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S:\Web Postings\"/>
    </mc:Choice>
  </mc:AlternateContent>
  <bookViews>
    <workbookView xWindow="0" yWindow="0" windowWidth="20496" windowHeight="7320" activeTab="1"/>
  </bookViews>
  <sheets>
    <sheet name="Cover Page" sheetId="25" r:id="rId1"/>
    <sheet name="SFY24 FFS Rate_NFQIPP-042224" sheetId="27" r:id="rId2"/>
    <sheet name="Data Orig" sheetId="1" state="hidden" r:id="rId3"/>
    <sheet name="Physically Restrained" sheetId="2" state="hidden" r:id="rId4"/>
    <sheet name="Falls with Major Injuries" sheetId="3" state="hidden" r:id="rId5"/>
    <sheet name="Antipsychotic Meds" sheetId="4" state="hidden" r:id="rId6"/>
    <sheet name="Pressure Ulcers" sheetId="5" state="hidden" r:id="rId7"/>
    <sheet name="Influenza" sheetId="6" state="hidden" r:id="rId8"/>
    <sheet name="hospitalizations per 1000" sheetId="8" state="hidden" r:id="rId9"/>
  </sheets>
  <externalReferences>
    <externalReference r:id="rId10"/>
    <externalReference r:id="rId11"/>
    <externalReference r:id="rId12"/>
    <externalReference r:id="rId13"/>
  </externalReferences>
  <definedNames>
    <definedName name="_xlnm._FilterDatabase" localSheetId="2" hidden="1">'Data Orig'!$A$5:$AT$367</definedName>
    <definedName name="_xlnm._FilterDatabase" localSheetId="8" hidden="1">'hospitalizations per 1000'!#REF!</definedName>
    <definedName name="_xlnm._FilterDatabase" localSheetId="7" hidden="1">Influenza!#REF!</definedName>
    <definedName name="_xlnm._FilterDatabase" localSheetId="3" hidden="1">'Physically Restrained'!#REF!</definedName>
    <definedName name="_xlnm._FilterDatabase" localSheetId="6" hidden="1">'Pressure Ulcers'!#REF!</definedName>
    <definedName name="_xlnm._FilterDatabase" localSheetId="1" hidden="1">'SFY24 FFS Rate_NFQIPP-042224'!$A$5:$AI$379</definedName>
    <definedName name="_Key3" localSheetId="1" hidden="1">#REF!</definedName>
    <definedName name="_Key3" hidden="1">#REF!</definedName>
    <definedName name="_Sort2" localSheetId="1" hidden="1">#REF!</definedName>
    <definedName name="_Sort2" hidden="1">#REF!</definedName>
    <definedName name="a" localSheetId="1">#REF!</definedName>
    <definedName name="a">#REF!</definedName>
    <definedName name="ALPHA" localSheetId="1" hidden="1">#REF!</definedName>
    <definedName name="ALPHA" hidden="1">#REF!</definedName>
    <definedName name="BAF">[1]Documentation!$D$54</definedName>
    <definedName name="CURRENT_RIGHT_PROPOSED_NURSINGRATE_070" localSheetId="1">#REF!</definedName>
    <definedName name="CURRENT_RIGHT_PROPOSED_NURSINGRATE_070">#REF!</definedName>
    <definedName name="four" localSheetId="1" hidden="1">#REF!</definedName>
    <definedName name="four" hidden="1">#REF!</definedName>
    <definedName name="FY20Tresubtotalcombined" localSheetId="1" hidden="1">#REF!</definedName>
    <definedName name="FY20Tresubtotalcombined" hidden="1">#REF!</definedName>
    <definedName name="keyfour" localSheetId="1" hidden="1">#REF!</definedName>
    <definedName name="keyfour" hidden="1">#REF!</definedName>
    <definedName name="MADays">[1]NF!$E$2:$E$341</definedName>
    <definedName name="one" localSheetId="1" hidden="1">#REF!</definedName>
    <definedName name="one" hidden="1">#REF!</definedName>
    <definedName name="rename" localSheetId="1" hidden="1">#REF!</definedName>
    <definedName name="rename" hidden="1">#REF!</definedName>
    <definedName name="subtotal" localSheetId="1" hidden="1">#REF!</definedName>
    <definedName name="subtotal" hidden="1">#REF!</definedName>
    <definedName name="subtotalcombined" localSheetId="1" hidden="1">#REF!</definedName>
    <definedName name="subtotalcombined" hidden="1">#REF!</definedName>
    <definedName name="temp" localSheetId="1" hidden="1">#REF!</definedName>
    <definedName name="temp" hidden="1">#REF!</definedName>
    <definedName name="temp1" localSheetId="1" hidden="1">#REF!</definedName>
    <definedName name="temp1" hidden="1">#REF!</definedName>
    <definedName name="temp10" localSheetId="1" hidden="1">#REF!</definedName>
    <definedName name="temp10" hidden="1">#REF!</definedName>
    <definedName name="temp11" localSheetId="1" hidden="1">#REF!</definedName>
    <definedName name="temp11" hidden="1">#REF!</definedName>
    <definedName name="temp12" localSheetId="1" hidden="1">#REF!</definedName>
    <definedName name="temp12" hidden="1">#REF!</definedName>
    <definedName name="temp3" localSheetId="1" hidden="1">#REF!</definedName>
    <definedName name="temp3" hidden="1">#REF!</definedName>
    <definedName name="temp4" localSheetId="1" hidden="1">#REF!</definedName>
    <definedName name="temp4" hidden="1">#REF!</definedName>
    <definedName name="TEMP5" localSheetId="1" hidden="1">#REF!</definedName>
    <definedName name="TEMP5" hidden="1">#REF!</definedName>
    <definedName name="TEMP6" localSheetId="1" hidden="1">#REF!</definedName>
    <definedName name="TEMP6" hidden="1">#REF!</definedName>
    <definedName name="TEMP7" localSheetId="1" hidden="1">#REF!</definedName>
    <definedName name="TEMP7" hidden="1">#REF!</definedName>
    <definedName name="temp8" localSheetId="1" hidden="1">#REF!</definedName>
    <definedName name="temp8" hidden="1">#REF!</definedName>
    <definedName name="temp9" localSheetId="1" hidden="1">#REF!</definedName>
    <definedName name="temp9" hidden="1">#REF!</definedName>
    <definedName name="three" localSheetId="1" hidden="1">#REF!</definedName>
    <definedName name="three" hidden="1">#REF!</definedName>
    <definedName name="totalmodel">[1]NF!$J$2:$J$341</definedName>
    <definedName name="TotalModelBAF">[1]NF!$N$2:$N$341</definedName>
    <definedName name="treasury" localSheetId="1" hidden="1">#REF!</definedName>
    <definedName name="treasury" hidden="1">#REF!</definedName>
    <definedName name="Twenty" localSheetId="1" hidden="1">#REF!</definedName>
    <definedName name="Twenty" hidden="1">#REF!</definedName>
    <definedName name="two" localSheetId="1" hidden="1">#REF!</definedName>
    <definedName name="two" hidden="1">#REF!</definedName>
    <definedName name="TypeFacility">[1]NF!$D$2:$D$341</definedName>
    <definedName name="work1" localSheetId="1" hidden="1">#REF!</definedName>
    <definedName name="work1" hidden="1">#REF!</definedName>
    <definedName name="WORK2" localSheetId="1" hidden="1">#REF!</definedName>
    <definedName name="WORK2" hidden="1">#REF!</definedName>
    <definedName name="WORK3" localSheetId="1" hidden="1">#REF!</definedName>
    <definedName name="WORK3" hidden="1">#REF!</definedName>
    <definedName name="worksheet" localSheetId="1" hidden="1">#REF!</definedName>
    <definedName name="worksheet" hidden="1">#REF!</definedName>
    <definedName name="worksheet3" localSheetId="1" hidden="1">#REF!</definedName>
    <definedName name="worksheet3" hidden="1">#REF!</definedName>
    <definedName name="worksheet5" localSheetId="1" hidden="1">#REF!</definedName>
    <definedName name="worksheet5" hidden="1">#REF!</definedName>
    <definedName name="worksheet6" localSheetId="1" hidden="1">#REF!</definedName>
    <definedName name="worksheet6" hidden="1">#REF!</definedName>
    <definedName name="worksheet7" localSheetId="1" hidden="1">#REF!</definedName>
    <definedName name="worksheet7" hidden="1">#REF!</definedName>
    <definedName name="worksheet8" localSheetId="1" hidden="1">#REF!</definedName>
    <definedName name="worksheet8" hidden="1">#REF!</definedName>
    <definedName name="worksheet9" localSheetId="1" hidden="1">#REF!</definedName>
    <definedName name="worksheet9" hidden="1">#REF!</definedName>
    <definedName name="WORKSHETT2" localSheetId="1" hidden="1">#REF!</definedName>
    <definedName name="WORKSHETT2" hidden="1">#REF!</definedName>
  </definedNames>
  <calcPr calcId="162913"/>
</workbook>
</file>

<file path=xl/calcChain.xml><?xml version="1.0" encoding="utf-8"?>
<calcChain xmlns="http://schemas.openxmlformats.org/spreadsheetml/2006/main">
  <c r="L384" i="27" l="1"/>
  <c r="L383" i="27"/>
  <c r="L379" i="27"/>
  <c r="G379" i="27"/>
  <c r="L378" i="27"/>
  <c r="G378" i="27"/>
  <c r="L376" i="27"/>
  <c r="G376" i="27"/>
  <c r="L375" i="27"/>
  <c r="G375" i="27"/>
  <c r="L374" i="27"/>
  <c r="G374" i="27"/>
  <c r="L373" i="27"/>
  <c r="G373" i="27"/>
  <c r="L372" i="27"/>
  <c r="G372" i="27"/>
  <c r="L371" i="27"/>
  <c r="G371" i="27"/>
  <c r="L370" i="27"/>
  <c r="G370" i="27"/>
  <c r="L368" i="27"/>
  <c r="G368" i="27"/>
  <c r="L367" i="27"/>
  <c r="G367" i="27"/>
  <c r="L366" i="27"/>
  <c r="G366" i="27"/>
  <c r="L365" i="27"/>
  <c r="G365" i="27"/>
  <c r="L364" i="27"/>
  <c r="G364" i="27"/>
  <c r="L363" i="27"/>
  <c r="G363" i="27"/>
  <c r="L362" i="27"/>
  <c r="G362" i="27"/>
  <c r="L360" i="27"/>
  <c r="G360" i="27"/>
  <c r="L359" i="27"/>
  <c r="G359" i="27"/>
  <c r="L358" i="27"/>
  <c r="G358" i="27"/>
  <c r="L357" i="27"/>
  <c r="G357" i="27"/>
  <c r="L356" i="27"/>
  <c r="G356" i="27"/>
  <c r="L355" i="27"/>
  <c r="G355" i="27"/>
  <c r="L354" i="27"/>
  <c r="G354" i="27"/>
  <c r="L353" i="27"/>
  <c r="G353" i="27"/>
  <c r="L352" i="27"/>
  <c r="G352" i="27"/>
  <c r="L351" i="27"/>
  <c r="G351" i="27"/>
  <c r="L350" i="27"/>
  <c r="G350" i="27"/>
  <c r="L349" i="27"/>
  <c r="G349" i="27"/>
  <c r="L348" i="27"/>
  <c r="G348" i="27"/>
  <c r="L347" i="27"/>
  <c r="G347" i="27"/>
  <c r="L346" i="27"/>
  <c r="G346" i="27"/>
  <c r="L345" i="27"/>
  <c r="G345" i="27"/>
  <c r="L344" i="27"/>
  <c r="G344" i="27"/>
  <c r="L343" i="27"/>
  <c r="G343" i="27"/>
  <c r="L342" i="27"/>
  <c r="G342" i="27"/>
  <c r="L341" i="27"/>
  <c r="G341" i="27"/>
  <c r="L340" i="27"/>
  <c r="G340" i="27"/>
  <c r="L339" i="27"/>
  <c r="G339" i="27"/>
  <c r="L338" i="27"/>
  <c r="G338" i="27"/>
  <c r="L337" i="27"/>
  <c r="G337" i="27"/>
  <c r="L336" i="27"/>
  <c r="G336" i="27"/>
  <c r="L335" i="27"/>
  <c r="G335" i="27"/>
  <c r="L334" i="27"/>
  <c r="G334" i="27"/>
  <c r="L333" i="27"/>
  <c r="G333" i="27"/>
  <c r="L332" i="27"/>
  <c r="G332" i="27"/>
  <c r="L331" i="27"/>
  <c r="G331" i="27"/>
  <c r="L330" i="27"/>
  <c r="G330" i="27"/>
  <c r="L329" i="27"/>
  <c r="G329" i="27"/>
  <c r="L328" i="27"/>
  <c r="G328" i="27"/>
  <c r="L327" i="27"/>
  <c r="G327" i="27"/>
  <c r="L325" i="27"/>
  <c r="G325" i="27"/>
  <c r="L324" i="27"/>
  <c r="G324" i="27"/>
  <c r="L323" i="27"/>
  <c r="G323" i="27"/>
  <c r="L322" i="27"/>
  <c r="G322" i="27"/>
  <c r="L321" i="27"/>
  <c r="G321" i="27"/>
  <c r="L320" i="27"/>
  <c r="G320" i="27"/>
  <c r="L319" i="27"/>
  <c r="G319" i="27"/>
  <c r="L318" i="27"/>
  <c r="G318" i="27"/>
  <c r="L317" i="27"/>
  <c r="G317" i="27"/>
  <c r="L316" i="27"/>
  <c r="G316" i="27"/>
  <c r="L315" i="27"/>
  <c r="G315" i="27"/>
  <c r="L314" i="27"/>
  <c r="G314" i="27"/>
  <c r="L313" i="27"/>
  <c r="G313" i="27"/>
  <c r="L312" i="27"/>
  <c r="G312" i="27"/>
  <c r="L311" i="27"/>
  <c r="G311" i="27"/>
  <c r="L310" i="27"/>
  <c r="G310" i="27"/>
  <c r="L309" i="27"/>
  <c r="G309" i="27"/>
  <c r="L308" i="27"/>
  <c r="G308" i="27"/>
  <c r="L307" i="27"/>
  <c r="G307" i="27"/>
  <c r="L306" i="27"/>
  <c r="G306" i="27"/>
  <c r="L305" i="27"/>
  <c r="G305" i="27"/>
  <c r="L304" i="27"/>
  <c r="G304" i="27"/>
  <c r="L303" i="27"/>
  <c r="G303" i="27"/>
  <c r="L302" i="27"/>
  <c r="G302" i="27"/>
  <c r="L301" i="27"/>
  <c r="G301" i="27"/>
  <c r="L299" i="27"/>
  <c r="G299" i="27"/>
  <c r="L298" i="27"/>
  <c r="G298" i="27"/>
  <c r="L297" i="27"/>
  <c r="G297" i="27"/>
  <c r="L296" i="27"/>
  <c r="G296" i="27"/>
  <c r="L295" i="27"/>
  <c r="G295" i="27"/>
  <c r="L294" i="27"/>
  <c r="G294" i="27"/>
  <c r="L293" i="27"/>
  <c r="G293" i="27"/>
  <c r="L292" i="27"/>
  <c r="G292" i="27"/>
  <c r="L291" i="27"/>
  <c r="G291" i="27"/>
  <c r="L290" i="27"/>
  <c r="G290" i="27"/>
  <c r="L289" i="27"/>
  <c r="G289" i="27"/>
  <c r="L288" i="27"/>
  <c r="G288" i="27"/>
  <c r="L287" i="27"/>
  <c r="G287" i="27"/>
  <c r="L286" i="27"/>
  <c r="G286" i="27"/>
  <c r="L285" i="27"/>
  <c r="G285" i="27"/>
  <c r="L284" i="27"/>
  <c r="G284" i="27"/>
  <c r="L283" i="27"/>
  <c r="G283" i="27"/>
  <c r="L282" i="27"/>
  <c r="G282" i="27"/>
  <c r="L281" i="27"/>
  <c r="G281" i="27"/>
  <c r="L280" i="27"/>
  <c r="G280" i="27"/>
  <c r="L279" i="27"/>
  <c r="G279" i="27"/>
  <c r="L278" i="27"/>
  <c r="G278" i="27"/>
  <c r="L277" i="27"/>
  <c r="G277" i="27"/>
  <c r="L276" i="27"/>
  <c r="G276" i="27"/>
  <c r="L275" i="27"/>
  <c r="G275" i="27"/>
  <c r="L274" i="27"/>
  <c r="G274" i="27"/>
  <c r="L273" i="27"/>
  <c r="G273" i="27"/>
  <c r="L272" i="27"/>
  <c r="G272" i="27"/>
  <c r="L126" i="27"/>
  <c r="G126" i="27"/>
  <c r="L271" i="27"/>
  <c r="G271" i="27"/>
  <c r="L270" i="27"/>
  <c r="G270" i="27"/>
  <c r="L269" i="27"/>
  <c r="G269" i="27"/>
  <c r="L268" i="27"/>
  <c r="G268" i="27"/>
  <c r="L267" i="27"/>
  <c r="G267" i="27"/>
  <c r="L266" i="27"/>
  <c r="G266" i="27"/>
  <c r="L264" i="27"/>
  <c r="G264" i="27"/>
  <c r="L263" i="27"/>
  <c r="G263" i="27"/>
  <c r="L262" i="27"/>
  <c r="G262" i="27"/>
  <c r="L261" i="27"/>
  <c r="G261" i="27"/>
  <c r="L260" i="27"/>
  <c r="G260" i="27"/>
  <c r="L259" i="27"/>
  <c r="G259" i="27"/>
  <c r="L258" i="27"/>
  <c r="G258" i="27"/>
  <c r="L257" i="27"/>
  <c r="G257" i="27"/>
  <c r="L256" i="27"/>
  <c r="G256" i="27"/>
  <c r="L255" i="27"/>
  <c r="G255" i="27"/>
  <c r="L254" i="27"/>
  <c r="G254" i="27"/>
  <c r="L253" i="27"/>
  <c r="G253" i="27"/>
  <c r="L252" i="27"/>
  <c r="G252" i="27"/>
  <c r="L251" i="27"/>
  <c r="G251" i="27"/>
  <c r="L250" i="27"/>
  <c r="G250" i="27"/>
  <c r="L249" i="27"/>
  <c r="G249" i="27"/>
  <c r="L248" i="27"/>
  <c r="G248" i="27"/>
  <c r="L247" i="27"/>
  <c r="G247" i="27"/>
  <c r="L246" i="27"/>
  <c r="G246" i="27"/>
  <c r="L245" i="27"/>
  <c r="G245" i="27"/>
  <c r="L244" i="27"/>
  <c r="G244" i="27"/>
  <c r="L243" i="27"/>
  <c r="G243" i="27"/>
  <c r="L242" i="27"/>
  <c r="G242" i="27"/>
  <c r="L241" i="27"/>
  <c r="G241" i="27"/>
  <c r="L240" i="27"/>
  <c r="G240" i="27"/>
  <c r="L239" i="27"/>
  <c r="G239" i="27"/>
  <c r="L238" i="27"/>
  <c r="G238" i="27"/>
  <c r="L237" i="27"/>
  <c r="G237" i="27"/>
  <c r="L236" i="27"/>
  <c r="G236" i="27"/>
  <c r="L235" i="27"/>
  <c r="G235" i="27"/>
  <c r="L234" i="27"/>
  <c r="G234" i="27"/>
  <c r="L233" i="27"/>
  <c r="G233" i="27"/>
  <c r="L232" i="27"/>
  <c r="G232" i="27"/>
  <c r="L231" i="27"/>
  <c r="G231" i="27"/>
  <c r="L230" i="27"/>
  <c r="G230" i="27"/>
  <c r="L229" i="27"/>
  <c r="G229" i="27"/>
  <c r="L228" i="27"/>
  <c r="G228" i="27"/>
  <c r="L227" i="27"/>
  <c r="G227" i="27"/>
  <c r="L226" i="27"/>
  <c r="G226" i="27"/>
  <c r="L225" i="27"/>
  <c r="G225" i="27"/>
  <c r="L224" i="27"/>
  <c r="G224" i="27"/>
  <c r="L223" i="27"/>
  <c r="G223" i="27"/>
  <c r="L222" i="27"/>
  <c r="G222" i="27"/>
  <c r="L221" i="27"/>
  <c r="G221" i="27"/>
  <c r="L220" i="27"/>
  <c r="G220" i="27"/>
  <c r="L219" i="27"/>
  <c r="G219" i="27"/>
  <c r="L218" i="27"/>
  <c r="G218" i="27"/>
  <c r="L217" i="27"/>
  <c r="G217" i="27"/>
  <c r="L216" i="27"/>
  <c r="G216" i="27"/>
  <c r="L215" i="27"/>
  <c r="G215" i="27"/>
  <c r="L214" i="27"/>
  <c r="G214" i="27"/>
  <c r="L213" i="27"/>
  <c r="G213" i="27"/>
  <c r="L212" i="27"/>
  <c r="G212" i="27"/>
  <c r="L211" i="27"/>
  <c r="G211" i="27"/>
  <c r="L210" i="27"/>
  <c r="G210" i="27"/>
  <c r="L209" i="27"/>
  <c r="G209" i="27"/>
  <c r="L208" i="27"/>
  <c r="G208" i="27"/>
  <c r="L207" i="27"/>
  <c r="G207" i="27"/>
  <c r="L206" i="27"/>
  <c r="G206" i="27"/>
  <c r="L205" i="27"/>
  <c r="G205" i="27"/>
  <c r="L204" i="27"/>
  <c r="G204" i="27"/>
  <c r="L203" i="27"/>
  <c r="G203" i="27"/>
  <c r="L202" i="27"/>
  <c r="G202" i="27"/>
  <c r="L201" i="27"/>
  <c r="G201" i="27"/>
  <c r="L200" i="27"/>
  <c r="G200" i="27"/>
  <c r="L199" i="27"/>
  <c r="G199" i="27"/>
  <c r="L198" i="27"/>
  <c r="G198" i="27"/>
  <c r="L197" i="27"/>
  <c r="G197" i="27"/>
  <c r="L196" i="27"/>
  <c r="G196" i="27"/>
  <c r="L195" i="27"/>
  <c r="G195" i="27"/>
  <c r="L194" i="27"/>
  <c r="G194" i="27"/>
  <c r="L193" i="27"/>
  <c r="G193" i="27"/>
  <c r="L192" i="27"/>
  <c r="G192" i="27"/>
  <c r="L191" i="27"/>
  <c r="G191" i="27"/>
  <c r="L300" i="27"/>
  <c r="G300" i="27"/>
  <c r="L190" i="27"/>
  <c r="G190" i="27"/>
  <c r="L189" i="27"/>
  <c r="G189" i="27"/>
  <c r="L188" i="27"/>
  <c r="G188" i="27"/>
  <c r="L187" i="27"/>
  <c r="G187" i="27"/>
  <c r="L186" i="27"/>
  <c r="G186" i="27"/>
  <c r="L185" i="27"/>
  <c r="G185" i="27"/>
  <c r="L184" i="27"/>
  <c r="G184" i="27"/>
  <c r="L183" i="27"/>
  <c r="G183" i="27"/>
  <c r="L182" i="27"/>
  <c r="G182" i="27"/>
  <c r="L181" i="27"/>
  <c r="G181" i="27"/>
  <c r="L180" i="27"/>
  <c r="G180" i="27"/>
  <c r="L179" i="27"/>
  <c r="G179" i="27"/>
  <c r="L178" i="27"/>
  <c r="G178" i="27"/>
  <c r="L177" i="27"/>
  <c r="G177" i="27"/>
  <c r="L129" i="27"/>
  <c r="G129" i="27"/>
  <c r="L176" i="27"/>
  <c r="G176" i="27"/>
  <c r="L175" i="27"/>
  <c r="G175" i="27"/>
  <c r="L174" i="27"/>
  <c r="G174" i="27"/>
  <c r="L173" i="27"/>
  <c r="G173" i="27"/>
  <c r="L172" i="27"/>
  <c r="G172" i="27"/>
  <c r="L171" i="27"/>
  <c r="G171" i="27"/>
  <c r="L170" i="27"/>
  <c r="G170" i="27"/>
  <c r="L169" i="27"/>
  <c r="G169" i="27"/>
  <c r="L168" i="27"/>
  <c r="G168" i="27"/>
  <c r="L167" i="27"/>
  <c r="G167" i="27"/>
  <c r="L166" i="27"/>
  <c r="G166" i="27"/>
  <c r="L165" i="27"/>
  <c r="G165" i="27"/>
  <c r="L164" i="27"/>
  <c r="G164" i="27"/>
  <c r="L163" i="27"/>
  <c r="G163" i="27"/>
  <c r="L162" i="27"/>
  <c r="G162" i="27"/>
  <c r="L160" i="27"/>
  <c r="G160" i="27"/>
  <c r="L159" i="27"/>
  <c r="G159" i="27"/>
  <c r="L158" i="27"/>
  <c r="G158" i="27"/>
  <c r="L157" i="27"/>
  <c r="G157" i="27"/>
  <c r="L156" i="27"/>
  <c r="G156" i="27"/>
  <c r="L155" i="27"/>
  <c r="G155" i="27"/>
  <c r="L154" i="27"/>
  <c r="G154" i="27"/>
  <c r="L153" i="27"/>
  <c r="G153" i="27"/>
  <c r="L152" i="27"/>
  <c r="G152" i="27"/>
  <c r="L151" i="27"/>
  <c r="G151" i="27"/>
  <c r="L150" i="27"/>
  <c r="G150" i="27"/>
  <c r="L149" i="27"/>
  <c r="G149" i="27"/>
  <c r="L148" i="27"/>
  <c r="G148" i="27"/>
  <c r="L147" i="27"/>
  <c r="G147" i="27"/>
  <c r="L146" i="27"/>
  <c r="G146" i="27"/>
  <c r="L145" i="27"/>
  <c r="G145" i="27"/>
  <c r="L144" i="27"/>
  <c r="G144" i="27"/>
  <c r="L143" i="27"/>
  <c r="G143" i="27"/>
  <c r="L142" i="27"/>
  <c r="G142" i="27"/>
  <c r="L141" i="27"/>
  <c r="G141" i="27"/>
  <c r="L140" i="27"/>
  <c r="G140" i="27"/>
  <c r="L139" i="27"/>
  <c r="G139" i="27"/>
  <c r="L138" i="27"/>
  <c r="G138" i="27"/>
  <c r="L137" i="27"/>
  <c r="G137" i="27"/>
  <c r="L136" i="27"/>
  <c r="G136" i="27"/>
  <c r="L135" i="27"/>
  <c r="G135" i="27"/>
  <c r="L134" i="27"/>
  <c r="G134" i="27"/>
  <c r="L133" i="27"/>
  <c r="G133" i="27"/>
  <c r="L132" i="27"/>
  <c r="G132" i="27"/>
  <c r="L131" i="27"/>
  <c r="G131" i="27"/>
  <c r="L130" i="27"/>
  <c r="G130" i="27"/>
  <c r="L128" i="27"/>
  <c r="G128" i="27"/>
  <c r="L127" i="27"/>
  <c r="G127" i="27"/>
  <c r="L125" i="27"/>
  <c r="G125" i="27"/>
  <c r="L124" i="27"/>
  <c r="G124" i="27"/>
  <c r="L123" i="27"/>
  <c r="G123" i="27"/>
  <c r="L122" i="27"/>
  <c r="G122" i="27"/>
  <c r="L121" i="27"/>
  <c r="L120" i="27"/>
  <c r="G120" i="27"/>
  <c r="L119" i="27"/>
  <c r="G119" i="27"/>
  <c r="L118" i="27"/>
  <c r="G118" i="27"/>
  <c r="L117" i="27"/>
  <c r="G117" i="27"/>
  <c r="L116" i="27"/>
  <c r="G116" i="27"/>
  <c r="L115" i="27"/>
  <c r="G115" i="27"/>
  <c r="L114" i="27"/>
  <c r="G114" i="27"/>
  <c r="L113" i="27"/>
  <c r="G113" i="27"/>
  <c r="L112" i="27"/>
  <c r="G112" i="27"/>
  <c r="L111" i="27"/>
  <c r="G111" i="27"/>
  <c r="L110" i="27"/>
  <c r="G110" i="27"/>
  <c r="L109" i="27"/>
  <c r="G109" i="27"/>
  <c r="L108" i="27"/>
  <c r="G108" i="27"/>
  <c r="L107" i="27"/>
  <c r="G107" i="27"/>
  <c r="L106" i="27"/>
  <c r="G106" i="27"/>
  <c r="L105" i="27"/>
  <c r="G105" i="27"/>
  <c r="L104" i="27"/>
  <c r="G104" i="27"/>
  <c r="L103" i="27"/>
  <c r="G103" i="27"/>
  <c r="L102" i="27"/>
  <c r="G102" i="27"/>
  <c r="L101" i="27"/>
  <c r="G101" i="27"/>
  <c r="L100" i="27"/>
  <c r="G100" i="27"/>
  <c r="L99" i="27"/>
  <c r="G99" i="27"/>
  <c r="L98" i="27"/>
  <c r="G98" i="27"/>
  <c r="L97" i="27"/>
  <c r="G97" i="27"/>
  <c r="L96" i="27"/>
  <c r="G96" i="27"/>
  <c r="L95" i="27"/>
  <c r="G95" i="27"/>
  <c r="L94" i="27"/>
  <c r="G94" i="27"/>
  <c r="L93" i="27"/>
  <c r="G93" i="27"/>
  <c r="L92" i="27"/>
  <c r="G92" i="27"/>
  <c r="L91" i="27"/>
  <c r="G91" i="27"/>
  <c r="L90" i="27"/>
  <c r="G90" i="27"/>
  <c r="L89" i="27"/>
  <c r="G89" i="27"/>
  <c r="L88" i="27"/>
  <c r="G88" i="27"/>
  <c r="L87" i="27"/>
  <c r="G87" i="27"/>
  <c r="L86" i="27"/>
  <c r="G86" i="27"/>
  <c r="L85" i="27"/>
  <c r="G85" i="27"/>
  <c r="L84" i="27"/>
  <c r="G84" i="27"/>
  <c r="L83" i="27"/>
  <c r="G83" i="27"/>
  <c r="L82" i="27"/>
  <c r="G82" i="27"/>
  <c r="L81" i="27"/>
  <c r="G81" i="27"/>
  <c r="L80" i="27"/>
  <c r="G80" i="27"/>
  <c r="L79" i="27"/>
  <c r="G79" i="27"/>
  <c r="L78" i="27"/>
  <c r="G78" i="27"/>
  <c r="L77" i="27"/>
  <c r="G77" i="27"/>
  <c r="L76" i="27"/>
  <c r="G76" i="27"/>
  <c r="L75" i="27"/>
  <c r="G75" i="27"/>
  <c r="L74" i="27"/>
  <c r="G74" i="27"/>
  <c r="L73" i="27"/>
  <c r="G73" i="27"/>
  <c r="L72" i="27"/>
  <c r="G72" i="27"/>
  <c r="L71" i="27"/>
  <c r="G71" i="27"/>
  <c r="L70" i="27"/>
  <c r="G70" i="27"/>
  <c r="L69" i="27"/>
  <c r="G69" i="27"/>
  <c r="L68" i="27"/>
  <c r="G68" i="27"/>
  <c r="L67" i="27"/>
  <c r="G67" i="27"/>
  <c r="L66" i="27"/>
  <c r="G66" i="27"/>
  <c r="L65" i="27"/>
  <c r="G65" i="27"/>
  <c r="L64" i="27"/>
  <c r="G64" i="27"/>
  <c r="L63" i="27"/>
  <c r="G63" i="27"/>
  <c r="L62" i="27"/>
  <c r="G62" i="27"/>
  <c r="L61" i="27"/>
  <c r="G61" i="27"/>
  <c r="L60" i="27"/>
  <c r="G60" i="27"/>
  <c r="L161" i="27"/>
  <c r="G161" i="27"/>
  <c r="L59" i="27"/>
  <c r="G59" i="27"/>
  <c r="L58" i="27"/>
  <c r="G58" i="27"/>
  <c r="L57" i="27"/>
  <c r="G57" i="27"/>
  <c r="L56" i="27"/>
  <c r="G56" i="27"/>
  <c r="L55" i="27"/>
  <c r="G55" i="27"/>
  <c r="L54" i="27"/>
  <c r="G54" i="27"/>
  <c r="L53" i="27"/>
  <c r="G53" i="27"/>
  <c r="L52" i="27"/>
  <c r="G52" i="27"/>
  <c r="L51" i="27"/>
  <c r="G51" i="27"/>
  <c r="L265" i="27"/>
  <c r="G265" i="27"/>
  <c r="L50" i="27"/>
  <c r="G50" i="27"/>
  <c r="L49" i="27"/>
  <c r="G49" i="27"/>
  <c r="L48" i="27"/>
  <c r="G48" i="27"/>
  <c r="L47" i="27"/>
  <c r="G47" i="27"/>
  <c r="L46" i="27"/>
  <c r="G46" i="27"/>
  <c r="L45" i="27"/>
  <c r="G45" i="27"/>
  <c r="L44" i="27"/>
  <c r="G44" i="27"/>
  <c r="L43" i="27"/>
  <c r="G43" i="27"/>
  <c r="L42" i="27"/>
  <c r="G42" i="27"/>
  <c r="L41" i="27"/>
  <c r="G41" i="27"/>
  <c r="L40" i="27"/>
  <c r="G40" i="27"/>
  <c r="L39" i="27"/>
  <c r="G39" i="27"/>
  <c r="L38" i="27"/>
  <c r="G38" i="27"/>
  <c r="L37" i="27"/>
  <c r="G37" i="27"/>
  <c r="L36" i="27"/>
  <c r="G36" i="27"/>
  <c r="L35" i="27"/>
  <c r="G35" i="27"/>
  <c r="L34" i="27"/>
  <c r="G34" i="27"/>
  <c r="L33" i="27"/>
  <c r="G33" i="27"/>
  <c r="L32" i="27"/>
  <c r="G32" i="27"/>
  <c r="L31" i="27"/>
  <c r="G31" i="27"/>
  <c r="L30" i="27"/>
  <c r="G30" i="27"/>
  <c r="L29" i="27"/>
  <c r="G29" i="27"/>
  <c r="L28" i="27"/>
  <c r="G28" i="27"/>
  <c r="L27" i="27"/>
  <c r="G27" i="27"/>
  <c r="L26" i="27"/>
  <c r="G26" i="27"/>
  <c r="L25" i="27"/>
  <c r="G25" i="27"/>
  <c r="L24" i="27"/>
  <c r="G24" i="27"/>
  <c r="L23" i="27"/>
  <c r="G23" i="27"/>
  <c r="L22" i="27"/>
  <c r="G22" i="27"/>
  <c r="L21" i="27"/>
  <c r="G21" i="27"/>
  <c r="L20" i="27"/>
  <c r="G20" i="27"/>
  <c r="L19" i="27"/>
  <c r="G19" i="27"/>
  <c r="L18" i="27"/>
  <c r="G18" i="27"/>
  <c r="L17" i="27"/>
  <c r="G17" i="27"/>
  <c r="L16" i="27"/>
  <c r="G16" i="27"/>
  <c r="L15" i="27"/>
  <c r="G15" i="27"/>
  <c r="L14" i="27"/>
  <c r="G14" i="27"/>
  <c r="L13" i="27"/>
  <c r="G13" i="27"/>
  <c r="L12" i="27"/>
  <c r="G12" i="27"/>
  <c r="L11" i="27"/>
  <c r="G11" i="27"/>
  <c r="L10" i="27"/>
  <c r="G10" i="27"/>
  <c r="L9" i="27"/>
  <c r="G9" i="27"/>
  <c r="L8" i="27"/>
  <c r="G8" i="27"/>
  <c r="L7" i="27"/>
  <c r="G7" i="27"/>
  <c r="L6" i="27"/>
  <c r="G6" i="27"/>
  <c r="H367" i="1" l="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13" i="1"/>
  <c r="H14" i="1"/>
  <c r="H15" i="1"/>
  <c r="H16" i="1"/>
  <c r="H17" i="1"/>
  <c r="H18" i="1"/>
  <c r="H19" i="1"/>
  <c r="H20" i="1"/>
  <c r="H21" i="1"/>
  <c r="H22" i="1"/>
  <c r="H23" i="1"/>
  <c r="H24" i="1"/>
  <c r="H7" i="1"/>
  <c r="H8" i="1"/>
  <c r="H9" i="1"/>
  <c r="H10" i="1"/>
  <c r="H11" i="1"/>
  <c r="H12" i="1"/>
  <c r="H6" i="1"/>
  <c r="K6"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AS285" i="1" l="1"/>
  <c r="AO285" i="1"/>
  <c r="AP285" i="1" s="1"/>
  <c r="AL285" i="1"/>
  <c r="AK285" i="1"/>
  <c r="AJ285" i="1"/>
  <c r="AI285" i="1"/>
  <c r="AF285" i="1"/>
  <c r="AE285" i="1"/>
  <c r="AD285" i="1"/>
  <c r="AC285" i="1"/>
  <c r="Z285" i="1"/>
  <c r="Y285" i="1"/>
  <c r="X285" i="1"/>
  <c r="W285" i="1"/>
  <c r="T285" i="1"/>
  <c r="S285" i="1"/>
  <c r="R285" i="1"/>
  <c r="Q285" i="1"/>
  <c r="N285" i="1"/>
  <c r="M285" i="1"/>
  <c r="L285" i="1"/>
  <c r="K285" i="1"/>
  <c r="A285" i="1"/>
  <c r="O285" i="1" l="1"/>
  <c r="P285" i="1" s="1"/>
  <c r="U285" i="1"/>
  <c r="V285" i="1" s="1"/>
  <c r="AM285" i="1"/>
  <c r="AN285" i="1" s="1"/>
  <c r="AA285" i="1"/>
  <c r="AB285" i="1" s="1"/>
  <c r="AG285" i="1"/>
  <c r="AH285" i="1" s="1"/>
  <c r="AT285" i="1" l="1"/>
  <c r="AO191" i="1"/>
  <c r="AP191" i="1" s="1"/>
  <c r="AL191" i="1"/>
  <c r="AK191" i="1"/>
  <c r="AJ191" i="1"/>
  <c r="AI191" i="1"/>
  <c r="AF191" i="1"/>
  <c r="AE191" i="1"/>
  <c r="AD191" i="1"/>
  <c r="AC191" i="1"/>
  <c r="Z191" i="1"/>
  <c r="Y191" i="1"/>
  <c r="X191" i="1"/>
  <c r="W191" i="1"/>
  <c r="T191" i="1"/>
  <c r="S191" i="1"/>
  <c r="R191" i="1"/>
  <c r="Q191" i="1"/>
  <c r="N191" i="1"/>
  <c r="M191" i="1"/>
  <c r="L191" i="1"/>
  <c r="K191" i="1"/>
  <c r="A191" i="1"/>
  <c r="AM191" i="1" l="1"/>
  <c r="AN191" i="1" s="1"/>
  <c r="O191" i="1"/>
  <c r="P191" i="1" s="1"/>
  <c r="AA191" i="1"/>
  <c r="AB191" i="1" s="1"/>
  <c r="U191" i="1"/>
  <c r="V191" i="1" s="1"/>
  <c r="AG191" i="1"/>
  <c r="AH191" i="1" s="1"/>
  <c r="K183" i="1"/>
  <c r="AT191" i="1" l="1"/>
  <c r="AS98" i="1"/>
  <c r="AO98" i="1"/>
  <c r="AP98" i="1" s="1"/>
  <c r="AL98" i="1"/>
  <c r="AK98" i="1"/>
  <c r="AJ98" i="1"/>
  <c r="AI98" i="1"/>
  <c r="AF98" i="1"/>
  <c r="AE98" i="1"/>
  <c r="AD98" i="1"/>
  <c r="AC98" i="1"/>
  <c r="Z98" i="1"/>
  <c r="Y98" i="1"/>
  <c r="X98" i="1"/>
  <c r="W98" i="1"/>
  <c r="T98" i="1"/>
  <c r="S98" i="1"/>
  <c r="R98" i="1"/>
  <c r="Q98" i="1"/>
  <c r="N98" i="1"/>
  <c r="M98" i="1"/>
  <c r="L98" i="1"/>
  <c r="K98" i="1"/>
  <c r="A98" i="1"/>
  <c r="AA98" i="1" l="1"/>
  <c r="AB98" i="1" s="1"/>
  <c r="O98" i="1"/>
  <c r="P98" i="1" s="1"/>
  <c r="AG98" i="1"/>
  <c r="AH98" i="1" s="1"/>
  <c r="AM98" i="1"/>
  <c r="AN98" i="1" s="1"/>
  <c r="U98" i="1"/>
  <c r="V98" i="1" s="1"/>
  <c r="AO365" i="1"/>
  <c r="AL365" i="1"/>
  <c r="AK365" i="1"/>
  <c r="AJ365" i="1"/>
  <c r="AI365" i="1"/>
  <c r="AF365" i="1"/>
  <c r="AE365" i="1"/>
  <c r="AD365" i="1"/>
  <c r="AC365" i="1"/>
  <c r="Z365" i="1"/>
  <c r="Y365" i="1"/>
  <c r="X365" i="1"/>
  <c r="W365" i="1"/>
  <c r="T365" i="1"/>
  <c r="S365" i="1"/>
  <c r="R365" i="1"/>
  <c r="Q365" i="1"/>
  <c r="N365" i="1"/>
  <c r="M365" i="1"/>
  <c r="L365" i="1"/>
  <c r="K365" i="1"/>
  <c r="A365" i="1"/>
  <c r="AG365" i="1" l="1"/>
  <c r="AA365" i="1"/>
  <c r="AM365" i="1"/>
  <c r="O365" i="1"/>
  <c r="U365" i="1"/>
  <c r="AS104" i="1" l="1"/>
  <c r="AO104" i="1"/>
  <c r="AP104" i="1" s="1"/>
  <c r="AL104" i="1"/>
  <c r="AK104" i="1"/>
  <c r="AJ104" i="1"/>
  <c r="AI104" i="1"/>
  <c r="AF104" i="1"/>
  <c r="AE104" i="1"/>
  <c r="AD104" i="1"/>
  <c r="AC104" i="1"/>
  <c r="Z104" i="1"/>
  <c r="Y104" i="1"/>
  <c r="X104" i="1"/>
  <c r="W104" i="1"/>
  <c r="T104" i="1"/>
  <c r="S104" i="1"/>
  <c r="R104" i="1"/>
  <c r="Q104" i="1"/>
  <c r="N104" i="1"/>
  <c r="M104" i="1"/>
  <c r="L104" i="1"/>
  <c r="K104" i="1"/>
  <c r="A104" i="1"/>
  <c r="AS16" i="1"/>
  <c r="AO16" i="1"/>
  <c r="AP16" i="1" s="1"/>
  <c r="AL16" i="1"/>
  <c r="AK16" i="1"/>
  <c r="AJ16" i="1"/>
  <c r="AI16" i="1"/>
  <c r="AF16" i="1"/>
  <c r="AE16" i="1"/>
  <c r="AD16" i="1"/>
  <c r="AC16" i="1"/>
  <c r="Z16" i="1"/>
  <c r="Y16" i="1"/>
  <c r="X16" i="1"/>
  <c r="W16" i="1"/>
  <c r="T16" i="1"/>
  <c r="S16" i="1"/>
  <c r="R16" i="1"/>
  <c r="Q16" i="1"/>
  <c r="N16" i="1"/>
  <c r="M16" i="1"/>
  <c r="L16" i="1"/>
  <c r="K16" i="1"/>
  <c r="A16" i="1"/>
  <c r="AS120" i="1"/>
  <c r="AO120" i="1"/>
  <c r="AP120" i="1" s="1"/>
  <c r="AL120" i="1"/>
  <c r="AK120" i="1"/>
  <c r="AJ120" i="1"/>
  <c r="AI120" i="1"/>
  <c r="AF120" i="1"/>
  <c r="AE120" i="1"/>
  <c r="AD120" i="1"/>
  <c r="AC120" i="1"/>
  <c r="Z120" i="1"/>
  <c r="Y120" i="1"/>
  <c r="X120" i="1"/>
  <c r="W120" i="1"/>
  <c r="T120" i="1"/>
  <c r="S120" i="1"/>
  <c r="R120" i="1"/>
  <c r="Q120" i="1"/>
  <c r="N120" i="1"/>
  <c r="M120" i="1"/>
  <c r="L120" i="1"/>
  <c r="K120" i="1"/>
  <c r="A120" i="1"/>
  <c r="AA120" i="1" l="1"/>
  <c r="AB120" i="1" s="1"/>
  <c r="O120" i="1"/>
  <c r="P120" i="1" s="1"/>
  <c r="U104" i="1"/>
  <c r="V104" i="1" s="1"/>
  <c r="O104" i="1"/>
  <c r="P104" i="1" s="1"/>
  <c r="AA104" i="1"/>
  <c r="AB104" i="1" s="1"/>
  <c r="AM104" i="1"/>
  <c r="AN104" i="1" s="1"/>
  <c r="O16" i="1"/>
  <c r="P16" i="1" s="1"/>
  <c r="AA16" i="1"/>
  <c r="AB16" i="1" s="1"/>
  <c r="AM16" i="1"/>
  <c r="AN16" i="1" s="1"/>
  <c r="U16" i="1"/>
  <c r="V16" i="1" s="1"/>
  <c r="AG104" i="1"/>
  <c r="AH104" i="1" s="1"/>
  <c r="AG16" i="1"/>
  <c r="AH16" i="1" s="1"/>
  <c r="AM120" i="1"/>
  <c r="AN120" i="1" s="1"/>
  <c r="U120" i="1"/>
  <c r="V120" i="1" s="1"/>
  <c r="AG120" i="1"/>
  <c r="AH120" i="1" s="1"/>
  <c r="AS224" i="1"/>
  <c r="AO224" i="1"/>
  <c r="AP224" i="1" s="1"/>
  <c r="AL224" i="1"/>
  <c r="AK224" i="1"/>
  <c r="AJ224" i="1"/>
  <c r="AI224" i="1"/>
  <c r="AF224" i="1"/>
  <c r="AE224" i="1"/>
  <c r="AD224" i="1"/>
  <c r="AC224" i="1"/>
  <c r="Z224" i="1"/>
  <c r="Y224" i="1"/>
  <c r="X224" i="1"/>
  <c r="W224" i="1"/>
  <c r="T224" i="1"/>
  <c r="S224" i="1"/>
  <c r="R224" i="1"/>
  <c r="Q224" i="1"/>
  <c r="N224" i="1"/>
  <c r="M224" i="1"/>
  <c r="L224" i="1"/>
  <c r="K224" i="1"/>
  <c r="A224" i="1"/>
  <c r="AS200" i="1"/>
  <c r="AO200" i="1"/>
  <c r="AP200" i="1" s="1"/>
  <c r="AL200" i="1"/>
  <c r="AK200" i="1"/>
  <c r="AJ200" i="1"/>
  <c r="AI200" i="1"/>
  <c r="AF200" i="1"/>
  <c r="AE200" i="1"/>
  <c r="AD200" i="1"/>
  <c r="AC200" i="1"/>
  <c r="Z200" i="1"/>
  <c r="Y200" i="1"/>
  <c r="X200" i="1"/>
  <c r="W200" i="1"/>
  <c r="T200" i="1"/>
  <c r="S200" i="1"/>
  <c r="R200" i="1"/>
  <c r="Q200" i="1"/>
  <c r="N200" i="1"/>
  <c r="M200" i="1"/>
  <c r="L200" i="1"/>
  <c r="K200" i="1"/>
  <c r="A200" i="1"/>
  <c r="AS332" i="1"/>
  <c r="AO332" i="1"/>
  <c r="AP332" i="1" s="1"/>
  <c r="AL332" i="1"/>
  <c r="AK332" i="1"/>
  <c r="AJ332" i="1"/>
  <c r="AI332" i="1"/>
  <c r="AF332" i="1"/>
  <c r="AE332" i="1"/>
  <c r="AD332" i="1"/>
  <c r="AC332" i="1"/>
  <c r="Z332" i="1"/>
  <c r="Y332" i="1"/>
  <c r="X332" i="1"/>
  <c r="W332" i="1"/>
  <c r="T332" i="1"/>
  <c r="S332" i="1"/>
  <c r="R332" i="1"/>
  <c r="Q332" i="1"/>
  <c r="N332" i="1"/>
  <c r="M332" i="1"/>
  <c r="L332" i="1"/>
  <c r="K332" i="1"/>
  <c r="A332" i="1"/>
  <c r="AS321" i="1"/>
  <c r="AO321" i="1"/>
  <c r="AP321" i="1" s="1"/>
  <c r="AL321" i="1"/>
  <c r="AK321" i="1"/>
  <c r="AJ321" i="1"/>
  <c r="AI321" i="1"/>
  <c r="AF321" i="1"/>
  <c r="AE321" i="1"/>
  <c r="AD321" i="1"/>
  <c r="AC321" i="1"/>
  <c r="Z321" i="1"/>
  <c r="Y321" i="1"/>
  <c r="X321" i="1"/>
  <c r="W321" i="1"/>
  <c r="T321" i="1"/>
  <c r="S321" i="1"/>
  <c r="R321" i="1"/>
  <c r="Q321" i="1"/>
  <c r="N321" i="1"/>
  <c r="M321" i="1"/>
  <c r="L321" i="1"/>
  <c r="K321" i="1"/>
  <c r="A321" i="1"/>
  <c r="AS320" i="1"/>
  <c r="AO320" i="1"/>
  <c r="AP320" i="1" s="1"/>
  <c r="AL320" i="1"/>
  <c r="AK320" i="1"/>
  <c r="AJ320" i="1"/>
  <c r="AI320" i="1"/>
  <c r="AF320" i="1"/>
  <c r="AE320" i="1"/>
  <c r="AD320" i="1"/>
  <c r="AC320" i="1"/>
  <c r="Z320" i="1"/>
  <c r="Y320" i="1"/>
  <c r="X320" i="1"/>
  <c r="W320" i="1"/>
  <c r="T320" i="1"/>
  <c r="S320" i="1"/>
  <c r="R320" i="1"/>
  <c r="Q320" i="1"/>
  <c r="N320" i="1"/>
  <c r="M320" i="1"/>
  <c r="L320" i="1"/>
  <c r="K320" i="1"/>
  <c r="A320" i="1"/>
  <c r="AS284" i="1"/>
  <c r="AO284" i="1"/>
  <c r="AP284" i="1" s="1"/>
  <c r="AL284" i="1"/>
  <c r="AK284" i="1"/>
  <c r="AJ284" i="1"/>
  <c r="AI284" i="1"/>
  <c r="AF284" i="1"/>
  <c r="AE284" i="1"/>
  <c r="AD284" i="1"/>
  <c r="AC284" i="1"/>
  <c r="Z284" i="1"/>
  <c r="Y284" i="1"/>
  <c r="X284" i="1"/>
  <c r="W284" i="1"/>
  <c r="T284" i="1"/>
  <c r="S284" i="1"/>
  <c r="R284" i="1"/>
  <c r="Q284" i="1"/>
  <c r="N284" i="1"/>
  <c r="M284" i="1"/>
  <c r="L284" i="1"/>
  <c r="K284" i="1"/>
  <c r="A284" i="1"/>
  <c r="AS282" i="1"/>
  <c r="AO282" i="1"/>
  <c r="AP282" i="1" s="1"/>
  <c r="AL282" i="1"/>
  <c r="AK282" i="1"/>
  <c r="AJ282" i="1"/>
  <c r="AI282" i="1"/>
  <c r="AF282" i="1"/>
  <c r="AE282" i="1"/>
  <c r="AD282" i="1"/>
  <c r="AC282" i="1"/>
  <c r="Z282" i="1"/>
  <c r="Y282" i="1"/>
  <c r="X282" i="1"/>
  <c r="W282" i="1"/>
  <c r="T282" i="1"/>
  <c r="S282" i="1"/>
  <c r="R282" i="1"/>
  <c r="Q282" i="1"/>
  <c r="N282" i="1"/>
  <c r="M282" i="1"/>
  <c r="L282" i="1"/>
  <c r="K282" i="1"/>
  <c r="A282" i="1"/>
  <c r="AS281" i="1"/>
  <c r="AO281" i="1"/>
  <c r="AP281" i="1" s="1"/>
  <c r="AL281" i="1"/>
  <c r="AK281" i="1"/>
  <c r="AJ281" i="1"/>
  <c r="AI281" i="1"/>
  <c r="AF281" i="1"/>
  <c r="AE281" i="1"/>
  <c r="AD281" i="1"/>
  <c r="AC281" i="1"/>
  <c r="Z281" i="1"/>
  <c r="Y281" i="1"/>
  <c r="X281" i="1"/>
  <c r="W281" i="1"/>
  <c r="T281" i="1"/>
  <c r="S281" i="1"/>
  <c r="R281" i="1"/>
  <c r="Q281" i="1"/>
  <c r="N281" i="1"/>
  <c r="M281" i="1"/>
  <c r="L281" i="1"/>
  <c r="K281" i="1"/>
  <c r="A281" i="1"/>
  <c r="AS277" i="1"/>
  <c r="AO277" i="1"/>
  <c r="AP277" i="1" s="1"/>
  <c r="AL277" i="1"/>
  <c r="AK277" i="1"/>
  <c r="AJ277" i="1"/>
  <c r="AI277" i="1"/>
  <c r="AF277" i="1"/>
  <c r="AE277" i="1"/>
  <c r="AD277" i="1"/>
  <c r="AC277" i="1"/>
  <c r="Z277" i="1"/>
  <c r="Y277" i="1"/>
  <c r="X277" i="1"/>
  <c r="W277" i="1"/>
  <c r="T277" i="1"/>
  <c r="S277" i="1"/>
  <c r="R277" i="1"/>
  <c r="Q277" i="1"/>
  <c r="N277" i="1"/>
  <c r="M277" i="1"/>
  <c r="L277" i="1"/>
  <c r="K277" i="1"/>
  <c r="A277" i="1"/>
  <c r="AS256" i="1"/>
  <c r="AO256" i="1"/>
  <c r="AP256" i="1" s="1"/>
  <c r="AL256" i="1"/>
  <c r="AK256" i="1"/>
  <c r="AJ256" i="1"/>
  <c r="AI256" i="1"/>
  <c r="AF256" i="1"/>
  <c r="AE256" i="1"/>
  <c r="AD256" i="1"/>
  <c r="AC256" i="1"/>
  <c r="Z256" i="1"/>
  <c r="Y256" i="1"/>
  <c r="X256" i="1"/>
  <c r="W256" i="1"/>
  <c r="T256" i="1"/>
  <c r="S256" i="1"/>
  <c r="R256" i="1"/>
  <c r="Q256" i="1"/>
  <c r="N256" i="1"/>
  <c r="M256" i="1"/>
  <c r="L256" i="1"/>
  <c r="K256" i="1"/>
  <c r="A256" i="1"/>
  <c r="AS229" i="1"/>
  <c r="AO229" i="1"/>
  <c r="AP229" i="1" s="1"/>
  <c r="AL229" i="1"/>
  <c r="AK229" i="1"/>
  <c r="AJ229" i="1"/>
  <c r="AI229" i="1"/>
  <c r="AF229" i="1"/>
  <c r="AE229" i="1"/>
  <c r="AD229" i="1"/>
  <c r="AC229" i="1"/>
  <c r="Z229" i="1"/>
  <c r="Y229" i="1"/>
  <c r="X229" i="1"/>
  <c r="W229" i="1"/>
  <c r="T229" i="1"/>
  <c r="S229" i="1"/>
  <c r="R229" i="1"/>
  <c r="Q229" i="1"/>
  <c r="N229" i="1"/>
  <c r="M229" i="1"/>
  <c r="L229" i="1"/>
  <c r="K229" i="1"/>
  <c r="A229" i="1"/>
  <c r="AS220" i="1"/>
  <c r="AO220" i="1"/>
  <c r="AP220" i="1" s="1"/>
  <c r="AL220" i="1"/>
  <c r="AK220" i="1"/>
  <c r="AJ220" i="1"/>
  <c r="AI220" i="1"/>
  <c r="AF220" i="1"/>
  <c r="AE220" i="1"/>
  <c r="AD220" i="1"/>
  <c r="AC220" i="1"/>
  <c r="Z220" i="1"/>
  <c r="Y220" i="1"/>
  <c r="X220" i="1"/>
  <c r="W220" i="1"/>
  <c r="T220" i="1"/>
  <c r="S220" i="1"/>
  <c r="R220" i="1"/>
  <c r="Q220" i="1"/>
  <c r="N220" i="1"/>
  <c r="M220" i="1"/>
  <c r="L220" i="1"/>
  <c r="K220" i="1"/>
  <c r="A220" i="1"/>
  <c r="AS26" i="1"/>
  <c r="AO26" i="1"/>
  <c r="AP26" i="1" s="1"/>
  <c r="AL26" i="1"/>
  <c r="AK26" i="1"/>
  <c r="AJ26" i="1"/>
  <c r="AI26" i="1"/>
  <c r="AF26" i="1"/>
  <c r="AE26" i="1"/>
  <c r="AD26" i="1"/>
  <c r="AC26" i="1"/>
  <c r="Z26" i="1"/>
  <c r="Y26" i="1"/>
  <c r="X26" i="1"/>
  <c r="W26" i="1"/>
  <c r="T26" i="1"/>
  <c r="S26" i="1"/>
  <c r="R26" i="1"/>
  <c r="Q26" i="1"/>
  <c r="N26" i="1"/>
  <c r="M26" i="1"/>
  <c r="L26" i="1"/>
  <c r="K26" i="1"/>
  <c r="A26" i="1"/>
  <c r="AO203" i="1"/>
  <c r="AP203" i="1" s="1"/>
  <c r="AL203" i="1"/>
  <c r="AK203" i="1"/>
  <c r="AJ203" i="1"/>
  <c r="AI203" i="1"/>
  <c r="AF203" i="1"/>
  <c r="AE203" i="1"/>
  <c r="AD203" i="1"/>
  <c r="AC203" i="1"/>
  <c r="Z203" i="1"/>
  <c r="Y203" i="1"/>
  <c r="X203" i="1"/>
  <c r="W203" i="1"/>
  <c r="T203" i="1"/>
  <c r="S203" i="1"/>
  <c r="R203" i="1"/>
  <c r="Q203" i="1"/>
  <c r="N203" i="1"/>
  <c r="M203" i="1"/>
  <c r="L203" i="1"/>
  <c r="K203" i="1"/>
  <c r="A203" i="1"/>
  <c r="AO201" i="1"/>
  <c r="AP201" i="1" s="1"/>
  <c r="AL201" i="1"/>
  <c r="AK201" i="1"/>
  <c r="AJ201" i="1"/>
  <c r="AI201" i="1"/>
  <c r="AF201" i="1"/>
  <c r="AE201" i="1"/>
  <c r="AD201" i="1"/>
  <c r="AC201" i="1"/>
  <c r="Z201" i="1"/>
  <c r="Y201" i="1"/>
  <c r="X201" i="1"/>
  <c r="W201" i="1"/>
  <c r="T201" i="1"/>
  <c r="S201" i="1"/>
  <c r="R201" i="1"/>
  <c r="Q201" i="1"/>
  <c r="N201" i="1"/>
  <c r="M201" i="1"/>
  <c r="L201" i="1"/>
  <c r="K201" i="1"/>
  <c r="A201" i="1"/>
  <c r="AS175" i="1"/>
  <c r="AO175" i="1"/>
  <c r="AP175" i="1" s="1"/>
  <c r="AL175" i="1"/>
  <c r="AK175" i="1"/>
  <c r="AJ175" i="1"/>
  <c r="AI175" i="1"/>
  <c r="AF175" i="1"/>
  <c r="AE175" i="1"/>
  <c r="AD175" i="1"/>
  <c r="AC175" i="1"/>
  <c r="Z175" i="1"/>
  <c r="Y175" i="1"/>
  <c r="X175" i="1"/>
  <c r="W175" i="1"/>
  <c r="T175" i="1"/>
  <c r="S175" i="1"/>
  <c r="R175" i="1"/>
  <c r="Q175" i="1"/>
  <c r="N175" i="1"/>
  <c r="M175" i="1"/>
  <c r="L175" i="1"/>
  <c r="K175" i="1"/>
  <c r="A175" i="1"/>
  <c r="AO143" i="1"/>
  <c r="AP143" i="1" s="1"/>
  <c r="AL143" i="1"/>
  <c r="AK143" i="1"/>
  <c r="AJ143" i="1"/>
  <c r="AI143" i="1"/>
  <c r="AF143" i="1"/>
  <c r="AE143" i="1"/>
  <c r="AD143" i="1"/>
  <c r="AC143" i="1"/>
  <c r="Z143" i="1"/>
  <c r="Y143" i="1"/>
  <c r="X143" i="1"/>
  <c r="W143" i="1"/>
  <c r="T143" i="1"/>
  <c r="S143" i="1"/>
  <c r="R143" i="1"/>
  <c r="Q143" i="1"/>
  <c r="N143" i="1"/>
  <c r="M143" i="1"/>
  <c r="L143" i="1"/>
  <c r="K143" i="1"/>
  <c r="A143" i="1"/>
  <c r="AS140" i="1"/>
  <c r="AO140" i="1"/>
  <c r="AP140" i="1" s="1"/>
  <c r="AL140" i="1"/>
  <c r="AK140" i="1"/>
  <c r="AJ140" i="1"/>
  <c r="AI140" i="1"/>
  <c r="AF140" i="1"/>
  <c r="AE140" i="1"/>
  <c r="AD140" i="1"/>
  <c r="AC140" i="1"/>
  <c r="Z140" i="1"/>
  <c r="Y140" i="1"/>
  <c r="X140" i="1"/>
  <c r="W140" i="1"/>
  <c r="T140" i="1"/>
  <c r="S140" i="1"/>
  <c r="R140" i="1"/>
  <c r="Q140" i="1"/>
  <c r="N140" i="1"/>
  <c r="M140" i="1"/>
  <c r="L140" i="1"/>
  <c r="K140" i="1"/>
  <c r="A140" i="1"/>
  <c r="AS133" i="1"/>
  <c r="AO133" i="1"/>
  <c r="AP133" i="1" s="1"/>
  <c r="AL133" i="1"/>
  <c r="AK133" i="1"/>
  <c r="AJ133" i="1"/>
  <c r="AI133" i="1"/>
  <c r="AF133" i="1"/>
  <c r="AE133" i="1"/>
  <c r="AD133" i="1"/>
  <c r="AC133" i="1"/>
  <c r="Z133" i="1"/>
  <c r="Y133" i="1"/>
  <c r="X133" i="1"/>
  <c r="W133" i="1"/>
  <c r="T133" i="1"/>
  <c r="S133" i="1"/>
  <c r="R133" i="1"/>
  <c r="Q133" i="1"/>
  <c r="N133" i="1"/>
  <c r="M133" i="1"/>
  <c r="L133" i="1"/>
  <c r="K133" i="1"/>
  <c r="A133" i="1"/>
  <c r="AS126" i="1"/>
  <c r="AO126" i="1"/>
  <c r="AP126" i="1" s="1"/>
  <c r="AL126" i="1"/>
  <c r="AK126" i="1"/>
  <c r="AJ126" i="1"/>
  <c r="AI126" i="1"/>
  <c r="AF126" i="1"/>
  <c r="AE126" i="1"/>
  <c r="AD126" i="1"/>
  <c r="AC126" i="1"/>
  <c r="Z126" i="1"/>
  <c r="Y126" i="1"/>
  <c r="X126" i="1"/>
  <c r="W126" i="1"/>
  <c r="T126" i="1"/>
  <c r="S126" i="1"/>
  <c r="R126" i="1"/>
  <c r="Q126" i="1"/>
  <c r="N126" i="1"/>
  <c r="M126" i="1"/>
  <c r="L126" i="1"/>
  <c r="K126" i="1"/>
  <c r="A126" i="1"/>
  <c r="AS106" i="1"/>
  <c r="AO106" i="1"/>
  <c r="AP106" i="1" s="1"/>
  <c r="AL106" i="1"/>
  <c r="AK106" i="1"/>
  <c r="AJ106" i="1"/>
  <c r="AI106" i="1"/>
  <c r="AF106" i="1"/>
  <c r="AE106" i="1"/>
  <c r="AD106" i="1"/>
  <c r="AC106" i="1"/>
  <c r="Z106" i="1"/>
  <c r="Y106" i="1"/>
  <c r="X106" i="1"/>
  <c r="W106" i="1"/>
  <c r="T106" i="1"/>
  <c r="S106" i="1"/>
  <c r="R106" i="1"/>
  <c r="Q106" i="1"/>
  <c r="N106" i="1"/>
  <c r="M106" i="1"/>
  <c r="L106" i="1"/>
  <c r="K106" i="1"/>
  <c r="A106" i="1"/>
  <c r="AO76" i="1"/>
  <c r="AL76" i="1"/>
  <c r="AK76" i="1"/>
  <c r="AJ76" i="1"/>
  <c r="AI76" i="1"/>
  <c r="AF76" i="1"/>
  <c r="AE76" i="1"/>
  <c r="AD76" i="1"/>
  <c r="AC76" i="1"/>
  <c r="Z76" i="1"/>
  <c r="Y76" i="1"/>
  <c r="X76" i="1"/>
  <c r="W76" i="1"/>
  <c r="T76" i="1"/>
  <c r="S76" i="1"/>
  <c r="R76" i="1"/>
  <c r="Q76" i="1"/>
  <c r="N76" i="1"/>
  <c r="M76" i="1"/>
  <c r="L76" i="1"/>
  <c r="K76" i="1"/>
  <c r="A76" i="1"/>
  <c r="AS65" i="1"/>
  <c r="AO65" i="1"/>
  <c r="AP65" i="1" s="1"/>
  <c r="AL65" i="1"/>
  <c r="AK65" i="1"/>
  <c r="AJ65" i="1"/>
  <c r="AI65" i="1"/>
  <c r="AF65" i="1"/>
  <c r="AE65" i="1"/>
  <c r="AD65" i="1"/>
  <c r="AC65" i="1"/>
  <c r="Z65" i="1"/>
  <c r="Y65" i="1"/>
  <c r="X65" i="1"/>
  <c r="W65" i="1"/>
  <c r="T65" i="1"/>
  <c r="S65" i="1"/>
  <c r="R65" i="1"/>
  <c r="Q65" i="1"/>
  <c r="N65" i="1"/>
  <c r="M65" i="1"/>
  <c r="L65" i="1"/>
  <c r="K65" i="1"/>
  <c r="A65" i="1"/>
  <c r="AS30" i="1"/>
  <c r="AO30" i="1"/>
  <c r="AP30" i="1" s="1"/>
  <c r="AL30" i="1"/>
  <c r="AK30" i="1"/>
  <c r="AJ30" i="1"/>
  <c r="AI30" i="1"/>
  <c r="AF30" i="1"/>
  <c r="AE30" i="1"/>
  <c r="AD30" i="1"/>
  <c r="AC30" i="1"/>
  <c r="Z30" i="1"/>
  <c r="Y30" i="1"/>
  <c r="X30" i="1"/>
  <c r="W30" i="1"/>
  <c r="T30" i="1"/>
  <c r="S30" i="1"/>
  <c r="R30" i="1"/>
  <c r="Q30" i="1"/>
  <c r="N30" i="1"/>
  <c r="M30" i="1"/>
  <c r="L30" i="1"/>
  <c r="K30" i="1"/>
  <c r="A30" i="1"/>
  <c r="AS22" i="1"/>
  <c r="AO22" i="1"/>
  <c r="AP22" i="1" s="1"/>
  <c r="AL22" i="1"/>
  <c r="AK22" i="1"/>
  <c r="AJ22" i="1"/>
  <c r="AI22" i="1"/>
  <c r="AF22" i="1"/>
  <c r="AE22" i="1"/>
  <c r="AD22" i="1"/>
  <c r="AC22" i="1"/>
  <c r="Z22" i="1"/>
  <c r="Y22" i="1"/>
  <c r="X22" i="1"/>
  <c r="W22" i="1"/>
  <c r="T22" i="1"/>
  <c r="S22" i="1"/>
  <c r="R22" i="1"/>
  <c r="Q22" i="1"/>
  <c r="N22" i="1"/>
  <c r="M22" i="1"/>
  <c r="L22" i="1"/>
  <c r="K22" i="1"/>
  <c r="A22" i="1"/>
  <c r="AS20" i="1"/>
  <c r="AO20" i="1"/>
  <c r="AP20" i="1" s="1"/>
  <c r="AL20" i="1"/>
  <c r="AK20" i="1"/>
  <c r="AJ20" i="1"/>
  <c r="AI20" i="1"/>
  <c r="AF20" i="1"/>
  <c r="AE20" i="1"/>
  <c r="AD20" i="1"/>
  <c r="AC20" i="1"/>
  <c r="Z20" i="1"/>
  <c r="Y20" i="1"/>
  <c r="X20" i="1"/>
  <c r="W20" i="1"/>
  <c r="T20" i="1"/>
  <c r="S20" i="1"/>
  <c r="R20" i="1"/>
  <c r="Q20" i="1"/>
  <c r="N20" i="1"/>
  <c r="M20" i="1"/>
  <c r="L20" i="1"/>
  <c r="K20" i="1"/>
  <c r="A20" i="1"/>
  <c r="AO68" i="1"/>
  <c r="AP68" i="1" s="1"/>
  <c r="AL68" i="1"/>
  <c r="AK68" i="1"/>
  <c r="AJ68" i="1"/>
  <c r="AI68" i="1"/>
  <c r="AF68" i="1"/>
  <c r="AE68" i="1"/>
  <c r="AD68" i="1"/>
  <c r="AC68" i="1"/>
  <c r="Z68" i="1"/>
  <c r="Y68" i="1"/>
  <c r="X68" i="1"/>
  <c r="W68" i="1"/>
  <c r="T68" i="1"/>
  <c r="S68" i="1"/>
  <c r="R68" i="1"/>
  <c r="Q68" i="1"/>
  <c r="N68" i="1"/>
  <c r="M68" i="1"/>
  <c r="L68" i="1"/>
  <c r="K68" i="1"/>
  <c r="A68" i="1"/>
  <c r="U224" i="1" l="1"/>
  <c r="V224" i="1" s="1"/>
  <c r="O224" i="1"/>
  <c r="P224" i="1" s="1"/>
  <c r="AA224" i="1"/>
  <c r="AB224" i="1" s="1"/>
  <c r="AM224" i="1"/>
  <c r="AN224" i="1" s="1"/>
  <c r="AA321" i="1"/>
  <c r="AB321" i="1" s="1"/>
  <c r="AM321" i="1"/>
  <c r="AN321" i="1" s="1"/>
  <c r="AG224" i="1"/>
  <c r="AH224" i="1" s="1"/>
  <c r="U321" i="1"/>
  <c r="V321" i="1" s="1"/>
  <c r="O200" i="1"/>
  <c r="P200" i="1" s="1"/>
  <c r="AA200" i="1"/>
  <c r="AB200" i="1" s="1"/>
  <c r="AM200" i="1"/>
  <c r="AN200" i="1" s="1"/>
  <c r="AA332" i="1"/>
  <c r="AB332" i="1" s="1"/>
  <c r="AM332" i="1"/>
  <c r="AN332" i="1" s="1"/>
  <c r="AA320" i="1"/>
  <c r="AB320" i="1" s="1"/>
  <c r="U200" i="1"/>
  <c r="V200" i="1" s="1"/>
  <c r="AG200" i="1"/>
  <c r="AH200" i="1" s="1"/>
  <c r="U332" i="1"/>
  <c r="V332" i="1" s="1"/>
  <c r="AG320" i="1"/>
  <c r="AH320" i="1" s="1"/>
  <c r="O321" i="1"/>
  <c r="P321" i="1" s="1"/>
  <c r="O332" i="1"/>
  <c r="P332" i="1" s="1"/>
  <c r="AG332" i="1"/>
  <c r="AH332" i="1" s="1"/>
  <c r="O320" i="1"/>
  <c r="P320" i="1" s="1"/>
  <c r="AM320" i="1"/>
  <c r="AN320" i="1" s="1"/>
  <c r="U320" i="1"/>
  <c r="V320" i="1" s="1"/>
  <c r="AG321" i="1"/>
  <c r="AH321" i="1" s="1"/>
  <c r="O284" i="1"/>
  <c r="P284" i="1" s="1"/>
  <c r="AA284" i="1"/>
  <c r="AB284" i="1" s="1"/>
  <c r="AM284" i="1"/>
  <c r="AN284" i="1" s="1"/>
  <c r="U281" i="1"/>
  <c r="V281" i="1" s="1"/>
  <c r="U256" i="1"/>
  <c r="V256" i="1" s="1"/>
  <c r="U284" i="1"/>
  <c r="V284" i="1" s="1"/>
  <c r="AG284" i="1"/>
  <c r="AH284" i="1" s="1"/>
  <c r="U282" i="1"/>
  <c r="V282" i="1" s="1"/>
  <c r="AG282" i="1"/>
  <c r="AH282" i="1" s="1"/>
  <c r="O282" i="1"/>
  <c r="P282" i="1" s="1"/>
  <c r="O281" i="1"/>
  <c r="P281" i="1" s="1"/>
  <c r="AA281" i="1"/>
  <c r="AB281" i="1" s="1"/>
  <c r="AM281" i="1"/>
  <c r="AN281" i="1" s="1"/>
  <c r="AA282" i="1"/>
  <c r="AB282" i="1" s="1"/>
  <c r="AM282" i="1"/>
  <c r="AN282" i="1" s="1"/>
  <c r="AA277" i="1"/>
  <c r="AB277" i="1" s="1"/>
  <c r="AM277" i="1"/>
  <c r="AN277" i="1" s="1"/>
  <c r="O256" i="1"/>
  <c r="P256" i="1" s="1"/>
  <c r="AG281" i="1"/>
  <c r="AH281" i="1" s="1"/>
  <c r="AG277" i="1"/>
  <c r="AH277" i="1" s="1"/>
  <c r="O277" i="1"/>
  <c r="P277" i="1" s="1"/>
  <c r="U277" i="1"/>
  <c r="V277" i="1" s="1"/>
  <c r="O229" i="1"/>
  <c r="P229" i="1" s="1"/>
  <c r="AA229" i="1"/>
  <c r="AB229" i="1" s="1"/>
  <c r="AM229" i="1"/>
  <c r="AN229" i="1" s="1"/>
  <c r="AA256" i="1"/>
  <c r="AB256" i="1" s="1"/>
  <c r="AM256" i="1"/>
  <c r="AN256" i="1" s="1"/>
  <c r="O220" i="1"/>
  <c r="P220" i="1" s="1"/>
  <c r="AM220" i="1"/>
  <c r="AN220" i="1" s="1"/>
  <c r="AG256" i="1"/>
  <c r="AH256" i="1" s="1"/>
  <c r="AG229" i="1"/>
  <c r="AH229" i="1" s="1"/>
  <c r="U220" i="1"/>
  <c r="V220" i="1" s="1"/>
  <c r="U229" i="1"/>
  <c r="V229" i="1" s="1"/>
  <c r="AA220" i="1"/>
  <c r="AB220" i="1" s="1"/>
  <c r="O26" i="1"/>
  <c r="P26" i="1" s="1"/>
  <c r="AA26" i="1"/>
  <c r="AB26" i="1" s="1"/>
  <c r="AM26" i="1"/>
  <c r="AN26" i="1" s="1"/>
  <c r="AG220" i="1"/>
  <c r="AH220" i="1" s="1"/>
  <c r="U203" i="1"/>
  <c r="V203" i="1" s="1"/>
  <c r="O201" i="1"/>
  <c r="P201" i="1" s="1"/>
  <c r="AA201" i="1"/>
  <c r="AB201" i="1" s="1"/>
  <c r="AM201" i="1"/>
  <c r="AN201" i="1" s="1"/>
  <c r="U26" i="1"/>
  <c r="V26" i="1" s="1"/>
  <c r="AG26" i="1"/>
  <c r="AH26" i="1" s="1"/>
  <c r="AG201" i="1"/>
  <c r="AH201" i="1" s="1"/>
  <c r="O203" i="1"/>
  <c r="P203" i="1" s="1"/>
  <c r="U201" i="1"/>
  <c r="V201" i="1" s="1"/>
  <c r="AA203" i="1"/>
  <c r="AB203" i="1" s="1"/>
  <c r="AM203" i="1"/>
  <c r="AN203" i="1" s="1"/>
  <c r="O175" i="1"/>
  <c r="P175" i="1" s="1"/>
  <c r="AG203" i="1"/>
  <c r="AH203" i="1" s="1"/>
  <c r="AM143" i="1"/>
  <c r="AG175" i="1"/>
  <c r="AH175" i="1" s="1"/>
  <c r="AA175" i="1"/>
  <c r="AB175" i="1" s="1"/>
  <c r="AM175" i="1"/>
  <c r="AN175" i="1" s="1"/>
  <c r="AG143" i="1"/>
  <c r="U175" i="1"/>
  <c r="V175" i="1" s="1"/>
  <c r="U143" i="1"/>
  <c r="U133" i="1"/>
  <c r="V133" i="1" s="1"/>
  <c r="AA140" i="1"/>
  <c r="AB140" i="1" s="1"/>
  <c r="AA143" i="1"/>
  <c r="O133" i="1"/>
  <c r="P133" i="1" s="1"/>
  <c r="O126" i="1"/>
  <c r="P126" i="1" s="1"/>
  <c r="O143" i="1"/>
  <c r="AA126" i="1"/>
  <c r="AB126" i="1" s="1"/>
  <c r="AA133" i="1"/>
  <c r="AB133" i="1" s="1"/>
  <c r="AM133" i="1"/>
  <c r="AN133" i="1" s="1"/>
  <c r="O140" i="1"/>
  <c r="P140" i="1" s="1"/>
  <c r="AM140" i="1"/>
  <c r="AN140" i="1" s="1"/>
  <c r="U140" i="1"/>
  <c r="V140" i="1" s="1"/>
  <c r="AG140" i="1"/>
  <c r="AH140" i="1" s="1"/>
  <c r="U126" i="1"/>
  <c r="V126" i="1" s="1"/>
  <c r="AG126" i="1"/>
  <c r="AH126" i="1" s="1"/>
  <c r="AG133" i="1"/>
  <c r="AH133" i="1" s="1"/>
  <c r="AA106" i="1"/>
  <c r="AB106" i="1" s="1"/>
  <c r="AM106" i="1"/>
  <c r="AN106" i="1" s="1"/>
  <c r="AM126" i="1"/>
  <c r="AN126" i="1" s="1"/>
  <c r="O76" i="1"/>
  <c r="P76" i="1" s="1"/>
  <c r="AA76" i="1"/>
  <c r="AB76" i="1" s="1"/>
  <c r="AM76" i="1"/>
  <c r="AN76" i="1" s="1"/>
  <c r="U106" i="1"/>
  <c r="V106" i="1" s="1"/>
  <c r="O106" i="1"/>
  <c r="P106" i="1" s="1"/>
  <c r="AG106" i="1"/>
  <c r="AH106" i="1" s="1"/>
  <c r="U76" i="1"/>
  <c r="V76" i="1" s="1"/>
  <c r="O65" i="1"/>
  <c r="P65" i="1" s="1"/>
  <c r="AM65" i="1"/>
  <c r="AN65" i="1" s="1"/>
  <c r="AG76" i="1"/>
  <c r="AH76" i="1" s="1"/>
  <c r="AA30" i="1"/>
  <c r="AB30" i="1" s="1"/>
  <c r="AM30" i="1"/>
  <c r="AN30" i="1" s="1"/>
  <c r="AA65" i="1"/>
  <c r="AB65" i="1" s="1"/>
  <c r="O22" i="1"/>
  <c r="P22" i="1" s="1"/>
  <c r="AA22" i="1"/>
  <c r="AB22" i="1" s="1"/>
  <c r="AM22" i="1"/>
  <c r="AN22" i="1" s="1"/>
  <c r="U65" i="1"/>
  <c r="V65" i="1" s="1"/>
  <c r="AG65" i="1"/>
  <c r="AH65" i="1" s="1"/>
  <c r="U30" i="1"/>
  <c r="V30" i="1" s="1"/>
  <c r="AG30" i="1"/>
  <c r="AH30" i="1" s="1"/>
  <c r="O30" i="1"/>
  <c r="P30" i="1" s="1"/>
  <c r="AA20" i="1"/>
  <c r="AB20" i="1" s="1"/>
  <c r="AM20" i="1"/>
  <c r="AN20" i="1" s="1"/>
  <c r="O20" i="1"/>
  <c r="P20" i="1" s="1"/>
  <c r="AM68" i="1"/>
  <c r="AN68" i="1" s="1"/>
  <c r="U22" i="1"/>
  <c r="V22" i="1" s="1"/>
  <c r="AG22" i="1"/>
  <c r="AH22" i="1" s="1"/>
  <c r="U20" i="1"/>
  <c r="V20" i="1" s="1"/>
  <c r="AG68" i="1"/>
  <c r="AH68" i="1" s="1"/>
  <c r="AG20" i="1"/>
  <c r="AH20" i="1" s="1"/>
  <c r="AA68" i="1"/>
  <c r="AB68" i="1" s="1"/>
  <c r="O68" i="1"/>
  <c r="P68" i="1" s="1"/>
  <c r="U68" i="1"/>
  <c r="V68" i="1" s="1"/>
  <c r="AT126" i="1" l="1"/>
  <c r="AT30" i="1"/>
  <c r="AT68" i="1"/>
  <c r="AT22" i="1"/>
  <c r="AT65" i="1"/>
  <c r="AT284" i="1"/>
  <c r="AT332" i="1"/>
  <c r="AT20" i="1"/>
  <c r="AT229" i="1"/>
  <c r="AT281" i="1"/>
  <c r="AT203" i="1"/>
  <c r="AT201" i="1"/>
  <c r="AT220" i="1"/>
  <c r="AT282" i="1"/>
  <c r="AT140" i="1"/>
  <c r="AT133" i="1"/>
  <c r="AT175" i="1"/>
  <c r="AT200" i="1"/>
  <c r="AO248" i="1"/>
  <c r="AP248" i="1" s="1"/>
  <c r="AL248" i="1"/>
  <c r="AK248" i="1"/>
  <c r="AJ248" i="1"/>
  <c r="AI248" i="1"/>
  <c r="AF248" i="1"/>
  <c r="AE248" i="1"/>
  <c r="AD248" i="1"/>
  <c r="AC248" i="1"/>
  <c r="Z248" i="1"/>
  <c r="Y248" i="1"/>
  <c r="X248" i="1"/>
  <c r="W248" i="1"/>
  <c r="T248" i="1"/>
  <c r="S248" i="1"/>
  <c r="R248" i="1"/>
  <c r="Q248" i="1"/>
  <c r="N248" i="1"/>
  <c r="M248" i="1"/>
  <c r="L248" i="1"/>
  <c r="K248" i="1"/>
  <c r="A248" i="1"/>
  <c r="AG248" i="1" l="1"/>
  <c r="AH248" i="1" s="1"/>
  <c r="O248" i="1"/>
  <c r="P248" i="1" s="1"/>
  <c r="AA248" i="1"/>
  <c r="AB248" i="1" s="1"/>
  <c r="AM248" i="1"/>
  <c r="AN248" i="1" s="1"/>
  <c r="U248" i="1"/>
  <c r="V248" i="1" s="1"/>
  <c r="AT248" i="1" l="1"/>
  <c r="AS7" i="1"/>
  <c r="AS8" i="1"/>
  <c r="AS10" i="1"/>
  <c r="AS11" i="1"/>
  <c r="AS12" i="1"/>
  <c r="AS14" i="1"/>
  <c r="AS15" i="1"/>
  <c r="AS17" i="1"/>
  <c r="AS18" i="1"/>
  <c r="AS19" i="1"/>
  <c r="AS21" i="1"/>
  <c r="AS23" i="1"/>
  <c r="AS24" i="1"/>
  <c r="AS25" i="1"/>
  <c r="AS28" i="1"/>
  <c r="AS29" i="1"/>
  <c r="AS31" i="1"/>
  <c r="AS34" i="1"/>
  <c r="AS35" i="1"/>
  <c r="AS36" i="1"/>
  <c r="AS37" i="1"/>
  <c r="AS38" i="1"/>
  <c r="AS39" i="1"/>
  <c r="AS40" i="1"/>
  <c r="AS41" i="1"/>
  <c r="AS42" i="1"/>
  <c r="AS43" i="1"/>
  <c r="AS44" i="1"/>
  <c r="AS45" i="1"/>
  <c r="AS46" i="1"/>
  <c r="AS47" i="1"/>
  <c r="AS50" i="1"/>
  <c r="AS51" i="1"/>
  <c r="AS52" i="1"/>
  <c r="AS55" i="1"/>
  <c r="AS56" i="1"/>
  <c r="AS57" i="1"/>
  <c r="AS58" i="1"/>
  <c r="AS59" i="1"/>
  <c r="AS60" i="1"/>
  <c r="AS62" i="1"/>
  <c r="AS64" i="1"/>
  <c r="AS66" i="1"/>
  <c r="AS69" i="1"/>
  <c r="AS70" i="1"/>
  <c r="AS71" i="1"/>
  <c r="AS72" i="1"/>
  <c r="AS73" i="1"/>
  <c r="AS77" i="1"/>
  <c r="AS78" i="1"/>
  <c r="AS79" i="1"/>
  <c r="AS80" i="1"/>
  <c r="AS87" i="1"/>
  <c r="AS88" i="1"/>
  <c r="AS89" i="1"/>
  <c r="AS95" i="1"/>
  <c r="AS97" i="1"/>
  <c r="AS100" i="1"/>
  <c r="AS103" i="1"/>
  <c r="AS105" i="1"/>
  <c r="AS107" i="1"/>
  <c r="AS109" i="1"/>
  <c r="AS110" i="1"/>
  <c r="AS111" i="1"/>
  <c r="AS112" i="1"/>
  <c r="AS113" i="1"/>
  <c r="AS114" i="1"/>
  <c r="AS115" i="1"/>
  <c r="AS116" i="1"/>
  <c r="AS117" i="1"/>
  <c r="AS118" i="1"/>
  <c r="AS119" i="1"/>
  <c r="AS121" i="1"/>
  <c r="AS123" i="1"/>
  <c r="AS124" i="1"/>
  <c r="AS125" i="1"/>
  <c r="AS127" i="1"/>
  <c r="AS128" i="1"/>
  <c r="AS129" i="1"/>
  <c r="AS130" i="1"/>
  <c r="AS131" i="1"/>
  <c r="AS132" i="1"/>
  <c r="AS134" i="1"/>
  <c r="AS136" i="1"/>
  <c r="AS137" i="1"/>
  <c r="AS138" i="1"/>
  <c r="AS139" i="1"/>
  <c r="AS141" i="1"/>
  <c r="AS144" i="1"/>
  <c r="AS145" i="1"/>
  <c r="AS148" i="1"/>
  <c r="AS149" i="1"/>
  <c r="AS150" i="1"/>
  <c r="AS151" i="1"/>
  <c r="AS152" i="1"/>
  <c r="AS153" i="1"/>
  <c r="AS154" i="1"/>
  <c r="AS155" i="1"/>
  <c r="AS157" i="1"/>
  <c r="AS158" i="1"/>
  <c r="AS161" i="1"/>
  <c r="AS164" i="1"/>
  <c r="AS165" i="1"/>
  <c r="AS166" i="1"/>
  <c r="AS167" i="1"/>
  <c r="AS168" i="1"/>
  <c r="AS169" i="1"/>
  <c r="AS170" i="1"/>
  <c r="AS172" i="1"/>
  <c r="AS174" i="1"/>
  <c r="AS180" i="1"/>
  <c r="AS181" i="1"/>
  <c r="AS182" i="1"/>
  <c r="AS183" i="1"/>
  <c r="AS185" i="1"/>
  <c r="AS186" i="1"/>
  <c r="AS189" i="1"/>
  <c r="AS190" i="1"/>
  <c r="AS192" i="1"/>
  <c r="AS193" i="1"/>
  <c r="AS194" i="1"/>
  <c r="AS195" i="1"/>
  <c r="AS197" i="1"/>
  <c r="AS198" i="1"/>
  <c r="AS199" i="1"/>
  <c r="AS204" i="1"/>
  <c r="AS205" i="1"/>
  <c r="AS207" i="1"/>
  <c r="AS208" i="1"/>
  <c r="AS210" i="1"/>
  <c r="AS211" i="1"/>
  <c r="AS212" i="1"/>
  <c r="AS213" i="1"/>
  <c r="AS214" i="1"/>
  <c r="AS215" i="1"/>
  <c r="AS216" i="1"/>
  <c r="AS217" i="1"/>
  <c r="AS218" i="1"/>
  <c r="AS219" i="1"/>
  <c r="AS222" i="1"/>
  <c r="AS223" i="1"/>
  <c r="AS225" i="1"/>
  <c r="AS226" i="1"/>
  <c r="AS227" i="1"/>
  <c r="AS228" i="1"/>
  <c r="AS230" i="1"/>
  <c r="AS231" i="1"/>
  <c r="AS232" i="1"/>
  <c r="AS233" i="1"/>
  <c r="AS234" i="1"/>
  <c r="AS235" i="1"/>
  <c r="AS237" i="1"/>
  <c r="AS238" i="1"/>
  <c r="AS147" i="1"/>
  <c r="AS239" i="1"/>
  <c r="AS241" i="1"/>
  <c r="AS243" i="1"/>
  <c r="AS245" i="1"/>
  <c r="AS246" i="1"/>
  <c r="AS247" i="1"/>
  <c r="AS249" i="1"/>
  <c r="AS252" i="1"/>
  <c r="AS253" i="1"/>
  <c r="AS255" i="1"/>
  <c r="AS257" i="1"/>
  <c r="AS258" i="1"/>
  <c r="AS259" i="1"/>
  <c r="AS260" i="1"/>
  <c r="AS263" i="1"/>
  <c r="AS261" i="1"/>
  <c r="AS262" i="1"/>
  <c r="AS264" i="1"/>
  <c r="AS265" i="1"/>
  <c r="AS267" i="1"/>
  <c r="AS268" i="1"/>
  <c r="AS269" i="1"/>
  <c r="AS270" i="1"/>
  <c r="AS271" i="1"/>
  <c r="AS272" i="1"/>
  <c r="AS274" i="1"/>
  <c r="AS275" i="1"/>
  <c r="AS276" i="1"/>
  <c r="AS278" i="1"/>
  <c r="AS279" i="1"/>
  <c r="AS280" i="1"/>
  <c r="AS283" i="1"/>
  <c r="AS286" i="1"/>
  <c r="AS287" i="1"/>
  <c r="AS289" i="1"/>
  <c r="AS291" i="1"/>
  <c r="AS292" i="1"/>
  <c r="AS295" i="1"/>
  <c r="AS299" i="1"/>
  <c r="AS300" i="1"/>
  <c r="AS301" i="1"/>
  <c r="AS302" i="1"/>
  <c r="AS303" i="1"/>
  <c r="AS304" i="1"/>
  <c r="AS305" i="1"/>
  <c r="AS306" i="1"/>
  <c r="AS308" i="1"/>
  <c r="AS309" i="1"/>
  <c r="AS310" i="1"/>
  <c r="AS311" i="1"/>
  <c r="AS312" i="1"/>
  <c r="AS313" i="1"/>
  <c r="AS314" i="1"/>
  <c r="AS315" i="1"/>
  <c r="AS318" i="1"/>
  <c r="AS319" i="1"/>
  <c r="AS322" i="1"/>
  <c r="AS323" i="1"/>
  <c r="AS325" i="1"/>
  <c r="AS326" i="1"/>
  <c r="AS327" i="1"/>
  <c r="AS328" i="1"/>
  <c r="AS329" i="1"/>
  <c r="AS331" i="1"/>
  <c r="AS335" i="1"/>
  <c r="AS339" i="1"/>
  <c r="AS340" i="1"/>
  <c r="AS342" i="1"/>
  <c r="AS343" i="1"/>
  <c r="AS346" i="1"/>
  <c r="AS178" i="1"/>
  <c r="AS63" i="1"/>
  <c r="AS348" i="1"/>
  <c r="AS349" i="1"/>
  <c r="AS355" i="1"/>
  <c r="AS359" i="1"/>
  <c r="AS362" i="1"/>
  <c r="AS364" i="1"/>
  <c r="AS367" i="1"/>
  <c r="AS6" i="1"/>
  <c r="AO7" i="1" l="1"/>
  <c r="AO8" i="1"/>
  <c r="AO9" i="1"/>
  <c r="AO10" i="1"/>
  <c r="AO11" i="1"/>
  <c r="AO12" i="1"/>
  <c r="AO13" i="1"/>
  <c r="AO14" i="1"/>
  <c r="AO15" i="1"/>
  <c r="AO17" i="1"/>
  <c r="AO18" i="1"/>
  <c r="AO19" i="1"/>
  <c r="AO21" i="1"/>
  <c r="AO23" i="1"/>
  <c r="AO24" i="1"/>
  <c r="AO25" i="1"/>
  <c r="AO27" i="1"/>
  <c r="AO28" i="1"/>
  <c r="AO29" i="1"/>
  <c r="AO31"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4" i="1"/>
  <c r="AO66" i="1"/>
  <c r="AO67" i="1"/>
  <c r="AO69" i="1"/>
  <c r="AO70" i="1"/>
  <c r="AO71" i="1"/>
  <c r="AO72" i="1"/>
  <c r="AO73" i="1"/>
  <c r="AO74" i="1"/>
  <c r="AO75" i="1"/>
  <c r="AO77" i="1"/>
  <c r="AO78" i="1"/>
  <c r="AO79" i="1"/>
  <c r="AO80" i="1"/>
  <c r="AO81" i="1"/>
  <c r="AO82" i="1"/>
  <c r="AO83" i="1"/>
  <c r="AO84" i="1"/>
  <c r="AO85" i="1"/>
  <c r="AO86" i="1"/>
  <c r="AO87" i="1"/>
  <c r="AO88" i="1"/>
  <c r="AO89" i="1"/>
  <c r="AO90" i="1"/>
  <c r="AO91" i="1"/>
  <c r="AO92" i="1"/>
  <c r="AO93" i="1"/>
  <c r="AO94" i="1"/>
  <c r="AO95" i="1"/>
  <c r="AO96" i="1"/>
  <c r="AO97" i="1"/>
  <c r="AO99" i="1"/>
  <c r="AO100" i="1"/>
  <c r="AO101" i="1"/>
  <c r="AO102" i="1"/>
  <c r="AO103" i="1"/>
  <c r="AO105" i="1"/>
  <c r="AO107" i="1"/>
  <c r="AO108" i="1"/>
  <c r="AO109" i="1"/>
  <c r="AO110" i="1"/>
  <c r="AO111" i="1"/>
  <c r="AO112" i="1"/>
  <c r="AO113" i="1"/>
  <c r="AO114" i="1"/>
  <c r="AO115" i="1"/>
  <c r="AO116" i="1"/>
  <c r="AO117" i="1"/>
  <c r="AO118" i="1"/>
  <c r="AO119" i="1"/>
  <c r="AO121" i="1"/>
  <c r="AO122" i="1"/>
  <c r="AO123" i="1"/>
  <c r="AO124" i="1"/>
  <c r="AO125" i="1"/>
  <c r="AO127" i="1"/>
  <c r="AO128" i="1"/>
  <c r="AO129" i="1"/>
  <c r="AO130" i="1"/>
  <c r="AO131" i="1"/>
  <c r="AO132" i="1"/>
  <c r="AO134" i="1"/>
  <c r="AO135" i="1"/>
  <c r="AO136" i="1"/>
  <c r="AO137" i="1"/>
  <c r="AO138" i="1"/>
  <c r="AO139" i="1"/>
  <c r="AO141" i="1"/>
  <c r="AO142" i="1"/>
  <c r="AO144" i="1"/>
  <c r="AO145" i="1"/>
  <c r="AO146"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6" i="1"/>
  <c r="AO177" i="1"/>
  <c r="AO179" i="1"/>
  <c r="AO180" i="1"/>
  <c r="AO181" i="1"/>
  <c r="AO182" i="1"/>
  <c r="AO183" i="1"/>
  <c r="AO185" i="1"/>
  <c r="AO186" i="1"/>
  <c r="AO187" i="1"/>
  <c r="AO188" i="1"/>
  <c r="AO189" i="1"/>
  <c r="AO190" i="1"/>
  <c r="AO192" i="1"/>
  <c r="AO193" i="1"/>
  <c r="AO194" i="1"/>
  <c r="AO195" i="1"/>
  <c r="AO196" i="1"/>
  <c r="AO197" i="1"/>
  <c r="AO198" i="1"/>
  <c r="AO199" i="1"/>
  <c r="AO202" i="1"/>
  <c r="AO204" i="1"/>
  <c r="AO205" i="1"/>
  <c r="AO206" i="1"/>
  <c r="AO207" i="1"/>
  <c r="AO208" i="1"/>
  <c r="AO209" i="1"/>
  <c r="AO210" i="1"/>
  <c r="AO211" i="1"/>
  <c r="AO212" i="1"/>
  <c r="AO213" i="1"/>
  <c r="AO214" i="1"/>
  <c r="AO215" i="1"/>
  <c r="AO216" i="1"/>
  <c r="AO217" i="1"/>
  <c r="AO218" i="1"/>
  <c r="AO219" i="1"/>
  <c r="AO221" i="1"/>
  <c r="AO222" i="1"/>
  <c r="AO223" i="1"/>
  <c r="AO225" i="1"/>
  <c r="AO226" i="1"/>
  <c r="AO227" i="1"/>
  <c r="AO228" i="1"/>
  <c r="AO230" i="1"/>
  <c r="AO231" i="1"/>
  <c r="AO232" i="1"/>
  <c r="AO233" i="1"/>
  <c r="AO234" i="1"/>
  <c r="AO235" i="1"/>
  <c r="AO236" i="1"/>
  <c r="AO237" i="1"/>
  <c r="AO238" i="1"/>
  <c r="AO147" i="1"/>
  <c r="AO239" i="1"/>
  <c r="AO240" i="1"/>
  <c r="AO241" i="1"/>
  <c r="AO242" i="1"/>
  <c r="AO243" i="1"/>
  <c r="AO244" i="1"/>
  <c r="AO245" i="1"/>
  <c r="AO246" i="1"/>
  <c r="AO247" i="1"/>
  <c r="AO249" i="1"/>
  <c r="AO250" i="1"/>
  <c r="AO251" i="1"/>
  <c r="AO252" i="1"/>
  <c r="AO253" i="1"/>
  <c r="AO254" i="1"/>
  <c r="AO255" i="1"/>
  <c r="AO257" i="1"/>
  <c r="AO258" i="1"/>
  <c r="AO259" i="1"/>
  <c r="AO260" i="1"/>
  <c r="AO263" i="1"/>
  <c r="AO261" i="1"/>
  <c r="AO262" i="1"/>
  <c r="AO264" i="1"/>
  <c r="AO265" i="1"/>
  <c r="AO266" i="1"/>
  <c r="AO267" i="1"/>
  <c r="AO268" i="1"/>
  <c r="AO269" i="1"/>
  <c r="AO270" i="1"/>
  <c r="AO271" i="1"/>
  <c r="AO272" i="1"/>
  <c r="AO273" i="1"/>
  <c r="AO274" i="1"/>
  <c r="AO275" i="1"/>
  <c r="AO276" i="1"/>
  <c r="AO278" i="1"/>
  <c r="AO279" i="1"/>
  <c r="AO280" i="1"/>
  <c r="AO283"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2" i="1"/>
  <c r="AO323" i="1"/>
  <c r="AO324" i="1"/>
  <c r="AO325" i="1"/>
  <c r="AO326" i="1"/>
  <c r="AO327" i="1"/>
  <c r="AO328" i="1"/>
  <c r="AO329" i="1"/>
  <c r="AO331" i="1"/>
  <c r="AO333" i="1"/>
  <c r="AO334" i="1"/>
  <c r="AO335" i="1"/>
  <c r="AO336" i="1"/>
  <c r="AO337" i="1"/>
  <c r="AO338" i="1"/>
  <c r="AO339" i="1"/>
  <c r="AO340" i="1"/>
  <c r="AO341" i="1"/>
  <c r="AO342" i="1"/>
  <c r="AO343" i="1"/>
  <c r="AO344" i="1"/>
  <c r="AO345" i="1"/>
  <c r="AO346" i="1"/>
  <c r="AO178" i="1"/>
  <c r="AO63" i="1"/>
  <c r="AO347" i="1"/>
  <c r="AO348" i="1"/>
  <c r="AO349" i="1"/>
  <c r="AO350" i="1"/>
  <c r="AO351" i="1"/>
  <c r="AO352" i="1"/>
  <c r="AO353" i="1"/>
  <c r="AO354" i="1"/>
  <c r="AO355" i="1"/>
  <c r="AO356" i="1"/>
  <c r="AO357" i="1"/>
  <c r="AO358" i="1"/>
  <c r="AO359" i="1"/>
  <c r="AO360" i="1"/>
  <c r="AO361" i="1"/>
  <c r="AO362" i="1"/>
  <c r="AO363" i="1"/>
  <c r="AO364" i="1"/>
  <c r="AO366" i="1"/>
  <c r="AO367" i="1"/>
  <c r="AO6" i="1"/>
  <c r="AI7" i="1" l="1"/>
  <c r="AJ7" i="1"/>
  <c r="AK7" i="1"/>
  <c r="AL7" i="1"/>
  <c r="AI8" i="1"/>
  <c r="AJ8" i="1"/>
  <c r="AK8" i="1"/>
  <c r="AL8" i="1"/>
  <c r="AI9" i="1"/>
  <c r="AJ9" i="1"/>
  <c r="AK9" i="1"/>
  <c r="AL9" i="1"/>
  <c r="AI10" i="1"/>
  <c r="AJ10" i="1"/>
  <c r="AK10" i="1"/>
  <c r="AL10" i="1"/>
  <c r="AI11" i="1"/>
  <c r="AJ11" i="1"/>
  <c r="AK11" i="1"/>
  <c r="AL11" i="1"/>
  <c r="AI12" i="1"/>
  <c r="AJ12" i="1"/>
  <c r="AK12" i="1"/>
  <c r="AL12" i="1"/>
  <c r="AI13" i="1"/>
  <c r="AJ13" i="1"/>
  <c r="AK13" i="1"/>
  <c r="AL13" i="1"/>
  <c r="AI14" i="1"/>
  <c r="AJ14" i="1"/>
  <c r="AK14" i="1"/>
  <c r="AL14" i="1"/>
  <c r="AI15" i="1"/>
  <c r="AJ15" i="1"/>
  <c r="AK15" i="1"/>
  <c r="AL15" i="1"/>
  <c r="AI17" i="1"/>
  <c r="AJ17" i="1"/>
  <c r="AK17" i="1"/>
  <c r="AL17" i="1"/>
  <c r="AI18" i="1"/>
  <c r="AJ18" i="1"/>
  <c r="AK18" i="1"/>
  <c r="AL18" i="1"/>
  <c r="AI19" i="1"/>
  <c r="AJ19" i="1"/>
  <c r="AK19" i="1"/>
  <c r="AL19" i="1"/>
  <c r="AI21" i="1"/>
  <c r="AJ21" i="1"/>
  <c r="AK21" i="1"/>
  <c r="AL21" i="1"/>
  <c r="AI23" i="1"/>
  <c r="AJ23" i="1"/>
  <c r="AK23" i="1"/>
  <c r="AL23" i="1"/>
  <c r="AI24" i="1"/>
  <c r="AJ24" i="1"/>
  <c r="AK24" i="1"/>
  <c r="AL24" i="1"/>
  <c r="AI25" i="1"/>
  <c r="AJ25" i="1"/>
  <c r="AK25" i="1"/>
  <c r="AL25" i="1"/>
  <c r="AI27" i="1"/>
  <c r="AJ27" i="1"/>
  <c r="AK27" i="1"/>
  <c r="AL27" i="1"/>
  <c r="AI28" i="1"/>
  <c r="AJ28" i="1"/>
  <c r="AK28" i="1"/>
  <c r="AL28" i="1"/>
  <c r="AI29" i="1"/>
  <c r="AJ29" i="1"/>
  <c r="AK29" i="1"/>
  <c r="AL29" i="1"/>
  <c r="AI31" i="1"/>
  <c r="AJ31" i="1"/>
  <c r="AK31" i="1"/>
  <c r="AL31" i="1"/>
  <c r="AI33" i="1"/>
  <c r="AJ33" i="1"/>
  <c r="AK33" i="1"/>
  <c r="AL33" i="1"/>
  <c r="AI34" i="1"/>
  <c r="AJ34" i="1"/>
  <c r="AK34" i="1"/>
  <c r="AL34" i="1"/>
  <c r="AI35" i="1"/>
  <c r="AJ35" i="1"/>
  <c r="AK35" i="1"/>
  <c r="AL35" i="1"/>
  <c r="AI36" i="1"/>
  <c r="AJ36" i="1"/>
  <c r="AK36" i="1"/>
  <c r="AL36" i="1"/>
  <c r="AI37" i="1"/>
  <c r="AJ37" i="1"/>
  <c r="AK37" i="1"/>
  <c r="AL37" i="1"/>
  <c r="AI38" i="1"/>
  <c r="AJ38" i="1"/>
  <c r="AK38" i="1"/>
  <c r="AL38" i="1"/>
  <c r="AI39" i="1"/>
  <c r="AJ39" i="1"/>
  <c r="AK39" i="1"/>
  <c r="AL39" i="1"/>
  <c r="AI40" i="1"/>
  <c r="AJ40" i="1"/>
  <c r="AK40" i="1"/>
  <c r="AL40" i="1"/>
  <c r="AI41" i="1"/>
  <c r="AJ41" i="1"/>
  <c r="AK41" i="1"/>
  <c r="AL41" i="1"/>
  <c r="AI42" i="1"/>
  <c r="AJ42" i="1"/>
  <c r="AK42" i="1"/>
  <c r="AL42" i="1"/>
  <c r="AI43" i="1"/>
  <c r="AJ43" i="1"/>
  <c r="AK43" i="1"/>
  <c r="AL43" i="1"/>
  <c r="AI44" i="1"/>
  <c r="AJ44" i="1"/>
  <c r="AK44" i="1"/>
  <c r="AL44" i="1"/>
  <c r="AI45" i="1"/>
  <c r="AJ45" i="1"/>
  <c r="AK45" i="1"/>
  <c r="AL45" i="1"/>
  <c r="AI46" i="1"/>
  <c r="AJ46" i="1"/>
  <c r="AK46" i="1"/>
  <c r="AL46" i="1"/>
  <c r="AI47" i="1"/>
  <c r="AJ47" i="1"/>
  <c r="AK47" i="1"/>
  <c r="AL47" i="1"/>
  <c r="AI48" i="1"/>
  <c r="AJ48" i="1"/>
  <c r="AK48" i="1"/>
  <c r="AL48" i="1"/>
  <c r="AI49" i="1"/>
  <c r="AJ49" i="1"/>
  <c r="AK49" i="1"/>
  <c r="AL49" i="1"/>
  <c r="AI50" i="1"/>
  <c r="AJ50" i="1"/>
  <c r="AK50" i="1"/>
  <c r="AL50" i="1"/>
  <c r="AI51" i="1"/>
  <c r="AJ51" i="1"/>
  <c r="AK51" i="1"/>
  <c r="AL51" i="1"/>
  <c r="AI52" i="1"/>
  <c r="AJ52" i="1"/>
  <c r="AK52" i="1"/>
  <c r="AL52" i="1"/>
  <c r="AI53" i="1"/>
  <c r="AJ53" i="1"/>
  <c r="AK53" i="1"/>
  <c r="AL53" i="1"/>
  <c r="AI54" i="1"/>
  <c r="AJ54" i="1"/>
  <c r="AK54" i="1"/>
  <c r="AL54" i="1"/>
  <c r="AI55" i="1"/>
  <c r="AJ55" i="1"/>
  <c r="AK55" i="1"/>
  <c r="AL55" i="1"/>
  <c r="AI56" i="1"/>
  <c r="AJ56" i="1"/>
  <c r="AK56" i="1"/>
  <c r="AL56" i="1"/>
  <c r="AI57" i="1"/>
  <c r="AJ57" i="1"/>
  <c r="AK57" i="1"/>
  <c r="AL57" i="1"/>
  <c r="AI58" i="1"/>
  <c r="AJ58" i="1"/>
  <c r="AK58" i="1"/>
  <c r="AL58" i="1"/>
  <c r="AI59" i="1"/>
  <c r="AJ59" i="1"/>
  <c r="AK59" i="1"/>
  <c r="AL59" i="1"/>
  <c r="AI60" i="1"/>
  <c r="AJ60" i="1"/>
  <c r="AK60" i="1"/>
  <c r="AL60" i="1"/>
  <c r="AI61" i="1"/>
  <c r="AJ61" i="1"/>
  <c r="AK61" i="1"/>
  <c r="AL61" i="1"/>
  <c r="AI62" i="1"/>
  <c r="AJ62" i="1"/>
  <c r="AK62" i="1"/>
  <c r="AL62" i="1"/>
  <c r="AI64" i="1"/>
  <c r="AJ64" i="1"/>
  <c r="AK64" i="1"/>
  <c r="AL64" i="1"/>
  <c r="AI66" i="1"/>
  <c r="AJ66" i="1"/>
  <c r="AK66" i="1"/>
  <c r="AL66" i="1"/>
  <c r="AI67" i="1"/>
  <c r="AJ67" i="1"/>
  <c r="AK67" i="1"/>
  <c r="AL67" i="1"/>
  <c r="AI69" i="1"/>
  <c r="AJ69" i="1"/>
  <c r="AK69" i="1"/>
  <c r="AL69" i="1"/>
  <c r="AI70" i="1"/>
  <c r="AJ70" i="1"/>
  <c r="AK70" i="1"/>
  <c r="AL70" i="1"/>
  <c r="AI71" i="1"/>
  <c r="AJ71" i="1"/>
  <c r="AK71" i="1"/>
  <c r="AL71" i="1"/>
  <c r="AI72" i="1"/>
  <c r="AJ72" i="1"/>
  <c r="AK72" i="1"/>
  <c r="AL72" i="1"/>
  <c r="AI73" i="1"/>
  <c r="AJ73" i="1"/>
  <c r="AK73" i="1"/>
  <c r="AL73" i="1"/>
  <c r="AI74" i="1"/>
  <c r="AJ74" i="1"/>
  <c r="AK74" i="1"/>
  <c r="AL74" i="1"/>
  <c r="AI75" i="1"/>
  <c r="AJ75" i="1"/>
  <c r="AK75" i="1"/>
  <c r="AL75" i="1"/>
  <c r="AI77" i="1"/>
  <c r="AJ77" i="1"/>
  <c r="AK77" i="1"/>
  <c r="AL77" i="1"/>
  <c r="AI78" i="1"/>
  <c r="AJ78" i="1"/>
  <c r="AK78" i="1"/>
  <c r="AL78" i="1"/>
  <c r="AI79" i="1"/>
  <c r="AJ79" i="1"/>
  <c r="AK79" i="1"/>
  <c r="AL79" i="1"/>
  <c r="AI80" i="1"/>
  <c r="AJ80" i="1"/>
  <c r="AK80" i="1"/>
  <c r="AL80" i="1"/>
  <c r="AI81" i="1"/>
  <c r="AJ81" i="1"/>
  <c r="AK81" i="1"/>
  <c r="AL81" i="1"/>
  <c r="AI82" i="1"/>
  <c r="AJ82" i="1"/>
  <c r="AK82" i="1"/>
  <c r="AL82" i="1"/>
  <c r="AI83" i="1"/>
  <c r="AJ83" i="1"/>
  <c r="AK83" i="1"/>
  <c r="AL83" i="1"/>
  <c r="AI84" i="1"/>
  <c r="AJ84" i="1"/>
  <c r="AK84" i="1"/>
  <c r="AL84" i="1"/>
  <c r="AI85" i="1"/>
  <c r="AJ85" i="1"/>
  <c r="AK85" i="1"/>
  <c r="AL85" i="1"/>
  <c r="AI86" i="1"/>
  <c r="AJ86" i="1"/>
  <c r="AK86" i="1"/>
  <c r="AL86" i="1"/>
  <c r="AI87" i="1"/>
  <c r="AJ87" i="1"/>
  <c r="AK87" i="1"/>
  <c r="AL87" i="1"/>
  <c r="AI88" i="1"/>
  <c r="AJ88" i="1"/>
  <c r="AK88" i="1"/>
  <c r="AL88" i="1"/>
  <c r="AI89" i="1"/>
  <c r="AJ89" i="1"/>
  <c r="AK89" i="1"/>
  <c r="AL89" i="1"/>
  <c r="AI90" i="1"/>
  <c r="AJ90" i="1"/>
  <c r="AK90" i="1"/>
  <c r="AL90" i="1"/>
  <c r="AI91" i="1"/>
  <c r="AJ91" i="1"/>
  <c r="AK91" i="1"/>
  <c r="AL91" i="1"/>
  <c r="AI92" i="1"/>
  <c r="AJ92" i="1"/>
  <c r="AK92" i="1"/>
  <c r="AL92" i="1"/>
  <c r="AI93" i="1"/>
  <c r="AJ93" i="1"/>
  <c r="AK93" i="1"/>
  <c r="AL93" i="1"/>
  <c r="AI94" i="1"/>
  <c r="AJ94" i="1"/>
  <c r="AK94" i="1"/>
  <c r="AL94" i="1"/>
  <c r="AI95" i="1"/>
  <c r="AJ95" i="1"/>
  <c r="AK95" i="1"/>
  <c r="AL95" i="1"/>
  <c r="AI96" i="1"/>
  <c r="AJ96" i="1"/>
  <c r="AK96" i="1"/>
  <c r="AL96" i="1"/>
  <c r="AI97" i="1"/>
  <c r="AJ97" i="1"/>
  <c r="AK97" i="1"/>
  <c r="AL97" i="1"/>
  <c r="AI99" i="1"/>
  <c r="AJ99" i="1"/>
  <c r="AK99" i="1"/>
  <c r="AL99" i="1"/>
  <c r="AI100" i="1"/>
  <c r="AJ100" i="1"/>
  <c r="AK100" i="1"/>
  <c r="AL100" i="1"/>
  <c r="AI101" i="1"/>
  <c r="AJ101" i="1"/>
  <c r="AK101" i="1"/>
  <c r="AL101" i="1"/>
  <c r="AI102" i="1"/>
  <c r="AJ102" i="1"/>
  <c r="AK102" i="1"/>
  <c r="AL102" i="1"/>
  <c r="AI103" i="1"/>
  <c r="AJ103" i="1"/>
  <c r="AK103" i="1"/>
  <c r="AL103" i="1"/>
  <c r="AI105" i="1"/>
  <c r="AJ105" i="1"/>
  <c r="AK105" i="1"/>
  <c r="AL105" i="1"/>
  <c r="AI107" i="1"/>
  <c r="AJ107" i="1"/>
  <c r="AK107" i="1"/>
  <c r="AL107" i="1"/>
  <c r="AI108" i="1"/>
  <c r="AJ108" i="1"/>
  <c r="AK108" i="1"/>
  <c r="AL108" i="1"/>
  <c r="AI109" i="1"/>
  <c r="AJ109" i="1"/>
  <c r="AK109" i="1"/>
  <c r="AL109" i="1"/>
  <c r="AI110" i="1"/>
  <c r="AJ110" i="1"/>
  <c r="AK110" i="1"/>
  <c r="AL110" i="1"/>
  <c r="AI111" i="1"/>
  <c r="AJ111" i="1"/>
  <c r="AK111" i="1"/>
  <c r="AL111" i="1"/>
  <c r="AI112" i="1"/>
  <c r="AJ112" i="1"/>
  <c r="AK112" i="1"/>
  <c r="AL112" i="1"/>
  <c r="AI113" i="1"/>
  <c r="AJ113" i="1"/>
  <c r="AK113" i="1"/>
  <c r="AL113" i="1"/>
  <c r="AI114" i="1"/>
  <c r="AJ114" i="1"/>
  <c r="AK114" i="1"/>
  <c r="AL114" i="1"/>
  <c r="AI115" i="1"/>
  <c r="AJ115" i="1"/>
  <c r="AK115" i="1"/>
  <c r="AL115" i="1"/>
  <c r="AI116" i="1"/>
  <c r="AJ116" i="1"/>
  <c r="AK116" i="1"/>
  <c r="AL116" i="1"/>
  <c r="AI117" i="1"/>
  <c r="AJ117" i="1"/>
  <c r="AK117" i="1"/>
  <c r="AL117" i="1"/>
  <c r="AI118" i="1"/>
  <c r="AJ118" i="1"/>
  <c r="AK118" i="1"/>
  <c r="AL118" i="1"/>
  <c r="AI119" i="1"/>
  <c r="AJ119" i="1"/>
  <c r="AK119" i="1"/>
  <c r="AL119" i="1"/>
  <c r="AI121" i="1"/>
  <c r="AJ121" i="1"/>
  <c r="AK121" i="1"/>
  <c r="AL121" i="1"/>
  <c r="AI122" i="1"/>
  <c r="AJ122" i="1"/>
  <c r="AK122" i="1"/>
  <c r="AL122" i="1"/>
  <c r="AI123" i="1"/>
  <c r="AJ123" i="1"/>
  <c r="AK123" i="1"/>
  <c r="AL123" i="1"/>
  <c r="AI124" i="1"/>
  <c r="AJ124" i="1"/>
  <c r="AK124" i="1"/>
  <c r="AL124" i="1"/>
  <c r="AI125" i="1"/>
  <c r="AJ125" i="1"/>
  <c r="AK125" i="1"/>
  <c r="AL125" i="1"/>
  <c r="AI127" i="1"/>
  <c r="AJ127" i="1"/>
  <c r="AK127" i="1"/>
  <c r="AL127" i="1"/>
  <c r="AI128" i="1"/>
  <c r="AJ128" i="1"/>
  <c r="AK128" i="1"/>
  <c r="AL128" i="1"/>
  <c r="AI129" i="1"/>
  <c r="AJ129" i="1"/>
  <c r="AK129" i="1"/>
  <c r="AL129" i="1"/>
  <c r="AI130" i="1"/>
  <c r="AJ130" i="1"/>
  <c r="AK130" i="1"/>
  <c r="AL130" i="1"/>
  <c r="AI131" i="1"/>
  <c r="AJ131" i="1"/>
  <c r="AK131" i="1"/>
  <c r="AL131" i="1"/>
  <c r="AI132" i="1"/>
  <c r="AJ132" i="1"/>
  <c r="AK132" i="1"/>
  <c r="AL132" i="1"/>
  <c r="AI134" i="1"/>
  <c r="AJ134" i="1"/>
  <c r="AK134" i="1"/>
  <c r="AL134" i="1"/>
  <c r="AI135" i="1"/>
  <c r="AJ135" i="1"/>
  <c r="AK135" i="1"/>
  <c r="AL135" i="1"/>
  <c r="AI136" i="1"/>
  <c r="AJ136" i="1"/>
  <c r="AK136" i="1"/>
  <c r="AL136" i="1"/>
  <c r="AI137" i="1"/>
  <c r="AJ137" i="1"/>
  <c r="AK137" i="1"/>
  <c r="AL137" i="1"/>
  <c r="AI138" i="1"/>
  <c r="AJ138" i="1"/>
  <c r="AK138" i="1"/>
  <c r="AL138" i="1"/>
  <c r="AI139" i="1"/>
  <c r="AJ139" i="1"/>
  <c r="AK139" i="1"/>
  <c r="AL139" i="1"/>
  <c r="AI141" i="1"/>
  <c r="AJ141" i="1"/>
  <c r="AK141" i="1"/>
  <c r="AL141" i="1"/>
  <c r="AI142" i="1"/>
  <c r="AJ142" i="1"/>
  <c r="AK142" i="1"/>
  <c r="AL142" i="1"/>
  <c r="AI144" i="1"/>
  <c r="AJ144" i="1"/>
  <c r="AK144" i="1"/>
  <c r="AL144" i="1"/>
  <c r="AI145" i="1"/>
  <c r="AJ145" i="1"/>
  <c r="AK145" i="1"/>
  <c r="AL145" i="1"/>
  <c r="AI146" i="1"/>
  <c r="AJ146" i="1"/>
  <c r="AK146" i="1"/>
  <c r="AL146" i="1"/>
  <c r="AI148" i="1"/>
  <c r="AJ148" i="1"/>
  <c r="AK148" i="1"/>
  <c r="AL148" i="1"/>
  <c r="AI149" i="1"/>
  <c r="AJ149" i="1"/>
  <c r="AK149" i="1"/>
  <c r="AL149" i="1"/>
  <c r="AI150" i="1"/>
  <c r="AJ150" i="1"/>
  <c r="AK150" i="1"/>
  <c r="AL150" i="1"/>
  <c r="AI151" i="1"/>
  <c r="AJ151" i="1"/>
  <c r="AK151" i="1"/>
  <c r="AL151" i="1"/>
  <c r="AI152" i="1"/>
  <c r="AJ152" i="1"/>
  <c r="AK152" i="1"/>
  <c r="AL152" i="1"/>
  <c r="AI153" i="1"/>
  <c r="AJ153" i="1"/>
  <c r="AK153" i="1"/>
  <c r="AL153" i="1"/>
  <c r="AI154" i="1"/>
  <c r="AJ154" i="1"/>
  <c r="AK154" i="1"/>
  <c r="AL154" i="1"/>
  <c r="AI155" i="1"/>
  <c r="AJ155" i="1"/>
  <c r="AK155" i="1"/>
  <c r="AL155" i="1"/>
  <c r="AI156" i="1"/>
  <c r="AJ156" i="1"/>
  <c r="AK156" i="1"/>
  <c r="AL156" i="1"/>
  <c r="AI157" i="1"/>
  <c r="AJ157" i="1"/>
  <c r="AK157" i="1"/>
  <c r="AL157" i="1"/>
  <c r="AI158" i="1"/>
  <c r="AJ158" i="1"/>
  <c r="AK158" i="1"/>
  <c r="AL158" i="1"/>
  <c r="AI159" i="1"/>
  <c r="AJ159" i="1"/>
  <c r="AK159" i="1"/>
  <c r="AL159" i="1"/>
  <c r="AI160" i="1"/>
  <c r="AJ160" i="1"/>
  <c r="AK160" i="1"/>
  <c r="AL160" i="1"/>
  <c r="AI161" i="1"/>
  <c r="AJ161" i="1"/>
  <c r="AK161" i="1"/>
  <c r="AL161" i="1"/>
  <c r="AI162" i="1"/>
  <c r="AJ162" i="1"/>
  <c r="AK162" i="1"/>
  <c r="AL162" i="1"/>
  <c r="AI163" i="1"/>
  <c r="AJ163" i="1"/>
  <c r="AK163" i="1"/>
  <c r="AL163" i="1"/>
  <c r="AI164" i="1"/>
  <c r="AJ164" i="1"/>
  <c r="AK164" i="1"/>
  <c r="AL164" i="1"/>
  <c r="AI165" i="1"/>
  <c r="AJ165" i="1"/>
  <c r="AK165" i="1"/>
  <c r="AL165" i="1"/>
  <c r="AI166" i="1"/>
  <c r="AJ166" i="1"/>
  <c r="AK166" i="1"/>
  <c r="AL166" i="1"/>
  <c r="AI167" i="1"/>
  <c r="AJ167" i="1"/>
  <c r="AK167" i="1"/>
  <c r="AL167" i="1"/>
  <c r="AI168" i="1"/>
  <c r="AJ168" i="1"/>
  <c r="AK168" i="1"/>
  <c r="AL168" i="1"/>
  <c r="AI169" i="1"/>
  <c r="AJ169" i="1"/>
  <c r="AK169" i="1"/>
  <c r="AL169" i="1"/>
  <c r="AI170" i="1"/>
  <c r="AJ170" i="1"/>
  <c r="AK170" i="1"/>
  <c r="AL170" i="1"/>
  <c r="AI171" i="1"/>
  <c r="AJ171" i="1"/>
  <c r="AK171" i="1"/>
  <c r="AL171" i="1"/>
  <c r="AI172" i="1"/>
  <c r="AJ172" i="1"/>
  <c r="AK172" i="1"/>
  <c r="AL172" i="1"/>
  <c r="AI173" i="1"/>
  <c r="AJ173" i="1"/>
  <c r="AK173" i="1"/>
  <c r="AL173" i="1"/>
  <c r="AI174" i="1"/>
  <c r="AJ174" i="1"/>
  <c r="AK174" i="1"/>
  <c r="AL174" i="1"/>
  <c r="AI176" i="1"/>
  <c r="AJ176" i="1"/>
  <c r="AK176" i="1"/>
  <c r="AL176" i="1"/>
  <c r="AI177" i="1"/>
  <c r="AJ177" i="1"/>
  <c r="AK177" i="1"/>
  <c r="AL177" i="1"/>
  <c r="AI179" i="1"/>
  <c r="AJ179" i="1"/>
  <c r="AK179" i="1"/>
  <c r="AL179" i="1"/>
  <c r="AI180" i="1"/>
  <c r="AJ180" i="1"/>
  <c r="AK180" i="1"/>
  <c r="AL180" i="1"/>
  <c r="AI181" i="1"/>
  <c r="AJ181" i="1"/>
  <c r="AK181" i="1"/>
  <c r="AL181" i="1"/>
  <c r="AI182" i="1"/>
  <c r="AJ182" i="1"/>
  <c r="AK182" i="1"/>
  <c r="AL182" i="1"/>
  <c r="AI183" i="1"/>
  <c r="AJ183" i="1"/>
  <c r="AK183" i="1"/>
  <c r="AL183" i="1"/>
  <c r="AI185" i="1"/>
  <c r="AJ185" i="1"/>
  <c r="AK185" i="1"/>
  <c r="AL185" i="1"/>
  <c r="AI186" i="1"/>
  <c r="AJ186" i="1"/>
  <c r="AK186" i="1"/>
  <c r="AL186" i="1"/>
  <c r="AI187" i="1"/>
  <c r="AJ187" i="1"/>
  <c r="AK187" i="1"/>
  <c r="AL187" i="1"/>
  <c r="AI188" i="1"/>
  <c r="AJ188" i="1"/>
  <c r="AK188" i="1"/>
  <c r="AL188" i="1"/>
  <c r="AI189" i="1"/>
  <c r="AJ189" i="1"/>
  <c r="AK189" i="1"/>
  <c r="AL189" i="1"/>
  <c r="AI190" i="1"/>
  <c r="AJ190" i="1"/>
  <c r="AK190" i="1"/>
  <c r="AL190" i="1"/>
  <c r="AI192" i="1"/>
  <c r="AJ192" i="1"/>
  <c r="AK192" i="1"/>
  <c r="AL192" i="1"/>
  <c r="AI193" i="1"/>
  <c r="AJ193" i="1"/>
  <c r="AK193" i="1"/>
  <c r="AL193" i="1"/>
  <c r="AI194" i="1"/>
  <c r="AJ194" i="1"/>
  <c r="AK194" i="1"/>
  <c r="AL194" i="1"/>
  <c r="AI195" i="1"/>
  <c r="AJ195" i="1"/>
  <c r="AK195" i="1"/>
  <c r="AL195" i="1"/>
  <c r="AI196" i="1"/>
  <c r="AJ196" i="1"/>
  <c r="AK196" i="1"/>
  <c r="AL196" i="1"/>
  <c r="AI197" i="1"/>
  <c r="AJ197" i="1"/>
  <c r="AK197" i="1"/>
  <c r="AL197" i="1"/>
  <c r="AI198" i="1"/>
  <c r="AJ198" i="1"/>
  <c r="AK198" i="1"/>
  <c r="AL198" i="1"/>
  <c r="AI199" i="1"/>
  <c r="AJ199" i="1"/>
  <c r="AK199" i="1"/>
  <c r="AL199" i="1"/>
  <c r="AI202" i="1"/>
  <c r="AJ202" i="1"/>
  <c r="AK202" i="1"/>
  <c r="AL202" i="1"/>
  <c r="AI204" i="1"/>
  <c r="AJ204" i="1"/>
  <c r="AK204" i="1"/>
  <c r="AL204" i="1"/>
  <c r="AI205" i="1"/>
  <c r="AJ205" i="1"/>
  <c r="AK205" i="1"/>
  <c r="AL205" i="1"/>
  <c r="AI206" i="1"/>
  <c r="AJ206" i="1"/>
  <c r="AK206" i="1"/>
  <c r="AL206" i="1"/>
  <c r="AI207" i="1"/>
  <c r="AJ207" i="1"/>
  <c r="AK207" i="1"/>
  <c r="AL207" i="1"/>
  <c r="AI208" i="1"/>
  <c r="AJ208" i="1"/>
  <c r="AK208" i="1"/>
  <c r="AL208" i="1"/>
  <c r="AI209" i="1"/>
  <c r="AJ209" i="1"/>
  <c r="AK209" i="1"/>
  <c r="AL209" i="1"/>
  <c r="AI210" i="1"/>
  <c r="AJ210" i="1"/>
  <c r="AK210" i="1"/>
  <c r="AL210" i="1"/>
  <c r="AI211" i="1"/>
  <c r="AJ211" i="1"/>
  <c r="AK211" i="1"/>
  <c r="AL211" i="1"/>
  <c r="AI212" i="1"/>
  <c r="AJ212" i="1"/>
  <c r="AK212" i="1"/>
  <c r="AL212" i="1"/>
  <c r="AI213" i="1"/>
  <c r="AJ213" i="1"/>
  <c r="AK213" i="1"/>
  <c r="AL213" i="1"/>
  <c r="AI214" i="1"/>
  <c r="AJ214" i="1"/>
  <c r="AK214" i="1"/>
  <c r="AL214" i="1"/>
  <c r="AI215" i="1"/>
  <c r="AJ215" i="1"/>
  <c r="AK215" i="1"/>
  <c r="AL215" i="1"/>
  <c r="AI216" i="1"/>
  <c r="AJ216" i="1"/>
  <c r="AK216" i="1"/>
  <c r="AL216" i="1"/>
  <c r="AI217" i="1"/>
  <c r="AJ217" i="1"/>
  <c r="AK217" i="1"/>
  <c r="AL217" i="1"/>
  <c r="AI218" i="1"/>
  <c r="AJ218" i="1"/>
  <c r="AK218" i="1"/>
  <c r="AL218" i="1"/>
  <c r="AI219" i="1"/>
  <c r="AJ219" i="1"/>
  <c r="AK219" i="1"/>
  <c r="AL219" i="1"/>
  <c r="AI221" i="1"/>
  <c r="AJ221" i="1"/>
  <c r="AK221" i="1"/>
  <c r="AL221" i="1"/>
  <c r="AI222" i="1"/>
  <c r="AJ222" i="1"/>
  <c r="AK222" i="1"/>
  <c r="AL222" i="1"/>
  <c r="AI223" i="1"/>
  <c r="AJ223" i="1"/>
  <c r="AK223" i="1"/>
  <c r="AL223" i="1"/>
  <c r="AI225" i="1"/>
  <c r="AJ225" i="1"/>
  <c r="AK225" i="1"/>
  <c r="AL225" i="1"/>
  <c r="AI226" i="1"/>
  <c r="AJ226" i="1"/>
  <c r="AK226" i="1"/>
  <c r="AL226" i="1"/>
  <c r="AI227" i="1"/>
  <c r="AJ227" i="1"/>
  <c r="AK227" i="1"/>
  <c r="AL227" i="1"/>
  <c r="AI228" i="1"/>
  <c r="AJ228" i="1"/>
  <c r="AK228" i="1"/>
  <c r="AL228" i="1"/>
  <c r="AI230" i="1"/>
  <c r="AJ230" i="1"/>
  <c r="AK230" i="1"/>
  <c r="AL230" i="1"/>
  <c r="AI231" i="1"/>
  <c r="AJ231" i="1"/>
  <c r="AK231" i="1"/>
  <c r="AL231" i="1"/>
  <c r="AI232" i="1"/>
  <c r="AJ232" i="1"/>
  <c r="AK232" i="1"/>
  <c r="AL232" i="1"/>
  <c r="AI233" i="1"/>
  <c r="AJ233" i="1"/>
  <c r="AK233" i="1"/>
  <c r="AL233" i="1"/>
  <c r="AI234" i="1"/>
  <c r="AJ234" i="1"/>
  <c r="AK234" i="1"/>
  <c r="AL234" i="1"/>
  <c r="AI235" i="1"/>
  <c r="AJ235" i="1"/>
  <c r="AK235" i="1"/>
  <c r="AL235" i="1"/>
  <c r="AI236" i="1"/>
  <c r="AJ236" i="1"/>
  <c r="AK236" i="1"/>
  <c r="AL236" i="1"/>
  <c r="AI237" i="1"/>
  <c r="AJ237" i="1"/>
  <c r="AK237" i="1"/>
  <c r="AL237" i="1"/>
  <c r="AI238" i="1"/>
  <c r="AJ238" i="1"/>
  <c r="AK238" i="1"/>
  <c r="AL238" i="1"/>
  <c r="AI147" i="1"/>
  <c r="AJ147" i="1"/>
  <c r="AK147" i="1"/>
  <c r="AL147" i="1"/>
  <c r="AI239" i="1"/>
  <c r="AJ239" i="1"/>
  <c r="AK239" i="1"/>
  <c r="AL239" i="1"/>
  <c r="AI240" i="1"/>
  <c r="AJ240" i="1"/>
  <c r="AK240" i="1"/>
  <c r="AL240" i="1"/>
  <c r="AI241" i="1"/>
  <c r="AJ241" i="1"/>
  <c r="AK241" i="1"/>
  <c r="AL241" i="1"/>
  <c r="AI242" i="1"/>
  <c r="AJ242" i="1"/>
  <c r="AK242" i="1"/>
  <c r="AL242" i="1"/>
  <c r="AI243" i="1"/>
  <c r="AJ243" i="1"/>
  <c r="AK243" i="1"/>
  <c r="AL243" i="1"/>
  <c r="AI244" i="1"/>
  <c r="AJ244" i="1"/>
  <c r="AK244" i="1"/>
  <c r="AL244" i="1"/>
  <c r="AI245" i="1"/>
  <c r="AJ245" i="1"/>
  <c r="AK245" i="1"/>
  <c r="AL245" i="1"/>
  <c r="AI246" i="1"/>
  <c r="AJ246" i="1"/>
  <c r="AK246" i="1"/>
  <c r="AL246" i="1"/>
  <c r="AI247" i="1"/>
  <c r="AJ247" i="1"/>
  <c r="AK247" i="1"/>
  <c r="AL247" i="1"/>
  <c r="AI249" i="1"/>
  <c r="AJ249" i="1"/>
  <c r="AK249" i="1"/>
  <c r="AL249" i="1"/>
  <c r="AI250" i="1"/>
  <c r="AJ250" i="1"/>
  <c r="AK250" i="1"/>
  <c r="AL250" i="1"/>
  <c r="AI251" i="1"/>
  <c r="AJ251" i="1"/>
  <c r="AK251" i="1"/>
  <c r="AL251" i="1"/>
  <c r="AI252" i="1"/>
  <c r="AJ252" i="1"/>
  <c r="AK252" i="1"/>
  <c r="AL252" i="1"/>
  <c r="AI253" i="1"/>
  <c r="AJ253" i="1"/>
  <c r="AK253" i="1"/>
  <c r="AL253" i="1"/>
  <c r="AI254" i="1"/>
  <c r="AJ254" i="1"/>
  <c r="AK254" i="1"/>
  <c r="AL254" i="1"/>
  <c r="AI255" i="1"/>
  <c r="AJ255" i="1"/>
  <c r="AK255" i="1"/>
  <c r="AL255" i="1"/>
  <c r="AI257" i="1"/>
  <c r="AJ257" i="1"/>
  <c r="AK257" i="1"/>
  <c r="AL257" i="1"/>
  <c r="AI258" i="1"/>
  <c r="AJ258" i="1"/>
  <c r="AK258" i="1"/>
  <c r="AL258" i="1"/>
  <c r="AI259" i="1"/>
  <c r="AJ259" i="1"/>
  <c r="AK259" i="1"/>
  <c r="AL259" i="1"/>
  <c r="AI260" i="1"/>
  <c r="AJ260" i="1"/>
  <c r="AK260" i="1"/>
  <c r="AL260" i="1"/>
  <c r="AI263" i="1"/>
  <c r="AJ263" i="1"/>
  <c r="AK263" i="1"/>
  <c r="AL263" i="1"/>
  <c r="AI261" i="1"/>
  <c r="AJ261" i="1"/>
  <c r="AK261" i="1"/>
  <c r="AL261" i="1"/>
  <c r="AI262" i="1"/>
  <c r="AJ262" i="1"/>
  <c r="AK262" i="1"/>
  <c r="AL262" i="1"/>
  <c r="AI264" i="1"/>
  <c r="AJ264" i="1"/>
  <c r="AK264" i="1"/>
  <c r="AL264" i="1"/>
  <c r="AI265" i="1"/>
  <c r="AJ265" i="1"/>
  <c r="AK265" i="1"/>
  <c r="AL265" i="1"/>
  <c r="AI266" i="1"/>
  <c r="AJ266" i="1"/>
  <c r="AK266" i="1"/>
  <c r="AL266" i="1"/>
  <c r="AI267" i="1"/>
  <c r="AJ267" i="1"/>
  <c r="AK267" i="1"/>
  <c r="AL267" i="1"/>
  <c r="AI268" i="1"/>
  <c r="AJ268" i="1"/>
  <c r="AK268" i="1"/>
  <c r="AL268" i="1"/>
  <c r="AI269" i="1"/>
  <c r="AJ269" i="1"/>
  <c r="AK269" i="1"/>
  <c r="AL269" i="1"/>
  <c r="AI270" i="1"/>
  <c r="AJ270" i="1"/>
  <c r="AK270" i="1"/>
  <c r="AL270" i="1"/>
  <c r="AI271" i="1"/>
  <c r="AJ271" i="1"/>
  <c r="AK271" i="1"/>
  <c r="AL271" i="1"/>
  <c r="AI272" i="1"/>
  <c r="AJ272" i="1"/>
  <c r="AK272" i="1"/>
  <c r="AL272" i="1"/>
  <c r="AI273" i="1"/>
  <c r="AJ273" i="1"/>
  <c r="AK273" i="1"/>
  <c r="AL273" i="1"/>
  <c r="AI274" i="1"/>
  <c r="AJ274" i="1"/>
  <c r="AK274" i="1"/>
  <c r="AL274" i="1"/>
  <c r="AI275" i="1"/>
  <c r="AJ275" i="1"/>
  <c r="AK275" i="1"/>
  <c r="AL275" i="1"/>
  <c r="AI276" i="1"/>
  <c r="AJ276" i="1"/>
  <c r="AK276" i="1"/>
  <c r="AL276" i="1"/>
  <c r="AI278" i="1"/>
  <c r="AJ278" i="1"/>
  <c r="AK278" i="1"/>
  <c r="AL278" i="1"/>
  <c r="AI279" i="1"/>
  <c r="AJ279" i="1"/>
  <c r="AK279" i="1"/>
  <c r="AL279" i="1"/>
  <c r="AI280" i="1"/>
  <c r="AJ280" i="1"/>
  <c r="AK280" i="1"/>
  <c r="AL280" i="1"/>
  <c r="AI283" i="1"/>
  <c r="AJ283" i="1"/>
  <c r="AK283" i="1"/>
  <c r="AL283" i="1"/>
  <c r="AI286" i="1"/>
  <c r="AJ286" i="1"/>
  <c r="AK286" i="1"/>
  <c r="AL286" i="1"/>
  <c r="AI287" i="1"/>
  <c r="AJ287" i="1"/>
  <c r="AK287" i="1"/>
  <c r="AL287" i="1"/>
  <c r="AI288" i="1"/>
  <c r="AJ288" i="1"/>
  <c r="AK288" i="1"/>
  <c r="AL288" i="1"/>
  <c r="AI289" i="1"/>
  <c r="AJ289" i="1"/>
  <c r="AK289" i="1"/>
  <c r="AL289" i="1"/>
  <c r="AI290" i="1"/>
  <c r="AJ290" i="1"/>
  <c r="AK290" i="1"/>
  <c r="AL290" i="1"/>
  <c r="AI291" i="1"/>
  <c r="AJ291" i="1"/>
  <c r="AK291" i="1"/>
  <c r="AL291" i="1"/>
  <c r="AI292" i="1"/>
  <c r="AJ292" i="1"/>
  <c r="AK292" i="1"/>
  <c r="AL292" i="1"/>
  <c r="AI293" i="1"/>
  <c r="AJ293" i="1"/>
  <c r="AK293" i="1"/>
  <c r="AL293" i="1"/>
  <c r="AI294" i="1"/>
  <c r="AJ294" i="1"/>
  <c r="AK294" i="1"/>
  <c r="AL294" i="1"/>
  <c r="AI295" i="1"/>
  <c r="AJ295" i="1"/>
  <c r="AK295" i="1"/>
  <c r="AL295" i="1"/>
  <c r="AI296" i="1"/>
  <c r="AJ296" i="1"/>
  <c r="AK296" i="1"/>
  <c r="AL296" i="1"/>
  <c r="AI297" i="1"/>
  <c r="AJ297" i="1"/>
  <c r="AK297" i="1"/>
  <c r="AL297" i="1"/>
  <c r="AI298" i="1"/>
  <c r="AJ298" i="1"/>
  <c r="AK298" i="1"/>
  <c r="AL298" i="1"/>
  <c r="AI299" i="1"/>
  <c r="AJ299" i="1"/>
  <c r="AK299" i="1"/>
  <c r="AL299" i="1"/>
  <c r="AI300" i="1"/>
  <c r="AJ300" i="1"/>
  <c r="AK300" i="1"/>
  <c r="AL300" i="1"/>
  <c r="AI301" i="1"/>
  <c r="AJ301" i="1"/>
  <c r="AK301" i="1"/>
  <c r="AL301" i="1"/>
  <c r="AI302" i="1"/>
  <c r="AJ302" i="1"/>
  <c r="AK302" i="1"/>
  <c r="AL302" i="1"/>
  <c r="AI303" i="1"/>
  <c r="AJ303" i="1"/>
  <c r="AK303" i="1"/>
  <c r="AL303" i="1"/>
  <c r="AI304" i="1"/>
  <c r="AJ304" i="1"/>
  <c r="AK304" i="1"/>
  <c r="AL304" i="1"/>
  <c r="AI305" i="1"/>
  <c r="AJ305" i="1"/>
  <c r="AK305" i="1"/>
  <c r="AL305" i="1"/>
  <c r="AI306" i="1"/>
  <c r="AJ306" i="1"/>
  <c r="AK306" i="1"/>
  <c r="AL306" i="1"/>
  <c r="AI307" i="1"/>
  <c r="AJ307" i="1"/>
  <c r="AK307" i="1"/>
  <c r="AL307" i="1"/>
  <c r="AI308" i="1"/>
  <c r="AJ308" i="1"/>
  <c r="AK308" i="1"/>
  <c r="AL308" i="1"/>
  <c r="AI309" i="1"/>
  <c r="AJ309" i="1"/>
  <c r="AK309" i="1"/>
  <c r="AL309" i="1"/>
  <c r="AI310" i="1"/>
  <c r="AJ310" i="1"/>
  <c r="AK310" i="1"/>
  <c r="AL310" i="1"/>
  <c r="AI311" i="1"/>
  <c r="AJ311" i="1"/>
  <c r="AK311" i="1"/>
  <c r="AL311" i="1"/>
  <c r="AI312" i="1"/>
  <c r="AJ312" i="1"/>
  <c r="AK312" i="1"/>
  <c r="AL312" i="1"/>
  <c r="AI313" i="1"/>
  <c r="AJ313" i="1"/>
  <c r="AK313" i="1"/>
  <c r="AL313" i="1"/>
  <c r="AI314" i="1"/>
  <c r="AJ314" i="1"/>
  <c r="AK314" i="1"/>
  <c r="AL314" i="1"/>
  <c r="AI315" i="1"/>
  <c r="AJ315" i="1"/>
  <c r="AK315" i="1"/>
  <c r="AL315" i="1"/>
  <c r="AI316" i="1"/>
  <c r="AJ316" i="1"/>
  <c r="AK316" i="1"/>
  <c r="AL316" i="1"/>
  <c r="AI317" i="1"/>
  <c r="AJ317" i="1"/>
  <c r="AK317" i="1"/>
  <c r="AL317" i="1"/>
  <c r="AI318" i="1"/>
  <c r="AJ318" i="1"/>
  <c r="AK318" i="1"/>
  <c r="AL318" i="1"/>
  <c r="AI319" i="1"/>
  <c r="AJ319" i="1"/>
  <c r="AK319" i="1"/>
  <c r="AL319" i="1"/>
  <c r="AI322" i="1"/>
  <c r="AJ322" i="1"/>
  <c r="AK322" i="1"/>
  <c r="AL322" i="1"/>
  <c r="AI323" i="1"/>
  <c r="AJ323" i="1"/>
  <c r="AK323" i="1"/>
  <c r="AL323" i="1"/>
  <c r="AI324" i="1"/>
  <c r="AJ324" i="1"/>
  <c r="AK324" i="1"/>
  <c r="AL324" i="1"/>
  <c r="AI325" i="1"/>
  <c r="AJ325" i="1"/>
  <c r="AK325" i="1"/>
  <c r="AL325" i="1"/>
  <c r="AI326" i="1"/>
  <c r="AJ326" i="1"/>
  <c r="AK326" i="1"/>
  <c r="AL326" i="1"/>
  <c r="AI327" i="1"/>
  <c r="AJ327" i="1"/>
  <c r="AK327" i="1"/>
  <c r="AL327" i="1"/>
  <c r="AI328" i="1"/>
  <c r="AJ328" i="1"/>
  <c r="AK328" i="1"/>
  <c r="AL328" i="1"/>
  <c r="AI329" i="1"/>
  <c r="AJ329" i="1"/>
  <c r="AK329" i="1"/>
  <c r="AL329" i="1"/>
  <c r="AI331" i="1"/>
  <c r="AJ331" i="1"/>
  <c r="AK331" i="1"/>
  <c r="AL331" i="1"/>
  <c r="AI333" i="1"/>
  <c r="AJ333" i="1"/>
  <c r="AK333" i="1"/>
  <c r="AL333" i="1"/>
  <c r="AI334" i="1"/>
  <c r="AJ334" i="1"/>
  <c r="AK334" i="1"/>
  <c r="AL334" i="1"/>
  <c r="AI335" i="1"/>
  <c r="AJ335" i="1"/>
  <c r="AK335" i="1"/>
  <c r="AL335" i="1"/>
  <c r="AI336" i="1"/>
  <c r="AJ336" i="1"/>
  <c r="AK336" i="1"/>
  <c r="AL336" i="1"/>
  <c r="AI337" i="1"/>
  <c r="AJ337" i="1"/>
  <c r="AK337" i="1"/>
  <c r="AL337" i="1"/>
  <c r="AI338" i="1"/>
  <c r="AJ338" i="1"/>
  <c r="AK338" i="1"/>
  <c r="AL338" i="1"/>
  <c r="AI339" i="1"/>
  <c r="AJ339" i="1"/>
  <c r="AK339" i="1"/>
  <c r="AL339" i="1"/>
  <c r="AI340" i="1"/>
  <c r="AJ340" i="1"/>
  <c r="AK340" i="1"/>
  <c r="AL340" i="1"/>
  <c r="AI341" i="1"/>
  <c r="AJ341" i="1"/>
  <c r="AK341" i="1"/>
  <c r="AL341" i="1"/>
  <c r="AI342" i="1"/>
  <c r="AJ342" i="1"/>
  <c r="AK342" i="1"/>
  <c r="AL342" i="1"/>
  <c r="AI343" i="1"/>
  <c r="AJ343" i="1"/>
  <c r="AK343" i="1"/>
  <c r="AL343" i="1"/>
  <c r="AI344" i="1"/>
  <c r="AJ344" i="1"/>
  <c r="AK344" i="1"/>
  <c r="AL344" i="1"/>
  <c r="AI345" i="1"/>
  <c r="AJ345" i="1"/>
  <c r="AK345" i="1"/>
  <c r="AL345" i="1"/>
  <c r="AI346" i="1"/>
  <c r="AJ346" i="1"/>
  <c r="AK346" i="1"/>
  <c r="AL346" i="1"/>
  <c r="AI178" i="1"/>
  <c r="AJ178" i="1"/>
  <c r="AK178" i="1"/>
  <c r="AL178" i="1"/>
  <c r="AI63" i="1"/>
  <c r="AJ63" i="1"/>
  <c r="AK63" i="1"/>
  <c r="AL63" i="1"/>
  <c r="AI347" i="1"/>
  <c r="AJ347" i="1"/>
  <c r="AK347" i="1"/>
  <c r="AL347" i="1"/>
  <c r="AI348" i="1"/>
  <c r="AJ348" i="1"/>
  <c r="AK348" i="1"/>
  <c r="AL348" i="1"/>
  <c r="AI349" i="1"/>
  <c r="AJ349" i="1"/>
  <c r="AK349" i="1"/>
  <c r="AL349" i="1"/>
  <c r="AI350" i="1"/>
  <c r="AJ350" i="1"/>
  <c r="AK350" i="1"/>
  <c r="AL350" i="1"/>
  <c r="AI351" i="1"/>
  <c r="AJ351" i="1"/>
  <c r="AK351" i="1"/>
  <c r="AL351" i="1"/>
  <c r="AI352" i="1"/>
  <c r="AJ352" i="1"/>
  <c r="AK352" i="1"/>
  <c r="AL352" i="1"/>
  <c r="AI353" i="1"/>
  <c r="AJ353" i="1"/>
  <c r="AK353" i="1"/>
  <c r="AL353" i="1"/>
  <c r="AI354" i="1"/>
  <c r="AJ354" i="1"/>
  <c r="AK354" i="1"/>
  <c r="AL354" i="1"/>
  <c r="AI355" i="1"/>
  <c r="AJ355" i="1"/>
  <c r="AK355" i="1"/>
  <c r="AL355" i="1"/>
  <c r="AI356" i="1"/>
  <c r="AJ356" i="1"/>
  <c r="AK356" i="1"/>
  <c r="AL356" i="1"/>
  <c r="AI357" i="1"/>
  <c r="AJ357" i="1"/>
  <c r="AK357" i="1"/>
  <c r="AL357" i="1"/>
  <c r="AI358" i="1"/>
  <c r="AJ358" i="1"/>
  <c r="AK358" i="1"/>
  <c r="AL358" i="1"/>
  <c r="AI359" i="1"/>
  <c r="AJ359" i="1"/>
  <c r="AK359" i="1"/>
  <c r="AL359" i="1"/>
  <c r="AI360" i="1"/>
  <c r="AJ360" i="1"/>
  <c r="AK360" i="1"/>
  <c r="AL360" i="1"/>
  <c r="AI361" i="1"/>
  <c r="AJ361" i="1"/>
  <c r="AK361" i="1"/>
  <c r="AL361" i="1"/>
  <c r="AI362" i="1"/>
  <c r="AJ362" i="1"/>
  <c r="AK362" i="1"/>
  <c r="AL362" i="1"/>
  <c r="AI363" i="1"/>
  <c r="AJ363" i="1"/>
  <c r="AK363" i="1"/>
  <c r="AL363" i="1"/>
  <c r="AI364" i="1"/>
  <c r="AJ364" i="1"/>
  <c r="AK364" i="1"/>
  <c r="AL364" i="1"/>
  <c r="AI366" i="1"/>
  <c r="AJ366" i="1"/>
  <c r="AK366" i="1"/>
  <c r="AL366" i="1"/>
  <c r="AI367" i="1"/>
  <c r="AJ367" i="1"/>
  <c r="AK367" i="1"/>
  <c r="AL367" i="1"/>
  <c r="AC7" i="1"/>
  <c r="AD7" i="1"/>
  <c r="AE7" i="1"/>
  <c r="AF7" i="1"/>
  <c r="AC8" i="1"/>
  <c r="AD8" i="1"/>
  <c r="AE8" i="1"/>
  <c r="AF8" i="1"/>
  <c r="AC9" i="1"/>
  <c r="AD9" i="1"/>
  <c r="AE9" i="1"/>
  <c r="AF9" i="1"/>
  <c r="AC10" i="1"/>
  <c r="AD10" i="1"/>
  <c r="AE10" i="1"/>
  <c r="AF10" i="1"/>
  <c r="AC11" i="1"/>
  <c r="AD11" i="1"/>
  <c r="AE11" i="1"/>
  <c r="AF11" i="1"/>
  <c r="AC12" i="1"/>
  <c r="AD12" i="1"/>
  <c r="AE12" i="1"/>
  <c r="AF12" i="1"/>
  <c r="AC13" i="1"/>
  <c r="AD13" i="1"/>
  <c r="AE13" i="1"/>
  <c r="AF13" i="1"/>
  <c r="AC14" i="1"/>
  <c r="AD14" i="1"/>
  <c r="AE14" i="1"/>
  <c r="AF14" i="1"/>
  <c r="AC15" i="1"/>
  <c r="AD15" i="1"/>
  <c r="AE15" i="1"/>
  <c r="AF15" i="1"/>
  <c r="AC17" i="1"/>
  <c r="AD17" i="1"/>
  <c r="AE17" i="1"/>
  <c r="AF17" i="1"/>
  <c r="AC18" i="1"/>
  <c r="AD18" i="1"/>
  <c r="AE18" i="1"/>
  <c r="AF18" i="1"/>
  <c r="AC19" i="1"/>
  <c r="AD19" i="1"/>
  <c r="AE19" i="1"/>
  <c r="AF19" i="1"/>
  <c r="AC21" i="1"/>
  <c r="AD21" i="1"/>
  <c r="AE21" i="1"/>
  <c r="AF21" i="1"/>
  <c r="AC23" i="1"/>
  <c r="AD23" i="1"/>
  <c r="AE23" i="1"/>
  <c r="AF23" i="1"/>
  <c r="AC24" i="1"/>
  <c r="AD24" i="1"/>
  <c r="AE24" i="1"/>
  <c r="AF24" i="1"/>
  <c r="AC25" i="1"/>
  <c r="AD25" i="1"/>
  <c r="AE25" i="1"/>
  <c r="AF25" i="1"/>
  <c r="AC27" i="1"/>
  <c r="AD27" i="1"/>
  <c r="AE27" i="1"/>
  <c r="AF27" i="1"/>
  <c r="AC28" i="1"/>
  <c r="AD28" i="1"/>
  <c r="AE28" i="1"/>
  <c r="AF28" i="1"/>
  <c r="AC29" i="1"/>
  <c r="AD29" i="1"/>
  <c r="AE29" i="1"/>
  <c r="AF29" i="1"/>
  <c r="AC31" i="1"/>
  <c r="AD31" i="1"/>
  <c r="AE31" i="1"/>
  <c r="AF31" i="1"/>
  <c r="AC33" i="1"/>
  <c r="AD33" i="1"/>
  <c r="AE33" i="1"/>
  <c r="AF33" i="1"/>
  <c r="AC34" i="1"/>
  <c r="AD34" i="1"/>
  <c r="AE34" i="1"/>
  <c r="AF34" i="1"/>
  <c r="AC35" i="1"/>
  <c r="AD35" i="1"/>
  <c r="AE35" i="1"/>
  <c r="AF35" i="1"/>
  <c r="AC36" i="1"/>
  <c r="AD36" i="1"/>
  <c r="AE36" i="1"/>
  <c r="AF36" i="1"/>
  <c r="AC37" i="1"/>
  <c r="AD37" i="1"/>
  <c r="AE37" i="1"/>
  <c r="AF37" i="1"/>
  <c r="AC38" i="1"/>
  <c r="AD38" i="1"/>
  <c r="AE38" i="1"/>
  <c r="AF38" i="1"/>
  <c r="AC39" i="1"/>
  <c r="AD39" i="1"/>
  <c r="AE39" i="1"/>
  <c r="AF39" i="1"/>
  <c r="AC40" i="1"/>
  <c r="AD40" i="1"/>
  <c r="AE40" i="1"/>
  <c r="AF40" i="1"/>
  <c r="AC41" i="1"/>
  <c r="AD41" i="1"/>
  <c r="AE41" i="1"/>
  <c r="AF41" i="1"/>
  <c r="AC42" i="1"/>
  <c r="AD42" i="1"/>
  <c r="AE42" i="1"/>
  <c r="AF42" i="1"/>
  <c r="AC43" i="1"/>
  <c r="AD43" i="1"/>
  <c r="AE43" i="1"/>
  <c r="AF43" i="1"/>
  <c r="AC44" i="1"/>
  <c r="AD44" i="1"/>
  <c r="AE44" i="1"/>
  <c r="AF44" i="1"/>
  <c r="AC45" i="1"/>
  <c r="AD45" i="1"/>
  <c r="AE45" i="1"/>
  <c r="AF45" i="1"/>
  <c r="AC46" i="1"/>
  <c r="AD46" i="1"/>
  <c r="AE46" i="1"/>
  <c r="AF46" i="1"/>
  <c r="AC47" i="1"/>
  <c r="AD47" i="1"/>
  <c r="AE47" i="1"/>
  <c r="AF47" i="1"/>
  <c r="AC48" i="1"/>
  <c r="AD48" i="1"/>
  <c r="AE48" i="1"/>
  <c r="AF48" i="1"/>
  <c r="AC49" i="1"/>
  <c r="AD49" i="1"/>
  <c r="AE49" i="1"/>
  <c r="AF49" i="1"/>
  <c r="AC50" i="1"/>
  <c r="AD50" i="1"/>
  <c r="AE50" i="1"/>
  <c r="AF50" i="1"/>
  <c r="AC51" i="1"/>
  <c r="AD51" i="1"/>
  <c r="AE51" i="1"/>
  <c r="AF51" i="1"/>
  <c r="AC52" i="1"/>
  <c r="AD52" i="1"/>
  <c r="AE52" i="1"/>
  <c r="AF52" i="1"/>
  <c r="AC53" i="1"/>
  <c r="AD53" i="1"/>
  <c r="AE53" i="1"/>
  <c r="AF53" i="1"/>
  <c r="AC54" i="1"/>
  <c r="AD54" i="1"/>
  <c r="AE54" i="1"/>
  <c r="AF54" i="1"/>
  <c r="AC55" i="1"/>
  <c r="AD55" i="1"/>
  <c r="AE55" i="1"/>
  <c r="AF55" i="1"/>
  <c r="AC56" i="1"/>
  <c r="AD56" i="1"/>
  <c r="AE56" i="1"/>
  <c r="AF56" i="1"/>
  <c r="AC57" i="1"/>
  <c r="AD57" i="1"/>
  <c r="AE57" i="1"/>
  <c r="AF57" i="1"/>
  <c r="AC58" i="1"/>
  <c r="AD58" i="1"/>
  <c r="AE58" i="1"/>
  <c r="AF58" i="1"/>
  <c r="AC59" i="1"/>
  <c r="AD59" i="1"/>
  <c r="AE59" i="1"/>
  <c r="AF59" i="1"/>
  <c r="AC60" i="1"/>
  <c r="AD60" i="1"/>
  <c r="AE60" i="1"/>
  <c r="AF60" i="1"/>
  <c r="AC61" i="1"/>
  <c r="AD61" i="1"/>
  <c r="AE61" i="1"/>
  <c r="AF61" i="1"/>
  <c r="AC62" i="1"/>
  <c r="AD62" i="1"/>
  <c r="AE62" i="1"/>
  <c r="AF62" i="1"/>
  <c r="AC64" i="1"/>
  <c r="AD64" i="1"/>
  <c r="AE64" i="1"/>
  <c r="AF64" i="1"/>
  <c r="AC66" i="1"/>
  <c r="AD66" i="1"/>
  <c r="AE66" i="1"/>
  <c r="AF66" i="1"/>
  <c r="AC67" i="1"/>
  <c r="AD67" i="1"/>
  <c r="AE67" i="1"/>
  <c r="AF67" i="1"/>
  <c r="AC69" i="1"/>
  <c r="AD69" i="1"/>
  <c r="AE69" i="1"/>
  <c r="AF69" i="1"/>
  <c r="AC70" i="1"/>
  <c r="AD70" i="1"/>
  <c r="AE70" i="1"/>
  <c r="AF70" i="1"/>
  <c r="AC71" i="1"/>
  <c r="AD71" i="1"/>
  <c r="AE71" i="1"/>
  <c r="AF71" i="1"/>
  <c r="AC72" i="1"/>
  <c r="AD72" i="1"/>
  <c r="AE72" i="1"/>
  <c r="AF72" i="1"/>
  <c r="AC73" i="1"/>
  <c r="AD73" i="1"/>
  <c r="AE73" i="1"/>
  <c r="AF73" i="1"/>
  <c r="AC74" i="1"/>
  <c r="AD74" i="1"/>
  <c r="AE74" i="1"/>
  <c r="AF74" i="1"/>
  <c r="AC75" i="1"/>
  <c r="AD75" i="1"/>
  <c r="AE75" i="1"/>
  <c r="AF75" i="1"/>
  <c r="AC77" i="1"/>
  <c r="AD77" i="1"/>
  <c r="AE77" i="1"/>
  <c r="AF77" i="1"/>
  <c r="AC78" i="1"/>
  <c r="AD78" i="1"/>
  <c r="AE78" i="1"/>
  <c r="AF78" i="1"/>
  <c r="AC79" i="1"/>
  <c r="AD79" i="1"/>
  <c r="AE79" i="1"/>
  <c r="AF79" i="1"/>
  <c r="AC80" i="1"/>
  <c r="AD80" i="1"/>
  <c r="AE80" i="1"/>
  <c r="AF80" i="1"/>
  <c r="AC81" i="1"/>
  <c r="AD81" i="1"/>
  <c r="AE81" i="1"/>
  <c r="AF81" i="1"/>
  <c r="AC82" i="1"/>
  <c r="AD82" i="1"/>
  <c r="AE82" i="1"/>
  <c r="AF82" i="1"/>
  <c r="AC83" i="1"/>
  <c r="AD83" i="1"/>
  <c r="AE83" i="1"/>
  <c r="AF83" i="1"/>
  <c r="AC84" i="1"/>
  <c r="AD84" i="1"/>
  <c r="AE84" i="1"/>
  <c r="AF84" i="1"/>
  <c r="AC85" i="1"/>
  <c r="AD85" i="1"/>
  <c r="AE85" i="1"/>
  <c r="AF85" i="1"/>
  <c r="AC86" i="1"/>
  <c r="AD86" i="1"/>
  <c r="AE86" i="1"/>
  <c r="AF86" i="1"/>
  <c r="AC87" i="1"/>
  <c r="AD87" i="1"/>
  <c r="AE87" i="1"/>
  <c r="AF87" i="1"/>
  <c r="AC88" i="1"/>
  <c r="AD88" i="1"/>
  <c r="AE88" i="1"/>
  <c r="AF88" i="1"/>
  <c r="AC89" i="1"/>
  <c r="AD89" i="1"/>
  <c r="AE89" i="1"/>
  <c r="AF89" i="1"/>
  <c r="AC90" i="1"/>
  <c r="AD90" i="1"/>
  <c r="AE90" i="1"/>
  <c r="AF90" i="1"/>
  <c r="AC91" i="1"/>
  <c r="AD91" i="1"/>
  <c r="AE91" i="1"/>
  <c r="AF91" i="1"/>
  <c r="AC92" i="1"/>
  <c r="AD92" i="1"/>
  <c r="AE92" i="1"/>
  <c r="AF92" i="1"/>
  <c r="AC93" i="1"/>
  <c r="AD93" i="1"/>
  <c r="AE93" i="1"/>
  <c r="AF93" i="1"/>
  <c r="AC94" i="1"/>
  <c r="AD94" i="1"/>
  <c r="AE94" i="1"/>
  <c r="AF94" i="1"/>
  <c r="AC95" i="1"/>
  <c r="AD95" i="1"/>
  <c r="AE95" i="1"/>
  <c r="AF95" i="1"/>
  <c r="AC96" i="1"/>
  <c r="AD96" i="1"/>
  <c r="AE96" i="1"/>
  <c r="AF96" i="1"/>
  <c r="AC97" i="1"/>
  <c r="AD97" i="1"/>
  <c r="AE97" i="1"/>
  <c r="AF97" i="1"/>
  <c r="AC99" i="1"/>
  <c r="AD99" i="1"/>
  <c r="AE99" i="1"/>
  <c r="AF99" i="1"/>
  <c r="AC100" i="1"/>
  <c r="AD100" i="1"/>
  <c r="AE100" i="1"/>
  <c r="AF100" i="1"/>
  <c r="AC101" i="1"/>
  <c r="AD101" i="1"/>
  <c r="AE101" i="1"/>
  <c r="AF101" i="1"/>
  <c r="AC102" i="1"/>
  <c r="AD102" i="1"/>
  <c r="AE102" i="1"/>
  <c r="AF102" i="1"/>
  <c r="AC103" i="1"/>
  <c r="AD103" i="1"/>
  <c r="AE103" i="1"/>
  <c r="AF103" i="1"/>
  <c r="AC105" i="1"/>
  <c r="AD105" i="1"/>
  <c r="AE105" i="1"/>
  <c r="AF105" i="1"/>
  <c r="AC107" i="1"/>
  <c r="AD107" i="1"/>
  <c r="AE107" i="1"/>
  <c r="AF107" i="1"/>
  <c r="AC108" i="1"/>
  <c r="AD108" i="1"/>
  <c r="AE108" i="1"/>
  <c r="AF108" i="1"/>
  <c r="AC109" i="1"/>
  <c r="AD109" i="1"/>
  <c r="AE109" i="1"/>
  <c r="AF109" i="1"/>
  <c r="AC110" i="1"/>
  <c r="AD110" i="1"/>
  <c r="AE110" i="1"/>
  <c r="AF110" i="1"/>
  <c r="AC111" i="1"/>
  <c r="AD111" i="1"/>
  <c r="AE111" i="1"/>
  <c r="AF111" i="1"/>
  <c r="AC112" i="1"/>
  <c r="AD112" i="1"/>
  <c r="AE112" i="1"/>
  <c r="AF112" i="1"/>
  <c r="AC113" i="1"/>
  <c r="AD113" i="1"/>
  <c r="AE113" i="1"/>
  <c r="AF113" i="1"/>
  <c r="AC114" i="1"/>
  <c r="AD114" i="1"/>
  <c r="AE114" i="1"/>
  <c r="AF114" i="1"/>
  <c r="AC115" i="1"/>
  <c r="AD115" i="1"/>
  <c r="AE115" i="1"/>
  <c r="AF115" i="1"/>
  <c r="AC116" i="1"/>
  <c r="AD116" i="1"/>
  <c r="AE116" i="1"/>
  <c r="AF116" i="1"/>
  <c r="AC117" i="1"/>
  <c r="AD117" i="1"/>
  <c r="AE117" i="1"/>
  <c r="AF117" i="1"/>
  <c r="AC118" i="1"/>
  <c r="AD118" i="1"/>
  <c r="AE118" i="1"/>
  <c r="AF118" i="1"/>
  <c r="AC119" i="1"/>
  <c r="AD119" i="1"/>
  <c r="AE119" i="1"/>
  <c r="AF119" i="1"/>
  <c r="AC121" i="1"/>
  <c r="AD121" i="1"/>
  <c r="AE121" i="1"/>
  <c r="AF121" i="1"/>
  <c r="AC122" i="1"/>
  <c r="AD122" i="1"/>
  <c r="AE122" i="1"/>
  <c r="AF122" i="1"/>
  <c r="AC123" i="1"/>
  <c r="AD123" i="1"/>
  <c r="AE123" i="1"/>
  <c r="AF123" i="1"/>
  <c r="AC124" i="1"/>
  <c r="AD124" i="1"/>
  <c r="AE124" i="1"/>
  <c r="AF124" i="1"/>
  <c r="AC125" i="1"/>
  <c r="AD125" i="1"/>
  <c r="AE125" i="1"/>
  <c r="AF125" i="1"/>
  <c r="AC127" i="1"/>
  <c r="AD127" i="1"/>
  <c r="AE127" i="1"/>
  <c r="AF127" i="1"/>
  <c r="AC128" i="1"/>
  <c r="AD128" i="1"/>
  <c r="AE128" i="1"/>
  <c r="AF128" i="1"/>
  <c r="AC129" i="1"/>
  <c r="AD129" i="1"/>
  <c r="AE129" i="1"/>
  <c r="AF129" i="1"/>
  <c r="AC130" i="1"/>
  <c r="AD130" i="1"/>
  <c r="AE130" i="1"/>
  <c r="AF130" i="1"/>
  <c r="AC131" i="1"/>
  <c r="AD131" i="1"/>
  <c r="AE131" i="1"/>
  <c r="AF131" i="1"/>
  <c r="AC132" i="1"/>
  <c r="AD132" i="1"/>
  <c r="AE132" i="1"/>
  <c r="AF132" i="1"/>
  <c r="AC134" i="1"/>
  <c r="AD134" i="1"/>
  <c r="AE134" i="1"/>
  <c r="AF134" i="1"/>
  <c r="AC135" i="1"/>
  <c r="AD135" i="1"/>
  <c r="AE135" i="1"/>
  <c r="AF135" i="1"/>
  <c r="AC136" i="1"/>
  <c r="AD136" i="1"/>
  <c r="AE136" i="1"/>
  <c r="AF136" i="1"/>
  <c r="AC137" i="1"/>
  <c r="AD137" i="1"/>
  <c r="AE137" i="1"/>
  <c r="AF137" i="1"/>
  <c r="AC138" i="1"/>
  <c r="AD138" i="1"/>
  <c r="AE138" i="1"/>
  <c r="AF138" i="1"/>
  <c r="AC139" i="1"/>
  <c r="AD139" i="1"/>
  <c r="AE139" i="1"/>
  <c r="AF139" i="1"/>
  <c r="AC141" i="1"/>
  <c r="AD141" i="1"/>
  <c r="AE141" i="1"/>
  <c r="AF141" i="1"/>
  <c r="AC142" i="1"/>
  <c r="AD142" i="1"/>
  <c r="AE142" i="1"/>
  <c r="AF142" i="1"/>
  <c r="AC144" i="1"/>
  <c r="AD144" i="1"/>
  <c r="AE144" i="1"/>
  <c r="AF144" i="1"/>
  <c r="AC145" i="1"/>
  <c r="AD145" i="1"/>
  <c r="AE145" i="1"/>
  <c r="AF145" i="1"/>
  <c r="AC146" i="1"/>
  <c r="AD146" i="1"/>
  <c r="AE146" i="1"/>
  <c r="AF146" i="1"/>
  <c r="AC148" i="1"/>
  <c r="AD148" i="1"/>
  <c r="AE148" i="1"/>
  <c r="AF148" i="1"/>
  <c r="AC149" i="1"/>
  <c r="AD149" i="1"/>
  <c r="AE149" i="1"/>
  <c r="AF149" i="1"/>
  <c r="AC150" i="1"/>
  <c r="AD150" i="1"/>
  <c r="AE150" i="1"/>
  <c r="AF150" i="1"/>
  <c r="AC151" i="1"/>
  <c r="AD151" i="1"/>
  <c r="AE151" i="1"/>
  <c r="AF151" i="1"/>
  <c r="AC152" i="1"/>
  <c r="AD152" i="1"/>
  <c r="AE152" i="1"/>
  <c r="AF152" i="1"/>
  <c r="AC153" i="1"/>
  <c r="AD153" i="1"/>
  <c r="AE153" i="1"/>
  <c r="AF153" i="1"/>
  <c r="AC154" i="1"/>
  <c r="AD154" i="1"/>
  <c r="AE154" i="1"/>
  <c r="AF154" i="1"/>
  <c r="AC155" i="1"/>
  <c r="AD155" i="1"/>
  <c r="AE155" i="1"/>
  <c r="AF155" i="1"/>
  <c r="AC156" i="1"/>
  <c r="AD156" i="1"/>
  <c r="AE156" i="1"/>
  <c r="AF156" i="1"/>
  <c r="AC157" i="1"/>
  <c r="AD157" i="1"/>
  <c r="AE157" i="1"/>
  <c r="AF157" i="1"/>
  <c r="AC158" i="1"/>
  <c r="AD158" i="1"/>
  <c r="AE158" i="1"/>
  <c r="AF158" i="1"/>
  <c r="AC159" i="1"/>
  <c r="AD159" i="1"/>
  <c r="AE159" i="1"/>
  <c r="AF159" i="1"/>
  <c r="AC160" i="1"/>
  <c r="AD160" i="1"/>
  <c r="AE160" i="1"/>
  <c r="AF160" i="1"/>
  <c r="AC161" i="1"/>
  <c r="AD161" i="1"/>
  <c r="AE161" i="1"/>
  <c r="AF161" i="1"/>
  <c r="AC162" i="1"/>
  <c r="AD162" i="1"/>
  <c r="AE162" i="1"/>
  <c r="AF162" i="1"/>
  <c r="AC163" i="1"/>
  <c r="AD163" i="1"/>
  <c r="AE163" i="1"/>
  <c r="AF163" i="1"/>
  <c r="AC164" i="1"/>
  <c r="AD164" i="1"/>
  <c r="AE164" i="1"/>
  <c r="AF164" i="1"/>
  <c r="AC165" i="1"/>
  <c r="AD165" i="1"/>
  <c r="AE165" i="1"/>
  <c r="AF165" i="1"/>
  <c r="AC166" i="1"/>
  <c r="AD166" i="1"/>
  <c r="AE166" i="1"/>
  <c r="AF166" i="1"/>
  <c r="AC167" i="1"/>
  <c r="AD167" i="1"/>
  <c r="AE167" i="1"/>
  <c r="AF167" i="1"/>
  <c r="AC168" i="1"/>
  <c r="AD168" i="1"/>
  <c r="AE168" i="1"/>
  <c r="AF168" i="1"/>
  <c r="AC169" i="1"/>
  <c r="AD169" i="1"/>
  <c r="AE169" i="1"/>
  <c r="AF169" i="1"/>
  <c r="AC170" i="1"/>
  <c r="AD170" i="1"/>
  <c r="AE170" i="1"/>
  <c r="AF170" i="1"/>
  <c r="AC171" i="1"/>
  <c r="AD171" i="1"/>
  <c r="AE171" i="1"/>
  <c r="AF171" i="1"/>
  <c r="AC172" i="1"/>
  <c r="AD172" i="1"/>
  <c r="AE172" i="1"/>
  <c r="AF172" i="1"/>
  <c r="AC173" i="1"/>
  <c r="AD173" i="1"/>
  <c r="AE173" i="1"/>
  <c r="AF173" i="1"/>
  <c r="AC174" i="1"/>
  <c r="AD174" i="1"/>
  <c r="AE174" i="1"/>
  <c r="AF174" i="1"/>
  <c r="AC176" i="1"/>
  <c r="AD176" i="1"/>
  <c r="AE176" i="1"/>
  <c r="AF176" i="1"/>
  <c r="AC177" i="1"/>
  <c r="AD177" i="1"/>
  <c r="AE177" i="1"/>
  <c r="AF177" i="1"/>
  <c r="AC179" i="1"/>
  <c r="AD179" i="1"/>
  <c r="AE179" i="1"/>
  <c r="AF179" i="1"/>
  <c r="AC180" i="1"/>
  <c r="AD180" i="1"/>
  <c r="AE180" i="1"/>
  <c r="AF180" i="1"/>
  <c r="AC181" i="1"/>
  <c r="AD181" i="1"/>
  <c r="AE181" i="1"/>
  <c r="AF181" i="1"/>
  <c r="AC182" i="1"/>
  <c r="AD182" i="1"/>
  <c r="AE182" i="1"/>
  <c r="AF182" i="1"/>
  <c r="AC183" i="1"/>
  <c r="AD183" i="1"/>
  <c r="AE183" i="1"/>
  <c r="AF183" i="1"/>
  <c r="AC185" i="1"/>
  <c r="AD185" i="1"/>
  <c r="AE185" i="1"/>
  <c r="AF185" i="1"/>
  <c r="AC186" i="1"/>
  <c r="AD186" i="1"/>
  <c r="AE186" i="1"/>
  <c r="AF186" i="1"/>
  <c r="AC187" i="1"/>
  <c r="AD187" i="1"/>
  <c r="AE187" i="1"/>
  <c r="AF187" i="1"/>
  <c r="AC188" i="1"/>
  <c r="AD188" i="1"/>
  <c r="AE188" i="1"/>
  <c r="AF188" i="1"/>
  <c r="AC189" i="1"/>
  <c r="AD189" i="1"/>
  <c r="AE189" i="1"/>
  <c r="AF189" i="1"/>
  <c r="AC190" i="1"/>
  <c r="AD190" i="1"/>
  <c r="AE190" i="1"/>
  <c r="AF190" i="1"/>
  <c r="AC192" i="1"/>
  <c r="AD192" i="1"/>
  <c r="AE192" i="1"/>
  <c r="AF192" i="1"/>
  <c r="AC193" i="1"/>
  <c r="AD193" i="1"/>
  <c r="AE193" i="1"/>
  <c r="AF193" i="1"/>
  <c r="AC194" i="1"/>
  <c r="AD194" i="1"/>
  <c r="AE194" i="1"/>
  <c r="AF194" i="1"/>
  <c r="AC195" i="1"/>
  <c r="AD195" i="1"/>
  <c r="AE195" i="1"/>
  <c r="AF195" i="1"/>
  <c r="AC196" i="1"/>
  <c r="AD196" i="1"/>
  <c r="AE196" i="1"/>
  <c r="AF196" i="1"/>
  <c r="AC197" i="1"/>
  <c r="AD197" i="1"/>
  <c r="AE197" i="1"/>
  <c r="AF197" i="1"/>
  <c r="AC198" i="1"/>
  <c r="AD198" i="1"/>
  <c r="AE198" i="1"/>
  <c r="AF198" i="1"/>
  <c r="AC199" i="1"/>
  <c r="AD199" i="1"/>
  <c r="AE199" i="1"/>
  <c r="AF199" i="1"/>
  <c r="AC202" i="1"/>
  <c r="AD202" i="1"/>
  <c r="AE202" i="1"/>
  <c r="AF202" i="1"/>
  <c r="AC204" i="1"/>
  <c r="AD204" i="1"/>
  <c r="AE204" i="1"/>
  <c r="AF204" i="1"/>
  <c r="AC205" i="1"/>
  <c r="AD205" i="1"/>
  <c r="AE205" i="1"/>
  <c r="AF205" i="1"/>
  <c r="AC206" i="1"/>
  <c r="AD206" i="1"/>
  <c r="AE206" i="1"/>
  <c r="AF206" i="1"/>
  <c r="AC207" i="1"/>
  <c r="AD207" i="1"/>
  <c r="AE207" i="1"/>
  <c r="AF207" i="1"/>
  <c r="AC208" i="1"/>
  <c r="AD208" i="1"/>
  <c r="AE208" i="1"/>
  <c r="AF208" i="1"/>
  <c r="AC209" i="1"/>
  <c r="AD209" i="1"/>
  <c r="AE209" i="1"/>
  <c r="AF209" i="1"/>
  <c r="AC210" i="1"/>
  <c r="AD210" i="1"/>
  <c r="AE210" i="1"/>
  <c r="AF210" i="1"/>
  <c r="AC211" i="1"/>
  <c r="AD211" i="1"/>
  <c r="AE211" i="1"/>
  <c r="AF211" i="1"/>
  <c r="AC212" i="1"/>
  <c r="AD212" i="1"/>
  <c r="AE212" i="1"/>
  <c r="AF212" i="1"/>
  <c r="AC213" i="1"/>
  <c r="AD213" i="1"/>
  <c r="AE213" i="1"/>
  <c r="AF213" i="1"/>
  <c r="AC214" i="1"/>
  <c r="AD214" i="1"/>
  <c r="AE214" i="1"/>
  <c r="AF214" i="1"/>
  <c r="AC215" i="1"/>
  <c r="AD215" i="1"/>
  <c r="AE215" i="1"/>
  <c r="AF215" i="1"/>
  <c r="AC216" i="1"/>
  <c r="AD216" i="1"/>
  <c r="AE216" i="1"/>
  <c r="AF216" i="1"/>
  <c r="AC217" i="1"/>
  <c r="AD217" i="1"/>
  <c r="AE217" i="1"/>
  <c r="AF217" i="1"/>
  <c r="AC218" i="1"/>
  <c r="AD218" i="1"/>
  <c r="AE218" i="1"/>
  <c r="AF218" i="1"/>
  <c r="AC219" i="1"/>
  <c r="AD219" i="1"/>
  <c r="AE219" i="1"/>
  <c r="AF219" i="1"/>
  <c r="AC221" i="1"/>
  <c r="AD221" i="1"/>
  <c r="AE221" i="1"/>
  <c r="AF221" i="1"/>
  <c r="AC222" i="1"/>
  <c r="AD222" i="1"/>
  <c r="AE222" i="1"/>
  <c r="AF222" i="1"/>
  <c r="AC223" i="1"/>
  <c r="AD223" i="1"/>
  <c r="AE223" i="1"/>
  <c r="AF223" i="1"/>
  <c r="AC225" i="1"/>
  <c r="AD225" i="1"/>
  <c r="AE225" i="1"/>
  <c r="AF225" i="1"/>
  <c r="AC226" i="1"/>
  <c r="AD226" i="1"/>
  <c r="AE226" i="1"/>
  <c r="AF226" i="1"/>
  <c r="AC227" i="1"/>
  <c r="AD227" i="1"/>
  <c r="AE227" i="1"/>
  <c r="AF227" i="1"/>
  <c r="AC228" i="1"/>
  <c r="AD228" i="1"/>
  <c r="AE228" i="1"/>
  <c r="AF228" i="1"/>
  <c r="AC230" i="1"/>
  <c r="AD230" i="1"/>
  <c r="AE230" i="1"/>
  <c r="AF230" i="1"/>
  <c r="AC231" i="1"/>
  <c r="AD231" i="1"/>
  <c r="AE231" i="1"/>
  <c r="AF231" i="1"/>
  <c r="AC232" i="1"/>
  <c r="AD232" i="1"/>
  <c r="AE232" i="1"/>
  <c r="AF232" i="1"/>
  <c r="AC233" i="1"/>
  <c r="AD233" i="1"/>
  <c r="AE233" i="1"/>
  <c r="AF233" i="1"/>
  <c r="AC234" i="1"/>
  <c r="AD234" i="1"/>
  <c r="AE234" i="1"/>
  <c r="AF234" i="1"/>
  <c r="AC235" i="1"/>
  <c r="AD235" i="1"/>
  <c r="AE235" i="1"/>
  <c r="AF235" i="1"/>
  <c r="AC236" i="1"/>
  <c r="AD236" i="1"/>
  <c r="AE236" i="1"/>
  <c r="AF236" i="1"/>
  <c r="AC237" i="1"/>
  <c r="AD237" i="1"/>
  <c r="AE237" i="1"/>
  <c r="AF237" i="1"/>
  <c r="AC238" i="1"/>
  <c r="AD238" i="1"/>
  <c r="AE238" i="1"/>
  <c r="AF238" i="1"/>
  <c r="AC147" i="1"/>
  <c r="AD147" i="1"/>
  <c r="AE147" i="1"/>
  <c r="AF147" i="1"/>
  <c r="AC239" i="1"/>
  <c r="AD239" i="1"/>
  <c r="AE239" i="1"/>
  <c r="AF239" i="1"/>
  <c r="AC240" i="1"/>
  <c r="AD240" i="1"/>
  <c r="AE240" i="1"/>
  <c r="AF240" i="1"/>
  <c r="AC241" i="1"/>
  <c r="AD241" i="1"/>
  <c r="AE241" i="1"/>
  <c r="AF241" i="1"/>
  <c r="AC242" i="1"/>
  <c r="AD242" i="1"/>
  <c r="AE242" i="1"/>
  <c r="AF242" i="1"/>
  <c r="AC243" i="1"/>
  <c r="AD243" i="1"/>
  <c r="AE243" i="1"/>
  <c r="AF243" i="1"/>
  <c r="AC244" i="1"/>
  <c r="AD244" i="1"/>
  <c r="AE244" i="1"/>
  <c r="AF244" i="1"/>
  <c r="AC245" i="1"/>
  <c r="AD245" i="1"/>
  <c r="AE245" i="1"/>
  <c r="AF245" i="1"/>
  <c r="AC246" i="1"/>
  <c r="AD246" i="1"/>
  <c r="AE246" i="1"/>
  <c r="AF246" i="1"/>
  <c r="AC247" i="1"/>
  <c r="AD247" i="1"/>
  <c r="AE247" i="1"/>
  <c r="AF247" i="1"/>
  <c r="AC249" i="1"/>
  <c r="AD249" i="1"/>
  <c r="AE249" i="1"/>
  <c r="AF249" i="1"/>
  <c r="AC250" i="1"/>
  <c r="AD250" i="1"/>
  <c r="AE250" i="1"/>
  <c r="AF250" i="1"/>
  <c r="AC251" i="1"/>
  <c r="AD251" i="1"/>
  <c r="AE251" i="1"/>
  <c r="AF251" i="1"/>
  <c r="AC252" i="1"/>
  <c r="AD252" i="1"/>
  <c r="AE252" i="1"/>
  <c r="AF252" i="1"/>
  <c r="AC253" i="1"/>
  <c r="AD253" i="1"/>
  <c r="AE253" i="1"/>
  <c r="AF253" i="1"/>
  <c r="AC254" i="1"/>
  <c r="AD254" i="1"/>
  <c r="AE254" i="1"/>
  <c r="AF254" i="1"/>
  <c r="AC255" i="1"/>
  <c r="AD255" i="1"/>
  <c r="AE255" i="1"/>
  <c r="AF255" i="1"/>
  <c r="AC257" i="1"/>
  <c r="AD257" i="1"/>
  <c r="AE257" i="1"/>
  <c r="AF257" i="1"/>
  <c r="AC258" i="1"/>
  <c r="AD258" i="1"/>
  <c r="AE258" i="1"/>
  <c r="AF258" i="1"/>
  <c r="AC259" i="1"/>
  <c r="AD259" i="1"/>
  <c r="AE259" i="1"/>
  <c r="AF259" i="1"/>
  <c r="AC260" i="1"/>
  <c r="AD260" i="1"/>
  <c r="AE260" i="1"/>
  <c r="AF260" i="1"/>
  <c r="AC263" i="1"/>
  <c r="AD263" i="1"/>
  <c r="AE263" i="1"/>
  <c r="AF263" i="1"/>
  <c r="AC261" i="1"/>
  <c r="AD261" i="1"/>
  <c r="AE261" i="1"/>
  <c r="AF261" i="1"/>
  <c r="AC262" i="1"/>
  <c r="AD262" i="1"/>
  <c r="AE262" i="1"/>
  <c r="AF262" i="1"/>
  <c r="AC264" i="1"/>
  <c r="AD264" i="1"/>
  <c r="AE264" i="1"/>
  <c r="AF264" i="1"/>
  <c r="AC265" i="1"/>
  <c r="AD265" i="1"/>
  <c r="AE265" i="1"/>
  <c r="AF265" i="1"/>
  <c r="AC266" i="1"/>
  <c r="AD266" i="1"/>
  <c r="AE266" i="1"/>
  <c r="AF266" i="1"/>
  <c r="AC267" i="1"/>
  <c r="AD267" i="1"/>
  <c r="AE267" i="1"/>
  <c r="AF267" i="1"/>
  <c r="AC268" i="1"/>
  <c r="AD268" i="1"/>
  <c r="AE268" i="1"/>
  <c r="AF268" i="1"/>
  <c r="AC269" i="1"/>
  <c r="AD269" i="1"/>
  <c r="AE269" i="1"/>
  <c r="AF269" i="1"/>
  <c r="AC270" i="1"/>
  <c r="AD270" i="1"/>
  <c r="AE270" i="1"/>
  <c r="AF270" i="1"/>
  <c r="AC271" i="1"/>
  <c r="AD271" i="1"/>
  <c r="AE271" i="1"/>
  <c r="AF271" i="1"/>
  <c r="AC272" i="1"/>
  <c r="AD272" i="1"/>
  <c r="AE272" i="1"/>
  <c r="AF272" i="1"/>
  <c r="AC273" i="1"/>
  <c r="AD273" i="1"/>
  <c r="AE273" i="1"/>
  <c r="AF273" i="1"/>
  <c r="AC274" i="1"/>
  <c r="AD274" i="1"/>
  <c r="AE274" i="1"/>
  <c r="AF274" i="1"/>
  <c r="AC275" i="1"/>
  <c r="AD275" i="1"/>
  <c r="AE275" i="1"/>
  <c r="AF275" i="1"/>
  <c r="AC276" i="1"/>
  <c r="AD276" i="1"/>
  <c r="AE276" i="1"/>
  <c r="AF276" i="1"/>
  <c r="AC278" i="1"/>
  <c r="AD278" i="1"/>
  <c r="AE278" i="1"/>
  <c r="AF278" i="1"/>
  <c r="AC279" i="1"/>
  <c r="AD279" i="1"/>
  <c r="AE279" i="1"/>
  <c r="AF279" i="1"/>
  <c r="AC280" i="1"/>
  <c r="AD280" i="1"/>
  <c r="AE280" i="1"/>
  <c r="AF280" i="1"/>
  <c r="AC283" i="1"/>
  <c r="AD283" i="1"/>
  <c r="AE283" i="1"/>
  <c r="AF283" i="1"/>
  <c r="AC286" i="1"/>
  <c r="AD286" i="1"/>
  <c r="AE286" i="1"/>
  <c r="AF286" i="1"/>
  <c r="AC287" i="1"/>
  <c r="AD287" i="1"/>
  <c r="AE287" i="1"/>
  <c r="AF287" i="1"/>
  <c r="AC288" i="1"/>
  <c r="AD288" i="1"/>
  <c r="AE288" i="1"/>
  <c r="AF288" i="1"/>
  <c r="AC289" i="1"/>
  <c r="AD289" i="1"/>
  <c r="AE289" i="1"/>
  <c r="AF289" i="1"/>
  <c r="AC290" i="1"/>
  <c r="AD290" i="1"/>
  <c r="AE290" i="1"/>
  <c r="AF290" i="1"/>
  <c r="AC291" i="1"/>
  <c r="AD291" i="1"/>
  <c r="AE291" i="1"/>
  <c r="AF291" i="1"/>
  <c r="AC292" i="1"/>
  <c r="AD292" i="1"/>
  <c r="AE292" i="1"/>
  <c r="AF292" i="1"/>
  <c r="AC293" i="1"/>
  <c r="AD293" i="1"/>
  <c r="AE293" i="1"/>
  <c r="AF293" i="1"/>
  <c r="AC294" i="1"/>
  <c r="AD294" i="1"/>
  <c r="AE294" i="1"/>
  <c r="AF294" i="1"/>
  <c r="AC295" i="1"/>
  <c r="AD295" i="1"/>
  <c r="AE295" i="1"/>
  <c r="AF295" i="1"/>
  <c r="AC296" i="1"/>
  <c r="AD296" i="1"/>
  <c r="AE296" i="1"/>
  <c r="AF296" i="1"/>
  <c r="AC297" i="1"/>
  <c r="AD297" i="1"/>
  <c r="AE297" i="1"/>
  <c r="AF297" i="1"/>
  <c r="AC298" i="1"/>
  <c r="AD298" i="1"/>
  <c r="AE298" i="1"/>
  <c r="AF298" i="1"/>
  <c r="AC299" i="1"/>
  <c r="AD299" i="1"/>
  <c r="AE299" i="1"/>
  <c r="AF299" i="1"/>
  <c r="AC300" i="1"/>
  <c r="AD300" i="1"/>
  <c r="AE300" i="1"/>
  <c r="AF300" i="1"/>
  <c r="AC301" i="1"/>
  <c r="AD301" i="1"/>
  <c r="AE301" i="1"/>
  <c r="AF301" i="1"/>
  <c r="AC302" i="1"/>
  <c r="AD302" i="1"/>
  <c r="AE302" i="1"/>
  <c r="AF302" i="1"/>
  <c r="AC303" i="1"/>
  <c r="AD303" i="1"/>
  <c r="AE303" i="1"/>
  <c r="AF303" i="1"/>
  <c r="AC304" i="1"/>
  <c r="AD304" i="1"/>
  <c r="AE304" i="1"/>
  <c r="AF304" i="1"/>
  <c r="AC305" i="1"/>
  <c r="AD305" i="1"/>
  <c r="AE305" i="1"/>
  <c r="AF305" i="1"/>
  <c r="AC306" i="1"/>
  <c r="AD306" i="1"/>
  <c r="AE306" i="1"/>
  <c r="AF306" i="1"/>
  <c r="AC307" i="1"/>
  <c r="AD307" i="1"/>
  <c r="AE307" i="1"/>
  <c r="AF307" i="1"/>
  <c r="AC308" i="1"/>
  <c r="AD308" i="1"/>
  <c r="AE308" i="1"/>
  <c r="AF308" i="1"/>
  <c r="AC309" i="1"/>
  <c r="AD309" i="1"/>
  <c r="AE309" i="1"/>
  <c r="AF309" i="1"/>
  <c r="AC310" i="1"/>
  <c r="AD310" i="1"/>
  <c r="AE310" i="1"/>
  <c r="AF310" i="1"/>
  <c r="AC311" i="1"/>
  <c r="AD311" i="1"/>
  <c r="AE311" i="1"/>
  <c r="AF311" i="1"/>
  <c r="AC312" i="1"/>
  <c r="AD312" i="1"/>
  <c r="AE312" i="1"/>
  <c r="AF312" i="1"/>
  <c r="AC313" i="1"/>
  <c r="AD313" i="1"/>
  <c r="AE313" i="1"/>
  <c r="AF313" i="1"/>
  <c r="AC314" i="1"/>
  <c r="AD314" i="1"/>
  <c r="AE314" i="1"/>
  <c r="AF314" i="1"/>
  <c r="AC315" i="1"/>
  <c r="AD315" i="1"/>
  <c r="AE315" i="1"/>
  <c r="AF315" i="1"/>
  <c r="AC316" i="1"/>
  <c r="AD316" i="1"/>
  <c r="AE316" i="1"/>
  <c r="AF316" i="1"/>
  <c r="AC317" i="1"/>
  <c r="AD317" i="1"/>
  <c r="AE317" i="1"/>
  <c r="AF317" i="1"/>
  <c r="AC318" i="1"/>
  <c r="AD318" i="1"/>
  <c r="AE318" i="1"/>
  <c r="AF318" i="1"/>
  <c r="AC319" i="1"/>
  <c r="AD319" i="1"/>
  <c r="AE319" i="1"/>
  <c r="AF319" i="1"/>
  <c r="AC322" i="1"/>
  <c r="AD322" i="1"/>
  <c r="AE322" i="1"/>
  <c r="AF322" i="1"/>
  <c r="AC323" i="1"/>
  <c r="AD323" i="1"/>
  <c r="AE323" i="1"/>
  <c r="AF323" i="1"/>
  <c r="AC324" i="1"/>
  <c r="AD324" i="1"/>
  <c r="AE324" i="1"/>
  <c r="AF324" i="1"/>
  <c r="AC325" i="1"/>
  <c r="AD325" i="1"/>
  <c r="AE325" i="1"/>
  <c r="AF325" i="1"/>
  <c r="AC326" i="1"/>
  <c r="AD326" i="1"/>
  <c r="AE326" i="1"/>
  <c r="AF326" i="1"/>
  <c r="AC327" i="1"/>
  <c r="AD327" i="1"/>
  <c r="AE327" i="1"/>
  <c r="AF327" i="1"/>
  <c r="AC328" i="1"/>
  <c r="AD328" i="1"/>
  <c r="AE328" i="1"/>
  <c r="AF328" i="1"/>
  <c r="AC329" i="1"/>
  <c r="AD329" i="1"/>
  <c r="AE329" i="1"/>
  <c r="AF329" i="1"/>
  <c r="AC331" i="1"/>
  <c r="AD331" i="1"/>
  <c r="AE331" i="1"/>
  <c r="AF331" i="1"/>
  <c r="AC333" i="1"/>
  <c r="AD333" i="1"/>
  <c r="AE333" i="1"/>
  <c r="AF333" i="1"/>
  <c r="AC334" i="1"/>
  <c r="AD334" i="1"/>
  <c r="AE334" i="1"/>
  <c r="AF334" i="1"/>
  <c r="AC335" i="1"/>
  <c r="AD335" i="1"/>
  <c r="AE335" i="1"/>
  <c r="AF335" i="1"/>
  <c r="AC336" i="1"/>
  <c r="AD336" i="1"/>
  <c r="AE336" i="1"/>
  <c r="AF336" i="1"/>
  <c r="AC337" i="1"/>
  <c r="AD337" i="1"/>
  <c r="AE337" i="1"/>
  <c r="AF337" i="1"/>
  <c r="AC338" i="1"/>
  <c r="AD338" i="1"/>
  <c r="AE338" i="1"/>
  <c r="AF338" i="1"/>
  <c r="AC339" i="1"/>
  <c r="AD339" i="1"/>
  <c r="AE339" i="1"/>
  <c r="AF339" i="1"/>
  <c r="AC340" i="1"/>
  <c r="AD340" i="1"/>
  <c r="AE340" i="1"/>
  <c r="AF340" i="1"/>
  <c r="AC341" i="1"/>
  <c r="AD341" i="1"/>
  <c r="AE341" i="1"/>
  <c r="AF341" i="1"/>
  <c r="AC342" i="1"/>
  <c r="AD342" i="1"/>
  <c r="AE342" i="1"/>
  <c r="AF342" i="1"/>
  <c r="AC343" i="1"/>
  <c r="AD343" i="1"/>
  <c r="AE343" i="1"/>
  <c r="AF343" i="1"/>
  <c r="AC344" i="1"/>
  <c r="AD344" i="1"/>
  <c r="AE344" i="1"/>
  <c r="AF344" i="1"/>
  <c r="AC345" i="1"/>
  <c r="AD345" i="1"/>
  <c r="AE345" i="1"/>
  <c r="AF345" i="1"/>
  <c r="AC346" i="1"/>
  <c r="AD346" i="1"/>
  <c r="AE346" i="1"/>
  <c r="AF346" i="1"/>
  <c r="AC178" i="1"/>
  <c r="AD178" i="1"/>
  <c r="AE178" i="1"/>
  <c r="AF178" i="1"/>
  <c r="AC63" i="1"/>
  <c r="AD63" i="1"/>
  <c r="AE63" i="1"/>
  <c r="AF63" i="1"/>
  <c r="AC347" i="1"/>
  <c r="AD347" i="1"/>
  <c r="AE347" i="1"/>
  <c r="AF347" i="1"/>
  <c r="AC348" i="1"/>
  <c r="AD348" i="1"/>
  <c r="AE348" i="1"/>
  <c r="AF348" i="1"/>
  <c r="AC349" i="1"/>
  <c r="AD349" i="1"/>
  <c r="AE349" i="1"/>
  <c r="AF349" i="1"/>
  <c r="AC350" i="1"/>
  <c r="AD350" i="1"/>
  <c r="AE350" i="1"/>
  <c r="AF350" i="1"/>
  <c r="AC351" i="1"/>
  <c r="AD351" i="1"/>
  <c r="AE351" i="1"/>
  <c r="AF351" i="1"/>
  <c r="AC352" i="1"/>
  <c r="AD352" i="1"/>
  <c r="AE352" i="1"/>
  <c r="AF352" i="1"/>
  <c r="AC353" i="1"/>
  <c r="AD353" i="1"/>
  <c r="AE353" i="1"/>
  <c r="AF353" i="1"/>
  <c r="AC354" i="1"/>
  <c r="AD354" i="1"/>
  <c r="AE354" i="1"/>
  <c r="AF354" i="1"/>
  <c r="AC355" i="1"/>
  <c r="AD355" i="1"/>
  <c r="AE355" i="1"/>
  <c r="AF355" i="1"/>
  <c r="AC356" i="1"/>
  <c r="AD356" i="1"/>
  <c r="AE356" i="1"/>
  <c r="AF356" i="1"/>
  <c r="AC357" i="1"/>
  <c r="AD357" i="1"/>
  <c r="AE357" i="1"/>
  <c r="AF357" i="1"/>
  <c r="AC358" i="1"/>
  <c r="AD358" i="1"/>
  <c r="AE358" i="1"/>
  <c r="AF358" i="1"/>
  <c r="AC359" i="1"/>
  <c r="AD359" i="1"/>
  <c r="AE359" i="1"/>
  <c r="AF359" i="1"/>
  <c r="AC360" i="1"/>
  <c r="AD360" i="1"/>
  <c r="AE360" i="1"/>
  <c r="AF360" i="1"/>
  <c r="AC361" i="1"/>
  <c r="AD361" i="1"/>
  <c r="AE361" i="1"/>
  <c r="AF361" i="1"/>
  <c r="AC362" i="1"/>
  <c r="AD362" i="1"/>
  <c r="AE362" i="1"/>
  <c r="AF362" i="1"/>
  <c r="AC363" i="1"/>
  <c r="AD363" i="1"/>
  <c r="AE363" i="1"/>
  <c r="AF363" i="1"/>
  <c r="AC364" i="1"/>
  <c r="AD364" i="1"/>
  <c r="AE364" i="1"/>
  <c r="AF364" i="1"/>
  <c r="AC366" i="1"/>
  <c r="AD366" i="1"/>
  <c r="AE366" i="1"/>
  <c r="AF366" i="1"/>
  <c r="AC367" i="1"/>
  <c r="AD367" i="1"/>
  <c r="AE367" i="1"/>
  <c r="AF367" i="1"/>
  <c r="W7" i="1"/>
  <c r="X7" i="1"/>
  <c r="Y7" i="1"/>
  <c r="Z7" i="1"/>
  <c r="W8" i="1"/>
  <c r="X8" i="1"/>
  <c r="Y8" i="1"/>
  <c r="Z8" i="1"/>
  <c r="W9" i="1"/>
  <c r="X9" i="1"/>
  <c r="Y9" i="1"/>
  <c r="Z9" i="1"/>
  <c r="W10" i="1"/>
  <c r="X10" i="1"/>
  <c r="Y10" i="1"/>
  <c r="Z10" i="1"/>
  <c r="W11" i="1"/>
  <c r="X11" i="1"/>
  <c r="Y11" i="1"/>
  <c r="Z11" i="1"/>
  <c r="W12" i="1"/>
  <c r="X12" i="1"/>
  <c r="Y12" i="1"/>
  <c r="Z12" i="1"/>
  <c r="W13" i="1"/>
  <c r="X13" i="1"/>
  <c r="Y13" i="1"/>
  <c r="Z13" i="1"/>
  <c r="W14" i="1"/>
  <c r="X14" i="1"/>
  <c r="Y14" i="1"/>
  <c r="Z14" i="1"/>
  <c r="W15" i="1"/>
  <c r="X15" i="1"/>
  <c r="Y15" i="1"/>
  <c r="Z15" i="1"/>
  <c r="W17" i="1"/>
  <c r="X17" i="1"/>
  <c r="Y17" i="1"/>
  <c r="Z17" i="1"/>
  <c r="W18" i="1"/>
  <c r="X18" i="1"/>
  <c r="Y18" i="1"/>
  <c r="Z18" i="1"/>
  <c r="W19" i="1"/>
  <c r="X19" i="1"/>
  <c r="Y19" i="1"/>
  <c r="Z19" i="1"/>
  <c r="W21" i="1"/>
  <c r="X21" i="1"/>
  <c r="Y21" i="1"/>
  <c r="Z21" i="1"/>
  <c r="W23" i="1"/>
  <c r="X23" i="1"/>
  <c r="Y23" i="1"/>
  <c r="Z23" i="1"/>
  <c r="W24" i="1"/>
  <c r="X24" i="1"/>
  <c r="Y24" i="1"/>
  <c r="Z24" i="1"/>
  <c r="W25" i="1"/>
  <c r="X25" i="1"/>
  <c r="Y25" i="1"/>
  <c r="Z25" i="1"/>
  <c r="W27" i="1"/>
  <c r="X27" i="1"/>
  <c r="Y27" i="1"/>
  <c r="Z27" i="1"/>
  <c r="W28" i="1"/>
  <c r="X28" i="1"/>
  <c r="Y28" i="1"/>
  <c r="Z28" i="1"/>
  <c r="W29" i="1"/>
  <c r="X29" i="1"/>
  <c r="Y29" i="1"/>
  <c r="Z29" i="1"/>
  <c r="W31" i="1"/>
  <c r="X31" i="1"/>
  <c r="Y31" i="1"/>
  <c r="Z31" i="1"/>
  <c r="W33" i="1"/>
  <c r="X33" i="1"/>
  <c r="Y33" i="1"/>
  <c r="Z33" i="1"/>
  <c r="W34" i="1"/>
  <c r="X34" i="1"/>
  <c r="Y34" i="1"/>
  <c r="Z34" i="1"/>
  <c r="W35" i="1"/>
  <c r="X35" i="1"/>
  <c r="Y35" i="1"/>
  <c r="Z35" i="1"/>
  <c r="W36" i="1"/>
  <c r="X36" i="1"/>
  <c r="Y36" i="1"/>
  <c r="Z36" i="1"/>
  <c r="W37" i="1"/>
  <c r="X37" i="1"/>
  <c r="Y37" i="1"/>
  <c r="Z37" i="1"/>
  <c r="W38" i="1"/>
  <c r="X38" i="1"/>
  <c r="Y38" i="1"/>
  <c r="Z38" i="1"/>
  <c r="W39" i="1"/>
  <c r="X39" i="1"/>
  <c r="Y39" i="1"/>
  <c r="Z39" i="1"/>
  <c r="W40" i="1"/>
  <c r="X40" i="1"/>
  <c r="Y40" i="1"/>
  <c r="Z40" i="1"/>
  <c r="W41" i="1"/>
  <c r="X41" i="1"/>
  <c r="Y41" i="1"/>
  <c r="Z41" i="1"/>
  <c r="W42" i="1"/>
  <c r="X42" i="1"/>
  <c r="Y42" i="1"/>
  <c r="Z42" i="1"/>
  <c r="W43" i="1"/>
  <c r="X43" i="1"/>
  <c r="Y43" i="1"/>
  <c r="Z43" i="1"/>
  <c r="W44" i="1"/>
  <c r="X44" i="1"/>
  <c r="Y44" i="1"/>
  <c r="Z44" i="1"/>
  <c r="W45" i="1"/>
  <c r="X45" i="1"/>
  <c r="Y45" i="1"/>
  <c r="Z45" i="1"/>
  <c r="W46" i="1"/>
  <c r="X46" i="1"/>
  <c r="Y46" i="1"/>
  <c r="Z46" i="1"/>
  <c r="W47" i="1"/>
  <c r="X47" i="1"/>
  <c r="Y47" i="1"/>
  <c r="Z47" i="1"/>
  <c r="W48" i="1"/>
  <c r="X48" i="1"/>
  <c r="Y48" i="1"/>
  <c r="Z48" i="1"/>
  <c r="W49" i="1"/>
  <c r="X49" i="1"/>
  <c r="Y49" i="1"/>
  <c r="Z49" i="1"/>
  <c r="W50" i="1"/>
  <c r="X50" i="1"/>
  <c r="Y50" i="1"/>
  <c r="Z50" i="1"/>
  <c r="W51" i="1"/>
  <c r="X51" i="1"/>
  <c r="Y51" i="1"/>
  <c r="Z51" i="1"/>
  <c r="W52" i="1"/>
  <c r="X52" i="1"/>
  <c r="Y52" i="1"/>
  <c r="Z52" i="1"/>
  <c r="W53" i="1"/>
  <c r="X53" i="1"/>
  <c r="Y53" i="1"/>
  <c r="Z53" i="1"/>
  <c r="W54" i="1"/>
  <c r="X54" i="1"/>
  <c r="Y54" i="1"/>
  <c r="Z54" i="1"/>
  <c r="W55" i="1"/>
  <c r="X55" i="1"/>
  <c r="Y55" i="1"/>
  <c r="Z55" i="1"/>
  <c r="W56" i="1"/>
  <c r="X56" i="1"/>
  <c r="Y56" i="1"/>
  <c r="Z56" i="1"/>
  <c r="W57" i="1"/>
  <c r="X57" i="1"/>
  <c r="Y57" i="1"/>
  <c r="Z57" i="1"/>
  <c r="W58" i="1"/>
  <c r="X58" i="1"/>
  <c r="Y58" i="1"/>
  <c r="Z58" i="1"/>
  <c r="W59" i="1"/>
  <c r="X59" i="1"/>
  <c r="Y59" i="1"/>
  <c r="Z59" i="1"/>
  <c r="W60" i="1"/>
  <c r="X60" i="1"/>
  <c r="Y60" i="1"/>
  <c r="Z60" i="1"/>
  <c r="W61" i="1"/>
  <c r="X61" i="1"/>
  <c r="Y61" i="1"/>
  <c r="Z61" i="1"/>
  <c r="W62" i="1"/>
  <c r="X62" i="1"/>
  <c r="Y62" i="1"/>
  <c r="Z62" i="1"/>
  <c r="W64" i="1"/>
  <c r="X64" i="1"/>
  <c r="Y64" i="1"/>
  <c r="Z64" i="1"/>
  <c r="W66" i="1"/>
  <c r="X66" i="1"/>
  <c r="Y66" i="1"/>
  <c r="Z66" i="1"/>
  <c r="W67" i="1"/>
  <c r="X67" i="1"/>
  <c r="Y67" i="1"/>
  <c r="Z67" i="1"/>
  <c r="W69" i="1"/>
  <c r="X69" i="1"/>
  <c r="Y69" i="1"/>
  <c r="Z69" i="1"/>
  <c r="W70" i="1"/>
  <c r="X70" i="1"/>
  <c r="Y70" i="1"/>
  <c r="Z70" i="1"/>
  <c r="W71" i="1"/>
  <c r="X71" i="1"/>
  <c r="Y71" i="1"/>
  <c r="Z71" i="1"/>
  <c r="W72" i="1"/>
  <c r="X72" i="1"/>
  <c r="Y72" i="1"/>
  <c r="Z72" i="1"/>
  <c r="W73" i="1"/>
  <c r="X73" i="1"/>
  <c r="Y73" i="1"/>
  <c r="Z73" i="1"/>
  <c r="W74" i="1"/>
  <c r="X74" i="1"/>
  <c r="Y74" i="1"/>
  <c r="Z74" i="1"/>
  <c r="W75" i="1"/>
  <c r="X75" i="1"/>
  <c r="Y75" i="1"/>
  <c r="Z75" i="1"/>
  <c r="W77" i="1"/>
  <c r="X77" i="1"/>
  <c r="Y77" i="1"/>
  <c r="Z77" i="1"/>
  <c r="W78" i="1"/>
  <c r="X78" i="1"/>
  <c r="Y78" i="1"/>
  <c r="Z78" i="1"/>
  <c r="W79" i="1"/>
  <c r="X79" i="1"/>
  <c r="Y79" i="1"/>
  <c r="Z79" i="1"/>
  <c r="W80" i="1"/>
  <c r="X80" i="1"/>
  <c r="Y80" i="1"/>
  <c r="Z80" i="1"/>
  <c r="W81" i="1"/>
  <c r="X81" i="1"/>
  <c r="Y81" i="1"/>
  <c r="Z81" i="1"/>
  <c r="W82" i="1"/>
  <c r="X82" i="1"/>
  <c r="Y82" i="1"/>
  <c r="Z82" i="1"/>
  <c r="W83" i="1"/>
  <c r="X83" i="1"/>
  <c r="Y83" i="1"/>
  <c r="Z83" i="1"/>
  <c r="W84" i="1"/>
  <c r="X84" i="1"/>
  <c r="Y84" i="1"/>
  <c r="Z84" i="1"/>
  <c r="W85" i="1"/>
  <c r="X85" i="1"/>
  <c r="Y85" i="1"/>
  <c r="Z85" i="1"/>
  <c r="W86" i="1"/>
  <c r="X86" i="1"/>
  <c r="Y86" i="1"/>
  <c r="Z86" i="1"/>
  <c r="W87" i="1"/>
  <c r="X87" i="1"/>
  <c r="Y87" i="1"/>
  <c r="Z87" i="1"/>
  <c r="W88" i="1"/>
  <c r="X88" i="1"/>
  <c r="Y88" i="1"/>
  <c r="Z88" i="1"/>
  <c r="W89" i="1"/>
  <c r="X89" i="1"/>
  <c r="Y89" i="1"/>
  <c r="Z89" i="1"/>
  <c r="W90" i="1"/>
  <c r="X90" i="1"/>
  <c r="Y90" i="1"/>
  <c r="Z90" i="1"/>
  <c r="W91" i="1"/>
  <c r="X91" i="1"/>
  <c r="Y91" i="1"/>
  <c r="Z91" i="1"/>
  <c r="W92" i="1"/>
  <c r="X92" i="1"/>
  <c r="Y92" i="1"/>
  <c r="Z92" i="1"/>
  <c r="W93" i="1"/>
  <c r="X93" i="1"/>
  <c r="Y93" i="1"/>
  <c r="Z93" i="1"/>
  <c r="W94" i="1"/>
  <c r="X94" i="1"/>
  <c r="Y94" i="1"/>
  <c r="Z94" i="1"/>
  <c r="W95" i="1"/>
  <c r="X95" i="1"/>
  <c r="Y95" i="1"/>
  <c r="Z95" i="1"/>
  <c r="W96" i="1"/>
  <c r="X96" i="1"/>
  <c r="Y96" i="1"/>
  <c r="Z96" i="1"/>
  <c r="W97" i="1"/>
  <c r="X97" i="1"/>
  <c r="Y97" i="1"/>
  <c r="Z97" i="1"/>
  <c r="W99" i="1"/>
  <c r="X99" i="1"/>
  <c r="Y99" i="1"/>
  <c r="Z99" i="1"/>
  <c r="W100" i="1"/>
  <c r="X100" i="1"/>
  <c r="Y100" i="1"/>
  <c r="Z100" i="1"/>
  <c r="W101" i="1"/>
  <c r="X101" i="1"/>
  <c r="Y101" i="1"/>
  <c r="Z101" i="1"/>
  <c r="W102" i="1"/>
  <c r="X102" i="1"/>
  <c r="Y102" i="1"/>
  <c r="Z102" i="1"/>
  <c r="W103" i="1"/>
  <c r="X103" i="1"/>
  <c r="Y103" i="1"/>
  <c r="Z103" i="1"/>
  <c r="W105" i="1"/>
  <c r="X105" i="1"/>
  <c r="Y105" i="1"/>
  <c r="Z105" i="1"/>
  <c r="W107" i="1"/>
  <c r="X107" i="1"/>
  <c r="Y107" i="1"/>
  <c r="Z107" i="1"/>
  <c r="W108" i="1"/>
  <c r="X108" i="1"/>
  <c r="Y108" i="1"/>
  <c r="Z108" i="1"/>
  <c r="W109" i="1"/>
  <c r="X109" i="1"/>
  <c r="Y109" i="1"/>
  <c r="Z109" i="1"/>
  <c r="W110" i="1"/>
  <c r="X110" i="1"/>
  <c r="Y110" i="1"/>
  <c r="Z110" i="1"/>
  <c r="W111" i="1"/>
  <c r="X111" i="1"/>
  <c r="Y111" i="1"/>
  <c r="Z111" i="1"/>
  <c r="W112" i="1"/>
  <c r="X112" i="1"/>
  <c r="Y112" i="1"/>
  <c r="Z112" i="1"/>
  <c r="W113" i="1"/>
  <c r="X113" i="1"/>
  <c r="Y113" i="1"/>
  <c r="Z113" i="1"/>
  <c r="W114" i="1"/>
  <c r="X114" i="1"/>
  <c r="Y114" i="1"/>
  <c r="Z114" i="1"/>
  <c r="W115" i="1"/>
  <c r="X115" i="1"/>
  <c r="Y115" i="1"/>
  <c r="Z115" i="1"/>
  <c r="W116" i="1"/>
  <c r="X116" i="1"/>
  <c r="Y116" i="1"/>
  <c r="Z116" i="1"/>
  <c r="W117" i="1"/>
  <c r="X117" i="1"/>
  <c r="Y117" i="1"/>
  <c r="Z117" i="1"/>
  <c r="W118" i="1"/>
  <c r="X118" i="1"/>
  <c r="Y118" i="1"/>
  <c r="Z118" i="1"/>
  <c r="W119" i="1"/>
  <c r="X119" i="1"/>
  <c r="Y119" i="1"/>
  <c r="Z119" i="1"/>
  <c r="W121" i="1"/>
  <c r="X121" i="1"/>
  <c r="Y121" i="1"/>
  <c r="Z121" i="1"/>
  <c r="W122" i="1"/>
  <c r="X122" i="1"/>
  <c r="Y122" i="1"/>
  <c r="Z122" i="1"/>
  <c r="W123" i="1"/>
  <c r="X123" i="1"/>
  <c r="Y123" i="1"/>
  <c r="Z123" i="1"/>
  <c r="W124" i="1"/>
  <c r="X124" i="1"/>
  <c r="Y124" i="1"/>
  <c r="Z124" i="1"/>
  <c r="W125" i="1"/>
  <c r="X125" i="1"/>
  <c r="Y125" i="1"/>
  <c r="Z125" i="1"/>
  <c r="W127" i="1"/>
  <c r="X127" i="1"/>
  <c r="Y127" i="1"/>
  <c r="Z127" i="1"/>
  <c r="W128" i="1"/>
  <c r="X128" i="1"/>
  <c r="Y128" i="1"/>
  <c r="Z128" i="1"/>
  <c r="W129" i="1"/>
  <c r="X129" i="1"/>
  <c r="Y129" i="1"/>
  <c r="Z129" i="1"/>
  <c r="W130" i="1"/>
  <c r="X130" i="1"/>
  <c r="Y130" i="1"/>
  <c r="Z130" i="1"/>
  <c r="W131" i="1"/>
  <c r="X131" i="1"/>
  <c r="Y131" i="1"/>
  <c r="Z131" i="1"/>
  <c r="W132" i="1"/>
  <c r="X132" i="1"/>
  <c r="Y132" i="1"/>
  <c r="Z132" i="1"/>
  <c r="W134" i="1"/>
  <c r="X134" i="1"/>
  <c r="Y134" i="1"/>
  <c r="Z134" i="1"/>
  <c r="W135" i="1"/>
  <c r="X135" i="1"/>
  <c r="Y135" i="1"/>
  <c r="Z135" i="1"/>
  <c r="W136" i="1"/>
  <c r="X136" i="1"/>
  <c r="Y136" i="1"/>
  <c r="Z136" i="1"/>
  <c r="W137" i="1"/>
  <c r="X137" i="1"/>
  <c r="Y137" i="1"/>
  <c r="Z137" i="1"/>
  <c r="W138" i="1"/>
  <c r="X138" i="1"/>
  <c r="Y138" i="1"/>
  <c r="Z138" i="1"/>
  <c r="W139" i="1"/>
  <c r="X139" i="1"/>
  <c r="Y139" i="1"/>
  <c r="Z139" i="1"/>
  <c r="W141" i="1"/>
  <c r="X141" i="1"/>
  <c r="Y141" i="1"/>
  <c r="Z141" i="1"/>
  <c r="W142" i="1"/>
  <c r="X142" i="1"/>
  <c r="Y142" i="1"/>
  <c r="Z142" i="1"/>
  <c r="W144" i="1"/>
  <c r="X144" i="1"/>
  <c r="Y144" i="1"/>
  <c r="Z144" i="1"/>
  <c r="W145" i="1"/>
  <c r="X145" i="1"/>
  <c r="Y145" i="1"/>
  <c r="Z145" i="1"/>
  <c r="W146" i="1"/>
  <c r="X146" i="1"/>
  <c r="Y146" i="1"/>
  <c r="Z146" i="1"/>
  <c r="W148" i="1"/>
  <c r="X148" i="1"/>
  <c r="Y148" i="1"/>
  <c r="Z148" i="1"/>
  <c r="W149" i="1"/>
  <c r="X149" i="1"/>
  <c r="Y149" i="1"/>
  <c r="Z149" i="1"/>
  <c r="W150" i="1"/>
  <c r="X150" i="1"/>
  <c r="Y150" i="1"/>
  <c r="Z150" i="1"/>
  <c r="W151" i="1"/>
  <c r="X151" i="1"/>
  <c r="Y151" i="1"/>
  <c r="Z151" i="1"/>
  <c r="W152" i="1"/>
  <c r="X152" i="1"/>
  <c r="Y152" i="1"/>
  <c r="Z152" i="1"/>
  <c r="W153" i="1"/>
  <c r="X153" i="1"/>
  <c r="Y153" i="1"/>
  <c r="Z153" i="1"/>
  <c r="W154" i="1"/>
  <c r="X154" i="1"/>
  <c r="Y154" i="1"/>
  <c r="Z154" i="1"/>
  <c r="W155" i="1"/>
  <c r="X155" i="1"/>
  <c r="Y155" i="1"/>
  <c r="Z155" i="1"/>
  <c r="W156" i="1"/>
  <c r="X156" i="1"/>
  <c r="Y156" i="1"/>
  <c r="Z156" i="1"/>
  <c r="W157" i="1"/>
  <c r="X157" i="1"/>
  <c r="Y157" i="1"/>
  <c r="Z157" i="1"/>
  <c r="W158" i="1"/>
  <c r="X158" i="1"/>
  <c r="Y158" i="1"/>
  <c r="Z158" i="1"/>
  <c r="W159" i="1"/>
  <c r="X159" i="1"/>
  <c r="Y159" i="1"/>
  <c r="Z159" i="1"/>
  <c r="W160" i="1"/>
  <c r="X160" i="1"/>
  <c r="Y160" i="1"/>
  <c r="Z160" i="1"/>
  <c r="W161" i="1"/>
  <c r="X161" i="1"/>
  <c r="Y161" i="1"/>
  <c r="Z161" i="1"/>
  <c r="W162" i="1"/>
  <c r="X162" i="1"/>
  <c r="Y162" i="1"/>
  <c r="Z162" i="1"/>
  <c r="W163" i="1"/>
  <c r="X163" i="1"/>
  <c r="Y163" i="1"/>
  <c r="Z163" i="1"/>
  <c r="W164" i="1"/>
  <c r="X164" i="1"/>
  <c r="Y164" i="1"/>
  <c r="Z164" i="1"/>
  <c r="W165" i="1"/>
  <c r="X165" i="1"/>
  <c r="Y165" i="1"/>
  <c r="Z165" i="1"/>
  <c r="W166" i="1"/>
  <c r="X166" i="1"/>
  <c r="Y166" i="1"/>
  <c r="Z166" i="1"/>
  <c r="W167" i="1"/>
  <c r="X167" i="1"/>
  <c r="Y167" i="1"/>
  <c r="Z167" i="1"/>
  <c r="W168" i="1"/>
  <c r="X168" i="1"/>
  <c r="Y168" i="1"/>
  <c r="Z168" i="1"/>
  <c r="W169" i="1"/>
  <c r="X169" i="1"/>
  <c r="Y169" i="1"/>
  <c r="Z169" i="1"/>
  <c r="W170" i="1"/>
  <c r="X170" i="1"/>
  <c r="Y170" i="1"/>
  <c r="Z170" i="1"/>
  <c r="W171" i="1"/>
  <c r="X171" i="1"/>
  <c r="Y171" i="1"/>
  <c r="Z171" i="1"/>
  <c r="W172" i="1"/>
  <c r="X172" i="1"/>
  <c r="Y172" i="1"/>
  <c r="Z172" i="1"/>
  <c r="W173" i="1"/>
  <c r="X173" i="1"/>
  <c r="Y173" i="1"/>
  <c r="Z173" i="1"/>
  <c r="W174" i="1"/>
  <c r="X174" i="1"/>
  <c r="Y174" i="1"/>
  <c r="Z174" i="1"/>
  <c r="W176" i="1"/>
  <c r="X176" i="1"/>
  <c r="Y176" i="1"/>
  <c r="Z176" i="1"/>
  <c r="W177" i="1"/>
  <c r="X177" i="1"/>
  <c r="Y177" i="1"/>
  <c r="Z177" i="1"/>
  <c r="W179" i="1"/>
  <c r="X179" i="1"/>
  <c r="Y179" i="1"/>
  <c r="Z179" i="1"/>
  <c r="W180" i="1"/>
  <c r="X180" i="1"/>
  <c r="Y180" i="1"/>
  <c r="Z180" i="1"/>
  <c r="W181" i="1"/>
  <c r="X181" i="1"/>
  <c r="Y181" i="1"/>
  <c r="Z181" i="1"/>
  <c r="W182" i="1"/>
  <c r="X182" i="1"/>
  <c r="Y182" i="1"/>
  <c r="Z182" i="1"/>
  <c r="W183" i="1"/>
  <c r="X183" i="1"/>
  <c r="Y183" i="1"/>
  <c r="Z183" i="1"/>
  <c r="W185" i="1"/>
  <c r="X185" i="1"/>
  <c r="Y185" i="1"/>
  <c r="Z185" i="1"/>
  <c r="W186" i="1"/>
  <c r="X186" i="1"/>
  <c r="Y186" i="1"/>
  <c r="Z186" i="1"/>
  <c r="W187" i="1"/>
  <c r="X187" i="1"/>
  <c r="Y187" i="1"/>
  <c r="Z187" i="1"/>
  <c r="W188" i="1"/>
  <c r="X188" i="1"/>
  <c r="Y188" i="1"/>
  <c r="Z188" i="1"/>
  <c r="W189" i="1"/>
  <c r="X189" i="1"/>
  <c r="Y189" i="1"/>
  <c r="Z189" i="1"/>
  <c r="W190" i="1"/>
  <c r="X190" i="1"/>
  <c r="Y190" i="1"/>
  <c r="Z190" i="1"/>
  <c r="W192" i="1"/>
  <c r="X192" i="1"/>
  <c r="Y192" i="1"/>
  <c r="Z192" i="1"/>
  <c r="W193" i="1"/>
  <c r="X193" i="1"/>
  <c r="Y193" i="1"/>
  <c r="Z193" i="1"/>
  <c r="W194" i="1"/>
  <c r="X194" i="1"/>
  <c r="Y194" i="1"/>
  <c r="Z194" i="1"/>
  <c r="W195" i="1"/>
  <c r="X195" i="1"/>
  <c r="Y195" i="1"/>
  <c r="Z195" i="1"/>
  <c r="W196" i="1"/>
  <c r="X196" i="1"/>
  <c r="Y196" i="1"/>
  <c r="Z196" i="1"/>
  <c r="W197" i="1"/>
  <c r="X197" i="1"/>
  <c r="Y197" i="1"/>
  <c r="Z197" i="1"/>
  <c r="W198" i="1"/>
  <c r="X198" i="1"/>
  <c r="Y198" i="1"/>
  <c r="Z198" i="1"/>
  <c r="W199" i="1"/>
  <c r="X199" i="1"/>
  <c r="Y199" i="1"/>
  <c r="Z199" i="1"/>
  <c r="W202" i="1"/>
  <c r="X202" i="1"/>
  <c r="Y202" i="1"/>
  <c r="Z202" i="1"/>
  <c r="W204" i="1"/>
  <c r="X204" i="1"/>
  <c r="Y204" i="1"/>
  <c r="Z204" i="1"/>
  <c r="W205" i="1"/>
  <c r="X205" i="1"/>
  <c r="Y205" i="1"/>
  <c r="Z205" i="1"/>
  <c r="W206" i="1"/>
  <c r="X206" i="1"/>
  <c r="Y206" i="1"/>
  <c r="Z206" i="1"/>
  <c r="W207" i="1"/>
  <c r="X207" i="1"/>
  <c r="Y207" i="1"/>
  <c r="Z207" i="1"/>
  <c r="W208" i="1"/>
  <c r="X208" i="1"/>
  <c r="Y208" i="1"/>
  <c r="Z208" i="1"/>
  <c r="W209" i="1"/>
  <c r="X209" i="1"/>
  <c r="Y209" i="1"/>
  <c r="Z209" i="1"/>
  <c r="W210" i="1"/>
  <c r="X210" i="1"/>
  <c r="Y210" i="1"/>
  <c r="Z210" i="1"/>
  <c r="W211" i="1"/>
  <c r="X211" i="1"/>
  <c r="Y211" i="1"/>
  <c r="Z211" i="1"/>
  <c r="W212" i="1"/>
  <c r="X212" i="1"/>
  <c r="Y212" i="1"/>
  <c r="Z212" i="1"/>
  <c r="W213" i="1"/>
  <c r="X213" i="1"/>
  <c r="Y213" i="1"/>
  <c r="Z213" i="1"/>
  <c r="W214" i="1"/>
  <c r="X214" i="1"/>
  <c r="Y214" i="1"/>
  <c r="Z214" i="1"/>
  <c r="W215" i="1"/>
  <c r="X215" i="1"/>
  <c r="Y215" i="1"/>
  <c r="Z215" i="1"/>
  <c r="W216" i="1"/>
  <c r="X216" i="1"/>
  <c r="Y216" i="1"/>
  <c r="Z216" i="1"/>
  <c r="W217" i="1"/>
  <c r="X217" i="1"/>
  <c r="Y217" i="1"/>
  <c r="Z217" i="1"/>
  <c r="W218" i="1"/>
  <c r="X218" i="1"/>
  <c r="Y218" i="1"/>
  <c r="Z218" i="1"/>
  <c r="W219" i="1"/>
  <c r="X219" i="1"/>
  <c r="Y219" i="1"/>
  <c r="Z219" i="1"/>
  <c r="W221" i="1"/>
  <c r="X221" i="1"/>
  <c r="Y221" i="1"/>
  <c r="Z221" i="1"/>
  <c r="W222" i="1"/>
  <c r="X222" i="1"/>
  <c r="Y222" i="1"/>
  <c r="Z222" i="1"/>
  <c r="W223" i="1"/>
  <c r="X223" i="1"/>
  <c r="Y223" i="1"/>
  <c r="Z223" i="1"/>
  <c r="W225" i="1"/>
  <c r="X225" i="1"/>
  <c r="Y225" i="1"/>
  <c r="Z225" i="1"/>
  <c r="W226" i="1"/>
  <c r="X226" i="1"/>
  <c r="Y226" i="1"/>
  <c r="Z226" i="1"/>
  <c r="W227" i="1"/>
  <c r="X227" i="1"/>
  <c r="Y227" i="1"/>
  <c r="Z227" i="1"/>
  <c r="W228" i="1"/>
  <c r="X228" i="1"/>
  <c r="Y228" i="1"/>
  <c r="Z228" i="1"/>
  <c r="W230" i="1"/>
  <c r="X230" i="1"/>
  <c r="Y230" i="1"/>
  <c r="Z230" i="1"/>
  <c r="W231" i="1"/>
  <c r="X231" i="1"/>
  <c r="Y231" i="1"/>
  <c r="Z231" i="1"/>
  <c r="W232" i="1"/>
  <c r="X232" i="1"/>
  <c r="Y232" i="1"/>
  <c r="Z232" i="1"/>
  <c r="W233" i="1"/>
  <c r="X233" i="1"/>
  <c r="Y233" i="1"/>
  <c r="Z233" i="1"/>
  <c r="W234" i="1"/>
  <c r="X234" i="1"/>
  <c r="Y234" i="1"/>
  <c r="Z234" i="1"/>
  <c r="W235" i="1"/>
  <c r="X235" i="1"/>
  <c r="Y235" i="1"/>
  <c r="Z235" i="1"/>
  <c r="W236" i="1"/>
  <c r="X236" i="1"/>
  <c r="Y236" i="1"/>
  <c r="Z236" i="1"/>
  <c r="W237" i="1"/>
  <c r="X237" i="1"/>
  <c r="Y237" i="1"/>
  <c r="Z237" i="1"/>
  <c r="W238" i="1"/>
  <c r="X238" i="1"/>
  <c r="Y238" i="1"/>
  <c r="Z238" i="1"/>
  <c r="W147" i="1"/>
  <c r="X147" i="1"/>
  <c r="Y147" i="1"/>
  <c r="Z147" i="1"/>
  <c r="W239" i="1"/>
  <c r="X239" i="1"/>
  <c r="Y239" i="1"/>
  <c r="Z239" i="1"/>
  <c r="W240" i="1"/>
  <c r="X240" i="1"/>
  <c r="Y240" i="1"/>
  <c r="Z240" i="1"/>
  <c r="W241" i="1"/>
  <c r="X241" i="1"/>
  <c r="Y241" i="1"/>
  <c r="Z241" i="1"/>
  <c r="W242" i="1"/>
  <c r="X242" i="1"/>
  <c r="Y242" i="1"/>
  <c r="Z242" i="1"/>
  <c r="W243" i="1"/>
  <c r="X243" i="1"/>
  <c r="Y243" i="1"/>
  <c r="Z243" i="1"/>
  <c r="W244" i="1"/>
  <c r="X244" i="1"/>
  <c r="Y244" i="1"/>
  <c r="Z244" i="1"/>
  <c r="W245" i="1"/>
  <c r="X245" i="1"/>
  <c r="Y245" i="1"/>
  <c r="Z245" i="1"/>
  <c r="W246" i="1"/>
  <c r="X246" i="1"/>
  <c r="Y246" i="1"/>
  <c r="Z246" i="1"/>
  <c r="W247" i="1"/>
  <c r="X247" i="1"/>
  <c r="Y247" i="1"/>
  <c r="Z247" i="1"/>
  <c r="W249" i="1"/>
  <c r="X249" i="1"/>
  <c r="Y249" i="1"/>
  <c r="Z249" i="1"/>
  <c r="W250" i="1"/>
  <c r="X250" i="1"/>
  <c r="Y250" i="1"/>
  <c r="Z250" i="1"/>
  <c r="W251" i="1"/>
  <c r="X251" i="1"/>
  <c r="Y251" i="1"/>
  <c r="Z251" i="1"/>
  <c r="W252" i="1"/>
  <c r="X252" i="1"/>
  <c r="Y252" i="1"/>
  <c r="Z252" i="1"/>
  <c r="W253" i="1"/>
  <c r="X253" i="1"/>
  <c r="Y253" i="1"/>
  <c r="Z253" i="1"/>
  <c r="W254" i="1"/>
  <c r="X254" i="1"/>
  <c r="Y254" i="1"/>
  <c r="Z254" i="1"/>
  <c r="W255" i="1"/>
  <c r="X255" i="1"/>
  <c r="Y255" i="1"/>
  <c r="Z255" i="1"/>
  <c r="W257" i="1"/>
  <c r="X257" i="1"/>
  <c r="Y257" i="1"/>
  <c r="Z257" i="1"/>
  <c r="W258" i="1"/>
  <c r="X258" i="1"/>
  <c r="Y258" i="1"/>
  <c r="Z258" i="1"/>
  <c r="W259" i="1"/>
  <c r="X259" i="1"/>
  <c r="Y259" i="1"/>
  <c r="Z259" i="1"/>
  <c r="W260" i="1"/>
  <c r="X260" i="1"/>
  <c r="Y260" i="1"/>
  <c r="Z260" i="1"/>
  <c r="W263" i="1"/>
  <c r="X263" i="1"/>
  <c r="Y263" i="1"/>
  <c r="Z263" i="1"/>
  <c r="W261" i="1"/>
  <c r="X261" i="1"/>
  <c r="Y261" i="1"/>
  <c r="Z261" i="1"/>
  <c r="W262" i="1"/>
  <c r="X262" i="1"/>
  <c r="Y262" i="1"/>
  <c r="Z262" i="1"/>
  <c r="W264" i="1"/>
  <c r="X264" i="1"/>
  <c r="Y264" i="1"/>
  <c r="Z264" i="1"/>
  <c r="W265" i="1"/>
  <c r="X265" i="1"/>
  <c r="Y265" i="1"/>
  <c r="Z265" i="1"/>
  <c r="W266" i="1"/>
  <c r="X266" i="1"/>
  <c r="Y266" i="1"/>
  <c r="Z266" i="1"/>
  <c r="W267" i="1"/>
  <c r="X267" i="1"/>
  <c r="Y267" i="1"/>
  <c r="Z267" i="1"/>
  <c r="W268" i="1"/>
  <c r="X268" i="1"/>
  <c r="Y268" i="1"/>
  <c r="Z268" i="1"/>
  <c r="W269" i="1"/>
  <c r="X269" i="1"/>
  <c r="Y269" i="1"/>
  <c r="Z269" i="1"/>
  <c r="W270" i="1"/>
  <c r="X270" i="1"/>
  <c r="Y270" i="1"/>
  <c r="Z270" i="1"/>
  <c r="W271" i="1"/>
  <c r="X271" i="1"/>
  <c r="Y271" i="1"/>
  <c r="Z271" i="1"/>
  <c r="W272" i="1"/>
  <c r="X272" i="1"/>
  <c r="Y272" i="1"/>
  <c r="Z272" i="1"/>
  <c r="W273" i="1"/>
  <c r="X273" i="1"/>
  <c r="Y273" i="1"/>
  <c r="Z273" i="1"/>
  <c r="W274" i="1"/>
  <c r="X274" i="1"/>
  <c r="Y274" i="1"/>
  <c r="Z274" i="1"/>
  <c r="W275" i="1"/>
  <c r="X275" i="1"/>
  <c r="Y275" i="1"/>
  <c r="Z275" i="1"/>
  <c r="W276" i="1"/>
  <c r="X276" i="1"/>
  <c r="Y276" i="1"/>
  <c r="Z276" i="1"/>
  <c r="W278" i="1"/>
  <c r="X278" i="1"/>
  <c r="Y278" i="1"/>
  <c r="Z278" i="1"/>
  <c r="W279" i="1"/>
  <c r="X279" i="1"/>
  <c r="Y279" i="1"/>
  <c r="Z279" i="1"/>
  <c r="W280" i="1"/>
  <c r="X280" i="1"/>
  <c r="Y280" i="1"/>
  <c r="Z280" i="1"/>
  <c r="W283" i="1"/>
  <c r="X283" i="1"/>
  <c r="Y283" i="1"/>
  <c r="Z283" i="1"/>
  <c r="W286" i="1"/>
  <c r="X286" i="1"/>
  <c r="Y286" i="1"/>
  <c r="Z286" i="1"/>
  <c r="W287" i="1"/>
  <c r="X287" i="1"/>
  <c r="Y287" i="1"/>
  <c r="Z287" i="1"/>
  <c r="W288" i="1"/>
  <c r="X288" i="1"/>
  <c r="Y288" i="1"/>
  <c r="Z288" i="1"/>
  <c r="W289" i="1"/>
  <c r="X289" i="1"/>
  <c r="Y289" i="1"/>
  <c r="Z289" i="1"/>
  <c r="W290" i="1"/>
  <c r="X290" i="1"/>
  <c r="Y290" i="1"/>
  <c r="Z290" i="1"/>
  <c r="W291" i="1"/>
  <c r="X291" i="1"/>
  <c r="Y291" i="1"/>
  <c r="Z291" i="1"/>
  <c r="W292" i="1"/>
  <c r="X292" i="1"/>
  <c r="Y292" i="1"/>
  <c r="Z292" i="1"/>
  <c r="W293" i="1"/>
  <c r="X293" i="1"/>
  <c r="Y293" i="1"/>
  <c r="Z293" i="1"/>
  <c r="W294" i="1"/>
  <c r="X294" i="1"/>
  <c r="Y294" i="1"/>
  <c r="Z294" i="1"/>
  <c r="W295" i="1"/>
  <c r="X295" i="1"/>
  <c r="Y295" i="1"/>
  <c r="Z295" i="1"/>
  <c r="W296" i="1"/>
  <c r="X296" i="1"/>
  <c r="Y296" i="1"/>
  <c r="Z296" i="1"/>
  <c r="W297" i="1"/>
  <c r="X297" i="1"/>
  <c r="Y297" i="1"/>
  <c r="Z297" i="1"/>
  <c r="W298" i="1"/>
  <c r="X298" i="1"/>
  <c r="Y298" i="1"/>
  <c r="Z298" i="1"/>
  <c r="W299" i="1"/>
  <c r="X299" i="1"/>
  <c r="Y299" i="1"/>
  <c r="Z299" i="1"/>
  <c r="W300" i="1"/>
  <c r="X300" i="1"/>
  <c r="Y300" i="1"/>
  <c r="Z300" i="1"/>
  <c r="W301" i="1"/>
  <c r="X301" i="1"/>
  <c r="Y301" i="1"/>
  <c r="Z301" i="1"/>
  <c r="W302" i="1"/>
  <c r="X302" i="1"/>
  <c r="Y302" i="1"/>
  <c r="Z302" i="1"/>
  <c r="W303" i="1"/>
  <c r="X303" i="1"/>
  <c r="Y303" i="1"/>
  <c r="Z303" i="1"/>
  <c r="W304" i="1"/>
  <c r="X304" i="1"/>
  <c r="Y304" i="1"/>
  <c r="Z304" i="1"/>
  <c r="W305" i="1"/>
  <c r="X305" i="1"/>
  <c r="Y305" i="1"/>
  <c r="Z305" i="1"/>
  <c r="W306" i="1"/>
  <c r="X306" i="1"/>
  <c r="Y306" i="1"/>
  <c r="Z306" i="1"/>
  <c r="W307" i="1"/>
  <c r="X307" i="1"/>
  <c r="Y307" i="1"/>
  <c r="Z307" i="1"/>
  <c r="W308" i="1"/>
  <c r="X308" i="1"/>
  <c r="Y308" i="1"/>
  <c r="Z308" i="1"/>
  <c r="W309" i="1"/>
  <c r="X309" i="1"/>
  <c r="Y309" i="1"/>
  <c r="Z309" i="1"/>
  <c r="W310" i="1"/>
  <c r="X310" i="1"/>
  <c r="Y310" i="1"/>
  <c r="Z310" i="1"/>
  <c r="W311" i="1"/>
  <c r="X311" i="1"/>
  <c r="Y311" i="1"/>
  <c r="Z311" i="1"/>
  <c r="W312" i="1"/>
  <c r="X312" i="1"/>
  <c r="Y312" i="1"/>
  <c r="Z312" i="1"/>
  <c r="W313" i="1"/>
  <c r="X313" i="1"/>
  <c r="Y313" i="1"/>
  <c r="Z313" i="1"/>
  <c r="W314" i="1"/>
  <c r="X314" i="1"/>
  <c r="Y314" i="1"/>
  <c r="Z314" i="1"/>
  <c r="W315" i="1"/>
  <c r="X315" i="1"/>
  <c r="Y315" i="1"/>
  <c r="Z315" i="1"/>
  <c r="W316" i="1"/>
  <c r="X316" i="1"/>
  <c r="Y316" i="1"/>
  <c r="Z316" i="1"/>
  <c r="W317" i="1"/>
  <c r="X317" i="1"/>
  <c r="Y317" i="1"/>
  <c r="Z317" i="1"/>
  <c r="W318" i="1"/>
  <c r="X318" i="1"/>
  <c r="Y318" i="1"/>
  <c r="Z318" i="1"/>
  <c r="W319" i="1"/>
  <c r="X319" i="1"/>
  <c r="Y319" i="1"/>
  <c r="Z319" i="1"/>
  <c r="W322" i="1"/>
  <c r="X322" i="1"/>
  <c r="Y322" i="1"/>
  <c r="Z322" i="1"/>
  <c r="W323" i="1"/>
  <c r="X323" i="1"/>
  <c r="Y323" i="1"/>
  <c r="Z323" i="1"/>
  <c r="W324" i="1"/>
  <c r="X324" i="1"/>
  <c r="Y324" i="1"/>
  <c r="Z324" i="1"/>
  <c r="W325" i="1"/>
  <c r="X325" i="1"/>
  <c r="Y325" i="1"/>
  <c r="Z325" i="1"/>
  <c r="W326" i="1"/>
  <c r="X326" i="1"/>
  <c r="Y326" i="1"/>
  <c r="Z326" i="1"/>
  <c r="W327" i="1"/>
  <c r="X327" i="1"/>
  <c r="Y327" i="1"/>
  <c r="Z327" i="1"/>
  <c r="W328" i="1"/>
  <c r="X328" i="1"/>
  <c r="Y328" i="1"/>
  <c r="Z328" i="1"/>
  <c r="W329" i="1"/>
  <c r="X329" i="1"/>
  <c r="Y329" i="1"/>
  <c r="Z329" i="1"/>
  <c r="W331" i="1"/>
  <c r="X331" i="1"/>
  <c r="Y331" i="1"/>
  <c r="Z331" i="1"/>
  <c r="W333" i="1"/>
  <c r="X333" i="1"/>
  <c r="Y333" i="1"/>
  <c r="Z333" i="1"/>
  <c r="W334" i="1"/>
  <c r="X334" i="1"/>
  <c r="Y334" i="1"/>
  <c r="Z334" i="1"/>
  <c r="W335" i="1"/>
  <c r="X335" i="1"/>
  <c r="Y335" i="1"/>
  <c r="Z335" i="1"/>
  <c r="W336" i="1"/>
  <c r="X336" i="1"/>
  <c r="Y336" i="1"/>
  <c r="Z336" i="1"/>
  <c r="W337" i="1"/>
  <c r="X337" i="1"/>
  <c r="Y337" i="1"/>
  <c r="Z337" i="1"/>
  <c r="W338" i="1"/>
  <c r="X338" i="1"/>
  <c r="Y338" i="1"/>
  <c r="Z338" i="1"/>
  <c r="W339" i="1"/>
  <c r="X339" i="1"/>
  <c r="Y339" i="1"/>
  <c r="Z339" i="1"/>
  <c r="W340" i="1"/>
  <c r="X340" i="1"/>
  <c r="Y340" i="1"/>
  <c r="Z340" i="1"/>
  <c r="W341" i="1"/>
  <c r="X341" i="1"/>
  <c r="Y341" i="1"/>
  <c r="Z341" i="1"/>
  <c r="W342" i="1"/>
  <c r="X342" i="1"/>
  <c r="Y342" i="1"/>
  <c r="Z342" i="1"/>
  <c r="W343" i="1"/>
  <c r="X343" i="1"/>
  <c r="Y343" i="1"/>
  <c r="Z343" i="1"/>
  <c r="W344" i="1"/>
  <c r="X344" i="1"/>
  <c r="Y344" i="1"/>
  <c r="Z344" i="1"/>
  <c r="W345" i="1"/>
  <c r="X345" i="1"/>
  <c r="Y345" i="1"/>
  <c r="Z345" i="1"/>
  <c r="W346" i="1"/>
  <c r="X346" i="1"/>
  <c r="Y346" i="1"/>
  <c r="Z346" i="1"/>
  <c r="W178" i="1"/>
  <c r="X178" i="1"/>
  <c r="Y178" i="1"/>
  <c r="Z178" i="1"/>
  <c r="W63" i="1"/>
  <c r="X63" i="1"/>
  <c r="Y63" i="1"/>
  <c r="Z63" i="1"/>
  <c r="W347" i="1"/>
  <c r="X347" i="1"/>
  <c r="Y347" i="1"/>
  <c r="Z347" i="1"/>
  <c r="W348" i="1"/>
  <c r="X348" i="1"/>
  <c r="Y348" i="1"/>
  <c r="Z348" i="1"/>
  <c r="W349" i="1"/>
  <c r="X349" i="1"/>
  <c r="Y349" i="1"/>
  <c r="Z349" i="1"/>
  <c r="W350" i="1"/>
  <c r="X350" i="1"/>
  <c r="Y350" i="1"/>
  <c r="Z350" i="1"/>
  <c r="W351" i="1"/>
  <c r="X351" i="1"/>
  <c r="Y351" i="1"/>
  <c r="Z351" i="1"/>
  <c r="W352" i="1"/>
  <c r="X352" i="1"/>
  <c r="Y352" i="1"/>
  <c r="Z352" i="1"/>
  <c r="W353" i="1"/>
  <c r="X353" i="1"/>
  <c r="Y353" i="1"/>
  <c r="Z353" i="1"/>
  <c r="W354" i="1"/>
  <c r="X354" i="1"/>
  <c r="Y354" i="1"/>
  <c r="Z354" i="1"/>
  <c r="W355" i="1"/>
  <c r="X355" i="1"/>
  <c r="Y355" i="1"/>
  <c r="Z355" i="1"/>
  <c r="W356" i="1"/>
  <c r="X356" i="1"/>
  <c r="Y356" i="1"/>
  <c r="Z356" i="1"/>
  <c r="W357" i="1"/>
  <c r="X357" i="1"/>
  <c r="Y357" i="1"/>
  <c r="Z357" i="1"/>
  <c r="W358" i="1"/>
  <c r="X358" i="1"/>
  <c r="Y358" i="1"/>
  <c r="Z358" i="1"/>
  <c r="W359" i="1"/>
  <c r="X359" i="1"/>
  <c r="Y359" i="1"/>
  <c r="Z359" i="1"/>
  <c r="W360" i="1"/>
  <c r="X360" i="1"/>
  <c r="Y360" i="1"/>
  <c r="Z360" i="1"/>
  <c r="W361" i="1"/>
  <c r="X361" i="1"/>
  <c r="Y361" i="1"/>
  <c r="Z361" i="1"/>
  <c r="W362" i="1"/>
  <c r="X362" i="1"/>
  <c r="Y362" i="1"/>
  <c r="Z362" i="1"/>
  <c r="W363" i="1"/>
  <c r="X363" i="1"/>
  <c r="Y363" i="1"/>
  <c r="Z363" i="1"/>
  <c r="W364" i="1"/>
  <c r="X364" i="1"/>
  <c r="Y364" i="1"/>
  <c r="Z364" i="1"/>
  <c r="W366" i="1"/>
  <c r="X366" i="1"/>
  <c r="Y366" i="1"/>
  <c r="Z366" i="1"/>
  <c r="W367" i="1"/>
  <c r="X367" i="1"/>
  <c r="Y367" i="1"/>
  <c r="Z367" i="1"/>
  <c r="Q7" i="1"/>
  <c r="R7" i="1"/>
  <c r="S7" i="1"/>
  <c r="T7" i="1"/>
  <c r="Q8" i="1"/>
  <c r="R8" i="1"/>
  <c r="S8" i="1"/>
  <c r="T8" i="1"/>
  <c r="Q9" i="1"/>
  <c r="R9" i="1"/>
  <c r="S9" i="1"/>
  <c r="T9" i="1"/>
  <c r="Q10" i="1"/>
  <c r="R10" i="1"/>
  <c r="S10" i="1"/>
  <c r="T10" i="1"/>
  <c r="Q11" i="1"/>
  <c r="R11" i="1"/>
  <c r="S11" i="1"/>
  <c r="T11" i="1"/>
  <c r="Q12" i="1"/>
  <c r="R12" i="1"/>
  <c r="S12" i="1"/>
  <c r="T12" i="1"/>
  <c r="Q13" i="1"/>
  <c r="R13" i="1"/>
  <c r="S13" i="1"/>
  <c r="T13" i="1"/>
  <c r="Q14" i="1"/>
  <c r="R14" i="1"/>
  <c r="S14" i="1"/>
  <c r="T14" i="1"/>
  <c r="Q15" i="1"/>
  <c r="R15" i="1"/>
  <c r="S15" i="1"/>
  <c r="T15" i="1"/>
  <c r="Q17" i="1"/>
  <c r="R17" i="1"/>
  <c r="S17" i="1"/>
  <c r="T17" i="1"/>
  <c r="Q18" i="1"/>
  <c r="R18" i="1"/>
  <c r="S18" i="1"/>
  <c r="T18" i="1"/>
  <c r="Q19" i="1"/>
  <c r="R19" i="1"/>
  <c r="S19" i="1"/>
  <c r="T19" i="1"/>
  <c r="Q21" i="1"/>
  <c r="R21" i="1"/>
  <c r="S21" i="1"/>
  <c r="T21" i="1"/>
  <c r="Q23" i="1"/>
  <c r="R23" i="1"/>
  <c r="S23" i="1"/>
  <c r="T23" i="1"/>
  <c r="Q24" i="1"/>
  <c r="R24" i="1"/>
  <c r="S24" i="1"/>
  <c r="T24" i="1"/>
  <c r="Q25" i="1"/>
  <c r="R25" i="1"/>
  <c r="S25" i="1"/>
  <c r="T25" i="1"/>
  <c r="Q27" i="1"/>
  <c r="R27" i="1"/>
  <c r="S27" i="1"/>
  <c r="T27" i="1"/>
  <c r="Q28" i="1"/>
  <c r="R28" i="1"/>
  <c r="S28" i="1"/>
  <c r="T28" i="1"/>
  <c r="Q29" i="1"/>
  <c r="R29" i="1"/>
  <c r="S29" i="1"/>
  <c r="T29" i="1"/>
  <c r="Q31" i="1"/>
  <c r="R31" i="1"/>
  <c r="S31" i="1"/>
  <c r="T31" i="1"/>
  <c r="Q33" i="1"/>
  <c r="R33" i="1"/>
  <c r="S33" i="1"/>
  <c r="T33" i="1"/>
  <c r="Q34" i="1"/>
  <c r="R34" i="1"/>
  <c r="S34" i="1"/>
  <c r="T34" i="1"/>
  <c r="Q35" i="1"/>
  <c r="R35" i="1"/>
  <c r="S35" i="1"/>
  <c r="T35" i="1"/>
  <c r="Q36" i="1"/>
  <c r="R36" i="1"/>
  <c r="S36" i="1"/>
  <c r="T36" i="1"/>
  <c r="Q37" i="1"/>
  <c r="R37" i="1"/>
  <c r="S37" i="1"/>
  <c r="T37" i="1"/>
  <c r="Q38" i="1"/>
  <c r="R38" i="1"/>
  <c r="S38" i="1"/>
  <c r="T38" i="1"/>
  <c r="Q39" i="1"/>
  <c r="R39" i="1"/>
  <c r="S39" i="1"/>
  <c r="T39" i="1"/>
  <c r="Q40" i="1"/>
  <c r="R40" i="1"/>
  <c r="S40" i="1"/>
  <c r="T40" i="1"/>
  <c r="Q41" i="1"/>
  <c r="R41" i="1"/>
  <c r="S41" i="1"/>
  <c r="T41" i="1"/>
  <c r="Q42" i="1"/>
  <c r="R42" i="1"/>
  <c r="S42" i="1"/>
  <c r="T42" i="1"/>
  <c r="Q43" i="1"/>
  <c r="R43" i="1"/>
  <c r="S43" i="1"/>
  <c r="T43" i="1"/>
  <c r="Q44" i="1"/>
  <c r="R44" i="1"/>
  <c r="S44" i="1"/>
  <c r="T44" i="1"/>
  <c r="Q45" i="1"/>
  <c r="R45" i="1"/>
  <c r="S45" i="1"/>
  <c r="T45" i="1"/>
  <c r="Q46" i="1"/>
  <c r="R46" i="1"/>
  <c r="S46" i="1"/>
  <c r="T46" i="1"/>
  <c r="Q47" i="1"/>
  <c r="R47" i="1"/>
  <c r="S47" i="1"/>
  <c r="T47" i="1"/>
  <c r="Q48" i="1"/>
  <c r="R48" i="1"/>
  <c r="S48" i="1"/>
  <c r="T48" i="1"/>
  <c r="Q49" i="1"/>
  <c r="R49" i="1"/>
  <c r="S49" i="1"/>
  <c r="T49" i="1"/>
  <c r="Q50" i="1"/>
  <c r="R50" i="1"/>
  <c r="S50" i="1"/>
  <c r="T50" i="1"/>
  <c r="Q51" i="1"/>
  <c r="R51" i="1"/>
  <c r="S51" i="1"/>
  <c r="T51" i="1"/>
  <c r="Q52" i="1"/>
  <c r="R52" i="1"/>
  <c r="S52" i="1"/>
  <c r="T52" i="1"/>
  <c r="Q53" i="1"/>
  <c r="R53" i="1"/>
  <c r="S53" i="1"/>
  <c r="T53" i="1"/>
  <c r="Q54" i="1"/>
  <c r="R54" i="1"/>
  <c r="S54" i="1"/>
  <c r="T54" i="1"/>
  <c r="Q55" i="1"/>
  <c r="R55" i="1"/>
  <c r="S55" i="1"/>
  <c r="T55" i="1"/>
  <c r="Q56" i="1"/>
  <c r="R56" i="1"/>
  <c r="S56" i="1"/>
  <c r="T56" i="1"/>
  <c r="Q57" i="1"/>
  <c r="R57" i="1"/>
  <c r="S57" i="1"/>
  <c r="T57" i="1"/>
  <c r="Q58" i="1"/>
  <c r="R58" i="1"/>
  <c r="S58" i="1"/>
  <c r="T58" i="1"/>
  <c r="Q59" i="1"/>
  <c r="R59" i="1"/>
  <c r="S59" i="1"/>
  <c r="T59" i="1"/>
  <c r="Q60" i="1"/>
  <c r="R60" i="1"/>
  <c r="S60" i="1"/>
  <c r="T60" i="1"/>
  <c r="Q61" i="1"/>
  <c r="R61" i="1"/>
  <c r="S61" i="1"/>
  <c r="T61" i="1"/>
  <c r="Q62" i="1"/>
  <c r="R62" i="1"/>
  <c r="S62" i="1"/>
  <c r="T62" i="1"/>
  <c r="Q64" i="1"/>
  <c r="R64" i="1"/>
  <c r="S64" i="1"/>
  <c r="T64" i="1"/>
  <c r="Q66" i="1"/>
  <c r="R66" i="1"/>
  <c r="S66" i="1"/>
  <c r="T66" i="1"/>
  <c r="Q67" i="1"/>
  <c r="R67" i="1"/>
  <c r="S67" i="1"/>
  <c r="T67" i="1"/>
  <c r="Q69" i="1"/>
  <c r="R69" i="1"/>
  <c r="S69" i="1"/>
  <c r="T69" i="1"/>
  <c r="Q70" i="1"/>
  <c r="R70" i="1"/>
  <c r="S70" i="1"/>
  <c r="T70" i="1"/>
  <c r="Q71" i="1"/>
  <c r="R71" i="1"/>
  <c r="S71" i="1"/>
  <c r="T71" i="1"/>
  <c r="Q72" i="1"/>
  <c r="R72" i="1"/>
  <c r="S72" i="1"/>
  <c r="T72" i="1"/>
  <c r="Q73" i="1"/>
  <c r="R73" i="1"/>
  <c r="S73" i="1"/>
  <c r="T73" i="1"/>
  <c r="Q74" i="1"/>
  <c r="R74" i="1"/>
  <c r="S74" i="1"/>
  <c r="T74" i="1"/>
  <c r="Q75" i="1"/>
  <c r="R75" i="1"/>
  <c r="S75" i="1"/>
  <c r="T75" i="1"/>
  <c r="Q77" i="1"/>
  <c r="R77" i="1"/>
  <c r="S77" i="1"/>
  <c r="T77" i="1"/>
  <c r="Q78" i="1"/>
  <c r="R78" i="1"/>
  <c r="S78" i="1"/>
  <c r="T78" i="1"/>
  <c r="Q79" i="1"/>
  <c r="R79" i="1"/>
  <c r="S79" i="1"/>
  <c r="T79" i="1"/>
  <c r="Q80" i="1"/>
  <c r="R80" i="1"/>
  <c r="S80" i="1"/>
  <c r="T80" i="1"/>
  <c r="Q81" i="1"/>
  <c r="R81" i="1"/>
  <c r="S81" i="1"/>
  <c r="T81" i="1"/>
  <c r="Q82" i="1"/>
  <c r="R82" i="1"/>
  <c r="S82" i="1"/>
  <c r="T82" i="1"/>
  <c r="Q83" i="1"/>
  <c r="R83" i="1"/>
  <c r="S83" i="1"/>
  <c r="T83" i="1"/>
  <c r="Q84" i="1"/>
  <c r="R84" i="1"/>
  <c r="S84" i="1"/>
  <c r="T84" i="1"/>
  <c r="Q85" i="1"/>
  <c r="R85" i="1"/>
  <c r="S85" i="1"/>
  <c r="T85" i="1"/>
  <c r="Q86" i="1"/>
  <c r="R86" i="1"/>
  <c r="S86" i="1"/>
  <c r="T86" i="1"/>
  <c r="Q87" i="1"/>
  <c r="R87" i="1"/>
  <c r="S87" i="1"/>
  <c r="T87" i="1"/>
  <c r="Q88" i="1"/>
  <c r="R88" i="1"/>
  <c r="S88" i="1"/>
  <c r="T88" i="1"/>
  <c r="Q89" i="1"/>
  <c r="R89" i="1"/>
  <c r="S89" i="1"/>
  <c r="T89" i="1"/>
  <c r="Q90" i="1"/>
  <c r="R90" i="1"/>
  <c r="S90" i="1"/>
  <c r="T90" i="1"/>
  <c r="Q91" i="1"/>
  <c r="R91" i="1"/>
  <c r="S91" i="1"/>
  <c r="T91" i="1"/>
  <c r="Q92" i="1"/>
  <c r="R92" i="1"/>
  <c r="S92" i="1"/>
  <c r="T92" i="1"/>
  <c r="Q93" i="1"/>
  <c r="R93" i="1"/>
  <c r="S93" i="1"/>
  <c r="T93" i="1"/>
  <c r="Q94" i="1"/>
  <c r="R94" i="1"/>
  <c r="S94" i="1"/>
  <c r="T94" i="1"/>
  <c r="Q95" i="1"/>
  <c r="R95" i="1"/>
  <c r="S95" i="1"/>
  <c r="T95" i="1"/>
  <c r="Q96" i="1"/>
  <c r="R96" i="1"/>
  <c r="S96" i="1"/>
  <c r="T96" i="1"/>
  <c r="Q97" i="1"/>
  <c r="R97" i="1"/>
  <c r="S97" i="1"/>
  <c r="T97" i="1"/>
  <c r="Q99" i="1"/>
  <c r="R99" i="1"/>
  <c r="S99" i="1"/>
  <c r="T99" i="1"/>
  <c r="Q100" i="1"/>
  <c r="R100" i="1"/>
  <c r="S100" i="1"/>
  <c r="T100" i="1"/>
  <c r="Q101" i="1"/>
  <c r="R101" i="1"/>
  <c r="S101" i="1"/>
  <c r="T101" i="1"/>
  <c r="Q102" i="1"/>
  <c r="R102" i="1"/>
  <c r="S102" i="1"/>
  <c r="T102" i="1"/>
  <c r="Q103" i="1"/>
  <c r="R103" i="1"/>
  <c r="S103" i="1"/>
  <c r="T103" i="1"/>
  <c r="Q105" i="1"/>
  <c r="R105" i="1"/>
  <c r="S105" i="1"/>
  <c r="T105" i="1"/>
  <c r="Q107" i="1"/>
  <c r="R107" i="1"/>
  <c r="S107" i="1"/>
  <c r="T107" i="1"/>
  <c r="Q108" i="1"/>
  <c r="R108" i="1"/>
  <c r="S108" i="1"/>
  <c r="T108" i="1"/>
  <c r="Q109" i="1"/>
  <c r="R109" i="1"/>
  <c r="S109" i="1"/>
  <c r="T109" i="1"/>
  <c r="Q110" i="1"/>
  <c r="R110" i="1"/>
  <c r="S110" i="1"/>
  <c r="T110" i="1"/>
  <c r="Q111" i="1"/>
  <c r="R111" i="1"/>
  <c r="S111" i="1"/>
  <c r="T111" i="1"/>
  <c r="Q112" i="1"/>
  <c r="R112" i="1"/>
  <c r="S112" i="1"/>
  <c r="T112" i="1"/>
  <c r="Q113" i="1"/>
  <c r="R113" i="1"/>
  <c r="S113" i="1"/>
  <c r="T113" i="1"/>
  <c r="Q114" i="1"/>
  <c r="R114" i="1"/>
  <c r="S114" i="1"/>
  <c r="T114" i="1"/>
  <c r="Q115" i="1"/>
  <c r="R115" i="1"/>
  <c r="S115" i="1"/>
  <c r="T115" i="1"/>
  <c r="Q116" i="1"/>
  <c r="R116" i="1"/>
  <c r="S116" i="1"/>
  <c r="T116" i="1"/>
  <c r="Q117" i="1"/>
  <c r="R117" i="1"/>
  <c r="S117" i="1"/>
  <c r="T117" i="1"/>
  <c r="Q118" i="1"/>
  <c r="R118" i="1"/>
  <c r="S118" i="1"/>
  <c r="T118" i="1"/>
  <c r="Q119" i="1"/>
  <c r="R119" i="1"/>
  <c r="S119" i="1"/>
  <c r="T119" i="1"/>
  <c r="Q121" i="1"/>
  <c r="R121" i="1"/>
  <c r="S121" i="1"/>
  <c r="T121" i="1"/>
  <c r="Q122" i="1"/>
  <c r="R122" i="1"/>
  <c r="S122" i="1"/>
  <c r="T122" i="1"/>
  <c r="Q123" i="1"/>
  <c r="R123" i="1"/>
  <c r="S123" i="1"/>
  <c r="T123" i="1"/>
  <c r="Q124" i="1"/>
  <c r="R124" i="1"/>
  <c r="S124" i="1"/>
  <c r="T124" i="1"/>
  <c r="Q125" i="1"/>
  <c r="R125" i="1"/>
  <c r="S125" i="1"/>
  <c r="T125" i="1"/>
  <c r="Q127" i="1"/>
  <c r="R127" i="1"/>
  <c r="S127" i="1"/>
  <c r="T127" i="1"/>
  <c r="Q128" i="1"/>
  <c r="R128" i="1"/>
  <c r="S128" i="1"/>
  <c r="T128" i="1"/>
  <c r="Q129" i="1"/>
  <c r="R129" i="1"/>
  <c r="S129" i="1"/>
  <c r="T129" i="1"/>
  <c r="Q130" i="1"/>
  <c r="R130" i="1"/>
  <c r="S130" i="1"/>
  <c r="T130" i="1"/>
  <c r="Q131" i="1"/>
  <c r="R131" i="1"/>
  <c r="S131" i="1"/>
  <c r="T131" i="1"/>
  <c r="Q132" i="1"/>
  <c r="R132" i="1"/>
  <c r="S132" i="1"/>
  <c r="T132" i="1"/>
  <c r="Q134" i="1"/>
  <c r="R134" i="1"/>
  <c r="S134" i="1"/>
  <c r="T134" i="1"/>
  <c r="Q135" i="1"/>
  <c r="R135" i="1"/>
  <c r="S135" i="1"/>
  <c r="T135" i="1"/>
  <c r="Q136" i="1"/>
  <c r="R136" i="1"/>
  <c r="S136" i="1"/>
  <c r="T136" i="1"/>
  <c r="Q137" i="1"/>
  <c r="R137" i="1"/>
  <c r="S137" i="1"/>
  <c r="T137" i="1"/>
  <c r="Q138" i="1"/>
  <c r="R138" i="1"/>
  <c r="S138" i="1"/>
  <c r="T138" i="1"/>
  <c r="Q139" i="1"/>
  <c r="R139" i="1"/>
  <c r="S139" i="1"/>
  <c r="T139" i="1"/>
  <c r="Q141" i="1"/>
  <c r="R141" i="1"/>
  <c r="S141" i="1"/>
  <c r="T141" i="1"/>
  <c r="Q142" i="1"/>
  <c r="R142" i="1"/>
  <c r="S142" i="1"/>
  <c r="T142" i="1"/>
  <c r="Q144" i="1"/>
  <c r="R144" i="1"/>
  <c r="S144" i="1"/>
  <c r="T144" i="1"/>
  <c r="Q145" i="1"/>
  <c r="R145" i="1"/>
  <c r="S145" i="1"/>
  <c r="T145" i="1"/>
  <c r="Q146" i="1"/>
  <c r="R146" i="1"/>
  <c r="S146" i="1"/>
  <c r="T146" i="1"/>
  <c r="Q148" i="1"/>
  <c r="R148" i="1"/>
  <c r="S148" i="1"/>
  <c r="T148" i="1"/>
  <c r="Q149" i="1"/>
  <c r="R149" i="1"/>
  <c r="S149" i="1"/>
  <c r="T149" i="1"/>
  <c r="Q150" i="1"/>
  <c r="R150" i="1"/>
  <c r="S150" i="1"/>
  <c r="T150" i="1"/>
  <c r="Q151" i="1"/>
  <c r="R151" i="1"/>
  <c r="S151" i="1"/>
  <c r="T151" i="1"/>
  <c r="Q152" i="1"/>
  <c r="R152" i="1"/>
  <c r="S152" i="1"/>
  <c r="T152" i="1"/>
  <c r="Q153" i="1"/>
  <c r="R153" i="1"/>
  <c r="S153" i="1"/>
  <c r="T153" i="1"/>
  <c r="Q154" i="1"/>
  <c r="R154" i="1"/>
  <c r="S154" i="1"/>
  <c r="T154" i="1"/>
  <c r="Q155" i="1"/>
  <c r="R155" i="1"/>
  <c r="S155" i="1"/>
  <c r="T155" i="1"/>
  <c r="Q156" i="1"/>
  <c r="R156" i="1"/>
  <c r="S156" i="1"/>
  <c r="T156" i="1"/>
  <c r="Q157" i="1"/>
  <c r="R157" i="1"/>
  <c r="S157" i="1"/>
  <c r="T157" i="1"/>
  <c r="Q158" i="1"/>
  <c r="R158" i="1"/>
  <c r="S158" i="1"/>
  <c r="T158" i="1"/>
  <c r="Q159" i="1"/>
  <c r="R159" i="1"/>
  <c r="S159" i="1"/>
  <c r="T159" i="1"/>
  <c r="Q160" i="1"/>
  <c r="R160" i="1"/>
  <c r="S160" i="1"/>
  <c r="T160" i="1"/>
  <c r="Q161" i="1"/>
  <c r="R161" i="1"/>
  <c r="S161" i="1"/>
  <c r="T161" i="1"/>
  <c r="Q162" i="1"/>
  <c r="R162" i="1"/>
  <c r="S162" i="1"/>
  <c r="T162" i="1"/>
  <c r="Q163" i="1"/>
  <c r="R163" i="1"/>
  <c r="S163" i="1"/>
  <c r="T163" i="1"/>
  <c r="Q164" i="1"/>
  <c r="R164" i="1"/>
  <c r="S164" i="1"/>
  <c r="T164" i="1"/>
  <c r="Q165" i="1"/>
  <c r="R165" i="1"/>
  <c r="S165" i="1"/>
  <c r="T165" i="1"/>
  <c r="Q166" i="1"/>
  <c r="R166" i="1"/>
  <c r="S166" i="1"/>
  <c r="T166" i="1"/>
  <c r="Q167" i="1"/>
  <c r="R167" i="1"/>
  <c r="S167" i="1"/>
  <c r="T167" i="1"/>
  <c r="Q168" i="1"/>
  <c r="R168" i="1"/>
  <c r="S168" i="1"/>
  <c r="T168" i="1"/>
  <c r="Q169" i="1"/>
  <c r="R169" i="1"/>
  <c r="S169" i="1"/>
  <c r="T169" i="1"/>
  <c r="Q170" i="1"/>
  <c r="R170" i="1"/>
  <c r="S170" i="1"/>
  <c r="T170" i="1"/>
  <c r="Q171" i="1"/>
  <c r="R171" i="1"/>
  <c r="S171" i="1"/>
  <c r="T171" i="1"/>
  <c r="Q172" i="1"/>
  <c r="R172" i="1"/>
  <c r="S172" i="1"/>
  <c r="T172" i="1"/>
  <c r="Q173" i="1"/>
  <c r="R173" i="1"/>
  <c r="S173" i="1"/>
  <c r="T173" i="1"/>
  <c r="Q174" i="1"/>
  <c r="R174" i="1"/>
  <c r="S174" i="1"/>
  <c r="T174" i="1"/>
  <c r="Q176" i="1"/>
  <c r="R176" i="1"/>
  <c r="S176" i="1"/>
  <c r="T176" i="1"/>
  <c r="Q177" i="1"/>
  <c r="R177" i="1"/>
  <c r="S177" i="1"/>
  <c r="T177" i="1"/>
  <c r="Q179" i="1"/>
  <c r="R179" i="1"/>
  <c r="S179" i="1"/>
  <c r="T179" i="1"/>
  <c r="Q180" i="1"/>
  <c r="R180" i="1"/>
  <c r="S180" i="1"/>
  <c r="T180" i="1"/>
  <c r="Q181" i="1"/>
  <c r="R181" i="1"/>
  <c r="S181" i="1"/>
  <c r="T181" i="1"/>
  <c r="Q182" i="1"/>
  <c r="R182" i="1"/>
  <c r="S182" i="1"/>
  <c r="T182" i="1"/>
  <c r="Q183" i="1"/>
  <c r="R183" i="1"/>
  <c r="S183" i="1"/>
  <c r="T183" i="1"/>
  <c r="Q185" i="1"/>
  <c r="R185" i="1"/>
  <c r="S185" i="1"/>
  <c r="T185" i="1"/>
  <c r="Q186" i="1"/>
  <c r="R186" i="1"/>
  <c r="S186" i="1"/>
  <c r="T186" i="1"/>
  <c r="Q187" i="1"/>
  <c r="R187" i="1"/>
  <c r="S187" i="1"/>
  <c r="T187" i="1"/>
  <c r="Q188" i="1"/>
  <c r="R188" i="1"/>
  <c r="S188" i="1"/>
  <c r="T188" i="1"/>
  <c r="Q189" i="1"/>
  <c r="R189" i="1"/>
  <c r="S189" i="1"/>
  <c r="T189" i="1"/>
  <c r="Q190" i="1"/>
  <c r="R190" i="1"/>
  <c r="S190" i="1"/>
  <c r="T190" i="1"/>
  <c r="Q192" i="1"/>
  <c r="R192" i="1"/>
  <c r="S192" i="1"/>
  <c r="T192" i="1"/>
  <c r="Q193" i="1"/>
  <c r="R193" i="1"/>
  <c r="S193" i="1"/>
  <c r="T193" i="1"/>
  <c r="Q194" i="1"/>
  <c r="R194" i="1"/>
  <c r="S194" i="1"/>
  <c r="T194" i="1"/>
  <c r="Q195" i="1"/>
  <c r="R195" i="1"/>
  <c r="S195" i="1"/>
  <c r="T195" i="1"/>
  <c r="Q196" i="1"/>
  <c r="R196" i="1"/>
  <c r="S196" i="1"/>
  <c r="T196" i="1"/>
  <c r="Q197" i="1"/>
  <c r="R197" i="1"/>
  <c r="S197" i="1"/>
  <c r="T197" i="1"/>
  <c r="Q198" i="1"/>
  <c r="R198" i="1"/>
  <c r="S198" i="1"/>
  <c r="T198" i="1"/>
  <c r="Q199" i="1"/>
  <c r="R199" i="1"/>
  <c r="S199" i="1"/>
  <c r="T199" i="1"/>
  <c r="Q202" i="1"/>
  <c r="R202" i="1"/>
  <c r="S202" i="1"/>
  <c r="T202" i="1"/>
  <c r="Q204" i="1"/>
  <c r="R204" i="1"/>
  <c r="S204" i="1"/>
  <c r="T204" i="1"/>
  <c r="Q205" i="1"/>
  <c r="R205" i="1"/>
  <c r="S205" i="1"/>
  <c r="T205" i="1"/>
  <c r="Q206" i="1"/>
  <c r="R206" i="1"/>
  <c r="S206" i="1"/>
  <c r="T206" i="1"/>
  <c r="Q207" i="1"/>
  <c r="R207" i="1"/>
  <c r="S207" i="1"/>
  <c r="T207" i="1"/>
  <c r="Q208" i="1"/>
  <c r="R208" i="1"/>
  <c r="S208" i="1"/>
  <c r="T208" i="1"/>
  <c r="Q209" i="1"/>
  <c r="R209" i="1"/>
  <c r="S209" i="1"/>
  <c r="T209" i="1"/>
  <c r="Q210" i="1"/>
  <c r="R210" i="1"/>
  <c r="S210" i="1"/>
  <c r="T210" i="1"/>
  <c r="Q211" i="1"/>
  <c r="R211" i="1"/>
  <c r="S211" i="1"/>
  <c r="T211" i="1"/>
  <c r="Q212" i="1"/>
  <c r="R212" i="1"/>
  <c r="S212" i="1"/>
  <c r="T212" i="1"/>
  <c r="Q213" i="1"/>
  <c r="R213" i="1"/>
  <c r="S213" i="1"/>
  <c r="T213" i="1"/>
  <c r="Q214" i="1"/>
  <c r="R214" i="1"/>
  <c r="S214" i="1"/>
  <c r="T214" i="1"/>
  <c r="Q215" i="1"/>
  <c r="R215" i="1"/>
  <c r="S215" i="1"/>
  <c r="T215" i="1"/>
  <c r="Q216" i="1"/>
  <c r="R216" i="1"/>
  <c r="S216" i="1"/>
  <c r="T216" i="1"/>
  <c r="Q217" i="1"/>
  <c r="R217" i="1"/>
  <c r="S217" i="1"/>
  <c r="T217" i="1"/>
  <c r="Q218" i="1"/>
  <c r="R218" i="1"/>
  <c r="S218" i="1"/>
  <c r="T218" i="1"/>
  <c r="Q219" i="1"/>
  <c r="R219" i="1"/>
  <c r="S219" i="1"/>
  <c r="T219" i="1"/>
  <c r="Q221" i="1"/>
  <c r="R221" i="1"/>
  <c r="S221" i="1"/>
  <c r="T221" i="1"/>
  <c r="Q222" i="1"/>
  <c r="R222" i="1"/>
  <c r="S222" i="1"/>
  <c r="T222" i="1"/>
  <c r="Q223" i="1"/>
  <c r="R223" i="1"/>
  <c r="S223" i="1"/>
  <c r="T223" i="1"/>
  <c r="Q225" i="1"/>
  <c r="R225" i="1"/>
  <c r="S225" i="1"/>
  <c r="T225" i="1"/>
  <c r="Q226" i="1"/>
  <c r="R226" i="1"/>
  <c r="S226" i="1"/>
  <c r="T226" i="1"/>
  <c r="Q227" i="1"/>
  <c r="R227" i="1"/>
  <c r="S227" i="1"/>
  <c r="T227" i="1"/>
  <c r="Q228" i="1"/>
  <c r="R228" i="1"/>
  <c r="S228" i="1"/>
  <c r="T228" i="1"/>
  <c r="Q230" i="1"/>
  <c r="R230" i="1"/>
  <c r="S230" i="1"/>
  <c r="T230" i="1"/>
  <c r="Q231" i="1"/>
  <c r="R231" i="1"/>
  <c r="S231" i="1"/>
  <c r="T231" i="1"/>
  <c r="Q232" i="1"/>
  <c r="R232" i="1"/>
  <c r="S232" i="1"/>
  <c r="T232" i="1"/>
  <c r="Q233" i="1"/>
  <c r="R233" i="1"/>
  <c r="S233" i="1"/>
  <c r="T233" i="1"/>
  <c r="Q234" i="1"/>
  <c r="R234" i="1"/>
  <c r="S234" i="1"/>
  <c r="T234" i="1"/>
  <c r="Q235" i="1"/>
  <c r="R235" i="1"/>
  <c r="S235" i="1"/>
  <c r="T235" i="1"/>
  <c r="Q236" i="1"/>
  <c r="R236" i="1"/>
  <c r="S236" i="1"/>
  <c r="T236" i="1"/>
  <c r="Q237" i="1"/>
  <c r="R237" i="1"/>
  <c r="S237" i="1"/>
  <c r="T237" i="1"/>
  <c r="Q238" i="1"/>
  <c r="R238" i="1"/>
  <c r="S238" i="1"/>
  <c r="T238" i="1"/>
  <c r="Q147" i="1"/>
  <c r="R147" i="1"/>
  <c r="S147" i="1"/>
  <c r="T147" i="1"/>
  <c r="Q239" i="1"/>
  <c r="R239" i="1"/>
  <c r="S239" i="1"/>
  <c r="T239" i="1"/>
  <c r="Q240" i="1"/>
  <c r="R240" i="1"/>
  <c r="S240" i="1"/>
  <c r="T240" i="1"/>
  <c r="Q241" i="1"/>
  <c r="R241" i="1"/>
  <c r="S241" i="1"/>
  <c r="T241" i="1"/>
  <c r="Q242" i="1"/>
  <c r="R242" i="1"/>
  <c r="S242" i="1"/>
  <c r="T242" i="1"/>
  <c r="Q243" i="1"/>
  <c r="R243" i="1"/>
  <c r="S243" i="1"/>
  <c r="T243" i="1"/>
  <c r="Q244" i="1"/>
  <c r="R244" i="1"/>
  <c r="S244" i="1"/>
  <c r="T244" i="1"/>
  <c r="Q245" i="1"/>
  <c r="R245" i="1"/>
  <c r="S245" i="1"/>
  <c r="T245" i="1"/>
  <c r="Q246" i="1"/>
  <c r="R246" i="1"/>
  <c r="S246" i="1"/>
  <c r="T246" i="1"/>
  <c r="Q247" i="1"/>
  <c r="R247" i="1"/>
  <c r="S247" i="1"/>
  <c r="T247" i="1"/>
  <c r="Q249" i="1"/>
  <c r="R249" i="1"/>
  <c r="S249" i="1"/>
  <c r="T249" i="1"/>
  <c r="Q250" i="1"/>
  <c r="R250" i="1"/>
  <c r="S250" i="1"/>
  <c r="T250" i="1"/>
  <c r="Q251" i="1"/>
  <c r="R251" i="1"/>
  <c r="S251" i="1"/>
  <c r="T251" i="1"/>
  <c r="Q252" i="1"/>
  <c r="R252" i="1"/>
  <c r="S252" i="1"/>
  <c r="T252" i="1"/>
  <c r="Q253" i="1"/>
  <c r="R253" i="1"/>
  <c r="S253" i="1"/>
  <c r="T253" i="1"/>
  <c r="Q254" i="1"/>
  <c r="R254" i="1"/>
  <c r="S254" i="1"/>
  <c r="T254" i="1"/>
  <c r="Q255" i="1"/>
  <c r="R255" i="1"/>
  <c r="S255" i="1"/>
  <c r="T255" i="1"/>
  <c r="Q257" i="1"/>
  <c r="R257" i="1"/>
  <c r="S257" i="1"/>
  <c r="T257" i="1"/>
  <c r="Q258" i="1"/>
  <c r="R258" i="1"/>
  <c r="S258" i="1"/>
  <c r="T258" i="1"/>
  <c r="Q259" i="1"/>
  <c r="R259" i="1"/>
  <c r="S259" i="1"/>
  <c r="T259" i="1"/>
  <c r="Q260" i="1"/>
  <c r="R260" i="1"/>
  <c r="S260" i="1"/>
  <c r="T260" i="1"/>
  <c r="Q263" i="1"/>
  <c r="R263" i="1"/>
  <c r="S263" i="1"/>
  <c r="T263" i="1"/>
  <c r="Q261" i="1"/>
  <c r="R261" i="1"/>
  <c r="S261" i="1"/>
  <c r="T261" i="1"/>
  <c r="Q262" i="1"/>
  <c r="R262" i="1"/>
  <c r="S262" i="1"/>
  <c r="T262" i="1"/>
  <c r="Q264" i="1"/>
  <c r="R264" i="1"/>
  <c r="S264" i="1"/>
  <c r="T264" i="1"/>
  <c r="Q265" i="1"/>
  <c r="R265" i="1"/>
  <c r="S265" i="1"/>
  <c r="T265" i="1"/>
  <c r="Q266" i="1"/>
  <c r="R266" i="1"/>
  <c r="S266" i="1"/>
  <c r="T266" i="1"/>
  <c r="Q267" i="1"/>
  <c r="R267" i="1"/>
  <c r="S267" i="1"/>
  <c r="T267" i="1"/>
  <c r="Q268" i="1"/>
  <c r="R268" i="1"/>
  <c r="S268" i="1"/>
  <c r="T268" i="1"/>
  <c r="Q269" i="1"/>
  <c r="R269" i="1"/>
  <c r="S269" i="1"/>
  <c r="T269" i="1"/>
  <c r="Q270" i="1"/>
  <c r="R270" i="1"/>
  <c r="S270" i="1"/>
  <c r="T270" i="1"/>
  <c r="Q271" i="1"/>
  <c r="R271" i="1"/>
  <c r="S271" i="1"/>
  <c r="T271" i="1"/>
  <c r="Q272" i="1"/>
  <c r="R272" i="1"/>
  <c r="S272" i="1"/>
  <c r="T272" i="1"/>
  <c r="Q273" i="1"/>
  <c r="R273" i="1"/>
  <c r="S273" i="1"/>
  <c r="T273" i="1"/>
  <c r="Q274" i="1"/>
  <c r="R274" i="1"/>
  <c r="S274" i="1"/>
  <c r="T274" i="1"/>
  <c r="Q275" i="1"/>
  <c r="R275" i="1"/>
  <c r="S275" i="1"/>
  <c r="T275" i="1"/>
  <c r="Q276" i="1"/>
  <c r="R276" i="1"/>
  <c r="S276" i="1"/>
  <c r="T276" i="1"/>
  <c r="Q278" i="1"/>
  <c r="R278" i="1"/>
  <c r="S278" i="1"/>
  <c r="T278" i="1"/>
  <c r="Q279" i="1"/>
  <c r="R279" i="1"/>
  <c r="S279" i="1"/>
  <c r="T279" i="1"/>
  <c r="Q280" i="1"/>
  <c r="R280" i="1"/>
  <c r="S280" i="1"/>
  <c r="T280" i="1"/>
  <c r="Q283" i="1"/>
  <c r="R283" i="1"/>
  <c r="S283" i="1"/>
  <c r="T283" i="1"/>
  <c r="Q286" i="1"/>
  <c r="R286" i="1"/>
  <c r="S286" i="1"/>
  <c r="T286" i="1"/>
  <c r="Q287" i="1"/>
  <c r="R287" i="1"/>
  <c r="S287" i="1"/>
  <c r="T287" i="1"/>
  <c r="Q288" i="1"/>
  <c r="R288" i="1"/>
  <c r="S288" i="1"/>
  <c r="T288" i="1"/>
  <c r="Q289" i="1"/>
  <c r="R289" i="1"/>
  <c r="S289" i="1"/>
  <c r="T289" i="1"/>
  <c r="Q290" i="1"/>
  <c r="R290" i="1"/>
  <c r="S290" i="1"/>
  <c r="T290" i="1"/>
  <c r="Q291" i="1"/>
  <c r="R291" i="1"/>
  <c r="S291" i="1"/>
  <c r="T291" i="1"/>
  <c r="Q292" i="1"/>
  <c r="R292" i="1"/>
  <c r="S292" i="1"/>
  <c r="T292" i="1"/>
  <c r="Q293" i="1"/>
  <c r="R293" i="1"/>
  <c r="S293" i="1"/>
  <c r="T293" i="1"/>
  <c r="Q294" i="1"/>
  <c r="R294" i="1"/>
  <c r="S294" i="1"/>
  <c r="T294" i="1"/>
  <c r="Q295" i="1"/>
  <c r="R295" i="1"/>
  <c r="S295" i="1"/>
  <c r="T295" i="1"/>
  <c r="Q296" i="1"/>
  <c r="R296" i="1"/>
  <c r="S296" i="1"/>
  <c r="T296" i="1"/>
  <c r="Q297" i="1"/>
  <c r="R297" i="1"/>
  <c r="S297" i="1"/>
  <c r="T297" i="1"/>
  <c r="Q298" i="1"/>
  <c r="R298" i="1"/>
  <c r="S298" i="1"/>
  <c r="T298" i="1"/>
  <c r="Q299" i="1"/>
  <c r="R299" i="1"/>
  <c r="S299" i="1"/>
  <c r="T299" i="1"/>
  <c r="Q300" i="1"/>
  <c r="R300" i="1"/>
  <c r="S300" i="1"/>
  <c r="T300" i="1"/>
  <c r="Q301" i="1"/>
  <c r="R301" i="1"/>
  <c r="S301" i="1"/>
  <c r="T301" i="1"/>
  <c r="Q302" i="1"/>
  <c r="R302" i="1"/>
  <c r="S302" i="1"/>
  <c r="T302" i="1"/>
  <c r="Q303" i="1"/>
  <c r="R303" i="1"/>
  <c r="S303" i="1"/>
  <c r="T303" i="1"/>
  <c r="Q304" i="1"/>
  <c r="R304" i="1"/>
  <c r="S304" i="1"/>
  <c r="T304" i="1"/>
  <c r="Q305" i="1"/>
  <c r="R305" i="1"/>
  <c r="S305" i="1"/>
  <c r="T305" i="1"/>
  <c r="Q306" i="1"/>
  <c r="R306" i="1"/>
  <c r="S306" i="1"/>
  <c r="T306" i="1"/>
  <c r="Q307" i="1"/>
  <c r="R307" i="1"/>
  <c r="S307" i="1"/>
  <c r="T307" i="1"/>
  <c r="Q308" i="1"/>
  <c r="R308" i="1"/>
  <c r="S308" i="1"/>
  <c r="T308" i="1"/>
  <c r="Q309" i="1"/>
  <c r="R309" i="1"/>
  <c r="S309" i="1"/>
  <c r="T309" i="1"/>
  <c r="Q310" i="1"/>
  <c r="R310" i="1"/>
  <c r="S310" i="1"/>
  <c r="T310" i="1"/>
  <c r="Q311" i="1"/>
  <c r="R311" i="1"/>
  <c r="S311" i="1"/>
  <c r="T311" i="1"/>
  <c r="Q312" i="1"/>
  <c r="R312" i="1"/>
  <c r="S312" i="1"/>
  <c r="T312" i="1"/>
  <c r="Q313" i="1"/>
  <c r="R313" i="1"/>
  <c r="S313" i="1"/>
  <c r="T313" i="1"/>
  <c r="Q314" i="1"/>
  <c r="R314" i="1"/>
  <c r="S314" i="1"/>
  <c r="T314" i="1"/>
  <c r="Q315" i="1"/>
  <c r="R315" i="1"/>
  <c r="S315" i="1"/>
  <c r="T315" i="1"/>
  <c r="Q316" i="1"/>
  <c r="R316" i="1"/>
  <c r="S316" i="1"/>
  <c r="T316" i="1"/>
  <c r="Q317" i="1"/>
  <c r="R317" i="1"/>
  <c r="S317" i="1"/>
  <c r="T317" i="1"/>
  <c r="Q318" i="1"/>
  <c r="R318" i="1"/>
  <c r="S318" i="1"/>
  <c r="T318" i="1"/>
  <c r="Q319" i="1"/>
  <c r="R319" i="1"/>
  <c r="S319" i="1"/>
  <c r="T319" i="1"/>
  <c r="Q322" i="1"/>
  <c r="R322" i="1"/>
  <c r="S322" i="1"/>
  <c r="T322" i="1"/>
  <c r="Q323" i="1"/>
  <c r="R323" i="1"/>
  <c r="S323" i="1"/>
  <c r="T323" i="1"/>
  <c r="Q324" i="1"/>
  <c r="R324" i="1"/>
  <c r="S324" i="1"/>
  <c r="T324" i="1"/>
  <c r="Q325" i="1"/>
  <c r="R325" i="1"/>
  <c r="S325" i="1"/>
  <c r="T325" i="1"/>
  <c r="Q326" i="1"/>
  <c r="R326" i="1"/>
  <c r="S326" i="1"/>
  <c r="T326" i="1"/>
  <c r="Q327" i="1"/>
  <c r="R327" i="1"/>
  <c r="S327" i="1"/>
  <c r="T327" i="1"/>
  <c r="Q328" i="1"/>
  <c r="R328" i="1"/>
  <c r="S328" i="1"/>
  <c r="T328" i="1"/>
  <c r="Q329" i="1"/>
  <c r="R329" i="1"/>
  <c r="S329" i="1"/>
  <c r="T329" i="1"/>
  <c r="Q331" i="1"/>
  <c r="R331" i="1"/>
  <c r="S331" i="1"/>
  <c r="T331" i="1"/>
  <c r="Q333" i="1"/>
  <c r="R333" i="1"/>
  <c r="S333" i="1"/>
  <c r="T333" i="1"/>
  <c r="Q334" i="1"/>
  <c r="R334" i="1"/>
  <c r="S334" i="1"/>
  <c r="T334" i="1"/>
  <c r="Q335" i="1"/>
  <c r="R335" i="1"/>
  <c r="S335" i="1"/>
  <c r="T335" i="1"/>
  <c r="Q336" i="1"/>
  <c r="R336" i="1"/>
  <c r="S336" i="1"/>
  <c r="T336" i="1"/>
  <c r="Q337" i="1"/>
  <c r="R337" i="1"/>
  <c r="S337" i="1"/>
  <c r="T337" i="1"/>
  <c r="Q338" i="1"/>
  <c r="R338" i="1"/>
  <c r="S338" i="1"/>
  <c r="T338" i="1"/>
  <c r="Q339" i="1"/>
  <c r="R339" i="1"/>
  <c r="S339" i="1"/>
  <c r="T339" i="1"/>
  <c r="Q340" i="1"/>
  <c r="R340" i="1"/>
  <c r="S340" i="1"/>
  <c r="T340" i="1"/>
  <c r="Q341" i="1"/>
  <c r="R341" i="1"/>
  <c r="S341" i="1"/>
  <c r="T341" i="1"/>
  <c r="Q342" i="1"/>
  <c r="R342" i="1"/>
  <c r="S342" i="1"/>
  <c r="T342" i="1"/>
  <c r="Q343" i="1"/>
  <c r="R343" i="1"/>
  <c r="S343" i="1"/>
  <c r="T343" i="1"/>
  <c r="Q344" i="1"/>
  <c r="R344" i="1"/>
  <c r="S344" i="1"/>
  <c r="T344" i="1"/>
  <c r="Q345" i="1"/>
  <c r="R345" i="1"/>
  <c r="S345" i="1"/>
  <c r="T345" i="1"/>
  <c r="Q346" i="1"/>
  <c r="R346" i="1"/>
  <c r="S346" i="1"/>
  <c r="T346" i="1"/>
  <c r="Q178" i="1"/>
  <c r="R178" i="1"/>
  <c r="S178" i="1"/>
  <c r="T178" i="1"/>
  <c r="Q63" i="1"/>
  <c r="R63" i="1"/>
  <c r="S63" i="1"/>
  <c r="T63" i="1"/>
  <c r="Q347" i="1"/>
  <c r="R347" i="1"/>
  <c r="S347" i="1"/>
  <c r="T347" i="1"/>
  <c r="Q348" i="1"/>
  <c r="R348" i="1"/>
  <c r="S348" i="1"/>
  <c r="T348" i="1"/>
  <c r="Q349" i="1"/>
  <c r="R349" i="1"/>
  <c r="S349" i="1"/>
  <c r="T349" i="1"/>
  <c r="Q350" i="1"/>
  <c r="R350" i="1"/>
  <c r="S350" i="1"/>
  <c r="T350" i="1"/>
  <c r="Q351" i="1"/>
  <c r="R351" i="1"/>
  <c r="S351" i="1"/>
  <c r="T351" i="1"/>
  <c r="Q352" i="1"/>
  <c r="R352" i="1"/>
  <c r="S352" i="1"/>
  <c r="T352" i="1"/>
  <c r="Q353" i="1"/>
  <c r="R353" i="1"/>
  <c r="S353" i="1"/>
  <c r="T353" i="1"/>
  <c r="Q354" i="1"/>
  <c r="R354" i="1"/>
  <c r="S354" i="1"/>
  <c r="T354" i="1"/>
  <c r="Q355" i="1"/>
  <c r="R355" i="1"/>
  <c r="S355" i="1"/>
  <c r="T355" i="1"/>
  <c r="Q356" i="1"/>
  <c r="R356" i="1"/>
  <c r="S356" i="1"/>
  <c r="T356" i="1"/>
  <c r="Q357" i="1"/>
  <c r="R357" i="1"/>
  <c r="S357" i="1"/>
  <c r="T357" i="1"/>
  <c r="Q358" i="1"/>
  <c r="R358" i="1"/>
  <c r="S358" i="1"/>
  <c r="T358" i="1"/>
  <c r="Q359" i="1"/>
  <c r="R359" i="1"/>
  <c r="S359" i="1"/>
  <c r="T359" i="1"/>
  <c r="Q360" i="1"/>
  <c r="R360" i="1"/>
  <c r="S360" i="1"/>
  <c r="T360" i="1"/>
  <c r="Q361" i="1"/>
  <c r="R361" i="1"/>
  <c r="S361" i="1"/>
  <c r="T361" i="1"/>
  <c r="Q362" i="1"/>
  <c r="R362" i="1"/>
  <c r="S362" i="1"/>
  <c r="T362" i="1"/>
  <c r="Q363" i="1"/>
  <c r="R363" i="1"/>
  <c r="S363" i="1"/>
  <c r="T363" i="1"/>
  <c r="Q364" i="1"/>
  <c r="R364" i="1"/>
  <c r="S364" i="1"/>
  <c r="T364" i="1"/>
  <c r="Q366" i="1"/>
  <c r="R366" i="1"/>
  <c r="S366" i="1"/>
  <c r="T366" i="1"/>
  <c r="Q367" i="1"/>
  <c r="R367" i="1"/>
  <c r="S367" i="1"/>
  <c r="T367" i="1"/>
  <c r="K7" i="1"/>
  <c r="L7" i="1"/>
  <c r="M7" i="1"/>
  <c r="N7" i="1"/>
  <c r="K8" i="1"/>
  <c r="L8" i="1"/>
  <c r="M8" i="1"/>
  <c r="N8" i="1"/>
  <c r="K9" i="1"/>
  <c r="L9" i="1"/>
  <c r="M9" i="1"/>
  <c r="N9" i="1"/>
  <c r="K10" i="1"/>
  <c r="L10" i="1"/>
  <c r="M10" i="1"/>
  <c r="N10" i="1"/>
  <c r="K11" i="1"/>
  <c r="L11" i="1"/>
  <c r="M11" i="1"/>
  <c r="N11" i="1"/>
  <c r="K12" i="1"/>
  <c r="L12" i="1"/>
  <c r="M12" i="1"/>
  <c r="N12" i="1"/>
  <c r="K13" i="1"/>
  <c r="L13" i="1"/>
  <c r="M13" i="1"/>
  <c r="N13" i="1"/>
  <c r="K14" i="1"/>
  <c r="L14" i="1"/>
  <c r="M14" i="1"/>
  <c r="N14" i="1"/>
  <c r="K15" i="1"/>
  <c r="L15" i="1"/>
  <c r="M15" i="1"/>
  <c r="N15" i="1"/>
  <c r="K17" i="1"/>
  <c r="L17" i="1"/>
  <c r="M17" i="1"/>
  <c r="N17" i="1"/>
  <c r="K18" i="1"/>
  <c r="L18" i="1"/>
  <c r="M18" i="1"/>
  <c r="N18" i="1"/>
  <c r="K19" i="1"/>
  <c r="L19" i="1"/>
  <c r="M19" i="1"/>
  <c r="N19" i="1"/>
  <c r="K21" i="1"/>
  <c r="L21" i="1"/>
  <c r="M21" i="1"/>
  <c r="N21" i="1"/>
  <c r="K23" i="1"/>
  <c r="L23" i="1"/>
  <c r="M23" i="1"/>
  <c r="N23" i="1"/>
  <c r="K24" i="1"/>
  <c r="L24" i="1"/>
  <c r="M24" i="1"/>
  <c r="N24" i="1"/>
  <c r="K25" i="1"/>
  <c r="L25" i="1"/>
  <c r="M25" i="1"/>
  <c r="N25" i="1"/>
  <c r="K27" i="1"/>
  <c r="L27" i="1"/>
  <c r="M27" i="1"/>
  <c r="N27" i="1"/>
  <c r="K28" i="1"/>
  <c r="L28" i="1"/>
  <c r="M28" i="1"/>
  <c r="N28" i="1"/>
  <c r="K29" i="1"/>
  <c r="L29" i="1"/>
  <c r="M29" i="1"/>
  <c r="N29" i="1"/>
  <c r="K31" i="1"/>
  <c r="L31" i="1"/>
  <c r="M31" i="1"/>
  <c r="N31" i="1"/>
  <c r="K33" i="1"/>
  <c r="L33" i="1"/>
  <c r="M33" i="1"/>
  <c r="N33" i="1"/>
  <c r="K34" i="1"/>
  <c r="L34" i="1"/>
  <c r="M34" i="1"/>
  <c r="N34" i="1"/>
  <c r="K35" i="1"/>
  <c r="L35" i="1"/>
  <c r="M35" i="1"/>
  <c r="N35" i="1"/>
  <c r="K36" i="1"/>
  <c r="L36" i="1"/>
  <c r="M36" i="1"/>
  <c r="N36" i="1"/>
  <c r="K37" i="1"/>
  <c r="L37" i="1"/>
  <c r="M37" i="1"/>
  <c r="N37" i="1"/>
  <c r="K38" i="1"/>
  <c r="L38" i="1"/>
  <c r="M38" i="1"/>
  <c r="N38" i="1"/>
  <c r="K39" i="1"/>
  <c r="L39" i="1"/>
  <c r="M39" i="1"/>
  <c r="N39" i="1"/>
  <c r="K40" i="1"/>
  <c r="L40" i="1"/>
  <c r="M40" i="1"/>
  <c r="N40" i="1"/>
  <c r="K41" i="1"/>
  <c r="L41" i="1"/>
  <c r="M41" i="1"/>
  <c r="N41" i="1"/>
  <c r="K42" i="1"/>
  <c r="L42" i="1"/>
  <c r="M42" i="1"/>
  <c r="N42" i="1"/>
  <c r="K43" i="1"/>
  <c r="L43" i="1"/>
  <c r="M43" i="1"/>
  <c r="N43" i="1"/>
  <c r="K44" i="1"/>
  <c r="L44" i="1"/>
  <c r="M44" i="1"/>
  <c r="N44" i="1"/>
  <c r="K45" i="1"/>
  <c r="L45" i="1"/>
  <c r="M45" i="1"/>
  <c r="N45" i="1"/>
  <c r="K46" i="1"/>
  <c r="L46" i="1"/>
  <c r="M46" i="1"/>
  <c r="N46" i="1"/>
  <c r="K47" i="1"/>
  <c r="L47" i="1"/>
  <c r="M47" i="1"/>
  <c r="N47" i="1"/>
  <c r="K48" i="1"/>
  <c r="L48" i="1"/>
  <c r="M48" i="1"/>
  <c r="N48" i="1"/>
  <c r="K49" i="1"/>
  <c r="L49" i="1"/>
  <c r="M49" i="1"/>
  <c r="N49" i="1"/>
  <c r="K50" i="1"/>
  <c r="L50" i="1"/>
  <c r="M50" i="1"/>
  <c r="N50" i="1"/>
  <c r="K51" i="1"/>
  <c r="L51" i="1"/>
  <c r="M51" i="1"/>
  <c r="N51" i="1"/>
  <c r="K52" i="1"/>
  <c r="L52" i="1"/>
  <c r="M52" i="1"/>
  <c r="N52" i="1"/>
  <c r="K53" i="1"/>
  <c r="L53" i="1"/>
  <c r="M53" i="1"/>
  <c r="N53" i="1"/>
  <c r="K54" i="1"/>
  <c r="L54" i="1"/>
  <c r="M54" i="1"/>
  <c r="N54" i="1"/>
  <c r="K55" i="1"/>
  <c r="L55" i="1"/>
  <c r="M55" i="1"/>
  <c r="N55" i="1"/>
  <c r="K56" i="1"/>
  <c r="L56" i="1"/>
  <c r="M56" i="1"/>
  <c r="N56" i="1"/>
  <c r="K57" i="1"/>
  <c r="L57" i="1"/>
  <c r="M57" i="1"/>
  <c r="N57" i="1"/>
  <c r="K58" i="1"/>
  <c r="L58" i="1"/>
  <c r="M58" i="1"/>
  <c r="N58" i="1"/>
  <c r="K59" i="1"/>
  <c r="L59" i="1"/>
  <c r="M59" i="1"/>
  <c r="N59" i="1"/>
  <c r="K60" i="1"/>
  <c r="L60" i="1"/>
  <c r="M60" i="1"/>
  <c r="N60" i="1"/>
  <c r="K61" i="1"/>
  <c r="L61" i="1"/>
  <c r="M61" i="1"/>
  <c r="N61" i="1"/>
  <c r="K62" i="1"/>
  <c r="L62" i="1"/>
  <c r="M62" i="1"/>
  <c r="N62" i="1"/>
  <c r="K64" i="1"/>
  <c r="L64" i="1"/>
  <c r="M64" i="1"/>
  <c r="N64" i="1"/>
  <c r="K66" i="1"/>
  <c r="L66" i="1"/>
  <c r="M66" i="1"/>
  <c r="N66" i="1"/>
  <c r="K67" i="1"/>
  <c r="L67" i="1"/>
  <c r="M67" i="1"/>
  <c r="N67" i="1"/>
  <c r="K69" i="1"/>
  <c r="L69" i="1"/>
  <c r="M69" i="1"/>
  <c r="N69" i="1"/>
  <c r="K70" i="1"/>
  <c r="L70" i="1"/>
  <c r="M70" i="1"/>
  <c r="N70" i="1"/>
  <c r="K71" i="1"/>
  <c r="L71" i="1"/>
  <c r="M71" i="1"/>
  <c r="N71" i="1"/>
  <c r="K72" i="1"/>
  <c r="L72" i="1"/>
  <c r="M72" i="1"/>
  <c r="N72" i="1"/>
  <c r="K73" i="1"/>
  <c r="L73" i="1"/>
  <c r="M73" i="1"/>
  <c r="N73" i="1"/>
  <c r="K74" i="1"/>
  <c r="L74" i="1"/>
  <c r="M74" i="1"/>
  <c r="N74" i="1"/>
  <c r="K75" i="1"/>
  <c r="L75" i="1"/>
  <c r="M75" i="1"/>
  <c r="N75" i="1"/>
  <c r="K77" i="1"/>
  <c r="L77" i="1"/>
  <c r="M77" i="1"/>
  <c r="N77" i="1"/>
  <c r="K78" i="1"/>
  <c r="L78" i="1"/>
  <c r="M78" i="1"/>
  <c r="N78" i="1"/>
  <c r="K79" i="1"/>
  <c r="L79" i="1"/>
  <c r="M79" i="1"/>
  <c r="N79" i="1"/>
  <c r="K80" i="1"/>
  <c r="L80" i="1"/>
  <c r="M80" i="1"/>
  <c r="N80" i="1"/>
  <c r="K81" i="1"/>
  <c r="L81" i="1"/>
  <c r="M81" i="1"/>
  <c r="N81" i="1"/>
  <c r="K82" i="1"/>
  <c r="L82" i="1"/>
  <c r="M82" i="1"/>
  <c r="N82" i="1"/>
  <c r="K83" i="1"/>
  <c r="L83" i="1"/>
  <c r="M83" i="1"/>
  <c r="N83" i="1"/>
  <c r="K84" i="1"/>
  <c r="L84" i="1"/>
  <c r="M84" i="1"/>
  <c r="N84" i="1"/>
  <c r="K85" i="1"/>
  <c r="L85" i="1"/>
  <c r="M85" i="1"/>
  <c r="N85" i="1"/>
  <c r="K86" i="1"/>
  <c r="L86" i="1"/>
  <c r="M86" i="1"/>
  <c r="N86" i="1"/>
  <c r="K87" i="1"/>
  <c r="L87" i="1"/>
  <c r="M87" i="1"/>
  <c r="N87" i="1"/>
  <c r="K88" i="1"/>
  <c r="L88" i="1"/>
  <c r="M88" i="1"/>
  <c r="N88" i="1"/>
  <c r="K89" i="1"/>
  <c r="L89" i="1"/>
  <c r="M89" i="1"/>
  <c r="N89" i="1"/>
  <c r="K90" i="1"/>
  <c r="L90" i="1"/>
  <c r="M90" i="1"/>
  <c r="N90" i="1"/>
  <c r="K91" i="1"/>
  <c r="L91" i="1"/>
  <c r="M91" i="1"/>
  <c r="N91" i="1"/>
  <c r="K92" i="1"/>
  <c r="L92" i="1"/>
  <c r="M92" i="1"/>
  <c r="N92" i="1"/>
  <c r="K93" i="1"/>
  <c r="L93" i="1"/>
  <c r="M93" i="1"/>
  <c r="N93" i="1"/>
  <c r="K94" i="1"/>
  <c r="L94" i="1"/>
  <c r="M94" i="1"/>
  <c r="N94" i="1"/>
  <c r="K95" i="1"/>
  <c r="L95" i="1"/>
  <c r="M95" i="1"/>
  <c r="N95" i="1"/>
  <c r="K96" i="1"/>
  <c r="L96" i="1"/>
  <c r="M96" i="1"/>
  <c r="N96" i="1"/>
  <c r="K97" i="1"/>
  <c r="L97" i="1"/>
  <c r="M97" i="1"/>
  <c r="N97" i="1"/>
  <c r="K99" i="1"/>
  <c r="L99" i="1"/>
  <c r="M99" i="1"/>
  <c r="N99" i="1"/>
  <c r="K100" i="1"/>
  <c r="L100" i="1"/>
  <c r="M100" i="1"/>
  <c r="N100" i="1"/>
  <c r="K101" i="1"/>
  <c r="L101" i="1"/>
  <c r="M101" i="1"/>
  <c r="N101" i="1"/>
  <c r="K102" i="1"/>
  <c r="L102" i="1"/>
  <c r="M102" i="1"/>
  <c r="N102" i="1"/>
  <c r="K103" i="1"/>
  <c r="L103" i="1"/>
  <c r="M103" i="1"/>
  <c r="N103" i="1"/>
  <c r="K105" i="1"/>
  <c r="L105" i="1"/>
  <c r="M105" i="1"/>
  <c r="N105" i="1"/>
  <c r="K107" i="1"/>
  <c r="L107" i="1"/>
  <c r="M107" i="1"/>
  <c r="N107" i="1"/>
  <c r="K108" i="1"/>
  <c r="L108" i="1"/>
  <c r="M108" i="1"/>
  <c r="N108" i="1"/>
  <c r="K109" i="1"/>
  <c r="L109" i="1"/>
  <c r="M109" i="1"/>
  <c r="N109" i="1"/>
  <c r="K110" i="1"/>
  <c r="L110" i="1"/>
  <c r="M110" i="1"/>
  <c r="N110" i="1"/>
  <c r="K111" i="1"/>
  <c r="L111" i="1"/>
  <c r="M111" i="1"/>
  <c r="N111" i="1"/>
  <c r="K112" i="1"/>
  <c r="L112" i="1"/>
  <c r="M112" i="1"/>
  <c r="N112" i="1"/>
  <c r="K113" i="1"/>
  <c r="L113" i="1"/>
  <c r="M113" i="1"/>
  <c r="N113" i="1"/>
  <c r="K114" i="1"/>
  <c r="L114" i="1"/>
  <c r="M114" i="1"/>
  <c r="N114" i="1"/>
  <c r="K115" i="1"/>
  <c r="L115" i="1"/>
  <c r="M115" i="1"/>
  <c r="N115" i="1"/>
  <c r="K116" i="1"/>
  <c r="L116" i="1"/>
  <c r="M116" i="1"/>
  <c r="N116" i="1"/>
  <c r="K117" i="1"/>
  <c r="L117" i="1"/>
  <c r="M117" i="1"/>
  <c r="N117" i="1"/>
  <c r="K118" i="1"/>
  <c r="L118" i="1"/>
  <c r="M118" i="1"/>
  <c r="N118" i="1"/>
  <c r="K119" i="1"/>
  <c r="L119" i="1"/>
  <c r="M119" i="1"/>
  <c r="N119" i="1"/>
  <c r="K121" i="1"/>
  <c r="L121" i="1"/>
  <c r="M121" i="1"/>
  <c r="N121" i="1"/>
  <c r="K122" i="1"/>
  <c r="L122" i="1"/>
  <c r="M122" i="1"/>
  <c r="N122" i="1"/>
  <c r="K123" i="1"/>
  <c r="L123" i="1"/>
  <c r="M123" i="1"/>
  <c r="N123" i="1"/>
  <c r="K124" i="1"/>
  <c r="L124" i="1"/>
  <c r="M124" i="1"/>
  <c r="N124" i="1"/>
  <c r="K125" i="1"/>
  <c r="L125" i="1"/>
  <c r="M125" i="1"/>
  <c r="N125" i="1"/>
  <c r="K127" i="1"/>
  <c r="L127" i="1"/>
  <c r="M127" i="1"/>
  <c r="N127" i="1"/>
  <c r="K128" i="1"/>
  <c r="L128" i="1"/>
  <c r="M128" i="1"/>
  <c r="N128" i="1"/>
  <c r="K129" i="1"/>
  <c r="L129" i="1"/>
  <c r="M129" i="1"/>
  <c r="N129" i="1"/>
  <c r="K130" i="1"/>
  <c r="L130" i="1"/>
  <c r="M130" i="1"/>
  <c r="N130" i="1"/>
  <c r="K131" i="1"/>
  <c r="L131" i="1"/>
  <c r="M131" i="1"/>
  <c r="N131" i="1"/>
  <c r="K132" i="1"/>
  <c r="L132" i="1"/>
  <c r="M132" i="1"/>
  <c r="N132" i="1"/>
  <c r="K134" i="1"/>
  <c r="L134" i="1"/>
  <c r="M134" i="1"/>
  <c r="N134" i="1"/>
  <c r="K135" i="1"/>
  <c r="L135" i="1"/>
  <c r="M135" i="1"/>
  <c r="N135" i="1"/>
  <c r="K136" i="1"/>
  <c r="L136" i="1"/>
  <c r="M136" i="1"/>
  <c r="N136" i="1"/>
  <c r="K137" i="1"/>
  <c r="L137" i="1"/>
  <c r="M137" i="1"/>
  <c r="N137" i="1"/>
  <c r="K138" i="1"/>
  <c r="L138" i="1"/>
  <c r="M138" i="1"/>
  <c r="N138" i="1"/>
  <c r="K139" i="1"/>
  <c r="L139" i="1"/>
  <c r="M139" i="1"/>
  <c r="N139" i="1"/>
  <c r="K141" i="1"/>
  <c r="L141" i="1"/>
  <c r="M141" i="1"/>
  <c r="N141" i="1"/>
  <c r="K142" i="1"/>
  <c r="L142" i="1"/>
  <c r="M142" i="1"/>
  <c r="N142" i="1"/>
  <c r="K144" i="1"/>
  <c r="L144" i="1"/>
  <c r="M144" i="1"/>
  <c r="N144" i="1"/>
  <c r="K145" i="1"/>
  <c r="L145" i="1"/>
  <c r="M145" i="1"/>
  <c r="N145" i="1"/>
  <c r="K146" i="1"/>
  <c r="L146" i="1"/>
  <c r="M146" i="1"/>
  <c r="N146" i="1"/>
  <c r="K148" i="1"/>
  <c r="L148" i="1"/>
  <c r="M148" i="1"/>
  <c r="N148" i="1"/>
  <c r="K149" i="1"/>
  <c r="L149" i="1"/>
  <c r="M149" i="1"/>
  <c r="N149" i="1"/>
  <c r="K150" i="1"/>
  <c r="L150" i="1"/>
  <c r="M150" i="1"/>
  <c r="N150" i="1"/>
  <c r="K151" i="1"/>
  <c r="L151" i="1"/>
  <c r="M151" i="1"/>
  <c r="N151" i="1"/>
  <c r="K152" i="1"/>
  <c r="L152" i="1"/>
  <c r="M152" i="1"/>
  <c r="N152" i="1"/>
  <c r="K153" i="1"/>
  <c r="L153" i="1"/>
  <c r="M153" i="1"/>
  <c r="N153" i="1"/>
  <c r="K154" i="1"/>
  <c r="L154" i="1"/>
  <c r="M154" i="1"/>
  <c r="N154" i="1"/>
  <c r="K155" i="1"/>
  <c r="L155" i="1"/>
  <c r="M155" i="1"/>
  <c r="N155" i="1"/>
  <c r="K156" i="1"/>
  <c r="L156" i="1"/>
  <c r="M156" i="1"/>
  <c r="N156" i="1"/>
  <c r="K157" i="1"/>
  <c r="L157" i="1"/>
  <c r="M157" i="1"/>
  <c r="N157" i="1"/>
  <c r="K158" i="1"/>
  <c r="L158" i="1"/>
  <c r="M158" i="1"/>
  <c r="N158" i="1"/>
  <c r="K159" i="1"/>
  <c r="L159" i="1"/>
  <c r="M159" i="1"/>
  <c r="N159" i="1"/>
  <c r="K160" i="1"/>
  <c r="L160" i="1"/>
  <c r="M160" i="1"/>
  <c r="N160" i="1"/>
  <c r="K161" i="1"/>
  <c r="L161" i="1"/>
  <c r="M161" i="1"/>
  <c r="N161" i="1"/>
  <c r="K162" i="1"/>
  <c r="L162" i="1"/>
  <c r="M162" i="1"/>
  <c r="N162" i="1"/>
  <c r="K163" i="1"/>
  <c r="L163" i="1"/>
  <c r="M163" i="1"/>
  <c r="N163" i="1"/>
  <c r="K164" i="1"/>
  <c r="L164" i="1"/>
  <c r="M164" i="1"/>
  <c r="N164" i="1"/>
  <c r="K165" i="1"/>
  <c r="L165" i="1"/>
  <c r="M165" i="1"/>
  <c r="N165" i="1"/>
  <c r="K166" i="1"/>
  <c r="L166" i="1"/>
  <c r="M166" i="1"/>
  <c r="N166" i="1"/>
  <c r="K167" i="1"/>
  <c r="L167" i="1"/>
  <c r="M167" i="1"/>
  <c r="N167" i="1"/>
  <c r="K168" i="1"/>
  <c r="L168" i="1"/>
  <c r="M168" i="1"/>
  <c r="N168" i="1"/>
  <c r="K169" i="1"/>
  <c r="L169" i="1"/>
  <c r="M169" i="1"/>
  <c r="N169" i="1"/>
  <c r="K170" i="1"/>
  <c r="L170" i="1"/>
  <c r="M170" i="1"/>
  <c r="N170" i="1"/>
  <c r="K171" i="1"/>
  <c r="L171" i="1"/>
  <c r="M171" i="1"/>
  <c r="N171" i="1"/>
  <c r="K172" i="1"/>
  <c r="L172" i="1"/>
  <c r="M172" i="1"/>
  <c r="N172" i="1"/>
  <c r="K173" i="1"/>
  <c r="L173" i="1"/>
  <c r="M173" i="1"/>
  <c r="N173" i="1"/>
  <c r="K174" i="1"/>
  <c r="L174" i="1"/>
  <c r="M174" i="1"/>
  <c r="N174" i="1"/>
  <c r="K176" i="1"/>
  <c r="L176" i="1"/>
  <c r="M176" i="1"/>
  <c r="N176" i="1"/>
  <c r="K177" i="1"/>
  <c r="L177" i="1"/>
  <c r="M177" i="1"/>
  <c r="N177" i="1"/>
  <c r="K179" i="1"/>
  <c r="L179" i="1"/>
  <c r="M179" i="1"/>
  <c r="N179" i="1"/>
  <c r="K180" i="1"/>
  <c r="L180" i="1"/>
  <c r="M180" i="1"/>
  <c r="N180" i="1"/>
  <c r="K181" i="1"/>
  <c r="L181" i="1"/>
  <c r="M181" i="1"/>
  <c r="N181" i="1"/>
  <c r="K182" i="1"/>
  <c r="L182" i="1"/>
  <c r="M182" i="1"/>
  <c r="N182" i="1"/>
  <c r="L183" i="1"/>
  <c r="M183" i="1"/>
  <c r="N183" i="1"/>
  <c r="K185" i="1"/>
  <c r="L185" i="1"/>
  <c r="M185" i="1"/>
  <c r="N185" i="1"/>
  <c r="K186" i="1"/>
  <c r="L186" i="1"/>
  <c r="M186" i="1"/>
  <c r="N186" i="1"/>
  <c r="K187" i="1"/>
  <c r="L187" i="1"/>
  <c r="M187" i="1"/>
  <c r="N187" i="1"/>
  <c r="K188" i="1"/>
  <c r="L188" i="1"/>
  <c r="M188" i="1"/>
  <c r="N188" i="1"/>
  <c r="K189" i="1"/>
  <c r="L189" i="1"/>
  <c r="M189" i="1"/>
  <c r="N189" i="1"/>
  <c r="K190" i="1"/>
  <c r="L190" i="1"/>
  <c r="M190" i="1"/>
  <c r="N190" i="1"/>
  <c r="K192" i="1"/>
  <c r="L192" i="1"/>
  <c r="M192" i="1"/>
  <c r="N192" i="1"/>
  <c r="K193" i="1"/>
  <c r="L193" i="1"/>
  <c r="M193" i="1"/>
  <c r="N193" i="1"/>
  <c r="K194" i="1"/>
  <c r="L194" i="1"/>
  <c r="M194" i="1"/>
  <c r="N194" i="1"/>
  <c r="K195" i="1"/>
  <c r="L195" i="1"/>
  <c r="M195" i="1"/>
  <c r="N195" i="1"/>
  <c r="K196" i="1"/>
  <c r="L196" i="1"/>
  <c r="M196" i="1"/>
  <c r="N196" i="1"/>
  <c r="K197" i="1"/>
  <c r="L197" i="1"/>
  <c r="M197" i="1"/>
  <c r="N197" i="1"/>
  <c r="K198" i="1"/>
  <c r="L198" i="1"/>
  <c r="M198" i="1"/>
  <c r="N198" i="1"/>
  <c r="K199" i="1"/>
  <c r="L199" i="1"/>
  <c r="M199" i="1"/>
  <c r="N199" i="1"/>
  <c r="K202" i="1"/>
  <c r="L202" i="1"/>
  <c r="M202" i="1"/>
  <c r="N202" i="1"/>
  <c r="K204" i="1"/>
  <c r="L204" i="1"/>
  <c r="M204" i="1"/>
  <c r="N204" i="1"/>
  <c r="K205" i="1"/>
  <c r="L205" i="1"/>
  <c r="M205" i="1"/>
  <c r="N205" i="1"/>
  <c r="K206" i="1"/>
  <c r="L206" i="1"/>
  <c r="M206" i="1"/>
  <c r="N206" i="1"/>
  <c r="K207" i="1"/>
  <c r="L207" i="1"/>
  <c r="M207" i="1"/>
  <c r="N207" i="1"/>
  <c r="K208" i="1"/>
  <c r="L208" i="1"/>
  <c r="M208" i="1"/>
  <c r="N208" i="1"/>
  <c r="K209" i="1"/>
  <c r="L209" i="1"/>
  <c r="M209" i="1"/>
  <c r="N209" i="1"/>
  <c r="K210" i="1"/>
  <c r="L210" i="1"/>
  <c r="M210" i="1"/>
  <c r="N210" i="1"/>
  <c r="K211" i="1"/>
  <c r="L211" i="1"/>
  <c r="M211" i="1"/>
  <c r="N211" i="1"/>
  <c r="K212" i="1"/>
  <c r="L212" i="1"/>
  <c r="M212" i="1"/>
  <c r="N212" i="1"/>
  <c r="K213" i="1"/>
  <c r="L213" i="1"/>
  <c r="M213" i="1"/>
  <c r="N213" i="1"/>
  <c r="K214" i="1"/>
  <c r="L214" i="1"/>
  <c r="M214" i="1"/>
  <c r="N214" i="1"/>
  <c r="K215" i="1"/>
  <c r="L215" i="1"/>
  <c r="M215" i="1"/>
  <c r="N215" i="1"/>
  <c r="K216" i="1"/>
  <c r="L216" i="1"/>
  <c r="M216" i="1"/>
  <c r="N216" i="1"/>
  <c r="K217" i="1"/>
  <c r="L217" i="1"/>
  <c r="M217" i="1"/>
  <c r="N217" i="1"/>
  <c r="K218" i="1"/>
  <c r="L218" i="1"/>
  <c r="M218" i="1"/>
  <c r="N218" i="1"/>
  <c r="K219" i="1"/>
  <c r="L219" i="1"/>
  <c r="M219" i="1"/>
  <c r="N219" i="1"/>
  <c r="K221" i="1"/>
  <c r="L221" i="1"/>
  <c r="M221" i="1"/>
  <c r="N221" i="1"/>
  <c r="K222" i="1"/>
  <c r="L222" i="1"/>
  <c r="M222" i="1"/>
  <c r="N222" i="1"/>
  <c r="K223" i="1"/>
  <c r="L223" i="1"/>
  <c r="M223" i="1"/>
  <c r="N223" i="1"/>
  <c r="K225" i="1"/>
  <c r="L225" i="1"/>
  <c r="M225" i="1"/>
  <c r="N225" i="1"/>
  <c r="K226" i="1"/>
  <c r="L226" i="1"/>
  <c r="M226" i="1"/>
  <c r="N226" i="1"/>
  <c r="K227" i="1"/>
  <c r="L227" i="1"/>
  <c r="M227" i="1"/>
  <c r="N227" i="1"/>
  <c r="K228" i="1"/>
  <c r="L228" i="1"/>
  <c r="M228" i="1"/>
  <c r="N228" i="1"/>
  <c r="K230" i="1"/>
  <c r="L230" i="1"/>
  <c r="M230" i="1"/>
  <c r="N230" i="1"/>
  <c r="K231" i="1"/>
  <c r="L231" i="1"/>
  <c r="M231" i="1"/>
  <c r="N231" i="1"/>
  <c r="K232" i="1"/>
  <c r="L232" i="1"/>
  <c r="M232" i="1"/>
  <c r="N232" i="1"/>
  <c r="K233" i="1"/>
  <c r="L233" i="1"/>
  <c r="M233" i="1"/>
  <c r="N233" i="1"/>
  <c r="K234" i="1"/>
  <c r="L234" i="1"/>
  <c r="M234" i="1"/>
  <c r="N234" i="1"/>
  <c r="K235" i="1"/>
  <c r="L235" i="1"/>
  <c r="M235" i="1"/>
  <c r="N235" i="1"/>
  <c r="K236" i="1"/>
  <c r="L236" i="1"/>
  <c r="M236" i="1"/>
  <c r="N236" i="1"/>
  <c r="K237" i="1"/>
  <c r="L237" i="1"/>
  <c r="M237" i="1"/>
  <c r="N237" i="1"/>
  <c r="K238" i="1"/>
  <c r="L238" i="1"/>
  <c r="M238" i="1"/>
  <c r="N238" i="1"/>
  <c r="K147" i="1"/>
  <c r="L147" i="1"/>
  <c r="M147" i="1"/>
  <c r="N147" i="1"/>
  <c r="K239" i="1"/>
  <c r="L239" i="1"/>
  <c r="M239" i="1"/>
  <c r="N239" i="1"/>
  <c r="K240" i="1"/>
  <c r="L240" i="1"/>
  <c r="M240" i="1"/>
  <c r="N240" i="1"/>
  <c r="K241" i="1"/>
  <c r="L241" i="1"/>
  <c r="M241" i="1"/>
  <c r="N241" i="1"/>
  <c r="K242" i="1"/>
  <c r="L242" i="1"/>
  <c r="M242" i="1"/>
  <c r="N242" i="1"/>
  <c r="K243" i="1"/>
  <c r="L243" i="1"/>
  <c r="M243" i="1"/>
  <c r="N243" i="1"/>
  <c r="K244" i="1"/>
  <c r="L244" i="1"/>
  <c r="M244" i="1"/>
  <c r="N244" i="1"/>
  <c r="K245" i="1"/>
  <c r="L245" i="1"/>
  <c r="M245" i="1"/>
  <c r="N245" i="1"/>
  <c r="K246" i="1"/>
  <c r="L246" i="1"/>
  <c r="M246" i="1"/>
  <c r="N246" i="1"/>
  <c r="K247" i="1"/>
  <c r="L247" i="1"/>
  <c r="M247" i="1"/>
  <c r="N247" i="1"/>
  <c r="K249" i="1"/>
  <c r="L249" i="1"/>
  <c r="M249" i="1"/>
  <c r="N249" i="1"/>
  <c r="K250" i="1"/>
  <c r="L250" i="1"/>
  <c r="M250" i="1"/>
  <c r="N250" i="1"/>
  <c r="K251" i="1"/>
  <c r="L251" i="1"/>
  <c r="M251" i="1"/>
  <c r="N251" i="1"/>
  <c r="K252" i="1"/>
  <c r="L252" i="1"/>
  <c r="M252" i="1"/>
  <c r="N252" i="1"/>
  <c r="K253" i="1"/>
  <c r="L253" i="1"/>
  <c r="M253" i="1"/>
  <c r="N253" i="1"/>
  <c r="K254" i="1"/>
  <c r="L254" i="1"/>
  <c r="M254" i="1"/>
  <c r="N254" i="1"/>
  <c r="K255" i="1"/>
  <c r="L255" i="1"/>
  <c r="M255" i="1"/>
  <c r="N255" i="1"/>
  <c r="K257" i="1"/>
  <c r="L257" i="1"/>
  <c r="M257" i="1"/>
  <c r="N257" i="1"/>
  <c r="K258" i="1"/>
  <c r="L258" i="1"/>
  <c r="M258" i="1"/>
  <c r="N258" i="1"/>
  <c r="K259" i="1"/>
  <c r="L259" i="1"/>
  <c r="M259" i="1"/>
  <c r="N259" i="1"/>
  <c r="K260" i="1"/>
  <c r="L260" i="1"/>
  <c r="M260" i="1"/>
  <c r="N260" i="1"/>
  <c r="K263" i="1"/>
  <c r="L263" i="1"/>
  <c r="M263" i="1"/>
  <c r="N263" i="1"/>
  <c r="K261" i="1"/>
  <c r="L261" i="1"/>
  <c r="M261" i="1"/>
  <c r="N261" i="1"/>
  <c r="K262" i="1"/>
  <c r="L262" i="1"/>
  <c r="M262" i="1"/>
  <c r="N262" i="1"/>
  <c r="K264" i="1"/>
  <c r="L264" i="1"/>
  <c r="M264" i="1"/>
  <c r="N264" i="1"/>
  <c r="K265" i="1"/>
  <c r="L265" i="1"/>
  <c r="M265" i="1"/>
  <c r="N265" i="1"/>
  <c r="K266" i="1"/>
  <c r="L266" i="1"/>
  <c r="M266" i="1"/>
  <c r="N266" i="1"/>
  <c r="K267" i="1"/>
  <c r="L267" i="1"/>
  <c r="M267" i="1"/>
  <c r="N267" i="1"/>
  <c r="K268" i="1"/>
  <c r="L268" i="1"/>
  <c r="M268" i="1"/>
  <c r="N268" i="1"/>
  <c r="K269" i="1"/>
  <c r="L269" i="1"/>
  <c r="M269" i="1"/>
  <c r="N269" i="1"/>
  <c r="K270" i="1"/>
  <c r="L270" i="1"/>
  <c r="M270" i="1"/>
  <c r="N270" i="1"/>
  <c r="K271" i="1"/>
  <c r="L271" i="1"/>
  <c r="M271" i="1"/>
  <c r="N271" i="1"/>
  <c r="K272" i="1"/>
  <c r="L272" i="1"/>
  <c r="M272" i="1"/>
  <c r="N272" i="1"/>
  <c r="K273" i="1"/>
  <c r="L273" i="1"/>
  <c r="M273" i="1"/>
  <c r="N273" i="1"/>
  <c r="K274" i="1"/>
  <c r="L274" i="1"/>
  <c r="M274" i="1"/>
  <c r="N274" i="1"/>
  <c r="K275" i="1"/>
  <c r="L275" i="1"/>
  <c r="M275" i="1"/>
  <c r="N275" i="1"/>
  <c r="K276" i="1"/>
  <c r="L276" i="1"/>
  <c r="M276" i="1"/>
  <c r="N276" i="1"/>
  <c r="K278" i="1"/>
  <c r="L278" i="1"/>
  <c r="M278" i="1"/>
  <c r="N278" i="1"/>
  <c r="K279" i="1"/>
  <c r="L279" i="1"/>
  <c r="M279" i="1"/>
  <c r="N279" i="1"/>
  <c r="K280" i="1"/>
  <c r="L280" i="1"/>
  <c r="M280" i="1"/>
  <c r="N280" i="1"/>
  <c r="K283" i="1"/>
  <c r="L283" i="1"/>
  <c r="M283" i="1"/>
  <c r="N283" i="1"/>
  <c r="K286" i="1"/>
  <c r="L286" i="1"/>
  <c r="M286" i="1"/>
  <c r="N286" i="1"/>
  <c r="K287" i="1"/>
  <c r="L287" i="1"/>
  <c r="M287" i="1"/>
  <c r="N287" i="1"/>
  <c r="K288" i="1"/>
  <c r="L288" i="1"/>
  <c r="M288" i="1"/>
  <c r="N288" i="1"/>
  <c r="K289" i="1"/>
  <c r="L289" i="1"/>
  <c r="M289" i="1"/>
  <c r="N289" i="1"/>
  <c r="K290" i="1"/>
  <c r="L290" i="1"/>
  <c r="M290" i="1"/>
  <c r="N290" i="1"/>
  <c r="K291" i="1"/>
  <c r="L291" i="1"/>
  <c r="M291" i="1"/>
  <c r="N291" i="1"/>
  <c r="K292" i="1"/>
  <c r="L292" i="1"/>
  <c r="M292" i="1"/>
  <c r="N292" i="1"/>
  <c r="K293" i="1"/>
  <c r="L293" i="1"/>
  <c r="M293" i="1"/>
  <c r="N293" i="1"/>
  <c r="K294" i="1"/>
  <c r="L294" i="1"/>
  <c r="M294" i="1"/>
  <c r="N294" i="1"/>
  <c r="K295" i="1"/>
  <c r="L295" i="1"/>
  <c r="M295" i="1"/>
  <c r="N295" i="1"/>
  <c r="K296" i="1"/>
  <c r="L296" i="1"/>
  <c r="M296" i="1"/>
  <c r="N296" i="1"/>
  <c r="K297" i="1"/>
  <c r="L297" i="1"/>
  <c r="M297" i="1"/>
  <c r="N297" i="1"/>
  <c r="K298" i="1"/>
  <c r="L298" i="1"/>
  <c r="M298" i="1"/>
  <c r="N298" i="1"/>
  <c r="K299" i="1"/>
  <c r="L299" i="1"/>
  <c r="M299" i="1"/>
  <c r="N299" i="1"/>
  <c r="K300" i="1"/>
  <c r="L300" i="1"/>
  <c r="M300" i="1"/>
  <c r="N300" i="1"/>
  <c r="K301" i="1"/>
  <c r="L301" i="1"/>
  <c r="M301" i="1"/>
  <c r="N301" i="1"/>
  <c r="K302" i="1"/>
  <c r="L302" i="1"/>
  <c r="M302" i="1"/>
  <c r="N302" i="1"/>
  <c r="K303" i="1"/>
  <c r="L303" i="1"/>
  <c r="M303" i="1"/>
  <c r="N303" i="1"/>
  <c r="K304" i="1"/>
  <c r="L304" i="1"/>
  <c r="M304" i="1"/>
  <c r="N304" i="1"/>
  <c r="K305" i="1"/>
  <c r="L305" i="1"/>
  <c r="M305" i="1"/>
  <c r="N305" i="1"/>
  <c r="K306" i="1"/>
  <c r="L306" i="1"/>
  <c r="M306" i="1"/>
  <c r="N306" i="1"/>
  <c r="K307" i="1"/>
  <c r="L307" i="1"/>
  <c r="M307" i="1"/>
  <c r="N307" i="1"/>
  <c r="K308" i="1"/>
  <c r="L308" i="1"/>
  <c r="M308" i="1"/>
  <c r="N308" i="1"/>
  <c r="K309" i="1"/>
  <c r="L309" i="1"/>
  <c r="M309" i="1"/>
  <c r="N309" i="1"/>
  <c r="K310" i="1"/>
  <c r="L310" i="1"/>
  <c r="M310" i="1"/>
  <c r="N310" i="1"/>
  <c r="K311" i="1"/>
  <c r="L311" i="1"/>
  <c r="M311" i="1"/>
  <c r="N311" i="1"/>
  <c r="K312" i="1"/>
  <c r="L312" i="1"/>
  <c r="M312" i="1"/>
  <c r="N312" i="1"/>
  <c r="K313" i="1"/>
  <c r="L313" i="1"/>
  <c r="M313" i="1"/>
  <c r="N313" i="1"/>
  <c r="K314" i="1"/>
  <c r="L314" i="1"/>
  <c r="M314" i="1"/>
  <c r="N314" i="1"/>
  <c r="K315" i="1"/>
  <c r="L315" i="1"/>
  <c r="M315" i="1"/>
  <c r="N315" i="1"/>
  <c r="K316" i="1"/>
  <c r="L316" i="1"/>
  <c r="M316" i="1"/>
  <c r="N316" i="1"/>
  <c r="K317" i="1"/>
  <c r="L317" i="1"/>
  <c r="M317" i="1"/>
  <c r="N317" i="1"/>
  <c r="K318" i="1"/>
  <c r="L318" i="1"/>
  <c r="M318" i="1"/>
  <c r="N318" i="1"/>
  <c r="K319" i="1"/>
  <c r="L319" i="1"/>
  <c r="M319" i="1"/>
  <c r="N319" i="1"/>
  <c r="K322" i="1"/>
  <c r="L322" i="1"/>
  <c r="M322" i="1"/>
  <c r="N322" i="1"/>
  <c r="K323" i="1"/>
  <c r="L323" i="1"/>
  <c r="M323" i="1"/>
  <c r="N323" i="1"/>
  <c r="K324" i="1"/>
  <c r="L324" i="1"/>
  <c r="M324" i="1"/>
  <c r="N324" i="1"/>
  <c r="K325" i="1"/>
  <c r="L325" i="1"/>
  <c r="M325" i="1"/>
  <c r="N325" i="1"/>
  <c r="K326" i="1"/>
  <c r="L326" i="1"/>
  <c r="M326" i="1"/>
  <c r="N326" i="1"/>
  <c r="K327" i="1"/>
  <c r="L327" i="1"/>
  <c r="M327" i="1"/>
  <c r="N327" i="1"/>
  <c r="K328" i="1"/>
  <c r="L328" i="1"/>
  <c r="M328" i="1"/>
  <c r="N328" i="1"/>
  <c r="K329" i="1"/>
  <c r="L329" i="1"/>
  <c r="M329" i="1"/>
  <c r="N329" i="1"/>
  <c r="K331" i="1"/>
  <c r="L331" i="1"/>
  <c r="M331" i="1"/>
  <c r="N331" i="1"/>
  <c r="K333" i="1"/>
  <c r="L333" i="1"/>
  <c r="M333" i="1"/>
  <c r="N333" i="1"/>
  <c r="K334" i="1"/>
  <c r="L334" i="1"/>
  <c r="M334" i="1"/>
  <c r="N334" i="1"/>
  <c r="K335" i="1"/>
  <c r="L335" i="1"/>
  <c r="M335" i="1"/>
  <c r="N335" i="1"/>
  <c r="K336" i="1"/>
  <c r="L336" i="1"/>
  <c r="M336" i="1"/>
  <c r="N336" i="1"/>
  <c r="K337" i="1"/>
  <c r="L337" i="1"/>
  <c r="M337" i="1"/>
  <c r="N337" i="1"/>
  <c r="K338" i="1"/>
  <c r="L338" i="1"/>
  <c r="M338" i="1"/>
  <c r="N338" i="1"/>
  <c r="K339" i="1"/>
  <c r="L339" i="1"/>
  <c r="M339" i="1"/>
  <c r="N339" i="1"/>
  <c r="K340" i="1"/>
  <c r="L340" i="1"/>
  <c r="M340" i="1"/>
  <c r="N340" i="1"/>
  <c r="K341" i="1"/>
  <c r="L341" i="1"/>
  <c r="M341" i="1"/>
  <c r="N341" i="1"/>
  <c r="K342" i="1"/>
  <c r="L342" i="1"/>
  <c r="M342" i="1"/>
  <c r="N342" i="1"/>
  <c r="K343" i="1"/>
  <c r="L343" i="1"/>
  <c r="M343" i="1"/>
  <c r="N343" i="1"/>
  <c r="K344" i="1"/>
  <c r="L344" i="1"/>
  <c r="M344" i="1"/>
  <c r="N344" i="1"/>
  <c r="K345" i="1"/>
  <c r="L345" i="1"/>
  <c r="M345" i="1"/>
  <c r="N345" i="1"/>
  <c r="K346" i="1"/>
  <c r="L346" i="1"/>
  <c r="M346" i="1"/>
  <c r="N346" i="1"/>
  <c r="K178" i="1"/>
  <c r="L178" i="1"/>
  <c r="M178" i="1"/>
  <c r="N178" i="1"/>
  <c r="K63" i="1"/>
  <c r="L63" i="1"/>
  <c r="M63" i="1"/>
  <c r="N63" i="1"/>
  <c r="K347" i="1"/>
  <c r="L347" i="1"/>
  <c r="M347" i="1"/>
  <c r="N347" i="1"/>
  <c r="K348" i="1"/>
  <c r="L348" i="1"/>
  <c r="M348" i="1"/>
  <c r="N348" i="1"/>
  <c r="K349" i="1"/>
  <c r="L349" i="1"/>
  <c r="M349" i="1"/>
  <c r="N349" i="1"/>
  <c r="K350" i="1"/>
  <c r="L350" i="1"/>
  <c r="M350" i="1"/>
  <c r="N350" i="1"/>
  <c r="K351" i="1"/>
  <c r="L351" i="1"/>
  <c r="M351" i="1"/>
  <c r="N351" i="1"/>
  <c r="K352" i="1"/>
  <c r="L352" i="1"/>
  <c r="M352" i="1"/>
  <c r="N352" i="1"/>
  <c r="K353" i="1"/>
  <c r="L353" i="1"/>
  <c r="M353" i="1"/>
  <c r="N353" i="1"/>
  <c r="K354" i="1"/>
  <c r="L354" i="1"/>
  <c r="M354" i="1"/>
  <c r="N354" i="1"/>
  <c r="K355" i="1"/>
  <c r="L355" i="1"/>
  <c r="M355" i="1"/>
  <c r="N355" i="1"/>
  <c r="K356" i="1"/>
  <c r="L356" i="1"/>
  <c r="M356" i="1"/>
  <c r="N356" i="1"/>
  <c r="K357" i="1"/>
  <c r="L357" i="1"/>
  <c r="M357" i="1"/>
  <c r="N357" i="1"/>
  <c r="K358" i="1"/>
  <c r="L358" i="1"/>
  <c r="M358" i="1"/>
  <c r="N358" i="1"/>
  <c r="K359" i="1"/>
  <c r="L359" i="1"/>
  <c r="M359" i="1"/>
  <c r="N359" i="1"/>
  <c r="K360" i="1"/>
  <c r="L360" i="1"/>
  <c r="M360" i="1"/>
  <c r="N360" i="1"/>
  <c r="K361" i="1"/>
  <c r="L361" i="1"/>
  <c r="M361" i="1"/>
  <c r="N361" i="1"/>
  <c r="K362" i="1"/>
  <c r="L362" i="1"/>
  <c r="M362" i="1"/>
  <c r="N362" i="1"/>
  <c r="K363" i="1"/>
  <c r="L363" i="1"/>
  <c r="M363" i="1"/>
  <c r="N363" i="1"/>
  <c r="K364" i="1"/>
  <c r="L364" i="1"/>
  <c r="M364" i="1"/>
  <c r="N364" i="1"/>
  <c r="K366" i="1"/>
  <c r="L366" i="1"/>
  <c r="M366" i="1"/>
  <c r="N366" i="1"/>
  <c r="K367" i="1"/>
  <c r="L367" i="1"/>
  <c r="M367" i="1"/>
  <c r="N367" i="1"/>
  <c r="AL6" i="1"/>
  <c r="AK6" i="1"/>
  <c r="AJ6" i="1"/>
  <c r="AI6" i="1"/>
  <c r="AF6" i="1"/>
  <c r="AE6" i="1"/>
  <c r="AD6" i="1"/>
  <c r="AC6" i="1"/>
  <c r="Z6" i="1"/>
  <c r="Y6" i="1"/>
  <c r="X6" i="1"/>
  <c r="W6" i="1"/>
  <c r="T6" i="1"/>
  <c r="S6" i="1"/>
  <c r="R6" i="1"/>
  <c r="Q6" i="1"/>
  <c r="N6" i="1"/>
  <c r="M6" i="1"/>
  <c r="L6" i="1"/>
  <c r="O6" i="1" l="1"/>
  <c r="AG159" i="1"/>
  <c r="AM115" i="1"/>
  <c r="AN115" i="1" s="1"/>
  <c r="AA168" i="1"/>
  <c r="AB168" i="1" s="1"/>
  <c r="U208" i="1"/>
  <c r="V208" i="1" s="1"/>
  <c r="U42" i="1"/>
  <c r="V42" i="1" s="1"/>
  <c r="U33" i="1"/>
  <c r="V33" i="1" s="1"/>
  <c r="U15" i="1"/>
  <c r="V15" i="1" s="1"/>
  <c r="U7" i="1"/>
  <c r="V7" i="1" s="1"/>
  <c r="AG210" i="1"/>
  <c r="AH210" i="1" s="1"/>
  <c r="AM121" i="1"/>
  <c r="AN121" i="1" s="1"/>
  <c r="AA302" i="1"/>
  <c r="AB302" i="1" s="1"/>
  <c r="AM324" i="1"/>
  <c r="AN324" i="1" s="1"/>
  <c r="U209" i="1"/>
  <c r="V209" i="1" s="1"/>
  <c r="U164" i="1"/>
  <c r="V164" i="1" s="1"/>
  <c r="U139" i="1"/>
  <c r="V139" i="1" s="1"/>
  <c r="U41" i="1"/>
  <c r="V41" i="1" s="1"/>
  <c r="U10" i="1"/>
  <c r="V10" i="1" s="1"/>
  <c r="AA296" i="1"/>
  <c r="AG170" i="1"/>
  <c r="AH170" i="1" s="1"/>
  <c r="AM240" i="1"/>
  <c r="AN240" i="1" s="1"/>
  <c r="U159" i="1"/>
  <c r="V159" i="1" s="1"/>
  <c r="AA261" i="1"/>
  <c r="AB261" i="1" s="1"/>
  <c r="AA250" i="1"/>
  <c r="O316" i="1"/>
  <c r="P316" i="1" s="1"/>
  <c r="U186" i="1"/>
  <c r="V186" i="1" s="1"/>
  <c r="U134" i="1"/>
  <c r="V134" i="1" s="1"/>
  <c r="O154" i="1"/>
  <c r="P154" i="1" s="1"/>
  <c r="O136" i="1"/>
  <c r="P136" i="1" s="1"/>
  <c r="O83" i="1"/>
  <c r="P83" i="1" s="1"/>
  <c r="O46" i="1"/>
  <c r="P46" i="1" s="1"/>
  <c r="U228" i="1"/>
  <c r="V228" i="1" s="1"/>
  <c r="AG149" i="1"/>
  <c r="AH149" i="1" s="1"/>
  <c r="AG135" i="1"/>
  <c r="AH135" i="1" s="1"/>
  <c r="O144" i="1"/>
  <c r="P144" i="1" s="1"/>
  <c r="AM75" i="1"/>
  <c r="AN75" i="1" s="1"/>
  <c r="AM37" i="1"/>
  <c r="AN37" i="1" s="1"/>
  <c r="AG237" i="1"/>
  <c r="AH237" i="1" s="1"/>
  <c r="AG218" i="1"/>
  <c r="AH218" i="1" s="1"/>
  <c r="U181" i="1"/>
  <c r="V181" i="1" s="1"/>
  <c r="U144" i="1"/>
  <c r="V144" i="1" s="1"/>
  <c r="U138" i="1"/>
  <c r="V138" i="1" s="1"/>
  <c r="U129" i="1"/>
  <c r="V129" i="1" s="1"/>
  <c r="U18" i="1"/>
  <c r="V18" i="1" s="1"/>
  <c r="U187" i="1"/>
  <c r="V187" i="1" s="1"/>
  <c r="U182" i="1"/>
  <c r="V182" i="1" s="1"/>
  <c r="U160" i="1"/>
  <c r="V160" i="1" s="1"/>
  <c r="U157" i="1"/>
  <c r="V157" i="1" s="1"/>
  <c r="U135" i="1"/>
  <c r="V135" i="1" s="1"/>
  <c r="U130" i="1"/>
  <c r="V130" i="1" s="1"/>
  <c r="AA130" i="1"/>
  <c r="AB130" i="1" s="1"/>
  <c r="O231" i="1"/>
  <c r="P231" i="1" s="1"/>
  <c r="O223" i="1"/>
  <c r="P223" i="1" s="1"/>
  <c r="U176" i="1"/>
  <c r="V176" i="1" s="1"/>
  <c r="U156" i="1"/>
  <c r="V156" i="1" s="1"/>
  <c r="U27" i="1"/>
  <c r="V27" i="1" s="1"/>
  <c r="O192" i="1"/>
  <c r="P192" i="1" s="1"/>
  <c r="O79" i="1"/>
  <c r="P79" i="1" s="1"/>
  <c r="U245" i="1"/>
  <c r="V245" i="1" s="1"/>
  <c r="U190" i="1"/>
  <c r="V190" i="1" s="1"/>
  <c r="U167" i="1"/>
  <c r="V167" i="1" s="1"/>
  <c r="U163" i="1"/>
  <c r="V163" i="1" s="1"/>
  <c r="U152" i="1"/>
  <c r="V152" i="1" s="1"/>
  <c r="O317" i="1"/>
  <c r="P317" i="1" s="1"/>
  <c r="U246" i="1"/>
  <c r="V246" i="1" s="1"/>
  <c r="U230" i="1"/>
  <c r="V230" i="1" s="1"/>
  <c r="U177" i="1"/>
  <c r="V177" i="1" s="1"/>
  <c r="U153" i="1"/>
  <c r="V153" i="1" s="1"/>
  <c r="AA267" i="1"/>
  <c r="AB267" i="1" s="1"/>
  <c r="AG172" i="1"/>
  <c r="AH172" i="1" s="1"/>
  <c r="O207" i="1"/>
  <c r="P207" i="1" s="1"/>
  <c r="O186" i="1"/>
  <c r="P186" i="1" s="1"/>
  <c r="O95" i="1"/>
  <c r="P95" i="1" s="1"/>
  <c r="U251" i="1"/>
  <c r="V251" i="1" s="1"/>
  <c r="U239" i="1"/>
  <c r="V239" i="1" s="1"/>
  <c r="U238" i="1"/>
  <c r="V238" i="1" s="1"/>
  <c r="U235" i="1"/>
  <c r="V235" i="1" s="1"/>
  <c r="U213" i="1"/>
  <c r="V213" i="1" s="1"/>
  <c r="U210" i="1"/>
  <c r="V210" i="1" s="1"/>
  <c r="U204" i="1"/>
  <c r="V204" i="1" s="1"/>
  <c r="U196" i="1"/>
  <c r="V196" i="1" s="1"/>
  <c r="U183" i="1"/>
  <c r="V183" i="1" s="1"/>
  <c r="U172" i="1"/>
  <c r="V172" i="1" s="1"/>
  <c r="U149" i="1"/>
  <c r="V149" i="1" s="1"/>
  <c r="U131" i="1"/>
  <c r="V131" i="1" s="1"/>
  <c r="U13" i="1"/>
  <c r="V13" i="1" s="1"/>
  <c r="AG124" i="1"/>
  <c r="AH124" i="1" s="1"/>
  <c r="O103" i="1"/>
  <c r="P103" i="1" s="1"/>
  <c r="O96" i="1"/>
  <c r="P96" i="1" s="1"/>
  <c r="U249" i="1"/>
  <c r="V249" i="1" s="1"/>
  <c r="U240" i="1"/>
  <c r="V240" i="1" s="1"/>
  <c r="U236" i="1"/>
  <c r="V236" i="1" s="1"/>
  <c r="U221" i="1"/>
  <c r="V221" i="1" s="1"/>
  <c r="U217" i="1"/>
  <c r="V217" i="1" s="1"/>
  <c r="U214" i="1"/>
  <c r="V214" i="1" s="1"/>
  <c r="U188" i="1"/>
  <c r="V188" i="1" s="1"/>
  <c r="U185" i="1"/>
  <c r="V185" i="1" s="1"/>
  <c r="U161" i="1"/>
  <c r="V161" i="1" s="1"/>
  <c r="U158" i="1"/>
  <c r="V158" i="1" s="1"/>
  <c r="U136" i="1"/>
  <c r="V136" i="1" s="1"/>
  <c r="U132" i="1"/>
  <c r="V132" i="1" s="1"/>
  <c r="AG216" i="1"/>
  <c r="AH216" i="1" s="1"/>
  <c r="AG211" i="1"/>
  <c r="AH211" i="1" s="1"/>
  <c r="AM207" i="1"/>
  <c r="AN207" i="1" s="1"/>
  <c r="AM168" i="1"/>
  <c r="AN168" i="1" s="1"/>
  <c r="O166" i="1"/>
  <c r="P166" i="1" s="1"/>
  <c r="O141" i="1"/>
  <c r="P141" i="1" s="1"/>
  <c r="O137" i="1"/>
  <c r="P137" i="1" s="1"/>
  <c r="U169" i="1"/>
  <c r="V169" i="1" s="1"/>
  <c r="U46" i="1"/>
  <c r="V46" i="1" s="1"/>
  <c r="U43" i="1"/>
  <c r="V43" i="1" s="1"/>
  <c r="U36" i="1"/>
  <c r="V36" i="1" s="1"/>
  <c r="U19" i="1"/>
  <c r="V19" i="1" s="1"/>
  <c r="U8" i="1"/>
  <c r="V8" i="1" s="1"/>
  <c r="AA291" i="1"/>
  <c r="AB291" i="1" s="1"/>
  <c r="AM355" i="1"/>
  <c r="AN355" i="1" s="1"/>
  <c r="AM235" i="1"/>
  <c r="AN235" i="1" s="1"/>
  <c r="AM217" i="1"/>
  <c r="AN217" i="1" s="1"/>
  <c r="AM214" i="1"/>
  <c r="AN214" i="1" s="1"/>
  <c r="O359" i="1"/>
  <c r="P359" i="1" s="1"/>
  <c r="O356" i="1"/>
  <c r="P356" i="1" s="1"/>
  <c r="O353" i="1"/>
  <c r="P353" i="1" s="1"/>
  <c r="O347" i="1"/>
  <c r="P347" i="1" s="1"/>
  <c r="O343" i="1"/>
  <c r="P343" i="1" s="1"/>
  <c r="O337" i="1"/>
  <c r="P337" i="1" s="1"/>
  <c r="O40" i="1"/>
  <c r="P40" i="1" s="1"/>
  <c r="O34" i="1"/>
  <c r="P34" i="1" s="1"/>
  <c r="O33" i="1"/>
  <c r="P33" i="1" s="1"/>
  <c r="O27" i="1"/>
  <c r="P27" i="1" s="1"/>
  <c r="O18" i="1"/>
  <c r="P18" i="1" s="1"/>
  <c r="O11" i="1"/>
  <c r="P11" i="1" s="1"/>
  <c r="U301" i="1"/>
  <c r="V301" i="1" s="1"/>
  <c r="U275" i="1"/>
  <c r="V275" i="1" s="1"/>
  <c r="U257" i="1"/>
  <c r="V257" i="1" s="1"/>
  <c r="U253" i="1"/>
  <c r="V253" i="1" s="1"/>
  <c r="U250" i="1"/>
  <c r="U234" i="1"/>
  <c r="V234" i="1" s="1"/>
  <c r="U231" i="1"/>
  <c r="V231" i="1" s="1"/>
  <c r="U222" i="1"/>
  <c r="V222" i="1" s="1"/>
  <c r="U215" i="1"/>
  <c r="V215" i="1" s="1"/>
  <c r="U202" i="1"/>
  <c r="V202" i="1" s="1"/>
  <c r="U198" i="1"/>
  <c r="V198" i="1" s="1"/>
  <c r="U195" i="1"/>
  <c r="V195" i="1" s="1"/>
  <c r="U171" i="1"/>
  <c r="V171" i="1" s="1"/>
  <c r="U168" i="1"/>
  <c r="V168" i="1" s="1"/>
  <c r="U148" i="1"/>
  <c r="V148" i="1" s="1"/>
  <c r="U145" i="1"/>
  <c r="V145" i="1" s="1"/>
  <c r="U47" i="1"/>
  <c r="V47" i="1" s="1"/>
  <c r="U12" i="1"/>
  <c r="V12" i="1" s="1"/>
  <c r="AA219" i="1"/>
  <c r="AB219" i="1" s="1"/>
  <c r="AM318" i="1"/>
  <c r="AN318" i="1" s="1"/>
  <c r="AM242" i="1"/>
  <c r="AN242" i="1" s="1"/>
  <c r="AM238" i="1"/>
  <c r="AN238" i="1" s="1"/>
  <c r="AM198" i="1"/>
  <c r="AN198" i="1" s="1"/>
  <c r="AM160" i="1"/>
  <c r="AN160" i="1" s="1"/>
  <c r="O364" i="1"/>
  <c r="P364" i="1" s="1"/>
  <c r="O358" i="1"/>
  <c r="P358" i="1" s="1"/>
  <c r="O352" i="1"/>
  <c r="P352" i="1" s="1"/>
  <c r="O39" i="1"/>
  <c r="P39" i="1" s="1"/>
  <c r="O25" i="1"/>
  <c r="P25" i="1" s="1"/>
  <c r="U173" i="1"/>
  <c r="V173" i="1" s="1"/>
  <c r="U170" i="1"/>
  <c r="V170" i="1" s="1"/>
  <c r="U150" i="1"/>
  <c r="V150" i="1" s="1"/>
  <c r="U146" i="1"/>
  <c r="V146" i="1" s="1"/>
  <c r="U123" i="1"/>
  <c r="V123" i="1" s="1"/>
  <c r="U25" i="1"/>
  <c r="V25" i="1" s="1"/>
  <c r="U17" i="1"/>
  <c r="V17" i="1" s="1"/>
  <c r="AG134" i="1"/>
  <c r="AH134" i="1" s="1"/>
  <c r="AG130" i="1"/>
  <c r="AH130" i="1" s="1"/>
  <c r="AG119" i="1"/>
  <c r="AH119" i="1" s="1"/>
  <c r="AG52" i="1"/>
  <c r="AH52" i="1" s="1"/>
  <c r="AG35" i="1"/>
  <c r="AH35" i="1" s="1"/>
  <c r="AG9" i="1"/>
  <c r="AH9" i="1" s="1"/>
  <c r="AM360" i="1"/>
  <c r="AN360" i="1" s="1"/>
  <c r="AG155" i="1"/>
  <c r="AH155" i="1" s="1"/>
  <c r="AM232" i="1"/>
  <c r="AN232" i="1" s="1"/>
  <c r="AM156" i="1"/>
  <c r="AN156" i="1" s="1"/>
  <c r="AM113" i="1"/>
  <c r="AN113" i="1" s="1"/>
  <c r="O363" i="1"/>
  <c r="P363" i="1" s="1"/>
  <c r="O44" i="1"/>
  <c r="P44" i="1" s="1"/>
  <c r="U218" i="1"/>
  <c r="V218" i="1" s="1"/>
  <c r="U29" i="1"/>
  <c r="V29" i="1" s="1"/>
  <c r="U24" i="1"/>
  <c r="V24" i="1" s="1"/>
  <c r="AA364" i="1"/>
  <c r="AB364" i="1" s="1"/>
  <c r="AA358" i="1"/>
  <c r="AB358" i="1" s="1"/>
  <c r="AA352" i="1"/>
  <c r="AB352" i="1" s="1"/>
  <c r="AA63" i="1"/>
  <c r="AB63" i="1" s="1"/>
  <c r="AA342" i="1"/>
  <c r="AB342" i="1" s="1"/>
  <c r="AA336" i="1"/>
  <c r="AB336" i="1" s="1"/>
  <c r="AA328" i="1"/>
  <c r="AB328" i="1" s="1"/>
  <c r="AA306" i="1"/>
  <c r="AB306" i="1" s="1"/>
  <c r="AA265" i="1"/>
  <c r="AB265" i="1" s="1"/>
  <c r="AA241" i="1"/>
  <c r="AB241" i="1" s="1"/>
  <c r="AA239" i="1"/>
  <c r="AB239" i="1" s="1"/>
  <c r="AA147" i="1"/>
  <c r="AB147" i="1" s="1"/>
  <c r="AA237" i="1"/>
  <c r="AB237" i="1" s="1"/>
  <c r="AA235" i="1"/>
  <c r="AB235" i="1" s="1"/>
  <c r="AA228" i="1"/>
  <c r="AB228" i="1" s="1"/>
  <c r="AA185" i="1"/>
  <c r="AB185" i="1" s="1"/>
  <c r="AA174" i="1"/>
  <c r="AB174" i="1" s="1"/>
  <c r="AA173" i="1"/>
  <c r="AB173" i="1" s="1"/>
  <c r="AA170" i="1"/>
  <c r="AB170" i="1" s="1"/>
  <c r="AA146" i="1"/>
  <c r="AB146" i="1" s="1"/>
  <c r="AA137" i="1"/>
  <c r="AB137" i="1" s="1"/>
  <c r="AA136" i="1"/>
  <c r="AB136" i="1" s="1"/>
  <c r="AA132" i="1"/>
  <c r="AB132" i="1" s="1"/>
  <c r="AA91" i="1"/>
  <c r="AB91" i="1" s="1"/>
  <c r="AA79" i="1"/>
  <c r="AB79" i="1" s="1"/>
  <c r="AA75" i="1"/>
  <c r="AB75" i="1" s="1"/>
  <c r="AA60" i="1"/>
  <c r="AB60" i="1" s="1"/>
  <c r="AA57" i="1"/>
  <c r="AB57" i="1" s="1"/>
  <c r="AA51" i="1"/>
  <c r="AB51" i="1" s="1"/>
  <c r="AA46" i="1"/>
  <c r="AB46" i="1" s="1"/>
  <c r="AA40" i="1"/>
  <c r="AB40" i="1" s="1"/>
  <c r="AA34" i="1"/>
  <c r="AB34" i="1" s="1"/>
  <c r="AA27" i="1"/>
  <c r="AB27" i="1" s="1"/>
  <c r="AA18" i="1"/>
  <c r="AB18" i="1" s="1"/>
  <c r="AA11" i="1"/>
  <c r="AB11" i="1" s="1"/>
  <c r="O326" i="1"/>
  <c r="P326" i="1" s="1"/>
  <c r="O205" i="1"/>
  <c r="P205" i="1" s="1"/>
  <c r="O197" i="1"/>
  <c r="P197" i="1" s="1"/>
  <c r="O158" i="1"/>
  <c r="P158" i="1" s="1"/>
  <c r="O228" i="1"/>
  <c r="P228" i="1" s="1"/>
  <c r="O161" i="1"/>
  <c r="P161" i="1" s="1"/>
  <c r="O94" i="1"/>
  <c r="P94" i="1" s="1"/>
  <c r="O91" i="1"/>
  <c r="P91" i="1" s="1"/>
  <c r="U313" i="1"/>
  <c r="V313" i="1" s="1"/>
  <c r="U307" i="1"/>
  <c r="V307" i="1" s="1"/>
  <c r="U304" i="1"/>
  <c r="V304" i="1" s="1"/>
  <c r="U280" i="1"/>
  <c r="V280" i="1" s="1"/>
  <c r="U263" i="1"/>
  <c r="V263" i="1" s="1"/>
  <c r="U247" i="1"/>
  <c r="V247" i="1" s="1"/>
  <c r="U241" i="1"/>
  <c r="V241" i="1" s="1"/>
  <c r="U232" i="1"/>
  <c r="V232" i="1" s="1"/>
  <c r="U227" i="1"/>
  <c r="V227" i="1" s="1"/>
  <c r="U223" i="1"/>
  <c r="V223" i="1" s="1"/>
  <c r="U211" i="1"/>
  <c r="V211" i="1" s="1"/>
  <c r="U207" i="1"/>
  <c r="V207" i="1" s="1"/>
  <c r="U205" i="1"/>
  <c r="V205" i="1" s="1"/>
  <c r="U40" i="1"/>
  <c r="V40" i="1" s="1"/>
  <c r="U34" i="1"/>
  <c r="V34" i="1" s="1"/>
  <c r="U9" i="1"/>
  <c r="V9" i="1" s="1"/>
  <c r="AA275" i="1"/>
  <c r="AB275" i="1" s="1"/>
  <c r="AA192" i="1"/>
  <c r="AB192" i="1" s="1"/>
  <c r="AA182" i="1"/>
  <c r="AB182" i="1" s="1"/>
  <c r="AA179" i="1"/>
  <c r="AB179" i="1" s="1"/>
  <c r="AA154" i="1"/>
  <c r="AB154" i="1" s="1"/>
  <c r="AA145" i="1"/>
  <c r="AB145" i="1" s="1"/>
  <c r="AA141" i="1"/>
  <c r="AB141" i="1" s="1"/>
  <c r="AA113" i="1"/>
  <c r="AB113" i="1" s="1"/>
  <c r="AG240" i="1"/>
  <c r="AH240" i="1" s="1"/>
  <c r="AG205" i="1"/>
  <c r="AH205" i="1" s="1"/>
  <c r="AG161" i="1"/>
  <c r="AH161" i="1" s="1"/>
  <c r="AM354" i="1"/>
  <c r="AM337" i="1"/>
  <c r="AN337" i="1" s="1"/>
  <c r="AM334" i="1"/>
  <c r="AN334" i="1" s="1"/>
  <c r="AM225" i="1"/>
  <c r="AN225" i="1" s="1"/>
  <c r="AM222" i="1"/>
  <c r="AN222" i="1" s="1"/>
  <c r="AM206" i="1"/>
  <c r="AN206" i="1" s="1"/>
  <c r="AM204" i="1"/>
  <c r="AN204" i="1" s="1"/>
  <c r="AM195" i="1"/>
  <c r="AN195" i="1" s="1"/>
  <c r="AM180" i="1"/>
  <c r="AN180" i="1" s="1"/>
  <c r="AM176" i="1"/>
  <c r="AN176" i="1" s="1"/>
  <c r="AM130" i="1"/>
  <c r="AN130" i="1" s="1"/>
  <c r="O323" i="1"/>
  <c r="P323" i="1" s="1"/>
  <c r="O216" i="1"/>
  <c r="P216" i="1" s="1"/>
  <c r="O210" i="1"/>
  <c r="P210" i="1" s="1"/>
  <c r="O41" i="1"/>
  <c r="P41" i="1" s="1"/>
  <c r="U244" i="1"/>
  <c r="V244" i="1" s="1"/>
  <c r="U199" i="1"/>
  <c r="V199" i="1" s="1"/>
  <c r="O331" i="1"/>
  <c r="P331" i="1" s="1"/>
  <c r="O324" i="1"/>
  <c r="P324" i="1" s="1"/>
  <c r="O310" i="1"/>
  <c r="P310" i="1" s="1"/>
  <c r="O179" i="1"/>
  <c r="P179" i="1" s="1"/>
  <c r="O171" i="1"/>
  <c r="P171" i="1" s="1"/>
  <c r="O111" i="1"/>
  <c r="P111" i="1" s="1"/>
  <c r="O60" i="1"/>
  <c r="P60" i="1" s="1"/>
  <c r="U233" i="1"/>
  <c r="V233" i="1" s="1"/>
  <c r="U219" i="1"/>
  <c r="V219" i="1" s="1"/>
  <c r="U212" i="1"/>
  <c r="V212" i="1" s="1"/>
  <c r="U197" i="1"/>
  <c r="V197" i="1" s="1"/>
  <c r="U194" i="1"/>
  <c r="V194" i="1" s="1"/>
  <c r="U193" i="1"/>
  <c r="V193" i="1" s="1"/>
  <c r="U179" i="1"/>
  <c r="V179" i="1" s="1"/>
  <c r="U165" i="1"/>
  <c r="V165" i="1" s="1"/>
  <c r="U154" i="1"/>
  <c r="V154" i="1" s="1"/>
  <c r="U141" i="1"/>
  <c r="V141" i="1" s="1"/>
  <c r="U127" i="1"/>
  <c r="V127" i="1" s="1"/>
  <c r="U48" i="1"/>
  <c r="V48" i="1" s="1"/>
  <c r="U35" i="1"/>
  <c r="V35" i="1" s="1"/>
  <c r="U21" i="1"/>
  <c r="V21" i="1" s="1"/>
  <c r="U14" i="1"/>
  <c r="V14" i="1" s="1"/>
  <c r="AA287" i="1"/>
  <c r="AB287" i="1" s="1"/>
  <c r="AA183" i="1"/>
  <c r="AB183" i="1" s="1"/>
  <c r="AA162" i="1"/>
  <c r="AB162" i="1" s="1"/>
  <c r="AA157" i="1"/>
  <c r="AB157" i="1" s="1"/>
  <c r="AA151" i="1"/>
  <c r="AB151" i="1" s="1"/>
  <c r="AA123" i="1"/>
  <c r="AB123" i="1" s="1"/>
  <c r="AA121" i="1"/>
  <c r="AB121" i="1" s="1"/>
  <c r="AA116" i="1"/>
  <c r="AB116" i="1" s="1"/>
  <c r="AG246" i="1"/>
  <c r="AH246" i="1" s="1"/>
  <c r="AG202" i="1"/>
  <c r="AH202" i="1" s="1"/>
  <c r="AG186" i="1"/>
  <c r="AH186" i="1" s="1"/>
  <c r="AG179" i="1"/>
  <c r="AH179" i="1" s="1"/>
  <c r="AG132" i="1"/>
  <c r="AH132" i="1" s="1"/>
  <c r="AG93" i="1"/>
  <c r="AH93" i="1" s="1"/>
  <c r="AM364" i="1"/>
  <c r="AN364" i="1" s="1"/>
  <c r="AM357" i="1"/>
  <c r="AN357" i="1" s="1"/>
  <c r="AM344" i="1"/>
  <c r="AN344" i="1" s="1"/>
  <c r="AM341" i="1"/>
  <c r="AN341" i="1" s="1"/>
  <c r="AM317" i="1"/>
  <c r="AN317" i="1" s="1"/>
  <c r="AM231" i="1"/>
  <c r="AN231" i="1" s="1"/>
  <c r="AM187" i="1"/>
  <c r="AN187" i="1" s="1"/>
  <c r="AM185" i="1"/>
  <c r="AN185" i="1" s="1"/>
  <c r="AM164" i="1"/>
  <c r="AN164" i="1" s="1"/>
  <c r="AM142" i="1"/>
  <c r="AM138" i="1"/>
  <c r="AN138" i="1" s="1"/>
  <c r="AM114" i="1"/>
  <c r="AN114" i="1" s="1"/>
  <c r="AM92" i="1"/>
  <c r="AN92" i="1" s="1"/>
  <c r="AM52" i="1"/>
  <c r="AN52" i="1" s="1"/>
  <c r="AM9" i="1"/>
  <c r="AN9" i="1" s="1"/>
  <c r="O225" i="1"/>
  <c r="P225" i="1" s="1"/>
  <c r="O345" i="1"/>
  <c r="P345" i="1" s="1"/>
  <c r="O190" i="1"/>
  <c r="P190" i="1" s="1"/>
  <c r="O187" i="1"/>
  <c r="P187" i="1" s="1"/>
  <c r="O118" i="1"/>
  <c r="P118" i="1" s="1"/>
  <c r="O72" i="1"/>
  <c r="P72" i="1" s="1"/>
  <c r="O64" i="1"/>
  <c r="P64" i="1" s="1"/>
  <c r="O57" i="1"/>
  <c r="P57" i="1" s="1"/>
  <c r="O51" i="1"/>
  <c r="P51" i="1" s="1"/>
  <c r="O13" i="1"/>
  <c r="P13" i="1" s="1"/>
  <c r="U294" i="1"/>
  <c r="V294" i="1" s="1"/>
  <c r="U291" i="1"/>
  <c r="V291" i="1" s="1"/>
  <c r="U265" i="1"/>
  <c r="V265" i="1" s="1"/>
  <c r="U252" i="1"/>
  <c r="V252" i="1" s="1"/>
  <c r="U242" i="1"/>
  <c r="V242" i="1" s="1"/>
  <c r="U147" i="1"/>
  <c r="V147" i="1" s="1"/>
  <c r="U237" i="1"/>
  <c r="V237" i="1" s="1"/>
  <c r="U225" i="1"/>
  <c r="V225" i="1" s="1"/>
  <c r="U216" i="1"/>
  <c r="V216" i="1" s="1"/>
  <c r="U206" i="1"/>
  <c r="V206" i="1" s="1"/>
  <c r="U122" i="1"/>
  <c r="V122" i="1" s="1"/>
  <c r="U115" i="1"/>
  <c r="V115" i="1" s="1"/>
  <c r="U109" i="1"/>
  <c r="V109" i="1" s="1"/>
  <c r="U103" i="1"/>
  <c r="V103" i="1" s="1"/>
  <c r="U96" i="1"/>
  <c r="V96" i="1" s="1"/>
  <c r="U91" i="1"/>
  <c r="V91" i="1" s="1"/>
  <c r="U88" i="1"/>
  <c r="V88" i="1" s="1"/>
  <c r="U83" i="1"/>
  <c r="V83" i="1" s="1"/>
  <c r="U38" i="1"/>
  <c r="V38" i="1" s="1"/>
  <c r="U28" i="1"/>
  <c r="V28" i="1" s="1"/>
  <c r="AA280" i="1"/>
  <c r="AB280" i="1" s="1"/>
  <c r="AA217" i="1"/>
  <c r="AB217" i="1" s="1"/>
  <c r="AG206" i="1"/>
  <c r="AH206" i="1" s="1"/>
  <c r="AG198" i="1"/>
  <c r="AH198" i="1" s="1"/>
  <c r="AG183" i="1"/>
  <c r="AH183" i="1" s="1"/>
  <c r="AG141" i="1"/>
  <c r="AH141" i="1" s="1"/>
  <c r="AG122" i="1"/>
  <c r="AH122" i="1" s="1"/>
  <c r="AM348" i="1"/>
  <c r="AN348" i="1" s="1"/>
  <c r="AM63" i="1"/>
  <c r="AN63" i="1" s="1"/>
  <c r="AM328" i="1"/>
  <c r="AN328" i="1" s="1"/>
  <c r="AM322" i="1"/>
  <c r="AN322" i="1" s="1"/>
  <c r="AM233" i="1"/>
  <c r="AN233" i="1" s="1"/>
  <c r="AM192" i="1"/>
  <c r="AN192" i="1" s="1"/>
  <c r="AM155" i="1"/>
  <c r="AN155" i="1" s="1"/>
  <c r="AM149" i="1"/>
  <c r="AN149" i="1" s="1"/>
  <c r="AM117" i="1"/>
  <c r="AN117" i="1" s="1"/>
  <c r="AM102" i="1"/>
  <c r="AN102" i="1" s="1"/>
  <c r="AM99" i="1"/>
  <c r="AN99" i="1" s="1"/>
  <c r="O329" i="1"/>
  <c r="P329" i="1" s="1"/>
  <c r="O152" i="1"/>
  <c r="P152" i="1" s="1"/>
  <c r="O315" i="1"/>
  <c r="P315" i="1" s="1"/>
  <c r="O311" i="1"/>
  <c r="P311" i="1" s="1"/>
  <c r="O237" i="1"/>
  <c r="P237" i="1" s="1"/>
  <c r="O199" i="1"/>
  <c r="P199" i="1" s="1"/>
  <c r="O129" i="1"/>
  <c r="P129" i="1" s="1"/>
  <c r="O127" i="1"/>
  <c r="P127" i="1" s="1"/>
  <c r="O122" i="1"/>
  <c r="P122" i="1" s="1"/>
  <c r="O115" i="1"/>
  <c r="P115" i="1" s="1"/>
  <c r="O109" i="1"/>
  <c r="P109" i="1" s="1"/>
  <c r="O80" i="1"/>
  <c r="P80" i="1" s="1"/>
  <c r="O78" i="1"/>
  <c r="P78" i="1" s="1"/>
  <c r="O71" i="1"/>
  <c r="P71" i="1" s="1"/>
  <c r="O62" i="1"/>
  <c r="P62" i="1" s="1"/>
  <c r="O23" i="1"/>
  <c r="P23" i="1" s="1"/>
  <c r="U243" i="1"/>
  <c r="V243" i="1" s="1"/>
  <c r="U226" i="1"/>
  <c r="V226" i="1" s="1"/>
  <c r="U192" i="1"/>
  <c r="V192" i="1" s="1"/>
  <c r="U189" i="1"/>
  <c r="V189" i="1" s="1"/>
  <c r="U180" i="1"/>
  <c r="V180" i="1" s="1"/>
  <c r="U174" i="1"/>
  <c r="V174" i="1" s="1"/>
  <c r="U166" i="1"/>
  <c r="V166" i="1" s="1"/>
  <c r="U162" i="1"/>
  <c r="V162" i="1" s="1"/>
  <c r="U155" i="1"/>
  <c r="V155" i="1" s="1"/>
  <c r="U151" i="1"/>
  <c r="V151" i="1" s="1"/>
  <c r="U142" i="1"/>
  <c r="U137" i="1"/>
  <c r="V137" i="1" s="1"/>
  <c r="U128" i="1"/>
  <c r="V128" i="1" s="1"/>
  <c r="U80" i="1"/>
  <c r="V80" i="1" s="1"/>
  <c r="U73" i="1"/>
  <c r="V73" i="1" s="1"/>
  <c r="U66" i="1"/>
  <c r="V66" i="1" s="1"/>
  <c r="U61" i="1"/>
  <c r="U58" i="1"/>
  <c r="V58" i="1" s="1"/>
  <c r="U55" i="1"/>
  <c r="V55" i="1" s="1"/>
  <c r="U52" i="1"/>
  <c r="V52" i="1" s="1"/>
  <c r="U39" i="1"/>
  <c r="V39" i="1" s="1"/>
  <c r="U23" i="1"/>
  <c r="V23" i="1" s="1"/>
  <c r="U11" i="1"/>
  <c r="V11" i="1" s="1"/>
  <c r="AA303" i="1"/>
  <c r="AB303" i="1" s="1"/>
  <c r="AA289" i="1"/>
  <c r="AB289" i="1" s="1"/>
  <c r="AA258" i="1"/>
  <c r="AB258" i="1" s="1"/>
  <c r="AA254" i="1"/>
  <c r="AB254" i="1" s="1"/>
  <c r="AA251" i="1"/>
  <c r="AB251" i="1" s="1"/>
  <c r="AA246" i="1"/>
  <c r="AB246" i="1" s="1"/>
  <c r="AA230" i="1"/>
  <c r="AB230" i="1" s="1"/>
  <c r="AA226" i="1"/>
  <c r="AB226" i="1" s="1"/>
  <c r="AA216" i="1"/>
  <c r="AB216" i="1" s="1"/>
  <c r="AA198" i="1"/>
  <c r="AB198" i="1" s="1"/>
  <c r="AA131" i="1"/>
  <c r="AB131" i="1" s="1"/>
  <c r="AG278" i="1"/>
  <c r="AH278" i="1" s="1"/>
  <c r="AG271" i="1"/>
  <c r="AH271" i="1" s="1"/>
  <c r="AG265" i="1"/>
  <c r="AH265" i="1" s="1"/>
  <c r="AG209" i="1"/>
  <c r="AH209" i="1" s="1"/>
  <c r="AG187" i="1"/>
  <c r="AH187" i="1" s="1"/>
  <c r="AG154" i="1"/>
  <c r="AH154" i="1" s="1"/>
  <c r="AG151" i="1"/>
  <c r="AH151" i="1" s="1"/>
  <c r="AG148" i="1"/>
  <c r="AH148" i="1" s="1"/>
  <c r="AG11" i="1"/>
  <c r="AH11" i="1" s="1"/>
  <c r="AM311" i="1"/>
  <c r="AN311" i="1" s="1"/>
  <c r="AM309" i="1"/>
  <c r="AN309" i="1" s="1"/>
  <c r="AM252" i="1"/>
  <c r="AN252" i="1" s="1"/>
  <c r="AM249" i="1"/>
  <c r="AN249" i="1" s="1"/>
  <c r="AM244" i="1"/>
  <c r="AN244" i="1" s="1"/>
  <c r="AM193" i="1"/>
  <c r="AN193" i="1" s="1"/>
  <c r="AM154" i="1"/>
  <c r="AN154" i="1" s="1"/>
  <c r="O327" i="1"/>
  <c r="P327" i="1" s="1"/>
  <c r="O305" i="1"/>
  <c r="P305" i="1" s="1"/>
  <c r="O300" i="1"/>
  <c r="P300" i="1" s="1"/>
  <c r="O274" i="1"/>
  <c r="P274" i="1" s="1"/>
  <c r="O255" i="1"/>
  <c r="P255" i="1" s="1"/>
  <c r="O252" i="1"/>
  <c r="P252" i="1" s="1"/>
  <c r="O249" i="1"/>
  <c r="P249" i="1" s="1"/>
  <c r="O244" i="1"/>
  <c r="P244" i="1" s="1"/>
  <c r="O241" i="1"/>
  <c r="P241" i="1" s="1"/>
  <c r="O147" i="1"/>
  <c r="P147" i="1" s="1"/>
  <c r="O236" i="1"/>
  <c r="P236" i="1" s="1"/>
  <c r="O233" i="1"/>
  <c r="P233" i="1" s="1"/>
  <c r="O221" i="1"/>
  <c r="P221" i="1" s="1"/>
  <c r="O217" i="1"/>
  <c r="P217" i="1" s="1"/>
  <c r="O196" i="1"/>
  <c r="P196" i="1" s="1"/>
  <c r="O193" i="1"/>
  <c r="P193" i="1" s="1"/>
  <c r="O183" i="1"/>
  <c r="P183" i="1" s="1"/>
  <c r="O180" i="1"/>
  <c r="P180" i="1" s="1"/>
  <c r="O168" i="1"/>
  <c r="P168" i="1" s="1"/>
  <c r="O156" i="1"/>
  <c r="P156" i="1" s="1"/>
  <c r="O146" i="1"/>
  <c r="P146" i="1" s="1"/>
  <c r="O130" i="1"/>
  <c r="P130" i="1" s="1"/>
  <c r="O119" i="1"/>
  <c r="P119" i="1" s="1"/>
  <c r="O112" i="1"/>
  <c r="P112" i="1" s="1"/>
  <c r="O105" i="1"/>
  <c r="P105" i="1" s="1"/>
  <c r="O99" i="1"/>
  <c r="P99" i="1" s="1"/>
  <c r="O88" i="1"/>
  <c r="P88" i="1" s="1"/>
  <c r="O73" i="1"/>
  <c r="P73" i="1" s="1"/>
  <c r="O54" i="1"/>
  <c r="P54" i="1" s="1"/>
  <c r="O35" i="1"/>
  <c r="P35" i="1" s="1"/>
  <c r="O24" i="1"/>
  <c r="P24" i="1" s="1"/>
  <c r="O14" i="1"/>
  <c r="P14" i="1" s="1"/>
  <c r="O7" i="1"/>
  <c r="P7" i="1" s="1"/>
  <c r="U363" i="1"/>
  <c r="V363" i="1" s="1"/>
  <c r="U360" i="1"/>
  <c r="V360" i="1" s="1"/>
  <c r="U357" i="1"/>
  <c r="V357" i="1" s="1"/>
  <c r="U354" i="1"/>
  <c r="U351" i="1"/>
  <c r="V351" i="1" s="1"/>
  <c r="U348" i="1"/>
  <c r="V348" i="1" s="1"/>
  <c r="U178" i="1"/>
  <c r="V178" i="1" s="1"/>
  <c r="U344" i="1"/>
  <c r="V344" i="1" s="1"/>
  <c r="U338" i="1"/>
  <c r="U331" i="1"/>
  <c r="V331" i="1" s="1"/>
  <c r="U324" i="1"/>
  <c r="V324" i="1" s="1"/>
  <c r="U317" i="1"/>
  <c r="V317" i="1" s="1"/>
  <c r="U302" i="1"/>
  <c r="V302" i="1" s="1"/>
  <c r="U298" i="1"/>
  <c r="U288" i="1"/>
  <c r="V288" i="1" s="1"/>
  <c r="U276" i="1"/>
  <c r="V276" i="1" s="1"/>
  <c r="U272" i="1"/>
  <c r="V272" i="1" s="1"/>
  <c r="U269" i="1"/>
  <c r="V269" i="1" s="1"/>
  <c r="U258" i="1"/>
  <c r="V258" i="1" s="1"/>
  <c r="U44" i="1"/>
  <c r="V44" i="1" s="1"/>
  <c r="O357" i="1"/>
  <c r="P357" i="1" s="1"/>
  <c r="O319" i="1"/>
  <c r="P319" i="1" s="1"/>
  <c r="O303" i="1"/>
  <c r="P303" i="1" s="1"/>
  <c r="O354" i="1"/>
  <c r="O351" i="1"/>
  <c r="P351" i="1" s="1"/>
  <c r="O346" i="1"/>
  <c r="P346" i="1" s="1"/>
  <c r="O333" i="1"/>
  <c r="P333" i="1" s="1"/>
  <c r="O234" i="1"/>
  <c r="P234" i="1" s="1"/>
  <c r="O230" i="1"/>
  <c r="P230" i="1" s="1"/>
  <c r="O226" i="1"/>
  <c r="P226" i="1" s="1"/>
  <c r="O214" i="1"/>
  <c r="P214" i="1" s="1"/>
  <c r="O211" i="1"/>
  <c r="P211" i="1" s="1"/>
  <c r="O194" i="1"/>
  <c r="P194" i="1" s="1"/>
  <c r="O188" i="1"/>
  <c r="P188" i="1" s="1"/>
  <c r="O176" i="1"/>
  <c r="P176" i="1" s="1"/>
  <c r="O172" i="1"/>
  <c r="P172" i="1" s="1"/>
  <c r="O165" i="1"/>
  <c r="P165" i="1" s="1"/>
  <c r="O150" i="1"/>
  <c r="P150" i="1" s="1"/>
  <c r="O138" i="1"/>
  <c r="P138" i="1" s="1"/>
  <c r="O135" i="1"/>
  <c r="P135" i="1" s="1"/>
  <c r="O123" i="1"/>
  <c r="P123" i="1" s="1"/>
  <c r="O107" i="1"/>
  <c r="P107" i="1" s="1"/>
  <c r="O92" i="1"/>
  <c r="P92" i="1" s="1"/>
  <c r="O86" i="1"/>
  <c r="P86" i="1" s="1"/>
  <c r="O66" i="1"/>
  <c r="P66" i="1" s="1"/>
  <c r="O49" i="1"/>
  <c r="O42" i="1"/>
  <c r="P42" i="1" s="1"/>
  <c r="O28" i="1"/>
  <c r="P28" i="1" s="1"/>
  <c r="O8" i="1"/>
  <c r="P8" i="1" s="1"/>
  <c r="U311" i="1"/>
  <c r="V311" i="1" s="1"/>
  <c r="U305" i="1"/>
  <c r="V305" i="1" s="1"/>
  <c r="U299" i="1"/>
  <c r="V299" i="1" s="1"/>
  <c r="U295" i="1"/>
  <c r="V295" i="1" s="1"/>
  <c r="U292" i="1"/>
  <c r="V292" i="1" s="1"/>
  <c r="U283" i="1"/>
  <c r="V283" i="1" s="1"/>
  <c r="U273" i="1"/>
  <c r="V273" i="1" s="1"/>
  <c r="U266" i="1"/>
  <c r="V266" i="1" s="1"/>
  <c r="U254" i="1"/>
  <c r="V254" i="1" s="1"/>
  <c r="U116" i="1"/>
  <c r="V116" i="1" s="1"/>
  <c r="U97" i="1"/>
  <c r="V97" i="1" s="1"/>
  <c r="O308" i="1"/>
  <c r="P308" i="1" s="1"/>
  <c r="O291" i="1"/>
  <c r="P291" i="1" s="1"/>
  <c r="O283" i="1"/>
  <c r="P283" i="1" s="1"/>
  <c r="O271" i="1"/>
  <c r="P271" i="1" s="1"/>
  <c r="O361" i="1"/>
  <c r="P361" i="1" s="1"/>
  <c r="O348" i="1"/>
  <c r="P348" i="1" s="1"/>
  <c r="O63" i="1"/>
  <c r="P63" i="1" s="1"/>
  <c r="O178" i="1"/>
  <c r="P178" i="1" s="1"/>
  <c r="O340" i="1"/>
  <c r="P340" i="1" s="1"/>
  <c r="O322" i="1"/>
  <c r="P322" i="1" s="1"/>
  <c r="O313" i="1"/>
  <c r="P313" i="1" s="1"/>
  <c r="O286" i="1"/>
  <c r="P286" i="1" s="1"/>
  <c r="O279" i="1"/>
  <c r="P279" i="1" s="1"/>
  <c r="O275" i="1"/>
  <c r="P275" i="1" s="1"/>
  <c r="O272" i="1"/>
  <c r="P272" i="1" s="1"/>
  <c r="O269" i="1"/>
  <c r="P269" i="1" s="1"/>
  <c r="O266" i="1"/>
  <c r="P266" i="1" s="1"/>
  <c r="O262" i="1"/>
  <c r="P262" i="1" s="1"/>
  <c r="O261" i="1"/>
  <c r="P261" i="1" s="1"/>
  <c r="O260" i="1"/>
  <c r="P260" i="1" s="1"/>
  <c r="O257" i="1"/>
  <c r="P257" i="1" s="1"/>
  <c r="O253" i="1"/>
  <c r="P253" i="1" s="1"/>
  <c r="O250" i="1"/>
  <c r="O247" i="1"/>
  <c r="P247" i="1" s="1"/>
  <c r="O245" i="1"/>
  <c r="P245" i="1" s="1"/>
  <c r="O242" i="1"/>
  <c r="P242" i="1" s="1"/>
  <c r="O239" i="1"/>
  <c r="P239" i="1" s="1"/>
  <c r="O227" i="1"/>
  <c r="P227" i="1" s="1"/>
  <c r="O222" i="1"/>
  <c r="P222" i="1" s="1"/>
  <c r="O218" i="1"/>
  <c r="P218" i="1" s="1"/>
  <c r="O208" i="1"/>
  <c r="P208" i="1" s="1"/>
  <c r="O206" i="1"/>
  <c r="P206" i="1" s="1"/>
  <c r="O189" i="1"/>
  <c r="P189" i="1" s="1"/>
  <c r="O185" i="1"/>
  <c r="P185" i="1" s="1"/>
  <c r="O181" i="1"/>
  <c r="P181" i="1" s="1"/>
  <c r="O169" i="1"/>
  <c r="P169" i="1" s="1"/>
  <c r="O163" i="1"/>
  <c r="P163" i="1" s="1"/>
  <c r="O159" i="1"/>
  <c r="P159" i="1" s="1"/>
  <c r="O139" i="1"/>
  <c r="P139" i="1" s="1"/>
  <c r="O131" i="1"/>
  <c r="P131" i="1" s="1"/>
  <c r="O116" i="1"/>
  <c r="P116" i="1" s="1"/>
  <c r="O100" i="1"/>
  <c r="P100" i="1" s="1"/>
  <c r="O58" i="1"/>
  <c r="P58" i="1" s="1"/>
  <c r="O56" i="1"/>
  <c r="P56" i="1" s="1"/>
  <c r="O43" i="1"/>
  <c r="P43" i="1" s="1"/>
  <c r="O36" i="1"/>
  <c r="P36" i="1" s="1"/>
  <c r="O19" i="1"/>
  <c r="P19" i="1" s="1"/>
  <c r="O17" i="1"/>
  <c r="P17" i="1" s="1"/>
  <c r="U366" i="1"/>
  <c r="V366" i="1" s="1"/>
  <c r="U364" i="1"/>
  <c r="V364" i="1" s="1"/>
  <c r="U361" i="1"/>
  <c r="V361" i="1" s="1"/>
  <c r="U358" i="1"/>
  <c r="V358" i="1" s="1"/>
  <c r="U355" i="1"/>
  <c r="V355" i="1" s="1"/>
  <c r="U352" i="1"/>
  <c r="V352" i="1" s="1"/>
  <c r="U349" i="1"/>
  <c r="V349" i="1" s="1"/>
  <c r="U63" i="1"/>
  <c r="V63" i="1" s="1"/>
  <c r="U345" i="1"/>
  <c r="V345" i="1" s="1"/>
  <c r="U303" i="1"/>
  <c r="V303" i="1" s="1"/>
  <c r="U296" i="1"/>
  <c r="U289" i="1"/>
  <c r="V289" i="1" s="1"/>
  <c r="U278" i="1"/>
  <c r="V278" i="1" s="1"/>
  <c r="U270" i="1"/>
  <c r="V270" i="1" s="1"/>
  <c r="O350" i="1"/>
  <c r="P350" i="1" s="1"/>
  <c r="O294" i="1"/>
  <c r="P294" i="1" s="1"/>
  <c r="O366" i="1"/>
  <c r="P366" i="1" s="1"/>
  <c r="O344" i="1"/>
  <c r="P344" i="1" s="1"/>
  <c r="O342" i="1"/>
  <c r="P342" i="1" s="1"/>
  <c r="O334" i="1"/>
  <c r="P334" i="1" s="1"/>
  <c r="O328" i="1"/>
  <c r="P328" i="1" s="1"/>
  <c r="O325" i="1"/>
  <c r="P325" i="1" s="1"/>
  <c r="O238" i="1"/>
  <c r="P238" i="1" s="1"/>
  <c r="O219" i="1"/>
  <c r="P219" i="1" s="1"/>
  <c r="O212" i="1"/>
  <c r="P212" i="1" s="1"/>
  <c r="O198" i="1"/>
  <c r="P198" i="1" s="1"/>
  <c r="O182" i="1"/>
  <c r="P182" i="1" s="1"/>
  <c r="O173" i="1"/>
  <c r="P173" i="1" s="1"/>
  <c r="O164" i="1"/>
  <c r="P164" i="1" s="1"/>
  <c r="O148" i="1"/>
  <c r="P148" i="1" s="1"/>
  <c r="O132" i="1"/>
  <c r="P132" i="1" s="1"/>
  <c r="O128" i="1"/>
  <c r="P128" i="1" s="1"/>
  <c r="O124" i="1"/>
  <c r="P124" i="1" s="1"/>
  <c r="O110" i="1"/>
  <c r="P110" i="1" s="1"/>
  <c r="O101" i="1"/>
  <c r="P101" i="1" s="1"/>
  <c r="O89" i="1"/>
  <c r="P89" i="1" s="1"/>
  <c r="O75" i="1"/>
  <c r="P75" i="1" s="1"/>
  <c r="O52" i="1"/>
  <c r="P52" i="1" s="1"/>
  <c r="O50" i="1"/>
  <c r="P50" i="1" s="1"/>
  <c r="O37" i="1"/>
  <c r="P37" i="1" s="1"/>
  <c r="O29" i="1"/>
  <c r="P29" i="1" s="1"/>
  <c r="O12" i="1"/>
  <c r="P12" i="1" s="1"/>
  <c r="O10" i="1"/>
  <c r="P10" i="1" s="1"/>
  <c r="U315" i="1"/>
  <c r="V315" i="1" s="1"/>
  <c r="U300" i="1"/>
  <c r="V300" i="1" s="1"/>
  <c r="U293" i="1"/>
  <c r="V293" i="1" s="1"/>
  <c r="U264" i="1"/>
  <c r="V264" i="1" s="1"/>
  <c r="U261" i="1"/>
  <c r="V261" i="1" s="1"/>
  <c r="U255" i="1"/>
  <c r="V255" i="1" s="1"/>
  <c r="U110" i="1"/>
  <c r="V110" i="1" s="1"/>
  <c r="U92" i="1"/>
  <c r="V92" i="1" s="1"/>
  <c r="O360" i="1"/>
  <c r="P360" i="1" s="1"/>
  <c r="O339" i="1"/>
  <c r="P339" i="1" s="1"/>
  <c r="O312" i="1"/>
  <c r="P312" i="1" s="1"/>
  <c r="O297" i="1"/>
  <c r="O288" i="1"/>
  <c r="P288" i="1" s="1"/>
  <c r="O278" i="1"/>
  <c r="P278" i="1" s="1"/>
  <c r="O268" i="1"/>
  <c r="P268" i="1" s="1"/>
  <c r="O265" i="1"/>
  <c r="P265" i="1" s="1"/>
  <c r="O259" i="1"/>
  <c r="P259" i="1" s="1"/>
  <c r="O367" i="1"/>
  <c r="P367" i="1" s="1"/>
  <c r="O355" i="1"/>
  <c r="P355" i="1" s="1"/>
  <c r="O341" i="1"/>
  <c r="P341" i="1" s="1"/>
  <c r="O362" i="1"/>
  <c r="P362" i="1" s="1"/>
  <c r="O349" i="1"/>
  <c r="P349" i="1" s="1"/>
  <c r="O338" i="1"/>
  <c r="O336" i="1"/>
  <c r="P336" i="1" s="1"/>
  <c r="O335" i="1"/>
  <c r="P335" i="1" s="1"/>
  <c r="O318" i="1"/>
  <c r="P318" i="1" s="1"/>
  <c r="O314" i="1"/>
  <c r="P314" i="1" s="1"/>
  <c r="O287" i="1"/>
  <c r="P287" i="1" s="1"/>
  <c r="O280" i="1"/>
  <c r="P280" i="1" s="1"/>
  <c r="O276" i="1"/>
  <c r="P276" i="1" s="1"/>
  <c r="O273" i="1"/>
  <c r="P273" i="1" s="1"/>
  <c r="O270" i="1"/>
  <c r="P270" i="1" s="1"/>
  <c r="O267" i="1"/>
  <c r="P267" i="1" s="1"/>
  <c r="O264" i="1"/>
  <c r="P264" i="1" s="1"/>
  <c r="O263" i="1"/>
  <c r="P263" i="1" s="1"/>
  <c r="O258" i="1"/>
  <c r="P258" i="1" s="1"/>
  <c r="O254" i="1"/>
  <c r="P254" i="1" s="1"/>
  <c r="O251" i="1"/>
  <c r="P251" i="1" s="1"/>
  <c r="O246" i="1"/>
  <c r="P246" i="1" s="1"/>
  <c r="O243" i="1"/>
  <c r="P243" i="1" s="1"/>
  <c r="O240" i="1"/>
  <c r="P240" i="1" s="1"/>
  <c r="O232" i="1"/>
  <c r="P232" i="1" s="1"/>
  <c r="O213" i="1"/>
  <c r="P213" i="1" s="1"/>
  <c r="O174" i="1"/>
  <c r="P174" i="1" s="1"/>
  <c r="O167" i="1"/>
  <c r="P167" i="1" s="1"/>
  <c r="O155" i="1"/>
  <c r="P155" i="1" s="1"/>
  <c r="O153" i="1"/>
  <c r="P153" i="1" s="1"/>
  <c r="O149" i="1"/>
  <c r="P149" i="1" s="1"/>
  <c r="O125" i="1"/>
  <c r="P125" i="1" s="1"/>
  <c r="O117" i="1"/>
  <c r="P117" i="1" s="1"/>
  <c r="O114" i="1"/>
  <c r="P114" i="1" s="1"/>
  <c r="O108" i="1"/>
  <c r="P108" i="1" s="1"/>
  <c r="O102" i="1"/>
  <c r="P102" i="1" s="1"/>
  <c r="O97" i="1"/>
  <c r="P97" i="1" s="1"/>
  <c r="O84" i="1"/>
  <c r="P84" i="1" s="1"/>
  <c r="O82" i="1"/>
  <c r="P82" i="1" s="1"/>
  <c r="O69" i="1"/>
  <c r="P69" i="1" s="1"/>
  <c r="O47" i="1"/>
  <c r="P47" i="1" s="1"/>
  <c r="O45" i="1"/>
  <c r="P45" i="1" s="1"/>
  <c r="O38" i="1"/>
  <c r="P38" i="1" s="1"/>
  <c r="O31" i="1"/>
  <c r="P31" i="1" s="1"/>
  <c r="O21" i="1"/>
  <c r="P21" i="1" s="1"/>
  <c r="O9" i="1"/>
  <c r="P9" i="1" s="1"/>
  <c r="U362" i="1"/>
  <c r="V362" i="1" s="1"/>
  <c r="U359" i="1"/>
  <c r="V359" i="1" s="1"/>
  <c r="U356" i="1"/>
  <c r="V356" i="1" s="1"/>
  <c r="U353" i="1"/>
  <c r="V353" i="1" s="1"/>
  <c r="U287" i="1"/>
  <c r="V287" i="1" s="1"/>
  <c r="U279" i="1"/>
  <c r="V279" i="1" s="1"/>
  <c r="U271" i="1"/>
  <c r="V271" i="1" s="1"/>
  <c r="U268" i="1"/>
  <c r="V268" i="1" s="1"/>
  <c r="U260" i="1"/>
  <c r="V260" i="1" s="1"/>
  <c r="U89" i="1"/>
  <c r="V89" i="1" s="1"/>
  <c r="U84" i="1"/>
  <c r="V84" i="1" s="1"/>
  <c r="U74" i="1"/>
  <c r="U67" i="1"/>
  <c r="V67" i="1" s="1"/>
  <c r="U59" i="1"/>
  <c r="V59" i="1" s="1"/>
  <c r="U53" i="1"/>
  <c r="U124" i="1"/>
  <c r="V124" i="1" s="1"/>
  <c r="U117" i="1"/>
  <c r="V117" i="1" s="1"/>
  <c r="U111" i="1"/>
  <c r="V111" i="1" s="1"/>
  <c r="U105" i="1"/>
  <c r="V105" i="1" s="1"/>
  <c r="U99" i="1"/>
  <c r="V99" i="1" s="1"/>
  <c r="U93" i="1"/>
  <c r="V93" i="1" s="1"/>
  <c r="U90" i="1"/>
  <c r="V90" i="1" s="1"/>
  <c r="U85" i="1"/>
  <c r="V85" i="1" s="1"/>
  <c r="U75" i="1"/>
  <c r="V75" i="1" s="1"/>
  <c r="U69" i="1"/>
  <c r="V69" i="1" s="1"/>
  <c r="U60" i="1"/>
  <c r="V60" i="1" s="1"/>
  <c r="U54" i="1"/>
  <c r="V54" i="1" s="1"/>
  <c r="U49" i="1"/>
  <c r="U45" i="1"/>
  <c r="V45" i="1" s="1"/>
  <c r="U31" i="1"/>
  <c r="V31" i="1" s="1"/>
  <c r="AA273" i="1"/>
  <c r="AB273" i="1" s="1"/>
  <c r="AA270" i="1"/>
  <c r="AB270" i="1" s="1"/>
  <c r="AA262" i="1"/>
  <c r="AB262" i="1" s="1"/>
  <c r="U125" i="1"/>
  <c r="V125" i="1" s="1"/>
  <c r="U118" i="1"/>
  <c r="V118" i="1" s="1"/>
  <c r="U112" i="1"/>
  <c r="V112" i="1" s="1"/>
  <c r="U107" i="1"/>
  <c r="V107" i="1" s="1"/>
  <c r="U100" i="1"/>
  <c r="V100" i="1" s="1"/>
  <c r="U86" i="1"/>
  <c r="V86" i="1" s="1"/>
  <c r="U77" i="1"/>
  <c r="V77" i="1" s="1"/>
  <c r="U70" i="1"/>
  <c r="V70" i="1" s="1"/>
  <c r="AA110" i="1"/>
  <c r="AB110" i="1" s="1"/>
  <c r="AA108" i="1"/>
  <c r="AA101" i="1"/>
  <c r="AB101" i="1" s="1"/>
  <c r="AA97" i="1"/>
  <c r="AB97" i="1" s="1"/>
  <c r="AA94" i="1"/>
  <c r="AB94" i="1" s="1"/>
  <c r="AG236" i="1"/>
  <c r="AH236" i="1" s="1"/>
  <c r="AG171" i="1"/>
  <c r="AH171" i="1" s="1"/>
  <c r="U119" i="1"/>
  <c r="V119" i="1" s="1"/>
  <c r="U113" i="1"/>
  <c r="V113" i="1" s="1"/>
  <c r="U108" i="1"/>
  <c r="V108" i="1" s="1"/>
  <c r="U101" i="1"/>
  <c r="V101" i="1" s="1"/>
  <c r="U94" i="1"/>
  <c r="V94" i="1" s="1"/>
  <c r="U87" i="1"/>
  <c r="V87" i="1" s="1"/>
  <c r="U81" i="1"/>
  <c r="V81" i="1" s="1"/>
  <c r="U78" i="1"/>
  <c r="V78" i="1" s="1"/>
  <c r="U71" i="1"/>
  <c r="V71" i="1" s="1"/>
  <c r="U62" i="1"/>
  <c r="V62" i="1" s="1"/>
  <c r="U56" i="1"/>
  <c r="V56" i="1" s="1"/>
  <c r="U50" i="1"/>
  <c r="V50" i="1" s="1"/>
  <c r="U37" i="1"/>
  <c r="V37" i="1" s="1"/>
  <c r="U350" i="1"/>
  <c r="V350" i="1" s="1"/>
  <c r="U347" i="1"/>
  <c r="V347" i="1" s="1"/>
  <c r="U346" i="1"/>
  <c r="V346" i="1" s="1"/>
  <c r="U343" i="1"/>
  <c r="V343" i="1" s="1"/>
  <c r="U337" i="1"/>
  <c r="V337" i="1" s="1"/>
  <c r="U323" i="1"/>
  <c r="V323" i="1" s="1"/>
  <c r="U297" i="1"/>
  <c r="U290" i="1"/>
  <c r="V290" i="1" s="1"/>
  <c r="U286" i="1"/>
  <c r="V286" i="1" s="1"/>
  <c r="U274" i="1"/>
  <c r="V274" i="1" s="1"/>
  <c r="U267" i="1"/>
  <c r="V267" i="1" s="1"/>
  <c r="U262" i="1"/>
  <c r="V262" i="1" s="1"/>
  <c r="U259" i="1"/>
  <c r="V259" i="1" s="1"/>
  <c r="U121" i="1"/>
  <c r="V121" i="1" s="1"/>
  <c r="U114" i="1"/>
  <c r="V114" i="1" s="1"/>
  <c r="U102" i="1"/>
  <c r="V102" i="1" s="1"/>
  <c r="U95" i="1"/>
  <c r="V95" i="1" s="1"/>
  <c r="U82" i="1"/>
  <c r="V82" i="1" s="1"/>
  <c r="U79" i="1"/>
  <c r="V79" i="1" s="1"/>
  <c r="U72" i="1"/>
  <c r="V72" i="1" s="1"/>
  <c r="U64" i="1"/>
  <c r="V64" i="1" s="1"/>
  <c r="U57" i="1"/>
  <c r="V57" i="1" s="1"/>
  <c r="U51" i="1"/>
  <c r="V51" i="1" s="1"/>
  <c r="AA160" i="1"/>
  <c r="AB160" i="1" s="1"/>
  <c r="AA252" i="1"/>
  <c r="AB252" i="1" s="1"/>
  <c r="AA223" i="1"/>
  <c r="AB223" i="1" s="1"/>
  <c r="AG197" i="1"/>
  <c r="AH197" i="1" s="1"/>
  <c r="AG192" i="1"/>
  <c r="AH192" i="1" s="1"/>
  <c r="AA301" i="1"/>
  <c r="AB301" i="1" s="1"/>
  <c r="AA290" i="1"/>
  <c r="AB290" i="1" s="1"/>
  <c r="AA245" i="1"/>
  <c r="AB245" i="1" s="1"/>
  <c r="AA195" i="1"/>
  <c r="AB195" i="1" s="1"/>
  <c r="AA194" i="1"/>
  <c r="AB194" i="1" s="1"/>
  <c r="AA189" i="1"/>
  <c r="AB189" i="1" s="1"/>
  <c r="AA117" i="1"/>
  <c r="AB117" i="1" s="1"/>
  <c r="AG180" i="1"/>
  <c r="AH180" i="1" s="1"/>
  <c r="AG249" i="1"/>
  <c r="AH249" i="1" s="1"/>
  <c r="AG230" i="1"/>
  <c r="AH230" i="1" s="1"/>
  <c r="AG156" i="1"/>
  <c r="AH156" i="1" s="1"/>
  <c r="AG142" i="1"/>
  <c r="AG127" i="1"/>
  <c r="AH127" i="1" s="1"/>
  <c r="AG75" i="1"/>
  <c r="AH75" i="1" s="1"/>
  <c r="AM211" i="1"/>
  <c r="AN211" i="1" s="1"/>
  <c r="AA298" i="1"/>
  <c r="AA288" i="1"/>
  <c r="AB288" i="1" s="1"/>
  <c r="AA283" i="1"/>
  <c r="AB283" i="1" s="1"/>
  <c r="AA279" i="1"/>
  <c r="AB279" i="1" s="1"/>
  <c r="AA264" i="1"/>
  <c r="AB264" i="1" s="1"/>
  <c r="AA260" i="1"/>
  <c r="AB260" i="1" s="1"/>
  <c r="AA249" i="1"/>
  <c r="AB249" i="1" s="1"/>
  <c r="AA243" i="1"/>
  <c r="AB243" i="1" s="1"/>
  <c r="AA238" i="1"/>
  <c r="AB238" i="1" s="1"/>
  <c r="AA221" i="1"/>
  <c r="AB221" i="1" s="1"/>
  <c r="AA209" i="1"/>
  <c r="AB209" i="1" s="1"/>
  <c r="AA204" i="1"/>
  <c r="AB204" i="1" s="1"/>
  <c r="AA176" i="1"/>
  <c r="AB176" i="1" s="1"/>
  <c r="AA171" i="1"/>
  <c r="AB171" i="1" s="1"/>
  <c r="AA167" i="1"/>
  <c r="AB167" i="1" s="1"/>
  <c r="AA164" i="1"/>
  <c r="AB164" i="1" s="1"/>
  <c r="AA155" i="1"/>
  <c r="AB155" i="1" s="1"/>
  <c r="AA138" i="1"/>
  <c r="AB138" i="1" s="1"/>
  <c r="AA134" i="1"/>
  <c r="AB134" i="1" s="1"/>
  <c r="AA129" i="1"/>
  <c r="AB129" i="1" s="1"/>
  <c r="AA125" i="1"/>
  <c r="AB125" i="1" s="1"/>
  <c r="AA111" i="1"/>
  <c r="AB111" i="1" s="1"/>
  <c r="AA9" i="1"/>
  <c r="AB9" i="1" s="1"/>
  <c r="AG362" i="1"/>
  <c r="AH362" i="1" s="1"/>
  <c r="AG359" i="1"/>
  <c r="AH359" i="1" s="1"/>
  <c r="AG353" i="1"/>
  <c r="AH353" i="1" s="1"/>
  <c r="AG347" i="1"/>
  <c r="AH347" i="1" s="1"/>
  <c r="AG343" i="1"/>
  <c r="AH343" i="1" s="1"/>
  <c r="AG337" i="1"/>
  <c r="AH337" i="1" s="1"/>
  <c r="AG329" i="1"/>
  <c r="AH329" i="1" s="1"/>
  <c r="AG323" i="1"/>
  <c r="AH323" i="1" s="1"/>
  <c r="AG316" i="1"/>
  <c r="AH316" i="1" s="1"/>
  <c r="AG310" i="1"/>
  <c r="AH310" i="1" s="1"/>
  <c r="AG302" i="1"/>
  <c r="AH302" i="1" s="1"/>
  <c r="AG299" i="1"/>
  <c r="AH299" i="1" s="1"/>
  <c r="AG290" i="1"/>
  <c r="AH290" i="1" s="1"/>
  <c r="AG287" i="1"/>
  <c r="AH287" i="1" s="1"/>
  <c r="AG244" i="1"/>
  <c r="AH244" i="1" s="1"/>
  <c r="AG233" i="1"/>
  <c r="AH233" i="1" s="1"/>
  <c r="AG231" i="1"/>
  <c r="AH231" i="1" s="1"/>
  <c r="AG226" i="1"/>
  <c r="AH226" i="1" s="1"/>
  <c r="AG223" i="1"/>
  <c r="AH223" i="1" s="1"/>
  <c r="AG214" i="1"/>
  <c r="AH214" i="1" s="1"/>
  <c r="AG207" i="1"/>
  <c r="AH207" i="1" s="1"/>
  <c r="AG199" i="1"/>
  <c r="AH199" i="1" s="1"/>
  <c r="AG189" i="1"/>
  <c r="AH189" i="1" s="1"/>
  <c r="AG181" i="1"/>
  <c r="AH181" i="1" s="1"/>
  <c r="AG168" i="1"/>
  <c r="AH168" i="1" s="1"/>
  <c r="AG165" i="1"/>
  <c r="AH165" i="1" s="1"/>
  <c r="AG162" i="1"/>
  <c r="AG153" i="1"/>
  <c r="AH153" i="1" s="1"/>
  <c r="AG121" i="1"/>
  <c r="AH121" i="1" s="1"/>
  <c r="AG89" i="1"/>
  <c r="AH89" i="1" s="1"/>
  <c r="AG54" i="1"/>
  <c r="AH54" i="1" s="1"/>
  <c r="AG13" i="1"/>
  <c r="AH13" i="1" s="1"/>
  <c r="AM172" i="1"/>
  <c r="AN172" i="1" s="1"/>
  <c r="AM166" i="1"/>
  <c r="AN166" i="1" s="1"/>
  <c r="AA292" i="1"/>
  <c r="AB292" i="1" s="1"/>
  <c r="AA274" i="1"/>
  <c r="AB274" i="1" s="1"/>
  <c r="AA272" i="1"/>
  <c r="AB272" i="1" s="1"/>
  <c r="AA253" i="1"/>
  <c r="AB253" i="1" s="1"/>
  <c r="AA247" i="1"/>
  <c r="AB247" i="1" s="1"/>
  <c r="AA244" i="1"/>
  <c r="AB244" i="1" s="1"/>
  <c r="AA240" i="1"/>
  <c r="AB240" i="1" s="1"/>
  <c r="AA213" i="1"/>
  <c r="AB213" i="1" s="1"/>
  <c r="AA210" i="1"/>
  <c r="AB210" i="1" s="1"/>
  <c r="AA207" i="1"/>
  <c r="AB207" i="1" s="1"/>
  <c r="AA205" i="1"/>
  <c r="AB205" i="1" s="1"/>
  <c r="AA199" i="1"/>
  <c r="AB199" i="1" s="1"/>
  <c r="AA196" i="1"/>
  <c r="AB196" i="1" s="1"/>
  <c r="AA169" i="1"/>
  <c r="AB169" i="1" s="1"/>
  <c r="AA165" i="1"/>
  <c r="AB165" i="1" s="1"/>
  <c r="AA161" i="1"/>
  <c r="AB161" i="1" s="1"/>
  <c r="AA158" i="1"/>
  <c r="AB158" i="1" s="1"/>
  <c r="AA127" i="1"/>
  <c r="AB127" i="1" s="1"/>
  <c r="AA122" i="1"/>
  <c r="AB122" i="1" s="1"/>
  <c r="AA118" i="1"/>
  <c r="AB118" i="1" s="1"/>
  <c r="AA10" i="1"/>
  <c r="AB10" i="1" s="1"/>
  <c r="AG273" i="1"/>
  <c r="AH273" i="1" s="1"/>
  <c r="AG267" i="1"/>
  <c r="AH267" i="1" s="1"/>
  <c r="AG232" i="1"/>
  <c r="AH232" i="1" s="1"/>
  <c r="AG225" i="1"/>
  <c r="AH225" i="1" s="1"/>
  <c r="AG215" i="1"/>
  <c r="AH215" i="1" s="1"/>
  <c r="AG196" i="1"/>
  <c r="AH196" i="1" s="1"/>
  <c r="AG177" i="1"/>
  <c r="AH177" i="1" s="1"/>
  <c r="AG163" i="1"/>
  <c r="AH163" i="1" s="1"/>
  <c r="AG144" i="1"/>
  <c r="AH144" i="1" s="1"/>
  <c r="AG128" i="1"/>
  <c r="AH128" i="1" s="1"/>
  <c r="AG73" i="1"/>
  <c r="AH73" i="1" s="1"/>
  <c r="AG37" i="1"/>
  <c r="AH37" i="1" s="1"/>
  <c r="AM338" i="1"/>
  <c r="AM331" i="1"/>
  <c r="AN331" i="1" s="1"/>
  <c r="AM135" i="1"/>
  <c r="AN135" i="1" s="1"/>
  <c r="AM128" i="1"/>
  <c r="AN128" i="1" s="1"/>
  <c r="AA293" i="1"/>
  <c r="AB293" i="1" s="1"/>
  <c r="AA286" i="1"/>
  <c r="AB286" i="1" s="1"/>
  <c r="AA268" i="1"/>
  <c r="AB268" i="1" s="1"/>
  <c r="AA266" i="1"/>
  <c r="AB266" i="1" s="1"/>
  <c r="AA214" i="1"/>
  <c r="AB214" i="1" s="1"/>
  <c r="AA202" i="1"/>
  <c r="AB202" i="1" s="1"/>
  <c r="AA197" i="1"/>
  <c r="AB197" i="1" s="1"/>
  <c r="AA163" i="1"/>
  <c r="AB163" i="1" s="1"/>
  <c r="AA159" i="1"/>
  <c r="AB159" i="1" s="1"/>
  <c r="AA153" i="1"/>
  <c r="AB153" i="1" s="1"/>
  <c r="AA119" i="1"/>
  <c r="AB119" i="1" s="1"/>
  <c r="AA112" i="1"/>
  <c r="AB112" i="1" s="1"/>
  <c r="AA7" i="1"/>
  <c r="AB7" i="1" s="1"/>
  <c r="AG363" i="1"/>
  <c r="AH363" i="1" s="1"/>
  <c r="AG305" i="1"/>
  <c r="AH305" i="1" s="1"/>
  <c r="AG300" i="1"/>
  <c r="AH300" i="1" s="1"/>
  <c r="AG294" i="1"/>
  <c r="AH294" i="1" s="1"/>
  <c r="AG288" i="1"/>
  <c r="AH288" i="1" s="1"/>
  <c r="AG258" i="1"/>
  <c r="AH258" i="1" s="1"/>
  <c r="AG254" i="1"/>
  <c r="AH254" i="1" s="1"/>
  <c r="AG251" i="1"/>
  <c r="AH251" i="1" s="1"/>
  <c r="AG238" i="1"/>
  <c r="AH238" i="1" s="1"/>
  <c r="AG234" i="1"/>
  <c r="AH234" i="1" s="1"/>
  <c r="AG227" i="1"/>
  <c r="AH227" i="1" s="1"/>
  <c r="AG219" i="1"/>
  <c r="AH219" i="1" s="1"/>
  <c r="AG217" i="1"/>
  <c r="AH217" i="1" s="1"/>
  <c r="AG212" i="1"/>
  <c r="AH212" i="1" s="1"/>
  <c r="AG193" i="1"/>
  <c r="AH193" i="1" s="1"/>
  <c r="AG182" i="1"/>
  <c r="AH182" i="1" s="1"/>
  <c r="AG173" i="1"/>
  <c r="AH173" i="1" s="1"/>
  <c r="AG166" i="1"/>
  <c r="AH166" i="1" s="1"/>
  <c r="AG160" i="1"/>
  <c r="AH160" i="1" s="1"/>
  <c r="AM95" i="1"/>
  <c r="AN95" i="1" s="1"/>
  <c r="AA300" i="1"/>
  <c r="AB300" i="1" s="1"/>
  <c r="AA297" i="1"/>
  <c r="AA295" i="1"/>
  <c r="AB295" i="1" s="1"/>
  <c r="AA276" i="1"/>
  <c r="AB276" i="1" s="1"/>
  <c r="AA269" i="1"/>
  <c r="AB269" i="1" s="1"/>
  <c r="AA259" i="1"/>
  <c r="AB259" i="1" s="1"/>
  <c r="AA257" i="1"/>
  <c r="AB257" i="1" s="1"/>
  <c r="AA234" i="1"/>
  <c r="AB234" i="1" s="1"/>
  <c r="AA231" i="1"/>
  <c r="AB231" i="1" s="1"/>
  <c r="AA227" i="1"/>
  <c r="AB227" i="1" s="1"/>
  <c r="AA222" i="1"/>
  <c r="AB222" i="1" s="1"/>
  <c r="AA190" i="1"/>
  <c r="AB190" i="1" s="1"/>
  <c r="AA186" i="1"/>
  <c r="AB186" i="1" s="1"/>
  <c r="AA177" i="1"/>
  <c r="AB177" i="1" s="1"/>
  <c r="AA152" i="1"/>
  <c r="AB152" i="1" s="1"/>
  <c r="AA148" i="1"/>
  <c r="AB148" i="1" s="1"/>
  <c r="AA139" i="1"/>
  <c r="AB139" i="1" s="1"/>
  <c r="AA124" i="1"/>
  <c r="AB124" i="1" s="1"/>
  <c r="AA114" i="1"/>
  <c r="AB114" i="1" s="1"/>
  <c r="AA8" i="1"/>
  <c r="AB8" i="1" s="1"/>
  <c r="AG366" i="1"/>
  <c r="AH366" i="1" s="1"/>
  <c r="AG364" i="1"/>
  <c r="AH364" i="1" s="1"/>
  <c r="AG255" i="1"/>
  <c r="AH255" i="1" s="1"/>
  <c r="AG243" i="1"/>
  <c r="AH243" i="1" s="1"/>
  <c r="AG241" i="1"/>
  <c r="AH241" i="1" s="1"/>
  <c r="AG235" i="1"/>
  <c r="AH235" i="1" s="1"/>
  <c r="AG221" i="1"/>
  <c r="AH221" i="1" s="1"/>
  <c r="AG213" i="1"/>
  <c r="AH213" i="1" s="1"/>
  <c r="AG194" i="1"/>
  <c r="AH194" i="1" s="1"/>
  <c r="AG188" i="1"/>
  <c r="AH188" i="1" s="1"/>
  <c r="AG174" i="1"/>
  <c r="AH174" i="1" s="1"/>
  <c r="AG167" i="1"/>
  <c r="AH167" i="1" s="1"/>
  <c r="AM353" i="1"/>
  <c r="AN353" i="1" s="1"/>
  <c r="AM350" i="1"/>
  <c r="AN350" i="1" s="1"/>
  <c r="AM339" i="1"/>
  <c r="AN339" i="1" s="1"/>
  <c r="AM316" i="1"/>
  <c r="AN316" i="1" s="1"/>
  <c r="AM313" i="1"/>
  <c r="AN313" i="1" s="1"/>
  <c r="AM227" i="1"/>
  <c r="AN227" i="1" s="1"/>
  <c r="AM212" i="1"/>
  <c r="AN212" i="1" s="1"/>
  <c r="AM210" i="1"/>
  <c r="AN210" i="1" s="1"/>
  <c r="AM189" i="1"/>
  <c r="AN189" i="1" s="1"/>
  <c r="AM173" i="1"/>
  <c r="AN173" i="1" s="1"/>
  <c r="AM171" i="1"/>
  <c r="AN171" i="1" s="1"/>
  <c r="AM151" i="1"/>
  <c r="AN151" i="1" s="1"/>
  <c r="AM136" i="1"/>
  <c r="AN136" i="1" s="1"/>
  <c r="AM134" i="1"/>
  <c r="AN134" i="1" s="1"/>
  <c r="AM110" i="1"/>
  <c r="AN110" i="1" s="1"/>
  <c r="AM96" i="1"/>
  <c r="AN96" i="1" s="1"/>
  <c r="AM94" i="1"/>
  <c r="AN94" i="1" s="1"/>
  <c r="AM73" i="1"/>
  <c r="AN73" i="1" s="1"/>
  <c r="AM54" i="1"/>
  <c r="AN54" i="1" s="1"/>
  <c r="AM35" i="1"/>
  <c r="AN35" i="1" s="1"/>
  <c r="AM11" i="1"/>
  <c r="AN11" i="1" s="1"/>
  <c r="AG157" i="1"/>
  <c r="AH157" i="1" s="1"/>
  <c r="AG150" i="1"/>
  <c r="AH150" i="1" s="1"/>
  <c r="AG137" i="1"/>
  <c r="AH137" i="1" s="1"/>
  <c r="AG129" i="1"/>
  <c r="AH129" i="1" s="1"/>
  <c r="AG116" i="1"/>
  <c r="AH116" i="1" s="1"/>
  <c r="AG113" i="1"/>
  <c r="AH113" i="1" s="1"/>
  <c r="AG110" i="1"/>
  <c r="AH110" i="1" s="1"/>
  <c r="AG108" i="1"/>
  <c r="AG101" i="1"/>
  <c r="AH101" i="1" s="1"/>
  <c r="AG97" i="1"/>
  <c r="AH97" i="1" s="1"/>
  <c r="AG94" i="1"/>
  <c r="AH94" i="1" s="1"/>
  <c r="AG86" i="1"/>
  <c r="AH86" i="1" s="1"/>
  <c r="AG66" i="1"/>
  <c r="AG49" i="1"/>
  <c r="AG28" i="1"/>
  <c r="AH28" i="1" s="1"/>
  <c r="AG8" i="1"/>
  <c r="AH8" i="1" s="1"/>
  <c r="AM366" i="1"/>
  <c r="AN366" i="1" s="1"/>
  <c r="AM358" i="1"/>
  <c r="AN358" i="1" s="1"/>
  <c r="AM351" i="1"/>
  <c r="AN351" i="1" s="1"/>
  <c r="AM347" i="1"/>
  <c r="AN347" i="1" s="1"/>
  <c r="AM346" i="1"/>
  <c r="AN346" i="1" s="1"/>
  <c r="AM333" i="1"/>
  <c r="AN333" i="1" s="1"/>
  <c r="AM314" i="1"/>
  <c r="AN314" i="1" s="1"/>
  <c r="AM310" i="1"/>
  <c r="AN310" i="1" s="1"/>
  <c r="AM307" i="1"/>
  <c r="AN307" i="1" s="1"/>
  <c r="AM304" i="1"/>
  <c r="AN304" i="1" s="1"/>
  <c r="AM302" i="1"/>
  <c r="AN302" i="1" s="1"/>
  <c r="AM299" i="1"/>
  <c r="AN299" i="1" s="1"/>
  <c r="AM296" i="1"/>
  <c r="AM293" i="1"/>
  <c r="AN293" i="1" s="1"/>
  <c r="AM290" i="1"/>
  <c r="AN290" i="1" s="1"/>
  <c r="AM287" i="1"/>
  <c r="AN287" i="1" s="1"/>
  <c r="AM280" i="1"/>
  <c r="AN280" i="1" s="1"/>
  <c r="AM276" i="1"/>
  <c r="AN276" i="1" s="1"/>
  <c r="AM273" i="1"/>
  <c r="AN273" i="1" s="1"/>
  <c r="AM270" i="1"/>
  <c r="AN270" i="1" s="1"/>
  <c r="AM267" i="1"/>
  <c r="AN267" i="1" s="1"/>
  <c r="AM264" i="1"/>
  <c r="AN264" i="1" s="1"/>
  <c r="AM263" i="1"/>
  <c r="AN263" i="1" s="1"/>
  <c r="AM258" i="1"/>
  <c r="AN258" i="1" s="1"/>
  <c r="AM254" i="1"/>
  <c r="AN254" i="1" s="1"/>
  <c r="AM251" i="1"/>
  <c r="AN251" i="1" s="1"/>
  <c r="AM246" i="1"/>
  <c r="AN246" i="1" s="1"/>
  <c r="AM243" i="1"/>
  <c r="AN243" i="1" s="1"/>
  <c r="AM241" i="1"/>
  <c r="AN241" i="1" s="1"/>
  <c r="AM236" i="1"/>
  <c r="AN236" i="1" s="1"/>
  <c r="AM228" i="1"/>
  <c r="AN228" i="1" s="1"/>
  <c r="AM219" i="1"/>
  <c r="AN219" i="1" s="1"/>
  <c r="AM205" i="1"/>
  <c r="AN205" i="1" s="1"/>
  <c r="AM196" i="1"/>
  <c r="AN196" i="1" s="1"/>
  <c r="AM190" i="1"/>
  <c r="AN190" i="1" s="1"/>
  <c r="AM182" i="1"/>
  <c r="AN182" i="1" s="1"/>
  <c r="AM167" i="1"/>
  <c r="AN167" i="1" s="1"/>
  <c r="AM165" i="1"/>
  <c r="AN165" i="1" s="1"/>
  <c r="AM158" i="1"/>
  <c r="AN158" i="1" s="1"/>
  <c r="AM152" i="1"/>
  <c r="AN152" i="1" s="1"/>
  <c r="AM145" i="1"/>
  <c r="AN145" i="1" s="1"/>
  <c r="AM132" i="1"/>
  <c r="AN132" i="1" s="1"/>
  <c r="AM129" i="1"/>
  <c r="AN129" i="1" s="1"/>
  <c r="AM127" i="1"/>
  <c r="AN127" i="1" s="1"/>
  <c r="AM111" i="1"/>
  <c r="AN111" i="1" s="1"/>
  <c r="AM66" i="1"/>
  <c r="AN66" i="1" s="1"/>
  <c r="AM49" i="1"/>
  <c r="AM28" i="1"/>
  <c r="AN28" i="1" s="1"/>
  <c r="AM8" i="1"/>
  <c r="AN8" i="1" s="1"/>
  <c r="AG92" i="1"/>
  <c r="AH92" i="1" s="1"/>
  <c r="AG58" i="1"/>
  <c r="AH58" i="1" s="1"/>
  <c r="AG43" i="1"/>
  <c r="AH43" i="1" s="1"/>
  <c r="AG12" i="1"/>
  <c r="AH12" i="1" s="1"/>
  <c r="AM361" i="1"/>
  <c r="AN361" i="1" s="1"/>
  <c r="AM352" i="1"/>
  <c r="AN352" i="1" s="1"/>
  <c r="AM178" i="1"/>
  <c r="AN178" i="1" s="1"/>
  <c r="AM343" i="1"/>
  <c r="AN343" i="1" s="1"/>
  <c r="AM340" i="1"/>
  <c r="AN340" i="1" s="1"/>
  <c r="AM325" i="1"/>
  <c r="AN325" i="1" s="1"/>
  <c r="AM315" i="1"/>
  <c r="AN315" i="1" s="1"/>
  <c r="AM308" i="1"/>
  <c r="AN308" i="1" s="1"/>
  <c r="AM237" i="1"/>
  <c r="AN237" i="1" s="1"/>
  <c r="AM230" i="1"/>
  <c r="AN230" i="1" s="1"/>
  <c r="AM221" i="1"/>
  <c r="AN221" i="1" s="1"/>
  <c r="AM213" i="1"/>
  <c r="AN213" i="1" s="1"/>
  <c r="AM199" i="1"/>
  <c r="AN199" i="1" s="1"/>
  <c r="AM197" i="1"/>
  <c r="AN197" i="1" s="1"/>
  <c r="AM183" i="1"/>
  <c r="AN183" i="1" s="1"/>
  <c r="AM174" i="1"/>
  <c r="AN174" i="1" s="1"/>
  <c r="AM161" i="1"/>
  <c r="AN161" i="1" s="1"/>
  <c r="AM159" i="1"/>
  <c r="AN159" i="1" s="1"/>
  <c r="AM153" i="1"/>
  <c r="AN153" i="1" s="1"/>
  <c r="AM137" i="1"/>
  <c r="AN137" i="1" s="1"/>
  <c r="AM122" i="1"/>
  <c r="AN122" i="1" s="1"/>
  <c r="AM119" i="1"/>
  <c r="AN119" i="1" s="1"/>
  <c r="AM105" i="1"/>
  <c r="AN105" i="1" s="1"/>
  <c r="AM97" i="1"/>
  <c r="AN97" i="1" s="1"/>
  <c r="AM86" i="1"/>
  <c r="AN86" i="1" s="1"/>
  <c r="AM58" i="1"/>
  <c r="AN58" i="1" s="1"/>
  <c r="AM43" i="1"/>
  <c r="AN43" i="1" s="1"/>
  <c r="AM12" i="1"/>
  <c r="AN12" i="1" s="1"/>
  <c r="AG158" i="1"/>
  <c r="AH158" i="1" s="1"/>
  <c r="AG139" i="1"/>
  <c r="AH139" i="1" s="1"/>
  <c r="AG118" i="1"/>
  <c r="AH118" i="1" s="1"/>
  <c r="AG84" i="1"/>
  <c r="AH84" i="1" s="1"/>
  <c r="AG69" i="1"/>
  <c r="AH69" i="1" s="1"/>
  <c r="AG47" i="1"/>
  <c r="AH47" i="1" s="1"/>
  <c r="AG31" i="1"/>
  <c r="AH31" i="1" s="1"/>
  <c r="AG10" i="1"/>
  <c r="AH10" i="1" s="1"/>
  <c r="AM362" i="1"/>
  <c r="AN362" i="1" s="1"/>
  <c r="AM349" i="1"/>
  <c r="AN349" i="1" s="1"/>
  <c r="AM342" i="1"/>
  <c r="AN342" i="1" s="1"/>
  <c r="AM335" i="1"/>
  <c r="AN335" i="1" s="1"/>
  <c r="AM329" i="1"/>
  <c r="AN329" i="1" s="1"/>
  <c r="AM326" i="1"/>
  <c r="AN326" i="1" s="1"/>
  <c r="AM312" i="1"/>
  <c r="AN312" i="1" s="1"/>
  <c r="AM147" i="1"/>
  <c r="AN147" i="1" s="1"/>
  <c r="AM226" i="1"/>
  <c r="AN226" i="1" s="1"/>
  <c r="AM223" i="1"/>
  <c r="AN223" i="1" s="1"/>
  <c r="AM215" i="1"/>
  <c r="AN215" i="1" s="1"/>
  <c r="AM208" i="1"/>
  <c r="AN208" i="1" s="1"/>
  <c r="AM188" i="1"/>
  <c r="AN188" i="1" s="1"/>
  <c r="AM186" i="1"/>
  <c r="AN186" i="1" s="1"/>
  <c r="AM177" i="1"/>
  <c r="AN177" i="1" s="1"/>
  <c r="AM169" i="1"/>
  <c r="AN169" i="1" s="1"/>
  <c r="AM162" i="1"/>
  <c r="AN162" i="1" s="1"/>
  <c r="AM150" i="1"/>
  <c r="AN150" i="1" s="1"/>
  <c r="AM148" i="1"/>
  <c r="AN148" i="1" s="1"/>
  <c r="AM131" i="1"/>
  <c r="AN131" i="1" s="1"/>
  <c r="AM123" i="1"/>
  <c r="AN123" i="1" s="1"/>
  <c r="AM112" i="1"/>
  <c r="AN112" i="1" s="1"/>
  <c r="AM109" i="1"/>
  <c r="AN109" i="1" s="1"/>
  <c r="AM108" i="1"/>
  <c r="AN108" i="1" s="1"/>
  <c r="AM89" i="1"/>
  <c r="AN89" i="1" s="1"/>
  <c r="AM69" i="1"/>
  <c r="AN69" i="1" s="1"/>
  <c r="AM47" i="1"/>
  <c r="AN47" i="1" s="1"/>
  <c r="AM31" i="1"/>
  <c r="AN31" i="1" s="1"/>
  <c r="AM10" i="1"/>
  <c r="AN10" i="1" s="1"/>
  <c r="AG145" i="1"/>
  <c r="AH145" i="1" s="1"/>
  <c r="AG136" i="1"/>
  <c r="AH136" i="1" s="1"/>
  <c r="AG96" i="1"/>
  <c r="AH96" i="1" s="1"/>
  <c r="AG85" i="1"/>
  <c r="AH85" i="1" s="1"/>
  <c r="AG80" i="1"/>
  <c r="AH80" i="1" s="1"/>
  <c r="AG60" i="1"/>
  <c r="AH60" i="1" s="1"/>
  <c r="AG41" i="1"/>
  <c r="AH41" i="1" s="1"/>
  <c r="AG23" i="1"/>
  <c r="AH23" i="1" s="1"/>
  <c r="AG14" i="1"/>
  <c r="AH14" i="1" s="1"/>
  <c r="AG7" i="1"/>
  <c r="AH7" i="1" s="1"/>
  <c r="AM363" i="1"/>
  <c r="AN363" i="1" s="1"/>
  <c r="AM359" i="1"/>
  <c r="AN359" i="1" s="1"/>
  <c r="AM356" i="1"/>
  <c r="AN356" i="1" s="1"/>
  <c r="AM345" i="1"/>
  <c r="AN345" i="1" s="1"/>
  <c r="AM336" i="1"/>
  <c r="AN336" i="1" s="1"/>
  <c r="AM327" i="1"/>
  <c r="AN327" i="1" s="1"/>
  <c r="AM323" i="1"/>
  <c r="AN323" i="1" s="1"/>
  <c r="AM319" i="1"/>
  <c r="AN319" i="1" s="1"/>
  <c r="AM306" i="1"/>
  <c r="AN306" i="1" s="1"/>
  <c r="AM301" i="1"/>
  <c r="AN301" i="1" s="1"/>
  <c r="AM298" i="1"/>
  <c r="AN298" i="1" s="1"/>
  <c r="AM295" i="1"/>
  <c r="AN295" i="1" s="1"/>
  <c r="AM292" i="1"/>
  <c r="AN292" i="1" s="1"/>
  <c r="AM289" i="1"/>
  <c r="AN289" i="1" s="1"/>
  <c r="AM286" i="1"/>
  <c r="AN286" i="1" s="1"/>
  <c r="AM279" i="1"/>
  <c r="AN279" i="1" s="1"/>
  <c r="AM275" i="1"/>
  <c r="AN275" i="1" s="1"/>
  <c r="AM272" i="1"/>
  <c r="AN272" i="1" s="1"/>
  <c r="AM269" i="1"/>
  <c r="AN269" i="1" s="1"/>
  <c r="AM266" i="1"/>
  <c r="AN266" i="1" s="1"/>
  <c r="AM262" i="1"/>
  <c r="AN262" i="1" s="1"/>
  <c r="AM261" i="1"/>
  <c r="AN261" i="1" s="1"/>
  <c r="AM260" i="1"/>
  <c r="AN260" i="1" s="1"/>
  <c r="AM253" i="1"/>
  <c r="AN253" i="1" s="1"/>
  <c r="AM250" i="1"/>
  <c r="AM247" i="1"/>
  <c r="AN247" i="1" s="1"/>
  <c r="AM245" i="1"/>
  <c r="AN245" i="1" s="1"/>
  <c r="AM239" i="1"/>
  <c r="AN239" i="1" s="1"/>
  <c r="AM234" i="1"/>
  <c r="AN234" i="1" s="1"/>
  <c r="AM218" i="1"/>
  <c r="AN218" i="1" s="1"/>
  <c r="AM216" i="1"/>
  <c r="AN216" i="1" s="1"/>
  <c r="AM209" i="1"/>
  <c r="AN209" i="1" s="1"/>
  <c r="AM202" i="1"/>
  <c r="AN202" i="1" s="1"/>
  <c r="AM194" i="1"/>
  <c r="AN194" i="1" s="1"/>
  <c r="AM181" i="1"/>
  <c r="AN181" i="1" s="1"/>
  <c r="AM179" i="1"/>
  <c r="AN179" i="1" s="1"/>
  <c r="AM170" i="1"/>
  <c r="AN170" i="1" s="1"/>
  <c r="AM163" i="1"/>
  <c r="AN163" i="1" s="1"/>
  <c r="AM157" i="1"/>
  <c r="AN157" i="1" s="1"/>
  <c r="AM146" i="1"/>
  <c r="AN146" i="1" s="1"/>
  <c r="AM144" i="1"/>
  <c r="AN144" i="1" s="1"/>
  <c r="AM124" i="1"/>
  <c r="AN124" i="1" s="1"/>
  <c r="AM116" i="1"/>
  <c r="AN116" i="1" s="1"/>
  <c r="AM107" i="1"/>
  <c r="AN107" i="1" s="1"/>
  <c r="AM103" i="1"/>
  <c r="AN103" i="1" s="1"/>
  <c r="AM101" i="1"/>
  <c r="AN101" i="1" s="1"/>
  <c r="AM93" i="1"/>
  <c r="AN93" i="1" s="1"/>
  <c r="AM80" i="1"/>
  <c r="AN80" i="1" s="1"/>
  <c r="AM60" i="1"/>
  <c r="AN60" i="1" s="1"/>
  <c r="AM41" i="1"/>
  <c r="AN41" i="1" s="1"/>
  <c r="AM23" i="1"/>
  <c r="AN23" i="1" s="1"/>
  <c r="AM14" i="1"/>
  <c r="AN14" i="1" s="1"/>
  <c r="AM7" i="1"/>
  <c r="AN7" i="1" s="1"/>
  <c r="U367" i="1"/>
  <c r="V367" i="1" s="1"/>
  <c r="AG367" i="1"/>
  <c r="AH367" i="1" s="1"/>
  <c r="AM367" i="1"/>
  <c r="AN367" i="1" s="1"/>
  <c r="AM141" i="1"/>
  <c r="AN141" i="1" s="1"/>
  <c r="AM125" i="1"/>
  <c r="AN125" i="1" s="1"/>
  <c r="AM305" i="1"/>
  <c r="AN305" i="1" s="1"/>
  <c r="AM303" i="1"/>
  <c r="AN303" i="1" s="1"/>
  <c r="AM300" i="1"/>
  <c r="AN300" i="1" s="1"/>
  <c r="AM297" i="1"/>
  <c r="AM294" i="1"/>
  <c r="AN294" i="1" s="1"/>
  <c r="AM291" i="1"/>
  <c r="AN291" i="1" s="1"/>
  <c r="AM288" i="1"/>
  <c r="AN288" i="1" s="1"/>
  <c r="AM283" i="1"/>
  <c r="AN283" i="1" s="1"/>
  <c r="AM278" i="1"/>
  <c r="AN278" i="1" s="1"/>
  <c r="AM274" i="1"/>
  <c r="AN274" i="1" s="1"/>
  <c r="AM271" i="1"/>
  <c r="AN271" i="1" s="1"/>
  <c r="AM268" i="1"/>
  <c r="AN268" i="1" s="1"/>
  <c r="AM265" i="1"/>
  <c r="AN265" i="1" s="1"/>
  <c r="AM259" i="1"/>
  <c r="AN259" i="1" s="1"/>
  <c r="AM255" i="1"/>
  <c r="AN255" i="1" s="1"/>
  <c r="AM118" i="1"/>
  <c r="AN118" i="1" s="1"/>
  <c r="AM257" i="1"/>
  <c r="AN257" i="1" s="1"/>
  <c r="AM139" i="1"/>
  <c r="AN139" i="1" s="1"/>
  <c r="AM100" i="1"/>
  <c r="AN100" i="1" s="1"/>
  <c r="AM87" i="1"/>
  <c r="AN87" i="1" s="1"/>
  <c r="AM81" i="1"/>
  <c r="AN81" i="1" s="1"/>
  <c r="AM77" i="1"/>
  <c r="AN77" i="1" s="1"/>
  <c r="AM70" i="1"/>
  <c r="AN70" i="1" s="1"/>
  <c r="AM61" i="1"/>
  <c r="AM55" i="1"/>
  <c r="AN55" i="1" s="1"/>
  <c r="AM44" i="1"/>
  <c r="AN44" i="1" s="1"/>
  <c r="AM38" i="1"/>
  <c r="AN38" i="1" s="1"/>
  <c r="AM33" i="1"/>
  <c r="AN33" i="1" s="1"/>
  <c r="AM24" i="1"/>
  <c r="AN24" i="1" s="1"/>
  <c r="AM15" i="1"/>
  <c r="AN15" i="1" s="1"/>
  <c r="AM82" i="1"/>
  <c r="AN82" i="1" s="1"/>
  <c r="AM78" i="1"/>
  <c r="AN78" i="1" s="1"/>
  <c r="AM71" i="1"/>
  <c r="AN71" i="1" s="1"/>
  <c r="AM62" i="1"/>
  <c r="AN62" i="1" s="1"/>
  <c r="AM56" i="1"/>
  <c r="AN56" i="1" s="1"/>
  <c r="AM50" i="1"/>
  <c r="AN50" i="1" s="1"/>
  <c r="AM45" i="1"/>
  <c r="AN45" i="1" s="1"/>
  <c r="AM39" i="1"/>
  <c r="AN39" i="1" s="1"/>
  <c r="AM25" i="1"/>
  <c r="AN25" i="1" s="1"/>
  <c r="AM17" i="1"/>
  <c r="AN17" i="1" s="1"/>
  <c r="AM91" i="1"/>
  <c r="AN91" i="1" s="1"/>
  <c r="AM88" i="1"/>
  <c r="AN88" i="1" s="1"/>
  <c r="AM83" i="1"/>
  <c r="AN83" i="1" s="1"/>
  <c r="AM79" i="1"/>
  <c r="AN79" i="1" s="1"/>
  <c r="AM72" i="1"/>
  <c r="AN72" i="1" s="1"/>
  <c r="AM64" i="1"/>
  <c r="AN64" i="1" s="1"/>
  <c r="AM57" i="1"/>
  <c r="AN57" i="1" s="1"/>
  <c r="AM51" i="1"/>
  <c r="AN51" i="1" s="1"/>
  <c r="AM46" i="1"/>
  <c r="AN46" i="1" s="1"/>
  <c r="AM40" i="1"/>
  <c r="AN40" i="1" s="1"/>
  <c r="AM34" i="1"/>
  <c r="AN34" i="1" s="1"/>
  <c r="AM27" i="1"/>
  <c r="AN27" i="1" s="1"/>
  <c r="AM18" i="1"/>
  <c r="AN18" i="1" s="1"/>
  <c r="AM84" i="1"/>
  <c r="AN84" i="1" s="1"/>
  <c r="AM19" i="1"/>
  <c r="AN19" i="1" s="1"/>
  <c r="AM90" i="1"/>
  <c r="AN90" i="1" s="1"/>
  <c r="AM85" i="1"/>
  <c r="AN85" i="1" s="1"/>
  <c r="AM74" i="1"/>
  <c r="AM67" i="1"/>
  <c r="AN67" i="1" s="1"/>
  <c r="AM59" i="1"/>
  <c r="AN59" i="1" s="1"/>
  <c r="AM53" i="1"/>
  <c r="AM48" i="1"/>
  <c r="AN48" i="1" s="1"/>
  <c r="AM42" i="1"/>
  <c r="AN42" i="1" s="1"/>
  <c r="AM36" i="1"/>
  <c r="AN36" i="1" s="1"/>
  <c r="AM29" i="1"/>
  <c r="AN29" i="1" s="1"/>
  <c r="AM21" i="1"/>
  <c r="AN21" i="1" s="1"/>
  <c r="AM13" i="1"/>
  <c r="AN13" i="1" s="1"/>
  <c r="AG360" i="1"/>
  <c r="AH360" i="1" s="1"/>
  <c r="AG354" i="1"/>
  <c r="AG338" i="1"/>
  <c r="AG331" i="1"/>
  <c r="AH331" i="1" s="1"/>
  <c r="AG324" i="1"/>
  <c r="AH324" i="1" s="1"/>
  <c r="AG317" i="1"/>
  <c r="AH317" i="1" s="1"/>
  <c r="AG311" i="1"/>
  <c r="AH311" i="1" s="1"/>
  <c r="AG348" i="1"/>
  <c r="AH348" i="1" s="1"/>
  <c r="AG344" i="1"/>
  <c r="AH344" i="1" s="1"/>
  <c r="AG361" i="1"/>
  <c r="AH361" i="1" s="1"/>
  <c r="AG355" i="1"/>
  <c r="AH355" i="1" s="1"/>
  <c r="AG349" i="1"/>
  <c r="AH349" i="1" s="1"/>
  <c r="AG345" i="1"/>
  <c r="AH345" i="1" s="1"/>
  <c r="AG339" i="1"/>
  <c r="AH339" i="1" s="1"/>
  <c r="AG333" i="1"/>
  <c r="AH333" i="1" s="1"/>
  <c r="AG325" i="1"/>
  <c r="AH325" i="1" s="1"/>
  <c r="AG318" i="1"/>
  <c r="AH318" i="1" s="1"/>
  <c r="AG312" i="1"/>
  <c r="AH312" i="1" s="1"/>
  <c r="AG280" i="1"/>
  <c r="AH280" i="1" s="1"/>
  <c r="AG356" i="1"/>
  <c r="AH356" i="1" s="1"/>
  <c r="AG350" i="1"/>
  <c r="AH350" i="1" s="1"/>
  <c r="AG346" i="1"/>
  <c r="AH346" i="1" s="1"/>
  <c r="AG340" i="1"/>
  <c r="AH340" i="1" s="1"/>
  <c r="AG334" i="1"/>
  <c r="AG326" i="1"/>
  <c r="AH326" i="1" s="1"/>
  <c r="AG319" i="1"/>
  <c r="AH319" i="1" s="1"/>
  <c r="AG313" i="1"/>
  <c r="AH313" i="1" s="1"/>
  <c r="AG307" i="1"/>
  <c r="AH307" i="1" s="1"/>
  <c r="AG296" i="1"/>
  <c r="AG357" i="1"/>
  <c r="AH357" i="1" s="1"/>
  <c r="AG351" i="1"/>
  <c r="AH351" i="1" s="1"/>
  <c r="AG178" i="1"/>
  <c r="AH178" i="1" s="1"/>
  <c r="AG341" i="1"/>
  <c r="AH341" i="1" s="1"/>
  <c r="AG335" i="1"/>
  <c r="AH335" i="1" s="1"/>
  <c r="AG327" i="1"/>
  <c r="AH327" i="1" s="1"/>
  <c r="AG322" i="1"/>
  <c r="AH322" i="1" s="1"/>
  <c r="AG314" i="1"/>
  <c r="AH314" i="1" s="1"/>
  <c r="AG304" i="1"/>
  <c r="AH304" i="1" s="1"/>
  <c r="AG293" i="1"/>
  <c r="AH293" i="1" s="1"/>
  <c r="AG358" i="1"/>
  <c r="AH358" i="1" s="1"/>
  <c r="AG352" i="1"/>
  <c r="AH352" i="1" s="1"/>
  <c r="AG63" i="1"/>
  <c r="AH63" i="1" s="1"/>
  <c r="AG342" i="1"/>
  <c r="AH342" i="1" s="1"/>
  <c r="AG336" i="1"/>
  <c r="AH336" i="1" s="1"/>
  <c r="AG328" i="1"/>
  <c r="AH328" i="1" s="1"/>
  <c r="AG315" i="1"/>
  <c r="AH315" i="1" s="1"/>
  <c r="AG309" i="1"/>
  <c r="AH309" i="1" s="1"/>
  <c r="AG276" i="1"/>
  <c r="AH276" i="1" s="1"/>
  <c r="AG270" i="1"/>
  <c r="AH270" i="1" s="1"/>
  <c r="AG264" i="1"/>
  <c r="AH264" i="1" s="1"/>
  <c r="AG263" i="1"/>
  <c r="AH263" i="1" s="1"/>
  <c r="AG239" i="1"/>
  <c r="AH239" i="1" s="1"/>
  <c r="AG306" i="1"/>
  <c r="AH306" i="1" s="1"/>
  <c r="AG301" i="1"/>
  <c r="AH301" i="1" s="1"/>
  <c r="AG295" i="1"/>
  <c r="AH295" i="1" s="1"/>
  <c r="AG289" i="1"/>
  <c r="AH289" i="1" s="1"/>
  <c r="AG279" i="1"/>
  <c r="AH279" i="1" s="1"/>
  <c r="AG272" i="1"/>
  <c r="AH272" i="1" s="1"/>
  <c r="AG266" i="1"/>
  <c r="AH266" i="1" s="1"/>
  <c r="AG261" i="1"/>
  <c r="AG257" i="1"/>
  <c r="AH257" i="1" s="1"/>
  <c r="AG250" i="1"/>
  <c r="AG245" i="1"/>
  <c r="AH245" i="1" s="1"/>
  <c r="AG222" i="1"/>
  <c r="AH222" i="1" s="1"/>
  <c r="AG204" i="1"/>
  <c r="AH204" i="1" s="1"/>
  <c r="AG195" i="1"/>
  <c r="AH195" i="1" s="1"/>
  <c r="AG185" i="1"/>
  <c r="AH185" i="1" s="1"/>
  <c r="AG176" i="1"/>
  <c r="AH176" i="1" s="1"/>
  <c r="AG164" i="1"/>
  <c r="AH164" i="1" s="1"/>
  <c r="AG146" i="1"/>
  <c r="AH146" i="1" s="1"/>
  <c r="AG138" i="1"/>
  <c r="AH138" i="1" s="1"/>
  <c r="AG125" i="1"/>
  <c r="AH125" i="1" s="1"/>
  <c r="AG117" i="1"/>
  <c r="AH117" i="1" s="1"/>
  <c r="AG308" i="1"/>
  <c r="AH308" i="1" s="1"/>
  <c r="AG303" i="1"/>
  <c r="AH303" i="1" s="1"/>
  <c r="AG297" i="1"/>
  <c r="AG291" i="1"/>
  <c r="AH291" i="1" s="1"/>
  <c r="AG283" i="1"/>
  <c r="AH283" i="1" s="1"/>
  <c r="AG274" i="1"/>
  <c r="AH274" i="1" s="1"/>
  <c r="AG268" i="1"/>
  <c r="AH268" i="1" s="1"/>
  <c r="AG259" i="1"/>
  <c r="AH259" i="1" s="1"/>
  <c r="AG252" i="1"/>
  <c r="AH252" i="1" s="1"/>
  <c r="AG242" i="1"/>
  <c r="AH242" i="1" s="1"/>
  <c r="AG147" i="1"/>
  <c r="AH147" i="1" s="1"/>
  <c r="AG190" i="1"/>
  <c r="AH190" i="1" s="1"/>
  <c r="AG169" i="1"/>
  <c r="AH169" i="1" s="1"/>
  <c r="AG152" i="1"/>
  <c r="AH152" i="1" s="1"/>
  <c r="AG131" i="1"/>
  <c r="AH131" i="1" s="1"/>
  <c r="AG298" i="1"/>
  <c r="AG292" i="1"/>
  <c r="AH292" i="1" s="1"/>
  <c r="AG286" i="1"/>
  <c r="AH286" i="1" s="1"/>
  <c r="AG275" i="1"/>
  <c r="AH275" i="1" s="1"/>
  <c r="AG269" i="1"/>
  <c r="AH269" i="1" s="1"/>
  <c r="AG262" i="1"/>
  <c r="AH262" i="1" s="1"/>
  <c r="AG260" i="1"/>
  <c r="AH260" i="1" s="1"/>
  <c r="AG253" i="1"/>
  <c r="AH253" i="1" s="1"/>
  <c r="AG247" i="1"/>
  <c r="AH247" i="1" s="1"/>
  <c r="AG228" i="1"/>
  <c r="AH228" i="1" s="1"/>
  <c r="AG208" i="1"/>
  <c r="AH208" i="1" s="1"/>
  <c r="AG123" i="1"/>
  <c r="AH123" i="1" s="1"/>
  <c r="AG114" i="1"/>
  <c r="AH114" i="1" s="1"/>
  <c r="AG111" i="1"/>
  <c r="AH111" i="1" s="1"/>
  <c r="AG105" i="1"/>
  <c r="AH105" i="1" s="1"/>
  <c r="AG102" i="1"/>
  <c r="AG99" i="1"/>
  <c r="AH99" i="1" s="1"/>
  <c r="AG95" i="1"/>
  <c r="AH95" i="1" s="1"/>
  <c r="AG115" i="1"/>
  <c r="AH115" i="1" s="1"/>
  <c r="AG112" i="1"/>
  <c r="AH112" i="1" s="1"/>
  <c r="AG109" i="1"/>
  <c r="AH109" i="1" s="1"/>
  <c r="AG107" i="1"/>
  <c r="AH107" i="1" s="1"/>
  <c r="AG103" i="1"/>
  <c r="AH103" i="1" s="1"/>
  <c r="AG100" i="1"/>
  <c r="AH100" i="1" s="1"/>
  <c r="AG87" i="1"/>
  <c r="AH87" i="1" s="1"/>
  <c r="AG81" i="1"/>
  <c r="AH81" i="1" s="1"/>
  <c r="AG77" i="1"/>
  <c r="AH77" i="1" s="1"/>
  <c r="AG70" i="1"/>
  <c r="AH70" i="1" s="1"/>
  <c r="AG61" i="1"/>
  <c r="AG55" i="1"/>
  <c r="AH55" i="1" s="1"/>
  <c r="AG44" i="1"/>
  <c r="AH44" i="1" s="1"/>
  <c r="AG38" i="1"/>
  <c r="AH38" i="1" s="1"/>
  <c r="AG33" i="1"/>
  <c r="AH33" i="1" s="1"/>
  <c r="AG24" i="1"/>
  <c r="AH24" i="1" s="1"/>
  <c r="AG15" i="1"/>
  <c r="AH15" i="1" s="1"/>
  <c r="AG82" i="1"/>
  <c r="AH82" i="1" s="1"/>
  <c r="AG78" i="1"/>
  <c r="AH78" i="1" s="1"/>
  <c r="AG71" i="1"/>
  <c r="AH71" i="1" s="1"/>
  <c r="AG62" i="1"/>
  <c r="AH62" i="1" s="1"/>
  <c r="AG56" i="1"/>
  <c r="AH56" i="1" s="1"/>
  <c r="AG50" i="1"/>
  <c r="AH50" i="1" s="1"/>
  <c r="AG45" i="1"/>
  <c r="AH45" i="1" s="1"/>
  <c r="AG39" i="1"/>
  <c r="AH39" i="1" s="1"/>
  <c r="AG25" i="1"/>
  <c r="AH25" i="1" s="1"/>
  <c r="AG17" i="1"/>
  <c r="AH17" i="1" s="1"/>
  <c r="AG91" i="1"/>
  <c r="AH91" i="1" s="1"/>
  <c r="AG88" i="1"/>
  <c r="AH88" i="1" s="1"/>
  <c r="AG83" i="1"/>
  <c r="AH83" i="1" s="1"/>
  <c r="AG79" i="1"/>
  <c r="AH79" i="1" s="1"/>
  <c r="AG72" i="1"/>
  <c r="AH72" i="1" s="1"/>
  <c r="AG64" i="1"/>
  <c r="AH64" i="1" s="1"/>
  <c r="AG57" i="1"/>
  <c r="AH57" i="1" s="1"/>
  <c r="AG51" i="1"/>
  <c r="AH51" i="1" s="1"/>
  <c r="AG46" i="1"/>
  <c r="AH46" i="1" s="1"/>
  <c r="AG40" i="1"/>
  <c r="AH40" i="1" s="1"/>
  <c r="AG34" i="1"/>
  <c r="AH34" i="1" s="1"/>
  <c r="AG27" i="1"/>
  <c r="AH27" i="1" s="1"/>
  <c r="AG18" i="1"/>
  <c r="AH18" i="1" s="1"/>
  <c r="AG19" i="1"/>
  <c r="AH19" i="1" s="1"/>
  <c r="AG90" i="1"/>
  <c r="AG74" i="1"/>
  <c r="AG67" i="1"/>
  <c r="AH67" i="1" s="1"/>
  <c r="AG59" i="1"/>
  <c r="AH59" i="1" s="1"/>
  <c r="AG53" i="1"/>
  <c r="AG48" i="1"/>
  <c r="AG42" i="1"/>
  <c r="AH42" i="1" s="1"/>
  <c r="AG36" i="1"/>
  <c r="AH36" i="1" s="1"/>
  <c r="AG29" i="1"/>
  <c r="AH29" i="1" s="1"/>
  <c r="AG21" i="1"/>
  <c r="AH21" i="1" s="1"/>
  <c r="AA359" i="1"/>
  <c r="AB359" i="1" s="1"/>
  <c r="AA353" i="1"/>
  <c r="AB353" i="1" s="1"/>
  <c r="AA347" i="1"/>
  <c r="AB347" i="1" s="1"/>
  <c r="AA343" i="1"/>
  <c r="AB343" i="1" s="1"/>
  <c r="AA337" i="1"/>
  <c r="AB337" i="1" s="1"/>
  <c r="AA329" i="1"/>
  <c r="AB329" i="1" s="1"/>
  <c r="AA323" i="1"/>
  <c r="AB323" i="1" s="1"/>
  <c r="AA318" i="1"/>
  <c r="AB318" i="1" s="1"/>
  <c r="AA315" i="1"/>
  <c r="AB315" i="1" s="1"/>
  <c r="AA312" i="1"/>
  <c r="AB312" i="1" s="1"/>
  <c r="AA309" i="1"/>
  <c r="AB309" i="1" s="1"/>
  <c r="AA360" i="1"/>
  <c r="AB360" i="1" s="1"/>
  <c r="AA354" i="1"/>
  <c r="AA348" i="1"/>
  <c r="AB348" i="1" s="1"/>
  <c r="AA344" i="1"/>
  <c r="AB344" i="1" s="1"/>
  <c r="AA338" i="1"/>
  <c r="AA331" i="1"/>
  <c r="AB331" i="1" s="1"/>
  <c r="AA324" i="1"/>
  <c r="AB324" i="1" s="1"/>
  <c r="AA304" i="1"/>
  <c r="AB304" i="1" s="1"/>
  <c r="AA294" i="1"/>
  <c r="AB294" i="1" s="1"/>
  <c r="AA255" i="1"/>
  <c r="AB255" i="1" s="1"/>
  <c r="AA366" i="1"/>
  <c r="AB366" i="1" s="1"/>
  <c r="AA355" i="1"/>
  <c r="AB355" i="1" s="1"/>
  <c r="AA345" i="1"/>
  <c r="AB345" i="1" s="1"/>
  <c r="AA333" i="1"/>
  <c r="AB333" i="1" s="1"/>
  <c r="AA325" i="1"/>
  <c r="AB325" i="1" s="1"/>
  <c r="AA319" i="1"/>
  <c r="AB319" i="1" s="1"/>
  <c r="AA316" i="1"/>
  <c r="AB316" i="1" s="1"/>
  <c r="AA313" i="1"/>
  <c r="AB313" i="1" s="1"/>
  <c r="AA310" i="1"/>
  <c r="AB310" i="1" s="1"/>
  <c r="AA307" i="1"/>
  <c r="AB307" i="1" s="1"/>
  <c r="AA349" i="1"/>
  <c r="AB349" i="1" s="1"/>
  <c r="AA339" i="1"/>
  <c r="AB339" i="1" s="1"/>
  <c r="AA367" i="1"/>
  <c r="AB367" i="1" s="1"/>
  <c r="AA362" i="1"/>
  <c r="AB362" i="1" s="1"/>
  <c r="AA356" i="1"/>
  <c r="AB356" i="1" s="1"/>
  <c r="AA350" i="1"/>
  <c r="AB350" i="1" s="1"/>
  <c r="AA346" i="1"/>
  <c r="AB346" i="1" s="1"/>
  <c r="AA340" i="1"/>
  <c r="AB340" i="1" s="1"/>
  <c r="AA334" i="1"/>
  <c r="AB334" i="1" s="1"/>
  <c r="AA326" i="1"/>
  <c r="AB326" i="1" s="1"/>
  <c r="AA299" i="1"/>
  <c r="AB299" i="1" s="1"/>
  <c r="AA278" i="1"/>
  <c r="AB278" i="1" s="1"/>
  <c r="AA361" i="1"/>
  <c r="AB361" i="1" s="1"/>
  <c r="AA363" i="1"/>
  <c r="AB363" i="1" s="1"/>
  <c r="AA357" i="1"/>
  <c r="AB357" i="1" s="1"/>
  <c r="AA351" i="1"/>
  <c r="AB351" i="1" s="1"/>
  <c r="AA178" i="1"/>
  <c r="AB178" i="1" s="1"/>
  <c r="AA341" i="1"/>
  <c r="AB341" i="1" s="1"/>
  <c r="AA335" i="1"/>
  <c r="AB335" i="1" s="1"/>
  <c r="AA327" i="1"/>
  <c r="AB327" i="1" s="1"/>
  <c r="AA322" i="1"/>
  <c r="AB322" i="1" s="1"/>
  <c r="AA317" i="1"/>
  <c r="AB317" i="1" s="1"/>
  <c r="AA314" i="1"/>
  <c r="AB314" i="1" s="1"/>
  <c r="AA311" i="1"/>
  <c r="AB311" i="1" s="1"/>
  <c r="AA308" i="1"/>
  <c r="AB308" i="1" s="1"/>
  <c r="AA305" i="1"/>
  <c r="AB305" i="1" s="1"/>
  <c r="AA271" i="1"/>
  <c r="AB271" i="1" s="1"/>
  <c r="AA263" i="1"/>
  <c r="AB263" i="1" s="1"/>
  <c r="AA187" i="1"/>
  <c r="AB187" i="1" s="1"/>
  <c r="AA149" i="1"/>
  <c r="AB149" i="1" s="1"/>
  <c r="AA232" i="1"/>
  <c r="AB232" i="1" s="1"/>
  <c r="AA218" i="1"/>
  <c r="AB218" i="1" s="1"/>
  <c r="AA211" i="1"/>
  <c r="AB211" i="1" s="1"/>
  <c r="AA193" i="1"/>
  <c r="AB193" i="1" s="1"/>
  <c r="AA180" i="1"/>
  <c r="AB180" i="1" s="1"/>
  <c r="AA156" i="1"/>
  <c r="AB156" i="1" s="1"/>
  <c r="AA142" i="1"/>
  <c r="AA115" i="1"/>
  <c r="AB115" i="1" s="1"/>
  <c r="AA236" i="1"/>
  <c r="AB236" i="1" s="1"/>
  <c r="AA215" i="1"/>
  <c r="AB215" i="1" s="1"/>
  <c r="AA208" i="1"/>
  <c r="AB208" i="1" s="1"/>
  <c r="AA188" i="1"/>
  <c r="AB188" i="1" s="1"/>
  <c r="AA172" i="1"/>
  <c r="AB172" i="1" s="1"/>
  <c r="AA150" i="1"/>
  <c r="AB150" i="1" s="1"/>
  <c r="AA135" i="1"/>
  <c r="AB135" i="1" s="1"/>
  <c r="AA109" i="1"/>
  <c r="AB109" i="1" s="1"/>
  <c r="AA242" i="1"/>
  <c r="AB242" i="1" s="1"/>
  <c r="AA233" i="1"/>
  <c r="AB233" i="1" s="1"/>
  <c r="AA225" i="1"/>
  <c r="AB225" i="1" s="1"/>
  <c r="AA212" i="1"/>
  <c r="AB212" i="1" s="1"/>
  <c r="AA206" i="1"/>
  <c r="AB206" i="1" s="1"/>
  <c r="AA181" i="1"/>
  <c r="AB181" i="1" s="1"/>
  <c r="AA166" i="1"/>
  <c r="AB166" i="1" s="1"/>
  <c r="AA144" i="1"/>
  <c r="AB144" i="1" s="1"/>
  <c r="AA128" i="1"/>
  <c r="AB128" i="1" s="1"/>
  <c r="AA88" i="1"/>
  <c r="AB88" i="1" s="1"/>
  <c r="AA72" i="1"/>
  <c r="AB72" i="1" s="1"/>
  <c r="AA105" i="1"/>
  <c r="AB105" i="1" s="1"/>
  <c r="AA102" i="1"/>
  <c r="AB102" i="1" s="1"/>
  <c r="AA99" i="1"/>
  <c r="AB99" i="1" s="1"/>
  <c r="AA95" i="1"/>
  <c r="AB95" i="1" s="1"/>
  <c r="AA86" i="1"/>
  <c r="AB86" i="1" s="1"/>
  <c r="AA69" i="1"/>
  <c r="AB69" i="1" s="1"/>
  <c r="AA83" i="1"/>
  <c r="AB83" i="1" s="1"/>
  <c r="AA64" i="1"/>
  <c r="AB64" i="1" s="1"/>
  <c r="AA107" i="1"/>
  <c r="AB107" i="1" s="1"/>
  <c r="AA103" i="1"/>
  <c r="AB103" i="1" s="1"/>
  <c r="AA100" i="1"/>
  <c r="AB100" i="1" s="1"/>
  <c r="AA96" i="1"/>
  <c r="AB96" i="1" s="1"/>
  <c r="AA54" i="1"/>
  <c r="AB54" i="1" s="1"/>
  <c r="AA49" i="1"/>
  <c r="AA43" i="1"/>
  <c r="AB43" i="1" s="1"/>
  <c r="AA37" i="1"/>
  <c r="AB37" i="1" s="1"/>
  <c r="AA31" i="1"/>
  <c r="AB31" i="1" s="1"/>
  <c r="AA23" i="1"/>
  <c r="AB23" i="1" s="1"/>
  <c r="AA14" i="1"/>
  <c r="AB14" i="1" s="1"/>
  <c r="AA87" i="1"/>
  <c r="AB87" i="1" s="1"/>
  <c r="AA81" i="1"/>
  <c r="AB81" i="1" s="1"/>
  <c r="AA77" i="1"/>
  <c r="AB77" i="1" s="1"/>
  <c r="AA70" i="1"/>
  <c r="AB70" i="1" s="1"/>
  <c r="AA61" i="1"/>
  <c r="AA55" i="1"/>
  <c r="AB55" i="1" s="1"/>
  <c r="AA44" i="1"/>
  <c r="AB44" i="1" s="1"/>
  <c r="AA38" i="1"/>
  <c r="AB38" i="1" s="1"/>
  <c r="AA33" i="1"/>
  <c r="AB33" i="1" s="1"/>
  <c r="AA24" i="1"/>
  <c r="AB24" i="1" s="1"/>
  <c r="AA15" i="1"/>
  <c r="AB15" i="1" s="1"/>
  <c r="AA82" i="1"/>
  <c r="AB82" i="1" s="1"/>
  <c r="AA78" i="1"/>
  <c r="AB78" i="1" s="1"/>
  <c r="AA71" i="1"/>
  <c r="AB71" i="1" s="1"/>
  <c r="AA62" i="1"/>
  <c r="AB62" i="1" s="1"/>
  <c r="AA56" i="1"/>
  <c r="AB56" i="1" s="1"/>
  <c r="AA50" i="1"/>
  <c r="AB50" i="1" s="1"/>
  <c r="AA45" i="1"/>
  <c r="AB45" i="1" s="1"/>
  <c r="AA39" i="1"/>
  <c r="AB39" i="1" s="1"/>
  <c r="AA25" i="1"/>
  <c r="AB25" i="1" s="1"/>
  <c r="AA17" i="1"/>
  <c r="AB17" i="1" s="1"/>
  <c r="AA92" i="1"/>
  <c r="AB92" i="1" s="1"/>
  <c r="AA89" i="1"/>
  <c r="AB89" i="1" s="1"/>
  <c r="AA84" i="1"/>
  <c r="AB84" i="1" s="1"/>
  <c r="AA80" i="1"/>
  <c r="AB80" i="1" s="1"/>
  <c r="AA73" i="1"/>
  <c r="AB73" i="1" s="1"/>
  <c r="AA66" i="1"/>
  <c r="AB66" i="1" s="1"/>
  <c r="AA58" i="1"/>
  <c r="AB58" i="1" s="1"/>
  <c r="AA52" i="1"/>
  <c r="AB52" i="1" s="1"/>
  <c r="AA47" i="1"/>
  <c r="AB47" i="1" s="1"/>
  <c r="AA41" i="1"/>
  <c r="AB41" i="1" s="1"/>
  <c r="AA35" i="1"/>
  <c r="AB35" i="1" s="1"/>
  <c r="AA28" i="1"/>
  <c r="AB28" i="1" s="1"/>
  <c r="AA19" i="1"/>
  <c r="AB19" i="1" s="1"/>
  <c r="AA12" i="1"/>
  <c r="AB12" i="1" s="1"/>
  <c r="AA93" i="1"/>
  <c r="AB93" i="1" s="1"/>
  <c r="AA90" i="1"/>
  <c r="AB90" i="1" s="1"/>
  <c r="AA85" i="1"/>
  <c r="AB85" i="1" s="1"/>
  <c r="AA74" i="1"/>
  <c r="AA67" i="1"/>
  <c r="AB67" i="1" s="1"/>
  <c r="AA59" i="1"/>
  <c r="AB59" i="1" s="1"/>
  <c r="AA53" i="1"/>
  <c r="AA48" i="1"/>
  <c r="AB48" i="1" s="1"/>
  <c r="AA42" i="1"/>
  <c r="AB42" i="1" s="1"/>
  <c r="AA36" i="1"/>
  <c r="AB36" i="1" s="1"/>
  <c r="AA29" i="1"/>
  <c r="AB29" i="1" s="1"/>
  <c r="AA21" i="1"/>
  <c r="AB21" i="1" s="1"/>
  <c r="AA13" i="1"/>
  <c r="AB13" i="1" s="1"/>
  <c r="U339" i="1"/>
  <c r="V339" i="1" s="1"/>
  <c r="U333" i="1"/>
  <c r="V333" i="1" s="1"/>
  <c r="U325" i="1"/>
  <c r="V325" i="1" s="1"/>
  <c r="U318" i="1"/>
  <c r="V318" i="1" s="1"/>
  <c r="U312" i="1"/>
  <c r="V312" i="1" s="1"/>
  <c r="U306" i="1"/>
  <c r="V306" i="1" s="1"/>
  <c r="U340" i="1"/>
  <c r="V340" i="1" s="1"/>
  <c r="U334" i="1"/>
  <c r="V334" i="1" s="1"/>
  <c r="U326" i="1"/>
  <c r="V326" i="1" s="1"/>
  <c r="U319" i="1"/>
  <c r="V319" i="1" s="1"/>
  <c r="U341" i="1"/>
  <c r="V341" i="1" s="1"/>
  <c r="U335" i="1"/>
  <c r="V335" i="1" s="1"/>
  <c r="U327" i="1"/>
  <c r="V327" i="1" s="1"/>
  <c r="U322" i="1"/>
  <c r="V322" i="1" s="1"/>
  <c r="U314" i="1"/>
  <c r="V314" i="1" s="1"/>
  <c r="U308" i="1"/>
  <c r="V308" i="1" s="1"/>
  <c r="U342" i="1"/>
  <c r="V342" i="1" s="1"/>
  <c r="U336" i="1"/>
  <c r="V336" i="1" s="1"/>
  <c r="U328" i="1"/>
  <c r="V328" i="1" s="1"/>
  <c r="U309" i="1"/>
  <c r="V309" i="1" s="1"/>
  <c r="U329" i="1"/>
  <c r="V329" i="1" s="1"/>
  <c r="U316" i="1"/>
  <c r="V316" i="1" s="1"/>
  <c r="U310" i="1"/>
  <c r="V310" i="1" s="1"/>
  <c r="O309" i="1"/>
  <c r="P309" i="1" s="1"/>
  <c r="O306" i="1"/>
  <c r="P306" i="1" s="1"/>
  <c r="O295" i="1"/>
  <c r="P295" i="1" s="1"/>
  <c r="O292" i="1"/>
  <c r="P292" i="1" s="1"/>
  <c r="O289" i="1"/>
  <c r="P289" i="1" s="1"/>
  <c r="O301" i="1"/>
  <c r="P301" i="1" s="1"/>
  <c r="O298" i="1"/>
  <c r="O215" i="1"/>
  <c r="P215" i="1" s="1"/>
  <c r="O202" i="1"/>
  <c r="P202" i="1" s="1"/>
  <c r="O177" i="1"/>
  <c r="P177" i="1" s="1"/>
  <c r="O307" i="1"/>
  <c r="P307" i="1" s="1"/>
  <c r="O304" i="1"/>
  <c r="P304" i="1" s="1"/>
  <c r="O302" i="1"/>
  <c r="P302" i="1" s="1"/>
  <c r="O299" i="1"/>
  <c r="P299" i="1" s="1"/>
  <c r="O296" i="1"/>
  <c r="O293" i="1"/>
  <c r="P293" i="1" s="1"/>
  <c r="O290" i="1"/>
  <c r="P290" i="1" s="1"/>
  <c r="O235" i="1"/>
  <c r="P235" i="1" s="1"/>
  <c r="O209" i="1"/>
  <c r="P209" i="1" s="1"/>
  <c r="O195" i="1"/>
  <c r="P195" i="1" s="1"/>
  <c r="O170" i="1"/>
  <c r="P170" i="1" s="1"/>
  <c r="O160" i="1"/>
  <c r="P160" i="1" s="1"/>
  <c r="O204" i="1"/>
  <c r="P204" i="1" s="1"/>
  <c r="O145" i="1"/>
  <c r="P145" i="1" s="1"/>
  <c r="O121" i="1"/>
  <c r="P121" i="1" s="1"/>
  <c r="O113" i="1"/>
  <c r="P113" i="1" s="1"/>
  <c r="O151" i="1"/>
  <c r="P151" i="1" s="1"/>
  <c r="O157" i="1"/>
  <c r="P157" i="1" s="1"/>
  <c r="O162" i="1"/>
  <c r="P162" i="1" s="1"/>
  <c r="O142" i="1"/>
  <c r="O134" i="1"/>
  <c r="P134" i="1" s="1"/>
  <c r="O77" i="1"/>
  <c r="P77" i="1" s="1"/>
  <c r="O70" i="1"/>
  <c r="P70" i="1" s="1"/>
  <c r="O59" i="1"/>
  <c r="P59" i="1" s="1"/>
  <c r="O90" i="1"/>
  <c r="P90" i="1" s="1"/>
  <c r="O87" i="1"/>
  <c r="P87" i="1" s="1"/>
  <c r="O15" i="1"/>
  <c r="P15" i="1" s="1"/>
  <c r="O74" i="1"/>
  <c r="O61" i="1"/>
  <c r="O53" i="1"/>
  <c r="O93" i="1"/>
  <c r="P93" i="1" s="1"/>
  <c r="O85" i="1"/>
  <c r="P85" i="1" s="1"/>
  <c r="O81" i="1"/>
  <c r="P81" i="1" s="1"/>
  <c r="O67" i="1"/>
  <c r="P67" i="1" s="1"/>
  <c r="O55" i="1"/>
  <c r="P55" i="1" s="1"/>
  <c r="O48" i="1"/>
  <c r="P48" i="1" s="1"/>
  <c r="A7" i="1"/>
  <c r="A8" i="1"/>
  <c r="A9" i="1"/>
  <c r="A10" i="1"/>
  <c r="A11" i="1"/>
  <c r="A12" i="1"/>
  <c r="A13" i="1"/>
  <c r="A14" i="1"/>
  <c r="A15" i="1"/>
  <c r="A17" i="1"/>
  <c r="A18" i="1"/>
  <c r="A19" i="1"/>
  <c r="A21" i="1"/>
  <c r="A23" i="1"/>
  <c r="A25" i="1"/>
  <c r="A27" i="1"/>
  <c r="A28" i="1"/>
  <c r="A29" i="1"/>
  <c r="A31"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4" i="1"/>
  <c r="A66" i="1"/>
  <c r="A67" i="1"/>
  <c r="A69" i="1"/>
  <c r="A70" i="1"/>
  <c r="A71" i="1"/>
  <c r="A72" i="1"/>
  <c r="A73" i="1"/>
  <c r="A74" i="1"/>
  <c r="A75" i="1"/>
  <c r="A77" i="1"/>
  <c r="A78" i="1"/>
  <c r="A79" i="1"/>
  <c r="A80" i="1"/>
  <c r="A81" i="1"/>
  <c r="A82" i="1"/>
  <c r="A83" i="1"/>
  <c r="A84" i="1"/>
  <c r="A85" i="1"/>
  <c r="A86" i="1"/>
  <c r="A87" i="1"/>
  <c r="A88" i="1"/>
  <c r="A89" i="1"/>
  <c r="A90" i="1"/>
  <c r="A91" i="1"/>
  <c r="A92" i="1"/>
  <c r="A93" i="1"/>
  <c r="A94" i="1"/>
  <c r="A95" i="1"/>
  <c r="A96" i="1"/>
  <c r="A97" i="1"/>
  <c r="A99" i="1"/>
  <c r="A100" i="1"/>
  <c r="A101" i="1"/>
  <c r="A102" i="1"/>
  <c r="A103" i="1"/>
  <c r="A105" i="1"/>
  <c r="A107" i="1"/>
  <c r="A109" i="1"/>
  <c r="A110" i="1"/>
  <c r="A111" i="1"/>
  <c r="A112" i="1"/>
  <c r="A113" i="1"/>
  <c r="A114" i="1"/>
  <c r="A115" i="1"/>
  <c r="A116" i="1"/>
  <c r="A117" i="1"/>
  <c r="A118" i="1"/>
  <c r="A119" i="1"/>
  <c r="A121" i="1"/>
  <c r="A122" i="1"/>
  <c r="A123" i="1"/>
  <c r="A124" i="1"/>
  <c r="A125" i="1"/>
  <c r="A127" i="1"/>
  <c r="A128" i="1"/>
  <c r="A129" i="1"/>
  <c r="A130" i="1"/>
  <c r="A131" i="1"/>
  <c r="A132" i="1"/>
  <c r="A134" i="1"/>
  <c r="A135" i="1"/>
  <c r="A136" i="1"/>
  <c r="A137" i="1"/>
  <c r="A138" i="1"/>
  <c r="A139" i="1"/>
  <c r="A141" i="1"/>
  <c r="A142" i="1"/>
  <c r="A144" i="1"/>
  <c r="A145" i="1"/>
  <c r="A146"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6" i="1"/>
  <c r="A177" i="1"/>
  <c r="A179" i="1"/>
  <c r="A180" i="1"/>
  <c r="A181" i="1"/>
  <c r="A182" i="1"/>
  <c r="A183" i="1"/>
  <c r="A185" i="1"/>
  <c r="A186" i="1"/>
  <c r="A187" i="1"/>
  <c r="A188" i="1"/>
  <c r="A189" i="1"/>
  <c r="A190" i="1"/>
  <c r="A192" i="1"/>
  <c r="A193" i="1"/>
  <c r="A194" i="1"/>
  <c r="A195" i="1"/>
  <c r="A196" i="1"/>
  <c r="A197" i="1"/>
  <c r="A198" i="1"/>
  <c r="A199" i="1"/>
  <c r="A202" i="1"/>
  <c r="A204" i="1"/>
  <c r="A205" i="1"/>
  <c r="A206" i="1"/>
  <c r="A207" i="1"/>
  <c r="A208" i="1"/>
  <c r="A209" i="1"/>
  <c r="A210" i="1"/>
  <c r="A211" i="1"/>
  <c r="A212" i="1"/>
  <c r="A213" i="1"/>
  <c r="A214" i="1"/>
  <c r="A215" i="1"/>
  <c r="A216" i="1"/>
  <c r="A217" i="1"/>
  <c r="A218" i="1"/>
  <c r="A219" i="1"/>
  <c r="A221" i="1"/>
  <c r="A222" i="1"/>
  <c r="A223" i="1"/>
  <c r="A225" i="1"/>
  <c r="A226" i="1"/>
  <c r="A227" i="1"/>
  <c r="A228" i="1"/>
  <c r="A230" i="1"/>
  <c r="A231" i="1"/>
  <c r="A232" i="1"/>
  <c r="A233" i="1"/>
  <c r="A234" i="1"/>
  <c r="A235" i="1"/>
  <c r="A236" i="1"/>
  <c r="A237" i="1"/>
  <c r="A238" i="1"/>
  <c r="A147" i="1"/>
  <c r="A239" i="1"/>
  <c r="A240" i="1"/>
  <c r="A241" i="1"/>
  <c r="A242" i="1"/>
  <c r="A243" i="1"/>
  <c r="A244" i="1"/>
  <c r="A245" i="1"/>
  <c r="A246" i="1"/>
  <c r="A247" i="1"/>
  <c r="A249" i="1"/>
  <c r="A250" i="1"/>
  <c r="A251" i="1"/>
  <c r="A252" i="1"/>
  <c r="A253" i="1"/>
  <c r="A254" i="1"/>
  <c r="A255" i="1"/>
  <c r="A257" i="1"/>
  <c r="A258" i="1"/>
  <c r="A259" i="1"/>
  <c r="A260" i="1"/>
  <c r="A263" i="1"/>
  <c r="A261" i="1"/>
  <c r="A262" i="1"/>
  <c r="A264" i="1"/>
  <c r="A265" i="1"/>
  <c r="A266" i="1"/>
  <c r="A267" i="1"/>
  <c r="A268" i="1"/>
  <c r="A269" i="1"/>
  <c r="A270" i="1"/>
  <c r="A271" i="1"/>
  <c r="A272" i="1"/>
  <c r="A273" i="1"/>
  <c r="A274" i="1"/>
  <c r="A275" i="1"/>
  <c r="A276" i="1"/>
  <c r="A278" i="1"/>
  <c r="A279" i="1"/>
  <c r="A280" i="1"/>
  <c r="A283"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2" i="1"/>
  <c r="A323" i="1"/>
  <c r="A324" i="1"/>
  <c r="A325" i="1"/>
  <c r="A326" i="1"/>
  <c r="A327" i="1"/>
  <c r="A328" i="1"/>
  <c r="A329" i="1"/>
  <c r="A331" i="1"/>
  <c r="A333" i="1"/>
  <c r="A334" i="1"/>
  <c r="A335" i="1"/>
  <c r="A336" i="1"/>
  <c r="A337" i="1"/>
  <c r="A338" i="1"/>
  <c r="A339" i="1"/>
  <c r="A340" i="1"/>
  <c r="A341" i="1"/>
  <c r="A342" i="1"/>
  <c r="A343" i="1"/>
  <c r="A344" i="1"/>
  <c r="A345" i="1"/>
  <c r="A346" i="1"/>
  <c r="A178" i="1"/>
  <c r="A63" i="1"/>
  <c r="A347" i="1"/>
  <c r="A348" i="1"/>
  <c r="A349" i="1"/>
  <c r="A350" i="1"/>
  <c r="A351" i="1"/>
  <c r="A352" i="1"/>
  <c r="A353" i="1"/>
  <c r="A354" i="1"/>
  <c r="A355" i="1"/>
  <c r="A356" i="1"/>
  <c r="A357" i="1"/>
  <c r="A358" i="1"/>
  <c r="A359" i="1"/>
  <c r="A360" i="1"/>
  <c r="A361" i="1"/>
  <c r="A362" i="1"/>
  <c r="A363" i="1"/>
  <c r="A364" i="1"/>
  <c r="A366" i="1"/>
  <c r="A367" i="1"/>
  <c r="AT250" i="1" l="1"/>
  <c r="AT354" i="1"/>
  <c r="AT10" i="1"/>
  <c r="AT163" i="1"/>
  <c r="AT261" i="1"/>
  <c r="AT8" i="1"/>
  <c r="AT92" i="1"/>
  <c r="AT23" i="1"/>
  <c r="AT61" i="1"/>
  <c r="AT48" i="1"/>
  <c r="AT52" i="1"/>
  <c r="AT159" i="1"/>
  <c r="AT211" i="1"/>
  <c r="AT100" i="1"/>
  <c r="AT181" i="1"/>
  <c r="AT13" i="1"/>
  <c r="AT221" i="1"/>
  <c r="AT18" i="1"/>
  <c r="AP7" i="1"/>
  <c r="AP9" i="1"/>
  <c r="AT9" i="1" s="1"/>
  <c r="AP11" i="1"/>
  <c r="AP12" i="1"/>
  <c r="AP14" i="1"/>
  <c r="AT14" i="1" s="1"/>
  <c r="AP15" i="1"/>
  <c r="AT15" i="1" s="1"/>
  <c r="AP17" i="1"/>
  <c r="AT17" i="1" s="1"/>
  <c r="AP19" i="1"/>
  <c r="AT19" i="1" s="1"/>
  <c r="AP21" i="1"/>
  <c r="AT21" i="1" s="1"/>
  <c r="AP24" i="1"/>
  <c r="AT24" i="1" s="1"/>
  <c r="AP25" i="1"/>
  <c r="AP27" i="1"/>
  <c r="AP28" i="1"/>
  <c r="AP29" i="1"/>
  <c r="AT29" i="1" s="1"/>
  <c r="AP31" i="1"/>
  <c r="AT31" i="1" s="1"/>
  <c r="AP33" i="1"/>
  <c r="AT33" i="1" s="1"/>
  <c r="AP34" i="1"/>
  <c r="AT34" i="1" s="1"/>
  <c r="AP35" i="1"/>
  <c r="AT35" i="1" s="1"/>
  <c r="AP36" i="1"/>
  <c r="AT36" i="1" s="1"/>
  <c r="AP37" i="1"/>
  <c r="AT37" i="1" s="1"/>
  <c r="AP38" i="1"/>
  <c r="AT38" i="1" s="1"/>
  <c r="AP39" i="1"/>
  <c r="AT39" i="1" s="1"/>
  <c r="AP40" i="1"/>
  <c r="AT40" i="1" s="1"/>
  <c r="AP41" i="1"/>
  <c r="AT41" i="1" s="1"/>
  <c r="AP42" i="1"/>
  <c r="AT42" i="1" s="1"/>
  <c r="AP43" i="1"/>
  <c r="AT43" i="1" s="1"/>
  <c r="AP44" i="1"/>
  <c r="AP45" i="1"/>
  <c r="AT45" i="1" s="1"/>
  <c r="AP46" i="1"/>
  <c r="AT46" i="1" s="1"/>
  <c r="AP47" i="1"/>
  <c r="AT47" i="1" s="1"/>
  <c r="AP50" i="1"/>
  <c r="AT50" i="1" s="1"/>
  <c r="AP51" i="1"/>
  <c r="AT51" i="1" s="1"/>
  <c r="AP54" i="1"/>
  <c r="AP55" i="1"/>
  <c r="AP56" i="1"/>
  <c r="AP57" i="1"/>
  <c r="AP58" i="1"/>
  <c r="AP59" i="1"/>
  <c r="AT59" i="1" s="1"/>
  <c r="AP60" i="1"/>
  <c r="AT60" i="1" s="1"/>
  <c r="AP62" i="1"/>
  <c r="AT62" i="1" s="1"/>
  <c r="AP64" i="1"/>
  <c r="AT64" i="1" s="1"/>
  <c r="AP66" i="1"/>
  <c r="AT66" i="1" s="1"/>
  <c r="AP67" i="1"/>
  <c r="AT67" i="1" s="1"/>
  <c r="AP69" i="1"/>
  <c r="AT69" i="1" s="1"/>
  <c r="AP70" i="1"/>
  <c r="AP71" i="1"/>
  <c r="AT71" i="1" s="1"/>
  <c r="AP72" i="1"/>
  <c r="AT72" i="1" s="1"/>
  <c r="AP73" i="1"/>
  <c r="AP77" i="1"/>
  <c r="AT77" i="1" s="1"/>
  <c r="AP78" i="1"/>
  <c r="AT78" i="1" s="1"/>
  <c r="AP79" i="1"/>
  <c r="AP80" i="1"/>
  <c r="AP81" i="1"/>
  <c r="AT81" i="1" s="1"/>
  <c r="AP82" i="1"/>
  <c r="AT82" i="1" s="1"/>
  <c r="AP83" i="1"/>
  <c r="AT83" i="1" s="1"/>
  <c r="AP84" i="1"/>
  <c r="AT84" i="1" s="1"/>
  <c r="AP85" i="1"/>
  <c r="AT85" i="1" s="1"/>
  <c r="AP86" i="1"/>
  <c r="AT86" i="1" s="1"/>
  <c r="AP87" i="1"/>
  <c r="AT87" i="1" s="1"/>
  <c r="AP88" i="1"/>
  <c r="AT88" i="1" s="1"/>
  <c r="AP89" i="1"/>
  <c r="AT89" i="1" s="1"/>
  <c r="AP90" i="1"/>
  <c r="AP91" i="1"/>
  <c r="AT91" i="1" s="1"/>
  <c r="AP93" i="1"/>
  <c r="AT93" i="1" s="1"/>
  <c r="AP94" i="1"/>
  <c r="AT94" i="1" s="1"/>
  <c r="AP95" i="1"/>
  <c r="AT95" i="1" s="1"/>
  <c r="AP96" i="1"/>
  <c r="AP97" i="1"/>
  <c r="AP99" i="1"/>
  <c r="AT99" i="1" s="1"/>
  <c r="AP103" i="1"/>
  <c r="AP105" i="1"/>
  <c r="AP107" i="1"/>
  <c r="AT107" i="1" s="1"/>
  <c r="AP109" i="1"/>
  <c r="AT109" i="1" s="1"/>
  <c r="AP110" i="1"/>
  <c r="AT110" i="1" s="1"/>
  <c r="AP111" i="1"/>
  <c r="AT111" i="1" s="1"/>
  <c r="AP112" i="1"/>
  <c r="AP113" i="1"/>
  <c r="AP114" i="1"/>
  <c r="AP115" i="1"/>
  <c r="AT115" i="1" s="1"/>
  <c r="AP116" i="1"/>
  <c r="AT116" i="1" s="1"/>
  <c r="AP117" i="1"/>
  <c r="AT117" i="1" s="1"/>
  <c r="AP118" i="1"/>
  <c r="AP119" i="1"/>
  <c r="AT119" i="1" s="1"/>
  <c r="AP121" i="1"/>
  <c r="AT121" i="1" s="1"/>
  <c r="AP122" i="1"/>
  <c r="AT122" i="1" s="1"/>
  <c r="AP123" i="1"/>
  <c r="AP124" i="1"/>
  <c r="AT124" i="1" s="1"/>
  <c r="AP125" i="1"/>
  <c r="AT125" i="1" s="1"/>
  <c r="AP127" i="1"/>
  <c r="AP128" i="1"/>
  <c r="AT128" i="1" s="1"/>
  <c r="AP129" i="1"/>
  <c r="AT129" i="1" s="1"/>
  <c r="AP130" i="1"/>
  <c r="AT130" i="1" s="1"/>
  <c r="AP131" i="1"/>
  <c r="AT131" i="1" s="1"/>
  <c r="AP132" i="1"/>
  <c r="AT132" i="1" s="1"/>
  <c r="AP134" i="1"/>
  <c r="AT134" i="1" s="1"/>
  <c r="AP135" i="1"/>
  <c r="AT135" i="1" s="1"/>
  <c r="AP136" i="1"/>
  <c r="AP137" i="1"/>
  <c r="AT137" i="1" s="1"/>
  <c r="AP138" i="1"/>
  <c r="AP139" i="1"/>
  <c r="AT139" i="1" s="1"/>
  <c r="AP141" i="1"/>
  <c r="AT141" i="1" s="1"/>
  <c r="AP142" i="1"/>
  <c r="AP144" i="1"/>
  <c r="AT144" i="1" s="1"/>
  <c r="AP145" i="1"/>
  <c r="AT145" i="1" s="1"/>
  <c r="AP146" i="1"/>
  <c r="AP148" i="1"/>
  <c r="AT148" i="1" s="1"/>
  <c r="AP149" i="1"/>
  <c r="AT149" i="1" s="1"/>
  <c r="AP150" i="1"/>
  <c r="AT150" i="1" s="1"/>
  <c r="AP151" i="1"/>
  <c r="AT151" i="1" s="1"/>
  <c r="AP153" i="1"/>
  <c r="AP154" i="1"/>
  <c r="AT154" i="1" s="1"/>
  <c r="AP155" i="1"/>
  <c r="AT155" i="1" s="1"/>
  <c r="AP156" i="1"/>
  <c r="AT156" i="1" s="1"/>
  <c r="AP157" i="1"/>
  <c r="AP158" i="1"/>
  <c r="AT158" i="1" s="1"/>
  <c r="AP160" i="1"/>
  <c r="AP161" i="1"/>
  <c r="AT161" i="1" s="1"/>
  <c r="AP162" i="1"/>
  <c r="AP164" i="1"/>
  <c r="AT164" i="1" s="1"/>
  <c r="AP165" i="1"/>
  <c r="AT165" i="1" s="1"/>
  <c r="AP166" i="1"/>
  <c r="AT166" i="1" s="1"/>
  <c r="AP167" i="1"/>
  <c r="AT167" i="1" s="1"/>
  <c r="AP168" i="1"/>
  <c r="AT168" i="1" s="1"/>
  <c r="AP169" i="1"/>
  <c r="AT169" i="1" s="1"/>
  <c r="AP170" i="1"/>
  <c r="AT170" i="1" s="1"/>
  <c r="AP171" i="1"/>
  <c r="AT171" i="1" s="1"/>
  <c r="AP172" i="1"/>
  <c r="AT172" i="1" s="1"/>
  <c r="AP173" i="1"/>
  <c r="AT173" i="1" s="1"/>
  <c r="AP174" i="1"/>
  <c r="AT174" i="1" s="1"/>
  <c r="AP176" i="1"/>
  <c r="AT176" i="1" s="1"/>
  <c r="AP177" i="1"/>
  <c r="AT177" i="1" s="1"/>
  <c r="AP179" i="1"/>
  <c r="AT179" i="1" s="1"/>
  <c r="AP180" i="1"/>
  <c r="AP182" i="1"/>
  <c r="AP183" i="1"/>
  <c r="AT183" i="1" s="1"/>
  <c r="AP185" i="1"/>
  <c r="AT185" i="1" s="1"/>
  <c r="AP186" i="1"/>
  <c r="AT186" i="1" s="1"/>
  <c r="AP187" i="1"/>
  <c r="AT187" i="1" s="1"/>
  <c r="AP188" i="1"/>
  <c r="AP189" i="1"/>
  <c r="AT189" i="1" s="1"/>
  <c r="AP190" i="1"/>
  <c r="AP192" i="1"/>
  <c r="AT192" i="1" s="1"/>
  <c r="AP193" i="1"/>
  <c r="AT193" i="1" s="1"/>
  <c r="AP194" i="1"/>
  <c r="AP195" i="1"/>
  <c r="AP196" i="1"/>
  <c r="AT196" i="1" s="1"/>
  <c r="AP197" i="1"/>
  <c r="AT197" i="1" s="1"/>
  <c r="AP198" i="1"/>
  <c r="AT198" i="1" s="1"/>
  <c r="AP199" i="1"/>
  <c r="AT199" i="1" s="1"/>
  <c r="AP202" i="1"/>
  <c r="AT202" i="1" s="1"/>
  <c r="AP204" i="1"/>
  <c r="AT204" i="1" s="1"/>
  <c r="AP205" i="1"/>
  <c r="AT205" i="1" s="1"/>
  <c r="AP206" i="1"/>
  <c r="AT206" i="1" s="1"/>
  <c r="AP207" i="1"/>
  <c r="AT207" i="1" s="1"/>
  <c r="AP208" i="1"/>
  <c r="AT208" i="1" s="1"/>
  <c r="AP209" i="1"/>
  <c r="AT209" i="1" s="1"/>
  <c r="AP210" i="1"/>
  <c r="AT210" i="1" s="1"/>
  <c r="AP212" i="1"/>
  <c r="AT212" i="1" s="1"/>
  <c r="AP213" i="1"/>
  <c r="AT213" i="1" s="1"/>
  <c r="AP214" i="1"/>
  <c r="AP215" i="1"/>
  <c r="AT215" i="1" s="1"/>
  <c r="AP216" i="1"/>
  <c r="AT216" i="1" s="1"/>
  <c r="AP217" i="1"/>
  <c r="AT217" i="1" s="1"/>
  <c r="AP218" i="1"/>
  <c r="AT218" i="1" s="1"/>
  <c r="AP219" i="1"/>
  <c r="AT219" i="1" s="1"/>
  <c r="AP222" i="1"/>
  <c r="AT222" i="1" s="1"/>
  <c r="AP223" i="1"/>
  <c r="AT223" i="1" s="1"/>
  <c r="AP225" i="1"/>
  <c r="AP226" i="1"/>
  <c r="AT226" i="1" s="1"/>
  <c r="AP227" i="1"/>
  <c r="AT227" i="1" s="1"/>
  <c r="AP228" i="1"/>
  <c r="AT228" i="1" s="1"/>
  <c r="AP230" i="1"/>
  <c r="AT230" i="1" s="1"/>
  <c r="AP231" i="1"/>
  <c r="AT231" i="1" s="1"/>
  <c r="AP232" i="1"/>
  <c r="AT232" i="1" s="1"/>
  <c r="AP233" i="1"/>
  <c r="AT233" i="1" s="1"/>
  <c r="AP234" i="1"/>
  <c r="AT234" i="1" s="1"/>
  <c r="AP235" i="1"/>
  <c r="AT235" i="1" s="1"/>
  <c r="AP236" i="1"/>
  <c r="AP237" i="1"/>
  <c r="AP238" i="1"/>
  <c r="AT238" i="1" s="1"/>
  <c r="AP147" i="1"/>
  <c r="AT147" i="1" s="1"/>
  <c r="AP239" i="1"/>
  <c r="AP240" i="1"/>
  <c r="AT240" i="1" s="1"/>
  <c r="AP241" i="1"/>
  <c r="AT241" i="1" s="1"/>
  <c r="AP242" i="1"/>
  <c r="AT242" i="1" s="1"/>
  <c r="AP243" i="1"/>
  <c r="AT243" i="1" s="1"/>
  <c r="AP245" i="1"/>
  <c r="AT245" i="1" s="1"/>
  <c r="AP246" i="1"/>
  <c r="AP247" i="1"/>
  <c r="AT247" i="1" s="1"/>
  <c r="AP249" i="1"/>
  <c r="AT249" i="1" s="1"/>
  <c r="AP251" i="1"/>
  <c r="AT251" i="1" s="1"/>
  <c r="AP252" i="1"/>
  <c r="AT252" i="1" s="1"/>
  <c r="AP253" i="1"/>
  <c r="AT253" i="1" s="1"/>
  <c r="AP254" i="1"/>
  <c r="AT254" i="1" s="1"/>
  <c r="AP255" i="1"/>
  <c r="AT255" i="1" s="1"/>
  <c r="AP257" i="1"/>
  <c r="AP258" i="1"/>
  <c r="AT258" i="1" s="1"/>
  <c r="AP259" i="1"/>
  <c r="AT259" i="1" s="1"/>
  <c r="AP260" i="1"/>
  <c r="AP263" i="1"/>
  <c r="AP262" i="1"/>
  <c r="AT262" i="1" s="1"/>
  <c r="AP264" i="1"/>
  <c r="AT264" i="1" s="1"/>
  <c r="AP265" i="1"/>
  <c r="AT265" i="1" s="1"/>
  <c r="AP266" i="1"/>
  <c r="AP267" i="1"/>
  <c r="AP268" i="1"/>
  <c r="AT268" i="1" s="1"/>
  <c r="AP269" i="1"/>
  <c r="AT269" i="1" s="1"/>
  <c r="AP270" i="1"/>
  <c r="AP271" i="1"/>
  <c r="AT271" i="1" s="1"/>
  <c r="AP272" i="1"/>
  <c r="AT272" i="1" s="1"/>
  <c r="AP273" i="1"/>
  <c r="AT273" i="1" s="1"/>
  <c r="AP274" i="1"/>
  <c r="AT274" i="1" s="1"/>
  <c r="AP275" i="1"/>
  <c r="AT275" i="1" s="1"/>
  <c r="AP276" i="1"/>
  <c r="AP278" i="1"/>
  <c r="AT278" i="1" s="1"/>
  <c r="AP279" i="1"/>
  <c r="AP280" i="1"/>
  <c r="AT280" i="1" s="1"/>
  <c r="AP283" i="1"/>
  <c r="AT283" i="1" s="1"/>
  <c r="AP286" i="1"/>
  <c r="AT286" i="1" s="1"/>
  <c r="AP287" i="1"/>
  <c r="AT287" i="1" s="1"/>
  <c r="AP288" i="1"/>
  <c r="AT288" i="1" s="1"/>
  <c r="AP289" i="1"/>
  <c r="AP290" i="1"/>
  <c r="AP291" i="1"/>
  <c r="AT291" i="1" s="1"/>
  <c r="AP292" i="1"/>
  <c r="AP293" i="1"/>
  <c r="AT293" i="1" s="1"/>
  <c r="AP294" i="1"/>
  <c r="AT294" i="1" s="1"/>
  <c r="AP295" i="1"/>
  <c r="AT295" i="1" s="1"/>
  <c r="AP299" i="1"/>
  <c r="AT299" i="1" s="1"/>
  <c r="AP300" i="1"/>
  <c r="AP301" i="1"/>
  <c r="AT301" i="1" s="1"/>
  <c r="AP302" i="1"/>
  <c r="AP303" i="1"/>
  <c r="AP304" i="1"/>
  <c r="AT304" i="1" s="1"/>
  <c r="AP305" i="1"/>
  <c r="AT305" i="1" s="1"/>
  <c r="AP306" i="1"/>
  <c r="AP307" i="1"/>
  <c r="AT307" i="1" s="1"/>
  <c r="AP308" i="1"/>
  <c r="AT308" i="1" s="1"/>
  <c r="AP309" i="1"/>
  <c r="AT309" i="1" s="1"/>
  <c r="AP310" i="1"/>
  <c r="AT310" i="1" s="1"/>
  <c r="AP311" i="1"/>
  <c r="AT311" i="1" s="1"/>
  <c r="AP312" i="1"/>
  <c r="AT312" i="1" s="1"/>
  <c r="AP313" i="1"/>
  <c r="AP314" i="1"/>
  <c r="AT314" i="1" s="1"/>
  <c r="AP315" i="1"/>
  <c r="AT315" i="1" s="1"/>
  <c r="AP316" i="1"/>
  <c r="AT316" i="1" s="1"/>
  <c r="AP317" i="1"/>
  <c r="AP318" i="1"/>
  <c r="AP319" i="1"/>
  <c r="AP322" i="1"/>
  <c r="AP323" i="1"/>
  <c r="AP324" i="1"/>
  <c r="AP325" i="1"/>
  <c r="AP326" i="1"/>
  <c r="AT326" i="1" s="1"/>
  <c r="AP327" i="1"/>
  <c r="AT327" i="1" s="1"/>
  <c r="AP328" i="1"/>
  <c r="AT328" i="1" s="1"/>
  <c r="AP329" i="1"/>
  <c r="AT329" i="1" s="1"/>
  <c r="AP331" i="1"/>
  <c r="AT331" i="1" s="1"/>
  <c r="AP333" i="1"/>
  <c r="AT333" i="1" s="1"/>
  <c r="AP334" i="1"/>
  <c r="AP335" i="1"/>
  <c r="AT335" i="1" s="1"/>
  <c r="AP336" i="1"/>
  <c r="AT336" i="1" s="1"/>
  <c r="AP337" i="1"/>
  <c r="AT337" i="1" s="1"/>
  <c r="AP339" i="1"/>
  <c r="AP340" i="1"/>
  <c r="AT340" i="1" s="1"/>
  <c r="AP341" i="1"/>
  <c r="AP342" i="1"/>
  <c r="AT342" i="1" s="1"/>
  <c r="AP343" i="1"/>
  <c r="AT343" i="1" s="1"/>
  <c r="AP344" i="1"/>
  <c r="AT344" i="1" s="1"/>
  <c r="AP345" i="1"/>
  <c r="AT345" i="1" s="1"/>
  <c r="AP346" i="1"/>
  <c r="AT346" i="1" s="1"/>
  <c r="AP178" i="1"/>
  <c r="AT178" i="1" s="1"/>
  <c r="AP63" i="1"/>
  <c r="AT63" i="1" s="1"/>
  <c r="AP347" i="1"/>
  <c r="AT347" i="1" s="1"/>
  <c r="AP348" i="1"/>
  <c r="AP349" i="1"/>
  <c r="AP350" i="1"/>
  <c r="AT350" i="1" s="1"/>
  <c r="AP351" i="1"/>
  <c r="AT351" i="1" s="1"/>
  <c r="AP352" i="1"/>
  <c r="AT352" i="1" s="1"/>
  <c r="AP353" i="1"/>
  <c r="AT353" i="1" s="1"/>
  <c r="AP355" i="1"/>
  <c r="AT355" i="1" s="1"/>
  <c r="AP356" i="1"/>
  <c r="AT356" i="1" s="1"/>
  <c r="AP358" i="1"/>
  <c r="AP359" i="1"/>
  <c r="AP360" i="1"/>
  <c r="AT360" i="1" s="1"/>
  <c r="AP361" i="1"/>
  <c r="AT361" i="1" s="1"/>
  <c r="AP362" i="1"/>
  <c r="AT362" i="1" s="1"/>
  <c r="AP363" i="1"/>
  <c r="AT363" i="1" s="1"/>
  <c r="AP364" i="1"/>
  <c r="AT364" i="1" s="1"/>
  <c r="AP366" i="1"/>
  <c r="AT366" i="1" s="1"/>
  <c r="AP367" i="1"/>
  <c r="AT367" i="1" s="1"/>
  <c r="AP6" i="1"/>
  <c r="P6" i="1" l="1"/>
  <c r="AG6" i="1"/>
  <c r="AH6" i="1" s="1"/>
  <c r="AM6" i="1"/>
  <c r="AN6" i="1" s="1"/>
  <c r="AA6" i="1"/>
  <c r="AB6" i="1" s="1"/>
  <c r="U6" i="1"/>
  <c r="V6" i="1" s="1"/>
  <c r="AT6" i="1" l="1"/>
  <c r="A6" i="1"/>
</calcChain>
</file>

<file path=xl/sharedStrings.xml><?xml version="1.0" encoding="utf-8"?>
<sst xmlns="http://schemas.openxmlformats.org/spreadsheetml/2006/main" count="28625" uniqueCount="1980">
  <si>
    <t>CMS Provider Number</t>
  </si>
  <si>
    <t>Average</t>
  </si>
  <si>
    <t>Meets Nat'l Avg</t>
  </si>
  <si>
    <t>Meets Average</t>
  </si>
  <si>
    <t>NF/SCNF Name</t>
  </si>
  <si>
    <t>Eligible for CoreQ?</t>
  </si>
  <si>
    <t>Eligible for NF QIPP?</t>
  </si>
  <si>
    <t>QPS # 7: CoreQ (Avg: 75.00% ↑)</t>
  </si>
  <si>
    <t xml:space="preserve">FY23 Data Collection Composite Score          </t>
  </si>
  <si>
    <t>Medicaid Provider Number</t>
  </si>
  <si>
    <t>0006874</t>
  </si>
  <si>
    <t>4499603</t>
  </si>
  <si>
    <t>4465202</t>
  </si>
  <si>
    <t>0539139</t>
  </si>
  <si>
    <t>4477421</t>
  </si>
  <si>
    <t>4988701</t>
  </si>
  <si>
    <t>4476808</t>
  </si>
  <si>
    <t>4479009</t>
  </si>
  <si>
    <t>4480007</t>
  </si>
  <si>
    <t>0110710</t>
  </si>
  <si>
    <t>8974306</t>
  </si>
  <si>
    <t>7702001</t>
  </si>
  <si>
    <t>4487907</t>
  </si>
  <si>
    <t>4476603</t>
  </si>
  <si>
    <t>4485106</t>
  </si>
  <si>
    <t>4506006</t>
  </si>
  <si>
    <t>0164160</t>
  </si>
  <si>
    <t>0313190</t>
  </si>
  <si>
    <t>4495306</t>
  </si>
  <si>
    <t>0397750</t>
  </si>
  <si>
    <t>0512265</t>
  </si>
  <si>
    <t>4466608</t>
  </si>
  <si>
    <t>0488143</t>
  </si>
  <si>
    <t>0392847</t>
  </si>
  <si>
    <t>4499204</t>
  </si>
  <si>
    <t>0292087</t>
  </si>
  <si>
    <t>8864501</t>
  </si>
  <si>
    <t>4488202</t>
  </si>
  <si>
    <t>4490304</t>
  </si>
  <si>
    <t>0058319</t>
  </si>
  <si>
    <t>4464605</t>
  </si>
  <si>
    <t>6419704</t>
  </si>
  <si>
    <t>4484703</t>
  </si>
  <si>
    <t>0049018</t>
  </si>
  <si>
    <t>4464508</t>
  </si>
  <si>
    <t>0141461</t>
  </si>
  <si>
    <t>0114260</t>
  </si>
  <si>
    <t>4463510</t>
  </si>
  <si>
    <t>0014613</t>
  </si>
  <si>
    <t>0521817</t>
  </si>
  <si>
    <t>6911706</t>
  </si>
  <si>
    <t>4477103</t>
  </si>
  <si>
    <t>7173903</t>
  </si>
  <si>
    <t>4464109</t>
  </si>
  <si>
    <t>0383872</t>
  </si>
  <si>
    <t>0492655</t>
  </si>
  <si>
    <t>4498305</t>
  </si>
  <si>
    <t>0420832</t>
  </si>
  <si>
    <t>4464206</t>
  </si>
  <si>
    <t>9032401</t>
  </si>
  <si>
    <t>4485203</t>
  </si>
  <si>
    <t>4489900</t>
  </si>
  <si>
    <t>4498500</t>
  </si>
  <si>
    <t>4476905</t>
  </si>
  <si>
    <t>4483600</t>
  </si>
  <si>
    <t>4465504</t>
  </si>
  <si>
    <t>4477804</t>
  </si>
  <si>
    <t>8398208</t>
  </si>
  <si>
    <t>0263222</t>
  </si>
  <si>
    <t>7225008</t>
  </si>
  <si>
    <t>0372846</t>
  </si>
  <si>
    <t>5076102</t>
  </si>
  <si>
    <t>0426148</t>
  </si>
  <si>
    <t>4492200</t>
  </si>
  <si>
    <t>4478801</t>
  </si>
  <si>
    <t>0273031</t>
  </si>
  <si>
    <t>4491009</t>
  </si>
  <si>
    <t>9057706</t>
  </si>
  <si>
    <t>8749001</t>
  </si>
  <si>
    <t>4490509</t>
  </si>
  <si>
    <t>0485713</t>
  </si>
  <si>
    <t>4489306</t>
  </si>
  <si>
    <t>0280917</t>
  </si>
  <si>
    <t>0352756</t>
  </si>
  <si>
    <t>0347779</t>
  </si>
  <si>
    <t>4473809</t>
  </si>
  <si>
    <t>8411204</t>
  </si>
  <si>
    <t>4497406</t>
  </si>
  <si>
    <t>4506502</t>
  </si>
  <si>
    <t>8365709</t>
  </si>
  <si>
    <t>4506201</t>
  </si>
  <si>
    <t>0125598</t>
  </si>
  <si>
    <t>0247618</t>
  </si>
  <si>
    <t>4464401</t>
  </si>
  <si>
    <t>4466101</t>
  </si>
  <si>
    <t>6329209</t>
  </si>
  <si>
    <t>4483707</t>
  </si>
  <si>
    <t>4482808</t>
  </si>
  <si>
    <t>4483804</t>
  </si>
  <si>
    <t>0480177</t>
  </si>
  <si>
    <t>4499506</t>
  </si>
  <si>
    <t>4476701</t>
  </si>
  <si>
    <t>6799604</t>
  </si>
  <si>
    <t>4471407</t>
  </si>
  <si>
    <t>0537136</t>
  </si>
  <si>
    <t>4475704</t>
  </si>
  <si>
    <t>0502162</t>
  </si>
  <si>
    <t>4479807</t>
  </si>
  <si>
    <t>4479904</t>
  </si>
  <si>
    <t>4491602</t>
  </si>
  <si>
    <t>0036498</t>
  </si>
  <si>
    <t>0567299</t>
  </si>
  <si>
    <t>0518620</t>
  </si>
  <si>
    <t>0550817</t>
  </si>
  <si>
    <t>4491807</t>
  </si>
  <si>
    <t>4499107</t>
  </si>
  <si>
    <t>0402851</t>
  </si>
  <si>
    <t>4464303</t>
  </si>
  <si>
    <t>0413381</t>
  </si>
  <si>
    <t>4480104</t>
  </si>
  <si>
    <t>4485301</t>
  </si>
  <si>
    <t>4463102</t>
  </si>
  <si>
    <t>0464589</t>
  </si>
  <si>
    <t>4473701</t>
  </si>
  <si>
    <t>4504208</t>
  </si>
  <si>
    <t>6231802</t>
  </si>
  <si>
    <t>4492803</t>
  </si>
  <si>
    <t>8682801</t>
  </si>
  <si>
    <t>4466004</t>
  </si>
  <si>
    <t>0069744</t>
  </si>
  <si>
    <t>0382493</t>
  </si>
  <si>
    <t>7902506</t>
  </si>
  <si>
    <t>8161801</t>
  </si>
  <si>
    <t>4488806</t>
  </si>
  <si>
    <t>4505301</t>
  </si>
  <si>
    <t>4491700</t>
  </si>
  <si>
    <t>0452122</t>
  </si>
  <si>
    <t>4488105</t>
  </si>
  <si>
    <t>5561400</t>
  </si>
  <si>
    <t>0186571</t>
  </si>
  <si>
    <t>4476301</t>
  </si>
  <si>
    <t>4466900</t>
  </si>
  <si>
    <t>0450570</t>
  </si>
  <si>
    <t>4463307</t>
  </si>
  <si>
    <t>0732575</t>
  </si>
  <si>
    <t>0522791</t>
  </si>
  <si>
    <t>0600458</t>
  </si>
  <si>
    <t>0382957</t>
  </si>
  <si>
    <t>0687677</t>
  </si>
  <si>
    <t>0594555</t>
  </si>
  <si>
    <t>0675377</t>
  </si>
  <si>
    <t>0600598</t>
  </si>
  <si>
    <t>0429899</t>
  </si>
  <si>
    <t>0501425</t>
  </si>
  <si>
    <t>0727377</t>
  </si>
  <si>
    <t>0643882</t>
  </si>
  <si>
    <t>0251836</t>
  </si>
  <si>
    <t>0585467</t>
  </si>
  <si>
    <t>0409910</t>
  </si>
  <si>
    <t>0778711</t>
  </si>
  <si>
    <t>0521744</t>
  </si>
  <si>
    <t>0512346</t>
  </si>
  <si>
    <t>0551538</t>
  </si>
  <si>
    <t>0628921</t>
  </si>
  <si>
    <t>0458643</t>
  </si>
  <si>
    <t>0388122</t>
  </si>
  <si>
    <t>0654787</t>
  </si>
  <si>
    <t>0537489</t>
  </si>
  <si>
    <t>0664758</t>
  </si>
  <si>
    <t>0385948</t>
  </si>
  <si>
    <t>0727474</t>
  </si>
  <si>
    <t>0480185</t>
  </si>
  <si>
    <t>0690970</t>
  </si>
  <si>
    <t>0709018</t>
  </si>
  <si>
    <t>0642754</t>
  </si>
  <si>
    <t>0784982</t>
  </si>
  <si>
    <t>0586714</t>
  </si>
  <si>
    <t>0597597</t>
  </si>
  <si>
    <t>0685119</t>
  </si>
  <si>
    <t>0628930</t>
  </si>
  <si>
    <t>0706779</t>
  </si>
  <si>
    <t>0642991</t>
  </si>
  <si>
    <t>0649422</t>
  </si>
  <si>
    <t>0747386</t>
  </si>
  <si>
    <t>0706957</t>
  </si>
  <si>
    <t>0676489</t>
  </si>
  <si>
    <t>0746789</t>
  </si>
  <si>
    <t>0734616</t>
  </si>
  <si>
    <t>0410772</t>
  </si>
  <si>
    <t>0699641</t>
  </si>
  <si>
    <t>0658375</t>
  </si>
  <si>
    <t>0784532</t>
  </si>
  <si>
    <t>0661392</t>
  </si>
  <si>
    <t>0659363</t>
  </si>
  <si>
    <t>0637815</t>
  </si>
  <si>
    <t>0363529</t>
  </si>
  <si>
    <t>0348252</t>
  </si>
  <si>
    <t>0609382</t>
  </si>
  <si>
    <t>0748773</t>
  </si>
  <si>
    <t>0680176</t>
  </si>
  <si>
    <t>0124737</t>
  </si>
  <si>
    <t>0573256</t>
  </si>
  <si>
    <t>0720780</t>
  </si>
  <si>
    <t>0626686</t>
  </si>
  <si>
    <t>0625141</t>
  </si>
  <si>
    <t>0626511</t>
  </si>
  <si>
    <t>0701190</t>
  </si>
  <si>
    <t>0605174</t>
  </si>
  <si>
    <t>0786713</t>
  </si>
  <si>
    <t>0758361</t>
  </si>
  <si>
    <t>0538582</t>
  </si>
  <si>
    <t>0141283</t>
  </si>
  <si>
    <t>0286176</t>
  </si>
  <si>
    <t>0118770</t>
  </si>
  <si>
    <t>0482331</t>
  </si>
  <si>
    <t>0521396</t>
  </si>
  <si>
    <t>0387754</t>
  </si>
  <si>
    <t>0673889</t>
  </si>
  <si>
    <t>0537667</t>
  </si>
  <si>
    <t>0741973</t>
  </si>
  <si>
    <t>0509515</t>
  </si>
  <si>
    <t>0499072</t>
  </si>
  <si>
    <t>0304867</t>
  </si>
  <si>
    <t>0503037</t>
  </si>
  <si>
    <t>Alternate or Former Name</t>
  </si>
  <si>
    <t>0737828</t>
  </si>
  <si>
    <t>4465407</t>
  </si>
  <si>
    <t>6468209</t>
  </si>
  <si>
    <t>9081704</t>
  </si>
  <si>
    <t>8299901</t>
  </si>
  <si>
    <t>ABIGAIL HOUSE FOR NURSING &amp; REHABILITATION</t>
  </si>
  <si>
    <t>ABINGDON CARE &amp; REHABILITATION CENTER</t>
  </si>
  <si>
    <t>ACCLAIM REHABILITATION AND NURSING CENTER</t>
  </si>
  <si>
    <t>ACTORS FUND HOME, THE</t>
  </si>
  <si>
    <t>ADROIT CARE REHABILITATION AND NURSING CENTER</t>
  </si>
  <si>
    <t>ADVANCED SUBACUTE REHABILITATION CENTER AT SEWELL</t>
  </si>
  <si>
    <t>ALAMEDA CENTER FOR REHABILITATION AND HEALTHCARE</t>
  </si>
  <si>
    <t>ALARIS HEALTH AT BELGROVE</t>
  </si>
  <si>
    <t>ALARIS HEALTH AT CASTLE HILL</t>
  </si>
  <si>
    <t>ALARIS HEALTH AT CEDAR GROVE</t>
  </si>
  <si>
    <t>ALARIS HEALTH AT HAMILTON PARK</t>
  </si>
  <si>
    <t>ALARIS HEALTH AT KEARNY</t>
  </si>
  <si>
    <t>ALARIS HEALTH AT ST MARY'S</t>
  </si>
  <si>
    <t>6799302</t>
  </si>
  <si>
    <t>ALARIS HEALTH AT THE CHATEAU</t>
  </si>
  <si>
    <t>ALARIS HEALTH AT THE FOUNTAINS</t>
  </si>
  <si>
    <t>ALARIS HEALTH AT WEST ORANGE</t>
  </si>
  <si>
    <t>ALLAIRE REHAB &amp; NURSING</t>
  </si>
  <si>
    <t>ALLEGRIA AT THE FOUNTAINS</t>
  </si>
  <si>
    <t>ALLENDALE REHABILITATION AND HEALTHCARE CENTER</t>
  </si>
  <si>
    <t>ALLIANCE CARE REHABILITATION AND NURSING CENTER</t>
  </si>
  <si>
    <t>ANCHOR CARE AND REHABILITATION CENTER</t>
  </si>
  <si>
    <t>APPLEWOOD ESTATES</t>
  </si>
  <si>
    <t>ARBOR AT LAUREL CIRCLE, THE</t>
  </si>
  <si>
    <t>ARBOR GLEN CENTER</t>
  </si>
  <si>
    <t>ARBOR RIDGE REHABILITATION AND HEALTHCARE CENTER</t>
  </si>
  <si>
    <t>ARISTACARE AT CEDAR OAKS</t>
  </si>
  <si>
    <t>ARISTACARE AT CHERRY HILL</t>
  </si>
  <si>
    <t>ARISTACARE AT MANCHESTER</t>
  </si>
  <si>
    <t>ARISTACARE AT NORWOOD TERRACE</t>
  </si>
  <si>
    <t>ARISTACARE AT PARKSIDE</t>
  </si>
  <si>
    <t>ARISTACARE AT WHITING</t>
  </si>
  <si>
    <t>ARNOLD WALTER NURSING &amp; REHABILITATION CENTER</t>
  </si>
  <si>
    <t>ASHBROOK CARE &amp; REHABILITATION CENTER</t>
  </si>
  <si>
    <t>4505701</t>
  </si>
  <si>
    <t>ASPEN HILLS HEALTHCARE CENTER</t>
  </si>
  <si>
    <t>ATLANTIC COAST REHAB &amp; HEALTH</t>
  </si>
  <si>
    <t>ATLAS HEALTHCARE AT DAUGHTERS OF MIRIAM</t>
  </si>
  <si>
    <t>ATLAS REHABILITATION AND HEALTHCARE AT MAYWOOD</t>
  </si>
  <si>
    <t>ATRIUM AT NAVESINK HARBOR, THE</t>
  </si>
  <si>
    <t>ATRIUM POST ACUTE CARE OF HAMILTON</t>
  </si>
  <si>
    <t>ATRIUM POST ACUTE CARE OF LIVINGSTON</t>
  </si>
  <si>
    <t>ATRIUM POST ACUTE CARE OF PARK RIDGE</t>
  </si>
  <si>
    <t>ATRIUM POST ACUTE CARE OF WAYNE</t>
  </si>
  <si>
    <t>ATRIUM POST ACUTE CARE OF WAYNEVIEW</t>
  </si>
  <si>
    <t>ATRIUM POST ACUTE CARE OF WOODBURY</t>
  </si>
  <si>
    <t>AUTUMN LAKE HEALTHCARE AT BERKELEY HEIGHTS</t>
  </si>
  <si>
    <t>AUTUMN LAKE HEALTHCARE AT OCEANVIEW</t>
  </si>
  <si>
    <t>AVANT REHABILITATION AND CARE CENTER</t>
  </si>
  <si>
    <t>AVISTA HEALTHCARE</t>
  </si>
  <si>
    <t>BARCLAYS REHABILITATION AND HEALTHCARE CENTER</t>
  </si>
  <si>
    <t>BARN HILL CARE AND REHAB CENTER</t>
  </si>
  <si>
    <t>BARNEGAT REHABILITATION AND NURSING CENTER</t>
  </si>
  <si>
    <t>BARNERT SUBACUTE REHABILITATION CENTER, LLC</t>
  </si>
  <si>
    <t>BARTLEY HEALTHCARE NURSING &amp; REHABILITATION</t>
  </si>
  <si>
    <t>BAYSHORE HEALTH CARE CENTER</t>
  </si>
  <si>
    <t>BELLE CARE NURSING AND REHABILITATION CENTER</t>
  </si>
  <si>
    <t>BERGEN NEW BRIDGE MEDICAL CENTER</t>
  </si>
  <si>
    <t>BERLIN REHABILITATION AND HEALTHCARE CENTER</t>
  </si>
  <si>
    <t>BISHOP MCCARTHY CENTER FOR REHAB &amp; HEALTHCARE</t>
  </si>
  <si>
    <t>BOONTON CARE CENTER</t>
  </si>
  <si>
    <t>BRIDGEWAY CARE AND REHAB CENTER AT BRIDGEWATER</t>
  </si>
  <si>
    <t>BRIDGEWAY CARE AND REHAB CENTER AT HILLSBOROUGH</t>
  </si>
  <si>
    <t>BRIGHTON GARDENS OF EDISON</t>
  </si>
  <si>
    <t>BROADWAY HOUSE FOR CONTINUING</t>
  </si>
  <si>
    <t>0564745</t>
  </si>
  <si>
    <t>BROOKHAVEN HEALTH CARE CENTER</t>
  </si>
  <si>
    <t>4477006</t>
  </si>
  <si>
    <t>BUCKINGHAM AT NORWOOD, THE</t>
  </si>
  <si>
    <t>8878005</t>
  </si>
  <si>
    <t>CAMBRIDGE REHABILITATION AND HEALTHCARE CENTER</t>
  </si>
  <si>
    <t>CANTERBURY AT CEDAR GROVE</t>
  </si>
  <si>
    <t>CARE CONNECTION RAHWAY</t>
  </si>
  <si>
    <t>CARE ONE AT CRESSKILL</t>
  </si>
  <si>
    <t>CARE ONE AT EAST BRUNSWICK</t>
  </si>
  <si>
    <t>8781109</t>
  </si>
  <si>
    <t>CARE ONE AT EVESHAM</t>
  </si>
  <si>
    <t>CARE ONE AT HANOVER TOWNSHIP</t>
  </si>
  <si>
    <t>0546500</t>
  </si>
  <si>
    <t>CARE ONE AT HOLMDEL</t>
  </si>
  <si>
    <t>CARE ONE AT KING JAMES</t>
  </si>
  <si>
    <t>CARE ONE AT LIVINGSTON</t>
  </si>
  <si>
    <t>9035206</t>
  </si>
  <si>
    <t>CARE ONE AT MADISON AVENUE</t>
  </si>
  <si>
    <t>CARE ONE AT MOORESTOWN</t>
  </si>
  <si>
    <t>CARE ONE AT NEW MILFORD</t>
  </si>
  <si>
    <t>CARE ONE AT ORADELL</t>
  </si>
  <si>
    <t>CARE ONE AT PARSIPPANY</t>
  </si>
  <si>
    <t>CARE ONE AT RIDGEWOOD AVENUE</t>
  </si>
  <si>
    <t>CARE ONE AT SOMERSET VALLEY</t>
  </si>
  <si>
    <t>CARE ONE AT TEANECK</t>
  </si>
  <si>
    <t>CARE ONE AT THE HIGHLANDS</t>
  </si>
  <si>
    <t>CARE ONE AT VALLEY</t>
  </si>
  <si>
    <t>4653106</t>
  </si>
  <si>
    <t>CARE ONE AT WALL</t>
  </si>
  <si>
    <t>CARE ONE AT WAYNE - SNF</t>
  </si>
  <si>
    <t>CARE ONE AT WELLINGTON</t>
  </si>
  <si>
    <t>CARNEYS POINT REHABILITATION AND NURSING CENTER</t>
  </si>
  <si>
    <t>CEDAR CREST/MOUNTAINVIEW GARDENS</t>
  </si>
  <si>
    <t>CEDAR GROVE RESPIRATORY AND NURSING CENTER</t>
  </si>
  <si>
    <t>CHATHAM HILLS SUBACUTE CARE CENTER</t>
  </si>
  <si>
    <t>CHESHIRE HOME</t>
  </si>
  <si>
    <t>4492005</t>
  </si>
  <si>
    <t>CHILDRENS SPECIALIZED HOSPITAL MOUNTAINSIDE</t>
  </si>
  <si>
    <t>CHILDRENS SPECIALIZED HOSPITAL TOMS RIVER</t>
  </si>
  <si>
    <t>CHRISTIAN HEALTH CARE CENTER</t>
  </si>
  <si>
    <t>CLARA MAASS MEDICAL CENTER</t>
  </si>
  <si>
    <t>CLARK NURSING AND REHAB CNTR</t>
  </si>
  <si>
    <t>CLOVER MEADOWS HEALTHCARE AND REHABILITATION CENTE</t>
  </si>
  <si>
    <t>CLOVER REST HOME</t>
  </si>
  <si>
    <t>COMMUNITY MEDICAL CENTER TCU</t>
  </si>
  <si>
    <t>COMPLETE CARE AT ARBORS</t>
  </si>
  <si>
    <t>COMPLETE CARE AT BEY LEA, LLC</t>
  </si>
  <si>
    <t>COMPLETE CARE AT BRAKELEY PARK, LLC</t>
  </si>
  <si>
    <t>COMPLETE CARE AT BURLINGTON WOODS, LLC</t>
  </si>
  <si>
    <t>COMPLETE CARE AT CEDAR GROVE</t>
  </si>
  <si>
    <t>COMPLETE CARE AT CHESTNUT HILL LLC</t>
  </si>
  <si>
    <t>COMPLETE CARE AT COURT HOUSE, LLC</t>
  </si>
  <si>
    <t>COMPLETE CARE AT FAIR LAWN EDGE</t>
  </si>
  <si>
    <t>COMPLETE CARE AT GREEN ACRES</t>
  </si>
  <si>
    <t>COMPLETE CARE AT GREEN KNOLL</t>
  </si>
  <si>
    <t>COMPLETE CARE AT HAMILTON, LLC</t>
  </si>
  <si>
    <t>COMPLETE CARE AT HOLIDAY CITY</t>
  </si>
  <si>
    <t>COMPLETE CARE AT INGLEMOOR, LLC</t>
  </si>
  <si>
    <t>COMPLETE CARE AT KRESSON VIEW, LLC</t>
  </si>
  <si>
    <t>COMPLETE CARE AT LAURELTON, LLC</t>
  </si>
  <si>
    <t>COMPLETE CARE AT LINWOOD, LLC</t>
  </si>
  <si>
    <t>COMPLETE CARE AT MADISON, LLC</t>
  </si>
  <si>
    <t>COMPLETE CARE AT MARCELLA, LLC</t>
  </si>
  <si>
    <t>COMPLETE CARE AT MERCERVILLE LLC</t>
  </si>
  <si>
    <t>COMPLETE CARE AT MILFORD MANOR LLC</t>
  </si>
  <si>
    <t>COMPLETE CARE AT MONMOUTH, LLC</t>
  </si>
  <si>
    <t>COMPLETE CARE AT ORANGE PARK</t>
  </si>
  <si>
    <t>COMPLETE CARE AT PARK PLACE, LLC</t>
  </si>
  <si>
    <t>COMPLETE CARE AT PHILLIPSBURG, LLC</t>
  </si>
  <si>
    <t>COMPLETE CARE AT SHORROCK</t>
  </si>
  <si>
    <t>COMPLETE CARE AT SUMMIT RIDGE</t>
  </si>
  <si>
    <t>COMPLETE CARE AT VOORHEES, LLC</t>
  </si>
  <si>
    <t>COMPLETE CARE AT WESTFIELD, LLC</t>
  </si>
  <si>
    <t>COMPLETE CARE AT WHITING</t>
  </si>
  <si>
    <t>COMPLETE CARE AT WILLOW CREEK</t>
  </si>
  <si>
    <t>0741639</t>
  </si>
  <si>
    <t>COMPLETE CARE AT WOODLANDS</t>
  </si>
  <si>
    <t>CONCORD HEALTHCARE &amp; REHABILITATION CENTER</t>
  </si>
  <si>
    <t>CONTINUING CARE AT LANTERN HILL</t>
  </si>
  <si>
    <t>CONTINUING CARE AT SEABROOK</t>
  </si>
  <si>
    <t>8703701</t>
  </si>
  <si>
    <t>CORAL HARBOR REHABILITATION AND HEALTHCARE CENTER</t>
  </si>
  <si>
    <t>CORNELL HALL CARE &amp; REHABILITATION CENTER</t>
  </si>
  <si>
    <t>4505905</t>
  </si>
  <si>
    <t>COUNTRY ARCH CARE CENTER</t>
  </si>
  <si>
    <t>8531803</t>
  </si>
  <si>
    <t>CRANBURY CENTER</t>
  </si>
  <si>
    <t>CRANFORD PARK REHABILITATION &amp; HEALTHCARE CENTER</t>
  </si>
  <si>
    <t>CRANFORD REHAB &amp; NURSING CENTER</t>
  </si>
  <si>
    <t>CREST HAVEN NURSING AND REHABILITATION CENTER</t>
  </si>
  <si>
    <t>4471806</t>
  </si>
  <si>
    <t>CREST POINTE REHABILITATION AND HEALTHCARE CENTER</t>
  </si>
  <si>
    <t>CRESTWOOD MANOR</t>
  </si>
  <si>
    <t>CRYSTAL SPRING CENTER LLC</t>
  </si>
  <si>
    <t>CUMBERLAND MANOR NURSING AND REHABILITATION CENTER</t>
  </si>
  <si>
    <t>DAUGHTERS OF ISRAEL PLEASANT VALLEY HOME</t>
  </si>
  <si>
    <t>DE LA SALLE HALL</t>
  </si>
  <si>
    <t>DELLRIDGE HEALTH &amp; REHABILITATION CENTER</t>
  </si>
  <si>
    <t>DEPTFORD CENTER FOR REHABILITATION AND HEALTHCARE</t>
  </si>
  <si>
    <t>DOCTORS SUBACUTE HEALTHCARE, LLC</t>
  </si>
  <si>
    <t>DWELLING PLACE AT ST CLARES</t>
  </si>
  <si>
    <t>EAGLEVIEW HEALTH AND REHABILITATION</t>
  </si>
  <si>
    <t>ECHELON CARE AND REHAB</t>
  </si>
  <si>
    <t>ELIZABETH NURSING AND REHAB</t>
  </si>
  <si>
    <t>4504607</t>
  </si>
  <si>
    <t>ELMORA HILLS HEALTH &amp; REHABILITATION CENTER</t>
  </si>
  <si>
    <t>4505808</t>
  </si>
  <si>
    <t>ELMS OF CRANBURY, THE</t>
  </si>
  <si>
    <t>4484401</t>
  </si>
  <si>
    <t>ELMWOOD HILLS HEALTHCARE CENTER LLC</t>
  </si>
  <si>
    <t>EMBASSY MANOR AT EDISON NURSING AND REHABILITATION</t>
  </si>
  <si>
    <t>EMERSON HEALTH CARE CENTER</t>
  </si>
  <si>
    <t>EXCEL CARE AT EGG HARBOR</t>
  </si>
  <si>
    <t>EXCEL CARE AT MANALAPAN</t>
  </si>
  <si>
    <t>EXCEL CARE AT THE PINES</t>
  </si>
  <si>
    <t>4462106</t>
  </si>
  <si>
    <t>FAMILY OF CARING HEALTHCARE AT MONTCLAIR</t>
  </si>
  <si>
    <t>FAMILY OF CARING HEALTHCARE AT RIDGEWOOD</t>
  </si>
  <si>
    <t>FAMILY OF CARING HEALTHCARE AT TENAFLY, LLC</t>
  </si>
  <si>
    <t>FOOTHILL ACRES REHABILITATION &amp; NURSING CENTER</t>
  </si>
  <si>
    <t>4499000</t>
  </si>
  <si>
    <t>FOREST HILL HEALTH CARE CENTER</t>
  </si>
  <si>
    <t>FOREST MANOR HCC</t>
  </si>
  <si>
    <t>FOUNTAIN VIEW CARE CENTER</t>
  </si>
  <si>
    <t>5608104</t>
  </si>
  <si>
    <t>GARDENS AT MONROE HEALTHCARE AND REHABILITATION, T</t>
  </si>
  <si>
    <t>GATEWAY CARE CENTER</t>
  </si>
  <si>
    <t>GOLDEN REHABILITATION AND NURSING CENTER</t>
  </si>
  <si>
    <t>GREEN HILL</t>
  </si>
  <si>
    <t>GREENWOOD HOUSE HOME FOR THE JEWISH AGED</t>
  </si>
  <si>
    <t>GROVE PARK HEALTHCARE AND REHABILITATION</t>
  </si>
  <si>
    <t>HACKENSACK MERIDIAN HEALTH NURSING &amp; REHAB</t>
  </si>
  <si>
    <t>HACKENSACK MERIDIAN HEALTH PROSPECT HEIGHTS CARE C</t>
  </si>
  <si>
    <t>HACKENSACK MERIDIAN HEALTH WEST CALDWELL C</t>
  </si>
  <si>
    <t>HAMILTON CONTINUING CARE</t>
  </si>
  <si>
    <t>HAMILTON GROVE HEALTHCARE AND REHABILITATION, LLC</t>
  </si>
  <si>
    <t>HAMILTON PLACE AT THE PINES AT WHITING</t>
  </si>
  <si>
    <t>HAMMONTON CENTER FOR REHABILITATION AND HEALTHCARE</t>
  </si>
  <si>
    <t>HAMPTON RIDGE HEALTHCARE AND REHABILITATION</t>
  </si>
  <si>
    <t>HARBORAGE, THE</t>
  </si>
  <si>
    <t>HARROGATE</t>
  </si>
  <si>
    <t>HARTWYCK AT OAK TREE</t>
  </si>
  <si>
    <t>4485602</t>
  </si>
  <si>
    <t>HEALTH CENTER AT BLOOMINGDALE</t>
  </si>
  <si>
    <t>HEALTH CENTER AT GALLOWAY, THE</t>
  </si>
  <si>
    <t>HEATH VILLAGE</t>
  </si>
  <si>
    <t>4492609</t>
  </si>
  <si>
    <t>HOBOKEN UNIVERSITY MEDICAL CENTER TCU</t>
  </si>
  <si>
    <t>HOLLY MANOR CENTER</t>
  </si>
  <si>
    <t>HOMESTEAD REHABILITATION &amp; HEALTH CARE CENTER</t>
  </si>
  <si>
    <t>HUDSON HILLS SENIOR LIVING, LLC</t>
  </si>
  <si>
    <t>HUDSONVIEW HEALTH CARE CENTER</t>
  </si>
  <si>
    <t>HUNTERDON CARE CENTER</t>
  </si>
  <si>
    <t>IMPERIAL CARE CENTER</t>
  </si>
  <si>
    <t>INGLEMOOR REHABILITATION AND CARE CENTER OF LIVING</t>
  </si>
  <si>
    <t>JEFFERSON HEALTH CARE CENTER</t>
  </si>
  <si>
    <t>4478304</t>
  </si>
  <si>
    <t>JERSEY SHORE CENTER</t>
  </si>
  <si>
    <t>7319100</t>
  </si>
  <si>
    <t>JERSEY SHORE POST ACUTE REHABILITATION AND NURSING</t>
  </si>
  <si>
    <t>JEWISH HOME AT ROCKLEIGH</t>
  </si>
  <si>
    <t>JEWISH HOME FOR REHABILITATION AND NURSING, THE</t>
  </si>
  <si>
    <t>JFK HARTWYCK AT CEDAR BROOK</t>
  </si>
  <si>
    <t>JOB HAINES HOME FOR AGED PEOPLE</t>
  </si>
  <si>
    <t>4477201</t>
  </si>
  <si>
    <t>KING MANOR CARE AND REHABILITATION CENTER</t>
  </si>
  <si>
    <t>LAKELAND HEALTH CARE CENTER</t>
  </si>
  <si>
    <t>LAKEVIEW REHABILITATION AND CARE CENTER</t>
  </si>
  <si>
    <t>LAUREL BAY HEALTH &amp; REHABILITATION CENTER</t>
  </si>
  <si>
    <t>LAUREL BROOK REHABILITATION AND HEALTHCARE CENTER</t>
  </si>
  <si>
    <t>LAUREL MANOR HEALTHCARE AND REHABILITATION CENTER</t>
  </si>
  <si>
    <t>LEISURE CHATEAU REHABILITATION</t>
  </si>
  <si>
    <t>4493605</t>
  </si>
  <si>
    <t>LIMECREST SUBACUTE AND REHABILITATION CENTER</t>
  </si>
  <si>
    <t>LINCOLN PARK CARE CENTER</t>
  </si>
  <si>
    <t>LINCOLN PARK RENAISSANCE REHAB &amp; NURSING</t>
  </si>
  <si>
    <t>LINCOLN SPECIALTY CARE CENTER</t>
  </si>
  <si>
    <t>LIONS GATE</t>
  </si>
  <si>
    <t>LITTLE BROOK NURSING AND CONVALESCENT HOME</t>
  </si>
  <si>
    <t>LLANFAIR HOUSE CARE &amp; REHABILITATION CENTER</t>
  </si>
  <si>
    <t>LOPATCONG CENTER</t>
  </si>
  <si>
    <t>LUTHERAN SOCIAL MINISTRIES CRANES MILL</t>
  </si>
  <si>
    <t>MAJESTIC CENTER FOR REHAB &amp; SUB-ACUTE CARE</t>
  </si>
  <si>
    <t>MANHATTANVIEW NURSING HOME</t>
  </si>
  <si>
    <t>MANOR, THE</t>
  </si>
  <si>
    <t>4489802</t>
  </si>
  <si>
    <t>MAPLE GLEN CENTER</t>
  </si>
  <si>
    <t>MASONIC VILLAGE AT BURLINGTON</t>
  </si>
  <si>
    <t>MCAULEY HALL HEALTH CARE CENTE</t>
  </si>
  <si>
    <t>MEADOW LAKES</t>
  </si>
  <si>
    <t>MEADOWVIEW NURSING AND REHABILITATION CENTER</t>
  </si>
  <si>
    <t>MEDFORD CARE CENTER</t>
  </si>
  <si>
    <t>4466209</t>
  </si>
  <si>
    <t>MEDFORD LEAS</t>
  </si>
  <si>
    <t>MERIDIAN NURSING &amp; REHABILITATION AT SHREWSBURY</t>
  </si>
  <si>
    <t>MERIDIAN NURSING AND REHABILITATION AT BRICK</t>
  </si>
  <si>
    <t>MERIDIAN NURSING AND REHABILITATION AT OCEAN GROVE</t>
  </si>
  <si>
    <t>MERIDIAN SUBACUTE REHABILITATION</t>
  </si>
  <si>
    <t>MERRY HEART NURSING HOME</t>
  </si>
  <si>
    <t>4491301</t>
  </si>
  <si>
    <t>MERWICK CARE &amp; REHABILITATION CENTER</t>
  </si>
  <si>
    <t>MILLVILLE CENTER</t>
  </si>
  <si>
    <t>4474007</t>
  </si>
  <si>
    <t>MONTCLAIR CARE CENTER</t>
  </si>
  <si>
    <t>MORRIS HALL/ST JOSEPH'S NURSING CENTER</t>
  </si>
  <si>
    <t>MORRIS VIEW HEALTHCARE CENTER</t>
  </si>
  <si>
    <t>MORRISTOWN POST ACUTE REHAB AND NURSING CENTER</t>
  </si>
  <si>
    <t>MOUNT HOLLY REHABILITATION &amp; HEALTHCARE CENTER</t>
  </si>
  <si>
    <t>MYSTIC MEADOWS REHAB &amp; NURSING CENTER</t>
  </si>
  <si>
    <t>N J EASTERN STAR HOME</t>
  </si>
  <si>
    <t>N J VETERANS MEM HOME PARAMUS</t>
  </si>
  <si>
    <t>NEW COMMUNITY EXTENDED CARE FACILITY</t>
  </si>
  <si>
    <t>NEW JERSEY VETERANS MEMORIAL HOME MENLO</t>
  </si>
  <si>
    <t>NEW JERSEY VETERANS MEMORIAL VINELAND</t>
  </si>
  <si>
    <t>NEW VISTA NURSING &amp; REHABILITATION CTR</t>
  </si>
  <si>
    <t>NORTH CAPE CENTER</t>
  </si>
  <si>
    <t>OAKLAND REHABILITATION AND HEALTHCARE  CENTER</t>
  </si>
  <si>
    <t>OAKS AT DENVILLE, THE</t>
  </si>
  <si>
    <t>OCEANA REHABILITATION AND NC</t>
  </si>
  <si>
    <t>OPTIMA CARE HARBORVIEW</t>
  </si>
  <si>
    <t>OUR LADYS CENTER FOR REHABILITATION &amp; HEALTHCARE</t>
  </si>
  <si>
    <t>PALACE REHABILITATION AND CARE CENTER, THE</t>
  </si>
  <si>
    <t>PARK CRESCENT HEALTHCARE &amp; REHABILITATION CENTER</t>
  </si>
  <si>
    <t>PARKER AT SOMERSET, INC</t>
  </si>
  <si>
    <t>PEACE CARE ST ANN'S</t>
  </si>
  <si>
    <t>PEACE CARE ST JOSEPH'S</t>
  </si>
  <si>
    <t>PELICAN POINTE POST ACUTE NURSING &amp; REHABILITATION</t>
  </si>
  <si>
    <t>PHOENIX CENTER FOR REHABILITATION AND PEDIATRICS</t>
  </si>
  <si>
    <t>PINE ACRES CONVALESCENT CENTER</t>
  </si>
  <si>
    <t>PLAZA HEALTHCARE &amp; REHABILITATION CENTER</t>
  </si>
  <si>
    <t>PREAKNESS HEALTHCARE CENTER</t>
  </si>
  <si>
    <t>4497309</t>
  </si>
  <si>
    <t>PREFERRED CARE AT ABSECON</t>
  </si>
  <si>
    <t>PREFERRED CARE AT HAMILTON</t>
  </si>
  <si>
    <t>0715255</t>
  </si>
  <si>
    <t>PREFERRED CARE AT MERCER</t>
  </si>
  <si>
    <t>PREFERRED CARE AT OLD BRIDGE, LLC</t>
  </si>
  <si>
    <t>PREFERRED CARE AT WALL</t>
  </si>
  <si>
    <t>PREMIER CADBURY OF CHERRY HILL</t>
  </si>
  <si>
    <t>PRINCETON CARE CENTER</t>
  </si>
  <si>
    <t>PROMEDICA SKILLED NURSING &amp; REHAB - MOUNTAINSIDE</t>
  </si>
  <si>
    <t>PROMEDICA SKILLED NURSING &amp; REHAB - VOORHEES WEST</t>
  </si>
  <si>
    <t>PROMEDICA SKILLED NURSING &amp; REHAB - WASHINGTON TWP</t>
  </si>
  <si>
    <t>PROMEDICA SKILLED NURSING &amp; REHAB - WEST DEPTFORD</t>
  </si>
  <si>
    <t>4478509</t>
  </si>
  <si>
    <t>PROMEDICA SKILLED NURSING AND REHAB VOORHEES EAST</t>
  </si>
  <si>
    <t>PROMEDICA TOTAL REHAB + (MOORESTOWN)</t>
  </si>
  <si>
    <t>PROMEDICA TOTAL REHAB + (PISCATAWAY)</t>
  </si>
  <si>
    <t>REFORMED CHURCH HOME</t>
  </si>
  <si>
    <t>4477502</t>
  </si>
  <si>
    <t>REGENCY GARDENS NURSING CENTER</t>
  </si>
  <si>
    <t>4496302</t>
  </si>
  <si>
    <t>REGENCY GRANDE NURS &amp; REHAB CE</t>
  </si>
  <si>
    <t>REGENCY HERITAGE NURSING AND REHABILITATION CENTER</t>
  </si>
  <si>
    <t>REHAB AT RIVER'S EDGE</t>
  </si>
  <si>
    <t>RENAISSANCE PAVILION</t>
  </si>
  <si>
    <t>RIDGEWOOD CENTER</t>
  </si>
  <si>
    <t>RIVERFRONT REHABILITATION AND HEALTHCARE CENTER</t>
  </si>
  <si>
    <t>RIVERSIDE NURSING AND REHABILITATION CENTER</t>
  </si>
  <si>
    <t>RIVERVIEW ESTATES REHAB AND SENIOR LIVING CENTER</t>
  </si>
  <si>
    <t>ROLLING HILLS CARE CENTER</t>
  </si>
  <si>
    <t>ROOSEVELT CARE CENTER</t>
  </si>
  <si>
    <t>4485408</t>
  </si>
  <si>
    <t>ROOSEVELT CARE CENTER AT OLD BRIDGE</t>
  </si>
  <si>
    <t>ROSE GARDEN NURSING AND REHABILITATION CENTER</t>
  </si>
  <si>
    <t>4494202</t>
  </si>
  <si>
    <t>ROSE MOUNTAIN CARE CENTER</t>
  </si>
  <si>
    <t>ROYAL SUITES HEALTH CARE &amp; REHABILITATION</t>
  </si>
  <si>
    <t>RUNNELLS CENTER FOR REHABILITATION &amp; HEALTHCARE</t>
  </si>
  <si>
    <t>SEACREST REHABILITATION AND HEALTHCARE CENTER</t>
  </si>
  <si>
    <t>SEASHORE GARDENS LIVING CENTER</t>
  </si>
  <si>
    <t>SHADY LANE GLOUCESTER CO HOME</t>
  </si>
  <si>
    <t>4478703</t>
  </si>
  <si>
    <t>SHORE GARDENS REHABILITATION AND NURSING CENTER</t>
  </si>
  <si>
    <t>SILVER HEALTHCARE CENTER</t>
  </si>
  <si>
    <t>SINAI POST ACUTE NURSING AND REHAB CENTER</t>
  </si>
  <si>
    <t>SKILLED NURSING AT FELLOWSHIP VILLAGE</t>
  </si>
  <si>
    <t>SOMERSET WOODS REHABILITATION &amp; NURSING CENTER</t>
  </si>
  <si>
    <t>SOUTH JERSEY EXTENDED CARE</t>
  </si>
  <si>
    <t>SOUTH MOUNTAIN HC</t>
  </si>
  <si>
    <t>SOUTHERN OCEAN CENTER</t>
  </si>
  <si>
    <t>SOUTHGATE HEALTH CARE CTR</t>
  </si>
  <si>
    <t>SPRING CREEK HEALTHCARE CENTER</t>
  </si>
  <si>
    <t>SPRING GROVE REHABILITATION AND HEALTHCARE CENTER</t>
  </si>
  <si>
    <t>SPRING HILLS POST ACUTE MATAWAN</t>
  </si>
  <si>
    <t>SPRING HILLS POST ACUTE PRINCETON</t>
  </si>
  <si>
    <t>ST CATHERINE OF SIENA</t>
  </si>
  <si>
    <t>ST JOSEPH'S HEALTHCARE AND REHAB CENTER</t>
  </si>
  <si>
    <t>4477600</t>
  </si>
  <si>
    <t>ST JOSEPH'S HOME AL &amp; NC, INC</t>
  </si>
  <si>
    <t>5353301</t>
  </si>
  <si>
    <t>ST JOSEPH'S HOME FOR ELDERLY</t>
  </si>
  <si>
    <t>4496809</t>
  </si>
  <si>
    <t>ST LAWRENCE REHAB CENTER</t>
  </si>
  <si>
    <t>4143418</t>
  </si>
  <si>
    <t>ST MARY'S CENTER FOR REHABILITATION &amp; HEALTHCARE</t>
  </si>
  <si>
    <t>STERLING MANOR</t>
  </si>
  <si>
    <t>STONEBRIDGE AT MONTGOMERY HEALTH CARE CENTER</t>
  </si>
  <si>
    <t>STRATFORD MANOR REHABILITATION AND CARE CENTER</t>
  </si>
  <si>
    <t>0464031</t>
  </si>
  <si>
    <t>SUMMER HILL NURSING HOME</t>
  </si>
  <si>
    <t>SUNNYSIDE MANOR</t>
  </si>
  <si>
    <t>SYCAMORE LIVING AT EAST HANOVER</t>
  </si>
  <si>
    <t>TALLWOODS CARE CENTER</t>
  </si>
  <si>
    <t>TEANECK NURSING CENTER</t>
  </si>
  <si>
    <t>THE BAY AT MANAHAWKIN HEALTH AND REHAB CENTER</t>
  </si>
  <si>
    <t>TOWER LODGE CARE CENTER</t>
  </si>
  <si>
    <t>TRINITAS HOSPITAL</t>
  </si>
  <si>
    <t>TROY HILLS CENTER</t>
  </si>
  <si>
    <t>UNITED METHODIST COMMUNITIES AT BRISTOL GLEN</t>
  </si>
  <si>
    <t>4504003</t>
  </si>
  <si>
    <t>UNITED METHODIST COMMUNITIES AT COLLINGSWOOD</t>
  </si>
  <si>
    <t>4470907</t>
  </si>
  <si>
    <t>UNITED METHODIST COMMUNITIES AT PITMAN</t>
  </si>
  <si>
    <t>4478100</t>
  </si>
  <si>
    <t>UNITED METHODIST COMMUNITIES AT THE SHORES</t>
  </si>
  <si>
    <t>4471903</t>
  </si>
  <si>
    <t>VALLEY VIEW REHABILITATION AND HEALTHCARE CTR</t>
  </si>
  <si>
    <t>VENETIAN CARE &amp; REHABILITATION CENTER, THE</t>
  </si>
  <si>
    <t>VILLAGE POINT</t>
  </si>
  <si>
    <t>0638811</t>
  </si>
  <si>
    <t>VOORHEES PEDIATRIC FACILITY</t>
  </si>
  <si>
    <t>4470001</t>
  </si>
  <si>
    <t>WARDELL GARDENS AT TINTON FALLS</t>
  </si>
  <si>
    <t>WARREN HAVEN REHAB AND NURSING CENTER</t>
  </si>
  <si>
    <t>WATERS EDGE HEALTHCARE &amp; REHAB</t>
  </si>
  <si>
    <t>WEDGWOOD GARDENS CARE CENTER</t>
  </si>
  <si>
    <t>WHITE HOUSE HLTHCR &amp; REHAB CTR</t>
  </si>
  <si>
    <t>WILEY MISSION</t>
  </si>
  <si>
    <t>WILLOW SPRINGS REHABILITATION AND HEALTHCARE CTR</t>
  </si>
  <si>
    <t>WILLOWBROOKE COURT SKILLED CARE AT EVERGREENS</t>
  </si>
  <si>
    <t>WINCHESTER GARDENS HEALTH CARE CENTER</t>
  </si>
  <si>
    <t>WOODCLIFF LAKE HEALTH &amp; REHABILITATION CENTER</t>
  </si>
  <si>
    <t>WYNWOOD REHABILITATION AND HEALTHCARE CENTER</t>
  </si>
  <si>
    <t>Q3 2021</t>
  </si>
  <si>
    <t>Q4 2021</t>
  </si>
  <si>
    <t>Q1 2022</t>
  </si>
  <si>
    <t>Q2 2022</t>
  </si>
  <si>
    <t>Federal Provider Number</t>
  </si>
  <si>
    <t>Provider Name</t>
  </si>
  <si>
    <t>Provider Address</t>
  </si>
  <si>
    <t>Provider City</t>
  </si>
  <si>
    <t>Provider State</t>
  </si>
  <si>
    <t>Provider Zip Code</t>
  </si>
  <si>
    <t>Measure Code</t>
  </si>
  <si>
    <t>Measure Description</t>
  </si>
  <si>
    <t>Resident type</t>
  </si>
  <si>
    <t>Q1 Measure Score</t>
  </si>
  <si>
    <t>Footnote for Q1 Measure Score</t>
  </si>
  <si>
    <t>Q2 Measure Score</t>
  </si>
  <si>
    <t>Footnote for Q2 Measure Score</t>
  </si>
  <si>
    <t>Q3 Measure Score</t>
  </si>
  <si>
    <t>Footnote for Q3 Measure Score</t>
  </si>
  <si>
    <t>Q4 Measure Score</t>
  </si>
  <si>
    <t>Footnote for Q4 Measure Score</t>
  </si>
  <si>
    <t>Four Quarter Average Score</t>
  </si>
  <si>
    <t>Footnote for Four Quarter Average Score</t>
  </si>
  <si>
    <t>Used in Quality Measure Five Star Rating</t>
  </si>
  <si>
    <t>Measure Period</t>
  </si>
  <si>
    <t>Location</t>
  </si>
  <si>
    <t>Processing Date</t>
  </si>
  <si>
    <t>100 PLAINSBORO ROAD</t>
  </si>
  <si>
    <t>PLAINSBORO</t>
  </si>
  <si>
    <t>NJ</t>
  </si>
  <si>
    <t>Percentage of long-stay residents who were physically restrained</t>
  </si>
  <si>
    <t>Long Stay</t>
  </si>
  <si>
    <t>N</t>
  </si>
  <si>
    <t>2021Q3-2022Q2</t>
  </si>
  <si>
    <t>100 PLAINSBORO ROAD, PLAINSBORO, NJ, 08536</t>
  </si>
  <si>
    <t>1621 ROUTE 22 WEST</t>
  </si>
  <si>
    <t>BOUND BROOK</t>
  </si>
  <si>
    <t>*</t>
  </si>
  <si>
    <t>1621 ROUTE 22 WEST, BOUND BROOK, NJ, 08805</t>
  </si>
  <si>
    <t>144 GALES DRIVE</t>
  </si>
  <si>
    <t>NEW PROVIDENCE</t>
  </si>
  <si>
    <t>144 GALES DRIVE, NEW PROVIDENCE, NJ, 07974</t>
  </si>
  <si>
    <t>18 W LAUREL ROAD</t>
  </si>
  <si>
    <t>STRATFORD</t>
  </si>
  <si>
    <t>18 W LAUREL ROAD, STRATFORD, NJ, 08084</t>
  </si>
  <si>
    <t>40 WATCHUNG WAY</t>
  </si>
  <si>
    <t>BERKELEY HEIGHTS</t>
  </si>
  <si>
    <t>40 WATCHUNG WAY, BERKELEY HEIGHTS, NJ, 07922</t>
  </si>
  <si>
    <t>225 W JERSEY STREET</t>
  </si>
  <si>
    <t>ELIZABETH</t>
  </si>
  <si>
    <t>225 W JERSEY STREET, ELIZABETH, NJ, 07202</t>
  </si>
  <si>
    <t>1412 MARLTON PIKE EAST</t>
  </si>
  <si>
    <t>CHERRY HILL</t>
  </si>
  <si>
    <t>1412 MARLTON PIKE EAST, CHERRY HILL, NJ, 08034</t>
  </si>
  <si>
    <t>849 BIG OAK ROAD</t>
  </si>
  <si>
    <t>PITTSGROVE</t>
  </si>
  <si>
    <t>849 BIG OAK ROAD, PITTSGROVE, NJ, 08318</t>
  </si>
  <si>
    <t>625 STATE HIGHWAY 34</t>
  </si>
  <si>
    <t>MATAWAN</t>
  </si>
  <si>
    <t>625 STATE HIGHWAY 34, MATAWAN, NJ, 07747</t>
  </si>
  <si>
    <t>230 E RIDGEWOOD AVE</t>
  </si>
  <si>
    <t>PARAMUS</t>
  </si>
  <si>
    <t>230 E RIDGEWOOD AVE, PARAMUS, NJ, 07652</t>
  </si>
  <si>
    <t>400 WEST BLACKWELL ST</t>
  </si>
  <si>
    <t>DOVER</t>
  </si>
  <si>
    <t>400 WEST BLACKWELL ST, DOVER, NJ, 07801</t>
  </si>
  <si>
    <t>155 HAZEL STREET</t>
  </si>
  <si>
    <t>CLIFTON</t>
  </si>
  <si>
    <t>155 HAZEL STREET, CLIFTON, NJ, 07011</t>
  </si>
  <si>
    <t>300 MEADOW LAKES</t>
  </si>
  <si>
    <t>EAST WINDSOR</t>
  </si>
  <si>
    <t>300 MEADOW LAKES, EAST WINDSOR, NJ, 08520</t>
  </si>
  <si>
    <t>1155 PLEASANT VALLEY WAY</t>
  </si>
  <si>
    <t>WEST ORANGE</t>
  </si>
  <si>
    <t>1155 PLEASANT VALLEY WAY, WEST ORANGE, NJ, 07052</t>
  </si>
  <si>
    <t>25 E LINDSLEY ROAD</t>
  </si>
  <si>
    <t>CEDAR GROVE</t>
  </si>
  <si>
    <t>25 E LINDSLEY ROAD, CEDAR GROVE, NJ, 07009</t>
  </si>
  <si>
    <t>1104 TEANECK ROAD</t>
  </si>
  <si>
    <t>TEANECK</t>
  </si>
  <si>
    <t>1104 TEANECK ROAD, TEANECK, NJ, 07666</t>
  </si>
  <si>
    <t>20 SUMMIT STREET</t>
  </si>
  <si>
    <t>20 SUMMIT STREET, WEST ORANGE, NJ, 07052</t>
  </si>
  <si>
    <t>118 PARSONAGE ROAD</t>
  </si>
  <si>
    <t>EDISON</t>
  </si>
  <si>
    <t>118 PARSONAGE ROAD, EDISON, NJ, 08837</t>
  </si>
  <si>
    <t>521 PINE BROOK ROAD</t>
  </si>
  <si>
    <t>LINCOLN PARK</t>
  </si>
  <si>
    <t>521 PINE BROOK ROAD, LINCOLN PARK, NJ, 07035</t>
  </si>
  <si>
    <t>1 O'BRIEN LANE</t>
  </si>
  <si>
    <t>ANDOVER</t>
  </si>
  <si>
    <t>1 O'BRIEN LANE, ANDOVER, NJ, 07821</t>
  </si>
  <si>
    <t>1700 WYNWOOD DRIVE</t>
  </si>
  <si>
    <t>CINNAMINSON</t>
  </si>
  <si>
    <t>1700 WYNWOOD DRIVE, CINNAMINSON, NJ, 08077</t>
  </si>
  <si>
    <t>115 SUNSET ROAD</t>
  </si>
  <si>
    <t>BURLINGTON</t>
  </si>
  <si>
    <t>115 SUNSET ROAD, BURLINGTON, NJ, 08016</t>
  </si>
  <si>
    <t>51 MADISON AVE</t>
  </si>
  <si>
    <t>MADISON</t>
  </si>
  <si>
    <t>51 MADISON AVE, MADISON, NJ, 07940</t>
  </si>
  <si>
    <t>1100 CLEMATIS AVE</t>
  </si>
  <si>
    <t>PLEASANTVILLE</t>
  </si>
  <si>
    <t>1100 CLEMATIS AVE, PLEASANTVILLE, NJ, 08232</t>
  </si>
  <si>
    <t>101 WALNUT STREET</t>
  </si>
  <si>
    <t>NEPTUNE</t>
  </si>
  <si>
    <t>101 WALNUT STREET, NEPTUNE, NJ, 07753</t>
  </si>
  <si>
    <t>200 RT 10 WEST</t>
  </si>
  <si>
    <t>SUCCASUNNA</t>
  </si>
  <si>
    <t>200 RT 10 WEST, SUCCASUNNA, NJ, 07876</t>
  </si>
  <si>
    <t>438 SALEM-WOODSTOWN ROAD</t>
  </si>
  <si>
    <t>SALEM</t>
  </si>
  <si>
    <t>438 SALEM-WOODSTOWN ROAD, SALEM, NJ, 08079</t>
  </si>
  <si>
    <t>220 ST MARY'S DRIVE</t>
  </si>
  <si>
    <t>220 ST MARY'S DRIVE, CHERRY HILL, NJ, 08003</t>
  </si>
  <si>
    <t>99 MANHEIM AVENUE</t>
  </si>
  <si>
    <t>BRIDGETON</t>
  </si>
  <si>
    <t>99 MANHEIM AVENUE, BRIDGETON, NJ, 08302</t>
  </si>
  <si>
    <t>1610 RARITAN ROAD</t>
  </si>
  <si>
    <t>SCOTCH PLAINS</t>
  </si>
  <si>
    <t>1610 RARITAN ROAD, SCOTCH PLAINS, NJ, 07076</t>
  </si>
  <si>
    <t>787 NORTHFIELD AVE</t>
  </si>
  <si>
    <t>787 NORTHFIELD AVE, WEST ORANGE, NJ, 07052</t>
  </si>
  <si>
    <t>3025 CHAPEL AVENUE WEST</t>
  </si>
  <si>
    <t>3025 CHAPEL AVENUE WEST, CHERRY HILL, NJ, 08002</t>
  </si>
  <si>
    <t>1506 GULLY ROAD</t>
  </si>
  <si>
    <t>WALL</t>
  </si>
  <si>
    <t>1506 GULLY ROAD, WALL, NJ, 07719</t>
  </si>
  <si>
    <t>451 SCHOOLEY'S MOUNTAIN RD</t>
  </si>
  <si>
    <t>HACKETTSTOWN</t>
  </si>
  <si>
    <t>451 SCHOOLEY'S MOUNTAIN RD, HACKETTSTOWN, NJ, 07840</t>
  </si>
  <si>
    <t>309 BRIDGEBORO ROAD</t>
  </si>
  <si>
    <t>MOORESTOWN</t>
  </si>
  <si>
    <t>309 BRIDGEBORO ROAD, MOORESTOWN, NJ, 08057</t>
  </si>
  <si>
    <t>198 STEVENS AVE</t>
  </si>
  <si>
    <t>JERSEY CITY</t>
  </si>
  <si>
    <t>198 STEVENS AVE, JERSEY CITY, NJ, 07305</t>
  </si>
  <si>
    <t>360 CHESTNUT STREET</t>
  </si>
  <si>
    <t>PASSAIC</t>
  </si>
  <si>
    <t>360 CHESTNUT STREET, PASSAIC, NJ, 07055</t>
  </si>
  <si>
    <t>1040 STATE ROUTE 36</t>
  </si>
  <si>
    <t>ATLANTIC HIGHLANDS</t>
  </si>
  <si>
    <t>1040 STATE ROUTE 36, ATLANTIC HIGHLANDS, NJ, 07716</t>
  </si>
  <si>
    <t>205 BIRCHWOOD AVE</t>
  </si>
  <si>
    <t>CRANFORD</t>
  </si>
  <si>
    <t>205 BIRCHWOOD AVE, CRANFORD, NJ, 07016</t>
  </si>
  <si>
    <t>188 HIGHWAY 34</t>
  </si>
  <si>
    <t>HOLMDEL</t>
  </si>
  <si>
    <t>188 HIGHWAY 34, HOLMDEL, NJ, 07733</t>
  </si>
  <si>
    <t>2240 WHITEHORSE-MERCERVILLE ROAD</t>
  </si>
  <si>
    <t>MERCERVILLE</t>
  </si>
  <si>
    <t>2240 WHITEHORSE-MERCERVILLE ROAD, MERCERVILLE, NJ, 08619</t>
  </si>
  <si>
    <t>59 BIRCH STREET</t>
  </si>
  <si>
    <t>PATERSON</t>
  </si>
  <si>
    <t>59 BIRCH STREET, PATERSON, NJ, 07522</t>
  </si>
  <si>
    <t>1340 PARK AVE</t>
  </si>
  <si>
    <t>PLAINFIELD</t>
  </si>
  <si>
    <t>1340 PARK AVE, PLAINFIELD, NJ, 07060</t>
  </si>
  <si>
    <t>296 HAMBURG TURNPIKE</t>
  </si>
  <si>
    <t>WAYNE</t>
  </si>
  <si>
    <t>296 HAMBURG TURNPIKE, WAYNE, NJ, 07470</t>
  </si>
  <si>
    <t>234 CHESTNUT STREET</t>
  </si>
  <si>
    <t>UNION</t>
  </si>
  <si>
    <t>234 CHESTNUT STREET, UNION, NJ, 07083</t>
  </si>
  <si>
    <t>2050 SIXTH AVE</t>
  </si>
  <si>
    <t>NEPTUNE CITY</t>
  </si>
  <si>
    <t>2050 SIXTH AVE, NEPTUNE CITY, NJ, 07753</t>
  </si>
  <si>
    <t>1048 GROVE STREET</t>
  </si>
  <si>
    <t>1048 GROVE STREET, ELIZABETH, NJ, 07202</t>
  </si>
  <si>
    <t>728 BUNN DRIVE</t>
  </si>
  <si>
    <t>PRINCETON</t>
  </si>
  <si>
    <t>728 BUNN DRIVE, PRINCETON, NJ, 08540</t>
  </si>
  <si>
    <t>130 TERHUNE DRIVE</t>
  </si>
  <si>
    <t>130 TERHUNE DRIVE, WAYNE, NJ, 07470</t>
  </si>
  <si>
    <t>1501 STATE HWY 33</t>
  </si>
  <si>
    <t>HAMILTON SQUARE</t>
  </si>
  <si>
    <t>1501 STATE HWY 33, HAMILTON SQUARE, NJ, 08690</t>
  </si>
  <si>
    <t>9020 WALL STREET</t>
  </si>
  <si>
    <t>NORTH BERGEN</t>
  </si>
  <si>
    <t>9020 WALL STREET, NORTH BERGEN, NJ, 07047</t>
  </si>
  <si>
    <t>112 FRANKLIN CORNER ROAD</t>
  </si>
  <si>
    <t>LAWRENCEVILLE</t>
  </si>
  <si>
    <t>112 FRANKLIN CORNER ROAD, LAWRENCEVILLE, NJ, 08648</t>
  </si>
  <si>
    <t>485 RIVER AVE</t>
  </si>
  <si>
    <t>LAKEWOOD</t>
  </si>
  <si>
    <t>485 RIVER AVE, LAKEWOOD, NJ, 08701</t>
  </si>
  <si>
    <t>622 S LAUREL AVENUE</t>
  </si>
  <si>
    <t>HAZLET</t>
  </si>
  <si>
    <t>622 S LAUREL AVENUE, HAZLET, NJ, 07730</t>
  </si>
  <si>
    <t>415 SOUTHERN BLVD</t>
  </si>
  <si>
    <t>CHATHAM</t>
  </si>
  <si>
    <t>415 SOUTHERN BLVD, CHATHAM, NJ, 07928</t>
  </si>
  <si>
    <t>1515 LAMBERTS MILL ROAD</t>
  </si>
  <si>
    <t>WESTFIELD</t>
  </si>
  <si>
    <t>1515 LAMBERTS MILL ROAD, WESTFIELD, NJ, 07090</t>
  </si>
  <si>
    <t>439 BELLEVUE AVENUE</t>
  </si>
  <si>
    <t>TRENTON</t>
  </si>
  <si>
    <t>439 BELLEVUE AVENUE, TRENTON, NJ, 08618</t>
  </si>
  <si>
    <t>395 LAKESIDE BLVD</t>
  </si>
  <si>
    <t>BAYVILLE</t>
  </si>
  <si>
    <t>395 LAKESIDE BLVD, BAYVILLE, NJ, 08721</t>
  </si>
  <si>
    <t>1045 E CHESTNUT AVE</t>
  </si>
  <si>
    <t>VINELAND</t>
  </si>
  <si>
    <t>1045 E CHESTNUT AVE, VINELAND, NJ, 08360</t>
  </si>
  <si>
    <t>2381 LAWRENCEVILLE ROAD</t>
  </si>
  <si>
    <t>2381 LAWRENCEVILLE ROAD, LAWRENCEVILLE, NJ, 08648</t>
  </si>
  <si>
    <t>62 RICHMOND AVENUE</t>
  </si>
  <si>
    <t>LUMBERTON</t>
  </si>
  <si>
    <t>62 RICHMOND AVENUE, LUMBERTON, NJ, 08048</t>
  </si>
  <si>
    <t>532 FARVIEW AVE</t>
  </si>
  <si>
    <t>532 FARVIEW AVE, PARAMUS, NJ, 07652</t>
  </si>
  <si>
    <t>1165 EASTON AVE</t>
  </si>
  <si>
    <t>SOMERSET</t>
  </si>
  <si>
    <t>---</t>
  </si>
  <si>
    <t>1165 EASTON AVE, SOMERSET, NJ, 08873</t>
  </si>
  <si>
    <t>1350 INMAN AVENUE</t>
  </si>
  <si>
    <t>1350 INMAN AVENUE, EDISON, NJ, 08820</t>
  </si>
  <si>
    <t>555 CHESTNUT RIDGE ROAD</t>
  </si>
  <si>
    <t>WOODCLIFF LAKE</t>
  </si>
  <si>
    <t>555 CHESTNUT RIDGE ROAD, WOODCLIFF LAKE, NJ, 07677</t>
  </si>
  <si>
    <t>875 ROUTE 202-206 NORTH</t>
  </si>
  <si>
    <t>BRIDGEWATER</t>
  </si>
  <si>
    <t>875 ROUTE 202-206 NORTH, BRIDGEWATER, NJ, 08807</t>
  </si>
  <si>
    <t>1515 HULSE ROAD</t>
  </si>
  <si>
    <t>PT PLEASANT</t>
  </si>
  <si>
    <t>1515 HULSE ROAD, PT PLEASANT, NJ, 08742</t>
  </si>
  <si>
    <t>89 AVENUE AT THE COMMON</t>
  </si>
  <si>
    <t>SHREWSBURY</t>
  </si>
  <si>
    <t>89 AVENUE AT THE COMMON, SHREWSBURY, NJ, 07702</t>
  </si>
  <si>
    <t>249 HIGH STREET</t>
  </si>
  <si>
    <t>NEWTON</t>
  </si>
  <si>
    <t>249 HIGH STREET, NEWTON, NJ, 07860</t>
  </si>
  <si>
    <t>200 REYNOLDS AVE</t>
  </si>
  <si>
    <t>PARSIPPANY</t>
  </si>
  <si>
    <t>200 REYNOLDS AVE, PARSIPPANY, NJ, 07054</t>
  </si>
  <si>
    <t>633 ROUTE 28</t>
  </si>
  <si>
    <t>RARITAN</t>
  </si>
  <si>
    <t>633 ROUTE 28, RARITAN, NJ, 08869</t>
  </si>
  <si>
    <t>303 ROCK AVE</t>
  </si>
  <si>
    <t>GREEN BROOK</t>
  </si>
  <si>
    <t>303 ROCK AVE, GREEN BROOK, NJ, 08812</t>
  </si>
  <si>
    <t>1140 BLACK OAK RIDGE ROAD</t>
  </si>
  <si>
    <t>1140 BLACK OAK RIDGE ROAD, WAYNE, NJ, 07470</t>
  </si>
  <si>
    <t>84 COLD HILL ROAD</t>
  </si>
  <si>
    <t>MENDHAM</t>
  </si>
  <si>
    <t>84 COLD HILL ROAD, MENDHAM, NJ, 07945</t>
  </si>
  <si>
    <t>ONE MEDFORD LEAS WAY</t>
  </si>
  <si>
    <t>MEDFORD</t>
  </si>
  <si>
    <t>ONE MEDFORD LEAS WAY, MEDFORD, NJ, 08055</t>
  </si>
  <si>
    <t>865 STONE STREET</t>
  </si>
  <si>
    <t>RAHWAY</t>
  </si>
  <si>
    <t>865 STONE STREET, RAHWAY, NJ, 07065</t>
  </si>
  <si>
    <t>101 NORTH GROVE STREET</t>
  </si>
  <si>
    <t>EAST ORANGE</t>
  </si>
  <si>
    <t>101 NORTH GROVE STREET, EAST ORANGE, NJ, 07017</t>
  </si>
  <si>
    <t>794 N FORKLANDING ROAD</t>
  </si>
  <si>
    <t>MAPLE SHADE</t>
  </si>
  <si>
    <t>794 N FORKLANDING ROAD, MAPLE SHADE, NJ, 08052</t>
  </si>
  <si>
    <t>301 UNION STREET</t>
  </si>
  <si>
    <t>HACKENSACK</t>
  </si>
  <si>
    <t>301 UNION STREET, HACKENSACK, NJ, 07601</t>
  </si>
  <si>
    <t>689 WEST MAIN ST</t>
  </si>
  <si>
    <t>FREEHOLD</t>
  </si>
  <si>
    <t>689 WEST MAIN ST, FREEHOLD, NJ, 07728</t>
  </si>
  <si>
    <t>77 MADISON AVENUE</t>
  </si>
  <si>
    <t>MORRISTOWN</t>
  </si>
  <si>
    <t>77 MADISON AVENUE, MORRISTOWN, NJ, 07960</t>
  </si>
  <si>
    <t>330 FRANKLIN TPK</t>
  </si>
  <si>
    <t>RIDGEWOOD</t>
  </si>
  <si>
    <t>330 FRANKLIN TPK, RIDGEWOOD, NJ, 07450</t>
  </si>
  <si>
    <t>425 WOODBURY-TURNERSVILLE ROAD</t>
  </si>
  <si>
    <t>BLACKWOOD</t>
  </si>
  <si>
    <t>425 WOODBURY-TURNERSVILLE ROAD, BLACKWOOD, NJ, 08012</t>
  </si>
  <si>
    <t>133 COUNTY ROAD</t>
  </si>
  <si>
    <t>TENAFLY</t>
  </si>
  <si>
    <t>133 COUNTY ROAD, TENAFLY, NJ, 07670</t>
  </si>
  <si>
    <t>902 JACKSONVILLE ROAD</t>
  </si>
  <si>
    <t>902 JACKSONVILLE ROAD, BURLINGTON, NJ, 08016</t>
  </si>
  <si>
    <t>20 BREAKNECK ROAD</t>
  </si>
  <si>
    <t>OAKLAND</t>
  </si>
  <si>
    <t>20 BREAKNECK ROAD, OAKLAND, NJ, 07436</t>
  </si>
  <si>
    <t>1511 CLEMENTS BRIDGE RD</t>
  </si>
  <si>
    <t>DEPTFORD</t>
  </si>
  <si>
    <t>1511 CLEMENTS BRIDGE RD, DEPTFORD, NJ, 08096</t>
  </si>
  <si>
    <t>185 TUCKERTON ROAD</t>
  </si>
  <si>
    <t>185 TUCKERTON ROAD, MEDFORD, NJ, 08055</t>
  </si>
  <si>
    <t>139 GRANT AVE</t>
  </si>
  <si>
    <t>EATONTOWN</t>
  </si>
  <si>
    <t>139 GRANT AVE, EATONTOWN, NJ, 07724</t>
  </si>
  <si>
    <t>140 PARK AVE</t>
  </si>
  <si>
    <t>140 PARK AVE, EAST ORANGE, NJ, 07017</t>
  </si>
  <si>
    <t>2721 ROUTE 9</t>
  </si>
  <si>
    <t>OCEAN VIEW</t>
  </si>
  <si>
    <t>2721 ROUTE 9, OCEAN VIEW, NJ, 08230</t>
  </si>
  <si>
    <t>303 ELM STREET</t>
  </si>
  <si>
    <t>PERTH AMBOY</t>
  </si>
  <si>
    <t>303 ELM STREET, PERTH AMBOY, NJ, 08861</t>
  </si>
  <si>
    <t>270 ROUTE 28</t>
  </si>
  <si>
    <t>270 ROUTE 28, BRIDGEWATER, NJ, 08807</t>
  </si>
  <si>
    <t>2150 ROUTE 38</t>
  </si>
  <si>
    <t>2150 ROUTE 38, CHERRY HILL, NJ, 08002</t>
  </si>
  <si>
    <t>201 NEW ROAD AND CENTRAL AVE</t>
  </si>
  <si>
    <t>LINWOOD</t>
  </si>
  <si>
    <t>201 NEW ROAD AND CENTRAL AVE, LINWOOD, NJ, 08221</t>
  </si>
  <si>
    <t>1302 LAUREL OAK ROAD</t>
  </si>
  <si>
    <t>VOORHEES</t>
  </si>
  <si>
    <t>1302 LAUREL OAK ROAD, VOORHEES, NJ, 08043</t>
  </si>
  <si>
    <t>962 RIVER AVE</t>
  </si>
  <si>
    <t>962 RIVER AVE, LAKEWOOD, NJ, 08701</t>
  </si>
  <si>
    <t>206 BERGEN AVE</t>
  </si>
  <si>
    <t>KEARNY</t>
  </si>
  <si>
    <t>206 BERGEN AVE, KEARNY, NJ, 07032</t>
  </si>
  <si>
    <t>502 ROUTE 9 NORTH</t>
  </si>
  <si>
    <t>CAPE MAY COURT HOUSE</t>
  </si>
  <si>
    <t>502 ROUTE 9 NORTH, CAPE MAY COURT HOUSE, NJ, 08210</t>
  </si>
  <si>
    <t>315 EAST LINDSLEY ROAD</t>
  </si>
  <si>
    <t>315 EAST LINDSLEY ROAD, CEDAR GROVE, NJ, 07009</t>
  </si>
  <si>
    <t>35 COTTAGE STREET</t>
  </si>
  <si>
    <t>35 COTTAGE STREET, BERKELEY HEIGHTS, NJ, 07922</t>
  </si>
  <si>
    <t>1770 TOBIAS AVENUE</t>
  </si>
  <si>
    <t>MANCHESTER</t>
  </si>
  <si>
    <t>1770 TOBIAS AVENUE, MANCHESTER, NJ, 08759</t>
  </si>
  <si>
    <t>1777 LAWRENCE STREET</t>
  </si>
  <si>
    <t>1777 LAWRENCE STREET, RAHWAY, NJ, 07065</t>
  </si>
  <si>
    <t>919 GREEN GROVE ROAD</t>
  </si>
  <si>
    <t>919 GREEN GROVE ROAD, NEPTUNE, NJ, 07753</t>
  </si>
  <si>
    <t>400 W STIMPSON AVE</t>
  </si>
  <si>
    <t>LINDEN</t>
  </si>
  <si>
    <t>400 W STIMPSON AVE, LINDEN, NJ, 07036</t>
  </si>
  <si>
    <t>255 EAST MAIN ST</t>
  </si>
  <si>
    <t>255 EAST MAIN ST, MOORESTOWN, NJ, 08057</t>
  </si>
  <si>
    <t>390 RED SCHOOL LANE</t>
  </si>
  <si>
    <t>PHILLIPSBURG</t>
  </si>
  <si>
    <t>390 RED SCHOOL LANE, PHILLIPSBURG, NJ, 08865</t>
  </si>
  <si>
    <t>398 POMPTON AVENUE</t>
  </si>
  <si>
    <t>398 POMPTON AVENUE, CEDAR GROVE, NJ, 07009</t>
  </si>
  <si>
    <t>TWO COOPER PLAZA</t>
  </si>
  <si>
    <t>CAMDEN</t>
  </si>
  <si>
    <t>TWO COOPER PLAZA, CAMDEN, NJ, 08103</t>
  </si>
  <si>
    <t>1211 RT 72 WEST</t>
  </si>
  <si>
    <t>MANAHAWKIN</t>
  </si>
  <si>
    <t>1211 RT 72 WEST, MANAHAWKIN, NJ, 08050</t>
  </si>
  <si>
    <t>2601 EVESHAM ROAD</t>
  </si>
  <si>
    <t>2601 EVESHAM ROAD, VOORHEES, NJ, 08043</t>
  </si>
  <si>
    <t>43 N WHITE HORSE PIKE</t>
  </si>
  <si>
    <t>HAMMONTON</t>
  </si>
  <si>
    <t>43 N WHITE HORSE PIKE, HAMMONTON, NJ, 08037</t>
  </si>
  <si>
    <t>66 WEST JIMMIE LEEDS ROAD</t>
  </si>
  <si>
    <t>GALLOWAY TOWNSHIP</t>
  </si>
  <si>
    <t>66 WEST JIMMIE LEEDS ROAD, GALLOWAY TOWNSHIP, NJ, 08205</t>
  </si>
  <si>
    <t>1049 BURNT TAVERN ROAD</t>
  </si>
  <si>
    <t>BRICK</t>
  </si>
  <si>
    <t>1049 BURNT TAVERN ROAD, BRICK, NJ, 08724</t>
  </si>
  <si>
    <t>1311 DURHAM AVENUE</t>
  </si>
  <si>
    <t>SOUTH PLAINFIELD</t>
  </si>
  <si>
    <t>1311 DURHAM AVENUE, SOUTH PLAINFIELD, NJ, 07080</t>
  </si>
  <si>
    <t>53 WALTER STREET</t>
  </si>
  <si>
    <t>53 WALTER STREET, TRENTON, NJ, 08628</t>
  </si>
  <si>
    <t>536 RIDGE ROAD</t>
  </si>
  <si>
    <t>536 RIDGE ROAD, CEDAR GROVE, NJ, 07009</t>
  </si>
  <si>
    <t>40 NORWOOD AVENUE</t>
  </si>
  <si>
    <t>40 NORWOOD AVENUE, PLAINFIELD, NJ, 07060</t>
  </si>
  <si>
    <t>1001 CENTER ST</t>
  </si>
  <si>
    <t>LITTLE EGG HARBOR TW</t>
  </si>
  <si>
    <t>1001 CENTER ST, LITTLE EGG HARBOR TW, NJ, 08087</t>
  </si>
  <si>
    <t>3001 EVESHAM ROAD</t>
  </si>
  <si>
    <t>3001 EVESHAM ROAD, VOORHEES, NJ, 08043</t>
  </si>
  <si>
    <t>56 HAMILTON AVENUE</t>
  </si>
  <si>
    <t>56 HAMILTON AVENUE, PASSAIC, NJ, 07055</t>
  </si>
  <si>
    <t>859 WEST BAY AVE</t>
  </si>
  <si>
    <t>BARNEGAT</t>
  </si>
  <si>
    <t>859 WEST BAY AVE, BARNEGAT, NJ, 08005</t>
  </si>
  <si>
    <t>1059 EDINBURG ROAD</t>
  </si>
  <si>
    <t>HAMILTON</t>
  </si>
  <si>
    <t>1059 EDINBURG ROAD, HAMILTON, NJ, 08690</t>
  </si>
  <si>
    <t>145 STATE PARK ROAD</t>
  </si>
  <si>
    <t>HOPE</t>
  </si>
  <si>
    <t>145 STATE PARK ROAD, HOPE, NJ, 07844</t>
  </si>
  <si>
    <t>5101 NORTH PARK DRIVE</t>
  </si>
  <si>
    <t>PENNSAUKEN</t>
  </si>
  <si>
    <t>5101 NORTH PARK DRIVE, PENNSAUKEN, NJ, 08109</t>
  </si>
  <si>
    <t>1 LEISURE COURT</t>
  </si>
  <si>
    <t>FLEMINGTON</t>
  </si>
  <si>
    <t>1 LEISURE COURT, FLEMINGTON, NJ, 08822</t>
  </si>
  <si>
    <t>144 MAGNOLIA DRIVE</t>
  </si>
  <si>
    <t>144 MAGNOLIA DRIVE, CAPE MAY COURT HOUSE, NJ, 08210</t>
  </si>
  <si>
    <t>1433 RINGWOOD AVE</t>
  </si>
  <si>
    <t>HASKELL</t>
  </si>
  <si>
    <t>1433 RINGWOOD AVE, HASKELL, NJ, 07420</t>
  </si>
  <si>
    <t>535 EGG HARBOR ROAD</t>
  </si>
  <si>
    <t>SEWELL</t>
  </si>
  <si>
    <t>535 EGG HARBOR ROAD, SEWELL, NJ, 08080</t>
  </si>
  <si>
    <t>1640 SOUTH LINCOLN AVENUE</t>
  </si>
  <si>
    <t>1640 SOUTH LINCOLN AVENUE, VINELAND, NJ, 08360</t>
  </si>
  <si>
    <t>261 TERHUNE DRIVE</t>
  </si>
  <si>
    <t>261 TERHUNE DRIVE, WAYNE, NJ, 07470</t>
  </si>
  <si>
    <t>325 JERSEY STREET</t>
  </si>
  <si>
    <t>325 JERSEY STREET, TRENTON, NJ, 08611</t>
  </si>
  <si>
    <t>65 JAY STREET</t>
  </si>
  <si>
    <t>NEWARK</t>
  </si>
  <si>
    <t>65 JAY STREET, NEWARK, NJ, 07103</t>
  </si>
  <si>
    <t>449 S PENNSVILLE-AUBURN ROAD</t>
  </si>
  <si>
    <t>CARNEYS POINT</t>
  </si>
  <si>
    <t>449 S PENNSVILLE-AUBURN ROAD, CARNEYS POINT, NJ, 08069</t>
  </si>
  <si>
    <t>150 NEW PROVIDENCE ROAD</t>
  </si>
  <si>
    <t>MOUNTAINSIDE</t>
  </si>
  <si>
    <t>150 NEW PROVIDENCE ROAD, MOUNTAINSIDE, NJ, 07092</t>
  </si>
  <si>
    <t>54 N SHARP STREET</t>
  </si>
  <si>
    <t>MILLVILLE</t>
  </si>
  <si>
    <t>54 N SHARP STREET, MILLVILLE, NJ, 08332</t>
  </si>
  <si>
    <t>1020 PITNEY ROAD</t>
  </si>
  <si>
    <t>ABSECON</t>
  </si>
  <si>
    <t>1020 PITNEY ROAD, ABSECON, NJ, 08201</t>
  </si>
  <si>
    <t>1399 CHAPEL AVE WEST</t>
  </si>
  <si>
    <t>1399 CHAPEL AVE WEST, CHERRY HILL, NJ, 08002</t>
  </si>
  <si>
    <t>550 JESSUP ROAD</t>
  </si>
  <si>
    <t>WEST DEPTFORD</t>
  </si>
  <si>
    <t>550 JESSUP ROAD, WEST DEPTFORD, NJ, 08066</t>
  </si>
  <si>
    <t>165 FAIRFIELD AVE</t>
  </si>
  <si>
    <t>WEST CALDWELL</t>
  </si>
  <si>
    <t>165 FAIRFIELD AVE, WEST CALDWELL, NJ, 07006</t>
  </si>
  <si>
    <t>499 PINE BROOK ROAD</t>
  </si>
  <si>
    <t>499 PINE BROOK ROAD, LINCOLN PARK, NJ, 07035</t>
  </si>
  <si>
    <t>2048 OAK TREE ROAD</t>
  </si>
  <si>
    <t>2048 OAK TREE ROAD, EDISON, NJ, 08820</t>
  </si>
  <si>
    <t>715 NORTH BEERS STREET</t>
  </si>
  <si>
    <t>715 NORTH BEERS STREET, HOLMDEL, NJ, 07733</t>
  </si>
  <si>
    <t>15 DELLWOOD LANE</t>
  </si>
  <si>
    <t>15 DELLWOOD LANE, SOMERSET, NJ, 08873</t>
  </si>
  <si>
    <t>1420 SOUTH BLACK HORSE PIKE</t>
  </si>
  <si>
    <t>WILLIAMSTOWN</t>
  </si>
  <si>
    <t>1420 SOUTH BLACK HORSE PIKE, WILLIAMSTOWN, NJ, 08094</t>
  </si>
  <si>
    <t>1180 ROUTE 22 WEST</t>
  </si>
  <si>
    <t>1180 ROUTE 22 WEST, MOUNTAINSIDE, NJ, 07092</t>
  </si>
  <si>
    <t>600 PEMBERTON BROWN MILLS RD</t>
  </si>
  <si>
    <t>PEMBERTON</t>
  </si>
  <si>
    <t>600 PEMBERTON BROWN MILLS RD, PEMBERTON, NJ, 08068</t>
  </si>
  <si>
    <t>25 FIFTH AVENUE</t>
  </si>
  <si>
    <t>25 FIFTH AVENUE, HASKELL, NJ, 07420</t>
  </si>
  <si>
    <t>400 LOCUST STREET</t>
  </si>
  <si>
    <t>400 LOCUST STREET, LAKEWOOD, NJ, 08701</t>
  </si>
  <si>
    <t>315 WEST MILL ROAD</t>
  </si>
  <si>
    <t>315 WEST MILL ROAD, MAPLE SHADE, NJ, 08052</t>
  </si>
  <si>
    <t>1351 OLD FREEHOLD ROAD</t>
  </si>
  <si>
    <t>TOMS RIVER</t>
  </si>
  <si>
    <t>1351 OLD FREEHOLD ROAD, TOMS RIVER, NJ, 08753</t>
  </si>
  <si>
    <t>1931 LAKEWOOD ROAD</t>
  </si>
  <si>
    <t>1931 LAKEWOOD ROAD, TOMS RIVER, NJ, 08755</t>
  </si>
  <si>
    <t>480 PARKWAY DRIVE</t>
  </si>
  <si>
    <t>480 PARKWAY DRIVE, EAST ORANGE, NJ, 07017</t>
  </si>
  <si>
    <t>1105 -1115 LINDEN STREET</t>
  </si>
  <si>
    <t>1105 -1115 LINDEN STREET, CAMDEN, NJ, 08102</t>
  </si>
  <si>
    <t>120 PARK END PLACE</t>
  </si>
  <si>
    <t>120 PARK END PLACE, EAST ORANGE, NJ, 07018</t>
  </si>
  <si>
    <t>THREE DAVID BRAINERD DRIVE</t>
  </si>
  <si>
    <t>MONROE TOWNSHIP</t>
  </si>
  <si>
    <t>THREE DAVID BRAINERD DRIVE, MONROE TOWNSHIP, NJ, 08831</t>
  </si>
  <si>
    <t>201 FIFTH AVENUE</t>
  </si>
  <si>
    <t>201 FIFTH AVENUE, CARNEYS POINT, NJ, 08069</t>
  </si>
  <si>
    <t>1400 WOODLAND AVE</t>
  </si>
  <si>
    <t>1400 WOODLAND AVE, PLAINFIELD, NJ, 07060</t>
  </si>
  <si>
    <t>475 JACK MARTIN BLVD</t>
  </si>
  <si>
    <t>475 JACK MARTIN BLVD, BRICK, NJ, 08724</t>
  </si>
  <si>
    <t>963 OCEAN AVE</t>
  </si>
  <si>
    <t>963 OCEAN AVE, LAKEWOOD, NJ, 08701</t>
  </si>
  <si>
    <t>69 MAPLE ROAD</t>
  </si>
  <si>
    <t>WEST MILFORD</t>
  </si>
  <si>
    <t>69 MAPLE ROAD, WEST MILFORD, NJ, 07480</t>
  </si>
  <si>
    <t>10 BRUNSWICK AVENUE</t>
  </si>
  <si>
    <t>10 BRUNSWICK AVENUE, EDISON, NJ, 08817</t>
  </si>
  <si>
    <t>1417 BRACE ROAD</t>
  </si>
  <si>
    <t>1417 BRACE ROAD, CHERRY HILL, NJ, 08034</t>
  </si>
  <si>
    <t>104 PENSION ROAD</t>
  </si>
  <si>
    <t>MANALAPAN</t>
  </si>
  <si>
    <t>104 PENSION ROAD, MANALAPAN, NJ, 07726</t>
  </si>
  <si>
    <t>2385 SPRINGFIELD AVENUE</t>
  </si>
  <si>
    <t>VAUXHALL</t>
  </si>
  <si>
    <t>2385 SPRINGFIELD AVENUE, VAUXHALL, NJ, 07088</t>
  </si>
  <si>
    <t>229 BATH AVENUE</t>
  </si>
  <si>
    <t>LONG BRANCH</t>
  </si>
  <si>
    <t>229 BATH AVENUE, LONG BRANCH, NJ, 07740</t>
  </si>
  <si>
    <t>100 CHAPIN AVENUE</t>
  </si>
  <si>
    <t>RED BANK</t>
  </si>
  <si>
    <t>100 CHAPIN AVENUE, RED BANK, NJ, 07701</t>
  </si>
  <si>
    <t>175 BARTLEY ROAD</t>
  </si>
  <si>
    <t>JACKSON</t>
  </si>
  <si>
    <t>175 BARTLEY ROAD, JACKSON, NJ, 08527</t>
  </si>
  <si>
    <t>1304 LAUREL OAK ROAD</t>
  </si>
  <si>
    <t>1304 LAUREL OAK ROAD, VOORHEES, NJ, 08043</t>
  </si>
  <si>
    <t>100 MCCLELLAN STREET</t>
  </si>
  <si>
    <t>NORWOOD</t>
  </si>
  <si>
    <t>100 MCCLELLAN STREET, NORWOOD, NJ, 07648</t>
  </si>
  <si>
    <t>2020 ROUTE 23 NORTH</t>
  </si>
  <si>
    <t>2020 ROUTE 23 NORTH, WAYNE, NJ, 07470</t>
  </si>
  <si>
    <t>ONE APPLEWOOD DRIVE</t>
  </si>
  <si>
    <t>ONE APPLEWOOD DRIVE, FREEHOLD, NJ, 07728</t>
  </si>
  <si>
    <t>3000 HILLTOP ROAD</t>
  </si>
  <si>
    <t>WHITING</t>
  </si>
  <si>
    <t>3000 HILLTOP ROAD, WHITING, NJ, 08759</t>
  </si>
  <si>
    <t>4 MOORE ROAD</t>
  </si>
  <si>
    <t>4 MOORE ROAD, CAPE MAY COURT HOUSE, NJ, 08210</t>
  </si>
  <si>
    <t>50 POLIFLY ROAD</t>
  </si>
  <si>
    <t>50 POLIFLY ROAD, HACKENSACK, NJ, 07601</t>
  </si>
  <si>
    <t>114 HAYES MILL ROAD</t>
  </si>
  <si>
    <t>ATCO</t>
  </si>
  <si>
    <t>114 HAYES MILL ROAD, ATCO, NJ, 08004</t>
  </si>
  <si>
    <t>50 LACEY ROAD</t>
  </si>
  <si>
    <t>50 LACEY ROAD, WHITING, NJ, 08759</t>
  </si>
  <si>
    <t>2303 WEST BANGS AVE</t>
  </si>
  <si>
    <t>2303 WEST BANGS AVE, NEPTUNE, NJ, 07753</t>
  </si>
  <si>
    <t>525 MONMOUTH STREET</t>
  </si>
  <si>
    <t>525 MONMOUTH STREET, JERSEY CITY, NJ, 07302</t>
  </si>
  <si>
    <t>16 CRATETOWN ROAD</t>
  </si>
  <si>
    <t>LEBANON</t>
  </si>
  <si>
    <t>16 CRATETOWN ROAD, LEBANON, NJ, 08833</t>
  </si>
  <si>
    <t>540 WEST HANOVER AVENUE</t>
  </si>
  <si>
    <t>540 WEST HANOVER AVENUE, MORRISTOWN, NJ, 07960</t>
  </si>
  <si>
    <t>350 OXFORD ROAD</t>
  </si>
  <si>
    <t>OXFORD</t>
  </si>
  <si>
    <t>350 OXFORD ROAD, OXFORD, NJ, 07863</t>
  </si>
  <si>
    <t>1 LINDBERGH AVENUE</t>
  </si>
  <si>
    <t>1 LINDBERGH AVENUE, PERTH AMBOY, NJ, 08861</t>
  </si>
  <si>
    <t>800 RIVER ROAD</t>
  </si>
  <si>
    <t>NEW MILFORD</t>
  </si>
  <si>
    <t>800 RIVER ROAD, NEW MILFORD, NJ, 07646</t>
  </si>
  <si>
    <t>7600 RIVER ROAD</t>
  </si>
  <si>
    <t>7600 RIVER ROAD, NORTH BERGEN, NJ, 07047</t>
  </si>
  <si>
    <t>23 SCHOOLHOUSE ROAD</t>
  </si>
  <si>
    <t>23 SCHOOLHOUSE ROAD, WHITING, NJ, 08759</t>
  </si>
  <si>
    <t>178-198 OGDEN AVE</t>
  </si>
  <si>
    <t>178-198 OGDEN AVE, JERSEY CITY, NJ, 07307</t>
  </si>
  <si>
    <t>843 WILBUR AVENUE</t>
  </si>
  <si>
    <t>843 WILBUR AVENUE, PHILLIPSBURG, NJ, 08865</t>
  </si>
  <si>
    <t>94 STEVENS ROAD</t>
  </si>
  <si>
    <t>94 STEVENS ROAD, TOMS RIVER, NJ, 08755</t>
  </si>
  <si>
    <t>221 COUNTY ROAD</t>
  </si>
  <si>
    <t>CRESSKILL</t>
  </si>
  <si>
    <t>221 COUNTY ROAD, CRESSKILL, NJ, 07626</t>
  </si>
  <si>
    <t>3325 HIGHWAY 35</t>
  </si>
  <si>
    <t>3325 HIGHWAY 35, HAZLET, NJ, 07730</t>
  </si>
  <si>
    <t>290 RED SCHOOL LANE</t>
  </si>
  <si>
    <t>290 RED SCHOOL LANE, PHILLIPSBURG, NJ, 08865</t>
  </si>
  <si>
    <t>29 NORTH VERMONT AVE</t>
  </si>
  <si>
    <t>ATLANTIC CITY</t>
  </si>
  <si>
    <t>29 NORTH VERMONT AVE, ATLANTIC CITY, NJ, 08401</t>
  </si>
  <si>
    <t>1-3 ST JOSEPH'S TERRACE</t>
  </si>
  <si>
    <t>WOODBRIDGE</t>
  </si>
  <si>
    <t>1-3 ST JOSEPH'S TERRACE, WOODBRIDGE, NJ, 07095</t>
  </si>
  <si>
    <t>4 PLAZA DRIVE</t>
  </si>
  <si>
    <t>4 PLAZA DRIVE, TOMS RIVER, NJ, 08757</t>
  </si>
  <si>
    <t>6989 RT18</t>
  </si>
  <si>
    <t>OLD BRIDGE</t>
  </si>
  <si>
    <t>6989 RT18, OLD BRIDGE, NJ, 08857</t>
  </si>
  <si>
    <t>311 S LIVINGSTON AVE</t>
  </si>
  <si>
    <t>LIVINGSTON</t>
  </si>
  <si>
    <t>311 S LIVINGSTON AVE, LIVINGSTON, NJ, 07039</t>
  </si>
  <si>
    <t>512 UNION STREET</t>
  </si>
  <si>
    <t>512 UNION STREET, TRENTON, NJ, 08611</t>
  </si>
  <si>
    <t>527 RIVER AVENUE</t>
  </si>
  <si>
    <t>527 RIVER AVENUE, LAKEWOOD, NJ, 08701</t>
  </si>
  <si>
    <t>12-15 SADDLE RIVER ROAD</t>
  </si>
  <si>
    <t>FAIRLAWN</t>
  </si>
  <si>
    <t>12-15 SADDLE RIVER ROAD, FAIRLAWN, NJ, 07410</t>
  </si>
  <si>
    <t>21 POCONO ROAD</t>
  </si>
  <si>
    <t>DENVILLE</t>
  </si>
  <si>
    <t>21 POCONO ROAD, DENVILLE, NJ, 07834</t>
  </si>
  <si>
    <t>2305 RANCOCAS ROAD</t>
  </si>
  <si>
    <t>2305 RANCOCAS ROAD, BURLINGTON, NJ, 08016</t>
  </si>
  <si>
    <t>77 EAST 43RD STREET</t>
  </si>
  <si>
    <t>77 EAST 43RD STREET, PATERSON, NJ, 07514</t>
  </si>
  <si>
    <t>1361 ROUTE 72 WEST</t>
  </si>
  <si>
    <t>1361 ROUTE 72 WEST, MANAHAWKIN, NJ, 08050</t>
  </si>
  <si>
    <t>1750 ROUTE 37 WEST</t>
  </si>
  <si>
    <t>1750 ROUTE 37 WEST, TOMS RIVER, NJ, 08757</t>
  </si>
  <si>
    <t>1120 ALPS ROAD</t>
  </si>
  <si>
    <t>1120 ALPS ROAD, WAYNE, NJ, 07470</t>
  </si>
  <si>
    <t>189 APPLEGARTH ROAD</t>
  </si>
  <si>
    <t>189 APPLEGARTH ROAD, MONROE TOWNSHIP, NJ, 08831</t>
  </si>
  <si>
    <t>1633 HIGHWAY 22</t>
  </si>
  <si>
    <t>WATCHUNG</t>
  </si>
  <si>
    <t>1633 HIGHWAY 22, WATCHUNG, NJ, 07069</t>
  </si>
  <si>
    <t>1 BISHOPS DRIVE</t>
  </si>
  <si>
    <t>1 BISHOPS DRIVE, LAWRENCEVILLE, NJ, 08648</t>
  </si>
  <si>
    <t>600 KINDERKAMACK ROAD</t>
  </si>
  <si>
    <t>ORADELL</t>
  </si>
  <si>
    <t>600 KINDERKAMACK ROAD, ORADELL, NJ, 07649</t>
  </si>
  <si>
    <t>22 WEST JIMMIE LEEDS ROAD</t>
  </si>
  <si>
    <t>22 WEST JIMMIE LEEDS ROAD, GALLOWAY TOWNSHIP, NJ, 08205</t>
  </si>
  <si>
    <t>1213 WESTFIELD AVENUE</t>
  </si>
  <si>
    <t>CLARK</t>
  </si>
  <si>
    <t>1213 WESTFIELD AVENUE, CLARK, NJ, 07066</t>
  </si>
  <si>
    <t>415 JACK MARTIN BLVD</t>
  </si>
  <si>
    <t>415 JACK MARTIN BLVD, BRICK, NJ, 08724</t>
  </si>
  <si>
    <t>298 BROADWAY</t>
  </si>
  <si>
    <t>298 BROADWAY, NEWARK, NJ, 07104</t>
  </si>
  <si>
    <t>615 23RD STREET</t>
  </si>
  <si>
    <t>UNION CITY</t>
  </si>
  <si>
    <t>615 23RD STREET, UNION CITY, NJ, 07087</t>
  </si>
  <si>
    <t>1 VETERANS DRIVE</t>
  </si>
  <si>
    <t>1 VETERANS DRIVE, PARAMUS, NJ, 07652</t>
  </si>
  <si>
    <t>507 ROUTE 530</t>
  </si>
  <si>
    <t>507 ROUTE 530, WHITING, NJ, 08759</t>
  </si>
  <si>
    <t>255 UNION AVE</t>
  </si>
  <si>
    <t>BLOOMINGDALE</t>
  </si>
  <si>
    <t>255 UNION AVE, BLOOMINGDALE, NJ, 07403</t>
  </si>
  <si>
    <t>333 GRAND AVE</t>
  </si>
  <si>
    <t>ENGLEWOOD</t>
  </si>
  <si>
    <t>333 GRAND AVE, ENGLEWOOD, NJ, 07631</t>
  </si>
  <si>
    <t>700 TOWNBANK ROAD</t>
  </si>
  <si>
    <t>CAPE MAY</t>
  </si>
  <si>
    <t>700 TOWNBANK ROAD, CAPE MAY, NJ, 08204</t>
  </si>
  <si>
    <t>1801 OAKTREE ROAD</t>
  </si>
  <si>
    <t>1801 OAKTREE ROAD, EDISON, NJ, 08820</t>
  </si>
  <si>
    <t>135 SOUTH CENTER STREET</t>
  </si>
  <si>
    <t>ORANGE</t>
  </si>
  <si>
    <t>135 SOUTH CENTER STREET, ORANGE, NJ, 07050</t>
  </si>
  <si>
    <t>292 APPLEGARTH ROAD</t>
  </si>
  <si>
    <t>292 APPLEGARTH ROAD, MONROE TOWNSHIP, NJ, 08831</t>
  </si>
  <si>
    <t>2500 RIDGEWOOD ROAD</t>
  </si>
  <si>
    <t>2500 RIDGEWOOD ROAD, WALL, NJ, 07719</t>
  </si>
  <si>
    <t>65 NORTH SUSSEX STREET</t>
  </si>
  <si>
    <t>65 NORTH SUSSEX STREET, DOVER, NJ, 07801</t>
  </si>
  <si>
    <t>8000 FELLOWSHIP DRIVE</t>
  </si>
  <si>
    <t>BASKING RIDGE</t>
  </si>
  <si>
    <t>8000 FELLOWSHIP DRIVE, BASKING RIDGE, NJ, 07920</t>
  </si>
  <si>
    <t>110 GROVE AVE</t>
  </si>
  <si>
    <t>110 GROVE AVE, CEDAR GROVE, NJ, 07009</t>
  </si>
  <si>
    <t>235 DOLPHIN AVE</t>
  </si>
  <si>
    <t>NORTHFIELD</t>
  </si>
  <si>
    <t>235 DOLPHIN AVE, NORTHFIELD, NJ, 08225</t>
  </si>
  <si>
    <t>155 40TH STREET</t>
  </si>
  <si>
    <t>IRVINGTON</t>
  </si>
  <si>
    <t>155 40TH STREET, IRVINGTON, NJ, 07111</t>
  </si>
  <si>
    <t>100 KINDERKAMACK ROAD</t>
  </si>
  <si>
    <t>EMERSON</t>
  </si>
  <si>
    <t>100 KINDERKAMACK ROAD, EMERSON, NJ, 07630</t>
  </si>
  <si>
    <t>305 OLDHAM ROAD</t>
  </si>
  <si>
    <t>305 OLDHAM ROAD, WAYNE, NJ, 07470</t>
  </si>
  <si>
    <t>2 DEER PARK DRIVE</t>
  </si>
  <si>
    <t>MONMOUTH JUNCTION</t>
  </si>
  <si>
    <t>2 DEER PARK DRIVE, MONMOUTH JUNCTION, NJ, 08852</t>
  </si>
  <si>
    <t>111-115 GATES AVENUE</t>
  </si>
  <si>
    <t>MONTCLAIR</t>
  </si>
  <si>
    <t>111-115 GATES AVENUE, MONTCLAIR, NJ, 07042</t>
  </si>
  <si>
    <t>3 INDUSTRIAL WAY EAST</t>
  </si>
  <si>
    <t>3 INDUSTRIAL WAY EAST, EATONTOWN, NJ, 07724</t>
  </si>
  <si>
    <t>160 MAIN STREET</t>
  </si>
  <si>
    <t>OCEAN GROVE</t>
  </si>
  <si>
    <t>160 MAIN STREET, OCEAN GROVE, NJ, 07756</t>
  </si>
  <si>
    <t>195 BELGROVE DRIVE</t>
  </si>
  <si>
    <t>195 BELGROVE DRIVE, KEARNY, NJ, 07032</t>
  </si>
  <si>
    <t>380 DEMOTT LANE</t>
  </si>
  <si>
    <t>380 DEMOTT LANE, SOMERSET, NJ, 08873</t>
  </si>
  <si>
    <t>300 OLD HOOK ROAD</t>
  </si>
  <si>
    <t>WESTWOOD</t>
  </si>
  <si>
    <t>300 OLD HOOK ROAD, WESTWOOD, NJ, 07675</t>
  </si>
  <si>
    <t>5000 WINDROW DRIVE</t>
  </si>
  <si>
    <t>5000 WINDROW DRIVE, PRINCETON, NJ, 08540</t>
  </si>
  <si>
    <t>560 BERKELEY AVENUE</t>
  </si>
  <si>
    <t>560 BERKELEY AVENUE, ORANGE, NJ, 07050</t>
  </si>
  <si>
    <t>810 NEWMAN SPRINGS RD</t>
  </si>
  <si>
    <t>LINCROFT</t>
  </si>
  <si>
    <t>810 NEWMAN SPRINGS RD, LINCROFT, NJ, 07738</t>
  </si>
  <si>
    <t>497 MT PROSPECT AVE</t>
  </si>
  <si>
    <t>497 MT PROSPECT AVE, NEWARK, NJ, 07104</t>
  </si>
  <si>
    <t>301 SICOMAC AVE</t>
  </si>
  <si>
    <t>WYCKOFF</t>
  </si>
  <si>
    <t>301 SICOMAC AVE, WYCKOFF, NJ, 07481</t>
  </si>
  <si>
    <t>175 WEST HUDSON AVE</t>
  </si>
  <si>
    <t>175 WEST HUDSON AVE, ENGLEWOOD, NJ, 07631</t>
  </si>
  <si>
    <t>129 MORRIS TURNPIKE</t>
  </si>
  <si>
    <t>129 MORRIS TURNPIKE, NEWTON, NJ, 07860</t>
  </si>
  <si>
    <t>111 ROUTE 516</t>
  </si>
  <si>
    <t>111 ROUTE 516, OLD BRIDGE, NJ, 08857</t>
  </si>
  <si>
    <t>9 RIDGEDALE AVE</t>
  </si>
  <si>
    <t>FLORHAM PARK</t>
  </si>
  <si>
    <t>9 RIDGEDALE AVE, FLORHAM PARK, NJ, 07932</t>
  </si>
  <si>
    <t>ROUTE 1 &amp; 18</t>
  </si>
  <si>
    <t>NEW BRUNSWICK</t>
  </si>
  <si>
    <t>ROUTE 1 &amp; 18, NEW BRUNSWICK, NJ, 08901</t>
  </si>
  <si>
    <t>100 WEST MAGNOLIA AVENUE</t>
  </si>
  <si>
    <t>MAYWOOD</t>
  </si>
  <si>
    <t>100 WEST MAGNOLIA AVENUE, MAYWOOD, NJ, 07607</t>
  </si>
  <si>
    <t>115 DUTCH LANE ROAD</t>
  </si>
  <si>
    <t>115 DUTCH LANE ROAD, FREEHOLD, NJ, 07728</t>
  </si>
  <si>
    <t>140 SHEPHERD LANE</t>
  </si>
  <si>
    <t>TOTOWA</t>
  </si>
  <si>
    <t>140 SHEPHERD LANE, TOTOWA, NJ, 07512</t>
  </si>
  <si>
    <t>600 LINCOLN PARK EAST</t>
  </si>
  <si>
    <t>600 LINCOLN PARK EAST, CRANFORD, NJ, 07016</t>
  </si>
  <si>
    <t>250 BLOOMFIELD AVE</t>
  </si>
  <si>
    <t>BLOOMFIELD</t>
  </si>
  <si>
    <t>250 BLOOMFIELD AVE, BLOOMFIELD, NJ, 07003</t>
  </si>
  <si>
    <t>266 S ORANGE AVE</t>
  </si>
  <si>
    <t>266 S ORANGE AVE, NEWARK, NJ, 07103</t>
  </si>
  <si>
    <t>2201 BAY AVENUE</t>
  </si>
  <si>
    <t>OCEAN CITY</t>
  </si>
  <si>
    <t>2201 BAY AVENUE, OCEAN CITY, NJ, 08226</t>
  </si>
  <si>
    <t>154 SUNNY SLOPE DRIVE</t>
  </si>
  <si>
    <t>154 SUNNY SLOPE DRIVE, BRIDGETON, NJ, 08302</t>
  </si>
  <si>
    <t>2350 HOSPITAL ROAD</t>
  </si>
  <si>
    <t>ALLENWOOD</t>
  </si>
  <si>
    <t>2350 HOSPITAL ROAD, ALLENWOOD, NJ, 08720</t>
  </si>
  <si>
    <t>460 HADDON AVE</t>
  </si>
  <si>
    <t>COLLINGSWOOD</t>
  </si>
  <si>
    <t>460 HADDON AVE, COLLINGSWOOD, NJ, 08108</t>
  </si>
  <si>
    <t>256 COUNTY HOUSE ROAD</t>
  </si>
  <si>
    <t>CLARKSBORO</t>
  </si>
  <si>
    <t>256 COUNTY HOUSE ROAD, CLARKSBORO, NJ, 08020</t>
  </si>
  <si>
    <t>1 SUMMIT AVENUE</t>
  </si>
  <si>
    <t>1 SUMMIT AVENUE, NEWTON, NJ, 07860</t>
  </si>
  <si>
    <t>198 OLD BERGEN ROAD</t>
  </si>
  <si>
    <t>198 OLD BERGEN ROAD, JERSEY CITY, NJ, 07305</t>
  </si>
  <si>
    <t>524 WARDELL ROAD</t>
  </si>
  <si>
    <t>TINTON FALLS</t>
  </si>
  <si>
    <t>524 WARDELL ROAD, TINTON FALLS, NJ, 07753</t>
  </si>
  <si>
    <t>103 PLEASANT VALLEY WAY</t>
  </si>
  <si>
    <t>103 PLEASANT VALLEY WAY, WEST ORANGE, NJ, 07052</t>
  </si>
  <si>
    <t>1990 ROUTE 18 NORTH</t>
  </si>
  <si>
    <t>1990 ROUTE 18 NORTH, OLD BRIDGE, NJ, 08857</t>
  </si>
  <si>
    <t>99 EAST MAIN STREET</t>
  </si>
  <si>
    <t>MARLTON</t>
  </si>
  <si>
    <t>99 EAST MAIN STREET, MARLTON, NJ, 08053</t>
  </si>
  <si>
    <t>111 FINDERNE AVENUE</t>
  </si>
  <si>
    <t>111 FINDERNE AVENUE, BRIDGEWATER, NJ, 08807</t>
  </si>
  <si>
    <t>1579 OLD FREEHOLD ROAD</t>
  </si>
  <si>
    <t>1579 OLD FREEHOLD ROAD, TOMS RIVER, NJ, 08753</t>
  </si>
  <si>
    <t>2300 HAMILTON AVE</t>
  </si>
  <si>
    <t>2300 HAMILTON AVE, HAMILTON, NJ, 08619</t>
  </si>
  <si>
    <t>39 EAST MOUNTAIN ROAD</t>
  </si>
  <si>
    <t>HILLSBOROUGH</t>
  </si>
  <si>
    <t>39 EAST MOUNTAIN ROAD, HILLSBOROUGH, NJ, 08844</t>
  </si>
  <si>
    <t>W-90 RIDGEWOOD AVE</t>
  </si>
  <si>
    <t>W-90 RIDGEWOOD AVE, PARAMUS, NJ, 07652</t>
  </si>
  <si>
    <t>535 N OAK AVE</t>
  </si>
  <si>
    <t>PITMAN</t>
  </si>
  <si>
    <t>535 N OAK AVE, PITMAN, NJ, 08071</t>
  </si>
  <si>
    <t>28 WASHINGTON STREET</t>
  </si>
  <si>
    <t>COLUMBIA</t>
  </si>
  <si>
    <t>28 WASHINGTON STREET, COLUMBIA, NJ, 07832</t>
  </si>
  <si>
    <t>114 PITTSTOWN ROAD</t>
  </si>
  <si>
    <t>PITTSTOWN</t>
  </si>
  <si>
    <t>114 PITTSTOWN ROAD, PITTSTOWN, NJ, 08867</t>
  </si>
  <si>
    <t>304 S. VAN DIEN AVE</t>
  </si>
  <si>
    <t>304 S. VAN DIEN AVE, RIDGEWOOD, NJ, 07450</t>
  </si>
  <si>
    <t>42 NORTH MOUNTAIN AVE</t>
  </si>
  <si>
    <t>42 NORTH MOUNTAIN AVE, MONTCLAIR, NJ, 07042</t>
  </si>
  <si>
    <t>32 LAUREL AVENUE</t>
  </si>
  <si>
    <t>KEANSBURG</t>
  </si>
  <si>
    <t>32 LAUREL AVENUE, KEANSBURG, NJ, 07734</t>
  </si>
  <si>
    <t>120 NOYES DRIVE</t>
  </si>
  <si>
    <t>PARK RIDGE</t>
  </si>
  <si>
    <t>120 NOYES DRIVE, PARK RIDGE, NJ, 07656</t>
  </si>
  <si>
    <t>200 BRISTOL GLEN DRIVE</t>
  </si>
  <si>
    <t>200 BRISTOL GLEN DRIVE, NEWTON, NJ, 07860</t>
  </si>
  <si>
    <t>655 EAST JERSEY STREET</t>
  </si>
  <si>
    <t>655 EAST JERSEY STREET, ELIZABETH, NJ, 07206</t>
  </si>
  <si>
    <t>100 MONROE STREET</t>
  </si>
  <si>
    <t>100 MONROE STREET, BRIDGEWATER, NJ, 08807</t>
  </si>
  <si>
    <t>303 BANK AVE</t>
  </si>
  <si>
    <t>RIVERTON</t>
  </si>
  <si>
    <t>303 BANK AVE, RIVERTON, NJ, 08077</t>
  </si>
  <si>
    <t>5 BROOK END DRIVE</t>
  </si>
  <si>
    <t>5 BROOK END DRIVE, WEST ORANGE, NJ, 07052</t>
  </si>
  <si>
    <t>61 MAPLEWOOD AVENUE</t>
  </si>
  <si>
    <t>CRANBURY</t>
  </si>
  <si>
    <t>61 MAPLEWOOD AVENUE, CRANBURY, NJ, 08512</t>
  </si>
  <si>
    <t>537 PAVONIA AVENUE</t>
  </si>
  <si>
    <t>537 PAVONIA AVENUE, JERSEY CITY, NJ, 07306</t>
  </si>
  <si>
    <t>75 OLD TOMS RIVER ROAD</t>
  </si>
  <si>
    <t>75 OLD TOMS RIVER ROAD, BRICK, NJ, 08723</t>
  </si>
  <si>
    <t>231 WARNER STREET</t>
  </si>
  <si>
    <t>231 WARNER STREET, TOMS RIVER, NJ, 08755</t>
  </si>
  <si>
    <t>1314 BRUNSWICK AVENUE</t>
  </si>
  <si>
    <t>1314 BRUNSWICK AVENUE, TRENTON, NJ, 08638</t>
  </si>
  <si>
    <t>151 NINTH AVENUE</t>
  </si>
  <si>
    <t>151 NINTH AVENUE, LITTLE EGG HARBOR TW, NJ, 08087</t>
  </si>
  <si>
    <t>459 PASSAIC AVENUE</t>
  </si>
  <si>
    <t>459 PASSAIC AVENUE, WEST CALDWELL, NJ, 07006</t>
  </si>
  <si>
    <t>300 BROADWAY</t>
  </si>
  <si>
    <t>300 BROADWAY, NEWARK, NJ, 07104</t>
  </si>
  <si>
    <t>132 EVERGREEN RD</t>
  </si>
  <si>
    <t>132 EVERGREEN RD, EDISON, NJ, 08818</t>
  </si>
  <si>
    <t>336 PROSPECT AVE</t>
  </si>
  <si>
    <t>336 PROSPECT AVE, HACKENSACK, NJ, 07601</t>
  </si>
  <si>
    <t>100 LONG-A-COMING LANE</t>
  </si>
  <si>
    <t>BERLIN</t>
  </si>
  <si>
    <t>100 LONG-A-COMING LANE, BERLIN, NJ, 08009</t>
  </si>
  <si>
    <t>18 BUTLER BOULEVARD</t>
  </si>
  <si>
    <t>18 BUTLER BOULEVARD, BAYVILLE, NJ, 08721</t>
  </si>
  <si>
    <t>38 FRENEAU AVENUE</t>
  </si>
  <si>
    <t>38 FRENEAU AVENUE, MATAWAN, NJ, 07747</t>
  </si>
  <si>
    <t>870 EAST ROUTE 70</t>
  </si>
  <si>
    <t>870 EAST ROUTE 70, MARLTON, NJ, 08053</t>
  </si>
  <si>
    <t>3200 HUDSON AVENUE</t>
  </si>
  <si>
    <t>3200 HUDSON AVENUE, UNION CITY, NJ, 07087</t>
  </si>
  <si>
    <t>78 SLIKER ROAD</t>
  </si>
  <si>
    <t>CALIFON</t>
  </si>
  <si>
    <t>78 SLIKER ROAD, CALIFON, NJ, 07830</t>
  </si>
  <si>
    <t>100 MAZDABROOK ROAD</t>
  </si>
  <si>
    <t>PARSIPPANY TROY HILL</t>
  </si>
  <si>
    <t>100 MAZDABROOK ROAD, PARSIPPANY TROY HILL, NJ, 07054</t>
  </si>
  <si>
    <t>3002 ESSEX ROAD</t>
  </si>
  <si>
    <t>3002 ESSEX ROAD, TINTON FALLS, NJ, 07753</t>
  </si>
  <si>
    <t>7 RYERSON AVENUE</t>
  </si>
  <si>
    <t>CALDWELL</t>
  </si>
  <si>
    <t>7 RYERSON AVENUE, CALDWELL, NJ, 07006</t>
  </si>
  <si>
    <t>599 CRANBURY ROAD</t>
  </si>
  <si>
    <t>EAST BRUNSWICK</t>
  </si>
  <si>
    <t>599 CRANBURY ROAD, EAST BRUNSWICK, NJ, 08816</t>
  </si>
  <si>
    <t>10 LINK DRIVE</t>
  </si>
  <si>
    <t>ROCKLEIGH</t>
  </si>
  <si>
    <t>10 LINK DRIVE, ROCKLEIGH, NJ, 07647</t>
  </si>
  <si>
    <t>595 COUNTY AVENUE</t>
  </si>
  <si>
    <t>SECAUCUS</t>
  </si>
  <si>
    <t>595 COUNTY AVENUE, SECAUCUS, NJ, 07094</t>
  </si>
  <si>
    <t>493 BLACK OAK RIDGE ROAD</t>
  </si>
  <si>
    <t>493 BLACK OAK RIDGE ROAD, WAYNE, NJ, 07470</t>
  </si>
  <si>
    <t>68 PASSAIC AVENUE</t>
  </si>
  <si>
    <t>68 PASSAIC AVENUE, LIVINGSTON, NJ, 07039</t>
  </si>
  <si>
    <t>895 WESTFIELD ROAD</t>
  </si>
  <si>
    <t>895 WESTFIELD ROAD, MOORESTOWN, NJ, 08057</t>
  </si>
  <si>
    <t>456 RAHWAY AVENUE</t>
  </si>
  <si>
    <t>456 RAHWAY AVENUE, ELIZABETH, NJ, 07202</t>
  </si>
  <si>
    <t>2621 HIGHWAY 138</t>
  </si>
  <si>
    <t>2621 HIGHWAY 138, WALL, NJ, 07719</t>
  </si>
  <si>
    <t>100 HOLLINSHEAD SPRING ROAD</t>
  </si>
  <si>
    <t>SKILLMAN</t>
  </si>
  <si>
    <t>100 HOLLINSHEAD SPRING ROAD, SKILLMAN, NJ, 08558</t>
  </si>
  <si>
    <t>1201 PARKWAY AVENUE</t>
  </si>
  <si>
    <t>EWING</t>
  </si>
  <si>
    <t>1201 PARKWAY AVENUE, EWING, NJ, 08628</t>
  </si>
  <si>
    <t>151 MADISON AVENUE</t>
  </si>
  <si>
    <t>151 MADISON AVENUE, MORRISTOWN, NJ, 07960</t>
  </si>
  <si>
    <t>99 ROUTE 37 WEST</t>
  </si>
  <si>
    <t>99 ROUTE 37 WEST, TOMS RIVER, NJ, 08755</t>
  </si>
  <si>
    <t>4 CEDAR CREST VILLAGE DRIVE</t>
  </si>
  <si>
    <t>POMPTON PLAINS</t>
  </si>
  <si>
    <t>4 CEDAR CREST VILLAGE DRIVE, POMPTON PLAINS, NJ, 07444</t>
  </si>
  <si>
    <t>199 POWERVILLE ROAD</t>
  </si>
  <si>
    <t>BOONTON</t>
  </si>
  <si>
    <t>199 POWERVILLE ROAD, BOONTON, NJ, 07005</t>
  </si>
  <si>
    <t>96 PARKWAY</t>
  </si>
  <si>
    <t>ROCHELLE PARK</t>
  </si>
  <si>
    <t>96 PARKWAY, ROCHELLE PARK, NJ, 07662</t>
  </si>
  <si>
    <t>61 W JIMMIE LEEDS ROAD</t>
  </si>
  <si>
    <t>POMONA</t>
  </si>
  <si>
    <t>61 W JIMMIE LEEDS ROAD, POMONA, NJ, 08240</t>
  </si>
  <si>
    <t>524 NORTH WEST BLVD</t>
  </si>
  <si>
    <t>524 NORTH WEST BLVD, VINELAND, NJ, 08360</t>
  </si>
  <si>
    <t>85 HARRETON ROAD</t>
  </si>
  <si>
    <t>ALLENDALE</t>
  </si>
  <si>
    <t>85 HARRETON ROAD, ALLENDALE, NJ, 07401</t>
  </si>
  <si>
    <t>1100 LAUREL OAK ROAD</t>
  </si>
  <si>
    <t>1100 LAUREL OAK ROAD, VOORHEES, NJ, 08043</t>
  </si>
  <si>
    <t>1086 DUMONT CIRCLE</t>
  </si>
  <si>
    <t>1086 DUMONT CIRCLE, VOORHEES, NJ, 08043</t>
  </si>
  <si>
    <t>1725 MERIDIAN TRAIL</t>
  </si>
  <si>
    <t>1725 MERIDIAN TRAIL, WALL, NJ, 07719</t>
  </si>
  <si>
    <t>544 TEANECK ROAD</t>
  </si>
  <si>
    <t>544 TEANECK ROAD, TEANECK, NJ, 07666</t>
  </si>
  <si>
    <t>214 WEST JIMMIE LEEDS ROAD</t>
  </si>
  <si>
    <t>214 WEST JIMMIE LEEDS ROAD, GALLOWAY TOWNSHIP, NJ, 08205</t>
  </si>
  <si>
    <t>3419 HIGHWAY 9</t>
  </si>
  <si>
    <t>3419 HIGHWAY 9, FREEHOLD, NJ, 07728</t>
  </si>
  <si>
    <t>ONE CLARA MAASS DRIVE</t>
  </si>
  <si>
    <t>BELLEVILLE</t>
  </si>
  <si>
    <t>ONE CLARA MAASS DRIVE, BELLEVILLE, NJ, 07109</t>
  </si>
  <si>
    <t>378 FRIES MILL ROAD</t>
  </si>
  <si>
    <t>378 FRIES MILL ROAD, SEWELL, NJ, 08080</t>
  </si>
  <si>
    <t>680 BROADWAY SUITE 301</t>
  </si>
  <si>
    <t>680 BROADWAY SUITE 301, PATERSON, NJ, 07514</t>
  </si>
  <si>
    <t>3809 BAYSHORE ROAD</t>
  </si>
  <si>
    <t>NORTH CAPE MAY</t>
  </si>
  <si>
    <t>3809 BAYSHORE ROAD, NORTH CAPE MAY, NJ, 08204</t>
  </si>
  <si>
    <t>1133 MARLBORO ROAD</t>
  </si>
  <si>
    <t>1133 MARLBORO ROAD, OLD BRIDGE, NJ, 08857</t>
  </si>
  <si>
    <t>395 AMWELL ROAD</t>
  </si>
  <si>
    <t>395 AMWELL ROAD, HILLSBOROUGH, NJ, 08844</t>
  </si>
  <si>
    <t>101 WHIPPANY ROAD</t>
  </si>
  <si>
    <t>WHIPPANY</t>
  </si>
  <si>
    <t>101 WHIPPANY ROAD, WHIPPANY, NJ, 07981</t>
  </si>
  <si>
    <t>308 WILLOW AVENUE</t>
  </si>
  <si>
    <t>HOBOKEN</t>
  </si>
  <si>
    <t>308 WILLOW AVENUE, HOBOKEN, NJ, 07030</t>
  </si>
  <si>
    <t>113 SOUTH ROUTE 73</t>
  </si>
  <si>
    <t>113 SOUTH ROUTE 73, VOORHEES, NJ, 08043</t>
  </si>
  <si>
    <t>6818 DELILAH ROAD</t>
  </si>
  <si>
    <t>EGG HARBOR TOWNSHIP</t>
  </si>
  <si>
    <t>6818 DELILAH ROAD, EGG HARBOR TOWNSHIP, NJ, 08234</t>
  </si>
  <si>
    <t>40 RIVERSIDE AVENUE</t>
  </si>
  <si>
    <t>40 RIVERSIDE AVENUE, RED BANK, NJ, 07701</t>
  </si>
  <si>
    <t>685 SALINA ROAD</t>
  </si>
  <si>
    <t>685 SALINA ROAD, SEWELL, NJ, 08080</t>
  </si>
  <si>
    <t>212 MARTER AVENUE</t>
  </si>
  <si>
    <t>212 MARTER AVENUE, MOORESTOWN, NJ, 08057</t>
  </si>
  <si>
    <t>275 JOHN T O'LEARY BOULEVARD</t>
  </si>
  <si>
    <t>SOUTH AMBOY</t>
  </si>
  <si>
    <t>275 JOHN T O'LEARY BOULEVARD, SOUTH AMBOY, NJ, 08879</t>
  </si>
  <si>
    <t>3 HAMILTON HEALTH PLACE</t>
  </si>
  <si>
    <t>3 HAMILTON HEALTH PLACE, HAMILTON, NJ, 08690</t>
  </si>
  <si>
    <t>780 OLD NEW BRUNSWICK ROAD</t>
  </si>
  <si>
    <t>780 OLD NEW BRUNSWICK ROAD, SOMERSET, NJ, 08873</t>
  </si>
  <si>
    <t>467 COOPER STREET</t>
  </si>
  <si>
    <t>WOODBURY</t>
  </si>
  <si>
    <t>467 COOPER STREET, WOODBURY, NJ, 08096</t>
  </si>
  <si>
    <t>10 STERLING DRIVE</t>
  </si>
  <si>
    <t>PISCATAWAY</t>
  </si>
  <si>
    <t>10 STERLING DRIVE, PISCATAWAY, NJ, 08854</t>
  </si>
  <si>
    <t>537 MOUNTAIN AVENUE</t>
  </si>
  <si>
    <t>537 MOUNTAIN AVENUE, NEW PROVIDENCE, NJ, 07974</t>
  </si>
  <si>
    <t>3718 CHURCH ROAD</t>
  </si>
  <si>
    <t>MOUNT LAUREL</t>
  </si>
  <si>
    <t>3718 CHURCH ROAD, MOUNT LAUREL, NJ, 08054</t>
  </si>
  <si>
    <t>3161 KENNEDY BLVD</t>
  </si>
  <si>
    <t>3161 KENNEDY BLVD, NORTH BERGEN, NJ, 07047</t>
  </si>
  <si>
    <t>348 EAST CEDAR STREET</t>
  </si>
  <si>
    <t>348 EAST CEDAR STREET, LIVINGSTON, NJ, 07039</t>
  </si>
  <si>
    <t>333 ELMWOOD AVENUE</t>
  </si>
  <si>
    <t>MAPLEWOOD</t>
  </si>
  <si>
    <t>333 ELMWOOD AVENUE, MAPLEWOOD, NJ, 07040</t>
  </si>
  <si>
    <t>1151 WEST MAIN STREET</t>
  </si>
  <si>
    <t>1151 WEST MAIN STREET, FREEHOLD, NJ, 07728</t>
  </si>
  <si>
    <t>ONE SOUTH RIDGEDALE AVENUE</t>
  </si>
  <si>
    <t>EAST HANOVER</t>
  </si>
  <si>
    <t>ONE SOUTH RIDGEDALE AVENUE, EAST HANOVER, NJ, 07936</t>
  </si>
  <si>
    <t>Percentage of long-stay residents experiencing one or more falls with major injury</t>
  </si>
  <si>
    <t>Y</t>
  </si>
  <si>
    <t>Percentage of long-stay residents who received an antipsychotic medication</t>
  </si>
  <si>
    <t>Percentage of high risk long-stay residents with pressure ulcers</t>
  </si>
  <si>
    <t>Percentage of long-stay residents assessed and appropriately given the seasonal influenza vaccine</t>
  </si>
  <si>
    <t>Adjusted Score</t>
  </si>
  <si>
    <t>Observed Score</t>
  </si>
  <si>
    <t>Expected Score</t>
  </si>
  <si>
    <t>Footnote for Score</t>
  </si>
  <si>
    <t>Number of hospitalizations per 1000 long-stay resident days</t>
  </si>
  <si>
    <t>20210401-20220331</t>
  </si>
  <si>
    <t>Q2 2021 - Q1 2022</t>
  </si>
  <si>
    <t>CMS Data as of 12.21.22</t>
  </si>
  <si>
    <t>QPS # 5: Influenza  454                                                                                                                                                                                                                                      (State Avg: 96.80% ↑)</t>
  </si>
  <si>
    <t>Yes</t>
  </si>
  <si>
    <t>No</t>
  </si>
  <si>
    <t>NS</t>
  </si>
  <si>
    <t>N/A</t>
  </si>
  <si>
    <t>0654761</t>
  </si>
  <si>
    <t>COMPLETE CARE AT BRICK LLC</t>
  </si>
  <si>
    <t>BERGEN NEW BRIDGE MEDICAL CENTER -VENT</t>
  </si>
  <si>
    <t>ALARIS HEALTH AT ST MARY'S - VENT</t>
  </si>
  <si>
    <t>ALARIS HEALTH AT THE CHATEAU - VENT</t>
  </si>
  <si>
    <t>0132349</t>
  </si>
  <si>
    <t>ALLIANCE CARE REHABILITATION AND NURSING CENTER - VENT</t>
  </si>
  <si>
    <t>SPRING HILLS POST ACUTE HAMILTON</t>
  </si>
  <si>
    <t>0659771</t>
  </si>
  <si>
    <t>BAYSHORE HEALTH CARE CENTER - VENT</t>
  </si>
  <si>
    <t>BROADWAY HOUSE FOR CONTINUING - SCNF</t>
  </si>
  <si>
    <t>CLARK NURSING AND REHAB CNTR - VENT</t>
  </si>
  <si>
    <t>COMPLETE CARE AT LINWOOD, LLC - VENT</t>
  </si>
  <si>
    <t>0643815</t>
  </si>
  <si>
    <t>COMPLETE CARE AT ORANGE PARK - VENT</t>
  </si>
  <si>
    <t>0862339</t>
  </si>
  <si>
    <t xml:space="preserve">COMPLETE CARE AT WESTFIELD, LLC - VENT </t>
  </si>
  <si>
    <t>COMPLETE CARE AT WILLOW CREEK - TBI</t>
  </si>
  <si>
    <t>0742546</t>
  </si>
  <si>
    <t>0199044</t>
  </si>
  <si>
    <t>EXCEL CARE AT THE PINES -VENT</t>
  </si>
  <si>
    <t>EASTERN PINES CONVALESCENT CENTER-VENT</t>
  </si>
  <si>
    <t>GARDENS AT MONROE HEALTHCARE AND REHABILITATION, THE</t>
  </si>
  <si>
    <t>HARTWYCK AT OAK TREE - TBI</t>
  </si>
  <si>
    <t>HARTWYCK AT OAK TREE - VENT</t>
  </si>
  <si>
    <t>HORIZON AT ALLAIRE</t>
  </si>
  <si>
    <t>ALLAIRE REHAB &amp; NURSING - SCNF</t>
  </si>
  <si>
    <t>0525910</t>
  </si>
  <si>
    <t>JFK HARTWYCK AT CEDAR BROOK - SCNF</t>
  </si>
  <si>
    <t>0680168</t>
  </si>
  <si>
    <t>LEISURE CHATEAU REHABILITATION - SCNF</t>
  </si>
  <si>
    <t>0516082</t>
  </si>
  <si>
    <t>MORRIS VIEW HEALTHCARE CENTER - BMGT</t>
  </si>
  <si>
    <t>0828416</t>
  </si>
  <si>
    <t>PHOENIX CENTER FOR REHABILITATION AND PEDIATRICS - SCNF</t>
  </si>
  <si>
    <t>PREAKNESS HEALTHCARE CENTER - BMGT</t>
  </si>
  <si>
    <t>PREAKNESS HEALTHCARE CENTER - VENT</t>
  </si>
  <si>
    <t>0253596</t>
  </si>
  <si>
    <t>PREFERRED CARE AT ABSECON - BMGT</t>
  </si>
  <si>
    <t>0687545</t>
  </si>
  <si>
    <t>SILVER HEALTHCARE CENTER - BGMT</t>
  </si>
  <si>
    <t>SILVER HEALTHCARE CENTER - VENT</t>
  </si>
  <si>
    <t>0600695</t>
  </si>
  <si>
    <t>0600661</t>
  </si>
  <si>
    <t>SPRING HILLS POST ACUTE MATAWAN - VENT</t>
  </si>
  <si>
    <t>0888290</t>
  </si>
  <si>
    <t>HARBORAGE, THE - VENT</t>
  </si>
  <si>
    <t>0640760</t>
  </si>
  <si>
    <t xml:space="preserve">ADVANCED CARE CENTER AT LAKEVIEW </t>
  </si>
  <si>
    <t>LAKEVIEW REHABILITATION AND CARE CENTER - VENT</t>
  </si>
  <si>
    <t xml:space="preserve">ALARIS HEALTH AT ESSEX </t>
  </si>
  <si>
    <t>0794597</t>
  </si>
  <si>
    <t>0605191</t>
  </si>
  <si>
    <t>0890430</t>
  </si>
  <si>
    <t>0811343</t>
  </si>
  <si>
    <t>4465415</t>
  </si>
  <si>
    <t>COMPLETE CARE AT HAMILTON, LLC - BHNF</t>
  </si>
  <si>
    <t>0889717</t>
  </si>
  <si>
    <t>ALARIS HEALTH AT CEDAR GROVE - BHNF</t>
  </si>
  <si>
    <t>0874167</t>
  </si>
  <si>
    <t>NJ EASTERN STAR HOME</t>
  </si>
  <si>
    <t>CHRISTIAN HEALTH CARE CENTER - BMGT</t>
  </si>
  <si>
    <t>4463501</t>
  </si>
  <si>
    <t>CLOVER MEADOWS HEALTHCARE AND REHABILITATION CENTER</t>
  </si>
  <si>
    <t>FRIENDS VILLAGE AT WOODSTOWN</t>
  </si>
  <si>
    <t>BAY AT MANAHAWKIN HEALTH AND REHAB CENTER, THE</t>
  </si>
  <si>
    <t>0631621</t>
  </si>
  <si>
    <t>SPRING HILLS POST ACUTE LIVINGSTON</t>
  </si>
  <si>
    <t>0857815</t>
  </si>
  <si>
    <t>CEDAR GROVE RESPIRATORY AND NURSING CENTER -VENT</t>
  </si>
  <si>
    <t xml:space="preserve">MEADOWVIEW NURSING AND REHABILITATION CENTER </t>
  </si>
  <si>
    <t>4462904</t>
  </si>
  <si>
    <t>0486639</t>
  </si>
  <si>
    <t>WOODLAND BEHAVIORAL AND NURSING CENTER</t>
  </si>
  <si>
    <t>ANDOVER SUBACUTE AND REHABILITATION 2</t>
  </si>
  <si>
    <t>HACKENSACK MERIDIAN HEALTH WEST CALDWELL CARE CENTER</t>
  </si>
  <si>
    <t>0516767</t>
  </si>
  <si>
    <t>0413399</t>
  </si>
  <si>
    <t>COOPER CENTER FOR REHABILITATION &amp; HEALTHCARE</t>
  </si>
  <si>
    <t>Special Focus Facility Inclusion</t>
  </si>
  <si>
    <t>One Star Ranking</t>
  </si>
  <si>
    <t>Two or More Level G or Higher Deficiencies</t>
  </si>
  <si>
    <t>CoreQ Long-Stay Sample Size Calculation and HUT Affirmation</t>
  </si>
  <si>
    <t>PROMEDICA SKILLED NURSING AND REHAB VOORHEES WEST</t>
  </si>
  <si>
    <t>EXCEL CARE AT DOVER</t>
  </si>
  <si>
    <t>OPTIMA CARE CASTLE HILL</t>
  </si>
  <si>
    <t>CRANFORD PARK CARE</t>
  </si>
  <si>
    <t>SPRING HILLS POST ACUTE  WOODBURY</t>
  </si>
  <si>
    <t>0909629</t>
  </si>
  <si>
    <t xml:space="preserve">BARTLEY HEALTHCARE NURSING &amp; REHAB. </t>
  </si>
  <si>
    <t>0906492</t>
  </si>
  <si>
    <t>0890006</t>
  </si>
  <si>
    <t>PREFERRED CARE AT CUMBERLAND</t>
  </si>
  <si>
    <t>0908517</t>
  </si>
  <si>
    <t>0906867</t>
  </si>
  <si>
    <t>FAMILY OF CARING HEALTHCARE AT TEANECK</t>
  </si>
  <si>
    <t xml:space="preserve"> 0907561</t>
  </si>
  <si>
    <t>0890022</t>
  </si>
  <si>
    <t>0917532</t>
  </si>
  <si>
    <t>QPS # 1: Physically Restrained 409                                                                                                                                                                                                              (State Avg: 0.11% ↓ )</t>
  </si>
  <si>
    <t>QPS # 2: Falls with Major Injury 410                                                                                                                                                                                                                    (State Avg: 2.50% ↓)</t>
  </si>
  <si>
    <t>QPS # 3: Antipsychotic Medication 419                                                                                                                                                                                                                (State Avg: 10.62% ↓)</t>
  </si>
  <si>
    <t>QPS # 4: Pressure Ulcer 453                                                                                                                                                                                                                                                      (National Avg: 8.13% ↓ )</t>
  </si>
  <si>
    <t>QPS # 6: Number of Hospitalizations Per 1000 Long-Stay Resident Days                                                                                                                                                                                                                                     (National Avg: 1.51% ↓)</t>
  </si>
  <si>
    <t>REGENCY GRANDE NURSING &amp; REHAB CENTER</t>
  </si>
  <si>
    <t>TOTAL NUMBER OF METS MET</t>
  </si>
  <si>
    <t>NE</t>
  </si>
  <si>
    <t>NF</t>
  </si>
  <si>
    <t>SCNF</t>
  </si>
  <si>
    <t>BHNF</t>
  </si>
  <si>
    <t>Facility Identifier</t>
  </si>
  <si>
    <t>Rate Effective as of 07/01/2022</t>
  </si>
  <si>
    <t>Rate Effective as of 07/01/2023</t>
  </si>
  <si>
    <t>Overall NF QIPP Eligibility Results</t>
  </si>
  <si>
    <t>QPS # 1: Physically Restrained 409                                                                                                                                                                                                                     (State Avg: 0.11% ↓ )</t>
  </si>
  <si>
    <t>QPS # 2: Falls with Major Injury 410                                                                                                                                                                                                      (State Avg: 2.50% ↓)</t>
  </si>
  <si>
    <t>QPS # 3: Antipsychotic Medication 419                                                                                                                                                                                                                 (State Avg: 10.62% ↓)</t>
  </si>
  <si>
    <t>QPS # 4: Pressure Ulcer 453                                                                                                                                                                                                                                                     (National Avg: 8.13% ↓ )</t>
  </si>
  <si>
    <t>QPS # 6: Number of Hospitalizations per 1000 Long-Stay Resident Days                                                                                                                                                                                                                                     (National Avg: 1.51% ↓)</t>
  </si>
  <si>
    <t>QPS # 7: CoreQ Survey (Score: 75.00% ↑)</t>
  </si>
  <si>
    <t>Facility Name</t>
  </si>
  <si>
    <t>Gainwell #</t>
  </si>
  <si>
    <t>Facility Type</t>
  </si>
  <si>
    <t>Raw Rate as of 07/01/2022</t>
  </si>
  <si>
    <t>Provider Tax Add-on</t>
  </si>
  <si>
    <t>Performance Add-on as of 07/01/2022</t>
  </si>
  <si>
    <t>Total Rate Amount as of 07/01/2022</t>
  </si>
  <si>
    <t>SFY 2024 Appropriation Increase</t>
  </si>
  <si>
    <t>Performance Add-on as of 07/01/2023</t>
  </si>
  <si>
    <t>Total Rate Amount as of 07/01/2023</t>
  </si>
  <si>
    <t xml:space="preserve"> Eligible for NF QIPP? </t>
  </si>
  <si>
    <t>Total Number of Metrics Met</t>
  </si>
  <si>
    <t>Total   Performance Amount for Each of the Seven Measures</t>
  </si>
  <si>
    <t>CoreQ Long-Stay Survey Sample Size Calculation and HUT Affirmation</t>
  </si>
  <si>
    <t xml:space="preserve">Total Number of Metrics Met </t>
  </si>
  <si>
    <t>Meets State Avg</t>
  </si>
  <si>
    <t xml:space="preserve">SFY23 Composite Score          </t>
  </si>
  <si>
    <t>Meets  Score</t>
  </si>
  <si>
    <t>ABIGAIL HOUSE FOR N&amp;R</t>
  </si>
  <si>
    <t>ABINGDON CARE &amp; REHAB CENTER</t>
  </si>
  <si>
    <t xml:space="preserve">ADROIT CARE REHAB AND NURSING CENTER </t>
  </si>
  <si>
    <t>ALAMEDA CENTER FOR REHAB &amp; HC</t>
  </si>
  <si>
    <t>ALARIS AT WEST ORANGE</t>
  </si>
  <si>
    <t xml:space="preserve">ALLAINCE CARE REHAB AND NURSING CENTER </t>
  </si>
  <si>
    <t>ALARIS HEALTH AT THE FOUNTAINS - NORTH</t>
  </si>
  <si>
    <t>ALLAIRE REHAB AND NURSING CENTER</t>
  </si>
  <si>
    <t>ALLENDALE NURSING HOME</t>
  </si>
  <si>
    <t>ANCHOR CARE AND REHAB CENTER</t>
  </si>
  <si>
    <t>ANDOVER SUBACUTE &amp; REHAB. CENTER ONE</t>
  </si>
  <si>
    <t>ANDOVER SUBACUTE &amp; REHAB. CENTER TWO</t>
  </si>
  <si>
    <t>ARISTA CARE AT NORWOOD TERRACE</t>
  </si>
  <si>
    <t>ARISTACARE AT DELAIRE</t>
  </si>
  <si>
    <t>ASHBROOK CARE &amp; REHAB. CENTER</t>
  </si>
  <si>
    <t>ATLANTIC COAST REHAB &amp; HEALTH CARE CENTER</t>
  </si>
  <si>
    <t>ATLAS REHAB AND HEALTHCARE AT MAYWOOD</t>
  </si>
  <si>
    <t>ATRIUM AT NAVESINK HARBOR</t>
  </si>
  <si>
    <t>ATRIUM POST ACUTE CARE OF WAYNE VIEW</t>
  </si>
  <si>
    <t xml:space="preserve">AUTUMN LAKE AT OCEANVIEW </t>
  </si>
  <si>
    <t>AUTUMN LAKES HEALTHCARE AT BERKELEY HEIGHTS</t>
  </si>
  <si>
    <t>AVANT REHABILITATION AND CARE CENTER .</t>
  </si>
  <si>
    <t>BARCLAYS REHAB</t>
  </si>
  <si>
    <t>BARNEGAT NURSING CENTER</t>
  </si>
  <si>
    <t>BARNERT SUBACUTE REHAB</t>
  </si>
  <si>
    <t>BARTLEY HEALTHCARE NURSING &amp; REHAB.</t>
  </si>
  <si>
    <t>BERLIN REHAB AND HEALTHCARE CENTER</t>
  </si>
  <si>
    <t>BIRCHWOOD REHABILITATION AND HEALTHCARE CENTER</t>
  </si>
  <si>
    <t>BISHOP McCARTHY CENTER FOR REHAB &amp; HEALTHCARE</t>
  </si>
  <si>
    <t>BROADWAY HOUSE FOR CONTINUING CARE</t>
  </si>
  <si>
    <t>BUCKINGHAM AT NORWOOD</t>
  </si>
  <si>
    <t>CAMBRIDGE REHAB &amp; HEALTHCARE CENTER</t>
  </si>
  <si>
    <t>CARE ONE AT HANOVER</t>
  </si>
  <si>
    <t>CARE ONE AT MORRIS</t>
  </si>
  <si>
    <t>CARNEYS POINT CARE CENTER</t>
  </si>
  <si>
    <t>CEDAR CREST VILLAGE RENAISSANCE GARDENS</t>
  </si>
  <si>
    <t>CEDAR GROVE RESPITORY AND NURSING</t>
  </si>
  <si>
    <t>CLOVER MEADOWS HEALTHCARE AND REHAB</t>
  </si>
  <si>
    <t xml:space="preserve">CLOVER REST HOME </t>
  </si>
  <si>
    <t>COMPLETE CARE AT BARN HILL, LLC</t>
  </si>
  <si>
    <t>COMPLETE CARE AT BEY LEA LLC</t>
  </si>
  <si>
    <t>COMPLETE CARE AT BRAKELEY, LLC</t>
  </si>
  <si>
    <t>COMPLETE CARE AT BURLINGTON WOODS,LLC</t>
  </si>
  <si>
    <t>COMPLETE CARE AT CHESTNUT HILL. LLC</t>
  </si>
  <si>
    <t>COMPLETE CARE AT GREEN ACRES MANOR</t>
  </si>
  <si>
    <t xml:space="preserve">COMPLETE CARE AT GREEN KNOLL </t>
  </si>
  <si>
    <t>COMPLETE CARE AT HOLIDAY,LLC</t>
  </si>
  <si>
    <t>COMPLETE CARE AT INGLEMOOR,LLC</t>
  </si>
  <si>
    <t>COMPLETE CARE AT LAURELTON LLC</t>
  </si>
  <si>
    <t>COMPLETE CARE AT LINWOOD LLC</t>
  </si>
  <si>
    <t>COMPLETE CARE AT MADISON LLC</t>
  </si>
  <si>
    <t>COMPLETE CARE AT MARCELLA LLC</t>
  </si>
  <si>
    <t>COMPLETE CARE AT MERCERVILLE,LLC</t>
  </si>
  <si>
    <t>COMPLETE CARE AT MILFORD MANOR,LLC</t>
  </si>
  <si>
    <t>COMPLETE CARE AT MONMOUTH,LLC</t>
  </si>
  <si>
    <t>COMPLETE CARE AT ORANGE PARK, LLC</t>
  </si>
  <si>
    <t>COMPLETE CARE AT PARK PLACE LLC</t>
  </si>
  <si>
    <t>COMPLETE CARE AT PASSAIC COUNTY</t>
  </si>
  <si>
    <t xml:space="preserve">COMPLETE CARE AT SUMMIT RIDGE      </t>
  </si>
  <si>
    <t>COMPLETE CARE AT VOORHEES,LLC</t>
  </si>
  <si>
    <t>COMPLETE CARE AT WESTFIELD LLC</t>
  </si>
  <si>
    <t>COMPLETE CARE AT WILLOW CREEK LLC</t>
  </si>
  <si>
    <t>COMPLETE CARE AT WOODLANDS LLC</t>
  </si>
  <si>
    <t>CORAL HARBOR REHAB &amp; HEALTHCARE CENTER</t>
  </si>
  <si>
    <t>CORNELL HALL CARE &amp; REHAB. CENTER</t>
  </si>
  <si>
    <t>CREST POINTE REHAB AND HEALTHCARE CTR</t>
  </si>
  <si>
    <t xml:space="preserve">CRYSTAL SPRING CENTER </t>
  </si>
  <si>
    <t>DELLRIDGE HEALTH &amp; REHAB. CENTER</t>
  </si>
  <si>
    <t>DOCTORS SUBACUTE CARE</t>
  </si>
  <si>
    <t>DWELLSIDE CARE AND REHAB</t>
  </si>
  <si>
    <t>ELIZABETH NURSING &amp; REHAB. CENTER</t>
  </si>
  <si>
    <t>ELMORA HILLS HEALTH &amp; REHAB. CENTER</t>
  </si>
  <si>
    <t>ELMWOOD HILLS HEALTHCARE CENTER</t>
  </si>
  <si>
    <t>EMBASSY MANOR AT EDISON NURSE</t>
  </si>
  <si>
    <t xml:space="preserve">EXCEL CARE AT EGG HARBOR </t>
  </si>
  <si>
    <t>FAMILY CARING OF MONTCLAIR</t>
  </si>
  <si>
    <t>FAMILY OF CARING AT RIDGEWOOD</t>
  </si>
  <si>
    <t>FAMILY OF CARING AT TEANECK,LLC</t>
  </si>
  <si>
    <t>FOOTHILL ACRES REHAB &amp; NURSING</t>
  </si>
  <si>
    <t>FOREST MANOR HEALTH CARE CENTER</t>
  </si>
  <si>
    <t>FOUNTAINVIEW CARE CENTER</t>
  </si>
  <si>
    <t>FRIENDS VILLAGE AT WOODSTOWN, INC.</t>
  </si>
  <si>
    <t>GARDENS AT MONROE HEALTHCARE &amp; REHAB CENTER</t>
  </si>
  <si>
    <t>GOLDEN REHAB &amp; NURSING CENTER</t>
  </si>
  <si>
    <t>GREEN HILL, INC.</t>
  </si>
  <si>
    <t>GREENWOOD HOUSE - HOME FOR THE JEWISH AGED</t>
  </si>
  <si>
    <t xml:space="preserve">GROVE PARK HEALTHCARE AND REHABILITATION </t>
  </si>
  <si>
    <t>HAMPTON RIDGE HEALTHCARE AND REHAB</t>
  </si>
  <si>
    <t xml:space="preserve">HUDSON HILLS SENIOR LIVING </t>
  </si>
  <si>
    <t>HUDSON VIEW CARE  REHAB. CENTER</t>
  </si>
  <si>
    <t>INGLEMOOR REHAB.CENTER-LIVINGSTON</t>
  </si>
  <si>
    <t>JOB HAINES HOME FOR THE AGED</t>
  </si>
  <si>
    <t>KING MANOR CARE</t>
  </si>
  <si>
    <t>LAUREL BAY HEALTH &amp; REHAB. CENTER</t>
  </si>
  <si>
    <t>LAUREL BROOK REHAB AND HEALTHCARE CENTER</t>
  </si>
  <si>
    <t>LAUREL MANOR HEALTHCARE &amp; REHAB CENTER</t>
  </si>
  <si>
    <t>LEISURE CHATEAU REHAB.</t>
  </si>
  <si>
    <t>LINCOLN PARK RENAISSANCE REHAB AND NURSING</t>
  </si>
  <si>
    <t>LIONS GATE NURSING HOME</t>
  </si>
  <si>
    <t>LITTLE BROOK NURSING &amp; CONVALESCENT HOME</t>
  </si>
  <si>
    <t>LLANFAIR HOUSE CARE &amp; REHAB. CENTER</t>
  </si>
  <si>
    <t>MANHATTANVIEW NURSING CENTER</t>
  </si>
  <si>
    <t>MANOR CARE HEALTH - VOORHEES</t>
  </si>
  <si>
    <t>MANOR CARE HEALTH SERVICES WEST DEPTFORD</t>
  </si>
  <si>
    <t>MANORCARE HEALTH SERVICES-WASHINGTON TOWNSHIP</t>
  </si>
  <si>
    <t>MASONIC HOME OF NEW JERSEY</t>
  </si>
  <si>
    <t>MCAULEY HALL HEALTH CARE CENTER</t>
  </si>
  <si>
    <t>MERIDIAN SUBACUTE REHAB</t>
  </si>
  <si>
    <t>MERRY HEART HEALTH CARE CENTER</t>
  </si>
  <si>
    <t>MORRISVIEW HEALTHCARE</t>
  </si>
  <si>
    <t>NEW JERSEY EASTERN STAR HOME</t>
  </si>
  <si>
    <t>NEW VISTA NURSING &amp; REHAB. CENTER</t>
  </si>
  <si>
    <t>OCEANA REHAB. &amp; NURSING CENTER</t>
  </si>
  <si>
    <t xml:space="preserve">OPTIMA CARE HARBORVIEW </t>
  </si>
  <si>
    <t>OUR LADY'S CENTER FOR REHAB &amp; HEALTHCARE</t>
  </si>
  <si>
    <t>PALACE NURSING &amp; REHAB.</t>
  </si>
  <si>
    <t>PARK CRESCENT HEALTHCARE &amp; REHAB</t>
  </si>
  <si>
    <t>PARKER AT SOMERSET</t>
  </si>
  <si>
    <t xml:space="preserve">PEACE CARE ST. ANN'S </t>
  </si>
  <si>
    <t xml:space="preserve">PEACE CARE ST. JOSEPH'S </t>
  </si>
  <si>
    <t>PHOENIX CENTER FOR REHAB AND PEDS.</t>
  </si>
  <si>
    <t>PITMAN MANOR</t>
  </si>
  <si>
    <t>PLAZA HEALTH CARE CENTER</t>
  </si>
  <si>
    <t>POWERBACK REHAB</t>
  </si>
  <si>
    <t>POWERBACK REHAB MOORESTOWN</t>
  </si>
  <si>
    <t xml:space="preserve">PREFERRED CARE AT CUMBERLAND  </t>
  </si>
  <si>
    <t>PREFERRED CARE AT OLD BRIDGE</t>
  </si>
  <si>
    <t>PRESBYTERIAN HOMES AT MEADOW LAKES</t>
  </si>
  <si>
    <t xml:space="preserve">PRINCETON CARE CENTER </t>
  </si>
  <si>
    <t>REGENCY HERITAGE NURSING &amp; REHAB. CENTER</t>
  </si>
  <si>
    <t>ROSE GARDEN NURSING &amp; REHAB. CENTER</t>
  </si>
  <si>
    <t>RUNNELLS SPECIALIZED HOSPITAL</t>
  </si>
  <si>
    <t>SAINT CATHERINE OF SIENA, INC.</t>
  </si>
  <si>
    <t>SAINT JOSEPH'S HOME FOR THE ELDERLY</t>
  </si>
  <si>
    <t>SAINT LAWRENCE REHAB CENTER</t>
  </si>
  <si>
    <t>SEACREST REHAB AND HEALTHCARE</t>
  </si>
  <si>
    <t>SEASHORE GARDENS</t>
  </si>
  <si>
    <t>SINAI POST ACUTE NURSING &amp; REHAB</t>
  </si>
  <si>
    <t>SOMERSET WOODS REHAB AND NURSING</t>
  </si>
  <si>
    <t>SOUTH MOUNTAIN HEALTHCARE &amp; REHAB.</t>
  </si>
  <si>
    <t>SOUTHGATE HEALTH CARE CENTER</t>
  </si>
  <si>
    <t>SPRING GROVE REHAB AND HEALTH CARE CENTER</t>
  </si>
  <si>
    <t>ST. JOSEPH'S SENIOR HOME</t>
  </si>
  <si>
    <t>ST. MARY'S CENTER FOR REHAB &amp; HEALTHCARE</t>
  </si>
  <si>
    <t>STONEBRIDGE AT MONTGOMERY HEALTH CARE</t>
  </si>
  <si>
    <t>STRATFORD MANOR REHAB &amp; CARE CENTER</t>
  </si>
  <si>
    <t>THE ACTORS FUND HOME</t>
  </si>
  <si>
    <t>THE HEALTH CENTER AT GALLOWAY</t>
  </si>
  <si>
    <t>THE JEWISH HOME FOR REHABILITATION AND NURSING</t>
  </si>
  <si>
    <t>THE MANOR</t>
  </si>
  <si>
    <t>THE OAKS AT DENVILLE</t>
  </si>
  <si>
    <t>UNITED METHODIST COMMUNITIES AT THE SHORE</t>
  </si>
  <si>
    <t>VALLEY VIEW CARE CENTER</t>
  </si>
  <si>
    <t>VENETIAN CARE &amp; REHAB CENTER</t>
  </si>
  <si>
    <t>WARREN HAVEN</t>
  </si>
  <si>
    <t>WATERS EDGE HEALTHCARE &amp; REHAB.</t>
  </si>
  <si>
    <t>WEDGEWOOD GARDENS CARE CENTER</t>
  </si>
  <si>
    <t>WHITE HOUSE HEALTHCARE &amp; REHAB.</t>
  </si>
  <si>
    <t>WILEY MISSION HOME FOR THE AGED</t>
  </si>
  <si>
    <t>WILLOW SPRINGS REHABILITATION AND HEALTHCARE</t>
  </si>
  <si>
    <t>WINCHESTER GARDENS</t>
  </si>
  <si>
    <t>WOODCLIFF LAKE HEALTH &amp; REHAB.</t>
  </si>
  <si>
    <t>WOODCREST HEALTH CARE CENTER</t>
  </si>
  <si>
    <t>ALARIS HEALTH AT ST. MARY'S - VENT</t>
  </si>
  <si>
    <t>ALARIS HEALTH AT THE CHATEAU- VENT</t>
  </si>
  <si>
    <t>BERGEN NEW BRIDGE MEDICAL CTR - VENT</t>
  </si>
  <si>
    <t>CEDAR GROVE VENT UNIT</t>
  </si>
  <si>
    <t>CHILDREN'S SPECIALIZED HOSPITAL-MOUNTAINSIDE</t>
  </si>
  <si>
    <t>CHILDREN'S SPECIALIZED HOSPITAL-TOMS RIVER</t>
  </si>
  <si>
    <t>COMPLETE CARE AT LINWOOD-VENT</t>
  </si>
  <si>
    <t>COMPLETE CARE AT ORANGE PARK (VENT)</t>
  </si>
  <si>
    <t>COMPLETE CARE AT WESTFIELD,LLC - VENT</t>
  </si>
  <si>
    <t>DWELLING PLACE AT ST CLARE'S</t>
  </si>
  <si>
    <t>LEISURE CHATEAU HUNTINGTON</t>
  </si>
  <si>
    <t>MORRIS VIEW HEALTH CARE CENTER,BMGT</t>
  </si>
  <si>
    <t>PHOENIX CTR FOR REHAB AND PED</t>
  </si>
  <si>
    <t>PREAKNESS HEALTHCARE CENTER-BMGT</t>
  </si>
  <si>
    <t>SILVER HEALTHCARE CENTER - BMGT</t>
  </si>
  <si>
    <t>SPRING HILLS POST ACUTE MATAWAN -VENT</t>
  </si>
  <si>
    <t>County FFS</t>
  </si>
  <si>
    <t xml:space="preserve">BERGEN NEW BRIDGE MEDICAL CTR </t>
  </si>
  <si>
    <t>COUNTY-FFS</t>
  </si>
  <si>
    <t>CREST HAVEN NURSING &amp; REHAB. CENTER</t>
  </si>
  <si>
    <t>MEADOWVIEW NURSING HOME</t>
  </si>
  <si>
    <t>SHADY LANE NURSING HOME</t>
  </si>
  <si>
    <t>County MCO</t>
  </si>
  <si>
    <t>COUNTY-MCO</t>
  </si>
  <si>
    <t>COMPLETE CARE AT HAMILTON</t>
  </si>
  <si>
    <t xml:space="preserve">Fiscal Year 2024 Nursing Home Rate for FFS Residents and NF QIPP
</t>
  </si>
  <si>
    <t>HARTWYCK AT OAK TREE - ERU / TBI</t>
  </si>
  <si>
    <t>SHORE GARDENS REHAB. &amp; NURSING CENTER</t>
  </si>
  <si>
    <t>NO</t>
  </si>
  <si>
    <r>
      <t xml:space="preserve">Overall NF QIPP Eligibility Results: </t>
    </r>
    <r>
      <rPr>
        <sz val="14"/>
        <rFont val="Times New Roman"/>
        <family val="1"/>
      </rPr>
      <t xml:space="preserve">Columns M - O </t>
    </r>
  </si>
  <si>
    <r>
      <t xml:space="preserve">Nursing Facility Quality Incentive Payment Program Results: </t>
    </r>
    <r>
      <rPr>
        <sz val="14"/>
        <color rgb="FF000000"/>
        <rFont val="Times New Roman"/>
        <family val="1"/>
      </rPr>
      <t>Columns P - U</t>
    </r>
  </si>
  <si>
    <r>
      <rPr>
        <sz val="18"/>
        <color theme="1"/>
        <rFont val="Times New Roman"/>
        <family val="1"/>
      </rPr>
      <t xml:space="preserve">  •</t>
    </r>
    <r>
      <rPr>
        <b/>
        <sz val="18"/>
        <color theme="1"/>
        <rFont val="Times New Roman"/>
        <family val="1"/>
      </rPr>
      <t xml:space="preserve"> </t>
    </r>
    <r>
      <rPr>
        <sz val="14"/>
        <color theme="1"/>
        <rFont val="Times New Roman"/>
        <family val="1"/>
      </rPr>
      <t xml:space="preserve">One Star Ranking: The CMS nursing home compare rates facilities on a scale of one to five stars (https://www.medicare.gov/care-compare/). A one star rating is the lowest score and is considered "much below average." Star ratings are based on a nursing home's performance on three sources: health inspections, nursing staff levels, and quality measures. A "Y" indicates the facility received one star during the selected time period and as a result is ineligible for QIPP. </t>
    </r>
  </si>
  <si>
    <r>
      <t xml:space="preserve">   </t>
    </r>
    <r>
      <rPr>
        <b/>
        <sz val="18"/>
        <color theme="1"/>
        <rFont val="Times New Roman"/>
        <family val="1"/>
      </rPr>
      <t>•</t>
    </r>
    <r>
      <rPr>
        <b/>
        <sz val="14"/>
        <color theme="1"/>
        <rFont val="Times New Roman"/>
        <family val="1"/>
      </rPr>
      <t xml:space="preserve"> </t>
    </r>
    <r>
      <rPr>
        <sz val="14"/>
        <color theme="1"/>
        <rFont val="Times New Roman"/>
        <family val="1"/>
      </rPr>
      <t xml:space="preserve">Two or More Level G or Higher Deficiencies: Based on CMS criteria, the NJ Department of Health (DOH) assigns severity ratings to licensing inspection deficiencies. For each deficiency, the surveyor determines the level of harm to the resident(s) involved and the scope of the problem within the nursing home. Deficiencies with a Scope/Severity of Level G or above are those in which actual harm or immediate jeopardy has occurred. A "Y" indicates the facility received two or more Level G deficiencies during the selected time period and as a result is ineligible for QIPP. </t>
    </r>
  </si>
  <si>
    <r>
      <t xml:space="preserve">Quality Performance (QPS) Metrics and Averages: </t>
    </r>
    <r>
      <rPr>
        <sz val="14"/>
        <color theme="1"/>
        <rFont val="Times New Roman"/>
        <family val="1"/>
      </rPr>
      <t>Columns V - AI</t>
    </r>
  </si>
  <si>
    <r>
      <t xml:space="preserve">   </t>
    </r>
    <r>
      <rPr>
        <b/>
        <sz val="18"/>
        <color theme="1"/>
        <rFont val="Times New Roman"/>
        <family val="1"/>
      </rPr>
      <t>•</t>
    </r>
    <r>
      <rPr>
        <b/>
        <sz val="14"/>
        <color theme="1"/>
        <rFont val="Times New Roman"/>
        <family val="1"/>
      </rPr>
      <t xml:space="preserve"> </t>
    </r>
    <r>
      <rPr>
        <sz val="14"/>
        <color theme="1"/>
        <rFont val="Times New Roman"/>
        <family val="1"/>
      </rPr>
      <t xml:space="preserve">Asterisk Symbol (*) indicates CMS had a footnote of "The number of residents is too small to report. Call the facility to discuss the quality measure." </t>
    </r>
  </si>
  <si>
    <t xml:space="preserve">QPS 7: CoreQ reflects the results of an annual nursing home satisfaction survey. This survey was given to long-stay families and their families. Three questions rate the facility overall, the staff, and the care received. </t>
  </si>
  <si>
    <t xml:space="preserve">Responses are scored as follows: 1 (poor), 2 (average), 3 (good), 4 (very good) and 5 (excellent). CoreQ eligibility is established by having valid sample size and a responsiveness to the required information. </t>
  </si>
  <si>
    <t xml:space="preserve">LAKELAND NURSING AND REHAB </t>
  </si>
  <si>
    <t>ARISTA CARE AT WHITING</t>
  </si>
  <si>
    <t xml:space="preserve">CONCORD HALTHCARE REHAB CENTER        </t>
  </si>
  <si>
    <t xml:space="preserve">ROYAL SUITES HEALTH CARE               </t>
  </si>
  <si>
    <t>Raw Rate as of 07/01/2023</t>
  </si>
  <si>
    <t>LAWRENCE REHABILITATION AND HEALTHCARE CENTER/THE MEADOWS AT LAWRENCE</t>
  </si>
  <si>
    <t xml:space="preserve">FAMILY OF CARING HEALTHCARE AT TENAFLY LLC  </t>
  </si>
  <si>
    <t xml:space="preserve">JERSEY SHORE POST ACUTE REHAB &amp; NURSING LLC  </t>
  </si>
  <si>
    <t xml:space="preserve">ALARIS HEALTH AT CEDAR GROVE  </t>
  </si>
  <si>
    <t>OAKLAND REHAB AND HEALTHCARE CENTER</t>
  </si>
  <si>
    <t>FOREST HILL CENTER REHAB &amp; HEALING</t>
  </si>
  <si>
    <t xml:space="preserve">ARNOLD WALTER NURSING AND REHAB CENTER  </t>
  </si>
  <si>
    <t>Nursing Facility Quality Incentive Payment Program (NF QIPP) Fiscal Year 2024</t>
  </si>
  <si>
    <t xml:space="preserve">NF QIPP eligibility is determined by the Department of Human Services (DHS). Eligibility allows a facility to receive performance add-on payment incentives for quality performance metrics. The requirements and criteria for eligibility is based on facility mandated response to the CoreQ Long-Stay Survey Sample Size Calculation Grid and HUT Affirmation and applied exclusions including Special Focus Facility (SFF) Inclusion, One Star Ranking, and Two or More Level G or Higher Deficiencies. This detail is reflected in Columns P - T. </t>
  </si>
  <si>
    <r>
      <rPr>
        <b/>
        <sz val="18"/>
        <rFont val="Times New Roman"/>
        <family val="1"/>
      </rPr>
      <t xml:space="preserve">  •</t>
    </r>
    <r>
      <rPr>
        <b/>
        <sz val="14"/>
        <rFont val="Times New Roman"/>
        <family val="1"/>
      </rPr>
      <t xml:space="preserve"> </t>
    </r>
    <r>
      <rPr>
        <sz val="14"/>
        <rFont val="Times New Roman"/>
        <family val="1"/>
      </rPr>
      <t>Condensed</t>
    </r>
    <r>
      <rPr>
        <b/>
        <sz val="14"/>
        <rFont val="Times New Roman"/>
        <family val="1"/>
      </rPr>
      <t xml:space="preserve"> </t>
    </r>
    <r>
      <rPr>
        <sz val="14"/>
        <rFont val="Times New Roman"/>
        <family val="1"/>
      </rPr>
      <t>results of NF QIPP program eligibility is indicated by Yes or No in Column M. For eligible facilities, the "Total Number of Metrics Met" out of seven is identified in Column N. For facilities ineligible, the Total Number of Metrics Met is specified as "NE" (Not Eligible). Based on the Total Number of Metrics Met, the "Total Performance Amount" is calculated at $1.80 per measure in Column O.</t>
    </r>
  </si>
  <si>
    <r>
      <t xml:space="preserve">   </t>
    </r>
    <r>
      <rPr>
        <b/>
        <sz val="14"/>
        <color theme="1"/>
        <rFont val="Times New Roman"/>
        <family val="1"/>
      </rPr>
      <t>Note:</t>
    </r>
    <r>
      <rPr>
        <sz val="14"/>
        <color theme="1"/>
        <rFont val="Times New Roman"/>
        <family val="1"/>
      </rPr>
      <t xml:space="preserve"> Behavioral Health Nursing Facilities (BHNF) facilities are not eligible for QIPP measures per appropriation language. </t>
    </r>
  </si>
  <si>
    <r>
      <t xml:space="preserve">   </t>
    </r>
    <r>
      <rPr>
        <b/>
        <sz val="18"/>
        <color theme="1"/>
        <rFont val="Times New Roman"/>
        <family val="1"/>
      </rPr>
      <t>•</t>
    </r>
    <r>
      <rPr>
        <b/>
        <sz val="14"/>
        <color theme="1"/>
        <rFont val="Times New Roman"/>
        <family val="1"/>
      </rPr>
      <t xml:space="preserve"> </t>
    </r>
    <r>
      <rPr>
        <sz val="14"/>
        <color theme="1"/>
        <rFont val="Times New Roman"/>
        <family val="1"/>
      </rPr>
      <t xml:space="preserve">CoreQ Long-Stay Survey Sample Size Calculation Grid and HUT Affirmation: Responses to the mandated CoreQ Long-Stay Survey Sample Size Calculation Grid and reported use of a validated hospital utilization tracking (HUT) software system. A "N" indicates the facility did not respond or did not meet the mandatory requirements and as a result is ineligible for QIPP.  </t>
    </r>
  </si>
  <si>
    <r>
      <t xml:space="preserve">   </t>
    </r>
    <r>
      <rPr>
        <sz val="18"/>
        <color theme="1"/>
        <rFont val="Times New Roman"/>
        <family val="1"/>
      </rPr>
      <t>•</t>
    </r>
    <r>
      <rPr>
        <sz val="14"/>
        <color theme="1"/>
        <rFont val="Times New Roman"/>
        <family val="1"/>
      </rPr>
      <t xml:space="preserve"> Special Focus Facility (SFF) Inclusion: The Centers for Medicare and Medicaid Services (CMS) identifies facilities with a history of serious quality issues or that are included in a special program to stimulate improvements in their quality of care. A "Y" indicates the facility was a SFF or SFF Candidate during the selected time period and as a result is ineligible for QIPP.                                                                                                          </t>
    </r>
  </si>
  <si>
    <r>
      <t xml:space="preserve">   </t>
    </r>
    <r>
      <rPr>
        <b/>
        <sz val="18"/>
        <color theme="1"/>
        <rFont val="Times New Roman"/>
        <family val="1"/>
      </rPr>
      <t>•</t>
    </r>
    <r>
      <rPr>
        <b/>
        <sz val="14"/>
        <color theme="1"/>
        <rFont val="Times New Roman"/>
        <family val="1"/>
      </rPr>
      <t xml:space="preserve"> </t>
    </r>
    <r>
      <rPr>
        <sz val="14"/>
        <color theme="1"/>
        <rFont val="Times New Roman"/>
        <family val="1"/>
      </rPr>
      <t>Eligible for NF QIPP: Determination of NF QIPP eligibility is based on the previous columns with Yes for eligible and No for ineligible. Same as Column M.</t>
    </r>
  </si>
  <si>
    <r>
      <t xml:space="preserve">   </t>
    </r>
    <r>
      <rPr>
        <b/>
        <sz val="18"/>
        <color theme="1"/>
        <rFont val="Times New Roman"/>
        <family val="1"/>
      </rPr>
      <t>•</t>
    </r>
    <r>
      <rPr>
        <b/>
        <sz val="14"/>
        <color theme="1"/>
        <rFont val="Times New Roman"/>
        <family val="1"/>
      </rPr>
      <t xml:space="preserve"> </t>
    </r>
    <r>
      <rPr>
        <sz val="14"/>
        <color theme="1"/>
        <rFont val="Times New Roman"/>
        <family val="1"/>
      </rPr>
      <t>Total Number of Metrics Met: Identifies the number of quality metrics (0 - 7) met for eligible facilities. Facilities identified as ineligible for QIPP are specified as "NE." Same as Column N.</t>
    </r>
  </si>
  <si>
    <r>
      <t xml:space="preserve">QPS 1 - 5: Metrics are selected from the CMS Nursing Home Quality Initiative. The data and benchmarks are established, collected, and calculated by CMS. The national and state averages are calculated by the DHS based on the data available for </t>
    </r>
    <r>
      <rPr>
        <sz val="14"/>
        <rFont val="Times New Roman"/>
        <family val="1"/>
      </rPr>
      <t>four calendar year quarters:</t>
    </r>
    <r>
      <rPr>
        <sz val="14"/>
        <color rgb="FFFF0000"/>
        <rFont val="Times New Roman"/>
        <family val="1"/>
      </rPr>
      <t xml:space="preserve"> </t>
    </r>
    <r>
      <rPr>
        <sz val="14"/>
        <color theme="1"/>
        <rFont val="Times New Roman"/>
        <family val="1"/>
      </rPr>
      <t xml:space="preserve">Q3 2021, Q4 2021, Q1 2022, Q2 2022. The more stringent of the National or State average is used as the benchmark for earning a quality payment. </t>
    </r>
  </si>
  <si>
    <r>
      <t xml:space="preserve">   </t>
    </r>
    <r>
      <rPr>
        <b/>
        <sz val="18"/>
        <color theme="1"/>
        <rFont val="Times New Roman"/>
        <family val="1"/>
      </rPr>
      <t>•</t>
    </r>
    <r>
      <rPr>
        <b/>
        <sz val="14"/>
        <color theme="1"/>
        <rFont val="Times New Roman"/>
        <family val="1"/>
      </rPr>
      <t xml:space="preserve"> </t>
    </r>
    <r>
      <rPr>
        <sz val="14"/>
        <color theme="1"/>
        <rFont val="Times New Roman"/>
        <family val="1"/>
      </rPr>
      <t xml:space="preserve">Three Dashes Symbol (---) indicates CMS had a footnote of "The data for this measure is missing. Call the facility to discuss the quality measure." A data period with dashes will result in failure to meet the metric benchmark due to the facility's failure to report required data. </t>
    </r>
  </si>
  <si>
    <r>
      <t>QPS 6: This metric is selected from the CMS Nursing Home Quality Initiative. The data and benchmark is established, collected, and calculated by CMS. The national average is calculated by the DHS based on the data available for</t>
    </r>
    <r>
      <rPr>
        <sz val="14"/>
        <color rgb="FFFF0000"/>
        <rFont val="Times New Roman"/>
        <family val="1"/>
      </rPr>
      <t xml:space="preserve"> </t>
    </r>
    <r>
      <rPr>
        <sz val="14"/>
        <rFont val="Times New Roman"/>
        <family val="1"/>
      </rPr>
      <t>four calendar year quarters: Q2 2021, Q3 2021, Q4 2021, and Q1 2022.</t>
    </r>
    <r>
      <rPr>
        <sz val="14"/>
        <color theme="1"/>
        <rFont val="Times New Roman"/>
        <family val="1"/>
      </rPr>
      <t xml:space="preserve"> The more stringent of the National or State average is used as the benchmark for earning a quality payment. </t>
    </r>
  </si>
  <si>
    <t xml:space="preserve">A composite score of 75% or higher is required to meet the benchmark. </t>
  </si>
  <si>
    <r>
      <rPr>
        <sz val="18"/>
        <color theme="1"/>
        <rFont val="Times New Roman"/>
        <family val="1"/>
      </rPr>
      <t xml:space="preserve"> </t>
    </r>
    <r>
      <rPr>
        <sz val="20"/>
        <color theme="1"/>
        <rFont val="Times New Roman"/>
        <family val="1"/>
      </rPr>
      <t xml:space="preserve"> •</t>
    </r>
    <r>
      <rPr>
        <sz val="14"/>
        <color theme="1"/>
        <rFont val="Times New Roman"/>
        <family val="1"/>
      </rPr>
      <t xml:space="preserve"> Facilities who participated in the survey, but with insufficient survey responses for scoring are marked "NS" for No Score. </t>
    </r>
  </si>
  <si>
    <r>
      <rPr>
        <sz val="18"/>
        <color theme="1"/>
        <rFont val="Times New Roman"/>
        <family val="1"/>
      </rPr>
      <t xml:space="preserve">  </t>
    </r>
    <r>
      <rPr>
        <sz val="20"/>
        <color theme="1"/>
        <rFont val="Times New Roman"/>
        <family val="1"/>
      </rPr>
      <t>•</t>
    </r>
    <r>
      <rPr>
        <sz val="14"/>
        <color theme="1"/>
        <rFont val="Times New Roman"/>
        <family val="1"/>
      </rPr>
      <t xml:space="preserve"> Facilities eligible for NF QIPP, but not able to meet a minimum survey sample size are marked "N/A" for Not Applicable. </t>
    </r>
  </si>
  <si>
    <r>
      <rPr>
        <sz val="18"/>
        <color theme="1"/>
        <rFont val="Times New Roman"/>
        <family val="1"/>
      </rPr>
      <t xml:space="preserve">  </t>
    </r>
    <r>
      <rPr>
        <sz val="20"/>
        <color theme="1"/>
        <rFont val="Times New Roman"/>
        <family val="1"/>
      </rPr>
      <t>•</t>
    </r>
    <r>
      <rPr>
        <sz val="14"/>
        <color theme="1"/>
        <rFont val="Times New Roman"/>
        <family val="1"/>
      </rPr>
      <t xml:space="preserve"> Facilities who did not provide the mandatory CoreQ Survey Sample Size Calculation Grid and/or mandatory use of a validated Hospital Utilization Tracking software system are deemed ineligible for both CoreQ participation and QIPP. These facilities are marked "NE" for Not Eligible. </t>
    </r>
  </si>
  <si>
    <t xml:space="preserve"> </t>
  </si>
  <si>
    <t>MANOR CARE HEALTH SERVICES - MOUNTAINSIDE</t>
  </si>
  <si>
    <t>Nursing Facility Quality Incentive Payment Program Results (Refer To Cover Sheet For Information)</t>
  </si>
  <si>
    <t>ASTER CREEK NURSING AND REHABILITATION CENTER</t>
  </si>
  <si>
    <t>COMPLETE CARE AT HARBORAGE LLC</t>
  </si>
  <si>
    <t>COMPLETE CARE AT OCEAN GROVE LLC</t>
  </si>
  <si>
    <t>COMPLETE CARE AT PLAINFIELD LLC</t>
  </si>
  <si>
    <t>COMPLETE CARE AT SHREWSBURY LLC</t>
  </si>
  <si>
    <t>EXCEL CARE AT WAYNE</t>
  </si>
  <si>
    <t>PELICAN POINTE POST ACUTE NURSING AND REHABILITATION</t>
  </si>
  <si>
    <t>SPRING HILLS POST ACUTE WOODBURY</t>
  </si>
  <si>
    <t>CARNEGIE POST ACUTE CARE AT PRINCETON</t>
  </si>
  <si>
    <t>COMPLETE CARE AT REGENT, LLC</t>
  </si>
  <si>
    <t>COMPLETE CARE AT CLARK, LLC</t>
  </si>
  <si>
    <t>COMPLETE CARE AT HARBORAGE LLC-vent</t>
  </si>
  <si>
    <t>COMPLETE CARE AT CLARK, LLC-vent</t>
  </si>
  <si>
    <t>THE ELMS REHABILITATION AND HEALTHCARE CENTER OF CRANBURY</t>
  </si>
  <si>
    <t>ECHELON CARE &amp; REHAB</t>
  </si>
  <si>
    <t>AVALON REHAB AND HEALTHCARE CENTER</t>
  </si>
  <si>
    <t>REDBANK CENTER FOR REHABILITATION AND HEALING</t>
  </si>
  <si>
    <t>WHITING GARDENS REHABILITATION AND NURSING</t>
  </si>
  <si>
    <t>COMPLETE CARE AT BAYSHORE,LLC</t>
  </si>
  <si>
    <t>COMPLETE CARE AT BAYSHORE, LLC-VENT</t>
  </si>
  <si>
    <t>COMPLETE CARE AT LAKEVIEW,LLC</t>
  </si>
  <si>
    <t>Total Rate Amount as of 01/01/2024</t>
  </si>
  <si>
    <t>Rate Effective as of 01/01/2024</t>
  </si>
  <si>
    <t>TBI -Rate Effective as of 01/01/2024</t>
  </si>
  <si>
    <t>FY22 Base Rate + $400 (S2369 -Increment)</t>
  </si>
  <si>
    <r>
      <t xml:space="preserve">COMPLETE CARE AT WILLOW CREEK - TBI </t>
    </r>
    <r>
      <rPr>
        <b/>
        <sz val="12"/>
        <color rgb="FF000000"/>
        <rFont val="Times New Roman"/>
        <family val="1"/>
      </rPr>
      <t>** See below for  new Rate effective 01/01/24 **</t>
    </r>
  </si>
  <si>
    <r>
      <t xml:space="preserve">HARTWYCK AT OAK TREE - ERU / TBI </t>
    </r>
    <r>
      <rPr>
        <b/>
        <sz val="12"/>
        <rFont val="Times New Roman"/>
        <family val="1"/>
      </rPr>
      <t>** See below for  new Rate effective 01/01/24 **</t>
    </r>
  </si>
  <si>
    <t>COMPLETE CARE AT LAKEVIEW,LLC-VENT</t>
  </si>
  <si>
    <t>COMPLETE CARE@ PROSPECT HEIGHT</t>
  </si>
  <si>
    <t>PROMEDICA SKILLED NURSING AND REHAB PISCATAWAY</t>
  </si>
  <si>
    <t>FALLSVIEW NURSING AND REHAB CENTER</t>
  </si>
  <si>
    <t>THE CENTER REHABILITATION AND NURSING AT WASHINGTON TOWNSHIP</t>
  </si>
  <si>
    <t>WATERFRONT REHABILITATION AND HEALTHCARE CENTER</t>
  </si>
  <si>
    <t>COMPLETE CARE AT ST. VINCENT'S LLC</t>
  </si>
  <si>
    <t>HARTWYCK AT OAK TREE HUNTINGTON DISEASE UNIT</t>
  </si>
  <si>
    <t>ALLIANCE CARE REHAB AND NURSING-VENT</t>
  </si>
  <si>
    <t>MYSTIC MEADOWS REHAB AND NURSING CENTER</t>
  </si>
  <si>
    <t>COMPLETE CARE AT WEST CALDWELL,LLC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</si>
</sst>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43" formatCode="_(* #,##0.00_);_(* \(#,##0.00\);_(* &quot;-&quot;??_);_(@_)"/>
    <numFmt numFmtId="164" formatCode="0000000"/>
    <numFmt numFmtId="165" formatCode="00000000"/>
  </numFmts>
  <fonts count="43"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4"/>
      <color theme="1"/>
      <name val="Calibri"/>
      <family val="2"/>
      <scheme val="minor"/>
    </font>
    <font>
      <b/>
      <sz val="11"/>
      <name val="Calibri"/>
      <family val="2"/>
      <scheme val="minor"/>
    </font>
    <font>
      <sz val="12"/>
      <color theme="1"/>
      <name val="Calibri"/>
      <family val="2"/>
      <scheme val="minor"/>
    </font>
    <font>
      <sz val="10"/>
      <name val="Arial"/>
      <family val="2"/>
    </font>
    <font>
      <sz val="11"/>
      <color theme="1"/>
      <name val="Arial"/>
      <family val="2"/>
    </font>
    <font>
      <sz val="10"/>
      <color indexed="8"/>
      <name val="Arial"/>
      <family val="2"/>
    </font>
    <font>
      <sz val="11"/>
      <color rgb="FF000000"/>
      <name val="Calibri"/>
      <family val="2"/>
      <scheme val="minor"/>
    </font>
    <font>
      <u/>
      <sz val="10"/>
      <color rgb="FF0000FF"/>
      <name val="Arial"/>
      <family val="2"/>
    </font>
    <font>
      <sz val="11"/>
      <name val="Times New Roman"/>
      <family val="1"/>
    </font>
    <font>
      <sz val="11"/>
      <color rgb="FF000000"/>
      <name val="Calibri"/>
      <family val="2"/>
    </font>
    <font>
      <sz val="11"/>
      <color theme="1"/>
      <name val="Calibri"/>
      <family val="2"/>
    </font>
    <font>
      <sz val="12"/>
      <color rgb="FF000000"/>
      <name val="Times New Roman"/>
      <family val="1"/>
    </font>
    <font>
      <b/>
      <sz val="14"/>
      <color rgb="FF000000"/>
      <name val="Times New Roman"/>
      <family val="1"/>
    </font>
    <font>
      <b/>
      <sz val="13"/>
      <color rgb="FF000000"/>
      <name val="Times New Roman"/>
      <family val="1"/>
    </font>
    <font>
      <sz val="13"/>
      <color rgb="FF000000"/>
      <name val="Times New Roman"/>
      <family val="1"/>
    </font>
    <font>
      <b/>
      <sz val="12"/>
      <name val="Times New Roman"/>
      <family val="1"/>
    </font>
    <font>
      <b/>
      <sz val="12"/>
      <color rgb="FF000000"/>
      <name val="Times New Roman"/>
      <family val="1"/>
    </font>
    <font>
      <sz val="12"/>
      <name val="Times New Roman"/>
      <family val="1"/>
    </font>
    <font>
      <sz val="11"/>
      <color rgb="FFFF0000"/>
      <name val="Calibri"/>
      <family val="2"/>
    </font>
    <font>
      <sz val="9"/>
      <name val="Arial"/>
      <family val="2"/>
    </font>
    <font>
      <sz val="11"/>
      <name val="Arial"/>
      <family val="2"/>
    </font>
    <font>
      <sz val="12"/>
      <color theme="1"/>
      <name val="Times New Roman"/>
      <family val="1"/>
    </font>
    <font>
      <b/>
      <u/>
      <sz val="22"/>
      <color theme="1"/>
      <name val="Times New Roman"/>
      <family val="1"/>
    </font>
    <font>
      <sz val="11"/>
      <color theme="1"/>
      <name val="Times New Roman"/>
      <family val="1"/>
    </font>
    <font>
      <b/>
      <sz val="22"/>
      <color theme="1"/>
      <name val="Times New Roman"/>
      <family val="1"/>
    </font>
    <font>
      <sz val="16"/>
      <color theme="1"/>
      <name val="Times New Roman"/>
      <family val="1"/>
    </font>
    <font>
      <sz val="14"/>
      <color theme="1"/>
      <name val="Times New Roman"/>
      <family val="1"/>
    </font>
    <font>
      <b/>
      <sz val="14"/>
      <name val="Times New Roman"/>
      <family val="1"/>
    </font>
    <font>
      <sz val="14"/>
      <name val="Times New Roman"/>
      <family val="1"/>
    </font>
    <font>
      <b/>
      <sz val="18"/>
      <name val="Times New Roman"/>
      <family val="1"/>
    </font>
    <font>
      <b/>
      <sz val="14"/>
      <color theme="1"/>
      <name val="Times New Roman"/>
      <family val="1"/>
    </font>
    <font>
      <sz val="14"/>
      <color rgb="FF000000"/>
      <name val="Times New Roman"/>
      <family val="1"/>
    </font>
    <font>
      <b/>
      <sz val="18"/>
      <color theme="1"/>
      <name val="Times New Roman"/>
      <family val="1"/>
    </font>
    <font>
      <sz val="18"/>
      <color theme="1"/>
      <name val="Times New Roman"/>
      <family val="1"/>
    </font>
    <font>
      <sz val="11"/>
      <name val="Calibri"/>
      <family val="2"/>
    </font>
    <font>
      <sz val="14"/>
      <color rgb="FFFF0000"/>
      <name val="Times New Roman"/>
      <family val="1"/>
    </font>
    <font>
      <sz val="20"/>
      <color theme="1"/>
      <name val="Times New Roman"/>
      <family val="1"/>
    </font>
    <font>
      <u/>
      <sz val="10"/>
      <color indexed="12"/>
      <name val="Arial"/>
      <family val="2"/>
    </font>
    <font>
      <b/>
      <sz val="12"/>
      <color theme="1"/>
      <name val="Times New Roman"/>
      <family val="1"/>
    </font>
  </fonts>
  <fills count="34">
    <fill>
      <patternFill patternType="none"/>
    </fill>
    <fill>
      <patternFill patternType="gray125"/>
    </fill>
    <fill>
      <patternFill patternType="solid">
        <fgColor theme="8" tint="0.59999389629810485"/>
        <bgColor indexed="65"/>
      </patternFill>
    </fill>
    <fill>
      <patternFill patternType="solid">
        <fgColor theme="0"/>
        <bgColor indexed="64"/>
      </patternFill>
    </fill>
    <fill>
      <patternFill patternType="solid">
        <fgColor rgb="FFFFFF00"/>
        <bgColor indexed="64"/>
      </patternFill>
    </fill>
    <fill>
      <patternFill patternType="solid">
        <fgColor rgb="FFF2F2F2"/>
        <bgColor rgb="FF000000"/>
      </patternFill>
    </fill>
    <fill>
      <patternFill patternType="solid">
        <fgColor rgb="FFB8CCE4"/>
        <bgColor rgb="FFFFFFFF"/>
      </patternFill>
    </fill>
    <fill>
      <patternFill patternType="solid">
        <fgColor rgb="FFB8CCE4"/>
        <bgColor rgb="FF000000"/>
      </patternFill>
    </fill>
    <fill>
      <patternFill patternType="solid">
        <fgColor rgb="FFFDE9D9"/>
        <bgColor rgb="FF000000"/>
      </patternFill>
    </fill>
    <fill>
      <patternFill patternType="solid">
        <fgColor rgb="FFFFCC66"/>
        <bgColor rgb="FF000000"/>
      </patternFill>
    </fill>
    <fill>
      <patternFill patternType="solid">
        <fgColor rgb="FFC4D79B"/>
        <bgColor rgb="FF000000"/>
      </patternFill>
    </fill>
    <fill>
      <patternFill patternType="solid">
        <fgColor rgb="FFFFCC00"/>
        <bgColor rgb="FF000000"/>
      </patternFill>
    </fill>
    <fill>
      <patternFill patternType="solid">
        <fgColor rgb="FFA6A6A6"/>
        <bgColor rgb="FF000000"/>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59999389629810485"/>
        <bgColor rgb="FF000000"/>
      </patternFill>
    </fill>
    <fill>
      <patternFill patternType="solid">
        <fgColor theme="9" tint="0.79998168889431442"/>
        <bgColor indexed="64"/>
      </patternFill>
    </fill>
    <fill>
      <patternFill patternType="solid">
        <fgColor rgb="FFFFCC66"/>
        <bgColor indexed="64"/>
      </patternFill>
    </fill>
    <fill>
      <patternFill patternType="solid">
        <fgColor theme="9" tint="0.79998168889431442"/>
        <bgColor rgb="FF000000"/>
      </patternFill>
    </fill>
    <fill>
      <patternFill patternType="solid">
        <fgColor theme="0" tint="-4.9989318521683403E-2"/>
        <bgColor rgb="FF000000"/>
      </patternFill>
    </fill>
    <fill>
      <patternFill patternType="solid">
        <fgColor theme="0" tint="-0.34998626667073579"/>
        <bgColor rgb="FF000000"/>
      </patternFill>
    </fill>
    <fill>
      <patternFill patternType="solid">
        <fgColor rgb="FFFFCC00"/>
        <bgColor indexed="64"/>
      </patternFill>
    </fill>
    <fill>
      <patternFill patternType="solid">
        <fgColor theme="5" tint="0.79998168889431442"/>
        <bgColor rgb="FF000000"/>
      </patternFill>
    </fill>
    <fill>
      <patternFill patternType="solid">
        <fgColor theme="4" tint="0.79998168889431442"/>
        <bgColor indexed="64"/>
      </patternFill>
    </fill>
    <fill>
      <patternFill patternType="solid">
        <fgColor rgb="FFFCD5B4"/>
        <bgColor rgb="FF000000"/>
      </patternFill>
    </fill>
    <fill>
      <patternFill patternType="solid">
        <fgColor rgb="FFF2DCDB"/>
        <bgColor rgb="FF000000"/>
      </patternFill>
    </fill>
    <fill>
      <patternFill patternType="solid">
        <fgColor theme="7" tint="0.59999389629810485"/>
        <bgColor indexed="64"/>
      </patternFill>
    </fill>
    <fill>
      <patternFill patternType="solid">
        <fgColor theme="5" tint="0.39997558519241921"/>
        <bgColor indexed="64"/>
      </patternFill>
    </fill>
    <fill>
      <patternFill patternType="solid">
        <fgColor rgb="FFFCE4D6"/>
        <bgColor rgb="FF000000"/>
      </patternFill>
    </fill>
    <fill>
      <patternFill patternType="solid">
        <fgColor theme="4" tint="0.59999389629810485"/>
        <bgColor rgb="FF000000"/>
      </patternFill>
    </fill>
    <fill>
      <patternFill patternType="solid">
        <fgColor theme="6" tint="0.39997558519241921"/>
        <bgColor rgb="FF000000"/>
      </patternFill>
    </fill>
  </fills>
  <borders count="52">
    <border>
      <left/>
      <right/>
      <top/>
      <bottom/>
      <diagonal/>
    </border>
    <border>
      <left/>
      <right style="medium">
        <color indexed="64"/>
      </right>
      <top style="thin">
        <color auto="1"/>
      </top>
      <bottom/>
      <diagonal/>
    </border>
    <border>
      <left/>
      <right/>
      <top style="thin">
        <color auto="1"/>
      </top>
      <bottom/>
      <diagonal/>
    </border>
    <border>
      <left style="medium">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indexed="64"/>
      </top>
      <bottom style="medium">
        <color indexed="64"/>
      </bottom>
      <diagonal/>
    </border>
    <border>
      <left style="thin">
        <color auto="1"/>
      </left>
      <right style="thin">
        <color indexed="64"/>
      </right>
      <top/>
      <bottom style="medium">
        <color indexed="64"/>
      </bottom>
      <diagonal/>
    </border>
    <border>
      <left style="thin">
        <color auto="1"/>
      </left>
      <right style="thin">
        <color auto="1"/>
      </right>
      <top style="thin">
        <color auto="1"/>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medium">
        <color indexed="64"/>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indexed="64"/>
      </bottom>
      <diagonal/>
    </border>
    <border>
      <left/>
      <right style="thin">
        <color auto="1"/>
      </right>
      <top style="thin">
        <color auto="1"/>
      </top>
      <bottom/>
      <diagonal/>
    </border>
    <border>
      <left style="medium">
        <color indexed="64"/>
      </left>
      <right style="medium">
        <color indexed="64"/>
      </right>
      <top style="medium">
        <color indexed="64"/>
      </top>
      <bottom style="medium">
        <color indexed="64"/>
      </bottom>
      <diagonal/>
    </border>
    <border>
      <left/>
      <right style="thin">
        <color auto="1"/>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style="thick">
        <color indexed="64"/>
      </left>
      <right/>
      <top/>
      <bottom/>
      <diagonal/>
    </border>
    <border>
      <left/>
      <right style="thick">
        <color indexed="64"/>
      </right>
      <top/>
      <bottom/>
      <diagonal/>
    </border>
    <border>
      <left style="thin">
        <color indexed="64"/>
      </left>
      <right/>
      <top/>
      <bottom/>
      <diagonal/>
    </border>
    <border>
      <left style="medium">
        <color indexed="64"/>
      </left>
      <right style="medium">
        <color indexed="64"/>
      </right>
      <top style="thin">
        <color auto="1"/>
      </top>
      <bottom style="thin">
        <color auto="1"/>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right style="thick">
        <color indexed="64"/>
      </right>
      <top style="medium">
        <color indexed="64"/>
      </top>
      <bottom style="medium">
        <color indexed="64"/>
      </bottom>
      <diagonal/>
    </border>
    <border>
      <left style="thick">
        <color indexed="64"/>
      </left>
      <right/>
      <top/>
      <bottom style="thin">
        <color indexed="64"/>
      </bottom>
      <diagonal/>
    </border>
    <border>
      <left/>
      <right style="thick">
        <color indexed="64"/>
      </right>
      <top/>
      <bottom style="thin">
        <color auto="1"/>
      </bottom>
      <diagonal/>
    </border>
    <border>
      <left style="thick">
        <color indexed="64"/>
      </left>
      <right style="thin">
        <color auto="1"/>
      </right>
      <top style="thin">
        <color auto="1"/>
      </top>
      <bottom style="thin">
        <color auto="1"/>
      </bottom>
      <diagonal/>
    </border>
    <border>
      <left style="thin">
        <color auto="1"/>
      </left>
      <right style="thick">
        <color indexed="64"/>
      </right>
      <top style="thin">
        <color auto="1"/>
      </top>
      <bottom style="thin">
        <color auto="1"/>
      </bottom>
      <diagonal/>
    </border>
    <border>
      <left style="thick">
        <color indexed="64"/>
      </left>
      <right/>
      <top style="thin">
        <color indexed="64"/>
      </top>
      <bottom/>
      <diagonal/>
    </border>
    <border>
      <left/>
      <right style="thick">
        <color indexed="64"/>
      </right>
      <top style="thin">
        <color auto="1"/>
      </top>
      <bottom/>
      <diagonal/>
    </border>
    <border>
      <left style="thin">
        <color auto="1"/>
      </left>
      <right/>
      <top style="thin">
        <color auto="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5">
    <xf numFmtId="0" fontId="0" fillId="0" borderId="0"/>
    <xf numFmtId="0" fontId="1" fillId="2" borderId="0" applyNumberFormat="0" applyBorder="0" applyAlignment="0" applyProtection="0"/>
    <xf numFmtId="0" fontId="6" fillId="0" borderId="0"/>
    <xf numFmtId="0" fontId="7" fillId="0" borderId="0"/>
    <xf numFmtId="0" fontId="1" fillId="0" borderId="0"/>
    <xf numFmtId="44" fontId="8" fillId="0" borderId="0" applyFont="0" applyFill="0" applyBorder="0" applyAlignment="0" applyProtection="0"/>
    <xf numFmtId="0" fontId="1" fillId="0" borderId="0"/>
    <xf numFmtId="0" fontId="1" fillId="0" borderId="0"/>
    <xf numFmtId="0" fontId="9" fillId="0" borderId="0"/>
    <xf numFmtId="0" fontId="8" fillId="0" borderId="0"/>
    <xf numFmtId="44" fontId="1" fillId="0" borderId="0" applyFont="0" applyFill="0" applyBorder="0" applyAlignment="0" applyProtection="0"/>
    <xf numFmtId="0" fontId="11" fillId="0" borderId="0" applyNumberFormat="0" applyFill="0" applyBorder="0" applyAlignment="0" applyProtection="0">
      <alignment vertical="top"/>
      <protection locked="0"/>
    </xf>
    <xf numFmtId="43" fontId="8" fillId="0" borderId="0" applyFont="0" applyFill="0" applyBorder="0" applyAlignment="0" applyProtection="0"/>
    <xf numFmtId="0" fontId="41" fillId="0" borderId="0" applyNumberFormat="0" applyFill="0" applyBorder="0" applyAlignment="0" applyProtection="0">
      <alignment vertical="top"/>
      <protection locked="0"/>
    </xf>
    <xf numFmtId="0" fontId="7" fillId="0" borderId="0"/>
  </cellStyleXfs>
  <cellXfs count="473">
    <xf numFmtId="0" fontId="0" fillId="0" borderId="0" xfId="0"/>
    <xf numFmtId="0" fontId="3" fillId="3" borderId="1" xfId="0" applyFont="1" applyFill="1" applyBorder="1" applyAlignment="1">
      <alignment horizontal="center" vertical="center" wrapText="1"/>
    </xf>
    <xf numFmtId="0" fontId="0" fillId="0" borderId="0" xfId="0" applyFont="1" applyBorder="1" applyAlignment="1">
      <alignment horizontal="centerContinuous" vertical="center"/>
    </xf>
    <xf numFmtId="10" fontId="3" fillId="0" borderId="0" xfId="0" applyNumberFormat="1" applyFont="1" applyBorder="1" applyAlignment="1">
      <alignment horizontal="center" vertical="center"/>
    </xf>
    <xf numFmtId="0" fontId="3" fillId="3" borderId="0" xfId="0" applyFont="1" applyFill="1" applyBorder="1" applyAlignment="1">
      <alignment horizontal="center" vertical="center" wrapText="1"/>
    </xf>
    <xf numFmtId="10" fontId="0" fillId="0" borderId="7" xfId="0" applyNumberFormat="1" applyFont="1" applyBorder="1" applyAlignment="1">
      <alignment horizontal="center" vertical="center"/>
    </xf>
    <xf numFmtId="0" fontId="0" fillId="0" borderId="20" xfId="0" applyFont="1" applyBorder="1" applyAlignment="1">
      <alignment horizontal="centerContinuous" vertical="center"/>
    </xf>
    <xf numFmtId="0" fontId="0" fillId="0" borderId="6" xfId="0" applyFont="1" applyBorder="1" applyAlignment="1">
      <alignment horizontal="right" vertical="center"/>
    </xf>
    <xf numFmtId="0" fontId="0" fillId="0" borderId="6" xfId="0" applyFont="1" applyBorder="1" applyAlignment="1">
      <alignment horizontal="centerContinuous" vertical="center"/>
    </xf>
    <xf numFmtId="10" fontId="0" fillId="0" borderId="7" xfId="0" applyNumberFormat="1" applyFont="1" applyBorder="1" applyAlignment="1">
      <alignment horizontal="right" vertical="center"/>
    </xf>
    <xf numFmtId="0" fontId="0" fillId="0" borderId="5" xfId="0" applyFont="1" applyBorder="1" applyAlignment="1">
      <alignment horizontal="centerContinuous" vertical="center"/>
    </xf>
    <xf numFmtId="0" fontId="0" fillId="0" borderId="2" xfId="0" applyFont="1" applyBorder="1" applyAlignment="1">
      <alignment horizontal="centerContinuous" vertical="center"/>
    </xf>
    <xf numFmtId="0" fontId="0" fillId="0" borderId="2" xfId="0" applyFont="1" applyBorder="1" applyAlignment="1">
      <alignment horizontal="left" vertical="center"/>
    </xf>
    <xf numFmtId="0" fontId="0" fillId="0" borderId="8" xfId="0" applyFont="1" applyBorder="1" applyAlignment="1">
      <alignment horizontal="centerContinuous" vertical="center"/>
    </xf>
    <xf numFmtId="10" fontId="0" fillId="0" borderId="2" xfId="0" applyNumberFormat="1" applyFont="1" applyBorder="1" applyAlignment="1">
      <alignment horizontal="center" vertical="center"/>
    </xf>
    <xf numFmtId="0" fontId="0" fillId="0" borderId="1" xfId="0" applyFont="1" applyBorder="1" applyAlignment="1">
      <alignment horizontal="centerContinuous"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0" xfId="0" applyFont="1" applyFill="1" applyBorder="1" applyAlignment="1">
      <alignment horizontal="centerContinuous" vertical="center"/>
    </xf>
    <xf numFmtId="0" fontId="0" fillId="0" borderId="4" xfId="0" applyNumberFormat="1" applyFont="1" applyBorder="1" applyAlignment="1">
      <alignment horizontal="centerContinuous" vertical="center"/>
    </xf>
    <xf numFmtId="10" fontId="0" fillId="0" borderId="0" xfId="0" applyNumberFormat="1" applyFont="1" applyFill="1" applyBorder="1" applyAlignment="1">
      <alignment horizontal="center"/>
    </xf>
    <xf numFmtId="0" fontId="0" fillId="3" borderId="1" xfId="0" applyFont="1" applyFill="1" applyBorder="1" applyAlignment="1">
      <alignment horizontal="center" vertical="center"/>
    </xf>
    <xf numFmtId="0" fontId="0" fillId="0" borderId="1" xfId="0" applyFont="1" applyFill="1" applyBorder="1" applyAlignment="1">
      <alignment vertical="center" wrapText="1"/>
    </xf>
    <xf numFmtId="0" fontId="0" fillId="3" borderId="1" xfId="0" applyFont="1" applyFill="1" applyBorder="1" applyAlignment="1">
      <alignment horizontal="center" vertical="center" wrapText="1"/>
    </xf>
    <xf numFmtId="0" fontId="3" fillId="3" borderId="20" xfId="0" applyFont="1" applyFill="1" applyBorder="1" applyAlignment="1">
      <alignment horizontal="center" vertical="center"/>
    </xf>
    <xf numFmtId="9" fontId="3" fillId="3" borderId="20" xfId="0" applyNumberFormat="1" applyFont="1" applyFill="1" applyBorder="1" applyAlignment="1">
      <alignment horizontal="center" vertical="center"/>
    </xf>
    <xf numFmtId="10" fontId="3" fillId="3" borderId="20" xfId="0" applyNumberFormat="1" applyFont="1" applyFill="1" applyBorder="1" applyAlignment="1">
      <alignment horizontal="center" vertical="center"/>
    </xf>
    <xf numFmtId="0" fontId="0" fillId="3" borderId="20" xfId="0" applyFont="1" applyFill="1" applyBorder="1" applyAlignment="1">
      <alignment horizontal="center" vertical="center" wrapText="1"/>
    </xf>
    <xf numFmtId="0" fontId="0" fillId="0" borderId="20" xfId="0" applyFont="1" applyBorder="1" applyAlignment="1">
      <alignment wrapText="1"/>
    </xf>
    <xf numFmtId="0" fontId="3" fillId="3" borderId="0" xfId="0" applyFont="1" applyFill="1" applyBorder="1" applyAlignment="1">
      <alignment horizontal="center" vertical="center"/>
    </xf>
    <xf numFmtId="9" fontId="3" fillId="3" borderId="0" xfId="0" applyNumberFormat="1" applyFont="1" applyFill="1" applyBorder="1" applyAlignment="1">
      <alignment horizontal="center" vertical="center"/>
    </xf>
    <xf numFmtId="0" fontId="0" fillId="3" borderId="0" xfId="0" applyFont="1" applyFill="1" applyBorder="1" applyAlignment="1">
      <alignment horizontal="center" vertical="center" wrapText="1"/>
    </xf>
    <xf numFmtId="0" fontId="0" fillId="0" borderId="0" xfId="0" applyFont="1" applyBorder="1" applyAlignment="1">
      <alignment wrapText="1"/>
    </xf>
    <xf numFmtId="0" fontId="0" fillId="3" borderId="0" xfId="0" applyFont="1" applyFill="1" applyBorder="1" applyAlignment="1">
      <alignment horizontal="center" vertical="center"/>
    </xf>
    <xf numFmtId="0" fontId="0" fillId="0" borderId="0" xfId="0" applyFont="1" applyFill="1" applyBorder="1" applyAlignment="1">
      <alignment vertical="center" wrapText="1"/>
    </xf>
    <xf numFmtId="10" fontId="3" fillId="0" borderId="4" xfId="0" applyNumberFormat="1" applyFont="1" applyFill="1" applyBorder="1" applyAlignment="1">
      <alignment horizontal="center" vertical="center"/>
    </xf>
    <xf numFmtId="49" fontId="0" fillId="3" borderId="1" xfId="0" applyNumberFormat="1" applyFont="1" applyFill="1" applyBorder="1" applyAlignment="1">
      <alignment horizontal="center" vertical="center" wrapText="1"/>
    </xf>
    <xf numFmtId="49" fontId="0" fillId="0" borderId="0" xfId="0" applyNumberFormat="1" applyFont="1" applyBorder="1" applyAlignment="1">
      <alignment horizontal="centerContinuous" vertical="center"/>
    </xf>
    <xf numFmtId="49" fontId="0" fillId="3" borderId="0" xfId="0" applyNumberFormat="1" applyFont="1" applyFill="1" applyBorder="1" applyAlignment="1">
      <alignment horizontal="center" vertical="center" wrapText="1"/>
    </xf>
    <xf numFmtId="0" fontId="0" fillId="0" borderId="0" xfId="0" applyFont="1" applyFill="1" applyBorder="1" applyAlignment="1">
      <alignment horizontal="center" vertical="center"/>
    </xf>
    <xf numFmtId="0" fontId="0" fillId="0" borderId="0" xfId="0"/>
    <xf numFmtId="0" fontId="0" fillId="0" borderId="0" xfId="0"/>
    <xf numFmtId="0" fontId="0" fillId="0" borderId="4" xfId="0" applyFont="1" applyBorder="1" applyAlignment="1">
      <alignment horizontal="center" vertical="center" wrapText="1"/>
    </xf>
    <xf numFmtId="0" fontId="3" fillId="0" borderId="4" xfId="0" applyFont="1" applyFill="1" applyBorder="1" applyAlignment="1">
      <alignment horizontal="center" vertical="center"/>
    </xf>
    <xf numFmtId="9" fontId="0" fillId="0" borderId="4" xfId="0" applyNumberFormat="1" applyFont="1" applyFill="1" applyBorder="1" applyAlignment="1">
      <alignment horizontal="center" vertical="center"/>
    </xf>
    <xf numFmtId="0" fontId="0" fillId="0" borderId="0" xfId="0"/>
    <xf numFmtId="14" fontId="0" fillId="0" borderId="0" xfId="0" applyNumberFormat="1"/>
    <xf numFmtId="0" fontId="0" fillId="0" borderId="0" xfId="0" quotePrefix="1"/>
    <xf numFmtId="0" fontId="0" fillId="0" borderId="5" xfId="0" applyFont="1" applyFill="1" applyBorder="1" applyAlignment="1">
      <alignment horizontal="centerContinuous" vertical="center" wrapText="1"/>
    </xf>
    <xf numFmtId="0" fontId="3" fillId="0" borderId="5" xfId="0" applyFont="1" applyFill="1" applyBorder="1" applyAlignment="1">
      <alignment horizontal="center" vertical="center"/>
    </xf>
    <xf numFmtId="9" fontId="0" fillId="0" borderId="5" xfId="0" applyNumberFormat="1" applyFont="1" applyFill="1" applyBorder="1" applyAlignment="1">
      <alignment horizontal="center" vertical="center"/>
    </xf>
    <xf numFmtId="0" fontId="0" fillId="0" borderId="4" xfId="0" applyBorder="1" applyAlignment="1">
      <alignment vertical="center"/>
    </xf>
    <xf numFmtId="0" fontId="0" fillId="0" borderId="4" xfId="0" applyBorder="1" applyAlignment="1">
      <alignment vertical="center" wrapText="1"/>
    </xf>
    <xf numFmtId="0" fontId="0" fillId="0" borderId="4" xfId="0" applyNumberFormat="1" applyFont="1" applyBorder="1" applyAlignment="1">
      <alignment horizontal="center" vertical="center"/>
    </xf>
    <xf numFmtId="0" fontId="0" fillId="0" borderId="5" xfId="0" applyFont="1" applyFill="1" applyBorder="1" applyAlignment="1">
      <alignment horizontal="center" vertical="center" wrapText="1"/>
    </xf>
    <xf numFmtId="0" fontId="0" fillId="0" borderId="4" xfId="0" applyBorder="1" applyAlignment="1">
      <alignment horizontal="left" vertical="center" wrapText="1"/>
    </xf>
    <xf numFmtId="0" fontId="0" fillId="0" borderId="4" xfId="0" applyBorder="1" applyAlignment="1">
      <alignment horizontal="center" vertical="center"/>
    </xf>
    <xf numFmtId="0" fontId="0" fillId="0" borderId="5" xfId="0" applyBorder="1" applyAlignment="1">
      <alignment vertical="center"/>
    </xf>
    <xf numFmtId="0" fontId="0" fillId="0" borderId="4" xfId="0" applyFont="1" applyFill="1" applyBorder="1" applyAlignment="1">
      <alignment horizontal="center" vertical="center" wrapText="1"/>
    </xf>
    <xf numFmtId="49" fontId="0" fillId="0" borderId="4" xfId="0" applyNumberFormat="1" applyBorder="1" applyAlignment="1">
      <alignment horizontal="center" vertical="center"/>
    </xf>
    <xf numFmtId="0" fontId="0" fillId="0" borderId="22" xfId="0" applyBorder="1" applyAlignment="1">
      <alignment horizontal="center" vertical="center"/>
    </xf>
    <xf numFmtId="165" fontId="3" fillId="0" borderId="22" xfId="0" applyNumberFormat="1" applyFont="1" applyFill="1" applyBorder="1"/>
    <xf numFmtId="165" fontId="3" fillId="0" borderId="22" xfId="0" applyNumberFormat="1" applyFont="1" applyFill="1" applyBorder="1" applyAlignment="1">
      <alignment vertical="center" wrapText="1"/>
    </xf>
    <xf numFmtId="0" fontId="0" fillId="0" borderId="23" xfId="0" applyBorder="1" applyAlignment="1">
      <alignment vertical="center" wrapText="1"/>
    </xf>
    <xf numFmtId="0" fontId="0" fillId="0" borderId="8" xfId="0" applyBorder="1" applyAlignment="1">
      <alignment vertical="center"/>
    </xf>
    <xf numFmtId="165" fontId="3" fillId="0" borderId="4" xfId="0" applyNumberFormat="1" applyFont="1" applyFill="1" applyBorder="1" applyAlignment="1">
      <alignment horizontal="left" vertical="center" wrapText="1"/>
    </xf>
    <xf numFmtId="0" fontId="0" fillId="0" borderId="23" xfId="0" applyBorder="1" applyAlignment="1">
      <alignment horizontal="center" vertical="center"/>
    </xf>
    <xf numFmtId="49" fontId="0" fillId="0" borderId="5" xfId="0" applyNumberFormat="1" applyBorder="1" applyAlignment="1">
      <alignment horizontal="center" vertical="center"/>
    </xf>
    <xf numFmtId="49" fontId="3" fillId="0" borderId="8" xfId="0" applyNumberFormat="1" applyFont="1" applyFill="1" applyBorder="1" applyAlignment="1">
      <alignment horizontal="center"/>
    </xf>
    <xf numFmtId="49" fontId="3" fillId="0" borderId="4" xfId="0" applyNumberFormat="1" applyFont="1" applyFill="1" applyBorder="1" applyAlignment="1">
      <alignment horizontal="center"/>
    </xf>
    <xf numFmtId="164" fontId="3" fillId="0" borderId="4" xfId="0" applyNumberFormat="1" applyFont="1" applyFill="1" applyBorder="1" applyAlignment="1">
      <alignment horizontal="center" vertical="center"/>
    </xf>
    <xf numFmtId="164" fontId="3" fillId="0" borderId="22" xfId="0" applyNumberFormat="1" applyFont="1" applyFill="1" applyBorder="1" applyAlignment="1">
      <alignment horizontal="center" vertical="center"/>
    </xf>
    <xf numFmtId="49" fontId="0" fillId="0" borderId="22" xfId="0" applyNumberFormat="1" applyBorder="1" applyAlignment="1">
      <alignment horizontal="center" vertical="center"/>
    </xf>
    <xf numFmtId="0" fontId="0" fillId="0" borderId="4" xfId="0" applyFont="1" applyFill="1" applyBorder="1" applyAlignment="1">
      <alignment horizontal="centerContinuous" vertical="center" wrapText="1"/>
    </xf>
    <xf numFmtId="0" fontId="0" fillId="0" borderId="2" xfId="0" applyFont="1" applyFill="1" applyBorder="1" applyAlignment="1">
      <alignment horizontal="centerContinuous" vertical="center"/>
    </xf>
    <xf numFmtId="0" fontId="0" fillId="0" borderId="24" xfId="0" applyFont="1" applyFill="1" applyBorder="1" applyAlignment="1">
      <alignment horizontal="centerContinuous" vertical="center"/>
    </xf>
    <xf numFmtId="49" fontId="3" fillId="0" borderId="25" xfId="0" applyNumberFormat="1" applyFont="1" applyFill="1" applyBorder="1" applyAlignment="1">
      <alignment horizontal="center"/>
    </xf>
    <xf numFmtId="164" fontId="3" fillId="0" borderId="22" xfId="9" applyNumberFormat="1" applyFont="1" applyFill="1" applyBorder="1" applyAlignment="1">
      <alignment horizontal="center" vertical="center"/>
    </xf>
    <xf numFmtId="0" fontId="0" fillId="0" borderId="4" xfId="0" applyNumberFormat="1" applyFont="1" applyFill="1" applyBorder="1" applyAlignment="1">
      <alignment horizontal="centerContinuous" vertical="center"/>
    </xf>
    <xf numFmtId="0" fontId="0" fillId="0" borderId="4" xfId="0" applyFill="1" applyBorder="1" applyAlignment="1">
      <alignment vertical="center" wrapText="1"/>
    </xf>
    <xf numFmtId="0" fontId="0" fillId="0" borderId="4" xfId="0" applyFill="1" applyBorder="1" applyAlignment="1">
      <alignment vertical="center"/>
    </xf>
    <xf numFmtId="0" fontId="0" fillId="0" borderId="4" xfId="0" applyFill="1" applyBorder="1" applyAlignment="1">
      <alignment horizontal="center" vertical="center"/>
    </xf>
    <xf numFmtId="49" fontId="0" fillId="0" borderId="4" xfId="0" applyNumberFormat="1" applyFill="1" applyBorder="1" applyAlignment="1">
      <alignment horizontal="center" vertical="center"/>
    </xf>
    <xf numFmtId="0" fontId="0" fillId="0" borderId="4" xfId="0" applyBorder="1" applyAlignment="1">
      <alignment wrapText="1"/>
    </xf>
    <xf numFmtId="0" fontId="0" fillId="0" borderId="4" xfId="0" applyBorder="1"/>
    <xf numFmtId="0" fontId="0" fillId="0" borderId="4" xfId="0" applyBorder="1" applyAlignment="1">
      <alignment horizontal="center"/>
    </xf>
    <xf numFmtId="164" fontId="0" fillId="0" borderId="4" xfId="0" applyNumberFormat="1" applyFont="1" applyFill="1" applyBorder="1" applyAlignment="1">
      <alignment horizontal="center" vertical="center"/>
    </xf>
    <xf numFmtId="49" fontId="0" fillId="0" borderId="22" xfId="0" applyNumberFormat="1" applyFill="1" applyBorder="1" applyAlignment="1">
      <alignment horizontal="center" vertical="center"/>
    </xf>
    <xf numFmtId="0" fontId="0" fillId="0" borderId="5" xfId="0" applyFill="1" applyBorder="1" applyAlignment="1">
      <alignment vertical="center" wrapText="1"/>
    </xf>
    <xf numFmtId="49" fontId="0" fillId="0" borderId="4" xfId="0" applyNumberFormat="1" applyFont="1" applyFill="1" applyBorder="1" applyAlignment="1">
      <alignment horizontal="center" vertical="center"/>
    </xf>
    <xf numFmtId="1" fontId="3" fillId="0" borderId="4" xfId="0" applyNumberFormat="1" applyFont="1" applyFill="1" applyBorder="1" applyAlignment="1">
      <alignment horizontal="center" vertical="center" wrapText="1"/>
    </xf>
    <xf numFmtId="0" fontId="0" fillId="0" borderId="4" xfId="0" applyFill="1" applyBorder="1" applyAlignment="1">
      <alignment wrapText="1"/>
    </xf>
    <xf numFmtId="0" fontId="0" fillId="0" borderId="4" xfId="0" applyFill="1" applyBorder="1"/>
    <xf numFmtId="0" fontId="0" fillId="0" borderId="4" xfId="0" applyFill="1" applyBorder="1" applyAlignment="1">
      <alignment horizontal="center"/>
    </xf>
    <xf numFmtId="49" fontId="0" fillId="0" borderId="4" xfId="0" applyNumberFormat="1" applyFill="1" applyBorder="1" applyAlignment="1">
      <alignment horizontal="center"/>
    </xf>
    <xf numFmtId="0" fontId="0" fillId="0" borderId="21" xfId="0" applyFont="1" applyFill="1" applyBorder="1" applyAlignment="1">
      <alignment horizontal="center" vertical="center" wrapText="1"/>
    </xf>
    <xf numFmtId="10" fontId="3" fillId="0" borderId="5" xfId="0" applyNumberFormat="1" applyFont="1" applyFill="1" applyBorder="1" applyAlignment="1">
      <alignment horizontal="center" vertical="center"/>
    </xf>
    <xf numFmtId="0" fontId="0" fillId="0" borderId="5" xfId="0" applyFont="1" applyFill="1" applyBorder="1" applyAlignment="1">
      <alignment horizontal="center" vertical="center"/>
    </xf>
    <xf numFmtId="0" fontId="2" fillId="2" borderId="26" xfId="1" applyFont="1" applyBorder="1" applyAlignment="1">
      <alignment horizontal="center" vertical="center" wrapText="1"/>
    </xf>
    <xf numFmtId="0" fontId="0" fillId="0" borderId="17" xfId="0" applyFont="1" applyBorder="1" applyAlignment="1">
      <alignment horizontal="centerContinuous" vertical="center"/>
    </xf>
    <xf numFmtId="0" fontId="3" fillId="3" borderId="1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10" fillId="0" borderId="0" xfId="0" applyFont="1" applyBorder="1" applyAlignment="1">
      <alignment wrapText="1"/>
    </xf>
    <xf numFmtId="164" fontId="3" fillId="4" borderId="22" xfId="0" applyNumberFormat="1" applyFont="1" applyFill="1" applyBorder="1" applyAlignment="1">
      <alignment horizontal="center" vertical="center"/>
    </xf>
    <xf numFmtId="0" fontId="13" fillId="0" borderId="0" xfId="0" applyFont="1" applyFill="1" applyBorder="1"/>
    <xf numFmtId="0" fontId="14" fillId="0" borderId="17" xfId="0" applyFont="1" applyFill="1" applyBorder="1" applyAlignment="1">
      <alignment horizontal="center" vertical="center" wrapText="1"/>
    </xf>
    <xf numFmtId="1" fontId="15" fillId="0" borderId="17" xfId="0" applyNumberFormat="1" applyFont="1" applyFill="1" applyBorder="1" applyAlignment="1">
      <alignment horizontal="center"/>
    </xf>
    <xf numFmtId="0" fontId="15" fillId="0" borderId="29" xfId="0" applyFont="1" applyFill="1" applyBorder="1" applyAlignment="1">
      <alignment horizontal="center"/>
    </xf>
    <xf numFmtId="0" fontId="19" fillId="0" borderId="9" xfId="0" applyFont="1" applyFill="1" applyBorder="1" applyAlignment="1">
      <alignment horizontal="center" vertical="center"/>
    </xf>
    <xf numFmtId="164" fontId="19" fillId="0" borderId="9" xfId="0" applyNumberFormat="1" applyFont="1" applyFill="1" applyBorder="1" applyAlignment="1">
      <alignment horizontal="center" vertical="center"/>
    </xf>
    <xf numFmtId="10" fontId="20" fillId="6" borderId="9" xfId="1" applyNumberFormat="1" applyFont="1" applyFill="1" applyBorder="1" applyAlignment="1">
      <alignment horizontal="center" vertical="center" wrapText="1"/>
    </xf>
    <xf numFmtId="0" fontId="20" fillId="6" borderId="9" xfId="1" applyFont="1" applyFill="1" applyBorder="1" applyAlignment="1">
      <alignment horizontal="center" vertical="center" wrapText="1"/>
    </xf>
    <xf numFmtId="10" fontId="20" fillId="8" borderId="9" xfId="1" applyNumberFormat="1" applyFont="1" applyFill="1" applyBorder="1" applyAlignment="1">
      <alignment horizontal="center" vertical="center" wrapText="1"/>
    </xf>
    <xf numFmtId="0" fontId="20" fillId="8" borderId="9" xfId="1" applyFont="1" applyFill="1" applyBorder="1" applyAlignment="1">
      <alignment horizontal="center" vertical="center" wrapText="1"/>
    </xf>
    <xf numFmtId="10" fontId="20" fillId="9" borderId="9" xfId="1" applyNumberFormat="1" applyFont="1" applyFill="1" applyBorder="1" applyAlignment="1">
      <alignment horizontal="center" vertical="center" wrapText="1"/>
    </xf>
    <xf numFmtId="0" fontId="20" fillId="9" borderId="9" xfId="1" applyFont="1" applyFill="1" applyBorder="1" applyAlignment="1">
      <alignment horizontal="center" vertical="center" wrapText="1"/>
    </xf>
    <xf numFmtId="10" fontId="20" fillId="5" borderId="9" xfId="1" applyNumberFormat="1" applyFont="1" applyFill="1" applyBorder="1" applyAlignment="1">
      <alignment horizontal="center" vertical="center" wrapText="1"/>
    </xf>
    <xf numFmtId="0" fontId="20" fillId="5" borderId="9" xfId="1" applyFont="1" applyFill="1" applyBorder="1" applyAlignment="1">
      <alignment horizontal="center" vertical="center" wrapText="1"/>
    </xf>
    <xf numFmtId="0" fontId="20" fillId="10" borderId="9" xfId="1" applyFont="1" applyFill="1" applyBorder="1" applyAlignment="1">
      <alignment horizontal="center" vertical="center" wrapText="1"/>
    </xf>
    <xf numFmtId="0" fontId="20" fillId="11" borderId="9" xfId="1" applyFont="1" applyFill="1" applyBorder="1" applyAlignment="1">
      <alignment horizontal="center" vertical="center" wrapText="1"/>
    </xf>
    <xf numFmtId="164" fontId="21" fillId="0" borderId="26" xfId="0" applyNumberFormat="1" applyFont="1" applyFill="1" applyBorder="1" applyAlignment="1">
      <alignment horizontal="center"/>
    </xf>
    <xf numFmtId="0" fontId="15" fillId="0" borderId="32" xfId="0" applyFont="1" applyFill="1" applyBorder="1"/>
    <xf numFmtId="0" fontId="15" fillId="0" borderId="28" xfId="0" applyFont="1" applyFill="1" applyBorder="1"/>
    <xf numFmtId="164" fontId="15" fillId="0" borderId="26" xfId="0" applyNumberFormat="1" applyFont="1" applyFill="1" applyBorder="1" applyAlignment="1">
      <alignment horizontal="center"/>
    </xf>
    <xf numFmtId="165" fontId="21" fillId="0" borderId="28" xfId="0" applyNumberFormat="1" applyFont="1" applyFill="1" applyBorder="1"/>
    <xf numFmtId="164" fontId="21" fillId="0" borderId="26" xfId="0" applyNumberFormat="1" applyFont="1" applyFill="1" applyBorder="1" applyAlignment="1">
      <alignment horizontal="center" wrapText="1"/>
    </xf>
    <xf numFmtId="164" fontId="21" fillId="0" borderId="9" xfId="0" applyNumberFormat="1" applyFont="1" applyFill="1" applyBorder="1" applyAlignment="1">
      <alignment horizontal="center"/>
    </xf>
    <xf numFmtId="165" fontId="19" fillId="12" borderId="26" xfId="0" applyNumberFormat="1" applyFont="1" applyFill="1" applyBorder="1"/>
    <xf numFmtId="164" fontId="19" fillId="12" borderId="26" xfId="0" applyNumberFormat="1" applyFont="1" applyFill="1" applyBorder="1"/>
    <xf numFmtId="164" fontId="15" fillId="0" borderId="19" xfId="0" applyNumberFormat="1" applyFont="1" applyFill="1" applyBorder="1" applyAlignment="1">
      <alignment horizontal="center"/>
    </xf>
    <xf numFmtId="0" fontId="22" fillId="0" borderId="0" xfId="0" applyFont="1" applyFill="1" applyBorder="1"/>
    <xf numFmtId="164" fontId="21" fillId="12" borderId="30" xfId="0" applyNumberFormat="1" applyFont="1" applyFill="1" applyBorder="1" applyAlignment="1">
      <alignment horizontal="center"/>
    </xf>
    <xf numFmtId="164" fontId="21" fillId="12" borderId="26" xfId="0" applyNumberFormat="1" applyFont="1" applyFill="1" applyBorder="1" applyAlignment="1">
      <alignment horizontal="center"/>
    </xf>
    <xf numFmtId="44" fontId="23" fillId="0" borderId="0" xfId="10" applyFont="1" applyFill="1" applyBorder="1"/>
    <xf numFmtId="0" fontId="24" fillId="0" borderId="0" xfId="0" applyFont="1" applyFill="1" applyBorder="1"/>
    <xf numFmtId="164" fontId="19" fillId="12" borderId="26" xfId="0" applyNumberFormat="1" applyFont="1" applyFill="1" applyBorder="1" applyAlignment="1">
      <alignment horizontal="left" wrapText="1"/>
    </xf>
    <xf numFmtId="44" fontId="13" fillId="0" borderId="0" xfId="10" applyFont="1" applyFill="1" applyBorder="1"/>
    <xf numFmtId="1" fontId="13" fillId="0" borderId="0" xfId="0" applyNumberFormat="1" applyFont="1" applyFill="1" applyBorder="1" applyAlignment="1">
      <alignment horizontal="center" vertical="center"/>
    </xf>
    <xf numFmtId="1" fontId="13" fillId="0" borderId="0" xfId="0" applyNumberFormat="1" applyFont="1" applyFill="1" applyBorder="1" applyAlignment="1">
      <alignment horizontal="center"/>
    </xf>
    <xf numFmtId="0" fontId="13" fillId="0" borderId="0" xfId="0" applyFont="1" applyFill="1" applyBorder="1" applyAlignment="1">
      <alignment horizontal="center"/>
    </xf>
    <xf numFmtId="10" fontId="13" fillId="0" borderId="0" xfId="0" applyNumberFormat="1" applyFont="1" applyFill="1" applyBorder="1" applyAlignment="1">
      <alignment horizontal="center"/>
    </xf>
    <xf numFmtId="10" fontId="13" fillId="0" borderId="0" xfId="0" applyNumberFormat="1" applyFont="1" applyFill="1" applyBorder="1" applyAlignment="1">
      <alignment horizontal="center" vertical="center"/>
    </xf>
    <xf numFmtId="164" fontId="23" fillId="0" borderId="0" xfId="0" applyNumberFormat="1" applyFont="1" applyFill="1" applyBorder="1" applyAlignment="1">
      <alignment horizontal="center"/>
    </xf>
    <xf numFmtId="0" fontId="13" fillId="0" borderId="0" xfId="0" applyFont="1" applyFill="1" applyBorder="1" applyAlignment="1">
      <alignment horizontal="center" vertical="center"/>
    </xf>
    <xf numFmtId="10" fontId="15" fillId="15" borderId="26" xfId="0" applyNumberFormat="1" applyFont="1" applyFill="1" applyBorder="1" applyAlignment="1">
      <alignment horizontal="center"/>
    </xf>
    <xf numFmtId="164" fontId="15" fillId="17" borderId="26" xfId="0" applyNumberFormat="1" applyFont="1" applyFill="1" applyBorder="1" applyAlignment="1">
      <alignment horizontal="center"/>
    </xf>
    <xf numFmtId="1" fontId="15" fillId="17" borderId="26" xfId="0" applyNumberFormat="1" applyFont="1" applyFill="1" applyBorder="1" applyAlignment="1">
      <alignment horizontal="center"/>
    </xf>
    <xf numFmtId="44" fontId="15" fillId="18" borderId="26" xfId="0" applyNumberFormat="1" applyFont="1" applyFill="1" applyBorder="1" applyAlignment="1">
      <alignment horizontal="center"/>
    </xf>
    <xf numFmtId="1" fontId="19" fillId="18" borderId="10" xfId="10" applyNumberFormat="1" applyFont="1" applyFill="1" applyBorder="1" applyAlignment="1">
      <alignment horizontal="center" vertical="center" wrapText="1"/>
    </xf>
    <xf numFmtId="1" fontId="19" fillId="18" borderId="9" xfId="10" applyNumberFormat="1" applyFont="1" applyFill="1" applyBorder="1" applyAlignment="1">
      <alignment horizontal="center" vertical="center" wrapText="1"/>
    </xf>
    <xf numFmtId="44" fontId="19" fillId="18" borderId="9" xfId="10" applyFont="1" applyFill="1" applyBorder="1" applyAlignment="1">
      <alignment horizontal="center" vertical="center" wrapText="1"/>
    </xf>
    <xf numFmtId="1" fontId="15" fillId="15" borderId="26" xfId="0" applyNumberFormat="1" applyFont="1" applyFill="1" applyBorder="1" applyAlignment="1">
      <alignment horizontal="center"/>
    </xf>
    <xf numFmtId="10" fontId="15" fillId="19" borderId="26" xfId="0" applyNumberFormat="1" applyFont="1" applyFill="1" applyBorder="1" applyAlignment="1">
      <alignment horizontal="center"/>
    </xf>
    <xf numFmtId="1" fontId="15" fillId="19" borderId="26" xfId="0" applyNumberFormat="1" applyFont="1" applyFill="1" applyBorder="1" applyAlignment="1">
      <alignment horizontal="center"/>
    </xf>
    <xf numFmtId="10" fontId="15" fillId="16" borderId="26" xfId="0" applyNumberFormat="1" applyFont="1" applyFill="1" applyBorder="1" applyAlignment="1">
      <alignment horizontal="center"/>
    </xf>
    <xf numFmtId="10" fontId="15" fillId="20" borderId="26" xfId="0" applyNumberFormat="1" applyFont="1" applyFill="1" applyBorder="1" applyAlignment="1">
      <alignment horizontal="center"/>
    </xf>
    <xf numFmtId="1" fontId="15" fillId="20" borderId="26" xfId="0" applyNumberFormat="1" applyFont="1" applyFill="1" applyBorder="1" applyAlignment="1">
      <alignment horizontal="center"/>
    </xf>
    <xf numFmtId="10" fontId="15" fillId="13" borderId="26" xfId="0" applyNumberFormat="1" applyFont="1" applyFill="1" applyBorder="1" applyAlignment="1">
      <alignment horizontal="center"/>
    </xf>
    <xf numFmtId="1" fontId="15" fillId="13" borderId="26" xfId="0" applyNumberFormat="1" applyFont="1" applyFill="1" applyBorder="1" applyAlignment="1">
      <alignment horizontal="center"/>
    </xf>
    <xf numFmtId="10" fontId="15" fillId="14" borderId="26" xfId="0" applyNumberFormat="1" applyFont="1" applyFill="1" applyBorder="1" applyAlignment="1">
      <alignment horizontal="center"/>
    </xf>
    <xf numFmtId="44" fontId="19" fillId="21" borderId="9" xfId="10" applyFont="1" applyFill="1" applyBorder="1" applyAlignment="1">
      <alignment horizontal="center" vertical="center" wrapText="1"/>
    </xf>
    <xf numFmtId="49" fontId="20" fillId="22" borderId="10" xfId="0" applyNumberFormat="1" applyFont="1" applyFill="1" applyBorder="1" applyAlignment="1">
      <alignment horizontal="center" vertical="center" wrapText="1"/>
    </xf>
    <xf numFmtId="0" fontId="20" fillId="22" borderId="14" xfId="0" applyFont="1" applyFill="1" applyBorder="1" applyAlignment="1">
      <alignment horizontal="center" vertical="center" wrapText="1"/>
    </xf>
    <xf numFmtId="0" fontId="19" fillId="22" borderId="9" xfId="0" applyFont="1" applyFill="1" applyBorder="1" applyAlignment="1">
      <alignment horizontal="center" vertical="center" wrapText="1"/>
    </xf>
    <xf numFmtId="1" fontId="20" fillId="22" borderId="10" xfId="0" applyNumberFormat="1" applyFont="1" applyFill="1" applyBorder="1" applyAlignment="1">
      <alignment horizontal="center" vertical="center" wrapText="1"/>
    </xf>
    <xf numFmtId="164" fontId="15" fillId="13" borderId="26" xfId="0" applyNumberFormat="1" applyFont="1" applyFill="1" applyBorder="1" applyAlignment="1">
      <alignment horizontal="center"/>
    </xf>
    <xf numFmtId="165" fontId="19" fillId="23" borderId="26" xfId="0" applyNumberFormat="1" applyFont="1" applyFill="1" applyBorder="1"/>
    <xf numFmtId="9" fontId="15" fillId="24" borderId="26" xfId="0" applyNumberFormat="1" applyFont="1" applyFill="1" applyBorder="1" applyAlignment="1">
      <alignment horizontal="center"/>
    </xf>
    <xf numFmtId="10" fontId="15" fillId="24" borderId="26" xfId="0" applyNumberFormat="1" applyFont="1" applyFill="1" applyBorder="1" applyAlignment="1">
      <alignment horizontal="center"/>
    </xf>
    <xf numFmtId="39" fontId="15" fillId="0" borderId="29" xfId="0" applyNumberFormat="1" applyFont="1" applyFill="1" applyBorder="1" applyAlignment="1">
      <alignment horizontal="center"/>
    </xf>
    <xf numFmtId="2" fontId="15" fillId="0" borderId="29" xfId="0" applyNumberFormat="1" applyFont="1" applyFill="1" applyBorder="1" applyAlignment="1">
      <alignment horizontal="center"/>
    </xf>
    <xf numFmtId="0" fontId="13" fillId="4" borderId="0" xfId="0" applyFont="1" applyFill="1" applyBorder="1"/>
    <xf numFmtId="44" fontId="21" fillId="21" borderId="31" xfId="5" applyFont="1" applyFill="1" applyBorder="1" applyAlignment="1">
      <alignment horizontal="right"/>
    </xf>
    <xf numFmtId="44" fontId="21" fillId="21" borderId="26" xfId="0" applyNumberFormat="1" applyFont="1" applyFill="1" applyBorder="1"/>
    <xf numFmtId="44" fontId="21" fillId="21" borderId="26" xfId="10" applyFont="1" applyFill="1" applyBorder="1"/>
    <xf numFmtId="44" fontId="15" fillId="21" borderId="26" xfId="0" applyNumberFormat="1" applyFont="1" applyFill="1" applyBorder="1"/>
    <xf numFmtId="44" fontId="15" fillId="21" borderId="26" xfId="10" applyFont="1" applyFill="1" applyBorder="1"/>
    <xf numFmtId="44" fontId="15" fillId="21" borderId="19" xfId="0" applyNumberFormat="1" applyFont="1" applyFill="1" applyBorder="1"/>
    <xf numFmtId="44" fontId="15" fillId="21" borderId="26" xfId="0" applyNumberFormat="1" applyFont="1" applyFill="1" applyBorder="1" applyAlignment="1"/>
    <xf numFmtId="44" fontId="15" fillId="21" borderId="4" xfId="0" applyNumberFormat="1" applyFont="1" applyFill="1" applyBorder="1"/>
    <xf numFmtId="44" fontId="15" fillId="21" borderId="0" xfId="0" applyNumberFormat="1" applyFont="1" applyFill="1" applyBorder="1"/>
    <xf numFmtId="44" fontId="21" fillId="21" borderId="4" xfId="0" applyNumberFormat="1" applyFont="1" applyFill="1" applyBorder="1"/>
    <xf numFmtId="44" fontId="15" fillId="21" borderId="19" xfId="10" applyFont="1" applyFill="1" applyBorder="1"/>
    <xf numFmtId="44" fontId="15" fillId="21" borderId="9" xfId="10" applyFont="1" applyFill="1" applyBorder="1"/>
    <xf numFmtId="44" fontId="15" fillId="21" borderId="9" xfId="0" applyNumberFormat="1" applyFont="1" applyFill="1" applyBorder="1"/>
    <xf numFmtId="44" fontId="15" fillId="21" borderId="4" xfId="0" applyNumberFormat="1" applyFont="1" applyFill="1" applyBorder="1" applyAlignment="1"/>
    <xf numFmtId="164" fontId="21" fillId="17" borderId="26" xfId="0" applyNumberFormat="1" applyFont="1" applyFill="1" applyBorder="1" applyAlignment="1">
      <alignment horizontal="center"/>
    </xf>
    <xf numFmtId="1" fontId="21" fillId="17" borderId="26" xfId="0" applyNumberFormat="1" applyFont="1" applyFill="1" applyBorder="1" applyAlignment="1">
      <alignment horizontal="center"/>
    </xf>
    <xf numFmtId="44" fontId="21" fillId="18" borderId="26" xfId="0" applyNumberFormat="1" applyFont="1" applyFill="1" applyBorder="1" applyAlignment="1">
      <alignment horizontal="center"/>
    </xf>
    <xf numFmtId="0" fontId="20" fillId="25" borderId="9" xfId="1" applyFont="1" applyFill="1" applyBorder="1" applyAlignment="1">
      <alignment horizontal="center" vertical="center" wrapText="1"/>
    </xf>
    <xf numFmtId="0" fontId="27" fillId="0" borderId="0" xfId="0" applyFont="1" applyAlignment="1">
      <alignment horizontal="center" vertical="center"/>
    </xf>
    <xf numFmtId="0" fontId="27" fillId="0" borderId="0" xfId="0" applyFont="1" applyBorder="1" applyAlignment="1">
      <alignment horizontal="left" vertical="center"/>
    </xf>
    <xf numFmtId="0" fontId="27" fillId="0" borderId="0" xfId="0" applyFont="1" applyAlignment="1">
      <alignment horizontal="left" vertical="center"/>
    </xf>
    <xf numFmtId="0" fontId="27" fillId="0" borderId="0" xfId="0" applyFont="1" applyAlignment="1">
      <alignment horizontal="left" vertical="center" wrapText="1"/>
    </xf>
    <xf numFmtId="0" fontId="30" fillId="0" borderId="0" xfId="0" applyFont="1" applyBorder="1" applyAlignment="1">
      <alignment horizontal="left" vertical="top" wrapText="1"/>
    </xf>
    <xf numFmtId="0" fontId="4" fillId="0" borderId="0" xfId="0" applyFont="1"/>
    <xf numFmtId="44" fontId="19" fillId="12" borderId="26" xfId="10" applyFont="1" applyFill="1" applyBorder="1"/>
    <xf numFmtId="44" fontId="19" fillId="12" borderId="26" xfId="10" applyFont="1" applyFill="1" applyBorder="1" applyAlignment="1">
      <alignment horizontal="left" wrapText="1"/>
    </xf>
    <xf numFmtId="164" fontId="19" fillId="12" borderId="9" xfId="0" applyNumberFormat="1" applyFont="1" applyFill="1" applyBorder="1" applyAlignment="1">
      <alignment horizontal="left" wrapText="1"/>
    </xf>
    <xf numFmtId="0" fontId="15" fillId="0" borderId="23" xfId="0" applyFont="1" applyFill="1" applyBorder="1" applyAlignment="1">
      <alignment vertical="center" wrapText="1"/>
    </xf>
    <xf numFmtId="0" fontId="21" fillId="0" borderId="28" xfId="0" applyFont="1" applyFill="1" applyBorder="1" applyAlignment="1">
      <alignment horizontal="left"/>
    </xf>
    <xf numFmtId="0" fontId="25" fillId="0" borderId="23" xfId="0" applyFont="1" applyFill="1" applyBorder="1" applyAlignment="1">
      <alignment horizontal="left" vertical="center" wrapText="1"/>
    </xf>
    <xf numFmtId="0" fontId="21" fillId="0" borderId="28" xfId="0" applyFont="1" applyFill="1" applyBorder="1"/>
    <xf numFmtId="0" fontId="15" fillId="0" borderId="28" xfId="6" applyNumberFormat="1" applyFont="1" applyFill="1" applyBorder="1"/>
    <xf numFmtId="0" fontId="25" fillId="0" borderId="23" xfId="0" applyFont="1" applyFill="1" applyBorder="1" applyAlignment="1">
      <alignment vertical="center" wrapText="1"/>
    </xf>
    <xf numFmtId="0" fontId="15" fillId="0" borderId="35" xfId="0" applyFont="1" applyFill="1" applyBorder="1"/>
    <xf numFmtId="0" fontId="15" fillId="0" borderId="28" xfId="0" applyFont="1" applyFill="1" applyBorder="1" applyAlignment="1">
      <alignment vertical="center" wrapText="1"/>
    </xf>
    <xf numFmtId="165" fontId="21" fillId="0" borderId="14" xfId="0" applyNumberFormat="1" applyFont="1" applyFill="1" applyBorder="1"/>
    <xf numFmtId="165" fontId="19" fillId="12" borderId="28" xfId="0" applyNumberFormat="1" applyFont="1" applyFill="1" applyBorder="1"/>
    <xf numFmtId="165" fontId="21" fillId="0" borderId="16" xfId="0" applyNumberFormat="1" applyFont="1" applyFill="1" applyBorder="1"/>
    <xf numFmtId="0" fontId="15" fillId="0" borderId="28" xfId="0" applyFont="1" applyFill="1" applyBorder="1" applyAlignment="1">
      <alignment vertical="center"/>
    </xf>
    <xf numFmtId="0" fontId="21" fillId="0" borderId="11" xfId="0" applyFont="1" applyFill="1" applyBorder="1"/>
    <xf numFmtId="0" fontId="15" fillId="0" borderId="28" xfId="0" applyFont="1" applyFill="1" applyBorder="1" applyAlignment="1">
      <alignment wrapText="1"/>
    </xf>
    <xf numFmtId="164" fontId="19" fillId="12" borderId="28" xfId="0" applyNumberFormat="1" applyFont="1" applyFill="1" applyBorder="1" applyAlignment="1">
      <alignment horizontal="left" wrapText="1"/>
    </xf>
    <xf numFmtId="164" fontId="21" fillId="0" borderId="15" xfId="0" applyNumberFormat="1" applyFont="1" applyFill="1" applyBorder="1" applyAlignment="1">
      <alignment horizontal="center"/>
    </xf>
    <xf numFmtId="164" fontId="15" fillId="0" borderId="26" xfId="6" applyNumberFormat="1" applyFont="1" applyFill="1" applyBorder="1" applyAlignment="1">
      <alignment horizontal="center"/>
    </xf>
    <xf numFmtId="164" fontId="21" fillId="0" borderId="36" xfId="0" applyNumberFormat="1" applyFont="1" applyFill="1" applyBorder="1" applyAlignment="1">
      <alignment horizontal="center" vertical="center"/>
    </xf>
    <xf numFmtId="164" fontId="15" fillId="0" borderId="26" xfId="0" applyNumberFormat="1" applyFont="1" applyFill="1" applyBorder="1" applyAlignment="1">
      <alignment horizontal="center" vertical="center" wrapText="1"/>
    </xf>
    <xf numFmtId="164" fontId="15" fillId="0" borderId="26" xfId="7" applyNumberFormat="1" applyFont="1" applyFill="1" applyBorder="1" applyAlignment="1">
      <alignment horizontal="center"/>
    </xf>
    <xf numFmtId="164" fontId="21" fillId="0" borderId="19" xfId="0" applyNumberFormat="1" applyFont="1" applyFill="1" applyBorder="1" applyAlignment="1">
      <alignment horizontal="center"/>
    </xf>
    <xf numFmtId="0" fontId="25" fillId="13" borderId="26" xfId="0" applyFont="1" applyFill="1" applyBorder="1" applyAlignment="1">
      <alignment horizontal="center" wrapText="1"/>
    </xf>
    <xf numFmtId="0" fontId="25" fillId="0" borderId="0" xfId="0" applyFont="1" applyFill="1"/>
    <xf numFmtId="0" fontId="15" fillId="0" borderId="26" xfId="0" applyFont="1" applyFill="1" applyBorder="1"/>
    <xf numFmtId="0" fontId="30" fillId="0" borderId="0" xfId="0" applyFont="1" applyAlignment="1">
      <alignment horizontal="left" vertical="center"/>
    </xf>
    <xf numFmtId="0" fontId="30" fillId="0" borderId="0" xfId="0" applyFont="1" applyBorder="1" applyAlignment="1">
      <alignment horizontal="left" vertical="center"/>
    </xf>
    <xf numFmtId="164" fontId="25" fillId="0" borderId="36" xfId="0" applyNumberFormat="1" applyFont="1" applyFill="1" applyBorder="1" applyAlignment="1">
      <alignment horizontal="center" vertical="center"/>
    </xf>
    <xf numFmtId="0" fontId="21" fillId="0" borderId="18" xfId="0" applyFont="1" applyFill="1" applyBorder="1" applyAlignment="1">
      <alignment vertical="center"/>
    </xf>
    <xf numFmtId="0" fontId="15" fillId="0" borderId="26" xfId="9" applyFont="1" applyFill="1" applyBorder="1"/>
    <xf numFmtId="164" fontId="21" fillId="0" borderId="26" xfId="9" applyNumberFormat="1" applyFont="1" applyFill="1" applyBorder="1" applyAlignment="1">
      <alignment horizontal="center"/>
    </xf>
    <xf numFmtId="44" fontId="21" fillId="8" borderId="26" xfId="10" applyFont="1" applyFill="1" applyBorder="1"/>
    <xf numFmtId="44" fontId="21" fillId="8" borderId="26" xfId="0" applyNumberFormat="1" applyFont="1" applyFill="1" applyBorder="1"/>
    <xf numFmtId="44" fontId="21" fillId="27" borderId="26" xfId="0" applyNumberFormat="1" applyFont="1" applyFill="1" applyBorder="1" applyAlignment="1">
      <alignment horizontal="center"/>
    </xf>
    <xf numFmtId="1" fontId="21" fillId="5" borderId="26" xfId="0" applyNumberFormat="1" applyFont="1" applyFill="1" applyBorder="1" applyAlignment="1">
      <alignment horizontal="center"/>
    </xf>
    <xf numFmtId="10" fontId="21" fillId="7" borderId="26" xfId="0" applyNumberFormat="1" applyFont="1" applyFill="1" applyBorder="1" applyAlignment="1">
      <alignment horizontal="center"/>
    </xf>
    <xf numFmtId="1" fontId="21" fillId="7" borderId="26" xfId="0" applyNumberFormat="1" applyFont="1" applyFill="1" applyBorder="1" applyAlignment="1">
      <alignment horizontal="center"/>
    </xf>
    <xf numFmtId="10" fontId="21" fillId="8" borderId="26" xfId="0" applyNumberFormat="1" applyFont="1" applyFill="1" applyBorder="1" applyAlignment="1">
      <alignment horizontal="center"/>
    </xf>
    <xf numFmtId="1" fontId="21" fillId="8" borderId="26" xfId="0" applyNumberFormat="1" applyFont="1" applyFill="1" applyBorder="1" applyAlignment="1">
      <alignment horizontal="center"/>
    </xf>
    <xf numFmtId="10" fontId="21" fillId="9" borderId="26" xfId="0" applyNumberFormat="1" applyFont="1" applyFill="1" applyBorder="1" applyAlignment="1">
      <alignment horizontal="center"/>
    </xf>
    <xf numFmtId="1" fontId="21" fillId="9" borderId="26" xfId="0" applyNumberFormat="1" applyFont="1" applyFill="1" applyBorder="1" applyAlignment="1">
      <alignment horizontal="center"/>
    </xf>
    <xf numFmtId="10" fontId="21" fillId="5" borderId="26" xfId="0" applyNumberFormat="1" applyFont="1" applyFill="1" applyBorder="1" applyAlignment="1">
      <alignment horizontal="center"/>
    </xf>
    <xf numFmtId="10" fontId="21" fillId="28" borderId="26" xfId="0" applyNumberFormat="1" applyFont="1" applyFill="1" applyBorder="1" applyAlignment="1">
      <alignment horizontal="center"/>
    </xf>
    <xf numFmtId="10" fontId="21" fillId="10" borderId="26" xfId="0" applyNumberFormat="1" applyFont="1" applyFill="1" applyBorder="1" applyAlignment="1">
      <alignment horizontal="center"/>
    </xf>
    <xf numFmtId="9" fontId="21" fillId="11" borderId="26" xfId="0" applyNumberFormat="1" applyFont="1" applyFill="1" applyBorder="1" applyAlignment="1">
      <alignment horizontal="center"/>
    </xf>
    <xf numFmtId="10" fontId="21" fillId="11" borderId="26" xfId="0" applyNumberFormat="1" applyFont="1" applyFill="1" applyBorder="1" applyAlignment="1">
      <alignment horizontal="center"/>
    </xf>
    <xf numFmtId="0" fontId="38" fillId="0" borderId="0" xfId="0" applyFont="1" applyFill="1" applyBorder="1"/>
    <xf numFmtId="44" fontId="21" fillId="21" borderId="19" xfId="0" applyNumberFormat="1" applyFont="1" applyFill="1" applyBorder="1"/>
    <xf numFmtId="1" fontId="21" fillId="13" borderId="26" xfId="0" applyNumberFormat="1" applyFont="1" applyFill="1" applyBorder="1" applyAlignment="1">
      <alignment horizontal="center"/>
    </xf>
    <xf numFmtId="10" fontId="21" fillId="15" borderId="26" xfId="0" applyNumberFormat="1" applyFont="1" applyFill="1" applyBorder="1" applyAlignment="1">
      <alignment horizontal="center"/>
    </xf>
    <xf numFmtId="1" fontId="21" fillId="15" borderId="26" xfId="0" applyNumberFormat="1" applyFont="1" applyFill="1" applyBorder="1" applyAlignment="1">
      <alignment horizontal="center"/>
    </xf>
    <xf numFmtId="10" fontId="21" fillId="19" borderId="26" xfId="0" applyNumberFormat="1" applyFont="1" applyFill="1" applyBorder="1" applyAlignment="1">
      <alignment horizontal="center"/>
    </xf>
    <xf numFmtId="1" fontId="21" fillId="19" borderId="26" xfId="0" applyNumberFormat="1" applyFont="1" applyFill="1" applyBorder="1" applyAlignment="1">
      <alignment horizontal="center"/>
    </xf>
    <xf numFmtId="10" fontId="21" fillId="20" borderId="26" xfId="0" applyNumberFormat="1" applyFont="1" applyFill="1" applyBorder="1" applyAlignment="1">
      <alignment horizontal="center"/>
    </xf>
    <xf numFmtId="1" fontId="21" fillId="20" borderId="26" xfId="0" applyNumberFormat="1" applyFont="1" applyFill="1" applyBorder="1" applyAlignment="1">
      <alignment horizontal="center"/>
    </xf>
    <xf numFmtId="10" fontId="21" fillId="13" borderId="26" xfId="0" applyNumberFormat="1" applyFont="1" applyFill="1" applyBorder="1" applyAlignment="1">
      <alignment horizontal="center"/>
    </xf>
    <xf numFmtId="10" fontId="21" fillId="16" borderId="26" xfId="0" applyNumberFormat="1" applyFont="1" applyFill="1" applyBorder="1" applyAlignment="1">
      <alignment horizontal="center"/>
    </xf>
    <xf numFmtId="10" fontId="21" fillId="14" borderId="26" xfId="0" applyNumberFormat="1" applyFont="1" applyFill="1" applyBorder="1" applyAlignment="1">
      <alignment horizontal="center"/>
    </xf>
    <xf numFmtId="9" fontId="21" fillId="24" borderId="26" xfId="0" applyNumberFormat="1" applyFont="1" applyFill="1" applyBorder="1" applyAlignment="1">
      <alignment horizontal="center"/>
    </xf>
    <xf numFmtId="10" fontId="21" fillId="24" borderId="26" xfId="0" applyNumberFormat="1" applyFont="1" applyFill="1" applyBorder="1" applyAlignment="1">
      <alignment horizontal="center"/>
    </xf>
    <xf numFmtId="164" fontId="21" fillId="13" borderId="26" xfId="0" applyNumberFormat="1" applyFont="1" applyFill="1" applyBorder="1" applyAlignment="1">
      <alignment horizontal="center"/>
    </xf>
    <xf numFmtId="164" fontId="21" fillId="27" borderId="26" xfId="0" applyNumberFormat="1" applyFont="1" applyFill="1" applyBorder="1" applyAlignment="1">
      <alignment horizontal="center"/>
    </xf>
    <xf numFmtId="1" fontId="21" fillId="27" borderId="26" xfId="0" applyNumberFormat="1" applyFont="1" applyFill="1" applyBorder="1" applyAlignment="1">
      <alignment horizontal="center"/>
    </xf>
    <xf numFmtId="44" fontId="21" fillId="21" borderId="26" xfId="0" applyNumberFormat="1" applyFont="1" applyFill="1" applyBorder="1" applyAlignment="1">
      <alignment horizontal="center"/>
    </xf>
    <xf numFmtId="44" fontId="21" fillId="17" borderId="26" xfId="10" applyFont="1" applyFill="1" applyBorder="1" applyAlignment="1">
      <alignment horizontal="center"/>
    </xf>
    <xf numFmtId="165" fontId="21" fillId="0" borderId="26" xfId="0" applyNumberFormat="1" applyFont="1" applyFill="1" applyBorder="1" applyAlignment="1">
      <alignment vertical="center"/>
    </xf>
    <xf numFmtId="164" fontId="21" fillId="0" borderId="30" xfId="0" applyNumberFormat="1" applyFont="1" applyFill="1" applyBorder="1" applyAlignment="1">
      <alignment horizontal="center"/>
    </xf>
    <xf numFmtId="164" fontId="21" fillId="0" borderId="26" xfId="0" applyNumberFormat="1" applyFont="1" applyFill="1" applyBorder="1" applyAlignment="1">
      <alignment vertical="center" wrapText="1"/>
    </xf>
    <xf numFmtId="164" fontId="21" fillId="0" borderId="30" xfId="0" applyNumberFormat="1" applyFont="1" applyFill="1" applyBorder="1" applyAlignment="1">
      <alignment horizontal="center" vertical="center" wrapText="1"/>
    </xf>
    <xf numFmtId="0" fontId="21" fillId="0" borderId="0" xfId="0" applyFont="1" applyFill="1" applyBorder="1" applyAlignment="1">
      <alignment vertical="center"/>
    </xf>
    <xf numFmtId="164" fontId="21" fillId="18" borderId="26" xfId="0" applyNumberFormat="1" applyFont="1" applyFill="1" applyBorder="1" applyAlignment="1">
      <alignment horizontal="center"/>
    </xf>
    <xf numFmtId="1" fontId="21" fillId="18" borderId="26" xfId="0" applyNumberFormat="1" applyFont="1" applyFill="1" applyBorder="1" applyAlignment="1">
      <alignment horizontal="center"/>
    </xf>
    <xf numFmtId="1" fontId="21" fillId="22" borderId="26" xfId="0" applyNumberFormat="1" applyFont="1" applyFill="1" applyBorder="1" applyAlignment="1">
      <alignment horizontal="center"/>
    </xf>
    <xf numFmtId="164" fontId="21" fillId="22" borderId="26" xfId="0" applyNumberFormat="1" applyFont="1" applyFill="1" applyBorder="1" applyAlignment="1">
      <alignment horizontal="center"/>
    </xf>
    <xf numFmtId="1" fontId="12" fillId="0" borderId="0" xfId="11" applyNumberFormat="1" applyFont="1" applyFill="1" applyBorder="1" applyAlignment="1" applyProtection="1">
      <alignment horizontal="center"/>
    </xf>
    <xf numFmtId="2" fontId="21" fillId="19" borderId="0" xfId="0" applyNumberFormat="1" applyFont="1" applyFill="1"/>
    <xf numFmtId="164" fontId="21" fillId="0" borderId="31" xfId="0" applyNumberFormat="1" applyFont="1" applyFill="1" applyBorder="1" applyAlignment="1">
      <alignment horizontal="center"/>
    </xf>
    <xf numFmtId="0" fontId="21" fillId="0" borderId="26" xfId="0" applyFont="1" applyFill="1" applyBorder="1" applyAlignment="1">
      <alignment horizontal="left"/>
    </xf>
    <xf numFmtId="0" fontId="15" fillId="0" borderId="19" xfId="0" applyFont="1" applyFill="1" applyBorder="1"/>
    <xf numFmtId="0" fontId="15" fillId="0" borderId="31" xfId="0" applyFont="1" applyFill="1" applyBorder="1"/>
    <xf numFmtId="44" fontId="15" fillId="21" borderId="26" xfId="0" applyNumberFormat="1" applyFont="1" applyFill="1" applyBorder="1" applyAlignment="1">
      <alignment horizontal="center"/>
    </xf>
    <xf numFmtId="164" fontId="15" fillId="0" borderId="9" xfId="4" applyNumberFormat="1" applyFont="1" applyFill="1" applyBorder="1" applyAlignment="1">
      <alignment horizontal="center"/>
    </xf>
    <xf numFmtId="0" fontId="15" fillId="0" borderId="16" xfId="0" applyFont="1" applyFill="1" applyBorder="1"/>
    <xf numFmtId="0" fontId="15" fillId="0" borderId="16" xfId="0" applyFont="1" applyFill="1" applyBorder="1" applyAlignment="1">
      <alignment vertical="center"/>
    </xf>
    <xf numFmtId="44" fontId="19" fillId="8" borderId="9" xfId="10" applyFont="1" applyFill="1" applyBorder="1" applyAlignment="1">
      <alignment horizontal="center" vertical="center" wrapText="1"/>
    </xf>
    <xf numFmtId="0" fontId="42" fillId="19" borderId="26" xfId="0" applyFont="1" applyFill="1" applyBorder="1" applyAlignment="1">
      <alignment horizontal="center" vertical="center" wrapText="1"/>
    </xf>
    <xf numFmtId="44" fontId="15" fillId="21" borderId="28" xfId="0" applyNumberFormat="1" applyFont="1" applyFill="1" applyBorder="1"/>
    <xf numFmtId="44" fontId="15" fillId="21" borderId="29" xfId="10" applyFont="1" applyFill="1" applyBorder="1"/>
    <xf numFmtId="44" fontId="15" fillId="21" borderId="29" xfId="0" applyNumberFormat="1" applyFont="1" applyFill="1" applyBorder="1"/>
    <xf numFmtId="164" fontId="15" fillId="17" borderId="30" xfId="0" applyNumberFormat="1" applyFont="1" applyFill="1" applyBorder="1" applyAlignment="1">
      <alignment horizontal="center"/>
    </xf>
    <xf numFmtId="44" fontId="25" fillId="19" borderId="26" xfId="10" applyFont="1" applyFill="1" applyBorder="1"/>
    <xf numFmtId="0" fontId="15" fillId="0" borderId="49" xfId="0" applyFont="1" applyFill="1" applyBorder="1" applyAlignment="1">
      <alignment vertical="center" wrapText="1"/>
    </xf>
    <xf numFmtId="0" fontId="15" fillId="0" borderId="14" xfId="0" applyFont="1" applyFill="1" applyBorder="1"/>
    <xf numFmtId="164" fontId="21" fillId="0" borderId="51" xfId="0" applyNumberFormat="1" applyFont="1" applyFill="1" applyBorder="1" applyAlignment="1">
      <alignment horizontal="center"/>
    </xf>
    <xf numFmtId="0" fontId="15" fillId="0" borderId="51" xfId="0" applyFont="1" applyFill="1" applyBorder="1"/>
    <xf numFmtId="1" fontId="15" fillId="5" borderId="26" xfId="0" applyNumberFormat="1" applyFont="1" applyFill="1" applyBorder="1" applyAlignment="1">
      <alignment horizontal="center" vertical="center"/>
    </xf>
    <xf numFmtId="164" fontId="15" fillId="5" borderId="26" xfId="0" applyNumberFormat="1" applyFont="1" applyFill="1" applyBorder="1" applyAlignment="1">
      <alignment horizontal="center" vertical="center"/>
    </xf>
    <xf numFmtId="10" fontId="15" fillId="31" borderId="26" xfId="0" applyNumberFormat="1" applyFont="1" applyFill="1" applyBorder="1" applyAlignment="1">
      <alignment horizontal="center" vertical="center"/>
    </xf>
    <xf numFmtId="0" fontId="15" fillId="31" borderId="26" xfId="0" applyFont="1" applyFill="1" applyBorder="1" applyAlignment="1">
      <alignment horizontal="center" vertical="center"/>
    </xf>
    <xf numFmtId="9" fontId="15" fillId="11" borderId="26" xfId="0" applyNumberFormat="1" applyFont="1" applyFill="1" applyBorder="1" applyAlignment="1">
      <alignment horizontal="center" vertical="center"/>
    </xf>
    <xf numFmtId="10" fontId="15" fillId="11" borderId="26" xfId="0" applyNumberFormat="1" applyFont="1" applyFill="1" applyBorder="1" applyAlignment="1">
      <alignment horizontal="center" vertical="center"/>
    </xf>
    <xf numFmtId="164" fontId="21" fillId="0" borderId="50" xfId="0" applyNumberFormat="1" applyFont="1" applyFill="1" applyBorder="1" applyAlignment="1">
      <alignment horizontal="center"/>
    </xf>
    <xf numFmtId="44" fontId="15" fillId="21" borderId="30" xfId="10" applyFont="1" applyFill="1" applyBorder="1"/>
    <xf numFmtId="44" fontId="15" fillId="21" borderId="18" xfId="10" applyFont="1" applyFill="1" applyBorder="1"/>
    <xf numFmtId="44" fontId="21" fillId="19" borderId="28" xfId="10" applyFont="1" applyFill="1" applyBorder="1"/>
    <xf numFmtId="44" fontId="21" fillId="19" borderId="26" xfId="5" applyFont="1" applyFill="1" applyBorder="1" applyAlignment="1">
      <alignment horizontal="right"/>
    </xf>
    <xf numFmtId="164" fontId="15" fillId="18" borderId="26" xfId="0" applyNumberFormat="1" applyFont="1" applyFill="1" applyBorder="1" applyAlignment="1">
      <alignment horizontal="center" vertical="center"/>
    </xf>
    <xf numFmtId="1" fontId="15" fillId="18" borderId="26" xfId="0" applyNumberFormat="1" applyFont="1" applyFill="1" applyBorder="1" applyAlignment="1">
      <alignment horizontal="center" vertical="center"/>
    </xf>
    <xf numFmtId="44" fontId="15" fillId="18" borderId="26" xfId="0" applyNumberFormat="1" applyFont="1" applyFill="1" applyBorder="1" applyAlignment="1">
      <alignment horizontal="center" vertical="center"/>
    </xf>
    <xf numFmtId="165" fontId="21" fillId="0" borderId="28" xfId="0" applyNumberFormat="1" applyFont="1" applyFill="1" applyBorder="1" applyAlignment="1">
      <alignment horizontal="left" wrapText="1"/>
    </xf>
    <xf numFmtId="10" fontId="15" fillId="21" borderId="26" xfId="0" applyNumberFormat="1" applyFont="1" applyFill="1" applyBorder="1" applyAlignment="1">
      <alignment horizontal="center" vertical="center"/>
    </xf>
    <xf numFmtId="1" fontId="15" fillId="21" borderId="26" xfId="0" applyNumberFormat="1" applyFont="1" applyFill="1" applyBorder="1" applyAlignment="1">
      <alignment horizontal="center" vertical="center"/>
    </xf>
    <xf numFmtId="10" fontId="15" fillId="32" borderId="26" xfId="0" applyNumberFormat="1" applyFont="1" applyFill="1" applyBorder="1" applyAlignment="1">
      <alignment horizontal="center" vertical="center"/>
    </xf>
    <xf numFmtId="1" fontId="15" fillId="32" borderId="26" xfId="0" applyNumberFormat="1" applyFont="1" applyFill="1" applyBorder="1" applyAlignment="1">
      <alignment horizontal="center" vertical="center"/>
    </xf>
    <xf numFmtId="10" fontId="15" fillId="9" borderId="26" xfId="0" applyNumberFormat="1" applyFont="1" applyFill="1" applyBorder="1" applyAlignment="1">
      <alignment horizontal="center" vertical="center"/>
    </xf>
    <xf numFmtId="1" fontId="15" fillId="9" borderId="26" xfId="0" applyNumberFormat="1" applyFont="1" applyFill="1" applyBorder="1" applyAlignment="1">
      <alignment horizontal="center" vertical="center"/>
    </xf>
    <xf numFmtId="10" fontId="15" fillId="22" borderId="26" xfId="0" applyNumberFormat="1" applyFont="1" applyFill="1" applyBorder="1" applyAlignment="1">
      <alignment horizontal="center" vertical="center"/>
    </xf>
    <xf numFmtId="1" fontId="15" fillId="22" borderId="26" xfId="0" applyNumberFormat="1" applyFont="1" applyFill="1" applyBorder="1" applyAlignment="1">
      <alignment horizontal="center" vertical="center"/>
    </xf>
    <xf numFmtId="10" fontId="15" fillId="33" borderId="26" xfId="0" applyNumberFormat="1" applyFont="1" applyFill="1" applyBorder="1" applyAlignment="1">
      <alignment horizontal="center" vertical="center"/>
    </xf>
    <xf numFmtId="1" fontId="15" fillId="33" borderId="26" xfId="0" applyNumberFormat="1" applyFont="1" applyFill="1" applyBorder="1" applyAlignment="1">
      <alignment horizontal="center" vertical="center"/>
    </xf>
    <xf numFmtId="165" fontId="21" fillId="0" borderId="26" xfId="0" applyNumberFormat="1" applyFont="1" applyFill="1" applyBorder="1"/>
    <xf numFmtId="0" fontId="21" fillId="0" borderId="26" xfId="0" applyFont="1" applyFill="1" applyBorder="1"/>
    <xf numFmtId="0" fontId="12" fillId="0" borderId="31" xfId="0" applyFont="1" applyFill="1" applyBorder="1"/>
    <xf numFmtId="0" fontId="21" fillId="0" borderId="51" xfId="0" applyFont="1" applyFill="1" applyBorder="1"/>
    <xf numFmtId="0" fontId="12" fillId="0" borderId="26" xfId="0" applyFont="1" applyFill="1" applyBorder="1"/>
    <xf numFmtId="0" fontId="27" fillId="0" borderId="0" xfId="0" applyFont="1" applyAlignment="1">
      <alignment horizontal="left" vertical="center"/>
    </xf>
    <xf numFmtId="0" fontId="30" fillId="0" borderId="0" xfId="0" applyFont="1" applyAlignment="1">
      <alignment horizontal="left" vertical="center"/>
    </xf>
    <xf numFmtId="0" fontId="34" fillId="26" borderId="33" xfId="0" applyFont="1" applyFill="1" applyBorder="1" applyAlignment="1">
      <alignment horizontal="left" vertical="center" wrapText="1"/>
    </xf>
    <xf numFmtId="0" fontId="34" fillId="26" borderId="0" xfId="0" applyFont="1" applyFill="1" applyBorder="1" applyAlignment="1">
      <alignment horizontal="left" vertical="center" wrapText="1"/>
    </xf>
    <xf numFmtId="0" fontId="34" fillId="26" borderId="34" xfId="0" applyFont="1" applyFill="1" applyBorder="1" applyAlignment="1">
      <alignment horizontal="left" vertical="center" wrapText="1"/>
    </xf>
    <xf numFmtId="0" fontId="30" fillId="26" borderId="47" xfId="0" applyFont="1" applyFill="1" applyBorder="1" applyAlignment="1">
      <alignment horizontal="left" vertical="center" wrapText="1"/>
    </xf>
    <xf numFmtId="0" fontId="30" fillId="26" borderId="2" xfId="0" applyFont="1" applyFill="1" applyBorder="1" applyAlignment="1">
      <alignment horizontal="left" vertical="center" wrapText="1"/>
    </xf>
    <xf numFmtId="0" fontId="30" fillId="26" borderId="48" xfId="0" applyFont="1" applyFill="1" applyBorder="1" applyAlignment="1">
      <alignment horizontal="left" vertical="center" wrapText="1"/>
    </xf>
    <xf numFmtId="0" fontId="30" fillId="26" borderId="14" xfId="0" applyFont="1" applyFill="1" applyBorder="1" applyAlignment="1">
      <alignment horizontal="left" vertical="top" wrapText="1"/>
    </xf>
    <xf numFmtId="0" fontId="30" fillId="26" borderId="13" xfId="0" applyFont="1" applyFill="1" applyBorder="1" applyAlignment="1">
      <alignment horizontal="left" vertical="top" wrapText="1"/>
    </xf>
    <xf numFmtId="0" fontId="30" fillId="26" borderId="10" xfId="0" applyFont="1" applyFill="1" applyBorder="1" applyAlignment="1">
      <alignment horizontal="left" vertical="top" wrapText="1"/>
    </xf>
    <xf numFmtId="0" fontId="30" fillId="26" borderId="11" xfId="0" applyFont="1" applyFill="1" applyBorder="1" applyAlignment="1">
      <alignment horizontal="left" vertical="center"/>
    </xf>
    <xf numFmtId="0" fontId="30" fillId="26" borderId="0" xfId="0" applyFont="1" applyFill="1" applyBorder="1" applyAlignment="1">
      <alignment horizontal="left" vertical="center"/>
    </xf>
    <xf numFmtId="0" fontId="30" fillId="26" borderId="12" xfId="0" applyFont="1" applyFill="1" applyBorder="1" applyAlignment="1">
      <alignment horizontal="left" vertical="center"/>
    </xf>
    <xf numFmtId="0" fontId="30" fillId="26" borderId="16" xfId="0" applyFont="1" applyFill="1" applyBorder="1" applyAlignment="1">
      <alignment horizontal="left" vertical="center" wrapText="1"/>
    </xf>
    <xf numFmtId="0" fontId="30" fillId="26" borderId="17" xfId="0" applyFont="1" applyFill="1" applyBorder="1" applyAlignment="1">
      <alignment horizontal="left" vertical="center" wrapText="1"/>
    </xf>
    <xf numFmtId="0" fontId="30" fillId="26" borderId="18" xfId="0" applyFont="1" applyFill="1" applyBorder="1" applyAlignment="1">
      <alignment horizontal="left" vertical="center" wrapText="1"/>
    </xf>
    <xf numFmtId="0" fontId="30" fillId="26" borderId="33" xfId="0" applyFont="1" applyFill="1" applyBorder="1" applyAlignment="1">
      <alignment horizontal="left" vertical="center" wrapText="1"/>
    </xf>
    <xf numFmtId="0" fontId="30" fillId="26" borderId="0" xfId="0" applyFont="1" applyFill="1" applyBorder="1" applyAlignment="1">
      <alignment horizontal="left" vertical="center" wrapText="1"/>
    </xf>
    <xf numFmtId="0" fontId="30" fillId="26" borderId="34" xfId="0" applyFont="1" applyFill="1" applyBorder="1" applyAlignment="1">
      <alignment horizontal="left" vertical="center" wrapText="1"/>
    </xf>
    <xf numFmtId="0" fontId="30" fillId="26" borderId="43" xfId="0" applyFont="1" applyFill="1" applyBorder="1" applyAlignment="1">
      <alignment horizontal="left" vertical="center"/>
    </xf>
    <xf numFmtId="0" fontId="30" fillId="26" borderId="24" xfId="0" applyFont="1" applyFill="1" applyBorder="1" applyAlignment="1">
      <alignment horizontal="left" vertical="center"/>
    </xf>
    <xf numFmtId="0" fontId="30" fillId="26" borderId="44" xfId="0" applyFont="1" applyFill="1" applyBorder="1" applyAlignment="1">
      <alignment horizontal="left" vertical="center"/>
    </xf>
    <xf numFmtId="0" fontId="30" fillId="0" borderId="33" xfId="0" applyFont="1" applyBorder="1" applyAlignment="1">
      <alignment horizontal="left" vertical="center"/>
    </xf>
    <xf numFmtId="0" fontId="30" fillId="0" borderId="0" xfId="0" applyFont="1" applyBorder="1" applyAlignment="1">
      <alignment horizontal="left" vertical="center"/>
    </xf>
    <xf numFmtId="0" fontId="30" fillId="0" borderId="34" xfId="0" applyFont="1" applyBorder="1" applyAlignment="1">
      <alignment horizontal="left" vertical="center"/>
    </xf>
    <xf numFmtId="49" fontId="16" fillId="26" borderId="45" xfId="0" applyNumberFormat="1" applyFont="1" applyFill="1" applyBorder="1" applyAlignment="1">
      <alignment horizontal="left" vertical="center" wrapText="1"/>
    </xf>
    <xf numFmtId="49" fontId="16" fillId="26" borderId="4" xfId="0" applyNumberFormat="1" applyFont="1" applyFill="1" applyBorder="1" applyAlignment="1">
      <alignment horizontal="left" vertical="center" wrapText="1"/>
    </xf>
    <xf numFmtId="49" fontId="16" fillId="26" borderId="46" xfId="0" applyNumberFormat="1" applyFont="1" applyFill="1" applyBorder="1" applyAlignment="1">
      <alignment horizontal="left" vertical="center" wrapText="1"/>
    </xf>
    <xf numFmtId="0" fontId="34" fillId="26" borderId="45" xfId="0" applyFont="1" applyFill="1" applyBorder="1" applyAlignment="1">
      <alignment horizontal="left" vertical="center" wrapText="1"/>
    </xf>
    <xf numFmtId="0" fontId="34" fillId="26" borderId="4" xfId="0" applyFont="1" applyFill="1" applyBorder="1" applyAlignment="1">
      <alignment horizontal="left" vertical="center" wrapText="1"/>
    </xf>
    <xf numFmtId="0" fontId="34" fillId="26" borderId="46" xfId="0" applyFont="1" applyFill="1" applyBorder="1" applyAlignment="1">
      <alignment horizontal="left" vertical="center" wrapText="1"/>
    </xf>
    <xf numFmtId="0" fontId="30" fillId="26" borderId="45" xfId="0" applyFont="1" applyFill="1" applyBorder="1" applyAlignment="1">
      <alignment horizontal="left" vertical="center" wrapText="1"/>
    </xf>
    <xf numFmtId="0" fontId="30" fillId="26" borderId="4" xfId="0" applyFont="1" applyFill="1" applyBorder="1" applyAlignment="1">
      <alignment horizontal="left" vertical="center" wrapText="1"/>
    </xf>
    <xf numFmtId="0" fontId="30" fillId="26" borderId="46" xfId="0" applyFont="1" applyFill="1" applyBorder="1" applyAlignment="1">
      <alignment horizontal="left" vertical="center" wrapText="1"/>
    </xf>
    <xf numFmtId="0" fontId="34" fillId="26" borderId="4" xfId="0" applyFont="1" applyFill="1" applyBorder="1" applyAlignment="1">
      <alignment horizontal="left" vertical="center"/>
    </xf>
    <xf numFmtId="1" fontId="31" fillId="26" borderId="43" xfId="10" applyNumberFormat="1" applyFont="1" applyFill="1" applyBorder="1" applyAlignment="1">
      <alignment horizontal="left" vertical="center" wrapText="1"/>
    </xf>
    <xf numFmtId="1" fontId="31" fillId="26" borderId="24" xfId="10" applyNumberFormat="1" applyFont="1" applyFill="1" applyBorder="1" applyAlignment="1">
      <alignment horizontal="left" vertical="center" wrapText="1"/>
    </xf>
    <xf numFmtId="1" fontId="31" fillId="26" borderId="44" xfId="10" applyNumberFormat="1" applyFont="1" applyFill="1" applyBorder="1" applyAlignment="1">
      <alignment horizontal="left" vertical="center" wrapText="1"/>
    </xf>
    <xf numFmtId="0" fontId="26" fillId="26" borderId="37" xfId="0" applyFont="1" applyFill="1" applyBorder="1" applyAlignment="1">
      <alignment horizontal="center" vertical="center" wrapText="1"/>
    </xf>
    <xf numFmtId="0" fontId="26" fillId="26" borderId="38" xfId="0" applyFont="1" applyFill="1" applyBorder="1" applyAlignment="1">
      <alignment horizontal="center" vertical="center" wrapText="1"/>
    </xf>
    <xf numFmtId="0" fontId="26" fillId="26" borderId="39" xfId="0" applyFont="1" applyFill="1" applyBorder="1" applyAlignment="1">
      <alignment horizontal="center" vertical="center" wrapText="1"/>
    </xf>
    <xf numFmtId="0" fontId="28" fillId="0" borderId="40" xfId="0" applyFont="1" applyBorder="1" applyAlignment="1">
      <alignment horizontal="left" vertical="center" wrapText="1"/>
    </xf>
    <xf numFmtId="0" fontId="28" fillId="0" borderId="6" xfId="0" applyFont="1" applyBorder="1" applyAlignment="1">
      <alignment horizontal="left" vertical="center" wrapText="1"/>
    </xf>
    <xf numFmtId="0" fontId="28" fillId="0" borderId="41" xfId="0" applyFont="1" applyBorder="1" applyAlignment="1">
      <alignment horizontal="left" vertical="center" wrapText="1"/>
    </xf>
    <xf numFmtId="0" fontId="29" fillId="26" borderId="28" xfId="0" applyFont="1" applyFill="1" applyBorder="1" applyAlignment="1">
      <alignment horizontal="left" vertical="center" wrapText="1"/>
    </xf>
    <xf numFmtId="0" fontId="29" fillId="26" borderId="29" xfId="0" applyFont="1" applyFill="1" applyBorder="1" applyAlignment="1">
      <alignment horizontal="left" vertical="center" wrapText="1"/>
    </xf>
    <xf numFmtId="0" fontId="29" fillId="26" borderId="42" xfId="0" applyFont="1" applyFill="1" applyBorder="1" applyAlignment="1">
      <alignment horizontal="left" vertical="center" wrapText="1"/>
    </xf>
    <xf numFmtId="1" fontId="31" fillId="26" borderId="4" xfId="10" applyNumberFormat="1" applyFont="1" applyFill="1" applyBorder="1" applyAlignment="1">
      <alignment horizontal="left" vertical="center" wrapText="1"/>
    </xf>
    <xf numFmtId="0" fontId="16" fillId="29" borderId="14" xfId="0" applyFont="1" applyFill="1" applyBorder="1" applyAlignment="1">
      <alignment horizontal="center" vertical="center" wrapText="1"/>
    </xf>
    <xf numFmtId="0" fontId="16" fillId="29" borderId="11" xfId="0" applyFont="1" applyFill="1" applyBorder="1" applyAlignment="1">
      <alignment horizontal="center" vertical="center"/>
    </xf>
    <xf numFmtId="0" fontId="16" fillId="29" borderId="16" xfId="0" applyFont="1" applyFill="1" applyBorder="1" applyAlignment="1">
      <alignment horizontal="center" vertical="center"/>
    </xf>
    <xf numFmtId="0" fontId="16" fillId="0" borderId="14"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16"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10"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18" xfId="0" applyFont="1" applyFill="1" applyBorder="1" applyAlignment="1">
      <alignment horizontal="center" vertical="center"/>
    </xf>
    <xf numFmtId="0" fontId="16" fillId="17" borderId="14" xfId="0" applyFont="1" applyFill="1" applyBorder="1" applyAlignment="1">
      <alignment horizontal="center" vertical="center"/>
    </xf>
    <xf numFmtId="0" fontId="16" fillId="17" borderId="13" xfId="0" applyFont="1" applyFill="1" applyBorder="1" applyAlignment="1">
      <alignment horizontal="center" vertical="center"/>
    </xf>
    <xf numFmtId="0" fontId="16" fillId="17" borderId="10" xfId="0" applyFont="1" applyFill="1" applyBorder="1" applyAlignment="1">
      <alignment horizontal="center" vertical="center"/>
    </xf>
    <xf numFmtId="0" fontId="16" fillId="17" borderId="11" xfId="0" applyFont="1" applyFill="1" applyBorder="1" applyAlignment="1">
      <alignment horizontal="center" vertical="center"/>
    </xf>
    <xf numFmtId="0" fontId="16" fillId="17" borderId="0" xfId="0" applyFont="1" applyFill="1" applyBorder="1" applyAlignment="1">
      <alignment horizontal="center" vertical="center"/>
    </xf>
    <xf numFmtId="0" fontId="16" fillId="17" borderId="12" xfId="0" applyFont="1" applyFill="1" applyBorder="1" applyAlignment="1">
      <alignment horizontal="center" vertical="center"/>
    </xf>
    <xf numFmtId="0" fontId="16" fillId="17" borderId="16" xfId="0" applyFont="1" applyFill="1" applyBorder="1" applyAlignment="1">
      <alignment horizontal="center" vertical="center"/>
    </xf>
    <xf numFmtId="0" fontId="16" fillId="17" borderId="17" xfId="0" applyFont="1" applyFill="1" applyBorder="1" applyAlignment="1">
      <alignment horizontal="center" vertical="center"/>
    </xf>
    <xf numFmtId="0" fontId="16" fillId="17" borderId="18" xfId="0" applyFont="1" applyFill="1" applyBorder="1" applyAlignment="1">
      <alignment horizontal="center" vertical="center"/>
    </xf>
    <xf numFmtId="0" fontId="17" fillId="11" borderId="14" xfId="1" quotePrefix="1" applyFont="1" applyFill="1" applyBorder="1" applyAlignment="1">
      <alignment horizontal="center" vertical="center" wrapText="1"/>
    </xf>
    <xf numFmtId="0" fontId="18" fillId="11" borderId="10" xfId="0" applyFont="1" applyFill="1" applyBorder="1" applyAlignment="1">
      <alignment horizontal="center" vertical="center" wrapText="1"/>
    </xf>
    <xf numFmtId="0" fontId="18" fillId="11" borderId="11" xfId="0" applyFont="1" applyFill="1" applyBorder="1" applyAlignment="1">
      <alignment horizontal="center" vertical="center" wrapText="1"/>
    </xf>
    <xf numFmtId="0" fontId="18" fillId="11" borderId="12" xfId="0" applyFont="1" applyFill="1" applyBorder="1" applyAlignment="1">
      <alignment horizontal="center" vertical="center" wrapText="1"/>
    </xf>
    <xf numFmtId="0" fontId="18" fillId="11" borderId="16" xfId="0" applyFont="1" applyFill="1" applyBorder="1" applyAlignment="1">
      <alignment horizontal="center" vertical="center" wrapText="1"/>
    </xf>
    <xf numFmtId="0" fontId="18" fillId="11" borderId="18" xfId="0" applyFont="1" applyFill="1" applyBorder="1" applyAlignment="1">
      <alignment horizontal="center" vertical="center" wrapText="1"/>
    </xf>
    <xf numFmtId="0" fontId="42" fillId="30" borderId="28" xfId="0" applyFont="1" applyFill="1" applyBorder="1" applyAlignment="1">
      <alignment horizontal="center" wrapText="1"/>
    </xf>
    <xf numFmtId="0" fontId="25" fillId="30" borderId="29" xfId="0" applyFont="1" applyFill="1" applyBorder="1" applyAlignment="1">
      <alignment horizontal="center" wrapText="1"/>
    </xf>
    <xf numFmtId="0" fontId="25" fillId="30" borderId="30" xfId="0" applyFont="1" applyFill="1" applyBorder="1" applyAlignment="1">
      <alignment horizontal="center" wrapText="1"/>
    </xf>
    <xf numFmtId="0" fontId="17" fillId="6" borderId="14" xfId="1" quotePrefix="1" applyFont="1" applyFill="1" applyBorder="1" applyAlignment="1">
      <alignment horizontal="center" vertical="center" wrapText="1"/>
    </xf>
    <xf numFmtId="0" fontId="18" fillId="7" borderId="10" xfId="0" applyFont="1" applyFill="1" applyBorder="1" applyAlignment="1">
      <alignment horizontal="center" vertical="center" wrapText="1"/>
    </xf>
    <xf numFmtId="0" fontId="18" fillId="7" borderId="11" xfId="0" applyFont="1" applyFill="1" applyBorder="1" applyAlignment="1">
      <alignment horizontal="center" vertical="center" wrapText="1"/>
    </xf>
    <xf numFmtId="0" fontId="18" fillId="7" borderId="12" xfId="0" applyFont="1" applyFill="1" applyBorder="1" applyAlignment="1">
      <alignment horizontal="center" vertical="center" wrapText="1"/>
    </xf>
    <xf numFmtId="0" fontId="18" fillId="7" borderId="16" xfId="0" applyFont="1" applyFill="1" applyBorder="1" applyAlignment="1">
      <alignment horizontal="center" vertical="center" wrapText="1"/>
    </xf>
    <xf numFmtId="0" fontId="18" fillId="7" borderId="18" xfId="0" applyFont="1" applyFill="1" applyBorder="1" applyAlignment="1">
      <alignment horizontal="center" vertical="center" wrapText="1"/>
    </xf>
    <xf numFmtId="0" fontId="17" fillId="8" borderId="13" xfId="1" quotePrefix="1" applyFont="1" applyFill="1" applyBorder="1" applyAlignment="1">
      <alignment horizontal="center" vertical="center" wrapText="1"/>
    </xf>
    <xf numFmtId="0" fontId="18" fillId="8" borderId="10" xfId="0" applyFont="1" applyFill="1" applyBorder="1" applyAlignment="1">
      <alignment horizontal="center" vertical="center" wrapText="1"/>
    </xf>
    <xf numFmtId="0" fontId="18" fillId="8" borderId="0" xfId="0" applyFont="1" applyFill="1" applyBorder="1" applyAlignment="1">
      <alignment horizontal="center" vertical="center" wrapText="1"/>
    </xf>
    <xf numFmtId="0" fontId="18" fillId="8" borderId="12" xfId="0" applyFont="1" applyFill="1" applyBorder="1" applyAlignment="1">
      <alignment horizontal="center" vertical="center" wrapText="1"/>
    </xf>
    <xf numFmtId="0" fontId="18" fillId="8" borderId="17" xfId="0" applyFont="1" applyFill="1" applyBorder="1" applyAlignment="1">
      <alignment horizontal="center" vertical="center" wrapText="1"/>
    </xf>
    <xf numFmtId="0" fontId="18" fillId="8" borderId="18" xfId="0" applyFont="1" applyFill="1" applyBorder="1" applyAlignment="1">
      <alignment horizontal="center" vertical="center" wrapText="1"/>
    </xf>
    <xf numFmtId="0" fontId="17" fillId="9" borderId="13" xfId="1" quotePrefix="1" applyFont="1" applyFill="1" applyBorder="1" applyAlignment="1">
      <alignment horizontal="center" vertical="center" wrapText="1"/>
    </xf>
    <xf numFmtId="0" fontId="18" fillId="9" borderId="10" xfId="0" applyFont="1" applyFill="1" applyBorder="1" applyAlignment="1">
      <alignment horizontal="center" vertical="center" wrapText="1"/>
    </xf>
    <xf numFmtId="0" fontId="18" fillId="9" borderId="0" xfId="0" applyFont="1" applyFill="1" applyBorder="1" applyAlignment="1">
      <alignment horizontal="center" vertical="center" wrapText="1"/>
    </xf>
    <xf numFmtId="0" fontId="18" fillId="9" borderId="12" xfId="0" applyFont="1" applyFill="1" applyBorder="1" applyAlignment="1">
      <alignment horizontal="center" vertical="center" wrapText="1"/>
    </xf>
    <xf numFmtId="0" fontId="18" fillId="9" borderId="17" xfId="0" applyFont="1" applyFill="1" applyBorder="1" applyAlignment="1">
      <alignment horizontal="center" vertical="center" wrapText="1"/>
    </xf>
    <xf numFmtId="0" fontId="18" fillId="9" borderId="18" xfId="0" applyFont="1" applyFill="1" applyBorder="1" applyAlignment="1">
      <alignment horizontal="center" vertical="center" wrapText="1"/>
    </xf>
    <xf numFmtId="0" fontId="17" fillId="5" borderId="14" xfId="1" quotePrefix="1"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16" xfId="0" applyFont="1" applyFill="1" applyBorder="1" applyAlignment="1">
      <alignment horizontal="center" vertical="center" wrapText="1"/>
    </xf>
    <xf numFmtId="0" fontId="18" fillId="5" borderId="18" xfId="0" applyFont="1" applyFill="1" applyBorder="1" applyAlignment="1">
      <alignment horizontal="center" vertical="center" wrapText="1"/>
    </xf>
    <xf numFmtId="0" fontId="17" fillId="25" borderId="13" xfId="1" quotePrefix="1" applyFont="1" applyFill="1" applyBorder="1" applyAlignment="1">
      <alignment horizontal="center" vertical="center" wrapText="1"/>
    </xf>
    <xf numFmtId="0" fontId="18" fillId="25" borderId="10" xfId="0" applyFont="1" applyFill="1" applyBorder="1" applyAlignment="1">
      <alignment horizontal="center" vertical="center" wrapText="1"/>
    </xf>
    <xf numFmtId="0" fontId="18" fillId="25" borderId="0" xfId="0" applyFont="1" applyFill="1" applyBorder="1" applyAlignment="1">
      <alignment horizontal="center" vertical="center" wrapText="1"/>
    </xf>
    <xf numFmtId="0" fontId="18" fillId="25" borderId="12" xfId="0" applyFont="1" applyFill="1" applyBorder="1" applyAlignment="1">
      <alignment horizontal="center" vertical="center" wrapText="1"/>
    </xf>
    <xf numFmtId="0" fontId="18" fillId="25" borderId="17" xfId="0" applyFont="1" applyFill="1" applyBorder="1" applyAlignment="1">
      <alignment horizontal="center" vertical="center" wrapText="1"/>
    </xf>
    <xf numFmtId="0" fontId="18" fillId="25" borderId="18" xfId="0" applyFont="1" applyFill="1" applyBorder="1" applyAlignment="1">
      <alignment horizontal="center" vertical="center" wrapText="1"/>
    </xf>
    <xf numFmtId="0" fontId="17" fillId="10" borderId="13" xfId="1" quotePrefix="1" applyFont="1" applyFill="1" applyBorder="1" applyAlignment="1">
      <alignment horizontal="center" vertical="center" wrapText="1"/>
    </xf>
    <xf numFmtId="0" fontId="17" fillId="10" borderId="10" xfId="1" quotePrefix="1" applyFont="1" applyFill="1" applyBorder="1" applyAlignment="1">
      <alignment horizontal="center" vertical="center" wrapText="1"/>
    </xf>
    <xf numFmtId="0" fontId="17" fillId="10" borderId="0" xfId="1" quotePrefix="1" applyFont="1" applyFill="1" applyBorder="1" applyAlignment="1">
      <alignment horizontal="center" vertical="center" wrapText="1"/>
    </xf>
    <xf numFmtId="0" fontId="17" fillId="10" borderId="12" xfId="1" quotePrefix="1" applyFont="1" applyFill="1" applyBorder="1" applyAlignment="1">
      <alignment horizontal="center" vertical="center" wrapText="1"/>
    </xf>
    <xf numFmtId="49" fontId="16" fillId="22" borderId="14" xfId="0" applyNumberFormat="1" applyFont="1" applyFill="1" applyBorder="1" applyAlignment="1">
      <alignment horizontal="center" vertical="center" wrapText="1"/>
    </xf>
    <xf numFmtId="49" fontId="16" fillId="22" borderId="13" xfId="0" applyNumberFormat="1" applyFont="1" applyFill="1" applyBorder="1" applyAlignment="1">
      <alignment horizontal="center" vertical="center" wrapText="1"/>
    </xf>
    <xf numFmtId="49" fontId="16" fillId="22" borderId="10" xfId="0" applyNumberFormat="1" applyFont="1" applyFill="1" applyBorder="1" applyAlignment="1">
      <alignment horizontal="center" vertical="center" wrapText="1"/>
    </xf>
    <xf numFmtId="49" fontId="16" fillId="22" borderId="11" xfId="0" applyNumberFormat="1" applyFont="1" applyFill="1" applyBorder="1" applyAlignment="1">
      <alignment horizontal="center" vertical="center" wrapText="1"/>
    </xf>
    <xf numFmtId="49" fontId="16" fillId="22" borderId="0" xfId="0" applyNumberFormat="1" applyFont="1" applyFill="1" applyBorder="1" applyAlignment="1">
      <alignment horizontal="center" vertical="center" wrapText="1"/>
    </xf>
    <xf numFmtId="49" fontId="16" fillId="22" borderId="12" xfId="0" applyNumberFormat="1" applyFont="1" applyFill="1" applyBorder="1" applyAlignment="1">
      <alignment horizontal="center" vertical="center" wrapText="1"/>
    </xf>
    <xf numFmtId="49" fontId="16" fillId="22" borderId="16" xfId="0" applyNumberFormat="1" applyFont="1" applyFill="1" applyBorder="1" applyAlignment="1">
      <alignment horizontal="center" vertical="center" wrapText="1"/>
    </xf>
    <xf numFmtId="49" fontId="16" fillId="22" borderId="17" xfId="0" applyNumberFormat="1" applyFont="1" applyFill="1" applyBorder="1" applyAlignment="1">
      <alignment horizontal="center" vertical="center" wrapText="1"/>
    </xf>
    <xf numFmtId="49" fontId="16" fillId="22" borderId="18" xfId="0" applyNumberFormat="1" applyFont="1" applyFill="1" applyBorder="1" applyAlignment="1">
      <alignment horizontal="center" vertical="center" wrapText="1"/>
    </xf>
    <xf numFmtId="0" fontId="0" fillId="0" borderId="9" xfId="0" applyFont="1" applyBorder="1" applyAlignment="1">
      <alignment horizontal="center" vertical="center"/>
    </xf>
    <xf numFmtId="0" fontId="0" fillId="0" borderId="15" xfId="0" applyFont="1" applyBorder="1" applyAlignment="1">
      <alignment horizontal="center" vertical="center"/>
    </xf>
    <xf numFmtId="0" fontId="0" fillId="0" borderId="19" xfId="0" applyFont="1" applyBorder="1" applyAlignment="1">
      <alignment horizontal="center" vertical="center"/>
    </xf>
    <xf numFmtId="0" fontId="5" fillId="3" borderId="9"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2" fillId="2" borderId="14" xfId="1" quotePrefix="1" applyFont="1" applyBorder="1" applyAlignment="1">
      <alignment horizontal="center" vertical="center" wrapText="1"/>
    </xf>
    <xf numFmtId="0" fontId="2" fillId="2" borderId="13" xfId="1" quotePrefix="1" applyFont="1" applyBorder="1" applyAlignment="1">
      <alignment horizontal="center" vertical="center" wrapText="1"/>
    </xf>
    <xf numFmtId="0" fontId="2" fillId="2" borderId="10" xfId="1" quotePrefix="1" applyFont="1" applyBorder="1" applyAlignment="1">
      <alignment horizontal="center" vertical="center" wrapText="1"/>
    </xf>
    <xf numFmtId="0" fontId="2" fillId="2" borderId="11" xfId="1" quotePrefix="1" applyFont="1" applyBorder="1" applyAlignment="1">
      <alignment horizontal="center" vertical="center" wrapText="1"/>
    </xf>
    <xf numFmtId="0" fontId="2" fillId="2" borderId="0" xfId="1" quotePrefix="1" applyFont="1" applyBorder="1" applyAlignment="1">
      <alignment horizontal="center" vertical="center" wrapText="1"/>
    </xf>
    <xf numFmtId="0" fontId="2" fillId="2" borderId="12" xfId="1" quotePrefix="1" applyFont="1" applyBorder="1" applyAlignment="1">
      <alignment horizontal="center" vertical="center" wrapText="1"/>
    </xf>
    <xf numFmtId="0" fontId="2" fillId="2" borderId="16" xfId="1" quotePrefix="1" applyFont="1" applyBorder="1" applyAlignment="1">
      <alignment horizontal="center" vertical="center" wrapText="1"/>
    </xf>
    <xf numFmtId="0" fontId="2" fillId="2" borderId="17" xfId="1" quotePrefix="1" applyFont="1" applyBorder="1" applyAlignment="1">
      <alignment horizontal="center" vertical="center" wrapText="1"/>
    </xf>
    <xf numFmtId="0" fontId="2" fillId="2" borderId="18" xfId="1" quotePrefix="1" applyFont="1" applyBorder="1" applyAlignment="1">
      <alignment horizontal="center" vertical="center" wrapText="1"/>
    </xf>
    <xf numFmtId="49" fontId="5" fillId="3" borderId="9" xfId="0" applyNumberFormat="1" applyFont="1" applyFill="1" applyBorder="1" applyAlignment="1">
      <alignment horizontal="center" vertical="center" wrapText="1"/>
    </xf>
    <xf numFmtId="49" fontId="5" fillId="3" borderId="15" xfId="0" applyNumberFormat="1" applyFont="1" applyFill="1" applyBorder="1" applyAlignment="1">
      <alignment horizontal="center" vertical="center" wrapText="1"/>
    </xf>
    <xf numFmtId="49" fontId="5" fillId="3" borderId="19"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9" xfId="0" applyNumberFormat="1" applyFont="1" applyFill="1" applyBorder="1" applyAlignment="1">
      <alignment horizontal="center" vertical="center" wrapText="1"/>
    </xf>
    <xf numFmtId="49" fontId="2" fillId="0" borderId="9" xfId="0" applyNumberFormat="1" applyFont="1" applyFill="1" applyBorder="1" applyAlignment="1">
      <alignment horizontal="center" vertical="center" wrapText="1"/>
    </xf>
    <xf numFmtId="0" fontId="2" fillId="2" borderId="9" xfId="1" applyFont="1" applyBorder="1" applyAlignment="1">
      <alignment horizontal="center" vertical="center" wrapText="1"/>
    </xf>
    <xf numFmtId="0" fontId="2" fillId="2" borderId="15" xfId="1" applyFont="1" applyBorder="1" applyAlignment="1">
      <alignment horizontal="center" vertical="center" wrapText="1"/>
    </xf>
    <xf numFmtId="0" fontId="2" fillId="2" borderId="19" xfId="1" applyFont="1" applyBorder="1" applyAlignment="1">
      <alignment horizontal="center" vertical="center" wrapText="1"/>
    </xf>
    <xf numFmtId="0" fontId="2" fillId="0" borderId="9"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9" xfId="0" applyFont="1" applyFill="1" applyBorder="1" applyAlignment="1">
      <alignment horizontal="center" vertical="center" wrapText="1"/>
    </xf>
  </cellXfs>
  <cellStyles count="15">
    <cellStyle name="40% - Accent5" xfId="1" builtinId="47"/>
    <cellStyle name="Comma 2" xfId="12"/>
    <cellStyle name="Currency" xfId="10" builtinId="4"/>
    <cellStyle name="Currency 2" xfId="5"/>
    <cellStyle name="Hyperlink 2" xfId="11"/>
    <cellStyle name="Hyperlink 3" xfId="13"/>
    <cellStyle name="Normal" xfId="0" builtinId="0"/>
    <cellStyle name="Normal 10" xfId="9"/>
    <cellStyle name="Normal 2 2" xfId="3"/>
    <cellStyle name="Normal 3" xfId="8"/>
    <cellStyle name="Normal 3 2" xfId="7"/>
    <cellStyle name="Normal 5" xfId="14"/>
    <cellStyle name="Normal 7" xfId="4"/>
    <cellStyle name="Normal 9" xfId="2"/>
    <cellStyle name="Normal 9 2" xfId="6"/>
  </cellStyles>
  <dxfs count="1">
    <dxf>
      <fill>
        <patternFill patternType="solid">
          <fgColor rgb="FFCCC0DA"/>
          <bgColor rgb="FF000000"/>
        </patternFill>
      </fill>
    </dxf>
  </dxfs>
  <tableStyles count="0" defaultTableStyle="TableStyleMedium2" defaultPivotStyle="PivotStyleLight16"/>
  <colors>
    <mruColors>
      <color rgb="FFFFCC00"/>
      <color rgb="FFFFCC66"/>
      <color rgb="FFCC99FF"/>
      <color rgb="FF66FFFF"/>
      <color rgb="FF00FFCC"/>
      <color rgb="FFFFFF66"/>
      <color rgb="FFFFCCFF"/>
      <color rgb="FFFFFF99"/>
      <color rgb="FFFFCC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tohill\AppData\Local\Microsoft\Windows\Temporary%20Internet%20Files\Content.Outlook\NQLWOAGS\Excel\Excel\Copy%20of%20July_2014_-_January_2015_Rate_Calc_09%2025%2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erogers\AppData\Local\Microsoft\Windows\INetCache\Content.Outlook\UMMEI3XD\Master%20Provider%20List%20FY24%20V1%20QIPP%20Data%20Request-12212022%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AWP%20-%20Any%20Willing%20Provider\Aggregated%20Data\FY%202024\Copy%20of%20Master%20Provider%20List%20FY24%20V1%20QIPP%20Data%20Request-1221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erogers\AppData\Local\Microsoft\Windows\INetCache\Content.Outlook\UMMEI3XD\Master%20Provider%20List%20FY24%20V1%20QIPP%20Data%20Request-1221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SCNF"/>
      <sheetName val="NF"/>
      <sheetName val="CARE"/>
      <sheetName val="Rate File"/>
    </sheetNames>
    <sheetDataSet>
      <sheetData sheetId="0">
        <row r="54">
          <cell r="D54">
            <v>0.96220000000000006</v>
          </cell>
        </row>
      </sheetData>
      <sheetData sheetId="1"/>
      <sheetData sheetId="2">
        <row r="2">
          <cell r="D2" t="str">
            <v>COUNTY CLASS I</v>
          </cell>
          <cell r="E2">
            <v>6124</v>
          </cell>
          <cell r="J2">
            <v>1269995.1199999999</v>
          </cell>
          <cell r="N2">
            <v>1222411.6400000001</v>
          </cell>
        </row>
        <row r="3">
          <cell r="D3" t="str">
            <v>COUNTY CLASS I</v>
          </cell>
          <cell r="E3">
            <v>47281</v>
          </cell>
          <cell r="J3">
            <v>10618839.790000001</v>
          </cell>
          <cell r="N3">
            <v>10217424.1</v>
          </cell>
        </row>
        <row r="4">
          <cell r="D4" t="str">
            <v>COUNTY CLASS I</v>
          </cell>
          <cell r="E4">
            <v>10115</v>
          </cell>
          <cell r="J4">
            <v>2168959.4500000002</v>
          </cell>
          <cell r="N4">
            <v>2086926.8</v>
          </cell>
        </row>
        <row r="5">
          <cell r="D5" t="str">
            <v>COUNTY CLASS I</v>
          </cell>
          <cell r="E5">
            <v>11886</v>
          </cell>
          <cell r="J5">
            <v>2511036.3600000003</v>
          </cell>
          <cell r="N5">
            <v>2416067.2200000002</v>
          </cell>
        </row>
        <row r="6">
          <cell r="D6" t="str">
            <v>COUNTY CLASS I</v>
          </cell>
          <cell r="E6">
            <v>8811</v>
          </cell>
          <cell r="J6">
            <v>1992783.87</v>
          </cell>
          <cell r="N6">
            <v>1917449.82</v>
          </cell>
        </row>
        <row r="7">
          <cell r="D7" t="str">
            <v>COUNTY CLASS I</v>
          </cell>
          <cell r="E7">
            <v>7598</v>
          </cell>
          <cell r="J7">
            <v>1609560.32</v>
          </cell>
          <cell r="N7">
            <v>1548700.34</v>
          </cell>
        </row>
        <row r="8">
          <cell r="D8" t="str">
            <v>COUNTY CLASS I</v>
          </cell>
          <cell r="E8">
            <v>19223</v>
          </cell>
          <cell r="J8">
            <v>4081619.5900000003</v>
          </cell>
          <cell r="N8">
            <v>3927258.9000000004</v>
          </cell>
        </row>
        <row r="9">
          <cell r="D9" t="str">
            <v>COUNTY CLASS I</v>
          </cell>
          <cell r="E9">
            <v>28244</v>
          </cell>
          <cell r="J9">
            <v>6088276.6399999997</v>
          </cell>
          <cell r="N9">
            <v>5858088.04</v>
          </cell>
        </row>
        <row r="10">
          <cell r="D10" t="str">
            <v>COUNTY CLASS I</v>
          </cell>
          <cell r="E10">
            <v>28122</v>
          </cell>
          <cell r="J10">
            <v>5989423.5599999996</v>
          </cell>
          <cell r="N10">
            <v>5763041.46</v>
          </cell>
        </row>
        <row r="11">
          <cell r="D11" t="str">
            <v>COUNTY CLASS I</v>
          </cell>
          <cell r="E11">
            <v>4642</v>
          </cell>
          <cell r="J11">
            <v>1020172.3400000001</v>
          </cell>
          <cell r="N11">
            <v>991670.46</v>
          </cell>
        </row>
        <row r="12">
          <cell r="D12" t="str">
            <v>COUNTY CLASS I</v>
          </cell>
          <cell r="E12">
            <v>16975</v>
          </cell>
          <cell r="J12">
            <v>3741459.75</v>
          </cell>
          <cell r="N12">
            <v>3600058</v>
          </cell>
        </row>
        <row r="13">
          <cell r="D13" t="str">
            <v>COUNTY CLASS I</v>
          </cell>
          <cell r="E13">
            <v>3664</v>
          </cell>
          <cell r="J13">
            <v>806299.84</v>
          </cell>
          <cell r="N13">
            <v>775815.36</v>
          </cell>
        </row>
        <row r="14">
          <cell r="D14" t="str">
            <v>COUNTY CLASS I</v>
          </cell>
          <cell r="E14">
            <v>11973</v>
          </cell>
          <cell r="J14">
            <v>2487630.21</v>
          </cell>
          <cell r="N14">
            <v>2393642.1599999997</v>
          </cell>
        </row>
        <row r="15">
          <cell r="D15" t="str">
            <v>COUNTY CLASS II</v>
          </cell>
          <cell r="E15">
            <v>16556</v>
          </cell>
          <cell r="J15">
            <v>3583049.52</v>
          </cell>
          <cell r="N15">
            <v>3689339.04</v>
          </cell>
        </row>
        <row r="16">
          <cell r="D16" t="str">
            <v>COUNTY CLASS II</v>
          </cell>
          <cell r="E16">
            <v>127832</v>
          </cell>
          <cell r="J16">
            <v>29962542.479999997</v>
          </cell>
          <cell r="N16">
            <v>29705600.16</v>
          </cell>
        </row>
        <row r="17">
          <cell r="D17" t="str">
            <v>COUNTY CLASS II</v>
          </cell>
          <cell r="E17">
            <v>27348</v>
          </cell>
          <cell r="J17">
            <v>6118294.5599999996</v>
          </cell>
          <cell r="N17">
            <v>6295509.5999999996</v>
          </cell>
        </row>
        <row r="18">
          <cell r="D18" t="str">
            <v>COUNTY CLASS II</v>
          </cell>
          <cell r="E18">
            <v>32137</v>
          </cell>
          <cell r="J18">
            <v>7083958.9100000001</v>
          </cell>
          <cell r="N18">
            <v>7119309.6100000003</v>
          </cell>
        </row>
        <row r="19">
          <cell r="D19" t="str">
            <v>COUNTY CLASS II</v>
          </cell>
          <cell r="E19">
            <v>23823</v>
          </cell>
          <cell r="J19">
            <v>5629374.9000000004</v>
          </cell>
          <cell r="N19">
            <v>5416635.5099999998</v>
          </cell>
        </row>
        <row r="20">
          <cell r="D20" t="str">
            <v>COUNTY CLASS II</v>
          </cell>
          <cell r="E20">
            <v>20542</v>
          </cell>
          <cell r="J20">
            <v>4541630.78</v>
          </cell>
          <cell r="N20">
            <v>4566897.4399999995</v>
          </cell>
        </row>
        <row r="21">
          <cell r="D21" t="str">
            <v>COUNTY CLASS II</v>
          </cell>
          <cell r="E21">
            <v>51972</v>
          </cell>
          <cell r="J21">
            <v>11522192.399999999</v>
          </cell>
          <cell r="N21">
            <v>12023722.199999999</v>
          </cell>
        </row>
        <row r="22">
          <cell r="D22" t="str">
            <v>COUNTY CLASS II</v>
          </cell>
          <cell r="E22">
            <v>76364</v>
          </cell>
          <cell r="J22">
            <v>17178845.440000001</v>
          </cell>
          <cell r="N22">
            <v>17014662.84</v>
          </cell>
        </row>
        <row r="23">
          <cell r="D23" t="str">
            <v>COUNTY CLASS II</v>
          </cell>
          <cell r="E23">
            <v>76033</v>
          </cell>
          <cell r="J23">
            <v>16899854.91</v>
          </cell>
          <cell r="N23">
            <v>17328681.030000001</v>
          </cell>
        </row>
        <row r="24">
          <cell r="D24" t="str">
            <v>COUNTY CLASS II</v>
          </cell>
          <cell r="E24">
            <v>12550</v>
          </cell>
          <cell r="J24">
            <v>2878091.5</v>
          </cell>
          <cell r="N24">
            <v>2769283</v>
          </cell>
        </row>
        <row r="25">
          <cell r="D25" t="str">
            <v>COUNTY CLASS II</v>
          </cell>
          <cell r="E25">
            <v>45897</v>
          </cell>
          <cell r="J25">
            <v>10567784.25</v>
          </cell>
          <cell r="N25">
            <v>10170775.199999999</v>
          </cell>
        </row>
        <row r="26">
          <cell r="D26" t="str">
            <v>COUNTY CLASS II</v>
          </cell>
          <cell r="E26">
            <v>9907</v>
          </cell>
          <cell r="J26">
            <v>2274944.41</v>
          </cell>
          <cell r="N26">
            <v>2617726.6100000003</v>
          </cell>
        </row>
        <row r="27">
          <cell r="D27" t="str">
            <v>COUNTY CLASS II</v>
          </cell>
          <cell r="E27">
            <v>32373</v>
          </cell>
          <cell r="J27">
            <v>7020732.5099999998</v>
          </cell>
          <cell r="N27">
            <v>6955986.5099999988</v>
          </cell>
        </row>
        <row r="28">
          <cell r="D28" t="str">
            <v>NF</v>
          </cell>
          <cell r="E28">
            <v>52234</v>
          </cell>
          <cell r="J28">
            <v>10465081.9</v>
          </cell>
          <cell r="N28">
            <v>10069670.52</v>
          </cell>
        </row>
        <row r="29">
          <cell r="D29" t="str">
            <v>NF</v>
          </cell>
          <cell r="E29">
            <v>40582</v>
          </cell>
          <cell r="J29">
            <v>8190665.0600000005</v>
          </cell>
          <cell r="N29">
            <v>7965840.7799999993</v>
          </cell>
        </row>
        <row r="30">
          <cell r="D30" t="str">
            <v>NF</v>
          </cell>
          <cell r="E30">
            <v>22009</v>
          </cell>
          <cell r="J30">
            <v>4617928.38</v>
          </cell>
          <cell r="N30">
            <v>4509203.92</v>
          </cell>
        </row>
        <row r="31">
          <cell r="D31" t="str">
            <v>NF</v>
          </cell>
          <cell r="E31">
            <v>17926</v>
          </cell>
          <cell r="J31">
            <v>3397156.26</v>
          </cell>
          <cell r="N31">
            <v>3728966.52</v>
          </cell>
        </row>
        <row r="32">
          <cell r="D32" t="str">
            <v>NF</v>
          </cell>
          <cell r="E32">
            <v>15377</v>
          </cell>
          <cell r="J32">
            <v>3033882.1</v>
          </cell>
          <cell r="N32">
            <v>3405544.19</v>
          </cell>
        </row>
        <row r="33">
          <cell r="D33" t="str">
            <v>NF</v>
          </cell>
          <cell r="E33">
            <v>21806</v>
          </cell>
          <cell r="J33">
            <v>4015138.78</v>
          </cell>
          <cell r="N33">
            <v>3927696.72</v>
          </cell>
        </row>
        <row r="34">
          <cell r="D34" t="str">
            <v>NF</v>
          </cell>
          <cell r="E34">
            <v>49955</v>
          </cell>
          <cell r="J34">
            <v>9070828.8999999985</v>
          </cell>
          <cell r="N34">
            <v>10047449.149999999</v>
          </cell>
        </row>
        <row r="35">
          <cell r="D35" t="str">
            <v>NF</v>
          </cell>
          <cell r="E35">
            <v>44257</v>
          </cell>
          <cell r="J35">
            <v>8606216.2199999988</v>
          </cell>
          <cell r="N35">
            <v>8592496.5500000007</v>
          </cell>
        </row>
        <row r="36">
          <cell r="D36" t="str">
            <v>NF</v>
          </cell>
          <cell r="E36">
            <v>49632</v>
          </cell>
          <cell r="J36">
            <v>9672780.4800000004</v>
          </cell>
          <cell r="N36">
            <v>10117483.199999999</v>
          </cell>
        </row>
        <row r="37">
          <cell r="D37" t="str">
            <v>NF</v>
          </cell>
          <cell r="E37">
            <v>40596</v>
          </cell>
          <cell r="J37">
            <v>8543022.2400000002</v>
          </cell>
          <cell r="N37">
            <v>8220284.04</v>
          </cell>
        </row>
        <row r="38">
          <cell r="D38" t="str">
            <v>NF</v>
          </cell>
          <cell r="E38">
            <v>42385</v>
          </cell>
          <cell r="J38">
            <v>8017122.75</v>
          </cell>
          <cell r="N38">
            <v>8756741</v>
          </cell>
        </row>
        <row r="39">
          <cell r="D39" t="str">
            <v>NF</v>
          </cell>
          <cell r="E39">
            <v>52515</v>
          </cell>
          <cell r="J39">
            <v>9516243.1499999985</v>
          </cell>
          <cell r="N39">
            <v>10005157.799999999</v>
          </cell>
        </row>
        <row r="40">
          <cell r="D40" t="str">
            <v>NF</v>
          </cell>
          <cell r="E40">
            <v>25908</v>
          </cell>
          <cell r="J40">
            <v>5695873.7999999998</v>
          </cell>
          <cell r="N40">
            <v>5565038.4000000004</v>
          </cell>
        </row>
        <row r="41">
          <cell r="D41" t="str">
            <v>NF</v>
          </cell>
          <cell r="E41">
            <v>49294</v>
          </cell>
          <cell r="J41">
            <v>9424519.8599999994</v>
          </cell>
          <cell r="N41">
            <v>10349275.299999999</v>
          </cell>
        </row>
        <row r="42">
          <cell r="D42" t="str">
            <v>NF</v>
          </cell>
          <cell r="E42">
            <v>27271</v>
          </cell>
          <cell r="J42">
            <v>4859419.49</v>
          </cell>
          <cell r="N42">
            <v>4788787.5999999996</v>
          </cell>
        </row>
        <row r="43">
          <cell r="D43" t="str">
            <v>NF</v>
          </cell>
          <cell r="E43">
            <v>65817</v>
          </cell>
          <cell r="J43">
            <v>12344636.52</v>
          </cell>
          <cell r="N43">
            <v>12743487.540000001</v>
          </cell>
        </row>
        <row r="44">
          <cell r="D44" t="str">
            <v>NF</v>
          </cell>
          <cell r="E44">
            <v>37003</v>
          </cell>
          <cell r="J44">
            <v>7563413.2000000002</v>
          </cell>
          <cell r="N44">
            <v>7774330.2999999998</v>
          </cell>
        </row>
        <row r="45">
          <cell r="D45" t="str">
            <v>NF</v>
          </cell>
          <cell r="E45">
            <v>11</v>
          </cell>
          <cell r="J45">
            <v>3104.75</v>
          </cell>
          <cell r="N45">
            <v>2987.3799999999997</v>
          </cell>
        </row>
        <row r="46">
          <cell r="D46" t="str">
            <v>NF</v>
          </cell>
          <cell r="E46">
            <v>74927</v>
          </cell>
          <cell r="J46">
            <v>14302815.029999999</v>
          </cell>
          <cell r="N46">
            <v>14564310.26</v>
          </cell>
        </row>
        <row r="47">
          <cell r="D47" t="str">
            <v>NF</v>
          </cell>
          <cell r="E47">
            <v>18742</v>
          </cell>
          <cell r="J47">
            <v>4065702.06</v>
          </cell>
          <cell r="N47">
            <v>3912017.6599999997</v>
          </cell>
        </row>
        <row r="48">
          <cell r="D48" t="str">
            <v>NF</v>
          </cell>
          <cell r="E48">
            <v>14485</v>
          </cell>
          <cell r="J48">
            <v>2734623.15</v>
          </cell>
          <cell r="N48">
            <v>2631200.25</v>
          </cell>
        </row>
        <row r="49">
          <cell r="D49" t="str">
            <v>NF</v>
          </cell>
          <cell r="E49">
            <v>37566</v>
          </cell>
          <cell r="J49">
            <v>6905382.1200000001</v>
          </cell>
          <cell r="N49">
            <v>7008312.96</v>
          </cell>
        </row>
        <row r="50">
          <cell r="D50" t="str">
            <v>NF</v>
          </cell>
          <cell r="E50">
            <v>37197</v>
          </cell>
          <cell r="J50">
            <v>6595400.0700000003</v>
          </cell>
          <cell r="N50">
            <v>6729681.2399999993</v>
          </cell>
        </row>
        <row r="51">
          <cell r="D51" t="str">
            <v>NF</v>
          </cell>
          <cell r="E51">
            <v>82707</v>
          </cell>
          <cell r="J51">
            <v>13994024.400000002</v>
          </cell>
          <cell r="N51">
            <v>13613572.199999999</v>
          </cell>
        </row>
        <row r="52">
          <cell r="D52" t="str">
            <v>NF</v>
          </cell>
          <cell r="E52">
            <v>2051</v>
          </cell>
          <cell r="J52">
            <v>429848.58</v>
          </cell>
          <cell r="N52">
            <v>428084.72</v>
          </cell>
        </row>
        <row r="53">
          <cell r="D53" t="str">
            <v>NF</v>
          </cell>
          <cell r="E53">
            <v>23860</v>
          </cell>
          <cell r="J53">
            <v>5104369.8</v>
          </cell>
          <cell r="N53">
            <v>4911342.4000000004</v>
          </cell>
        </row>
        <row r="54">
          <cell r="D54" t="str">
            <v>NF</v>
          </cell>
          <cell r="E54">
            <v>25012</v>
          </cell>
          <cell r="J54">
            <v>4985141.72</v>
          </cell>
          <cell r="N54">
            <v>4796801.3600000003</v>
          </cell>
        </row>
        <row r="55">
          <cell r="D55" t="str">
            <v>NF</v>
          </cell>
          <cell r="E55">
            <v>24251</v>
          </cell>
          <cell r="J55">
            <v>5056576.01</v>
          </cell>
          <cell r="N55">
            <v>4961997.1099999994</v>
          </cell>
        </row>
        <row r="56">
          <cell r="D56" t="str">
            <v>NF</v>
          </cell>
          <cell r="E56">
            <v>26857</v>
          </cell>
          <cell r="J56">
            <v>5482050.8399999999</v>
          </cell>
          <cell r="N56">
            <v>5274714.8</v>
          </cell>
        </row>
        <row r="57">
          <cell r="D57" t="str">
            <v>NF</v>
          </cell>
          <cell r="E57">
            <v>67698</v>
          </cell>
          <cell r="J57">
            <v>13900430.34</v>
          </cell>
          <cell r="N57">
            <v>13375093.859999999</v>
          </cell>
        </row>
        <row r="58">
          <cell r="D58" t="str">
            <v>NF</v>
          </cell>
          <cell r="E58">
            <v>56927</v>
          </cell>
          <cell r="J58">
            <v>11612538.73</v>
          </cell>
          <cell r="N58">
            <v>11298301.689999999</v>
          </cell>
        </row>
        <row r="59">
          <cell r="D59" t="str">
            <v>NF</v>
          </cell>
          <cell r="E59">
            <v>20263</v>
          </cell>
          <cell r="J59">
            <v>4354721.33</v>
          </cell>
          <cell r="N59">
            <v>4190185.77</v>
          </cell>
        </row>
        <row r="60">
          <cell r="D60" t="str">
            <v>NF</v>
          </cell>
          <cell r="E60">
            <v>29052</v>
          </cell>
          <cell r="J60">
            <v>6328978.2000000002</v>
          </cell>
          <cell r="N60">
            <v>6089880.2400000002</v>
          </cell>
        </row>
        <row r="61">
          <cell r="D61" t="str">
            <v>NF</v>
          </cell>
          <cell r="E61">
            <v>28703</v>
          </cell>
          <cell r="J61">
            <v>6393593.25</v>
          </cell>
          <cell r="N61">
            <v>6151913.9900000002</v>
          </cell>
        </row>
        <row r="62">
          <cell r="D62" t="str">
            <v>NF</v>
          </cell>
          <cell r="E62">
            <v>40056</v>
          </cell>
          <cell r="J62">
            <v>8371704</v>
          </cell>
          <cell r="N62">
            <v>8463832.8000000007</v>
          </cell>
        </row>
        <row r="63">
          <cell r="D63" t="str">
            <v>NF</v>
          </cell>
          <cell r="E63">
            <v>16737</v>
          </cell>
          <cell r="J63">
            <v>3340370.4600000004</v>
          </cell>
          <cell r="N63">
            <v>3214173.48</v>
          </cell>
        </row>
        <row r="64">
          <cell r="D64" t="str">
            <v>NF</v>
          </cell>
          <cell r="E64">
            <v>48540</v>
          </cell>
          <cell r="J64">
            <v>10052148.6</v>
          </cell>
          <cell r="N64">
            <v>9672080.4000000004</v>
          </cell>
        </row>
        <row r="65">
          <cell r="D65" t="str">
            <v>NF</v>
          </cell>
          <cell r="E65">
            <v>25472</v>
          </cell>
          <cell r="J65">
            <v>5205712.6399999997</v>
          </cell>
          <cell r="N65">
            <v>5093126.3999999994</v>
          </cell>
        </row>
        <row r="66">
          <cell r="D66" t="str">
            <v>NF</v>
          </cell>
          <cell r="E66">
            <v>47847</v>
          </cell>
          <cell r="J66">
            <v>10622512.470000001</v>
          </cell>
          <cell r="N66">
            <v>10221076.140000001</v>
          </cell>
        </row>
        <row r="67">
          <cell r="D67" t="str">
            <v>NF</v>
          </cell>
          <cell r="E67">
            <v>32407</v>
          </cell>
          <cell r="J67">
            <v>6666119.9000000004</v>
          </cell>
          <cell r="N67">
            <v>6413993.4399999995</v>
          </cell>
        </row>
        <row r="68">
          <cell r="D68" t="str">
            <v>NF</v>
          </cell>
          <cell r="E68">
            <v>0</v>
          </cell>
          <cell r="J68">
            <v>0</v>
          </cell>
          <cell r="N68">
            <v>0</v>
          </cell>
        </row>
        <row r="69">
          <cell r="D69" t="str">
            <v>NF</v>
          </cell>
          <cell r="E69">
            <v>32616</v>
          </cell>
          <cell r="J69">
            <v>6278580</v>
          </cell>
          <cell r="N69">
            <v>6041135.5199999996</v>
          </cell>
        </row>
        <row r="70">
          <cell r="D70" t="str">
            <v>NF</v>
          </cell>
          <cell r="E70">
            <v>33942</v>
          </cell>
          <cell r="J70">
            <v>6836258.2199999997</v>
          </cell>
          <cell r="N70">
            <v>6651613.7400000002</v>
          </cell>
        </row>
        <row r="71">
          <cell r="D71" t="str">
            <v>NF</v>
          </cell>
          <cell r="E71">
            <v>16033</v>
          </cell>
          <cell r="J71">
            <v>3325083.8699999996</v>
          </cell>
          <cell r="N71">
            <v>3199385.1500000004</v>
          </cell>
        </row>
        <row r="72">
          <cell r="D72" t="str">
            <v>NF</v>
          </cell>
          <cell r="E72">
            <v>23214</v>
          </cell>
          <cell r="J72">
            <v>4953403.32</v>
          </cell>
          <cell r="N72">
            <v>4766066.34</v>
          </cell>
        </row>
        <row r="73">
          <cell r="D73" t="str">
            <v>NF</v>
          </cell>
          <cell r="E73">
            <v>21008</v>
          </cell>
          <cell r="J73">
            <v>4392142.5600000005</v>
          </cell>
          <cell r="N73">
            <v>4231431.3600000003</v>
          </cell>
        </row>
        <row r="74">
          <cell r="D74" t="str">
            <v>NF</v>
          </cell>
          <cell r="E74">
            <v>44818</v>
          </cell>
          <cell r="J74">
            <v>9707578.7999999989</v>
          </cell>
          <cell r="N74">
            <v>9340519.379999999</v>
          </cell>
        </row>
        <row r="75">
          <cell r="D75" t="str">
            <v>NF</v>
          </cell>
          <cell r="E75">
            <v>42855</v>
          </cell>
          <cell r="J75">
            <v>9119544</v>
          </cell>
          <cell r="N75">
            <v>8774989.7999999989</v>
          </cell>
        </row>
        <row r="76">
          <cell r="D76" t="str">
            <v>NF</v>
          </cell>
          <cell r="E76">
            <v>22342</v>
          </cell>
          <cell r="J76">
            <v>4483369.1399999997</v>
          </cell>
          <cell r="N76">
            <v>4313793.3600000003</v>
          </cell>
        </row>
        <row r="77">
          <cell r="D77" t="str">
            <v>NF</v>
          </cell>
          <cell r="E77">
            <v>7741</v>
          </cell>
          <cell r="J77">
            <v>1488594.3</v>
          </cell>
          <cell r="N77">
            <v>1439748.59</v>
          </cell>
        </row>
        <row r="78">
          <cell r="D78" t="str">
            <v>NF</v>
          </cell>
          <cell r="E78">
            <v>15206</v>
          </cell>
          <cell r="J78">
            <v>2871348.98</v>
          </cell>
          <cell r="N78">
            <v>2805354.94</v>
          </cell>
        </row>
        <row r="79">
          <cell r="D79" t="str">
            <v>NF</v>
          </cell>
          <cell r="E79">
            <v>43662</v>
          </cell>
          <cell r="J79">
            <v>8759907.0600000005</v>
          </cell>
          <cell r="N79">
            <v>8428949.0999999996</v>
          </cell>
        </row>
        <row r="80">
          <cell r="D80" t="str">
            <v>NF</v>
          </cell>
          <cell r="E80">
            <v>24283</v>
          </cell>
          <cell r="J80">
            <v>4913907.88</v>
          </cell>
          <cell r="N80">
            <v>4728142.9300000006</v>
          </cell>
        </row>
        <row r="81">
          <cell r="D81" t="str">
            <v>NF</v>
          </cell>
          <cell r="E81">
            <v>861</v>
          </cell>
          <cell r="J81">
            <v>189962.43</v>
          </cell>
          <cell r="N81">
            <v>182781.69</v>
          </cell>
        </row>
        <row r="82">
          <cell r="D82" t="str">
            <v>NF</v>
          </cell>
          <cell r="E82">
            <v>48632</v>
          </cell>
          <cell r="J82">
            <v>9244943.2000000011</v>
          </cell>
          <cell r="N82">
            <v>9302815.2799999993</v>
          </cell>
        </row>
        <row r="83">
          <cell r="D83" t="str">
            <v>NF</v>
          </cell>
          <cell r="E83">
            <v>23060</v>
          </cell>
          <cell r="J83">
            <v>4567724.8000000007</v>
          </cell>
          <cell r="N83">
            <v>4395005.4000000004</v>
          </cell>
        </row>
        <row r="84">
          <cell r="D84" t="str">
            <v>NF</v>
          </cell>
          <cell r="E84">
            <v>10166</v>
          </cell>
          <cell r="J84">
            <v>2136893.1999999997</v>
          </cell>
          <cell r="N84">
            <v>2116459.54</v>
          </cell>
        </row>
        <row r="85">
          <cell r="D85" t="str">
            <v>NF</v>
          </cell>
          <cell r="E85">
            <v>2989</v>
          </cell>
          <cell r="J85">
            <v>563277.05000000005</v>
          </cell>
          <cell r="N85">
            <v>588384.65</v>
          </cell>
        </row>
        <row r="86">
          <cell r="D86" t="str">
            <v>NF</v>
          </cell>
          <cell r="E86">
            <v>4363</v>
          </cell>
          <cell r="J86">
            <v>928969.96</v>
          </cell>
          <cell r="N86">
            <v>893847.81</v>
          </cell>
        </row>
        <row r="87">
          <cell r="D87" t="str">
            <v>NF</v>
          </cell>
          <cell r="E87">
            <v>31919</v>
          </cell>
          <cell r="J87">
            <v>6103870.370000001</v>
          </cell>
          <cell r="N87">
            <v>6664368.0099999998</v>
          </cell>
        </row>
        <row r="88">
          <cell r="D88" t="str">
            <v>NF</v>
          </cell>
          <cell r="E88">
            <v>53118</v>
          </cell>
          <cell r="J88">
            <v>10783485.18</v>
          </cell>
          <cell r="N88">
            <v>10940183.280000001</v>
          </cell>
        </row>
        <row r="89">
          <cell r="D89" t="str">
            <v>NF</v>
          </cell>
          <cell r="E89">
            <v>51324</v>
          </cell>
          <cell r="J89">
            <v>10931498.76</v>
          </cell>
          <cell r="N89">
            <v>10518340.560000001</v>
          </cell>
        </row>
        <row r="90">
          <cell r="D90" t="str">
            <v>NF</v>
          </cell>
          <cell r="E90">
            <v>26246</v>
          </cell>
          <cell r="J90">
            <v>5273608.78</v>
          </cell>
          <cell r="N90">
            <v>5074139.1800000006</v>
          </cell>
        </row>
        <row r="91">
          <cell r="D91" t="str">
            <v>NF</v>
          </cell>
          <cell r="E91">
            <v>8179</v>
          </cell>
          <cell r="J91">
            <v>1714563.77</v>
          </cell>
          <cell r="N91">
            <v>1649786.09</v>
          </cell>
        </row>
        <row r="92">
          <cell r="D92" t="str">
            <v>NF</v>
          </cell>
          <cell r="E92">
            <v>41538</v>
          </cell>
          <cell r="J92">
            <v>8662334.5199999996</v>
          </cell>
          <cell r="N92">
            <v>8463367.4999999981</v>
          </cell>
        </row>
        <row r="93">
          <cell r="D93" t="str">
            <v>NF</v>
          </cell>
          <cell r="E93">
            <v>11517</v>
          </cell>
          <cell r="J93">
            <v>2330925.63</v>
          </cell>
          <cell r="N93">
            <v>2357069.2199999997</v>
          </cell>
        </row>
        <row r="94">
          <cell r="D94" t="str">
            <v>NF</v>
          </cell>
          <cell r="E94">
            <v>10742</v>
          </cell>
          <cell r="J94">
            <v>2130783.1199999996</v>
          </cell>
          <cell r="N94">
            <v>2050218.12</v>
          </cell>
        </row>
        <row r="95">
          <cell r="D95" t="str">
            <v>NF</v>
          </cell>
          <cell r="E95">
            <v>15693</v>
          </cell>
          <cell r="J95">
            <v>3284231.04</v>
          </cell>
          <cell r="N95">
            <v>3256297.5</v>
          </cell>
        </row>
        <row r="96">
          <cell r="D96" t="str">
            <v>NF</v>
          </cell>
          <cell r="E96">
            <v>15116</v>
          </cell>
          <cell r="J96">
            <v>2891086.1599999997</v>
          </cell>
          <cell r="N96">
            <v>2866447.08</v>
          </cell>
        </row>
        <row r="97">
          <cell r="D97" t="str">
            <v>NF</v>
          </cell>
          <cell r="E97">
            <v>34136</v>
          </cell>
          <cell r="J97">
            <v>6884889.8400000008</v>
          </cell>
          <cell r="N97">
            <v>6624773.5199999996</v>
          </cell>
        </row>
        <row r="98">
          <cell r="D98" t="str">
            <v>NF</v>
          </cell>
          <cell r="E98">
            <v>16539</v>
          </cell>
          <cell r="J98">
            <v>3552246.42</v>
          </cell>
          <cell r="N98">
            <v>3417949.7399999998</v>
          </cell>
        </row>
        <row r="99">
          <cell r="D99" t="str">
            <v>NF</v>
          </cell>
          <cell r="E99">
            <v>14232</v>
          </cell>
          <cell r="J99">
            <v>2999963.28</v>
          </cell>
          <cell r="N99">
            <v>2965379.52</v>
          </cell>
        </row>
        <row r="100">
          <cell r="D100" t="str">
            <v>NF</v>
          </cell>
          <cell r="E100">
            <v>16015</v>
          </cell>
          <cell r="J100">
            <v>3375641.6999999997</v>
          </cell>
          <cell r="N100">
            <v>3328077.15</v>
          </cell>
        </row>
        <row r="101">
          <cell r="D101" t="str">
            <v>NF</v>
          </cell>
          <cell r="E101">
            <v>14624</v>
          </cell>
          <cell r="J101">
            <v>2792306.56</v>
          </cell>
          <cell r="N101">
            <v>2938254.0799999996</v>
          </cell>
        </row>
        <row r="102">
          <cell r="D102" t="str">
            <v>NF</v>
          </cell>
          <cell r="E102">
            <v>11185</v>
          </cell>
          <cell r="J102">
            <v>2243487.2999999998</v>
          </cell>
          <cell r="N102">
            <v>2159264.25</v>
          </cell>
        </row>
        <row r="103">
          <cell r="D103" t="str">
            <v>NF</v>
          </cell>
          <cell r="E103">
            <v>8534</v>
          </cell>
          <cell r="J103">
            <v>1670274.4800000002</v>
          </cell>
          <cell r="N103">
            <v>1607122.88</v>
          </cell>
        </row>
        <row r="104">
          <cell r="D104" t="str">
            <v>NF</v>
          </cell>
          <cell r="E104">
            <v>11751</v>
          </cell>
          <cell r="J104">
            <v>2452903.7400000002</v>
          </cell>
          <cell r="N104">
            <v>2360188.35</v>
          </cell>
        </row>
        <row r="105">
          <cell r="D105" t="str">
            <v>NF</v>
          </cell>
          <cell r="E105">
            <v>10989</v>
          </cell>
          <cell r="J105">
            <v>2011646.34</v>
          </cell>
          <cell r="N105">
            <v>1980327.6900000002</v>
          </cell>
        </row>
        <row r="106">
          <cell r="D106" t="str">
            <v>NF</v>
          </cell>
          <cell r="E106">
            <v>43871</v>
          </cell>
          <cell r="J106">
            <v>8506586.9000000004</v>
          </cell>
          <cell r="N106">
            <v>8563619.1999999993</v>
          </cell>
        </row>
        <row r="107">
          <cell r="D107" t="str">
            <v>NF</v>
          </cell>
          <cell r="E107">
            <v>1848</v>
          </cell>
          <cell r="J107">
            <v>388541.99999999994</v>
          </cell>
          <cell r="N107">
            <v>373850.4</v>
          </cell>
        </row>
        <row r="108">
          <cell r="D108" t="str">
            <v>NF</v>
          </cell>
          <cell r="E108">
            <v>29584</v>
          </cell>
          <cell r="J108">
            <v>5971234.5600000005</v>
          </cell>
          <cell r="N108">
            <v>5745508.6400000006</v>
          </cell>
        </row>
        <row r="109">
          <cell r="D109" t="str">
            <v>NF</v>
          </cell>
          <cell r="E109">
            <v>14894</v>
          </cell>
          <cell r="J109">
            <v>2874244.1199999996</v>
          </cell>
          <cell r="N109">
            <v>2777433.1199999996</v>
          </cell>
        </row>
        <row r="110">
          <cell r="D110" t="str">
            <v>NF</v>
          </cell>
          <cell r="E110">
            <v>27595</v>
          </cell>
          <cell r="J110">
            <v>6112844.4000000004</v>
          </cell>
          <cell r="N110">
            <v>5881874.25</v>
          </cell>
        </row>
        <row r="111">
          <cell r="D111" t="str">
            <v>NF</v>
          </cell>
          <cell r="E111">
            <v>22627</v>
          </cell>
          <cell r="J111">
            <v>4482861.24</v>
          </cell>
          <cell r="N111">
            <v>4313385.01</v>
          </cell>
        </row>
        <row r="112">
          <cell r="D112" t="str">
            <v>NF</v>
          </cell>
          <cell r="E112">
            <v>23636</v>
          </cell>
          <cell r="J112">
            <v>4702382.2</v>
          </cell>
          <cell r="N112">
            <v>4524639.4800000004</v>
          </cell>
        </row>
        <row r="113">
          <cell r="D113" t="str">
            <v>NF</v>
          </cell>
          <cell r="E113">
            <v>22080</v>
          </cell>
          <cell r="J113">
            <v>4433222.3999999994</v>
          </cell>
          <cell r="N113">
            <v>4359033.5999999996</v>
          </cell>
        </row>
        <row r="114">
          <cell r="D114" t="str">
            <v>NF</v>
          </cell>
          <cell r="E114">
            <v>8225</v>
          </cell>
          <cell r="J114">
            <v>1515456.25</v>
          </cell>
          <cell r="N114">
            <v>1656926.25</v>
          </cell>
        </row>
        <row r="115">
          <cell r="D115" t="str">
            <v>NF</v>
          </cell>
          <cell r="E115">
            <v>6148</v>
          </cell>
          <cell r="J115">
            <v>1233227.32</v>
          </cell>
          <cell r="N115">
            <v>1214168.5199999998</v>
          </cell>
        </row>
        <row r="116">
          <cell r="D116" t="str">
            <v>NF</v>
          </cell>
          <cell r="E116">
            <v>22954</v>
          </cell>
          <cell r="J116">
            <v>4689731.7399999993</v>
          </cell>
          <cell r="N116">
            <v>4512526.8600000003</v>
          </cell>
        </row>
        <row r="117">
          <cell r="D117" t="str">
            <v>NF</v>
          </cell>
          <cell r="E117">
            <v>19999</v>
          </cell>
          <cell r="J117">
            <v>3876406.1700000004</v>
          </cell>
          <cell r="N117">
            <v>4037398.12</v>
          </cell>
        </row>
        <row r="118">
          <cell r="D118" t="str">
            <v>NF</v>
          </cell>
          <cell r="E118">
            <v>44531</v>
          </cell>
          <cell r="J118">
            <v>9088331.790000001</v>
          </cell>
          <cell r="N118">
            <v>8825153.5800000001</v>
          </cell>
        </row>
        <row r="119">
          <cell r="D119" t="str">
            <v>NF</v>
          </cell>
          <cell r="E119">
            <v>35926</v>
          </cell>
          <cell r="J119">
            <v>8047783.2600000007</v>
          </cell>
          <cell r="N119">
            <v>7743490.04</v>
          </cell>
        </row>
        <row r="120">
          <cell r="D120" t="str">
            <v>NF</v>
          </cell>
          <cell r="E120">
            <v>21168</v>
          </cell>
          <cell r="J120">
            <v>4682996.6400000006</v>
          </cell>
          <cell r="N120">
            <v>4506032.16</v>
          </cell>
        </row>
        <row r="121">
          <cell r="D121" t="str">
            <v>NF</v>
          </cell>
          <cell r="E121">
            <v>11504</v>
          </cell>
          <cell r="J121">
            <v>2385699.5200000005</v>
          </cell>
          <cell r="N121">
            <v>2295508.1599999997</v>
          </cell>
        </row>
        <row r="122">
          <cell r="D122" t="str">
            <v>NF</v>
          </cell>
          <cell r="E122">
            <v>21515</v>
          </cell>
          <cell r="J122">
            <v>4451453.4999999991</v>
          </cell>
          <cell r="N122">
            <v>4283206.2</v>
          </cell>
        </row>
        <row r="123">
          <cell r="D123" t="str">
            <v>NF</v>
          </cell>
          <cell r="E123">
            <v>26343</v>
          </cell>
          <cell r="J123">
            <v>5786766.8100000005</v>
          </cell>
          <cell r="N123">
            <v>5568119.9100000001</v>
          </cell>
        </row>
        <row r="124">
          <cell r="D124" t="str">
            <v>NF</v>
          </cell>
          <cell r="E124">
            <v>30179</v>
          </cell>
          <cell r="J124">
            <v>6227134.8599999994</v>
          </cell>
          <cell r="N124">
            <v>5991738.6600000001</v>
          </cell>
        </row>
        <row r="125">
          <cell r="D125" t="str">
            <v>NF</v>
          </cell>
          <cell r="E125">
            <v>17514</v>
          </cell>
          <cell r="J125">
            <v>3102780.24</v>
          </cell>
          <cell r="N125">
            <v>2985436.44</v>
          </cell>
        </row>
        <row r="126">
          <cell r="D126" t="str">
            <v>NF</v>
          </cell>
          <cell r="E126">
            <v>3801</v>
          </cell>
          <cell r="J126">
            <v>830784.57000000007</v>
          </cell>
          <cell r="N126">
            <v>799388.31</v>
          </cell>
        </row>
        <row r="127">
          <cell r="D127" t="str">
            <v>NF</v>
          </cell>
          <cell r="E127">
            <v>76947</v>
          </cell>
          <cell r="J127">
            <v>15530982.480000002</v>
          </cell>
          <cell r="N127">
            <v>14943876.870000001</v>
          </cell>
        </row>
        <row r="128">
          <cell r="D128" t="str">
            <v>NF</v>
          </cell>
          <cell r="E128">
            <v>47437</v>
          </cell>
          <cell r="J128">
            <v>10026284.32</v>
          </cell>
          <cell r="N128">
            <v>9647262.6899999995</v>
          </cell>
        </row>
        <row r="129">
          <cell r="D129" t="str">
            <v>NF</v>
          </cell>
          <cell r="E129">
            <v>65900</v>
          </cell>
          <cell r="J129">
            <v>14379380</v>
          </cell>
          <cell r="N129">
            <v>13835705</v>
          </cell>
        </row>
        <row r="130">
          <cell r="D130" t="str">
            <v>NF</v>
          </cell>
          <cell r="E130">
            <v>48909</v>
          </cell>
          <cell r="J130">
            <v>10850461.65</v>
          </cell>
          <cell r="N130">
            <v>10440115.140000001</v>
          </cell>
        </row>
        <row r="131">
          <cell r="D131" t="str">
            <v>NF</v>
          </cell>
          <cell r="E131">
            <v>9542</v>
          </cell>
          <cell r="J131">
            <v>1911167.1800000002</v>
          </cell>
          <cell r="N131">
            <v>2078915.54</v>
          </cell>
        </row>
        <row r="132">
          <cell r="D132" t="str">
            <v>NF</v>
          </cell>
          <cell r="E132">
            <v>51432</v>
          </cell>
          <cell r="J132">
            <v>11323783.439999999</v>
          </cell>
          <cell r="N132">
            <v>10895869.199999999</v>
          </cell>
        </row>
        <row r="133">
          <cell r="D133" t="str">
            <v>NF</v>
          </cell>
          <cell r="E133">
            <v>8314</v>
          </cell>
          <cell r="J133">
            <v>1766143.02</v>
          </cell>
          <cell r="N133">
            <v>1699381.6</v>
          </cell>
        </row>
        <row r="134">
          <cell r="D134" t="str">
            <v>NF</v>
          </cell>
          <cell r="E134">
            <v>59351</v>
          </cell>
          <cell r="J134">
            <v>13311835.789999999</v>
          </cell>
          <cell r="N134">
            <v>12808539.310000001</v>
          </cell>
        </row>
        <row r="135">
          <cell r="D135" t="str">
            <v>NF</v>
          </cell>
          <cell r="E135">
            <v>3105</v>
          </cell>
          <cell r="J135">
            <v>634630.94999999995</v>
          </cell>
          <cell r="N135">
            <v>610629.30000000005</v>
          </cell>
        </row>
        <row r="136">
          <cell r="D136" t="str">
            <v>NF</v>
          </cell>
          <cell r="E136">
            <v>17992</v>
          </cell>
          <cell r="J136">
            <v>3135285.9200000004</v>
          </cell>
          <cell r="N136">
            <v>3016718.6399999997</v>
          </cell>
        </row>
        <row r="137">
          <cell r="D137" t="str">
            <v>NF</v>
          </cell>
          <cell r="E137">
            <v>33811</v>
          </cell>
          <cell r="J137">
            <v>5584224.7600000007</v>
          </cell>
          <cell r="N137">
            <v>5730288.2799999993</v>
          </cell>
        </row>
        <row r="138">
          <cell r="D138" t="str">
            <v>NF</v>
          </cell>
          <cell r="E138">
            <v>24663</v>
          </cell>
          <cell r="J138">
            <v>4995490.6500000004</v>
          </cell>
          <cell r="N138">
            <v>4806572.0699999994</v>
          </cell>
        </row>
        <row r="139">
          <cell r="D139" t="str">
            <v>NF</v>
          </cell>
          <cell r="E139">
            <v>2</v>
          </cell>
          <cell r="J139">
            <v>468.92</v>
          </cell>
          <cell r="N139">
            <v>451.2</v>
          </cell>
        </row>
        <row r="140">
          <cell r="D140" t="str">
            <v>NF</v>
          </cell>
          <cell r="E140">
            <v>28362</v>
          </cell>
          <cell r="J140">
            <v>5268241.5</v>
          </cell>
          <cell r="N140">
            <v>5069140.26</v>
          </cell>
        </row>
        <row r="141">
          <cell r="D141" t="str">
            <v>NF</v>
          </cell>
          <cell r="E141">
            <v>42723</v>
          </cell>
          <cell r="J141">
            <v>8649271.3499999996</v>
          </cell>
          <cell r="N141">
            <v>8322440.4000000004</v>
          </cell>
        </row>
        <row r="142">
          <cell r="D142" t="str">
            <v>NF</v>
          </cell>
          <cell r="E142">
            <v>79167</v>
          </cell>
          <cell r="J142">
            <v>16889487.780000001</v>
          </cell>
          <cell r="N142">
            <v>16251401.76</v>
          </cell>
        </row>
        <row r="143">
          <cell r="D143" t="str">
            <v>NF</v>
          </cell>
          <cell r="E143">
            <v>25640</v>
          </cell>
          <cell r="J143">
            <v>5094668</v>
          </cell>
          <cell r="N143">
            <v>4927495.2</v>
          </cell>
        </row>
        <row r="144">
          <cell r="D144" t="str">
            <v>NF</v>
          </cell>
          <cell r="E144">
            <v>28066</v>
          </cell>
          <cell r="J144">
            <v>6095373.8799999999</v>
          </cell>
          <cell r="N144">
            <v>5864952.0199999996</v>
          </cell>
        </row>
        <row r="145">
          <cell r="D145" t="str">
            <v>NF</v>
          </cell>
          <cell r="E145">
            <v>26361</v>
          </cell>
          <cell r="J145">
            <v>5456463.3900000006</v>
          </cell>
          <cell r="N145">
            <v>5252956.47</v>
          </cell>
        </row>
        <row r="146">
          <cell r="D146" t="str">
            <v>NF</v>
          </cell>
          <cell r="E146">
            <v>23528</v>
          </cell>
          <cell r="J146">
            <v>4510317.5999999996</v>
          </cell>
          <cell r="N146">
            <v>4577842.96</v>
          </cell>
        </row>
        <row r="147">
          <cell r="D147" t="str">
            <v>NF</v>
          </cell>
          <cell r="E147">
            <v>5589</v>
          </cell>
          <cell r="J147">
            <v>926600.31000000017</v>
          </cell>
          <cell r="N147">
            <v>911510.01</v>
          </cell>
        </row>
        <row r="148">
          <cell r="D148" t="str">
            <v>NF</v>
          </cell>
          <cell r="E148">
            <v>26283</v>
          </cell>
          <cell r="J148">
            <v>5134909.71</v>
          </cell>
          <cell r="N148">
            <v>5096799.3599999994</v>
          </cell>
        </row>
        <row r="149">
          <cell r="D149" t="str">
            <v>NF</v>
          </cell>
          <cell r="E149">
            <v>18581</v>
          </cell>
          <cell r="J149">
            <v>3792567.9099999997</v>
          </cell>
          <cell r="N149">
            <v>3649122.59</v>
          </cell>
        </row>
        <row r="150">
          <cell r="D150" t="str">
            <v>NF</v>
          </cell>
          <cell r="E150">
            <v>6655</v>
          </cell>
          <cell r="J150">
            <v>1422373.1500000001</v>
          </cell>
          <cell r="N150">
            <v>1368600.75</v>
          </cell>
        </row>
        <row r="151">
          <cell r="D151" t="str">
            <v>NF</v>
          </cell>
          <cell r="E151">
            <v>24479</v>
          </cell>
          <cell r="J151">
            <v>4977804.6500000004</v>
          </cell>
          <cell r="N151">
            <v>4789561.1399999997</v>
          </cell>
        </row>
        <row r="152">
          <cell r="D152" t="str">
            <v>NF</v>
          </cell>
          <cell r="E152">
            <v>14939</v>
          </cell>
          <cell r="J152">
            <v>3367997.55</v>
          </cell>
          <cell r="N152">
            <v>3240717.27</v>
          </cell>
        </row>
        <row r="153">
          <cell r="D153" t="str">
            <v>NF</v>
          </cell>
          <cell r="E153">
            <v>44582</v>
          </cell>
          <cell r="J153">
            <v>8994864.3200000003</v>
          </cell>
          <cell r="N153">
            <v>9026963.3599999994</v>
          </cell>
        </row>
        <row r="154">
          <cell r="D154" t="str">
            <v>NF</v>
          </cell>
          <cell r="E154">
            <v>27296</v>
          </cell>
          <cell r="J154">
            <v>5368031.3600000003</v>
          </cell>
          <cell r="N154">
            <v>5165222.08</v>
          </cell>
        </row>
        <row r="155">
          <cell r="D155" t="str">
            <v>NF</v>
          </cell>
          <cell r="E155">
            <v>30419</v>
          </cell>
          <cell r="J155">
            <v>5919537.3999999994</v>
          </cell>
          <cell r="N155">
            <v>5695653.5600000005</v>
          </cell>
        </row>
        <row r="156">
          <cell r="D156" t="str">
            <v>NF</v>
          </cell>
          <cell r="E156">
            <v>24405</v>
          </cell>
          <cell r="J156">
            <v>4287714.45</v>
          </cell>
          <cell r="N156">
            <v>4908089.5500000007</v>
          </cell>
        </row>
        <row r="157">
          <cell r="D157" t="str">
            <v>NF</v>
          </cell>
          <cell r="E157">
            <v>30825</v>
          </cell>
          <cell r="J157">
            <v>6037076.25</v>
          </cell>
          <cell r="N157">
            <v>5874936.75</v>
          </cell>
        </row>
        <row r="158">
          <cell r="D158" t="str">
            <v>NF</v>
          </cell>
          <cell r="E158">
            <v>3422</v>
          </cell>
          <cell r="J158">
            <v>727482.98</v>
          </cell>
          <cell r="N158">
            <v>699970.10000000009</v>
          </cell>
        </row>
        <row r="159">
          <cell r="D159" t="str">
            <v>NF</v>
          </cell>
          <cell r="E159">
            <v>35893</v>
          </cell>
          <cell r="J159">
            <v>7476152.9699999997</v>
          </cell>
          <cell r="N159">
            <v>7193675.0599999996</v>
          </cell>
        </row>
        <row r="160">
          <cell r="D160" t="str">
            <v>NF</v>
          </cell>
          <cell r="E160">
            <v>27679</v>
          </cell>
          <cell r="J160">
            <v>6095469.3799999999</v>
          </cell>
          <cell r="N160">
            <v>5865180.1000000006</v>
          </cell>
        </row>
        <row r="161">
          <cell r="D161" t="str">
            <v>NF</v>
          </cell>
          <cell r="E161">
            <v>35042</v>
          </cell>
          <cell r="J161">
            <v>7335692.2800000003</v>
          </cell>
          <cell r="N161">
            <v>7058510.0600000005</v>
          </cell>
        </row>
        <row r="162">
          <cell r="D162" t="str">
            <v>NF</v>
          </cell>
          <cell r="E162">
            <v>37025</v>
          </cell>
          <cell r="J162">
            <v>7324655.7499999991</v>
          </cell>
          <cell r="N162">
            <v>7565688.5</v>
          </cell>
        </row>
        <row r="163">
          <cell r="D163" t="str">
            <v>NF</v>
          </cell>
          <cell r="E163">
            <v>5702</v>
          </cell>
          <cell r="J163">
            <v>1091134.72</v>
          </cell>
          <cell r="N163">
            <v>1127000.3</v>
          </cell>
        </row>
        <row r="164">
          <cell r="D164" t="str">
            <v>NF</v>
          </cell>
          <cell r="E164">
            <v>21726</v>
          </cell>
          <cell r="J164">
            <v>4113818.1</v>
          </cell>
          <cell r="N164">
            <v>3958259.94</v>
          </cell>
        </row>
        <row r="165">
          <cell r="D165" t="str">
            <v>NF</v>
          </cell>
          <cell r="E165">
            <v>40945</v>
          </cell>
          <cell r="J165">
            <v>9122136.5500000007</v>
          </cell>
          <cell r="N165">
            <v>8777379.6500000004</v>
          </cell>
        </row>
        <row r="166">
          <cell r="D166" t="str">
            <v>NF</v>
          </cell>
          <cell r="E166">
            <v>29527</v>
          </cell>
          <cell r="J166">
            <v>6343875.9500000002</v>
          </cell>
          <cell r="N166">
            <v>6168485.5700000003</v>
          </cell>
        </row>
        <row r="167">
          <cell r="D167" t="str">
            <v>NF</v>
          </cell>
          <cell r="E167">
            <v>9080</v>
          </cell>
          <cell r="J167">
            <v>1893634</v>
          </cell>
          <cell r="N167">
            <v>1822083.5999999999</v>
          </cell>
        </row>
        <row r="168">
          <cell r="D168" t="str">
            <v>NF</v>
          </cell>
          <cell r="E168">
            <v>28208</v>
          </cell>
          <cell r="J168">
            <v>5986301.7599999998</v>
          </cell>
          <cell r="N168">
            <v>5760073.5999999996</v>
          </cell>
        </row>
        <row r="169">
          <cell r="D169" t="str">
            <v>NF</v>
          </cell>
          <cell r="E169">
            <v>4352</v>
          </cell>
          <cell r="J169">
            <v>964533.76000000001</v>
          </cell>
          <cell r="N169">
            <v>928064</v>
          </cell>
        </row>
        <row r="170">
          <cell r="D170" t="str">
            <v>NF</v>
          </cell>
          <cell r="E170">
            <v>35888</v>
          </cell>
          <cell r="J170">
            <v>7175446.7199999997</v>
          </cell>
          <cell r="N170">
            <v>6904133.4399999995</v>
          </cell>
        </row>
        <row r="171">
          <cell r="D171" t="str">
            <v>NF</v>
          </cell>
          <cell r="E171">
            <v>19442</v>
          </cell>
          <cell r="J171">
            <v>4147173.02</v>
          </cell>
          <cell r="N171">
            <v>3990470.5</v>
          </cell>
        </row>
        <row r="172">
          <cell r="D172" t="str">
            <v>NF</v>
          </cell>
          <cell r="E172">
            <v>9396</v>
          </cell>
          <cell r="J172">
            <v>1961508.96</v>
          </cell>
          <cell r="N172">
            <v>2247805.08</v>
          </cell>
        </row>
        <row r="173">
          <cell r="D173" t="str">
            <v>NF</v>
          </cell>
          <cell r="E173">
            <v>20362</v>
          </cell>
          <cell r="J173">
            <v>4368056.24</v>
          </cell>
          <cell r="N173">
            <v>4202920.42</v>
          </cell>
        </row>
        <row r="174">
          <cell r="D174" t="str">
            <v>NF</v>
          </cell>
          <cell r="E174">
            <v>4454</v>
          </cell>
          <cell r="J174">
            <v>945628.74</v>
          </cell>
          <cell r="N174">
            <v>909863.12</v>
          </cell>
        </row>
        <row r="175">
          <cell r="D175" t="str">
            <v>NF</v>
          </cell>
          <cell r="E175">
            <v>74714</v>
          </cell>
          <cell r="J175">
            <v>16027647.280000001</v>
          </cell>
          <cell r="N175">
            <v>15421716.74</v>
          </cell>
        </row>
        <row r="176">
          <cell r="D176" t="str">
            <v>NF</v>
          </cell>
          <cell r="E176">
            <v>28910</v>
          </cell>
          <cell r="J176">
            <v>6421778.2999999998</v>
          </cell>
          <cell r="N176">
            <v>6178934.2999999998</v>
          </cell>
        </row>
        <row r="177">
          <cell r="D177" t="str">
            <v>NF</v>
          </cell>
          <cell r="E177">
            <v>26568</v>
          </cell>
          <cell r="J177">
            <v>5664297.6000000006</v>
          </cell>
          <cell r="N177">
            <v>5450159.5199999996</v>
          </cell>
        </row>
        <row r="178">
          <cell r="D178" t="str">
            <v>NF</v>
          </cell>
          <cell r="E178">
            <v>7679</v>
          </cell>
          <cell r="J178">
            <v>1767859.3800000001</v>
          </cell>
          <cell r="N178">
            <v>1701052.08</v>
          </cell>
        </row>
        <row r="179">
          <cell r="D179" t="str">
            <v>NF</v>
          </cell>
          <cell r="E179">
            <v>10292</v>
          </cell>
          <cell r="J179">
            <v>2190137.6</v>
          </cell>
          <cell r="N179">
            <v>2237274.96</v>
          </cell>
        </row>
        <row r="180">
          <cell r="D180" t="str">
            <v>NF</v>
          </cell>
          <cell r="E180">
            <v>30028</v>
          </cell>
          <cell r="J180">
            <v>6307081.1200000001</v>
          </cell>
          <cell r="N180">
            <v>6068658.7999999998</v>
          </cell>
        </row>
        <row r="181">
          <cell r="D181" t="str">
            <v>NF</v>
          </cell>
          <cell r="E181">
            <v>25587</v>
          </cell>
          <cell r="J181">
            <v>5762192.4000000004</v>
          </cell>
          <cell r="N181">
            <v>5544447.0300000003</v>
          </cell>
        </row>
        <row r="182">
          <cell r="D182" t="str">
            <v>NF</v>
          </cell>
          <cell r="E182">
            <v>24275</v>
          </cell>
          <cell r="J182">
            <v>5000164.5</v>
          </cell>
          <cell r="N182">
            <v>4811062.25</v>
          </cell>
        </row>
        <row r="183">
          <cell r="D183" t="str">
            <v>NF</v>
          </cell>
          <cell r="E183">
            <v>59843</v>
          </cell>
          <cell r="J183">
            <v>12229515.48</v>
          </cell>
          <cell r="N183">
            <v>11767527.52</v>
          </cell>
        </row>
        <row r="184">
          <cell r="D184" t="str">
            <v>NF</v>
          </cell>
          <cell r="E184">
            <v>4854</v>
          </cell>
          <cell r="J184">
            <v>1042153.7999999999</v>
          </cell>
          <cell r="N184">
            <v>1037542.5</v>
          </cell>
        </row>
        <row r="185">
          <cell r="D185" t="str">
            <v>NF</v>
          </cell>
          <cell r="E185">
            <v>33695</v>
          </cell>
          <cell r="J185">
            <v>7146372.5499999998</v>
          </cell>
          <cell r="N185">
            <v>6876138.6499999994</v>
          </cell>
        </row>
        <row r="186">
          <cell r="D186" t="str">
            <v>NF</v>
          </cell>
          <cell r="E186">
            <v>5711</v>
          </cell>
          <cell r="J186">
            <v>1164929.78</v>
          </cell>
          <cell r="N186">
            <v>1120897.97</v>
          </cell>
        </row>
        <row r="187">
          <cell r="D187" t="str">
            <v>NF</v>
          </cell>
          <cell r="E187">
            <v>26053</v>
          </cell>
          <cell r="J187">
            <v>5491451.3399999989</v>
          </cell>
          <cell r="N187">
            <v>5283808.93</v>
          </cell>
        </row>
        <row r="188">
          <cell r="D188" t="str">
            <v>NF</v>
          </cell>
          <cell r="E188">
            <v>54618</v>
          </cell>
          <cell r="J188">
            <v>10558751.76</v>
          </cell>
          <cell r="N188">
            <v>10159494.18</v>
          </cell>
        </row>
        <row r="189">
          <cell r="D189" t="str">
            <v>NF</v>
          </cell>
          <cell r="E189">
            <v>49571</v>
          </cell>
          <cell r="J189">
            <v>9991035.0500000007</v>
          </cell>
          <cell r="N189">
            <v>9688156.2400000002</v>
          </cell>
        </row>
        <row r="190">
          <cell r="D190" t="str">
            <v>NF</v>
          </cell>
          <cell r="E190">
            <v>24794</v>
          </cell>
          <cell r="J190">
            <v>4945659.18</v>
          </cell>
          <cell r="N190">
            <v>4785489.9399999995</v>
          </cell>
        </row>
        <row r="191">
          <cell r="D191" t="str">
            <v>NF</v>
          </cell>
          <cell r="E191">
            <v>24875</v>
          </cell>
          <cell r="J191">
            <v>4478246.2500000009</v>
          </cell>
          <cell r="N191">
            <v>4646401.25</v>
          </cell>
        </row>
        <row r="192">
          <cell r="D192" t="str">
            <v>NF</v>
          </cell>
          <cell r="E192">
            <v>23206</v>
          </cell>
          <cell r="J192">
            <v>4835434.22</v>
          </cell>
          <cell r="N192">
            <v>4652570.9400000004</v>
          </cell>
        </row>
        <row r="193">
          <cell r="D193" t="str">
            <v>NF</v>
          </cell>
          <cell r="E193">
            <v>17514</v>
          </cell>
          <cell r="J193">
            <v>3402970.2</v>
          </cell>
          <cell r="N193">
            <v>3328010.28</v>
          </cell>
        </row>
        <row r="194">
          <cell r="D194" t="str">
            <v>NF</v>
          </cell>
          <cell r="E194">
            <v>58345</v>
          </cell>
          <cell r="J194">
            <v>12065162.550000001</v>
          </cell>
          <cell r="N194">
            <v>11775771.350000001</v>
          </cell>
        </row>
        <row r="195">
          <cell r="D195" t="str">
            <v>NF</v>
          </cell>
          <cell r="E195">
            <v>8502</v>
          </cell>
          <cell r="J195">
            <v>1469230.62</v>
          </cell>
          <cell r="N195">
            <v>1438368.36</v>
          </cell>
        </row>
        <row r="196">
          <cell r="D196" t="str">
            <v>NF</v>
          </cell>
          <cell r="E196">
            <v>53973</v>
          </cell>
          <cell r="J196">
            <v>9172711.3500000015</v>
          </cell>
          <cell r="N196">
            <v>8826204.6899999995</v>
          </cell>
        </row>
        <row r="197">
          <cell r="D197" t="str">
            <v>NF</v>
          </cell>
          <cell r="E197">
            <v>19993</v>
          </cell>
          <cell r="J197">
            <v>4067775.7800000003</v>
          </cell>
          <cell r="N197">
            <v>3914029.6100000003</v>
          </cell>
        </row>
        <row r="198">
          <cell r="D198" t="str">
            <v>NF</v>
          </cell>
          <cell r="E198">
            <v>81794</v>
          </cell>
          <cell r="J198">
            <v>15549039.4</v>
          </cell>
          <cell r="N198">
            <v>14960940.539999999</v>
          </cell>
        </row>
        <row r="199">
          <cell r="D199" t="str">
            <v>NF</v>
          </cell>
          <cell r="E199">
            <v>34694</v>
          </cell>
          <cell r="J199">
            <v>6631064.2200000007</v>
          </cell>
          <cell r="N199">
            <v>6380573.54</v>
          </cell>
        </row>
        <row r="200">
          <cell r="D200" t="str">
            <v>NF</v>
          </cell>
          <cell r="E200">
            <v>48587</v>
          </cell>
          <cell r="J200">
            <v>8905025.3599999994</v>
          </cell>
          <cell r="N200">
            <v>8982278.6899999995</v>
          </cell>
        </row>
        <row r="201">
          <cell r="D201" t="str">
            <v>NF</v>
          </cell>
          <cell r="E201">
            <v>24246</v>
          </cell>
          <cell r="J201">
            <v>5220891.1800000006</v>
          </cell>
          <cell r="N201">
            <v>5023528.74</v>
          </cell>
        </row>
        <row r="202">
          <cell r="D202" t="str">
            <v>NF</v>
          </cell>
          <cell r="E202">
            <v>11196</v>
          </cell>
          <cell r="J202">
            <v>2404005.12</v>
          </cell>
          <cell r="N202">
            <v>2313093.6</v>
          </cell>
        </row>
        <row r="203">
          <cell r="D203" t="str">
            <v>NF</v>
          </cell>
          <cell r="E203">
            <v>5279</v>
          </cell>
          <cell r="J203">
            <v>1049201.2500000002</v>
          </cell>
          <cell r="N203">
            <v>1009555.9600000001</v>
          </cell>
        </row>
        <row r="204">
          <cell r="D204" t="str">
            <v>NF</v>
          </cell>
          <cell r="E204">
            <v>40287</v>
          </cell>
          <cell r="J204">
            <v>8369624.25</v>
          </cell>
          <cell r="N204">
            <v>8053371.2999999998</v>
          </cell>
        </row>
        <row r="205">
          <cell r="D205" t="str">
            <v>NF</v>
          </cell>
          <cell r="E205">
            <v>30615</v>
          </cell>
          <cell r="J205">
            <v>6208721.9999999991</v>
          </cell>
          <cell r="N205">
            <v>6115652.4000000004</v>
          </cell>
        </row>
        <row r="206">
          <cell r="D206" t="str">
            <v>NF</v>
          </cell>
          <cell r="E206">
            <v>43153</v>
          </cell>
          <cell r="J206">
            <v>8284512.9399999995</v>
          </cell>
          <cell r="N206">
            <v>7971222.1600000001</v>
          </cell>
        </row>
        <row r="207">
          <cell r="D207" t="str">
            <v>NF</v>
          </cell>
          <cell r="E207">
            <v>43059</v>
          </cell>
          <cell r="J207">
            <v>8557115.0700000003</v>
          </cell>
          <cell r="N207">
            <v>8248382.04</v>
          </cell>
        </row>
        <row r="208">
          <cell r="D208" t="str">
            <v>NF</v>
          </cell>
          <cell r="E208">
            <v>28261</v>
          </cell>
          <cell r="J208">
            <v>6194245.9800000004</v>
          </cell>
          <cell r="N208">
            <v>5959962.29</v>
          </cell>
        </row>
        <row r="209">
          <cell r="D209" t="str">
            <v>NF</v>
          </cell>
          <cell r="E209">
            <v>29172</v>
          </cell>
          <cell r="J209">
            <v>4957781.3999999994</v>
          </cell>
          <cell r="N209">
            <v>6010890.5999999996</v>
          </cell>
        </row>
        <row r="210">
          <cell r="D210" t="str">
            <v>NF</v>
          </cell>
          <cell r="E210">
            <v>35756</v>
          </cell>
          <cell r="J210">
            <v>6317012.5200000005</v>
          </cell>
          <cell r="N210">
            <v>7599937.7999999998</v>
          </cell>
        </row>
        <row r="211">
          <cell r="D211" t="str">
            <v>NF</v>
          </cell>
          <cell r="E211">
            <v>19883</v>
          </cell>
          <cell r="J211">
            <v>3879769.79</v>
          </cell>
          <cell r="N211">
            <v>3733033.25</v>
          </cell>
        </row>
        <row r="212">
          <cell r="D212" t="str">
            <v>NF</v>
          </cell>
          <cell r="E212">
            <v>11121</v>
          </cell>
          <cell r="J212">
            <v>2350979.4</v>
          </cell>
          <cell r="N212">
            <v>2262122.61</v>
          </cell>
        </row>
        <row r="213">
          <cell r="D213" t="str">
            <v>NF</v>
          </cell>
          <cell r="E213">
            <v>27504</v>
          </cell>
          <cell r="J213">
            <v>5955166.0800000001</v>
          </cell>
          <cell r="N213">
            <v>5730183.3600000003</v>
          </cell>
        </row>
        <row r="214">
          <cell r="D214" t="str">
            <v>NF</v>
          </cell>
          <cell r="E214">
            <v>20566</v>
          </cell>
          <cell r="J214">
            <v>4307960.0199999996</v>
          </cell>
          <cell r="N214">
            <v>4145077.3000000003</v>
          </cell>
        </row>
        <row r="215">
          <cell r="D215" t="str">
            <v>NF</v>
          </cell>
          <cell r="E215">
            <v>8893</v>
          </cell>
          <cell r="J215">
            <v>1823687.5100000002</v>
          </cell>
          <cell r="N215">
            <v>1812126.61</v>
          </cell>
        </row>
        <row r="216">
          <cell r="D216" t="str">
            <v>NF</v>
          </cell>
          <cell r="E216">
            <v>16575</v>
          </cell>
          <cell r="J216">
            <v>3499148.25</v>
          </cell>
          <cell r="N216">
            <v>3366879.75</v>
          </cell>
        </row>
        <row r="217">
          <cell r="D217" t="str">
            <v>NF</v>
          </cell>
          <cell r="E217">
            <v>30404</v>
          </cell>
          <cell r="J217">
            <v>6123669.6400000006</v>
          </cell>
          <cell r="N217">
            <v>5892295.2000000002</v>
          </cell>
        </row>
        <row r="218">
          <cell r="D218" t="str">
            <v>NF</v>
          </cell>
          <cell r="E218">
            <v>30310</v>
          </cell>
          <cell r="J218">
            <v>6324484.5999999996</v>
          </cell>
          <cell r="N218">
            <v>6085338.7000000002</v>
          </cell>
        </row>
        <row r="219">
          <cell r="D219" t="str">
            <v>NF</v>
          </cell>
          <cell r="E219">
            <v>30071</v>
          </cell>
          <cell r="J219">
            <v>6356708.6899999995</v>
          </cell>
          <cell r="N219">
            <v>6116441.4000000004</v>
          </cell>
        </row>
        <row r="220">
          <cell r="D220" t="str">
            <v>NF</v>
          </cell>
          <cell r="E220">
            <v>20058</v>
          </cell>
          <cell r="J220">
            <v>4380867.78</v>
          </cell>
          <cell r="N220">
            <v>4215188.7</v>
          </cell>
        </row>
        <row r="221">
          <cell r="D221" t="str">
            <v>NF</v>
          </cell>
          <cell r="E221">
            <v>54652</v>
          </cell>
          <cell r="J221">
            <v>11482385.200000001</v>
          </cell>
          <cell r="N221">
            <v>11048448.32</v>
          </cell>
        </row>
        <row r="222">
          <cell r="D222" t="str">
            <v>NF</v>
          </cell>
          <cell r="E222">
            <v>17782</v>
          </cell>
          <cell r="J222">
            <v>4019087.64</v>
          </cell>
          <cell r="N222">
            <v>3867229.36</v>
          </cell>
        </row>
        <row r="223">
          <cell r="D223" t="str">
            <v>NF</v>
          </cell>
          <cell r="E223">
            <v>19870</v>
          </cell>
          <cell r="J223">
            <v>4288144.7</v>
          </cell>
          <cell r="N223">
            <v>4126005.5</v>
          </cell>
        </row>
        <row r="224">
          <cell r="D224" t="str">
            <v>NF</v>
          </cell>
          <cell r="E224">
            <v>29749</v>
          </cell>
          <cell r="J224">
            <v>6743503.3200000003</v>
          </cell>
          <cell r="N224">
            <v>6488554.3900000006</v>
          </cell>
        </row>
        <row r="225">
          <cell r="D225" t="str">
            <v>NF</v>
          </cell>
          <cell r="E225">
            <v>29344</v>
          </cell>
          <cell r="J225">
            <v>5262552.96</v>
          </cell>
          <cell r="N225">
            <v>5193007.68</v>
          </cell>
        </row>
        <row r="226">
          <cell r="D226" t="str">
            <v>NF</v>
          </cell>
          <cell r="E226">
            <v>16314</v>
          </cell>
          <cell r="J226">
            <v>3123641.58</v>
          </cell>
          <cell r="N226">
            <v>3059690.7</v>
          </cell>
        </row>
        <row r="227">
          <cell r="D227" t="str">
            <v>NF</v>
          </cell>
          <cell r="E227">
            <v>22066</v>
          </cell>
          <cell r="J227">
            <v>4969263.2</v>
          </cell>
          <cell r="N227">
            <v>4781481.54</v>
          </cell>
        </row>
        <row r="228">
          <cell r="D228" t="str">
            <v>NF</v>
          </cell>
          <cell r="E228">
            <v>19887</v>
          </cell>
          <cell r="J228">
            <v>4475569.3500000006</v>
          </cell>
          <cell r="N228">
            <v>4306330.9799999995</v>
          </cell>
        </row>
        <row r="229">
          <cell r="D229" t="str">
            <v>NF</v>
          </cell>
          <cell r="E229">
            <v>16320</v>
          </cell>
          <cell r="J229">
            <v>3825734.4</v>
          </cell>
          <cell r="N229">
            <v>3681139.2</v>
          </cell>
        </row>
        <row r="230">
          <cell r="D230" t="str">
            <v>NF</v>
          </cell>
          <cell r="E230">
            <v>24991</v>
          </cell>
          <cell r="J230">
            <v>5670957.7200000007</v>
          </cell>
          <cell r="N230">
            <v>5456534.9400000004</v>
          </cell>
        </row>
        <row r="231">
          <cell r="D231" t="str">
            <v>NF</v>
          </cell>
          <cell r="E231">
            <v>1653</v>
          </cell>
          <cell r="J231">
            <v>351229.44</v>
          </cell>
          <cell r="N231">
            <v>352353.48</v>
          </cell>
        </row>
        <row r="232">
          <cell r="D232" t="str">
            <v>NF</v>
          </cell>
          <cell r="E232">
            <v>10380</v>
          </cell>
          <cell r="J232">
            <v>2003236.2000000002</v>
          </cell>
          <cell r="N232">
            <v>2156029.7999999998</v>
          </cell>
        </row>
        <row r="233">
          <cell r="D233" t="str">
            <v>NF</v>
          </cell>
          <cell r="E233">
            <v>10568</v>
          </cell>
          <cell r="J233">
            <v>2019122.08</v>
          </cell>
          <cell r="N233">
            <v>1942821.12</v>
          </cell>
        </row>
        <row r="234">
          <cell r="D234" t="str">
            <v>NF</v>
          </cell>
          <cell r="E234">
            <v>25703</v>
          </cell>
          <cell r="J234">
            <v>6264335.1600000001</v>
          </cell>
          <cell r="N234">
            <v>6027610.5299999993</v>
          </cell>
        </row>
        <row r="235">
          <cell r="D235" t="str">
            <v>NF</v>
          </cell>
          <cell r="E235">
            <v>26628</v>
          </cell>
          <cell r="J235">
            <v>5235064.8</v>
          </cell>
          <cell r="N235">
            <v>5037218.76</v>
          </cell>
        </row>
        <row r="236">
          <cell r="D236" t="str">
            <v>NF</v>
          </cell>
          <cell r="E236">
            <v>29910</v>
          </cell>
          <cell r="J236">
            <v>6092068.7999999998</v>
          </cell>
          <cell r="N236">
            <v>5861761.7999999998</v>
          </cell>
        </row>
        <row r="237">
          <cell r="D237" t="str">
            <v>NF</v>
          </cell>
          <cell r="E237">
            <v>28143</v>
          </cell>
          <cell r="J237">
            <v>5452706.25</v>
          </cell>
          <cell r="N237">
            <v>5416120.3499999996</v>
          </cell>
        </row>
        <row r="238">
          <cell r="D238" t="str">
            <v>NF</v>
          </cell>
          <cell r="E238">
            <v>5822</v>
          </cell>
          <cell r="J238">
            <v>1214119.8799999999</v>
          </cell>
          <cell r="N238">
            <v>1168242.52</v>
          </cell>
        </row>
        <row r="239">
          <cell r="D239" t="str">
            <v>NF</v>
          </cell>
          <cell r="E239">
            <v>16253</v>
          </cell>
          <cell r="J239">
            <v>3543966.6500000004</v>
          </cell>
          <cell r="N239">
            <v>3410041.93</v>
          </cell>
        </row>
        <row r="240">
          <cell r="D240" t="str">
            <v>NF</v>
          </cell>
          <cell r="E240">
            <v>59593</v>
          </cell>
          <cell r="J240">
            <v>12171870.249999998</v>
          </cell>
          <cell r="N240">
            <v>11711812.290000001</v>
          </cell>
        </row>
        <row r="241">
          <cell r="D241" t="str">
            <v>NF</v>
          </cell>
          <cell r="E241">
            <v>47978</v>
          </cell>
          <cell r="J241">
            <v>10761465.399999999</v>
          </cell>
          <cell r="N241">
            <v>10354611.959999999</v>
          </cell>
        </row>
        <row r="242">
          <cell r="D242" t="str">
            <v>NF</v>
          </cell>
          <cell r="E242">
            <v>19927</v>
          </cell>
          <cell r="J242">
            <v>3598417.66</v>
          </cell>
          <cell r="N242">
            <v>3470486.32</v>
          </cell>
        </row>
        <row r="243">
          <cell r="D243" t="str">
            <v>NF</v>
          </cell>
          <cell r="E243">
            <v>43708</v>
          </cell>
          <cell r="J243">
            <v>8714938.120000001</v>
          </cell>
          <cell r="N243">
            <v>8507762.1999999993</v>
          </cell>
        </row>
        <row r="244">
          <cell r="D244" t="str">
            <v>NF</v>
          </cell>
          <cell r="E244">
            <v>50536</v>
          </cell>
          <cell r="J244">
            <v>9944979.4400000013</v>
          </cell>
          <cell r="N244">
            <v>9568991.5999999996</v>
          </cell>
        </row>
        <row r="245">
          <cell r="D245" t="str">
            <v>NF</v>
          </cell>
          <cell r="E245">
            <v>9674</v>
          </cell>
          <cell r="J245">
            <v>1943022.9</v>
          </cell>
          <cell r="N245">
            <v>1904423.64</v>
          </cell>
        </row>
        <row r="246">
          <cell r="D246" t="str">
            <v>NF</v>
          </cell>
          <cell r="E246">
            <v>102119</v>
          </cell>
          <cell r="J246">
            <v>20081701.349999998</v>
          </cell>
          <cell r="N246">
            <v>20228752.710000001</v>
          </cell>
        </row>
        <row r="247">
          <cell r="D247" t="str">
            <v>NF</v>
          </cell>
          <cell r="E247">
            <v>104566</v>
          </cell>
          <cell r="J247">
            <v>21680714.439999998</v>
          </cell>
          <cell r="N247">
            <v>20860917</v>
          </cell>
        </row>
        <row r="248">
          <cell r="D248" t="str">
            <v>NF</v>
          </cell>
          <cell r="E248">
            <v>20361</v>
          </cell>
          <cell r="J248">
            <v>4021297.5</v>
          </cell>
          <cell r="N248">
            <v>3869200.83</v>
          </cell>
        </row>
        <row r="249">
          <cell r="D249" t="str">
            <v>NF</v>
          </cell>
          <cell r="E249">
            <v>43913</v>
          </cell>
          <cell r="J249">
            <v>9387282.0099999998</v>
          </cell>
          <cell r="N249">
            <v>9032464.9700000007</v>
          </cell>
        </row>
        <row r="250">
          <cell r="D250" t="str">
            <v>NF</v>
          </cell>
          <cell r="E250">
            <v>24532</v>
          </cell>
          <cell r="J250">
            <v>5280758.3199999994</v>
          </cell>
          <cell r="N250">
            <v>5081067.84</v>
          </cell>
        </row>
        <row r="251">
          <cell r="D251" t="str">
            <v>NF</v>
          </cell>
          <cell r="E251">
            <v>32328</v>
          </cell>
          <cell r="J251">
            <v>5344788.2399999993</v>
          </cell>
          <cell r="N251">
            <v>6217320.96</v>
          </cell>
        </row>
        <row r="252">
          <cell r="D252" t="str">
            <v>NF</v>
          </cell>
          <cell r="E252">
            <v>26334</v>
          </cell>
          <cell r="J252">
            <v>5371082.6400000006</v>
          </cell>
          <cell r="N252">
            <v>5168047.5</v>
          </cell>
        </row>
        <row r="253">
          <cell r="D253" t="str">
            <v>NF</v>
          </cell>
          <cell r="E253">
            <v>17907</v>
          </cell>
          <cell r="J253">
            <v>3569044.17</v>
          </cell>
          <cell r="N253">
            <v>3567432.54</v>
          </cell>
        </row>
        <row r="254">
          <cell r="D254" t="str">
            <v>NF</v>
          </cell>
          <cell r="E254">
            <v>44569</v>
          </cell>
          <cell r="J254">
            <v>9298876.1600000001</v>
          </cell>
          <cell r="N254">
            <v>8947226.75</v>
          </cell>
        </row>
        <row r="255">
          <cell r="D255" t="str">
            <v>NF</v>
          </cell>
          <cell r="E255">
            <v>51750</v>
          </cell>
          <cell r="J255">
            <v>9918922.5</v>
          </cell>
          <cell r="N255">
            <v>9786960</v>
          </cell>
        </row>
        <row r="256">
          <cell r="D256" t="str">
            <v>NF</v>
          </cell>
          <cell r="E256">
            <v>46776</v>
          </cell>
          <cell r="J256">
            <v>9821556.7200000007</v>
          </cell>
          <cell r="N256">
            <v>9601709.5199999996</v>
          </cell>
        </row>
        <row r="257">
          <cell r="D257" t="str">
            <v>NF</v>
          </cell>
          <cell r="E257">
            <v>16459</v>
          </cell>
          <cell r="J257">
            <v>3755285.44</v>
          </cell>
          <cell r="N257">
            <v>3613408.86</v>
          </cell>
        </row>
        <row r="258">
          <cell r="D258" t="str">
            <v>NF</v>
          </cell>
          <cell r="E258">
            <v>35378</v>
          </cell>
          <cell r="J258">
            <v>7076307.5600000005</v>
          </cell>
          <cell r="N258">
            <v>6808849.8799999999</v>
          </cell>
        </row>
        <row r="259">
          <cell r="D259" t="str">
            <v>NF</v>
          </cell>
          <cell r="E259">
            <v>16661</v>
          </cell>
          <cell r="J259">
            <v>3184416.9299999997</v>
          </cell>
          <cell r="N259">
            <v>3311040.53</v>
          </cell>
        </row>
        <row r="260">
          <cell r="D260" t="str">
            <v>NF</v>
          </cell>
          <cell r="E260">
            <v>16495</v>
          </cell>
          <cell r="J260">
            <v>3371907.9000000004</v>
          </cell>
          <cell r="N260">
            <v>3244401.55</v>
          </cell>
        </row>
        <row r="261">
          <cell r="D261" t="str">
            <v>NF</v>
          </cell>
          <cell r="E261">
            <v>27618</v>
          </cell>
          <cell r="J261">
            <v>5311493.76</v>
          </cell>
          <cell r="N261">
            <v>5450964.6600000001</v>
          </cell>
        </row>
        <row r="262">
          <cell r="D262" t="str">
            <v>NF</v>
          </cell>
          <cell r="E262">
            <v>10258</v>
          </cell>
          <cell r="J262">
            <v>2042265.2199999997</v>
          </cell>
          <cell r="N262">
            <v>1965022.48</v>
          </cell>
        </row>
        <row r="263">
          <cell r="D263" t="str">
            <v>NF</v>
          </cell>
          <cell r="E263">
            <v>37646</v>
          </cell>
          <cell r="J263">
            <v>6736751.7000000002</v>
          </cell>
          <cell r="N263">
            <v>7259278.1799999997</v>
          </cell>
        </row>
        <row r="264">
          <cell r="D264" t="str">
            <v>NF</v>
          </cell>
          <cell r="E264">
            <v>37071</v>
          </cell>
          <cell r="J264">
            <v>7037558.6399999997</v>
          </cell>
          <cell r="N264">
            <v>6771388.8600000003</v>
          </cell>
        </row>
        <row r="265">
          <cell r="D265" t="str">
            <v>NF</v>
          </cell>
          <cell r="E265">
            <v>0</v>
          </cell>
          <cell r="J265">
            <v>0</v>
          </cell>
          <cell r="N265">
            <v>0</v>
          </cell>
        </row>
        <row r="266">
          <cell r="D266" t="str">
            <v>NF</v>
          </cell>
          <cell r="E266">
            <v>5321</v>
          </cell>
          <cell r="J266">
            <v>1123050.26</v>
          </cell>
          <cell r="N266">
            <v>1084047.3299999998</v>
          </cell>
        </row>
        <row r="267">
          <cell r="D267" t="str">
            <v>NF</v>
          </cell>
          <cell r="E267">
            <v>27721</v>
          </cell>
          <cell r="J267">
            <v>5830557.9299999997</v>
          </cell>
          <cell r="N267">
            <v>5610175.9799999995</v>
          </cell>
        </row>
        <row r="268">
          <cell r="D268" t="str">
            <v>NF</v>
          </cell>
          <cell r="E268">
            <v>31460</v>
          </cell>
          <cell r="J268">
            <v>5030139.4000000004</v>
          </cell>
          <cell r="N268">
            <v>6082476.4000000004</v>
          </cell>
        </row>
        <row r="269">
          <cell r="D269" t="str">
            <v>NF</v>
          </cell>
          <cell r="E269">
            <v>19464</v>
          </cell>
          <cell r="J269">
            <v>4217264.88</v>
          </cell>
          <cell r="N269">
            <v>4057854.7199999997</v>
          </cell>
        </row>
        <row r="270">
          <cell r="D270" t="str">
            <v>NF</v>
          </cell>
          <cell r="E270">
            <v>32249</v>
          </cell>
          <cell r="J270">
            <v>5882540.0899999999</v>
          </cell>
          <cell r="N270">
            <v>6004441.3099999996</v>
          </cell>
        </row>
        <row r="271">
          <cell r="D271" t="str">
            <v>NF</v>
          </cell>
          <cell r="E271">
            <v>34204</v>
          </cell>
          <cell r="J271">
            <v>6268909.1199999992</v>
          </cell>
          <cell r="N271">
            <v>6492945.3199999994</v>
          </cell>
        </row>
        <row r="272">
          <cell r="D272" t="str">
            <v>NF</v>
          </cell>
          <cell r="E272">
            <v>57434</v>
          </cell>
          <cell r="J272">
            <v>11796943.6</v>
          </cell>
          <cell r="N272">
            <v>11351255.76</v>
          </cell>
        </row>
        <row r="273">
          <cell r="D273" t="str">
            <v>NF</v>
          </cell>
          <cell r="E273">
            <v>38208</v>
          </cell>
          <cell r="J273">
            <v>7300784.6400000006</v>
          </cell>
          <cell r="N273">
            <v>7029125.7599999998</v>
          </cell>
        </row>
        <row r="274">
          <cell r="D274" t="str">
            <v>NF</v>
          </cell>
          <cell r="E274">
            <v>28995</v>
          </cell>
          <cell r="J274">
            <v>6134182.2000000002</v>
          </cell>
          <cell r="N274">
            <v>5902222.2000000002</v>
          </cell>
        </row>
        <row r="275">
          <cell r="D275" t="str">
            <v>NF</v>
          </cell>
          <cell r="E275">
            <v>23154</v>
          </cell>
          <cell r="J275">
            <v>5118886.3199999994</v>
          </cell>
          <cell r="N275">
            <v>4925318.88</v>
          </cell>
        </row>
        <row r="276">
          <cell r="D276" t="str">
            <v>NF</v>
          </cell>
          <cell r="E276">
            <v>14759</v>
          </cell>
          <cell r="J276">
            <v>3287862.4299999997</v>
          </cell>
          <cell r="N276">
            <v>3163591.65</v>
          </cell>
        </row>
        <row r="277">
          <cell r="D277" t="str">
            <v>NF</v>
          </cell>
          <cell r="E277">
            <v>24410</v>
          </cell>
          <cell r="J277">
            <v>5052625.8999999994</v>
          </cell>
          <cell r="N277">
            <v>4861739.6999999993</v>
          </cell>
        </row>
        <row r="278">
          <cell r="D278" t="str">
            <v>NF</v>
          </cell>
          <cell r="E278">
            <v>11563</v>
          </cell>
          <cell r="J278">
            <v>2346017.0699999998</v>
          </cell>
          <cell r="N278">
            <v>2257328.86</v>
          </cell>
        </row>
        <row r="279">
          <cell r="D279" t="str">
            <v>NF</v>
          </cell>
          <cell r="E279">
            <v>21244</v>
          </cell>
          <cell r="J279">
            <v>4716805.32</v>
          </cell>
          <cell r="N279">
            <v>4538568.16</v>
          </cell>
        </row>
        <row r="280">
          <cell r="D280" t="str">
            <v>NF</v>
          </cell>
          <cell r="E280">
            <v>31001</v>
          </cell>
          <cell r="J280">
            <v>6180979.3800000008</v>
          </cell>
          <cell r="N280">
            <v>5969242.5500000007</v>
          </cell>
        </row>
        <row r="281">
          <cell r="D281" t="str">
            <v>NF</v>
          </cell>
          <cell r="E281">
            <v>35625</v>
          </cell>
          <cell r="J281">
            <v>6382931.25</v>
          </cell>
          <cell r="N281">
            <v>7331624.9999999991</v>
          </cell>
        </row>
        <row r="282">
          <cell r="D282" t="str">
            <v>NF</v>
          </cell>
          <cell r="E282">
            <v>22782</v>
          </cell>
          <cell r="J282">
            <v>4863273.54</v>
          </cell>
          <cell r="N282">
            <v>4679422.8</v>
          </cell>
        </row>
        <row r="283">
          <cell r="D283" t="str">
            <v>NF</v>
          </cell>
          <cell r="E283">
            <v>16765</v>
          </cell>
          <cell r="J283">
            <v>3480749.3000000003</v>
          </cell>
          <cell r="N283">
            <v>3349144.0500000003</v>
          </cell>
        </row>
        <row r="284">
          <cell r="D284" t="str">
            <v>NF</v>
          </cell>
          <cell r="E284">
            <v>26670</v>
          </cell>
          <cell r="J284">
            <v>5523623.7000000002</v>
          </cell>
          <cell r="N284">
            <v>5314797.5999999996</v>
          </cell>
        </row>
        <row r="285">
          <cell r="D285" t="str">
            <v>NF</v>
          </cell>
          <cell r="E285">
            <v>5372</v>
          </cell>
          <cell r="J285">
            <v>1069296.6000000001</v>
          </cell>
          <cell r="N285">
            <v>1173513.3999999999</v>
          </cell>
        </row>
        <row r="286">
          <cell r="D286" t="str">
            <v>NF</v>
          </cell>
          <cell r="E286">
            <v>12003</v>
          </cell>
          <cell r="J286">
            <v>2497584.2399999998</v>
          </cell>
          <cell r="N286">
            <v>2403120.63</v>
          </cell>
        </row>
        <row r="287">
          <cell r="D287" t="str">
            <v>NF</v>
          </cell>
          <cell r="E287">
            <v>666</v>
          </cell>
          <cell r="J287">
            <v>151421.76000000001</v>
          </cell>
          <cell r="N287">
            <v>145700.82</v>
          </cell>
        </row>
        <row r="288">
          <cell r="D288" t="str">
            <v>NF</v>
          </cell>
          <cell r="E288">
            <v>39822</v>
          </cell>
          <cell r="J288">
            <v>8136829.2600000007</v>
          </cell>
          <cell r="N288">
            <v>7829403.4200000009</v>
          </cell>
        </row>
        <row r="289">
          <cell r="D289" t="str">
            <v>NF</v>
          </cell>
          <cell r="E289">
            <v>31720</v>
          </cell>
          <cell r="J289">
            <v>6914960</v>
          </cell>
          <cell r="N289">
            <v>6653587.1999999993</v>
          </cell>
        </row>
        <row r="290">
          <cell r="D290" t="str">
            <v>NF</v>
          </cell>
          <cell r="E290">
            <v>5271</v>
          </cell>
          <cell r="J290">
            <v>1150553.8800000001</v>
          </cell>
          <cell r="N290">
            <v>1107068.1300000001</v>
          </cell>
        </row>
        <row r="291">
          <cell r="D291" t="str">
            <v>NF</v>
          </cell>
          <cell r="E291">
            <v>33329</v>
          </cell>
          <cell r="J291">
            <v>6316512.0800000001</v>
          </cell>
          <cell r="N291">
            <v>6077876.4400000004</v>
          </cell>
        </row>
        <row r="292">
          <cell r="D292" t="str">
            <v>NF</v>
          </cell>
          <cell r="E292">
            <v>26700</v>
          </cell>
          <cell r="J292">
            <v>5414760</v>
          </cell>
          <cell r="N292">
            <v>5209971</v>
          </cell>
        </row>
        <row r="293">
          <cell r="D293" t="str">
            <v>NF</v>
          </cell>
          <cell r="E293">
            <v>35272</v>
          </cell>
          <cell r="J293">
            <v>6418445.8399999999</v>
          </cell>
          <cell r="N293">
            <v>7200073.3599999994</v>
          </cell>
        </row>
        <row r="294">
          <cell r="D294" t="str">
            <v>NF</v>
          </cell>
          <cell r="E294">
            <v>36548</v>
          </cell>
          <cell r="J294">
            <v>7442269.2400000002</v>
          </cell>
          <cell r="N294">
            <v>7160849.6400000006</v>
          </cell>
        </row>
        <row r="295">
          <cell r="D295" t="str">
            <v>NF</v>
          </cell>
          <cell r="E295">
            <v>35394</v>
          </cell>
          <cell r="J295">
            <v>7162683.7800000003</v>
          </cell>
          <cell r="N295">
            <v>7317001.620000001</v>
          </cell>
        </row>
        <row r="296">
          <cell r="D296" t="str">
            <v>NF</v>
          </cell>
          <cell r="E296">
            <v>36102</v>
          </cell>
          <cell r="J296">
            <v>7129783.9800000004</v>
          </cell>
          <cell r="N296">
            <v>6860102.04</v>
          </cell>
        </row>
        <row r="297">
          <cell r="D297" t="str">
            <v>NF</v>
          </cell>
          <cell r="E297">
            <v>40238</v>
          </cell>
          <cell r="J297">
            <v>8379161.1200000001</v>
          </cell>
          <cell r="N297">
            <v>8168314</v>
          </cell>
        </row>
        <row r="298">
          <cell r="D298" t="str">
            <v>NF</v>
          </cell>
          <cell r="E298">
            <v>19718</v>
          </cell>
          <cell r="J298">
            <v>4270918.8</v>
          </cell>
          <cell r="N298">
            <v>4109428.38</v>
          </cell>
        </row>
        <row r="299">
          <cell r="D299" t="str">
            <v>NF</v>
          </cell>
          <cell r="E299">
            <v>31997</v>
          </cell>
          <cell r="J299">
            <v>7135331</v>
          </cell>
          <cell r="N299">
            <v>6865596.29</v>
          </cell>
        </row>
        <row r="300">
          <cell r="D300" t="str">
            <v>NF</v>
          </cell>
          <cell r="E300">
            <v>9240</v>
          </cell>
          <cell r="J300">
            <v>2098034.4</v>
          </cell>
          <cell r="N300">
            <v>2018755.2</v>
          </cell>
        </row>
        <row r="301">
          <cell r="D301" t="str">
            <v>NF</v>
          </cell>
          <cell r="E301">
            <v>32288</v>
          </cell>
          <cell r="J301">
            <v>5602936.6399999997</v>
          </cell>
          <cell r="N301">
            <v>6197035.8399999999</v>
          </cell>
        </row>
        <row r="302">
          <cell r="D302" t="str">
            <v>NF</v>
          </cell>
          <cell r="E302">
            <v>1848</v>
          </cell>
          <cell r="J302">
            <v>413952</v>
          </cell>
          <cell r="N302">
            <v>398299.44</v>
          </cell>
        </row>
        <row r="303">
          <cell r="D303" t="str">
            <v>NF</v>
          </cell>
          <cell r="E303">
            <v>32177</v>
          </cell>
          <cell r="J303">
            <v>6423494.5099999998</v>
          </cell>
          <cell r="N303">
            <v>6446340.1799999997</v>
          </cell>
        </row>
        <row r="304">
          <cell r="D304" t="str">
            <v>NF</v>
          </cell>
          <cell r="E304">
            <v>30213</v>
          </cell>
          <cell r="J304">
            <v>5652550.1699999999</v>
          </cell>
          <cell r="N304">
            <v>5782163.9399999995</v>
          </cell>
        </row>
        <row r="305">
          <cell r="D305" t="str">
            <v>NF</v>
          </cell>
          <cell r="E305">
            <v>36039</v>
          </cell>
          <cell r="J305">
            <v>7812894.8099999996</v>
          </cell>
          <cell r="N305">
            <v>7517735.3999999994</v>
          </cell>
        </row>
        <row r="306">
          <cell r="D306" t="str">
            <v>NF</v>
          </cell>
          <cell r="E306">
            <v>7467</v>
          </cell>
          <cell r="J306">
            <v>1553136</v>
          </cell>
          <cell r="N306">
            <v>1494445.38</v>
          </cell>
        </row>
        <row r="307">
          <cell r="D307" t="str">
            <v>NF</v>
          </cell>
          <cell r="E307">
            <v>37658</v>
          </cell>
          <cell r="J307">
            <v>8040736.1600000001</v>
          </cell>
          <cell r="N307">
            <v>7736836.0999999996</v>
          </cell>
        </row>
        <row r="308">
          <cell r="D308" t="str">
            <v>NF</v>
          </cell>
          <cell r="E308">
            <v>30242</v>
          </cell>
          <cell r="J308">
            <v>5678842.7599999998</v>
          </cell>
          <cell r="N308">
            <v>5928944.0999999996</v>
          </cell>
        </row>
        <row r="309">
          <cell r="D309" t="str">
            <v>NF</v>
          </cell>
          <cell r="E309">
            <v>17285</v>
          </cell>
          <cell r="J309">
            <v>3482408.95</v>
          </cell>
          <cell r="N309">
            <v>3350697.25</v>
          </cell>
        </row>
        <row r="310">
          <cell r="D310" t="str">
            <v>NF</v>
          </cell>
          <cell r="E310">
            <v>7832</v>
          </cell>
          <cell r="J310">
            <v>1745596.16</v>
          </cell>
          <cell r="N310">
            <v>1758988.8800000001</v>
          </cell>
        </row>
        <row r="311">
          <cell r="D311" t="str">
            <v>NF</v>
          </cell>
          <cell r="E311">
            <v>54645</v>
          </cell>
          <cell r="J311">
            <v>12048676.050000001</v>
          </cell>
          <cell r="N311">
            <v>11593483.199999999</v>
          </cell>
        </row>
        <row r="312">
          <cell r="D312" t="str">
            <v>NF</v>
          </cell>
          <cell r="E312">
            <v>24155</v>
          </cell>
          <cell r="J312">
            <v>5367241</v>
          </cell>
          <cell r="N312">
            <v>5164339</v>
          </cell>
        </row>
        <row r="313">
          <cell r="D313" t="str">
            <v>NF</v>
          </cell>
          <cell r="E313">
            <v>19598</v>
          </cell>
          <cell r="J313">
            <v>4311560</v>
          </cell>
          <cell r="N313">
            <v>4148504.64</v>
          </cell>
        </row>
        <row r="314">
          <cell r="D314" t="str">
            <v>NF</v>
          </cell>
          <cell r="E314">
            <v>6512</v>
          </cell>
          <cell r="J314">
            <v>1386665.28</v>
          </cell>
          <cell r="N314">
            <v>1334243.68</v>
          </cell>
        </row>
        <row r="315">
          <cell r="D315" t="str">
            <v>NF</v>
          </cell>
          <cell r="E315">
            <v>28544</v>
          </cell>
          <cell r="J315">
            <v>5538677.7600000007</v>
          </cell>
          <cell r="N315">
            <v>5386252.7999999998</v>
          </cell>
        </row>
        <row r="316">
          <cell r="D316" t="str">
            <v>NF</v>
          </cell>
          <cell r="E316">
            <v>12927</v>
          </cell>
          <cell r="J316">
            <v>2301781.62</v>
          </cell>
          <cell r="N316">
            <v>2230036.77</v>
          </cell>
        </row>
        <row r="317">
          <cell r="D317" t="str">
            <v>NF</v>
          </cell>
          <cell r="E317">
            <v>25247</v>
          </cell>
          <cell r="J317">
            <v>5095097.0699999994</v>
          </cell>
          <cell r="N317">
            <v>5139784.2600000007</v>
          </cell>
        </row>
        <row r="318">
          <cell r="D318" t="str">
            <v>NF</v>
          </cell>
          <cell r="E318">
            <v>27155</v>
          </cell>
          <cell r="J318">
            <v>5868195.5</v>
          </cell>
          <cell r="N318">
            <v>5646339.1500000004</v>
          </cell>
        </row>
        <row r="319">
          <cell r="D319" t="str">
            <v>NF</v>
          </cell>
          <cell r="E319">
            <v>4294</v>
          </cell>
          <cell r="J319">
            <v>851671.96</v>
          </cell>
          <cell r="N319">
            <v>857812.38</v>
          </cell>
        </row>
        <row r="320">
          <cell r="D320" t="str">
            <v>NF</v>
          </cell>
          <cell r="E320">
            <v>10526</v>
          </cell>
          <cell r="J320">
            <v>1682160.0599999998</v>
          </cell>
          <cell r="N320">
            <v>1744579.2399999998</v>
          </cell>
        </row>
        <row r="321">
          <cell r="D321" t="str">
            <v>NF</v>
          </cell>
          <cell r="E321">
            <v>10486</v>
          </cell>
          <cell r="J321">
            <v>2210763.38</v>
          </cell>
          <cell r="N321">
            <v>2127189.96</v>
          </cell>
        </row>
        <row r="322">
          <cell r="D322" t="str">
            <v>NF</v>
          </cell>
          <cell r="E322">
            <v>20945</v>
          </cell>
          <cell r="J322">
            <v>4375410.5</v>
          </cell>
          <cell r="N322">
            <v>4209945</v>
          </cell>
        </row>
        <row r="323">
          <cell r="D323" t="str">
            <v>NF</v>
          </cell>
          <cell r="E323">
            <v>13910</v>
          </cell>
          <cell r="J323">
            <v>3109719.5999999996</v>
          </cell>
          <cell r="N323">
            <v>2992180.1</v>
          </cell>
        </row>
        <row r="324">
          <cell r="D324" t="str">
            <v>NF</v>
          </cell>
          <cell r="E324">
            <v>21162</v>
          </cell>
          <cell r="J324">
            <v>4608871.9800000004</v>
          </cell>
          <cell r="N324">
            <v>4434708.72</v>
          </cell>
        </row>
        <row r="325">
          <cell r="D325" t="str">
            <v>NF</v>
          </cell>
          <cell r="E325">
            <v>28709</v>
          </cell>
          <cell r="J325">
            <v>6210905.0600000005</v>
          </cell>
          <cell r="N325">
            <v>5976065.4399999995</v>
          </cell>
        </row>
        <row r="326">
          <cell r="D326" t="str">
            <v>NF</v>
          </cell>
          <cell r="E326">
            <v>51029</v>
          </cell>
          <cell r="J326">
            <v>10837539.020000001</v>
          </cell>
          <cell r="N326">
            <v>10427776.15</v>
          </cell>
        </row>
        <row r="327">
          <cell r="D327" t="str">
            <v>NF</v>
          </cell>
          <cell r="E327">
            <v>38674</v>
          </cell>
          <cell r="J327">
            <v>7967230.7400000012</v>
          </cell>
          <cell r="N327">
            <v>7665960.2800000003</v>
          </cell>
        </row>
        <row r="328">
          <cell r="D328" t="str">
            <v>NF</v>
          </cell>
          <cell r="E328">
            <v>35239</v>
          </cell>
          <cell r="J328">
            <v>6966397.9100000001</v>
          </cell>
          <cell r="N328">
            <v>6703162.5800000001</v>
          </cell>
        </row>
        <row r="329">
          <cell r="D329" t="str">
            <v>NF</v>
          </cell>
          <cell r="E329">
            <v>57970</v>
          </cell>
          <cell r="J329">
            <v>12899484.4</v>
          </cell>
          <cell r="N329">
            <v>12556302</v>
          </cell>
        </row>
        <row r="330">
          <cell r="D330" t="str">
            <v>NF</v>
          </cell>
          <cell r="E330">
            <v>34710</v>
          </cell>
          <cell r="J330">
            <v>7049948.0999999996</v>
          </cell>
          <cell r="N330">
            <v>6783375.2999999998</v>
          </cell>
        </row>
        <row r="331">
          <cell r="D331" t="str">
            <v>NF</v>
          </cell>
          <cell r="E331">
            <v>38547</v>
          </cell>
          <cell r="J331">
            <v>7447280.4000000004</v>
          </cell>
          <cell r="N331">
            <v>7165887.2999999998</v>
          </cell>
        </row>
        <row r="332">
          <cell r="D332" t="str">
            <v>NF</v>
          </cell>
          <cell r="E332">
            <v>27143</v>
          </cell>
          <cell r="J332">
            <v>6063203.3399999999</v>
          </cell>
          <cell r="N332">
            <v>6007288.7599999998</v>
          </cell>
        </row>
        <row r="333">
          <cell r="D333" t="str">
            <v>NF</v>
          </cell>
          <cell r="E333">
            <v>32664</v>
          </cell>
          <cell r="J333">
            <v>6600741.1200000001</v>
          </cell>
          <cell r="N333">
            <v>6351188.1600000001</v>
          </cell>
        </row>
        <row r="334">
          <cell r="D334" t="str">
            <v>NF</v>
          </cell>
          <cell r="E334">
            <v>41460</v>
          </cell>
          <cell r="J334">
            <v>8957018.4000000004</v>
          </cell>
          <cell r="N334">
            <v>8618290.2000000011</v>
          </cell>
        </row>
        <row r="335">
          <cell r="D335" t="str">
            <v>NF</v>
          </cell>
          <cell r="E335">
            <v>46875</v>
          </cell>
          <cell r="J335">
            <v>8609062.5</v>
          </cell>
          <cell r="N335">
            <v>8578593.75</v>
          </cell>
        </row>
        <row r="336">
          <cell r="D336" t="str">
            <v>NF</v>
          </cell>
          <cell r="E336">
            <v>26348</v>
          </cell>
          <cell r="J336">
            <v>5278558.32</v>
          </cell>
          <cell r="N336">
            <v>5079103.96</v>
          </cell>
        </row>
        <row r="337">
          <cell r="D337" t="str">
            <v>NF</v>
          </cell>
          <cell r="E337">
            <v>8269</v>
          </cell>
          <cell r="J337">
            <v>1923452.0899999999</v>
          </cell>
          <cell r="N337">
            <v>1850767.5799999998</v>
          </cell>
        </row>
        <row r="338">
          <cell r="D338" t="str">
            <v>NF</v>
          </cell>
          <cell r="E338">
            <v>23574</v>
          </cell>
          <cell r="J338">
            <v>4917064.92</v>
          </cell>
          <cell r="N338">
            <v>4731301.8</v>
          </cell>
        </row>
        <row r="339">
          <cell r="D339" t="str">
            <v>NF</v>
          </cell>
          <cell r="E339">
            <v>55568</v>
          </cell>
          <cell r="J339">
            <v>10454563.520000001</v>
          </cell>
          <cell r="N339">
            <v>10662943.52</v>
          </cell>
        </row>
        <row r="340">
          <cell r="D340" t="str">
            <v>NF</v>
          </cell>
          <cell r="E340">
            <v>11418</v>
          </cell>
          <cell r="J340">
            <v>2547812.52</v>
          </cell>
          <cell r="N340">
            <v>2451558.7800000003</v>
          </cell>
        </row>
        <row r="341">
          <cell r="D341" t="str">
            <v>NF</v>
          </cell>
          <cell r="E341">
            <v>46070</v>
          </cell>
          <cell r="J341">
            <v>9449417.7000000011</v>
          </cell>
          <cell r="N341">
            <v>9092375.2000000011</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sheetName val="Physically Restrained"/>
      <sheetName val="Falls with Major Injuries"/>
      <sheetName val="Antipsychotic Meds"/>
      <sheetName val="Pressure Ulcers"/>
      <sheetName val="Influenza"/>
      <sheetName val="hospitalizations per 1000"/>
    </sheetNames>
    <sheetDataSet>
      <sheetData sheetId="0" refreshError="1"/>
      <sheetData sheetId="1" refreshError="1"/>
      <sheetData sheetId="2">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409</v>
          </cell>
          <cell r="H2" t="str">
            <v>Percentage of long-stay residents who were physically restrained</v>
          </cell>
          <cell r="I2" t="str">
            <v>Long Stay</v>
          </cell>
          <cell r="J2">
            <v>0</v>
          </cell>
          <cell r="L2">
            <v>0</v>
          </cell>
          <cell r="N2">
            <v>0</v>
          </cell>
          <cell r="P2">
            <v>0</v>
          </cell>
          <cell r="R2">
            <v>0</v>
          </cell>
          <cell r="T2" t="str">
            <v>N</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409</v>
          </cell>
          <cell r="H3" t="str">
            <v>Percentage of long-stay residents who were physically restrained</v>
          </cell>
          <cell r="I3" t="str">
            <v>Long Stay</v>
          </cell>
          <cell r="J3" t="str">
            <v>*</v>
          </cell>
          <cell r="K3">
            <v>9</v>
          </cell>
          <cell r="L3" t="str">
            <v>*</v>
          </cell>
          <cell r="M3">
            <v>9</v>
          </cell>
          <cell r="N3" t="str">
            <v>*</v>
          </cell>
          <cell r="O3">
            <v>9</v>
          </cell>
          <cell r="P3" t="str">
            <v>*</v>
          </cell>
          <cell r="Q3">
            <v>9</v>
          </cell>
          <cell r="R3" t="str">
            <v>*</v>
          </cell>
          <cell r="S3">
            <v>9</v>
          </cell>
          <cell r="T3" t="str">
            <v>N</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409</v>
          </cell>
          <cell r="H4" t="str">
            <v>Percentage of long-stay residents who were physically restrained</v>
          </cell>
          <cell r="I4" t="str">
            <v>Long Stay</v>
          </cell>
          <cell r="J4">
            <v>0</v>
          </cell>
          <cell r="L4">
            <v>0</v>
          </cell>
          <cell r="N4">
            <v>0</v>
          </cell>
          <cell r="P4">
            <v>0</v>
          </cell>
          <cell r="R4">
            <v>0</v>
          </cell>
          <cell r="T4" t="str">
            <v>N</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409</v>
          </cell>
          <cell r="H5" t="str">
            <v>Percentage of long-stay residents who were physically restrained</v>
          </cell>
          <cell r="I5" t="str">
            <v>Long Stay</v>
          </cell>
          <cell r="J5">
            <v>0</v>
          </cell>
          <cell r="L5">
            <v>0</v>
          </cell>
          <cell r="N5">
            <v>0</v>
          </cell>
          <cell r="P5">
            <v>0</v>
          </cell>
          <cell r="R5">
            <v>0</v>
          </cell>
          <cell r="T5" t="str">
            <v>N</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409</v>
          </cell>
          <cell r="H6" t="str">
            <v>Percentage of long-stay residents who were physically restrained</v>
          </cell>
          <cell r="I6" t="str">
            <v>Long Stay</v>
          </cell>
          <cell r="J6">
            <v>0</v>
          </cell>
          <cell r="L6">
            <v>0</v>
          </cell>
          <cell r="N6">
            <v>0</v>
          </cell>
          <cell r="P6">
            <v>0</v>
          </cell>
          <cell r="R6">
            <v>0</v>
          </cell>
          <cell r="T6" t="str">
            <v>N</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409</v>
          </cell>
          <cell r="H7" t="str">
            <v>Percentage of long-stay residents who were physically restrained</v>
          </cell>
          <cell r="I7" t="str">
            <v>Long Stay</v>
          </cell>
          <cell r="J7">
            <v>0</v>
          </cell>
          <cell r="L7">
            <v>0</v>
          </cell>
          <cell r="N7">
            <v>0</v>
          </cell>
          <cell r="P7">
            <v>0</v>
          </cell>
          <cell r="R7">
            <v>0</v>
          </cell>
          <cell r="T7" t="str">
            <v>N</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409</v>
          </cell>
          <cell r="H8" t="str">
            <v>Percentage of long-stay residents who were physically restrained</v>
          </cell>
          <cell r="I8" t="str">
            <v>Long Stay</v>
          </cell>
          <cell r="J8">
            <v>0</v>
          </cell>
          <cell r="L8">
            <v>0</v>
          </cell>
          <cell r="N8">
            <v>0</v>
          </cell>
          <cell r="P8">
            <v>0</v>
          </cell>
          <cell r="R8">
            <v>0</v>
          </cell>
          <cell r="T8" t="str">
            <v>N</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409</v>
          </cell>
          <cell r="H9" t="str">
            <v>Percentage of long-stay residents who were physically restrained</v>
          </cell>
          <cell r="I9" t="str">
            <v>Long Stay</v>
          </cell>
          <cell r="J9">
            <v>0</v>
          </cell>
          <cell r="L9">
            <v>0</v>
          </cell>
          <cell r="N9">
            <v>0</v>
          </cell>
          <cell r="P9">
            <v>0</v>
          </cell>
          <cell r="R9">
            <v>0</v>
          </cell>
          <cell r="T9" t="str">
            <v>N</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409</v>
          </cell>
          <cell r="H10" t="str">
            <v>Percentage of long-stay residents who were physically restrained</v>
          </cell>
          <cell r="I10" t="str">
            <v>Long Stay</v>
          </cell>
          <cell r="J10">
            <v>0</v>
          </cell>
          <cell r="L10">
            <v>0</v>
          </cell>
          <cell r="N10">
            <v>0</v>
          </cell>
          <cell r="P10">
            <v>0</v>
          </cell>
          <cell r="R10">
            <v>0</v>
          </cell>
          <cell r="T10" t="str">
            <v>N</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409</v>
          </cell>
          <cell r="H11" t="str">
            <v>Percentage of long-stay residents who were physically restrained</v>
          </cell>
          <cell r="I11" t="str">
            <v>Long Stay</v>
          </cell>
          <cell r="J11">
            <v>0</v>
          </cell>
          <cell r="L11">
            <v>0</v>
          </cell>
          <cell r="N11">
            <v>0</v>
          </cell>
          <cell r="P11">
            <v>0</v>
          </cell>
          <cell r="R11">
            <v>0</v>
          </cell>
          <cell r="T11" t="str">
            <v>N</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409</v>
          </cell>
          <cell r="H12" t="str">
            <v>Percentage of long-stay residents who were physically restrained</v>
          </cell>
          <cell r="I12" t="str">
            <v>Long Stay</v>
          </cell>
          <cell r="J12" t="str">
            <v>*</v>
          </cell>
          <cell r="K12">
            <v>9</v>
          </cell>
          <cell r="L12" t="str">
            <v>*</v>
          </cell>
          <cell r="M12">
            <v>9</v>
          </cell>
          <cell r="N12">
            <v>0</v>
          </cell>
          <cell r="P12">
            <v>0</v>
          </cell>
          <cell r="R12">
            <v>0</v>
          </cell>
          <cell r="T12" t="str">
            <v>N</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409</v>
          </cell>
          <cell r="H13" t="str">
            <v>Percentage of long-stay residents who were physically restrained</v>
          </cell>
          <cell r="I13" t="str">
            <v>Long Stay</v>
          </cell>
          <cell r="J13">
            <v>0</v>
          </cell>
          <cell r="L13">
            <v>0</v>
          </cell>
          <cell r="N13">
            <v>0</v>
          </cell>
          <cell r="P13">
            <v>0</v>
          </cell>
          <cell r="R13">
            <v>0</v>
          </cell>
          <cell r="T13" t="str">
            <v>N</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409</v>
          </cell>
          <cell r="H14" t="str">
            <v>Percentage of long-stay residents who were physically restrained</v>
          </cell>
          <cell r="I14" t="str">
            <v>Long Stay</v>
          </cell>
          <cell r="J14">
            <v>0</v>
          </cell>
          <cell r="L14">
            <v>0</v>
          </cell>
          <cell r="N14">
            <v>0</v>
          </cell>
          <cell r="P14">
            <v>0</v>
          </cell>
          <cell r="R14">
            <v>0</v>
          </cell>
          <cell r="T14" t="str">
            <v>N</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409</v>
          </cell>
          <cell r="H15" t="str">
            <v>Percentage of long-stay residents who were physically restrained</v>
          </cell>
          <cell r="I15" t="str">
            <v>Long Stay</v>
          </cell>
          <cell r="J15">
            <v>0</v>
          </cell>
          <cell r="L15">
            <v>0</v>
          </cell>
          <cell r="N15">
            <v>0</v>
          </cell>
          <cell r="P15">
            <v>0</v>
          </cell>
          <cell r="R15">
            <v>0</v>
          </cell>
          <cell r="T15" t="str">
            <v>N</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409</v>
          </cell>
          <cell r="H16" t="str">
            <v>Percentage of long-stay residents who were physically restrained</v>
          </cell>
          <cell r="I16" t="str">
            <v>Long Stay</v>
          </cell>
          <cell r="J16">
            <v>0</v>
          </cell>
          <cell r="L16">
            <v>0</v>
          </cell>
          <cell r="N16">
            <v>0</v>
          </cell>
          <cell r="P16">
            <v>0</v>
          </cell>
          <cell r="R16">
            <v>0</v>
          </cell>
          <cell r="T16" t="str">
            <v>N</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409</v>
          </cell>
          <cell r="H17" t="str">
            <v>Percentage of long-stay residents who were physically restrained</v>
          </cell>
          <cell r="I17" t="str">
            <v>Long Stay</v>
          </cell>
          <cell r="J17">
            <v>0</v>
          </cell>
          <cell r="L17">
            <v>1.1764699999999999</v>
          </cell>
          <cell r="N17">
            <v>1.19048</v>
          </cell>
          <cell r="P17">
            <v>0</v>
          </cell>
          <cell r="R17">
            <v>0.61538499999999996</v>
          </cell>
          <cell r="T17" t="str">
            <v>N</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409</v>
          </cell>
          <cell r="H18" t="str">
            <v>Percentage of long-stay residents who were physically restrained</v>
          </cell>
          <cell r="I18" t="str">
            <v>Long Stay</v>
          </cell>
          <cell r="J18">
            <v>0</v>
          </cell>
          <cell r="L18">
            <v>0</v>
          </cell>
          <cell r="N18">
            <v>0</v>
          </cell>
          <cell r="P18">
            <v>0</v>
          </cell>
          <cell r="R18">
            <v>0</v>
          </cell>
          <cell r="T18" t="str">
            <v>N</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409</v>
          </cell>
          <cell r="H19" t="str">
            <v>Percentage of long-stay residents who were physically restrained</v>
          </cell>
          <cell r="I19" t="str">
            <v>Long Stay</v>
          </cell>
          <cell r="J19">
            <v>0</v>
          </cell>
          <cell r="L19">
            <v>0</v>
          </cell>
          <cell r="N19">
            <v>0</v>
          </cell>
          <cell r="P19">
            <v>0</v>
          </cell>
          <cell r="R19">
            <v>0</v>
          </cell>
          <cell r="T19" t="str">
            <v>N</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409</v>
          </cell>
          <cell r="H20" t="str">
            <v>Percentage of long-stay residents who were physically restrained</v>
          </cell>
          <cell r="I20" t="str">
            <v>Long Stay</v>
          </cell>
          <cell r="J20">
            <v>0</v>
          </cell>
          <cell r="L20">
            <v>0</v>
          </cell>
          <cell r="N20">
            <v>0</v>
          </cell>
          <cell r="P20">
            <v>0</v>
          </cell>
          <cell r="R20">
            <v>0</v>
          </cell>
          <cell r="T20" t="str">
            <v>N</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409</v>
          </cell>
          <cell r="H21" t="str">
            <v>Percentage of long-stay residents who were physically restrained</v>
          </cell>
          <cell r="I21" t="str">
            <v>Long Stay</v>
          </cell>
          <cell r="J21">
            <v>0</v>
          </cell>
          <cell r="L21">
            <v>0.92593000000000003</v>
          </cell>
          <cell r="N21">
            <v>0.86207</v>
          </cell>
          <cell r="P21">
            <v>0.85470000000000002</v>
          </cell>
          <cell r="R21">
            <v>0.66815199999999997</v>
          </cell>
          <cell r="T21" t="str">
            <v>N</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409</v>
          </cell>
          <cell r="H22" t="str">
            <v>Percentage of long-stay residents who were physically restrained</v>
          </cell>
          <cell r="I22" t="str">
            <v>Long Stay</v>
          </cell>
          <cell r="J22">
            <v>0</v>
          </cell>
          <cell r="L22">
            <v>0</v>
          </cell>
          <cell r="N22">
            <v>0</v>
          </cell>
          <cell r="P22">
            <v>0</v>
          </cell>
          <cell r="R22">
            <v>0</v>
          </cell>
          <cell r="T22" t="str">
            <v>N</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409</v>
          </cell>
          <cell r="H23" t="str">
            <v>Percentage of long-stay residents who were physically restrained</v>
          </cell>
          <cell r="I23" t="str">
            <v>Long Stay</v>
          </cell>
          <cell r="J23">
            <v>0</v>
          </cell>
          <cell r="L23">
            <v>0</v>
          </cell>
          <cell r="N23">
            <v>0</v>
          </cell>
          <cell r="P23">
            <v>0</v>
          </cell>
          <cell r="R23">
            <v>0</v>
          </cell>
          <cell r="T23" t="str">
            <v>N</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409</v>
          </cell>
          <cell r="H24" t="str">
            <v>Percentage of long-stay residents who were physically restrained</v>
          </cell>
          <cell r="I24" t="str">
            <v>Long Stay</v>
          </cell>
          <cell r="J24">
            <v>0</v>
          </cell>
          <cell r="L24">
            <v>0</v>
          </cell>
          <cell r="N24">
            <v>0</v>
          </cell>
          <cell r="P24">
            <v>0</v>
          </cell>
          <cell r="R24">
            <v>0</v>
          </cell>
          <cell r="T24" t="str">
            <v>N</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409</v>
          </cell>
          <cell r="H25" t="str">
            <v>Percentage of long-stay residents who were physically restrained</v>
          </cell>
          <cell r="I25" t="str">
            <v>Long Stay</v>
          </cell>
          <cell r="J25">
            <v>0</v>
          </cell>
          <cell r="L25">
            <v>0</v>
          </cell>
          <cell r="N25">
            <v>0</v>
          </cell>
          <cell r="P25">
            <v>0</v>
          </cell>
          <cell r="R25">
            <v>0</v>
          </cell>
          <cell r="T25" t="str">
            <v>N</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409</v>
          </cell>
          <cell r="H26" t="str">
            <v>Percentage of long-stay residents who were physically restrained</v>
          </cell>
          <cell r="I26" t="str">
            <v>Long Stay</v>
          </cell>
          <cell r="J26">
            <v>0</v>
          </cell>
          <cell r="L26">
            <v>0</v>
          </cell>
          <cell r="N26">
            <v>0</v>
          </cell>
          <cell r="P26">
            <v>0</v>
          </cell>
          <cell r="R26">
            <v>0</v>
          </cell>
          <cell r="T26" t="str">
            <v>N</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409</v>
          </cell>
          <cell r="H27" t="str">
            <v>Percentage of long-stay residents who were physically restrained</v>
          </cell>
          <cell r="I27" t="str">
            <v>Long Stay</v>
          </cell>
          <cell r="J27">
            <v>0</v>
          </cell>
          <cell r="L27">
            <v>0</v>
          </cell>
          <cell r="N27">
            <v>0</v>
          </cell>
          <cell r="P27">
            <v>0</v>
          </cell>
          <cell r="R27">
            <v>0</v>
          </cell>
          <cell r="T27" t="str">
            <v>N</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409</v>
          </cell>
          <cell r="H28" t="str">
            <v>Percentage of long-stay residents who were physically restrained</v>
          </cell>
          <cell r="I28" t="str">
            <v>Long Stay</v>
          </cell>
          <cell r="J28">
            <v>0</v>
          </cell>
          <cell r="L28">
            <v>0</v>
          </cell>
          <cell r="N28">
            <v>0</v>
          </cell>
          <cell r="P28">
            <v>0</v>
          </cell>
          <cell r="R28">
            <v>0</v>
          </cell>
          <cell r="T28" t="str">
            <v>N</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409</v>
          </cell>
          <cell r="H29" t="str">
            <v>Percentage of long-stay residents who were physically restrained</v>
          </cell>
          <cell r="I29" t="str">
            <v>Long Stay</v>
          </cell>
          <cell r="J29">
            <v>0</v>
          </cell>
          <cell r="L29">
            <v>0</v>
          </cell>
          <cell r="N29">
            <v>0</v>
          </cell>
          <cell r="P29">
            <v>0</v>
          </cell>
          <cell r="R29">
            <v>0</v>
          </cell>
          <cell r="T29" t="str">
            <v>N</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409</v>
          </cell>
          <cell r="H30" t="str">
            <v>Percentage of long-stay residents who were physically restrained</v>
          </cell>
          <cell r="I30" t="str">
            <v>Long Stay</v>
          </cell>
          <cell r="J30">
            <v>0</v>
          </cell>
          <cell r="L30">
            <v>0</v>
          </cell>
          <cell r="N30">
            <v>0</v>
          </cell>
          <cell r="P30">
            <v>0</v>
          </cell>
          <cell r="R30">
            <v>0</v>
          </cell>
          <cell r="T30" t="str">
            <v>N</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409</v>
          </cell>
          <cell r="H31" t="str">
            <v>Percentage of long-stay residents who were physically restrained</v>
          </cell>
          <cell r="I31" t="str">
            <v>Long Stay</v>
          </cell>
          <cell r="J31">
            <v>0</v>
          </cell>
          <cell r="L31">
            <v>0</v>
          </cell>
          <cell r="N31">
            <v>0</v>
          </cell>
          <cell r="P31">
            <v>0</v>
          </cell>
          <cell r="R31">
            <v>0</v>
          </cell>
          <cell r="T31" t="str">
            <v>N</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409</v>
          </cell>
          <cell r="H32" t="str">
            <v>Percentage of long-stay residents who were physically restrained</v>
          </cell>
          <cell r="I32" t="str">
            <v>Long Stay</v>
          </cell>
          <cell r="J32">
            <v>0</v>
          </cell>
          <cell r="L32">
            <v>0</v>
          </cell>
          <cell r="N32">
            <v>0</v>
          </cell>
          <cell r="P32">
            <v>0</v>
          </cell>
          <cell r="R32">
            <v>0</v>
          </cell>
          <cell r="T32" t="str">
            <v>N</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409</v>
          </cell>
          <cell r="H33" t="str">
            <v>Percentage of long-stay residents who were physically restrained</v>
          </cell>
          <cell r="I33" t="str">
            <v>Long Stay</v>
          </cell>
          <cell r="J33">
            <v>0</v>
          </cell>
          <cell r="L33">
            <v>0</v>
          </cell>
          <cell r="N33">
            <v>0</v>
          </cell>
          <cell r="P33">
            <v>0</v>
          </cell>
          <cell r="R33">
            <v>0</v>
          </cell>
          <cell r="T33" t="str">
            <v>N</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409</v>
          </cell>
          <cell r="H34" t="str">
            <v>Percentage of long-stay residents who were physically restrained</v>
          </cell>
          <cell r="I34" t="str">
            <v>Long Stay</v>
          </cell>
          <cell r="J34">
            <v>0</v>
          </cell>
          <cell r="L34">
            <v>0</v>
          </cell>
          <cell r="N34">
            <v>0</v>
          </cell>
          <cell r="P34">
            <v>0</v>
          </cell>
          <cell r="R34">
            <v>0</v>
          </cell>
          <cell r="T34" t="str">
            <v>N</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409</v>
          </cell>
          <cell r="H35" t="str">
            <v>Percentage of long-stay residents who were physically restrained</v>
          </cell>
          <cell r="I35" t="str">
            <v>Long Stay</v>
          </cell>
          <cell r="J35">
            <v>0</v>
          </cell>
          <cell r="L35">
            <v>0</v>
          </cell>
          <cell r="N35">
            <v>0</v>
          </cell>
          <cell r="P35">
            <v>0</v>
          </cell>
          <cell r="R35">
            <v>0</v>
          </cell>
          <cell r="T35" t="str">
            <v>N</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409</v>
          </cell>
          <cell r="H36" t="str">
            <v>Percentage of long-stay residents who were physically restrained</v>
          </cell>
          <cell r="I36" t="str">
            <v>Long Stay</v>
          </cell>
          <cell r="J36" t="str">
            <v>*</v>
          </cell>
          <cell r="K36">
            <v>9</v>
          </cell>
          <cell r="L36" t="str">
            <v>*</v>
          </cell>
          <cell r="M36">
            <v>9</v>
          </cell>
          <cell r="N36" t="str">
            <v>*</v>
          </cell>
          <cell r="O36">
            <v>9</v>
          </cell>
          <cell r="P36" t="str">
            <v>*</v>
          </cell>
          <cell r="Q36">
            <v>9</v>
          </cell>
          <cell r="R36" t="str">
            <v>*</v>
          </cell>
          <cell r="S36">
            <v>9</v>
          </cell>
          <cell r="T36" t="str">
            <v>N</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409</v>
          </cell>
          <cell r="H37" t="str">
            <v>Percentage of long-stay residents who were physically restrained</v>
          </cell>
          <cell r="I37" t="str">
            <v>Long Stay</v>
          </cell>
          <cell r="J37">
            <v>1.0869599999999999</v>
          </cell>
          <cell r="L37">
            <v>1.0416700000000001</v>
          </cell>
          <cell r="N37">
            <v>1.0309299999999999</v>
          </cell>
          <cell r="P37">
            <v>1.0638300000000001</v>
          </cell>
          <cell r="R37">
            <v>1.0554110000000001</v>
          </cell>
          <cell r="T37" t="str">
            <v>N</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409</v>
          </cell>
          <cell r="H38" t="str">
            <v>Percentage of long-stay residents who were physically restrained</v>
          </cell>
          <cell r="I38" t="str">
            <v>Long Stay</v>
          </cell>
          <cell r="J38">
            <v>0</v>
          </cell>
          <cell r="L38">
            <v>0</v>
          </cell>
          <cell r="N38">
            <v>0</v>
          </cell>
          <cell r="P38">
            <v>0</v>
          </cell>
          <cell r="R38">
            <v>0</v>
          </cell>
          <cell r="T38" t="str">
            <v>N</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409</v>
          </cell>
          <cell r="H39" t="str">
            <v>Percentage of long-stay residents who were physically restrained</v>
          </cell>
          <cell r="I39" t="str">
            <v>Long Stay</v>
          </cell>
          <cell r="J39">
            <v>0</v>
          </cell>
          <cell r="L39">
            <v>0</v>
          </cell>
          <cell r="N39">
            <v>0</v>
          </cell>
          <cell r="P39">
            <v>0</v>
          </cell>
          <cell r="R39">
            <v>0</v>
          </cell>
          <cell r="T39" t="str">
            <v>N</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409</v>
          </cell>
          <cell r="H40" t="str">
            <v>Percentage of long-stay residents who were physically restrained</v>
          </cell>
          <cell r="I40" t="str">
            <v>Long Stay</v>
          </cell>
          <cell r="J40">
            <v>0</v>
          </cell>
          <cell r="L40">
            <v>0</v>
          </cell>
          <cell r="N40">
            <v>0</v>
          </cell>
          <cell r="P40">
            <v>0</v>
          </cell>
          <cell r="R40">
            <v>0</v>
          </cell>
          <cell r="T40" t="str">
            <v>N</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409</v>
          </cell>
          <cell r="H41" t="str">
            <v>Percentage of long-stay residents who were physically restrained</v>
          </cell>
          <cell r="I41" t="str">
            <v>Long Stay</v>
          </cell>
          <cell r="J41">
            <v>0</v>
          </cell>
          <cell r="L41">
            <v>0</v>
          </cell>
          <cell r="N41">
            <v>0</v>
          </cell>
          <cell r="P41">
            <v>0</v>
          </cell>
          <cell r="R41">
            <v>0</v>
          </cell>
          <cell r="T41" t="str">
            <v>N</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409</v>
          </cell>
          <cell r="H42" t="str">
            <v>Percentage of long-stay residents who were physically restrained</v>
          </cell>
          <cell r="I42" t="str">
            <v>Long Stay</v>
          </cell>
          <cell r="J42">
            <v>0</v>
          </cell>
          <cell r="L42">
            <v>0</v>
          </cell>
          <cell r="N42">
            <v>0</v>
          </cell>
          <cell r="P42">
            <v>0</v>
          </cell>
          <cell r="R42">
            <v>0</v>
          </cell>
          <cell r="T42" t="str">
            <v>N</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409</v>
          </cell>
          <cell r="H43" t="str">
            <v>Percentage of long-stay residents who were physically restrained</v>
          </cell>
          <cell r="I43" t="str">
            <v>Long Stay</v>
          </cell>
          <cell r="J43">
            <v>0</v>
          </cell>
          <cell r="L43">
            <v>0</v>
          </cell>
          <cell r="N43">
            <v>0</v>
          </cell>
          <cell r="P43">
            <v>0</v>
          </cell>
          <cell r="R43">
            <v>0</v>
          </cell>
          <cell r="T43" t="str">
            <v>N</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409</v>
          </cell>
          <cell r="H44" t="str">
            <v>Percentage of long-stay residents who were physically restrained</v>
          </cell>
          <cell r="I44" t="str">
            <v>Long Stay</v>
          </cell>
          <cell r="J44">
            <v>5.7471300000000003</v>
          </cell>
          <cell r="L44">
            <v>4.5454499999999998</v>
          </cell>
          <cell r="N44">
            <v>3.3333300000000001</v>
          </cell>
          <cell r="P44">
            <v>3.3333300000000001</v>
          </cell>
          <cell r="R44">
            <v>4.2253499999999997</v>
          </cell>
          <cell r="T44" t="str">
            <v>N</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409</v>
          </cell>
          <cell r="H45" t="str">
            <v>Percentage of long-stay residents who were physically restrained</v>
          </cell>
          <cell r="I45" t="str">
            <v>Long Stay</v>
          </cell>
          <cell r="J45">
            <v>0</v>
          </cell>
          <cell r="L45">
            <v>0</v>
          </cell>
          <cell r="N45">
            <v>0</v>
          </cell>
          <cell r="P45">
            <v>0</v>
          </cell>
          <cell r="R45">
            <v>0</v>
          </cell>
          <cell r="T45" t="str">
            <v>N</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409</v>
          </cell>
          <cell r="H46" t="str">
            <v>Percentage of long-stay residents who were physically restrained</v>
          </cell>
          <cell r="I46" t="str">
            <v>Long Stay</v>
          </cell>
          <cell r="J46">
            <v>0</v>
          </cell>
          <cell r="L46">
            <v>0</v>
          </cell>
          <cell r="N46">
            <v>0</v>
          </cell>
          <cell r="P46">
            <v>0</v>
          </cell>
          <cell r="R46">
            <v>0</v>
          </cell>
          <cell r="T46" t="str">
            <v>N</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409</v>
          </cell>
          <cell r="H47" t="str">
            <v>Percentage of long-stay residents who were physically restrained</v>
          </cell>
          <cell r="I47" t="str">
            <v>Long Stay</v>
          </cell>
          <cell r="J47">
            <v>0</v>
          </cell>
          <cell r="L47">
            <v>0</v>
          </cell>
          <cell r="N47">
            <v>0</v>
          </cell>
          <cell r="P47">
            <v>0</v>
          </cell>
          <cell r="R47">
            <v>0</v>
          </cell>
          <cell r="T47" t="str">
            <v>N</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409</v>
          </cell>
          <cell r="H48" t="str">
            <v>Percentage of long-stay residents who were physically restrained</v>
          </cell>
          <cell r="I48" t="str">
            <v>Long Stay</v>
          </cell>
          <cell r="J48">
            <v>0</v>
          </cell>
          <cell r="L48">
            <v>0</v>
          </cell>
          <cell r="N48">
            <v>0</v>
          </cell>
          <cell r="P48">
            <v>0</v>
          </cell>
          <cell r="R48">
            <v>0</v>
          </cell>
          <cell r="T48" t="str">
            <v>N</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409</v>
          </cell>
          <cell r="H49" t="str">
            <v>Percentage of long-stay residents who were physically restrained</v>
          </cell>
          <cell r="I49" t="str">
            <v>Long Stay</v>
          </cell>
          <cell r="J49">
            <v>0</v>
          </cell>
          <cell r="L49">
            <v>0</v>
          </cell>
          <cell r="N49">
            <v>0</v>
          </cell>
          <cell r="P49">
            <v>0</v>
          </cell>
          <cell r="R49">
            <v>0</v>
          </cell>
          <cell r="T49" t="str">
            <v>N</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409</v>
          </cell>
          <cell r="H50" t="str">
            <v>Percentage of long-stay residents who were physically restrained</v>
          </cell>
          <cell r="I50" t="str">
            <v>Long Stay</v>
          </cell>
          <cell r="J50">
            <v>0</v>
          </cell>
          <cell r="L50">
            <v>0</v>
          </cell>
          <cell r="N50">
            <v>0</v>
          </cell>
          <cell r="P50">
            <v>0</v>
          </cell>
          <cell r="R50">
            <v>0</v>
          </cell>
          <cell r="T50" t="str">
            <v>N</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409</v>
          </cell>
          <cell r="H51" t="str">
            <v>Percentage of long-stay residents who were physically restrained</v>
          </cell>
          <cell r="I51" t="str">
            <v>Long Stay</v>
          </cell>
          <cell r="J51">
            <v>0</v>
          </cell>
          <cell r="L51">
            <v>0</v>
          </cell>
          <cell r="N51">
            <v>0</v>
          </cell>
          <cell r="P51">
            <v>0</v>
          </cell>
          <cell r="R51">
            <v>0</v>
          </cell>
          <cell r="T51" t="str">
            <v>N</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409</v>
          </cell>
          <cell r="H52" t="str">
            <v>Percentage of long-stay residents who were physically restrained</v>
          </cell>
          <cell r="I52" t="str">
            <v>Long Stay</v>
          </cell>
          <cell r="J52">
            <v>0</v>
          </cell>
          <cell r="L52">
            <v>0</v>
          </cell>
          <cell r="N52">
            <v>0</v>
          </cell>
          <cell r="P52">
            <v>0</v>
          </cell>
          <cell r="R52">
            <v>0</v>
          </cell>
          <cell r="T52" t="str">
            <v>N</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409</v>
          </cell>
          <cell r="H53" t="str">
            <v>Percentage of long-stay residents who were physically restrained</v>
          </cell>
          <cell r="I53" t="str">
            <v>Long Stay</v>
          </cell>
          <cell r="J53">
            <v>0</v>
          </cell>
          <cell r="L53">
            <v>0</v>
          </cell>
          <cell r="N53">
            <v>0</v>
          </cell>
          <cell r="P53">
            <v>0</v>
          </cell>
          <cell r="R53">
            <v>0</v>
          </cell>
          <cell r="T53" t="str">
            <v>N</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409</v>
          </cell>
          <cell r="H54" t="str">
            <v>Percentage of long-stay residents who were physically restrained</v>
          </cell>
          <cell r="I54" t="str">
            <v>Long Stay</v>
          </cell>
          <cell r="J54">
            <v>0</v>
          </cell>
          <cell r="L54">
            <v>0</v>
          </cell>
          <cell r="N54">
            <v>0</v>
          </cell>
          <cell r="P54">
            <v>0</v>
          </cell>
          <cell r="R54">
            <v>0</v>
          </cell>
          <cell r="T54" t="str">
            <v>N</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409</v>
          </cell>
          <cell r="H55" t="str">
            <v>Percentage of long-stay residents who were physically restrained</v>
          </cell>
          <cell r="I55" t="str">
            <v>Long Stay</v>
          </cell>
          <cell r="J55">
            <v>0</v>
          </cell>
          <cell r="L55">
            <v>0</v>
          </cell>
          <cell r="N55">
            <v>0</v>
          </cell>
          <cell r="P55">
            <v>0</v>
          </cell>
          <cell r="R55">
            <v>0</v>
          </cell>
          <cell r="T55" t="str">
            <v>N</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409</v>
          </cell>
          <cell r="H56" t="str">
            <v>Percentage of long-stay residents who were physically restrained</v>
          </cell>
          <cell r="I56" t="str">
            <v>Long Stay</v>
          </cell>
          <cell r="J56">
            <v>0</v>
          </cell>
          <cell r="L56">
            <v>0</v>
          </cell>
          <cell r="N56">
            <v>0</v>
          </cell>
          <cell r="P56">
            <v>0</v>
          </cell>
          <cell r="R56">
            <v>0</v>
          </cell>
          <cell r="T56" t="str">
            <v>N</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409</v>
          </cell>
          <cell r="H57" t="str">
            <v>Percentage of long-stay residents who were physically restrained</v>
          </cell>
          <cell r="I57" t="str">
            <v>Long Stay</v>
          </cell>
          <cell r="J57">
            <v>0</v>
          </cell>
          <cell r="L57">
            <v>0</v>
          </cell>
          <cell r="N57">
            <v>0</v>
          </cell>
          <cell r="P57">
            <v>0</v>
          </cell>
          <cell r="R57">
            <v>0</v>
          </cell>
          <cell r="T57" t="str">
            <v>N</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409</v>
          </cell>
          <cell r="H58" t="str">
            <v>Percentage of long-stay residents who were physically restrained</v>
          </cell>
          <cell r="I58" t="str">
            <v>Long Stay</v>
          </cell>
          <cell r="J58">
            <v>0</v>
          </cell>
          <cell r="L58">
            <v>0</v>
          </cell>
          <cell r="N58">
            <v>0</v>
          </cell>
          <cell r="P58">
            <v>0</v>
          </cell>
          <cell r="R58">
            <v>0</v>
          </cell>
          <cell r="T58" t="str">
            <v>N</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409</v>
          </cell>
          <cell r="H59" t="str">
            <v>Percentage of long-stay residents who were physically restrained</v>
          </cell>
          <cell r="I59" t="str">
            <v>Long Stay</v>
          </cell>
          <cell r="J59">
            <v>0</v>
          </cell>
          <cell r="L59">
            <v>0</v>
          </cell>
          <cell r="N59">
            <v>0</v>
          </cell>
          <cell r="P59">
            <v>0</v>
          </cell>
          <cell r="R59">
            <v>0</v>
          </cell>
          <cell r="T59" t="str">
            <v>N</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409</v>
          </cell>
          <cell r="H60" t="str">
            <v>Percentage of long-stay residents who were physically restrained</v>
          </cell>
          <cell r="I60" t="str">
            <v>Long Stay</v>
          </cell>
          <cell r="J60">
            <v>0</v>
          </cell>
          <cell r="L60">
            <v>0</v>
          </cell>
          <cell r="N60">
            <v>0</v>
          </cell>
          <cell r="P60">
            <v>0</v>
          </cell>
          <cell r="R60">
            <v>0</v>
          </cell>
          <cell r="T60" t="str">
            <v>N</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409</v>
          </cell>
          <cell r="H61" t="str">
            <v>Percentage of long-stay residents who were physically restrained</v>
          </cell>
          <cell r="I61" t="str">
            <v>Long Stay</v>
          </cell>
          <cell r="J61" t="str">
            <v>*</v>
          </cell>
          <cell r="K61">
            <v>9</v>
          </cell>
          <cell r="L61" t="str">
            <v>*</v>
          </cell>
          <cell r="M61">
            <v>9</v>
          </cell>
          <cell r="N61" t="str">
            <v>*</v>
          </cell>
          <cell r="O61">
            <v>9</v>
          </cell>
          <cell r="P61" t="str">
            <v>*</v>
          </cell>
          <cell r="Q61">
            <v>9</v>
          </cell>
          <cell r="R61" t="str">
            <v>*</v>
          </cell>
          <cell r="S61">
            <v>9</v>
          </cell>
          <cell r="T61" t="str">
            <v>N</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409</v>
          </cell>
          <cell r="H62" t="str">
            <v>Percentage of long-stay residents who were physically restrained</v>
          </cell>
          <cell r="I62" t="str">
            <v>Long Stay</v>
          </cell>
          <cell r="J62">
            <v>0</v>
          </cell>
          <cell r="L62">
            <v>0</v>
          </cell>
          <cell r="N62">
            <v>0</v>
          </cell>
          <cell r="P62">
            <v>0</v>
          </cell>
          <cell r="R62">
            <v>0</v>
          </cell>
          <cell r="T62" t="str">
            <v>N</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409</v>
          </cell>
          <cell r="H63" t="str">
            <v>Percentage of long-stay residents who were physically restrained</v>
          </cell>
          <cell r="I63" t="str">
            <v>Long Stay</v>
          </cell>
          <cell r="J63">
            <v>0</v>
          </cell>
          <cell r="L63">
            <v>0</v>
          </cell>
          <cell r="N63">
            <v>0</v>
          </cell>
          <cell r="P63">
            <v>0</v>
          </cell>
          <cell r="R63">
            <v>0</v>
          </cell>
          <cell r="T63" t="str">
            <v>N</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409</v>
          </cell>
          <cell r="H64" t="str">
            <v>Percentage of long-stay residents who were physically restrained</v>
          </cell>
          <cell r="I64" t="str">
            <v>Long Stay</v>
          </cell>
          <cell r="J64">
            <v>0</v>
          </cell>
          <cell r="L64" t="str">
            <v>*</v>
          </cell>
          <cell r="M64">
            <v>9</v>
          </cell>
          <cell r="N64" t="str">
            <v>---</v>
          </cell>
          <cell r="O64">
            <v>10</v>
          </cell>
          <cell r="P64" t="str">
            <v>---</v>
          </cell>
          <cell r="Q64">
            <v>10</v>
          </cell>
          <cell r="R64">
            <v>0</v>
          </cell>
          <cell r="T64" t="str">
            <v>N</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409</v>
          </cell>
          <cell r="H65" t="str">
            <v>Percentage of long-stay residents who were physically restrained</v>
          </cell>
          <cell r="I65" t="str">
            <v>Long Stay</v>
          </cell>
          <cell r="J65">
            <v>0</v>
          </cell>
          <cell r="L65">
            <v>0</v>
          </cell>
          <cell r="N65">
            <v>0</v>
          </cell>
          <cell r="P65">
            <v>0</v>
          </cell>
          <cell r="R65">
            <v>0</v>
          </cell>
          <cell r="T65" t="str">
            <v>N</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409</v>
          </cell>
          <cell r="H66" t="str">
            <v>Percentage of long-stay residents who were physically restrained</v>
          </cell>
          <cell r="I66" t="str">
            <v>Long Stay</v>
          </cell>
          <cell r="J66">
            <v>0</v>
          </cell>
          <cell r="L66">
            <v>0</v>
          </cell>
          <cell r="N66">
            <v>0</v>
          </cell>
          <cell r="P66">
            <v>0</v>
          </cell>
          <cell r="R66">
            <v>0</v>
          </cell>
          <cell r="T66" t="str">
            <v>N</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409</v>
          </cell>
          <cell r="H67" t="str">
            <v>Percentage of long-stay residents who were physically restrained</v>
          </cell>
          <cell r="I67" t="str">
            <v>Long Stay</v>
          </cell>
          <cell r="J67">
            <v>0</v>
          </cell>
          <cell r="L67">
            <v>0</v>
          </cell>
          <cell r="N67">
            <v>0</v>
          </cell>
          <cell r="P67">
            <v>0</v>
          </cell>
          <cell r="R67">
            <v>0</v>
          </cell>
          <cell r="T67" t="str">
            <v>N</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409</v>
          </cell>
          <cell r="H68" t="str">
            <v>Percentage of long-stay residents who were physically restrained</v>
          </cell>
          <cell r="I68" t="str">
            <v>Long Stay</v>
          </cell>
          <cell r="J68">
            <v>0</v>
          </cell>
          <cell r="L68">
            <v>0</v>
          </cell>
          <cell r="N68">
            <v>0</v>
          </cell>
          <cell r="P68">
            <v>0</v>
          </cell>
          <cell r="R68">
            <v>0</v>
          </cell>
          <cell r="T68" t="str">
            <v>N</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409</v>
          </cell>
          <cell r="H69" t="str">
            <v>Percentage of long-stay residents who were physically restrained</v>
          </cell>
          <cell r="I69" t="str">
            <v>Long Stay</v>
          </cell>
          <cell r="J69">
            <v>0</v>
          </cell>
          <cell r="L69">
            <v>0</v>
          </cell>
          <cell r="N69">
            <v>0</v>
          </cell>
          <cell r="P69">
            <v>0</v>
          </cell>
          <cell r="R69">
            <v>0</v>
          </cell>
          <cell r="T69" t="str">
            <v>N</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409</v>
          </cell>
          <cell r="H70" t="str">
            <v>Percentage of long-stay residents who were physically restrained</v>
          </cell>
          <cell r="I70" t="str">
            <v>Long Stay</v>
          </cell>
          <cell r="J70">
            <v>0</v>
          </cell>
          <cell r="L70">
            <v>0</v>
          </cell>
          <cell r="N70">
            <v>0</v>
          </cell>
          <cell r="P70">
            <v>0</v>
          </cell>
          <cell r="R70">
            <v>0</v>
          </cell>
          <cell r="T70" t="str">
            <v>N</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409</v>
          </cell>
          <cell r="H71" t="str">
            <v>Percentage of long-stay residents who were physically restrained</v>
          </cell>
          <cell r="I71" t="str">
            <v>Long Stay</v>
          </cell>
          <cell r="J71">
            <v>0</v>
          </cell>
          <cell r="L71">
            <v>0</v>
          </cell>
          <cell r="N71">
            <v>0</v>
          </cell>
          <cell r="P71">
            <v>0</v>
          </cell>
          <cell r="R71">
            <v>0</v>
          </cell>
          <cell r="T71" t="str">
            <v>N</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409</v>
          </cell>
          <cell r="H72" t="str">
            <v>Percentage of long-stay residents who were physically restrained</v>
          </cell>
          <cell r="I72" t="str">
            <v>Long Stay</v>
          </cell>
          <cell r="J72">
            <v>0</v>
          </cell>
          <cell r="L72">
            <v>0</v>
          </cell>
          <cell r="N72">
            <v>0</v>
          </cell>
          <cell r="P72">
            <v>0</v>
          </cell>
          <cell r="R72">
            <v>0</v>
          </cell>
          <cell r="T72" t="str">
            <v>N</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409</v>
          </cell>
          <cell r="H73" t="str">
            <v>Percentage of long-stay residents who were physically restrained</v>
          </cell>
          <cell r="I73" t="str">
            <v>Long Stay</v>
          </cell>
          <cell r="J73">
            <v>0</v>
          </cell>
          <cell r="L73">
            <v>0</v>
          </cell>
          <cell r="N73">
            <v>0</v>
          </cell>
          <cell r="P73">
            <v>0</v>
          </cell>
          <cell r="R73">
            <v>0</v>
          </cell>
          <cell r="T73" t="str">
            <v>N</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409</v>
          </cell>
          <cell r="H74" t="str">
            <v>Percentage of long-stay residents who were physically restrained</v>
          </cell>
          <cell r="I74" t="str">
            <v>Long Stay</v>
          </cell>
          <cell r="J74">
            <v>0</v>
          </cell>
          <cell r="L74">
            <v>0</v>
          </cell>
          <cell r="N74">
            <v>0</v>
          </cell>
          <cell r="P74">
            <v>0</v>
          </cell>
          <cell r="R74">
            <v>0</v>
          </cell>
          <cell r="T74" t="str">
            <v>N</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409</v>
          </cell>
          <cell r="H75" t="str">
            <v>Percentage of long-stay residents who were physically restrained</v>
          </cell>
          <cell r="I75" t="str">
            <v>Long Stay</v>
          </cell>
          <cell r="J75">
            <v>0</v>
          </cell>
          <cell r="L75">
            <v>0</v>
          </cell>
          <cell r="N75">
            <v>0</v>
          </cell>
          <cell r="P75">
            <v>0</v>
          </cell>
          <cell r="R75">
            <v>0</v>
          </cell>
          <cell r="T75" t="str">
            <v>N</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409</v>
          </cell>
          <cell r="H76" t="str">
            <v>Percentage of long-stay residents who were physically restrained</v>
          </cell>
          <cell r="I76" t="str">
            <v>Long Stay</v>
          </cell>
          <cell r="J76" t="str">
            <v>*</v>
          </cell>
          <cell r="K76">
            <v>9</v>
          </cell>
          <cell r="L76" t="str">
            <v>*</v>
          </cell>
          <cell r="M76">
            <v>9</v>
          </cell>
          <cell r="N76" t="str">
            <v>*</v>
          </cell>
          <cell r="O76">
            <v>9</v>
          </cell>
          <cell r="P76" t="str">
            <v>*</v>
          </cell>
          <cell r="Q76">
            <v>9</v>
          </cell>
          <cell r="R76" t="str">
            <v>*</v>
          </cell>
          <cell r="S76">
            <v>9</v>
          </cell>
          <cell r="T76" t="str">
            <v>N</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409</v>
          </cell>
          <cell r="H77" t="str">
            <v>Percentage of long-stay residents who were physically restrained</v>
          </cell>
          <cell r="I77" t="str">
            <v>Long Stay</v>
          </cell>
          <cell r="J77" t="str">
            <v>*</v>
          </cell>
          <cell r="K77">
            <v>9</v>
          </cell>
          <cell r="L77" t="str">
            <v>*</v>
          </cell>
          <cell r="M77">
            <v>9</v>
          </cell>
          <cell r="N77" t="str">
            <v>*</v>
          </cell>
          <cell r="O77">
            <v>9</v>
          </cell>
          <cell r="P77" t="str">
            <v>*</v>
          </cell>
          <cell r="Q77">
            <v>9</v>
          </cell>
          <cell r="R77" t="str">
            <v>*</v>
          </cell>
          <cell r="S77">
            <v>9</v>
          </cell>
          <cell r="T77" t="str">
            <v>N</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409</v>
          </cell>
          <cell r="H78" t="str">
            <v>Percentage of long-stay residents who were physically restrained</v>
          </cell>
          <cell r="I78" t="str">
            <v>Long Stay</v>
          </cell>
          <cell r="J78">
            <v>0</v>
          </cell>
          <cell r="L78">
            <v>0</v>
          </cell>
          <cell r="N78">
            <v>0</v>
          </cell>
          <cell r="P78">
            <v>0</v>
          </cell>
          <cell r="R78">
            <v>0</v>
          </cell>
          <cell r="T78" t="str">
            <v>N</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409</v>
          </cell>
          <cell r="H79" t="str">
            <v>Percentage of long-stay residents who were physically restrained</v>
          </cell>
          <cell r="I79" t="str">
            <v>Long Stay</v>
          </cell>
          <cell r="J79">
            <v>0</v>
          </cell>
          <cell r="L79">
            <v>1.1235999999999999</v>
          </cell>
          <cell r="N79">
            <v>0</v>
          </cell>
          <cell r="P79">
            <v>0</v>
          </cell>
          <cell r="R79">
            <v>0.36900500000000003</v>
          </cell>
          <cell r="T79" t="str">
            <v>N</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409</v>
          </cell>
          <cell r="H80" t="str">
            <v>Percentage of long-stay residents who were physically restrained</v>
          </cell>
          <cell r="I80" t="str">
            <v>Long Stay</v>
          </cell>
          <cell r="J80">
            <v>0</v>
          </cell>
          <cell r="L80">
            <v>0</v>
          </cell>
          <cell r="N80">
            <v>0</v>
          </cell>
          <cell r="P80">
            <v>0</v>
          </cell>
          <cell r="R80">
            <v>0</v>
          </cell>
          <cell r="T80" t="str">
            <v>N</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409</v>
          </cell>
          <cell r="H81" t="str">
            <v>Percentage of long-stay residents who were physically restrained</v>
          </cell>
          <cell r="I81" t="str">
            <v>Long Stay</v>
          </cell>
          <cell r="J81">
            <v>0</v>
          </cell>
          <cell r="L81">
            <v>0</v>
          </cell>
          <cell r="N81">
            <v>0</v>
          </cell>
          <cell r="P81">
            <v>0</v>
          </cell>
          <cell r="R81">
            <v>0</v>
          </cell>
          <cell r="T81" t="str">
            <v>N</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409</v>
          </cell>
          <cell r="H82" t="str">
            <v>Percentage of long-stay residents who were physically restrained</v>
          </cell>
          <cell r="I82" t="str">
            <v>Long Stay</v>
          </cell>
          <cell r="J82">
            <v>0</v>
          </cell>
          <cell r="L82">
            <v>0</v>
          </cell>
          <cell r="N82">
            <v>0</v>
          </cell>
          <cell r="P82">
            <v>0</v>
          </cell>
          <cell r="R82">
            <v>0</v>
          </cell>
          <cell r="T82" t="str">
            <v>N</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409</v>
          </cell>
          <cell r="H83" t="str">
            <v>Percentage of long-stay residents who were physically restrained</v>
          </cell>
          <cell r="I83" t="str">
            <v>Long Stay</v>
          </cell>
          <cell r="J83">
            <v>0</v>
          </cell>
          <cell r="L83">
            <v>0</v>
          </cell>
          <cell r="N83">
            <v>0</v>
          </cell>
          <cell r="P83">
            <v>0</v>
          </cell>
          <cell r="R83">
            <v>0</v>
          </cell>
          <cell r="T83" t="str">
            <v>N</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409</v>
          </cell>
          <cell r="H84" t="str">
            <v>Percentage of long-stay residents who were physically restrained</v>
          </cell>
          <cell r="I84" t="str">
            <v>Long Stay</v>
          </cell>
          <cell r="J84">
            <v>0</v>
          </cell>
          <cell r="L84">
            <v>0</v>
          </cell>
          <cell r="N84">
            <v>0</v>
          </cell>
          <cell r="P84">
            <v>0</v>
          </cell>
          <cell r="R84">
            <v>0</v>
          </cell>
          <cell r="T84" t="str">
            <v>N</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409</v>
          </cell>
          <cell r="H85" t="str">
            <v>Percentage of long-stay residents who were physically restrained</v>
          </cell>
          <cell r="I85" t="str">
            <v>Long Stay</v>
          </cell>
          <cell r="J85">
            <v>0</v>
          </cell>
          <cell r="L85">
            <v>0</v>
          </cell>
          <cell r="N85">
            <v>0</v>
          </cell>
          <cell r="P85">
            <v>0</v>
          </cell>
          <cell r="R85">
            <v>0</v>
          </cell>
          <cell r="T85" t="str">
            <v>N</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409</v>
          </cell>
          <cell r="H86" t="str">
            <v>Percentage of long-stay residents who were physically restrained</v>
          </cell>
          <cell r="I86" t="str">
            <v>Long Stay</v>
          </cell>
          <cell r="J86">
            <v>0</v>
          </cell>
          <cell r="L86">
            <v>0</v>
          </cell>
          <cell r="N86">
            <v>0</v>
          </cell>
          <cell r="P86">
            <v>0</v>
          </cell>
          <cell r="R86">
            <v>0</v>
          </cell>
          <cell r="T86" t="str">
            <v>N</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409</v>
          </cell>
          <cell r="H87" t="str">
            <v>Percentage of long-stay residents who were physically restrained</v>
          </cell>
          <cell r="I87" t="str">
            <v>Long Stay</v>
          </cell>
          <cell r="J87">
            <v>0</v>
          </cell>
          <cell r="L87">
            <v>0</v>
          </cell>
          <cell r="N87">
            <v>0</v>
          </cell>
          <cell r="P87">
            <v>0</v>
          </cell>
          <cell r="R87">
            <v>0</v>
          </cell>
          <cell r="T87" t="str">
            <v>N</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409</v>
          </cell>
          <cell r="H88" t="str">
            <v>Percentage of long-stay residents who were physically restrained</v>
          </cell>
          <cell r="I88" t="str">
            <v>Long Stay</v>
          </cell>
          <cell r="J88">
            <v>0</v>
          </cell>
          <cell r="L88">
            <v>0</v>
          </cell>
          <cell r="N88">
            <v>0</v>
          </cell>
          <cell r="P88">
            <v>0</v>
          </cell>
          <cell r="R88">
            <v>0</v>
          </cell>
          <cell r="T88" t="str">
            <v>N</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409</v>
          </cell>
          <cell r="H89" t="str">
            <v>Percentage of long-stay residents who were physically restrained</v>
          </cell>
          <cell r="I89" t="str">
            <v>Long Stay</v>
          </cell>
          <cell r="J89">
            <v>0</v>
          </cell>
          <cell r="L89">
            <v>0</v>
          </cell>
          <cell r="N89">
            <v>0</v>
          </cell>
          <cell r="P89">
            <v>0</v>
          </cell>
          <cell r="R89">
            <v>0</v>
          </cell>
          <cell r="T89" t="str">
            <v>N</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409</v>
          </cell>
          <cell r="H90" t="str">
            <v>Percentage of long-stay residents who were physically restrained</v>
          </cell>
          <cell r="I90" t="str">
            <v>Long Stay</v>
          </cell>
          <cell r="J90">
            <v>0</v>
          </cell>
          <cell r="L90">
            <v>0</v>
          </cell>
          <cell r="N90">
            <v>0</v>
          </cell>
          <cell r="P90">
            <v>0</v>
          </cell>
          <cell r="R90">
            <v>0</v>
          </cell>
          <cell r="T90" t="str">
            <v>N</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409</v>
          </cell>
          <cell r="H91" t="str">
            <v>Percentage of long-stay residents who were physically restrained</v>
          </cell>
          <cell r="I91" t="str">
            <v>Long Stay</v>
          </cell>
          <cell r="J91">
            <v>0</v>
          </cell>
          <cell r="L91">
            <v>0</v>
          </cell>
          <cell r="N91">
            <v>0</v>
          </cell>
          <cell r="P91">
            <v>0</v>
          </cell>
          <cell r="R91">
            <v>0</v>
          </cell>
          <cell r="T91" t="str">
            <v>N</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409</v>
          </cell>
          <cell r="H92" t="str">
            <v>Percentage of long-stay residents who were physically restrained</v>
          </cell>
          <cell r="I92" t="str">
            <v>Long Stay</v>
          </cell>
          <cell r="J92">
            <v>1.3333299999999999</v>
          </cell>
          <cell r="L92">
            <v>1.3333299999999999</v>
          </cell>
          <cell r="N92">
            <v>1.3513500000000001</v>
          </cell>
          <cell r="P92">
            <v>1.31579</v>
          </cell>
          <cell r="R92">
            <v>1.333331</v>
          </cell>
          <cell r="T92" t="str">
            <v>N</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409</v>
          </cell>
          <cell r="H93" t="str">
            <v>Percentage of long-stay residents who were physically restrained</v>
          </cell>
          <cell r="I93" t="str">
            <v>Long Stay</v>
          </cell>
          <cell r="J93">
            <v>0</v>
          </cell>
          <cell r="L93">
            <v>0</v>
          </cell>
          <cell r="N93">
            <v>0</v>
          </cell>
          <cell r="P93">
            <v>0</v>
          </cell>
          <cell r="R93">
            <v>0</v>
          </cell>
          <cell r="T93" t="str">
            <v>N</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409</v>
          </cell>
          <cell r="H94" t="str">
            <v>Percentage of long-stay residents who were physically restrained</v>
          </cell>
          <cell r="I94" t="str">
            <v>Long Stay</v>
          </cell>
          <cell r="J94">
            <v>0</v>
          </cell>
          <cell r="L94">
            <v>0</v>
          </cell>
          <cell r="N94">
            <v>0</v>
          </cell>
          <cell r="P94">
            <v>0</v>
          </cell>
          <cell r="R94">
            <v>0</v>
          </cell>
          <cell r="T94" t="str">
            <v>N</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409</v>
          </cell>
          <cell r="H95" t="str">
            <v>Percentage of long-stay residents who were physically restrained</v>
          </cell>
          <cell r="I95" t="str">
            <v>Long Stay</v>
          </cell>
          <cell r="J95">
            <v>0</v>
          </cell>
          <cell r="L95">
            <v>0</v>
          </cell>
          <cell r="N95">
            <v>0</v>
          </cell>
          <cell r="P95">
            <v>0</v>
          </cell>
          <cell r="R95">
            <v>0</v>
          </cell>
          <cell r="T95" t="str">
            <v>N</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409</v>
          </cell>
          <cell r="H96" t="str">
            <v>Percentage of long-stay residents who were physically restrained</v>
          </cell>
          <cell r="I96" t="str">
            <v>Long Stay</v>
          </cell>
          <cell r="J96">
            <v>0</v>
          </cell>
          <cell r="L96">
            <v>0</v>
          </cell>
          <cell r="N96">
            <v>0</v>
          </cell>
          <cell r="P96">
            <v>0</v>
          </cell>
          <cell r="R96">
            <v>0</v>
          </cell>
          <cell r="T96" t="str">
            <v>N</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409</v>
          </cell>
          <cell r="H97" t="str">
            <v>Percentage of long-stay residents who were physically restrained</v>
          </cell>
          <cell r="I97" t="str">
            <v>Long Stay</v>
          </cell>
          <cell r="J97">
            <v>0</v>
          </cell>
          <cell r="L97">
            <v>0</v>
          </cell>
          <cell r="N97">
            <v>0</v>
          </cell>
          <cell r="P97">
            <v>0</v>
          </cell>
          <cell r="R97">
            <v>0</v>
          </cell>
          <cell r="T97" t="str">
            <v>N</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409</v>
          </cell>
          <cell r="H98" t="str">
            <v>Percentage of long-stay residents who were physically restrained</v>
          </cell>
          <cell r="I98" t="str">
            <v>Long Stay</v>
          </cell>
          <cell r="J98">
            <v>19.74522</v>
          </cell>
          <cell r="L98">
            <v>17.46988</v>
          </cell>
          <cell r="N98">
            <v>14.201180000000001</v>
          </cell>
          <cell r="P98">
            <v>12.865500000000001</v>
          </cell>
          <cell r="R98">
            <v>15.987933</v>
          </cell>
          <cell r="T98" t="str">
            <v>N</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409</v>
          </cell>
          <cell r="H99" t="str">
            <v>Percentage of long-stay residents who were physically restrained</v>
          </cell>
          <cell r="I99" t="str">
            <v>Long Stay</v>
          </cell>
          <cell r="J99">
            <v>0</v>
          </cell>
          <cell r="L99">
            <v>0</v>
          </cell>
          <cell r="N99">
            <v>1.1764699999999999</v>
          </cell>
          <cell r="P99">
            <v>0</v>
          </cell>
          <cell r="R99">
            <v>0.28901700000000002</v>
          </cell>
          <cell r="T99" t="str">
            <v>N</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409</v>
          </cell>
          <cell r="H100" t="str">
            <v>Percentage of long-stay residents who were physically restrained</v>
          </cell>
          <cell r="I100" t="str">
            <v>Long Stay</v>
          </cell>
          <cell r="J100">
            <v>0</v>
          </cell>
          <cell r="L100">
            <v>0</v>
          </cell>
          <cell r="N100">
            <v>0</v>
          </cell>
          <cell r="P100">
            <v>0</v>
          </cell>
          <cell r="R100">
            <v>0</v>
          </cell>
          <cell r="T100" t="str">
            <v>N</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409</v>
          </cell>
          <cell r="H101" t="str">
            <v>Percentage of long-stay residents who were physically restrained</v>
          </cell>
          <cell r="I101" t="str">
            <v>Long Stay</v>
          </cell>
          <cell r="J101">
            <v>0</v>
          </cell>
          <cell r="L101">
            <v>0</v>
          </cell>
          <cell r="N101">
            <v>0</v>
          </cell>
          <cell r="P101">
            <v>0</v>
          </cell>
          <cell r="R101">
            <v>0</v>
          </cell>
          <cell r="T101" t="str">
            <v>N</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409</v>
          </cell>
          <cell r="H102" t="str">
            <v>Percentage of long-stay residents who were physically restrained</v>
          </cell>
          <cell r="I102" t="str">
            <v>Long Stay</v>
          </cell>
          <cell r="J102">
            <v>0</v>
          </cell>
          <cell r="L102">
            <v>0</v>
          </cell>
          <cell r="N102">
            <v>0</v>
          </cell>
          <cell r="P102">
            <v>0</v>
          </cell>
          <cell r="R102">
            <v>0</v>
          </cell>
          <cell r="T102" t="str">
            <v>N</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409</v>
          </cell>
          <cell r="H103" t="str">
            <v>Percentage of long-stay residents who were physically restrained</v>
          </cell>
          <cell r="I103" t="str">
            <v>Long Stay</v>
          </cell>
          <cell r="J103">
            <v>0</v>
          </cell>
          <cell r="L103">
            <v>0</v>
          </cell>
          <cell r="N103">
            <v>0</v>
          </cell>
          <cell r="P103">
            <v>0</v>
          </cell>
          <cell r="R103">
            <v>0</v>
          </cell>
          <cell r="T103" t="str">
            <v>N</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409</v>
          </cell>
          <cell r="H104" t="str">
            <v>Percentage of long-stay residents who were physically restrained</v>
          </cell>
          <cell r="I104" t="str">
            <v>Long Stay</v>
          </cell>
          <cell r="J104">
            <v>0</v>
          </cell>
          <cell r="L104">
            <v>0</v>
          </cell>
          <cell r="N104">
            <v>0</v>
          </cell>
          <cell r="P104">
            <v>0</v>
          </cell>
          <cell r="R104">
            <v>0</v>
          </cell>
          <cell r="T104" t="str">
            <v>N</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409</v>
          </cell>
          <cell r="H105" t="str">
            <v>Percentage of long-stay residents who were physically restrained</v>
          </cell>
          <cell r="I105" t="str">
            <v>Long Stay</v>
          </cell>
          <cell r="J105">
            <v>0</v>
          </cell>
          <cell r="L105">
            <v>0</v>
          </cell>
          <cell r="N105">
            <v>0</v>
          </cell>
          <cell r="P105">
            <v>0</v>
          </cell>
          <cell r="R105">
            <v>0</v>
          </cell>
          <cell r="T105" t="str">
            <v>N</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409</v>
          </cell>
          <cell r="H106" t="str">
            <v>Percentage of long-stay residents who were physically restrained</v>
          </cell>
          <cell r="I106" t="str">
            <v>Long Stay</v>
          </cell>
          <cell r="J106">
            <v>0</v>
          </cell>
          <cell r="L106">
            <v>0</v>
          </cell>
          <cell r="N106">
            <v>0</v>
          </cell>
          <cell r="P106">
            <v>0</v>
          </cell>
          <cell r="R106">
            <v>0</v>
          </cell>
          <cell r="T106" t="str">
            <v>N</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409</v>
          </cell>
          <cell r="H107" t="str">
            <v>Percentage of long-stay residents who were physically restrained</v>
          </cell>
          <cell r="I107" t="str">
            <v>Long Stay</v>
          </cell>
          <cell r="J107">
            <v>0</v>
          </cell>
          <cell r="L107">
            <v>0</v>
          </cell>
          <cell r="N107">
            <v>0</v>
          </cell>
          <cell r="P107">
            <v>0</v>
          </cell>
          <cell r="R107">
            <v>0</v>
          </cell>
          <cell r="T107" t="str">
            <v>N</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409</v>
          </cell>
          <cell r="H108" t="str">
            <v>Percentage of long-stay residents who were physically restrained</v>
          </cell>
          <cell r="I108" t="str">
            <v>Long Stay</v>
          </cell>
          <cell r="J108">
            <v>0</v>
          </cell>
          <cell r="L108">
            <v>0</v>
          </cell>
          <cell r="N108">
            <v>0</v>
          </cell>
          <cell r="P108">
            <v>0</v>
          </cell>
          <cell r="R108">
            <v>0</v>
          </cell>
          <cell r="T108" t="str">
            <v>N</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409</v>
          </cell>
          <cell r="H109" t="str">
            <v>Percentage of long-stay residents who were physically restrained</v>
          </cell>
          <cell r="I109" t="str">
            <v>Long Stay</v>
          </cell>
          <cell r="J109">
            <v>0</v>
          </cell>
          <cell r="L109">
            <v>0</v>
          </cell>
          <cell r="N109">
            <v>0</v>
          </cell>
          <cell r="P109">
            <v>0</v>
          </cell>
          <cell r="R109">
            <v>0</v>
          </cell>
          <cell r="T109" t="str">
            <v>N</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409</v>
          </cell>
          <cell r="H110" t="str">
            <v>Percentage of long-stay residents who were physically restrained</v>
          </cell>
          <cell r="I110" t="str">
            <v>Long Stay</v>
          </cell>
          <cell r="J110">
            <v>0</v>
          </cell>
          <cell r="L110">
            <v>0</v>
          </cell>
          <cell r="N110">
            <v>0</v>
          </cell>
          <cell r="P110">
            <v>0</v>
          </cell>
          <cell r="R110">
            <v>0</v>
          </cell>
          <cell r="T110" t="str">
            <v>N</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409</v>
          </cell>
          <cell r="H111" t="str">
            <v>Percentage of long-stay residents who were physically restrained</v>
          </cell>
          <cell r="I111" t="str">
            <v>Long Stay</v>
          </cell>
          <cell r="J111">
            <v>0</v>
          </cell>
          <cell r="L111">
            <v>0</v>
          </cell>
          <cell r="N111">
            <v>0</v>
          </cell>
          <cell r="P111">
            <v>0</v>
          </cell>
          <cell r="R111">
            <v>0</v>
          </cell>
          <cell r="T111" t="str">
            <v>N</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409</v>
          </cell>
          <cell r="H112" t="str">
            <v>Percentage of long-stay residents who were physically restrained</v>
          </cell>
          <cell r="I112" t="str">
            <v>Long Stay</v>
          </cell>
          <cell r="J112">
            <v>0</v>
          </cell>
          <cell r="L112">
            <v>0</v>
          </cell>
          <cell r="N112">
            <v>0</v>
          </cell>
          <cell r="P112">
            <v>0</v>
          </cell>
          <cell r="R112">
            <v>0</v>
          </cell>
          <cell r="T112" t="str">
            <v>N</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409</v>
          </cell>
          <cell r="H113" t="str">
            <v>Percentage of long-stay residents who were physically restrained</v>
          </cell>
          <cell r="I113" t="str">
            <v>Long Stay</v>
          </cell>
          <cell r="J113">
            <v>0</v>
          </cell>
          <cell r="L113">
            <v>0</v>
          </cell>
          <cell r="N113">
            <v>0.59523999999999999</v>
          </cell>
          <cell r="P113">
            <v>0.58140000000000003</v>
          </cell>
          <cell r="R113">
            <v>0.29455199999999998</v>
          </cell>
          <cell r="T113" t="str">
            <v>N</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409</v>
          </cell>
          <cell r="H114" t="str">
            <v>Percentage of long-stay residents who were physically restrained</v>
          </cell>
          <cell r="I114" t="str">
            <v>Long Stay</v>
          </cell>
          <cell r="J114">
            <v>0</v>
          </cell>
          <cell r="L114">
            <v>0</v>
          </cell>
          <cell r="N114">
            <v>0</v>
          </cell>
          <cell r="P114">
            <v>0</v>
          </cell>
          <cell r="R114">
            <v>0</v>
          </cell>
          <cell r="T114" t="str">
            <v>N</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409</v>
          </cell>
          <cell r="H115" t="str">
            <v>Percentage of long-stay residents who were physically restrained</v>
          </cell>
          <cell r="I115" t="str">
            <v>Long Stay</v>
          </cell>
          <cell r="J115">
            <v>0</v>
          </cell>
          <cell r="L115">
            <v>0</v>
          </cell>
          <cell r="N115">
            <v>0</v>
          </cell>
          <cell r="P115">
            <v>0</v>
          </cell>
          <cell r="R115">
            <v>0</v>
          </cell>
          <cell r="T115" t="str">
            <v>N</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409</v>
          </cell>
          <cell r="H116" t="str">
            <v>Percentage of long-stay residents who were physically restrained</v>
          </cell>
          <cell r="I116" t="str">
            <v>Long Stay</v>
          </cell>
          <cell r="J116">
            <v>0</v>
          </cell>
          <cell r="L116">
            <v>0</v>
          </cell>
          <cell r="N116">
            <v>0</v>
          </cell>
          <cell r="P116">
            <v>0</v>
          </cell>
          <cell r="R116">
            <v>0</v>
          </cell>
          <cell r="T116" t="str">
            <v>N</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409</v>
          </cell>
          <cell r="H117" t="str">
            <v>Percentage of long-stay residents who were physically restrained</v>
          </cell>
          <cell r="I117" t="str">
            <v>Long Stay</v>
          </cell>
          <cell r="J117">
            <v>0</v>
          </cell>
          <cell r="L117">
            <v>0</v>
          </cell>
          <cell r="N117">
            <v>0</v>
          </cell>
          <cell r="P117">
            <v>0</v>
          </cell>
          <cell r="R117">
            <v>0</v>
          </cell>
          <cell r="T117" t="str">
            <v>N</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409</v>
          </cell>
          <cell r="H118" t="str">
            <v>Percentage of long-stay residents who were physically restrained</v>
          </cell>
          <cell r="I118" t="str">
            <v>Long Stay</v>
          </cell>
          <cell r="J118">
            <v>0</v>
          </cell>
          <cell r="L118">
            <v>0</v>
          </cell>
          <cell r="N118">
            <v>0</v>
          </cell>
          <cell r="P118">
            <v>0</v>
          </cell>
          <cell r="R118">
            <v>0</v>
          </cell>
          <cell r="T118" t="str">
            <v>N</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409</v>
          </cell>
          <cell r="H119" t="str">
            <v>Percentage of long-stay residents who were physically restrained</v>
          </cell>
          <cell r="I119" t="str">
            <v>Long Stay</v>
          </cell>
          <cell r="J119">
            <v>0</v>
          </cell>
          <cell r="L119">
            <v>1.40845</v>
          </cell>
          <cell r="N119">
            <v>0</v>
          </cell>
          <cell r="P119">
            <v>0</v>
          </cell>
          <cell r="R119">
            <v>0.362319</v>
          </cell>
          <cell r="T119" t="str">
            <v>N</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409</v>
          </cell>
          <cell r="H120" t="str">
            <v>Percentage of long-stay residents who were physically restrained</v>
          </cell>
          <cell r="I120" t="str">
            <v>Long Stay</v>
          </cell>
          <cell r="J120">
            <v>0</v>
          </cell>
          <cell r="L120">
            <v>0</v>
          </cell>
          <cell r="N120">
            <v>0</v>
          </cell>
          <cell r="P120">
            <v>0</v>
          </cell>
          <cell r="R120">
            <v>0</v>
          </cell>
          <cell r="T120" t="str">
            <v>N</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409</v>
          </cell>
          <cell r="H121" t="str">
            <v>Percentage of long-stay residents who were physically restrained</v>
          </cell>
          <cell r="I121" t="str">
            <v>Long Stay</v>
          </cell>
          <cell r="J121">
            <v>0</v>
          </cell>
          <cell r="L121">
            <v>0</v>
          </cell>
          <cell r="N121">
            <v>0</v>
          </cell>
          <cell r="P121">
            <v>0</v>
          </cell>
          <cell r="R121">
            <v>0</v>
          </cell>
          <cell r="T121" t="str">
            <v>N</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409</v>
          </cell>
          <cell r="H122" t="str">
            <v>Percentage of long-stay residents who were physically restrained</v>
          </cell>
          <cell r="I122" t="str">
            <v>Long Stay</v>
          </cell>
          <cell r="J122">
            <v>0</v>
          </cell>
          <cell r="L122">
            <v>0</v>
          </cell>
          <cell r="N122">
            <v>0</v>
          </cell>
          <cell r="P122">
            <v>0</v>
          </cell>
          <cell r="R122">
            <v>0</v>
          </cell>
          <cell r="T122" t="str">
            <v>N</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409</v>
          </cell>
          <cell r="H123" t="str">
            <v>Percentage of long-stay residents who were physically restrained</v>
          </cell>
          <cell r="I123" t="str">
            <v>Long Stay</v>
          </cell>
          <cell r="J123">
            <v>0</v>
          </cell>
          <cell r="L123">
            <v>0</v>
          </cell>
          <cell r="N123">
            <v>0</v>
          </cell>
          <cell r="P123">
            <v>0</v>
          </cell>
          <cell r="R123">
            <v>0</v>
          </cell>
          <cell r="T123" t="str">
            <v>N</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409</v>
          </cell>
          <cell r="H124" t="str">
            <v>Percentage of long-stay residents who were physically restrained</v>
          </cell>
          <cell r="I124" t="str">
            <v>Long Stay</v>
          </cell>
          <cell r="J124">
            <v>0</v>
          </cell>
          <cell r="L124">
            <v>0</v>
          </cell>
          <cell r="N124">
            <v>0</v>
          </cell>
          <cell r="P124">
            <v>0</v>
          </cell>
          <cell r="R124">
            <v>0</v>
          </cell>
          <cell r="T124" t="str">
            <v>N</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409</v>
          </cell>
          <cell r="H125" t="str">
            <v>Percentage of long-stay residents who were physically restrained</v>
          </cell>
          <cell r="I125" t="str">
            <v>Long Stay</v>
          </cell>
          <cell r="J125">
            <v>0</v>
          </cell>
          <cell r="L125">
            <v>0</v>
          </cell>
          <cell r="N125">
            <v>0</v>
          </cell>
          <cell r="P125">
            <v>0</v>
          </cell>
          <cell r="R125">
            <v>0</v>
          </cell>
          <cell r="T125" t="str">
            <v>N</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409</v>
          </cell>
          <cell r="H126" t="str">
            <v>Percentage of long-stay residents who were physically restrained</v>
          </cell>
          <cell r="I126" t="str">
            <v>Long Stay</v>
          </cell>
          <cell r="J126">
            <v>0</v>
          </cell>
          <cell r="L126">
            <v>0</v>
          </cell>
          <cell r="N126">
            <v>0</v>
          </cell>
          <cell r="P126">
            <v>0</v>
          </cell>
          <cell r="R126">
            <v>0</v>
          </cell>
          <cell r="T126" t="str">
            <v>N</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409</v>
          </cell>
          <cell r="H127" t="str">
            <v>Percentage of long-stay residents who were physically restrained</v>
          </cell>
          <cell r="I127" t="str">
            <v>Long Stay</v>
          </cell>
          <cell r="J127">
            <v>0</v>
          </cell>
          <cell r="L127">
            <v>0</v>
          </cell>
          <cell r="N127">
            <v>0</v>
          </cell>
          <cell r="P127">
            <v>0</v>
          </cell>
          <cell r="R127">
            <v>0</v>
          </cell>
          <cell r="T127" t="str">
            <v>N</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409</v>
          </cell>
          <cell r="H128" t="str">
            <v>Percentage of long-stay residents who were physically restrained</v>
          </cell>
          <cell r="I128" t="str">
            <v>Long Stay</v>
          </cell>
          <cell r="J128">
            <v>0</v>
          </cell>
          <cell r="L128">
            <v>0</v>
          </cell>
          <cell r="N128">
            <v>0</v>
          </cell>
          <cell r="P128">
            <v>0</v>
          </cell>
          <cell r="R128">
            <v>0</v>
          </cell>
          <cell r="T128" t="str">
            <v>N</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409</v>
          </cell>
          <cell r="H129" t="str">
            <v>Percentage of long-stay residents who were physically restrained</v>
          </cell>
          <cell r="I129" t="str">
            <v>Long Stay</v>
          </cell>
          <cell r="J129">
            <v>0.59523999999999999</v>
          </cell>
          <cell r="L129">
            <v>0.60241</v>
          </cell>
          <cell r="N129">
            <v>0.58823999999999999</v>
          </cell>
          <cell r="P129">
            <v>0.57803000000000004</v>
          </cell>
          <cell r="R129">
            <v>0.59084199999999998</v>
          </cell>
          <cell r="T129" t="str">
            <v>N</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409</v>
          </cell>
          <cell r="H130" t="str">
            <v>Percentage of long-stay residents who were physically restrained</v>
          </cell>
          <cell r="I130" t="str">
            <v>Long Stay</v>
          </cell>
          <cell r="J130">
            <v>0</v>
          </cell>
          <cell r="L130">
            <v>0</v>
          </cell>
          <cell r="N130">
            <v>0</v>
          </cell>
          <cell r="P130">
            <v>0</v>
          </cell>
          <cell r="R130">
            <v>0</v>
          </cell>
          <cell r="T130" t="str">
            <v>N</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409</v>
          </cell>
          <cell r="H131" t="str">
            <v>Percentage of long-stay residents who were physically restrained</v>
          </cell>
          <cell r="I131" t="str">
            <v>Long Stay</v>
          </cell>
          <cell r="J131">
            <v>0</v>
          </cell>
          <cell r="L131">
            <v>0</v>
          </cell>
          <cell r="N131">
            <v>0</v>
          </cell>
          <cell r="P131">
            <v>0</v>
          </cell>
          <cell r="R131">
            <v>0</v>
          </cell>
          <cell r="T131" t="str">
            <v>N</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409</v>
          </cell>
          <cell r="H132" t="str">
            <v>Percentage of long-stay residents who were physically restrained</v>
          </cell>
          <cell r="I132" t="str">
            <v>Long Stay</v>
          </cell>
          <cell r="J132">
            <v>0</v>
          </cell>
          <cell r="L132">
            <v>0</v>
          </cell>
          <cell r="N132">
            <v>0</v>
          </cell>
          <cell r="P132">
            <v>0</v>
          </cell>
          <cell r="R132">
            <v>0</v>
          </cell>
          <cell r="T132" t="str">
            <v>N</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409</v>
          </cell>
          <cell r="H133" t="str">
            <v>Percentage of long-stay residents who were physically restrained</v>
          </cell>
          <cell r="I133" t="str">
            <v>Long Stay</v>
          </cell>
          <cell r="J133">
            <v>0</v>
          </cell>
          <cell r="L133">
            <v>0</v>
          </cell>
          <cell r="N133">
            <v>0</v>
          </cell>
          <cell r="P133">
            <v>0</v>
          </cell>
          <cell r="R133">
            <v>0</v>
          </cell>
          <cell r="T133" t="str">
            <v>N</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409</v>
          </cell>
          <cell r="H134" t="str">
            <v>Percentage of long-stay residents who were physically restrained</v>
          </cell>
          <cell r="I134" t="str">
            <v>Long Stay</v>
          </cell>
          <cell r="J134">
            <v>0</v>
          </cell>
          <cell r="L134">
            <v>0</v>
          </cell>
          <cell r="N134">
            <v>0</v>
          </cell>
          <cell r="P134">
            <v>0</v>
          </cell>
          <cell r="R134">
            <v>0</v>
          </cell>
          <cell r="T134" t="str">
            <v>N</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409</v>
          </cell>
          <cell r="H135" t="str">
            <v>Percentage of long-stay residents who were physically restrained</v>
          </cell>
          <cell r="I135" t="str">
            <v>Long Stay</v>
          </cell>
          <cell r="J135">
            <v>0</v>
          </cell>
          <cell r="L135">
            <v>0</v>
          </cell>
          <cell r="N135">
            <v>0</v>
          </cell>
          <cell r="P135">
            <v>0</v>
          </cell>
          <cell r="R135">
            <v>0</v>
          </cell>
          <cell r="T135" t="str">
            <v>N</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409</v>
          </cell>
          <cell r="H136" t="str">
            <v>Percentage of long-stay residents who were physically restrained</v>
          </cell>
          <cell r="I136" t="str">
            <v>Long Stay</v>
          </cell>
          <cell r="J136">
            <v>0</v>
          </cell>
          <cell r="L136">
            <v>0</v>
          </cell>
          <cell r="N136">
            <v>0</v>
          </cell>
          <cell r="P136">
            <v>0</v>
          </cell>
          <cell r="R136">
            <v>0</v>
          </cell>
          <cell r="T136" t="str">
            <v>N</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409</v>
          </cell>
          <cell r="H137" t="str">
            <v>Percentage of long-stay residents who were physically restrained</v>
          </cell>
          <cell r="I137" t="str">
            <v>Long Stay</v>
          </cell>
          <cell r="J137">
            <v>0</v>
          </cell>
          <cell r="L137">
            <v>0</v>
          </cell>
          <cell r="N137">
            <v>0</v>
          </cell>
          <cell r="P137">
            <v>0</v>
          </cell>
          <cell r="R137">
            <v>0</v>
          </cell>
          <cell r="T137" t="str">
            <v>N</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409</v>
          </cell>
          <cell r="H138" t="str">
            <v>Percentage of long-stay residents who were physically restrained</v>
          </cell>
          <cell r="I138" t="str">
            <v>Long Stay</v>
          </cell>
          <cell r="J138">
            <v>0</v>
          </cell>
          <cell r="L138">
            <v>0</v>
          </cell>
          <cell r="N138">
            <v>0</v>
          </cell>
          <cell r="P138">
            <v>0</v>
          </cell>
          <cell r="R138">
            <v>0</v>
          </cell>
          <cell r="T138" t="str">
            <v>N</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409</v>
          </cell>
          <cell r="H139" t="str">
            <v>Percentage of long-stay residents who were physically restrained</v>
          </cell>
          <cell r="I139" t="str">
            <v>Long Stay</v>
          </cell>
          <cell r="J139">
            <v>0</v>
          </cell>
          <cell r="L139">
            <v>0</v>
          </cell>
          <cell r="N139">
            <v>0</v>
          </cell>
          <cell r="P139">
            <v>0</v>
          </cell>
          <cell r="R139">
            <v>0</v>
          </cell>
          <cell r="T139" t="str">
            <v>N</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409</v>
          </cell>
          <cell r="H140" t="str">
            <v>Percentage of long-stay residents who were physically restrained</v>
          </cell>
          <cell r="I140" t="str">
            <v>Long Stay</v>
          </cell>
          <cell r="J140">
            <v>0</v>
          </cell>
          <cell r="L140">
            <v>0</v>
          </cell>
          <cell r="N140">
            <v>0</v>
          </cell>
          <cell r="P140">
            <v>0</v>
          </cell>
          <cell r="R140">
            <v>0</v>
          </cell>
          <cell r="T140" t="str">
            <v>N</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409</v>
          </cell>
          <cell r="H141" t="str">
            <v>Percentage of long-stay residents who were physically restrained</v>
          </cell>
          <cell r="I141" t="str">
            <v>Long Stay</v>
          </cell>
          <cell r="J141">
            <v>0</v>
          </cell>
          <cell r="L141">
            <v>0</v>
          </cell>
          <cell r="N141">
            <v>0</v>
          </cell>
          <cell r="P141">
            <v>0</v>
          </cell>
          <cell r="R141">
            <v>0</v>
          </cell>
          <cell r="T141" t="str">
            <v>N</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409</v>
          </cell>
          <cell r="H142" t="str">
            <v>Percentage of long-stay residents who were physically restrained</v>
          </cell>
          <cell r="I142" t="str">
            <v>Long Stay</v>
          </cell>
          <cell r="J142">
            <v>0</v>
          </cell>
          <cell r="L142">
            <v>0</v>
          </cell>
          <cell r="N142">
            <v>0</v>
          </cell>
          <cell r="P142">
            <v>0</v>
          </cell>
          <cell r="R142">
            <v>0</v>
          </cell>
          <cell r="T142" t="str">
            <v>N</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409</v>
          </cell>
          <cell r="H143" t="str">
            <v>Percentage of long-stay residents who were physically restrained</v>
          </cell>
          <cell r="I143" t="str">
            <v>Long Stay</v>
          </cell>
          <cell r="J143">
            <v>9.45946</v>
          </cell>
          <cell r="L143">
            <v>2.8571399999999998</v>
          </cell>
          <cell r="N143">
            <v>2.7027000000000001</v>
          </cell>
          <cell r="P143">
            <v>1.2987</v>
          </cell>
          <cell r="R143">
            <v>4.0677950000000003</v>
          </cell>
          <cell r="T143" t="str">
            <v>N</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409</v>
          </cell>
          <cell r="H144" t="str">
            <v>Percentage of long-stay residents who were physically restrained</v>
          </cell>
          <cell r="I144" t="str">
            <v>Long Stay</v>
          </cell>
          <cell r="J144">
            <v>0</v>
          </cell>
          <cell r="L144">
            <v>0</v>
          </cell>
          <cell r="N144">
            <v>0</v>
          </cell>
          <cell r="P144">
            <v>0</v>
          </cell>
          <cell r="R144">
            <v>0</v>
          </cell>
          <cell r="T144" t="str">
            <v>N</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409</v>
          </cell>
          <cell r="H145" t="str">
            <v>Percentage of long-stay residents who were physically restrained</v>
          </cell>
          <cell r="I145" t="str">
            <v>Long Stay</v>
          </cell>
          <cell r="J145">
            <v>0</v>
          </cell>
          <cell r="L145">
            <v>0</v>
          </cell>
          <cell r="N145">
            <v>0</v>
          </cell>
          <cell r="P145">
            <v>0</v>
          </cell>
          <cell r="R145">
            <v>0</v>
          </cell>
          <cell r="T145" t="str">
            <v>N</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409</v>
          </cell>
          <cell r="H146" t="str">
            <v>Percentage of long-stay residents who were physically restrained</v>
          </cell>
          <cell r="I146" t="str">
            <v>Long Stay</v>
          </cell>
          <cell r="J146">
            <v>0</v>
          </cell>
          <cell r="L146">
            <v>0</v>
          </cell>
          <cell r="N146">
            <v>0</v>
          </cell>
          <cell r="P146">
            <v>0</v>
          </cell>
          <cell r="R146">
            <v>0</v>
          </cell>
          <cell r="T146" t="str">
            <v>N</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409</v>
          </cell>
          <cell r="H147" t="str">
            <v>Percentage of long-stay residents who were physically restrained</v>
          </cell>
          <cell r="I147" t="str">
            <v>Long Stay</v>
          </cell>
          <cell r="J147">
            <v>0</v>
          </cell>
          <cell r="L147">
            <v>0</v>
          </cell>
          <cell r="N147">
            <v>0</v>
          </cell>
          <cell r="P147">
            <v>0</v>
          </cell>
          <cell r="R147">
            <v>0</v>
          </cell>
          <cell r="T147" t="str">
            <v>N</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409</v>
          </cell>
          <cell r="H148" t="str">
            <v>Percentage of long-stay residents who were physically restrained</v>
          </cell>
          <cell r="I148" t="str">
            <v>Long Stay</v>
          </cell>
          <cell r="J148">
            <v>0</v>
          </cell>
          <cell r="L148">
            <v>0</v>
          </cell>
          <cell r="N148">
            <v>0</v>
          </cell>
          <cell r="P148">
            <v>0</v>
          </cell>
          <cell r="R148">
            <v>0</v>
          </cell>
          <cell r="T148" t="str">
            <v>N</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409</v>
          </cell>
          <cell r="H149" t="str">
            <v>Percentage of long-stay residents who were physically restrained</v>
          </cell>
          <cell r="I149" t="str">
            <v>Long Stay</v>
          </cell>
          <cell r="J149">
            <v>0</v>
          </cell>
          <cell r="L149">
            <v>0</v>
          </cell>
          <cell r="N149">
            <v>0</v>
          </cell>
          <cell r="P149">
            <v>0</v>
          </cell>
          <cell r="R149">
            <v>0</v>
          </cell>
          <cell r="T149" t="str">
            <v>N</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409</v>
          </cell>
          <cell r="H150" t="str">
            <v>Percentage of long-stay residents who were physically restrained</v>
          </cell>
          <cell r="I150" t="str">
            <v>Long Stay</v>
          </cell>
          <cell r="J150">
            <v>0</v>
          </cell>
          <cell r="L150">
            <v>0</v>
          </cell>
          <cell r="N150">
            <v>0</v>
          </cell>
          <cell r="P150">
            <v>0</v>
          </cell>
          <cell r="R150">
            <v>0</v>
          </cell>
          <cell r="T150" t="str">
            <v>N</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409</v>
          </cell>
          <cell r="H151" t="str">
            <v>Percentage of long-stay residents who were physically restrained</v>
          </cell>
          <cell r="I151" t="str">
            <v>Long Stay</v>
          </cell>
          <cell r="J151">
            <v>0</v>
          </cell>
          <cell r="L151">
            <v>0</v>
          </cell>
          <cell r="N151">
            <v>0</v>
          </cell>
          <cell r="P151">
            <v>0</v>
          </cell>
          <cell r="R151">
            <v>0</v>
          </cell>
          <cell r="T151" t="str">
            <v>N</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409</v>
          </cell>
          <cell r="H152" t="str">
            <v>Percentage of long-stay residents who were physically restrained</v>
          </cell>
          <cell r="I152" t="str">
            <v>Long Stay</v>
          </cell>
          <cell r="J152">
            <v>0</v>
          </cell>
          <cell r="L152">
            <v>0</v>
          </cell>
          <cell r="N152">
            <v>0</v>
          </cell>
          <cell r="P152">
            <v>0</v>
          </cell>
          <cell r="R152">
            <v>0</v>
          </cell>
          <cell r="T152" t="str">
            <v>N</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409</v>
          </cell>
          <cell r="H153" t="str">
            <v>Percentage of long-stay residents who were physically restrained</v>
          </cell>
          <cell r="I153" t="str">
            <v>Long Stay</v>
          </cell>
          <cell r="J153">
            <v>0</v>
          </cell>
          <cell r="L153">
            <v>0</v>
          </cell>
          <cell r="N153">
            <v>0</v>
          </cell>
          <cell r="P153">
            <v>0</v>
          </cell>
          <cell r="R153">
            <v>0</v>
          </cell>
          <cell r="T153" t="str">
            <v>N</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409</v>
          </cell>
          <cell r="H154" t="str">
            <v>Percentage of long-stay residents who were physically restrained</v>
          </cell>
          <cell r="I154" t="str">
            <v>Long Stay</v>
          </cell>
          <cell r="J154">
            <v>0</v>
          </cell>
          <cell r="L154">
            <v>0</v>
          </cell>
          <cell r="N154">
            <v>0</v>
          </cell>
          <cell r="P154">
            <v>0</v>
          </cell>
          <cell r="R154">
            <v>0</v>
          </cell>
          <cell r="T154" t="str">
            <v>N</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409</v>
          </cell>
          <cell r="H155" t="str">
            <v>Percentage of long-stay residents who were physically restrained</v>
          </cell>
          <cell r="I155" t="str">
            <v>Long Stay</v>
          </cell>
          <cell r="J155">
            <v>0</v>
          </cell>
          <cell r="L155">
            <v>0</v>
          </cell>
          <cell r="N155">
            <v>0</v>
          </cell>
          <cell r="P155">
            <v>0</v>
          </cell>
          <cell r="R155">
            <v>0</v>
          </cell>
          <cell r="T155" t="str">
            <v>N</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409</v>
          </cell>
          <cell r="H156" t="str">
            <v>Percentage of long-stay residents who were physically restrained</v>
          </cell>
          <cell r="I156" t="str">
            <v>Long Stay</v>
          </cell>
          <cell r="J156">
            <v>0</v>
          </cell>
          <cell r="L156">
            <v>0</v>
          </cell>
          <cell r="N156">
            <v>0</v>
          </cell>
          <cell r="P156">
            <v>0</v>
          </cell>
          <cell r="R156">
            <v>0</v>
          </cell>
          <cell r="T156" t="str">
            <v>N</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409</v>
          </cell>
          <cell r="H157" t="str">
            <v>Percentage of long-stay residents who were physically restrained</v>
          </cell>
          <cell r="I157" t="str">
            <v>Long Stay</v>
          </cell>
          <cell r="J157">
            <v>0</v>
          </cell>
          <cell r="L157">
            <v>0</v>
          </cell>
          <cell r="N157">
            <v>0</v>
          </cell>
          <cell r="P157">
            <v>0</v>
          </cell>
          <cell r="R157">
            <v>0</v>
          </cell>
          <cell r="T157" t="str">
            <v>N</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409</v>
          </cell>
          <cell r="H158" t="str">
            <v>Percentage of long-stay residents who were physically restrained</v>
          </cell>
          <cell r="I158" t="str">
            <v>Long Stay</v>
          </cell>
          <cell r="J158">
            <v>0</v>
          </cell>
          <cell r="L158">
            <v>0</v>
          </cell>
          <cell r="N158">
            <v>0</v>
          </cell>
          <cell r="P158">
            <v>0</v>
          </cell>
          <cell r="R158">
            <v>0</v>
          </cell>
          <cell r="T158" t="str">
            <v>N</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409</v>
          </cell>
          <cell r="H159" t="str">
            <v>Percentage of long-stay residents who were physically restrained</v>
          </cell>
          <cell r="I159" t="str">
            <v>Long Stay</v>
          </cell>
          <cell r="J159">
            <v>0</v>
          </cell>
          <cell r="L159">
            <v>0</v>
          </cell>
          <cell r="N159">
            <v>0</v>
          </cell>
          <cell r="P159">
            <v>0</v>
          </cell>
          <cell r="R159">
            <v>0</v>
          </cell>
          <cell r="T159" t="str">
            <v>N</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409</v>
          </cell>
          <cell r="H160" t="str">
            <v>Percentage of long-stay residents who were physically restrained</v>
          </cell>
          <cell r="I160" t="str">
            <v>Long Stay</v>
          </cell>
          <cell r="J160">
            <v>0</v>
          </cell>
          <cell r="L160">
            <v>0</v>
          </cell>
          <cell r="N160">
            <v>0</v>
          </cell>
          <cell r="P160">
            <v>0</v>
          </cell>
          <cell r="R160">
            <v>0</v>
          </cell>
          <cell r="T160" t="str">
            <v>N</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409</v>
          </cell>
          <cell r="H161" t="str">
            <v>Percentage of long-stay residents who were physically restrained</v>
          </cell>
          <cell r="I161" t="str">
            <v>Long Stay</v>
          </cell>
          <cell r="J161">
            <v>0</v>
          </cell>
          <cell r="L161">
            <v>0</v>
          </cell>
          <cell r="N161">
            <v>0</v>
          </cell>
          <cell r="P161">
            <v>0</v>
          </cell>
          <cell r="R161">
            <v>0</v>
          </cell>
          <cell r="T161" t="str">
            <v>N</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409</v>
          </cell>
          <cell r="H162" t="str">
            <v>Percentage of long-stay residents who were physically restrained</v>
          </cell>
          <cell r="I162" t="str">
            <v>Long Stay</v>
          </cell>
          <cell r="J162">
            <v>0</v>
          </cell>
          <cell r="L162">
            <v>0</v>
          </cell>
          <cell r="N162">
            <v>0</v>
          </cell>
          <cell r="P162">
            <v>0</v>
          </cell>
          <cell r="R162">
            <v>0</v>
          </cell>
          <cell r="T162" t="str">
            <v>N</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409</v>
          </cell>
          <cell r="H163" t="str">
            <v>Percentage of long-stay residents who were physically restrained</v>
          </cell>
          <cell r="I163" t="str">
            <v>Long Stay</v>
          </cell>
          <cell r="J163">
            <v>0</v>
          </cell>
          <cell r="L163">
            <v>0</v>
          </cell>
          <cell r="N163">
            <v>0</v>
          </cell>
          <cell r="P163">
            <v>0</v>
          </cell>
          <cell r="R163">
            <v>0</v>
          </cell>
          <cell r="T163" t="str">
            <v>N</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409</v>
          </cell>
          <cell r="H164" t="str">
            <v>Percentage of long-stay residents who were physically restrained</v>
          </cell>
          <cell r="I164" t="str">
            <v>Long Stay</v>
          </cell>
          <cell r="J164">
            <v>0</v>
          </cell>
          <cell r="L164">
            <v>0.79364999999999997</v>
          </cell>
          <cell r="N164">
            <v>0.97087000000000001</v>
          </cell>
          <cell r="P164">
            <v>0</v>
          </cell>
          <cell r="R164">
            <v>0.43859500000000001</v>
          </cell>
          <cell r="T164" t="str">
            <v>N</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409</v>
          </cell>
          <cell r="H165" t="str">
            <v>Percentage of long-stay residents who were physically restrained</v>
          </cell>
          <cell r="I165" t="str">
            <v>Long Stay</v>
          </cell>
          <cell r="J165">
            <v>0</v>
          </cell>
          <cell r="L165">
            <v>0</v>
          </cell>
          <cell r="N165">
            <v>0</v>
          </cell>
          <cell r="P165">
            <v>0</v>
          </cell>
          <cell r="R165">
            <v>0</v>
          </cell>
          <cell r="T165" t="str">
            <v>N</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409</v>
          </cell>
          <cell r="H166" t="str">
            <v>Percentage of long-stay residents who were physically restrained</v>
          </cell>
          <cell r="I166" t="str">
            <v>Long Stay</v>
          </cell>
          <cell r="J166">
            <v>0</v>
          </cell>
          <cell r="L166">
            <v>0</v>
          </cell>
          <cell r="N166">
            <v>0</v>
          </cell>
          <cell r="P166">
            <v>0</v>
          </cell>
          <cell r="R166">
            <v>0</v>
          </cell>
          <cell r="T166" t="str">
            <v>N</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409</v>
          </cell>
          <cell r="H167" t="str">
            <v>Percentage of long-stay residents who were physically restrained</v>
          </cell>
          <cell r="I167" t="str">
            <v>Long Stay</v>
          </cell>
          <cell r="J167">
            <v>0</v>
          </cell>
          <cell r="L167">
            <v>0</v>
          </cell>
          <cell r="N167">
            <v>0</v>
          </cell>
          <cell r="P167">
            <v>0</v>
          </cell>
          <cell r="R167">
            <v>0</v>
          </cell>
          <cell r="T167" t="str">
            <v>N</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409</v>
          </cell>
          <cell r="H168" t="str">
            <v>Percentage of long-stay residents who were physically restrained</v>
          </cell>
          <cell r="I168" t="str">
            <v>Long Stay</v>
          </cell>
          <cell r="J168">
            <v>0</v>
          </cell>
          <cell r="L168">
            <v>0</v>
          </cell>
          <cell r="N168">
            <v>0</v>
          </cell>
          <cell r="P168">
            <v>0</v>
          </cell>
          <cell r="R168">
            <v>0</v>
          </cell>
          <cell r="T168" t="str">
            <v>N</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409</v>
          </cell>
          <cell r="H169" t="str">
            <v>Percentage of long-stay residents who were physically restrained</v>
          </cell>
          <cell r="I169" t="str">
            <v>Long Stay</v>
          </cell>
          <cell r="J169">
            <v>0</v>
          </cell>
          <cell r="L169">
            <v>0</v>
          </cell>
          <cell r="N169">
            <v>0</v>
          </cell>
          <cell r="P169">
            <v>0</v>
          </cell>
          <cell r="R169">
            <v>0</v>
          </cell>
          <cell r="T169" t="str">
            <v>N</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409</v>
          </cell>
          <cell r="H170" t="str">
            <v>Percentage of long-stay residents who were physically restrained</v>
          </cell>
          <cell r="I170" t="str">
            <v>Long Stay</v>
          </cell>
          <cell r="J170">
            <v>1.9802</v>
          </cell>
          <cell r="L170">
            <v>1.85185</v>
          </cell>
          <cell r="N170">
            <v>1.90476</v>
          </cell>
          <cell r="P170">
            <v>1.90476</v>
          </cell>
          <cell r="R170">
            <v>1.9093070000000001</v>
          </cell>
          <cell r="T170" t="str">
            <v>N</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409</v>
          </cell>
          <cell r="H171" t="str">
            <v>Percentage of long-stay residents who were physically restrained</v>
          </cell>
          <cell r="I171" t="str">
            <v>Long Stay</v>
          </cell>
          <cell r="J171">
            <v>0</v>
          </cell>
          <cell r="L171">
            <v>0</v>
          </cell>
          <cell r="N171">
            <v>0</v>
          </cell>
          <cell r="P171">
            <v>0</v>
          </cell>
          <cell r="R171">
            <v>0</v>
          </cell>
          <cell r="T171" t="str">
            <v>N</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409</v>
          </cell>
          <cell r="H172" t="str">
            <v>Percentage of long-stay residents who were physically restrained</v>
          </cell>
          <cell r="I172" t="str">
            <v>Long Stay</v>
          </cell>
          <cell r="J172">
            <v>0</v>
          </cell>
          <cell r="L172">
            <v>0</v>
          </cell>
          <cell r="N172">
            <v>0</v>
          </cell>
          <cell r="P172">
            <v>0</v>
          </cell>
          <cell r="R172">
            <v>0</v>
          </cell>
          <cell r="T172" t="str">
            <v>N</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409</v>
          </cell>
          <cell r="H173" t="str">
            <v>Percentage of long-stay residents who were physically restrained</v>
          </cell>
          <cell r="I173" t="str">
            <v>Long Stay</v>
          </cell>
          <cell r="J173">
            <v>0</v>
          </cell>
          <cell r="L173">
            <v>0</v>
          </cell>
          <cell r="N173">
            <v>0</v>
          </cell>
          <cell r="P173">
            <v>0</v>
          </cell>
          <cell r="R173">
            <v>0</v>
          </cell>
          <cell r="T173" t="str">
            <v>N</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409</v>
          </cell>
          <cell r="H174" t="str">
            <v>Percentage of long-stay residents who were physically restrained</v>
          </cell>
          <cell r="I174" t="str">
            <v>Long Stay</v>
          </cell>
          <cell r="J174">
            <v>0</v>
          </cell>
          <cell r="L174">
            <v>0</v>
          </cell>
          <cell r="N174">
            <v>0</v>
          </cell>
          <cell r="P174">
            <v>0</v>
          </cell>
          <cell r="R174">
            <v>0</v>
          </cell>
          <cell r="T174" t="str">
            <v>N</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409</v>
          </cell>
          <cell r="H175" t="str">
            <v>Percentage of long-stay residents who were physically restrained</v>
          </cell>
          <cell r="I175" t="str">
            <v>Long Stay</v>
          </cell>
          <cell r="J175">
            <v>0</v>
          </cell>
          <cell r="L175">
            <v>1.4285699999999999</v>
          </cell>
          <cell r="N175">
            <v>0</v>
          </cell>
          <cell r="P175">
            <v>1.38889</v>
          </cell>
          <cell r="R175">
            <v>0.71428599999999998</v>
          </cell>
          <cell r="T175" t="str">
            <v>N</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409</v>
          </cell>
          <cell r="H176" t="str">
            <v>Percentage of long-stay residents who were physically restrained</v>
          </cell>
          <cell r="I176" t="str">
            <v>Long Stay</v>
          </cell>
          <cell r="J176">
            <v>0</v>
          </cell>
          <cell r="L176">
            <v>0</v>
          </cell>
          <cell r="N176">
            <v>0</v>
          </cell>
          <cell r="P176">
            <v>0</v>
          </cell>
          <cell r="R176">
            <v>0</v>
          </cell>
          <cell r="T176" t="str">
            <v>N</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409</v>
          </cell>
          <cell r="H177" t="str">
            <v>Percentage of long-stay residents who were physically restrained</v>
          </cell>
          <cell r="I177" t="str">
            <v>Long Stay</v>
          </cell>
          <cell r="J177">
            <v>0</v>
          </cell>
          <cell r="L177">
            <v>0</v>
          </cell>
          <cell r="N177">
            <v>0</v>
          </cell>
          <cell r="P177">
            <v>0</v>
          </cell>
          <cell r="R177">
            <v>0</v>
          </cell>
          <cell r="T177" t="str">
            <v>N</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409</v>
          </cell>
          <cell r="H178" t="str">
            <v>Percentage of long-stay residents who were physically restrained</v>
          </cell>
          <cell r="I178" t="str">
            <v>Long Stay</v>
          </cell>
          <cell r="J178">
            <v>0</v>
          </cell>
          <cell r="L178">
            <v>0</v>
          </cell>
          <cell r="N178">
            <v>0</v>
          </cell>
          <cell r="P178">
            <v>0</v>
          </cell>
          <cell r="R178">
            <v>0</v>
          </cell>
          <cell r="T178" t="str">
            <v>N</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409</v>
          </cell>
          <cell r="H179" t="str">
            <v>Percentage of long-stay residents who were physically restrained</v>
          </cell>
          <cell r="I179" t="str">
            <v>Long Stay</v>
          </cell>
          <cell r="J179">
            <v>0</v>
          </cell>
          <cell r="L179">
            <v>0</v>
          </cell>
          <cell r="N179">
            <v>0</v>
          </cell>
          <cell r="P179">
            <v>0</v>
          </cell>
          <cell r="R179">
            <v>0</v>
          </cell>
          <cell r="T179" t="str">
            <v>N</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409</v>
          </cell>
          <cell r="H180" t="str">
            <v>Percentage of long-stay residents who were physically restrained</v>
          </cell>
          <cell r="I180" t="str">
            <v>Long Stay</v>
          </cell>
          <cell r="J180">
            <v>0</v>
          </cell>
          <cell r="L180">
            <v>0</v>
          </cell>
          <cell r="N180">
            <v>0</v>
          </cell>
          <cell r="P180">
            <v>0</v>
          </cell>
          <cell r="R180">
            <v>0</v>
          </cell>
          <cell r="T180" t="str">
            <v>N</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409</v>
          </cell>
          <cell r="H181" t="str">
            <v>Percentage of long-stay residents who were physically restrained</v>
          </cell>
          <cell r="I181" t="str">
            <v>Long Stay</v>
          </cell>
          <cell r="J181">
            <v>0</v>
          </cell>
          <cell r="L181">
            <v>0</v>
          </cell>
          <cell r="N181">
            <v>0</v>
          </cell>
          <cell r="P181">
            <v>0</v>
          </cell>
          <cell r="R181">
            <v>0</v>
          </cell>
          <cell r="T181" t="str">
            <v>N</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409</v>
          </cell>
          <cell r="H182" t="str">
            <v>Percentage of long-stay residents who were physically restrained</v>
          </cell>
          <cell r="I182" t="str">
            <v>Long Stay</v>
          </cell>
          <cell r="J182">
            <v>0</v>
          </cell>
          <cell r="L182">
            <v>0</v>
          </cell>
          <cell r="N182">
            <v>0</v>
          </cell>
          <cell r="P182">
            <v>0</v>
          </cell>
          <cell r="R182">
            <v>0</v>
          </cell>
          <cell r="T182" t="str">
            <v>N</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409</v>
          </cell>
          <cell r="H183" t="str">
            <v>Percentage of long-stay residents who were physically restrained</v>
          </cell>
          <cell r="I183" t="str">
            <v>Long Stay</v>
          </cell>
          <cell r="J183">
            <v>0</v>
          </cell>
          <cell r="L183">
            <v>0</v>
          </cell>
          <cell r="N183">
            <v>0</v>
          </cell>
          <cell r="P183">
            <v>0</v>
          </cell>
          <cell r="R183">
            <v>0</v>
          </cell>
          <cell r="T183" t="str">
            <v>N</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409</v>
          </cell>
          <cell r="H184" t="str">
            <v>Percentage of long-stay residents who were physically restrained</v>
          </cell>
          <cell r="I184" t="str">
            <v>Long Stay</v>
          </cell>
          <cell r="J184">
            <v>0</v>
          </cell>
          <cell r="L184">
            <v>0</v>
          </cell>
          <cell r="N184">
            <v>0</v>
          </cell>
          <cell r="P184">
            <v>0</v>
          </cell>
          <cell r="R184">
            <v>0</v>
          </cell>
          <cell r="T184" t="str">
            <v>N</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409</v>
          </cell>
          <cell r="H185" t="str">
            <v>Percentage of long-stay residents who were physically restrained</v>
          </cell>
          <cell r="I185" t="str">
            <v>Long Stay</v>
          </cell>
          <cell r="J185">
            <v>0</v>
          </cell>
          <cell r="L185">
            <v>0</v>
          </cell>
          <cell r="N185">
            <v>0</v>
          </cell>
          <cell r="P185">
            <v>0</v>
          </cell>
          <cell r="R185">
            <v>0</v>
          </cell>
          <cell r="T185" t="str">
            <v>N</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409</v>
          </cell>
          <cell r="H186" t="str">
            <v>Percentage of long-stay residents who were physically restrained</v>
          </cell>
          <cell r="I186" t="str">
            <v>Long Stay</v>
          </cell>
          <cell r="J186">
            <v>0</v>
          </cell>
          <cell r="L186">
            <v>0</v>
          </cell>
          <cell r="N186">
            <v>0</v>
          </cell>
          <cell r="P186">
            <v>0</v>
          </cell>
          <cell r="R186">
            <v>0</v>
          </cell>
          <cell r="T186" t="str">
            <v>N</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409</v>
          </cell>
          <cell r="H187" t="str">
            <v>Percentage of long-stay residents who were physically restrained</v>
          </cell>
          <cell r="I187" t="str">
            <v>Long Stay</v>
          </cell>
          <cell r="J187">
            <v>0</v>
          </cell>
          <cell r="L187">
            <v>0</v>
          </cell>
          <cell r="N187">
            <v>0</v>
          </cell>
          <cell r="P187">
            <v>0</v>
          </cell>
          <cell r="R187">
            <v>0</v>
          </cell>
          <cell r="T187" t="str">
            <v>N</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409</v>
          </cell>
          <cell r="H188" t="str">
            <v>Percentage of long-stay residents who were physically restrained</v>
          </cell>
          <cell r="I188" t="str">
            <v>Long Stay</v>
          </cell>
          <cell r="J188">
            <v>0</v>
          </cell>
          <cell r="L188">
            <v>0</v>
          </cell>
          <cell r="N188">
            <v>0</v>
          </cell>
          <cell r="P188">
            <v>0</v>
          </cell>
          <cell r="R188">
            <v>0</v>
          </cell>
          <cell r="T188" t="str">
            <v>N</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409</v>
          </cell>
          <cell r="H189" t="str">
            <v>Percentage of long-stay residents who were physically restrained</v>
          </cell>
          <cell r="I189" t="str">
            <v>Long Stay</v>
          </cell>
          <cell r="J189">
            <v>0</v>
          </cell>
          <cell r="L189">
            <v>0</v>
          </cell>
          <cell r="N189">
            <v>0</v>
          </cell>
          <cell r="P189">
            <v>0</v>
          </cell>
          <cell r="R189">
            <v>0</v>
          </cell>
          <cell r="T189" t="str">
            <v>N</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409</v>
          </cell>
          <cell r="H190" t="str">
            <v>Percentage of long-stay residents who were physically restrained</v>
          </cell>
          <cell r="I190" t="str">
            <v>Long Stay</v>
          </cell>
          <cell r="J190">
            <v>0</v>
          </cell>
          <cell r="L190">
            <v>0</v>
          </cell>
          <cell r="N190">
            <v>0</v>
          </cell>
          <cell r="P190">
            <v>0</v>
          </cell>
          <cell r="R190">
            <v>0</v>
          </cell>
          <cell r="T190" t="str">
            <v>N</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409</v>
          </cell>
          <cell r="H191" t="str">
            <v>Percentage of long-stay residents who were physically restrained</v>
          </cell>
          <cell r="I191" t="str">
            <v>Long Stay</v>
          </cell>
          <cell r="J191">
            <v>0</v>
          </cell>
          <cell r="L191">
            <v>0</v>
          </cell>
          <cell r="N191">
            <v>0</v>
          </cell>
          <cell r="P191">
            <v>0</v>
          </cell>
          <cell r="R191">
            <v>0</v>
          </cell>
          <cell r="T191" t="str">
            <v>N</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409</v>
          </cell>
          <cell r="H192" t="str">
            <v>Percentage of long-stay residents who were physically restrained</v>
          </cell>
          <cell r="I192" t="str">
            <v>Long Stay</v>
          </cell>
          <cell r="J192">
            <v>0</v>
          </cell>
          <cell r="L192">
            <v>0</v>
          </cell>
          <cell r="N192">
            <v>0</v>
          </cell>
          <cell r="P192">
            <v>0</v>
          </cell>
          <cell r="R192">
            <v>0</v>
          </cell>
          <cell r="T192" t="str">
            <v>N</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409</v>
          </cell>
          <cell r="H193" t="str">
            <v>Percentage of long-stay residents who were physically restrained</v>
          </cell>
          <cell r="I193" t="str">
            <v>Long Stay</v>
          </cell>
          <cell r="J193">
            <v>1.2987</v>
          </cell>
          <cell r="L193">
            <v>2.63158</v>
          </cell>
          <cell r="N193">
            <v>0</v>
          </cell>
          <cell r="P193">
            <v>0</v>
          </cell>
          <cell r="R193">
            <v>0.95238100000000003</v>
          </cell>
          <cell r="T193" t="str">
            <v>N</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409</v>
          </cell>
          <cell r="H194" t="str">
            <v>Percentage of long-stay residents who were physically restrained</v>
          </cell>
          <cell r="I194" t="str">
            <v>Long Stay</v>
          </cell>
          <cell r="J194">
            <v>0</v>
          </cell>
          <cell r="L194">
            <v>0</v>
          </cell>
          <cell r="N194">
            <v>0</v>
          </cell>
          <cell r="P194">
            <v>0</v>
          </cell>
          <cell r="R194">
            <v>0</v>
          </cell>
          <cell r="T194" t="str">
            <v>N</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409</v>
          </cell>
          <cell r="H195" t="str">
            <v>Percentage of long-stay residents who were physically restrained</v>
          </cell>
          <cell r="I195" t="str">
            <v>Long Stay</v>
          </cell>
          <cell r="J195">
            <v>0</v>
          </cell>
          <cell r="L195">
            <v>0</v>
          </cell>
          <cell r="N195">
            <v>0</v>
          </cell>
          <cell r="P195">
            <v>0</v>
          </cell>
          <cell r="R195">
            <v>0</v>
          </cell>
          <cell r="T195" t="str">
            <v>N</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409</v>
          </cell>
          <cell r="H196" t="str">
            <v>Percentage of long-stay residents who were physically restrained</v>
          </cell>
          <cell r="I196" t="str">
            <v>Long Stay</v>
          </cell>
          <cell r="J196">
            <v>0</v>
          </cell>
          <cell r="L196">
            <v>0</v>
          </cell>
          <cell r="N196">
            <v>0</v>
          </cell>
          <cell r="P196">
            <v>0</v>
          </cell>
          <cell r="R196">
            <v>0</v>
          </cell>
          <cell r="T196" t="str">
            <v>N</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409</v>
          </cell>
          <cell r="H197" t="str">
            <v>Percentage of long-stay residents who were physically restrained</v>
          </cell>
          <cell r="I197" t="str">
            <v>Long Stay</v>
          </cell>
          <cell r="J197">
            <v>0</v>
          </cell>
          <cell r="L197">
            <v>0</v>
          </cell>
          <cell r="N197">
            <v>1.19048</v>
          </cell>
          <cell r="P197">
            <v>0</v>
          </cell>
          <cell r="R197">
            <v>0.302116</v>
          </cell>
          <cell r="T197" t="str">
            <v>N</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409</v>
          </cell>
          <cell r="H198" t="str">
            <v>Percentage of long-stay residents who were physically restrained</v>
          </cell>
          <cell r="I198" t="str">
            <v>Long Stay</v>
          </cell>
          <cell r="J198">
            <v>0</v>
          </cell>
          <cell r="L198">
            <v>0</v>
          </cell>
          <cell r="N198">
            <v>0</v>
          </cell>
          <cell r="P198">
            <v>0</v>
          </cell>
          <cell r="R198">
            <v>0</v>
          </cell>
          <cell r="T198" t="str">
            <v>N</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409</v>
          </cell>
          <cell r="H199" t="str">
            <v>Percentage of long-stay residents who were physically restrained</v>
          </cell>
          <cell r="I199" t="str">
            <v>Long Stay</v>
          </cell>
          <cell r="J199">
            <v>0</v>
          </cell>
          <cell r="L199">
            <v>0</v>
          </cell>
          <cell r="N199">
            <v>0</v>
          </cell>
          <cell r="P199">
            <v>0</v>
          </cell>
          <cell r="R199">
            <v>0</v>
          </cell>
          <cell r="T199" t="str">
            <v>N</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409</v>
          </cell>
          <cell r="H200" t="str">
            <v>Percentage of long-stay residents who were physically restrained</v>
          </cell>
          <cell r="I200" t="str">
            <v>Long Stay</v>
          </cell>
          <cell r="J200">
            <v>0</v>
          </cell>
          <cell r="L200">
            <v>0</v>
          </cell>
          <cell r="N200">
            <v>0</v>
          </cell>
          <cell r="P200">
            <v>0</v>
          </cell>
          <cell r="R200">
            <v>0</v>
          </cell>
          <cell r="T200" t="str">
            <v>N</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409</v>
          </cell>
          <cell r="H201" t="str">
            <v>Percentage of long-stay residents who were physically restrained</v>
          </cell>
          <cell r="I201" t="str">
            <v>Long Stay</v>
          </cell>
          <cell r="J201">
            <v>0</v>
          </cell>
          <cell r="L201">
            <v>2.2727300000000001</v>
          </cell>
          <cell r="N201">
            <v>0</v>
          </cell>
          <cell r="P201">
            <v>0</v>
          </cell>
          <cell r="R201">
            <v>0.56657299999999999</v>
          </cell>
          <cell r="T201" t="str">
            <v>N</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409</v>
          </cell>
          <cell r="H202" t="str">
            <v>Percentage of long-stay residents who were physically restrained</v>
          </cell>
          <cell r="I202" t="str">
            <v>Long Stay</v>
          </cell>
          <cell r="J202">
            <v>0</v>
          </cell>
          <cell r="L202">
            <v>0</v>
          </cell>
          <cell r="N202">
            <v>0</v>
          </cell>
          <cell r="P202">
            <v>0</v>
          </cell>
          <cell r="R202">
            <v>0</v>
          </cell>
          <cell r="T202" t="str">
            <v>N</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409</v>
          </cell>
          <cell r="H203" t="str">
            <v>Percentage of long-stay residents who were physically restrained</v>
          </cell>
          <cell r="I203" t="str">
            <v>Long Stay</v>
          </cell>
          <cell r="J203">
            <v>0</v>
          </cell>
          <cell r="L203">
            <v>0</v>
          </cell>
          <cell r="N203">
            <v>0</v>
          </cell>
          <cell r="P203">
            <v>0</v>
          </cell>
          <cell r="R203">
            <v>0</v>
          </cell>
          <cell r="T203" t="str">
            <v>N</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409</v>
          </cell>
          <cell r="H204" t="str">
            <v>Percentage of long-stay residents who were physically restrained</v>
          </cell>
          <cell r="I204" t="str">
            <v>Long Stay</v>
          </cell>
          <cell r="J204">
            <v>0</v>
          </cell>
          <cell r="L204">
            <v>0</v>
          </cell>
          <cell r="N204">
            <v>0</v>
          </cell>
          <cell r="P204">
            <v>0</v>
          </cell>
          <cell r="R204">
            <v>0</v>
          </cell>
          <cell r="T204" t="str">
            <v>N</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409</v>
          </cell>
          <cell r="H205" t="str">
            <v>Percentage of long-stay residents who were physically restrained</v>
          </cell>
          <cell r="I205" t="str">
            <v>Long Stay</v>
          </cell>
          <cell r="J205">
            <v>0</v>
          </cell>
          <cell r="L205">
            <v>0</v>
          </cell>
          <cell r="N205">
            <v>0</v>
          </cell>
          <cell r="P205">
            <v>0</v>
          </cell>
          <cell r="R205">
            <v>0</v>
          </cell>
          <cell r="T205" t="str">
            <v>N</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409</v>
          </cell>
          <cell r="H206" t="str">
            <v>Percentage of long-stay residents who were physically restrained</v>
          </cell>
          <cell r="I206" t="str">
            <v>Long Stay</v>
          </cell>
          <cell r="J206">
            <v>0</v>
          </cell>
          <cell r="L206">
            <v>0</v>
          </cell>
          <cell r="N206">
            <v>0</v>
          </cell>
          <cell r="P206">
            <v>0</v>
          </cell>
          <cell r="R206">
            <v>0</v>
          </cell>
          <cell r="T206" t="str">
            <v>N</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409</v>
          </cell>
          <cell r="H207" t="str">
            <v>Percentage of long-stay residents who were physically restrained</v>
          </cell>
          <cell r="I207" t="str">
            <v>Long Stay</v>
          </cell>
          <cell r="J207">
            <v>0</v>
          </cell>
          <cell r="L207">
            <v>0</v>
          </cell>
          <cell r="N207">
            <v>0</v>
          </cell>
          <cell r="P207">
            <v>0</v>
          </cell>
          <cell r="R207">
            <v>0</v>
          </cell>
          <cell r="T207" t="str">
            <v>N</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409</v>
          </cell>
          <cell r="H208" t="str">
            <v>Percentage of long-stay residents who were physically restrained</v>
          </cell>
          <cell r="I208" t="str">
            <v>Long Stay</v>
          </cell>
          <cell r="J208">
            <v>0</v>
          </cell>
          <cell r="L208">
            <v>0</v>
          </cell>
          <cell r="N208">
            <v>0</v>
          </cell>
          <cell r="P208">
            <v>0</v>
          </cell>
          <cell r="R208">
            <v>0</v>
          </cell>
          <cell r="T208" t="str">
            <v>N</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409</v>
          </cell>
          <cell r="H209" t="str">
            <v>Percentage of long-stay residents who were physically restrained</v>
          </cell>
          <cell r="I209" t="str">
            <v>Long Stay</v>
          </cell>
          <cell r="J209">
            <v>0</v>
          </cell>
          <cell r="L209">
            <v>0</v>
          </cell>
          <cell r="N209">
            <v>0</v>
          </cell>
          <cell r="P209">
            <v>0</v>
          </cell>
          <cell r="R209">
            <v>0</v>
          </cell>
          <cell r="T209" t="str">
            <v>N</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409</v>
          </cell>
          <cell r="H210" t="str">
            <v>Percentage of long-stay residents who were physically restrained</v>
          </cell>
          <cell r="I210" t="str">
            <v>Long Stay</v>
          </cell>
          <cell r="J210">
            <v>0</v>
          </cell>
          <cell r="L210">
            <v>0</v>
          </cell>
          <cell r="N210">
            <v>0</v>
          </cell>
          <cell r="P210">
            <v>0.75187999999999999</v>
          </cell>
          <cell r="R210">
            <v>0.18348600000000001</v>
          </cell>
          <cell r="T210" t="str">
            <v>N</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409</v>
          </cell>
          <cell r="H211" t="str">
            <v>Percentage of long-stay residents who were physically restrained</v>
          </cell>
          <cell r="I211" t="str">
            <v>Long Stay</v>
          </cell>
          <cell r="J211">
            <v>0</v>
          </cell>
          <cell r="L211">
            <v>0</v>
          </cell>
          <cell r="N211">
            <v>0</v>
          </cell>
          <cell r="P211">
            <v>1.3513500000000001</v>
          </cell>
          <cell r="R211">
            <v>0.36496299999999998</v>
          </cell>
          <cell r="T211" t="str">
            <v>N</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409</v>
          </cell>
          <cell r="H212" t="str">
            <v>Percentage of long-stay residents who were physically restrained</v>
          </cell>
          <cell r="I212" t="str">
            <v>Long Stay</v>
          </cell>
          <cell r="J212">
            <v>0</v>
          </cell>
          <cell r="L212">
            <v>0</v>
          </cell>
          <cell r="N212">
            <v>0</v>
          </cell>
          <cell r="P212">
            <v>0</v>
          </cell>
          <cell r="R212">
            <v>0</v>
          </cell>
          <cell r="T212" t="str">
            <v>N</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409</v>
          </cell>
          <cell r="H213" t="str">
            <v>Percentage of long-stay residents who were physically restrained</v>
          </cell>
          <cell r="I213" t="str">
            <v>Long Stay</v>
          </cell>
          <cell r="J213">
            <v>1.51515</v>
          </cell>
          <cell r="L213">
            <v>1.5625</v>
          </cell>
          <cell r="N213">
            <v>1.69492</v>
          </cell>
          <cell r="P213">
            <v>1.7857099999999999</v>
          </cell>
          <cell r="R213">
            <v>1.6326529999999999</v>
          </cell>
          <cell r="T213" t="str">
            <v>N</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409</v>
          </cell>
          <cell r="H214" t="str">
            <v>Percentage of long-stay residents who were physically restrained</v>
          </cell>
          <cell r="I214" t="str">
            <v>Long Stay</v>
          </cell>
          <cell r="J214">
            <v>0</v>
          </cell>
          <cell r="L214">
            <v>0</v>
          </cell>
          <cell r="N214">
            <v>0</v>
          </cell>
          <cell r="P214">
            <v>0</v>
          </cell>
          <cell r="R214">
            <v>0</v>
          </cell>
          <cell r="T214" t="str">
            <v>N</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409</v>
          </cell>
          <cell r="H215" t="str">
            <v>Percentage of long-stay residents who were physically restrained</v>
          </cell>
          <cell r="I215" t="str">
            <v>Long Stay</v>
          </cell>
          <cell r="J215">
            <v>0</v>
          </cell>
          <cell r="L215">
            <v>0</v>
          </cell>
          <cell r="N215">
            <v>0</v>
          </cell>
          <cell r="P215">
            <v>1.5384599999999999</v>
          </cell>
          <cell r="R215">
            <v>0.408163</v>
          </cell>
          <cell r="T215" t="str">
            <v>N</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409</v>
          </cell>
          <cell r="H216" t="str">
            <v>Percentage of long-stay residents who were physically restrained</v>
          </cell>
          <cell r="I216" t="str">
            <v>Long Stay</v>
          </cell>
          <cell r="J216">
            <v>0</v>
          </cell>
          <cell r="L216">
            <v>0</v>
          </cell>
          <cell r="N216">
            <v>0</v>
          </cell>
          <cell r="P216">
            <v>0</v>
          </cell>
          <cell r="R216">
            <v>0</v>
          </cell>
          <cell r="T216" t="str">
            <v>N</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409</v>
          </cell>
          <cell r="H217" t="str">
            <v>Percentage of long-stay residents who were physically restrained</v>
          </cell>
          <cell r="I217" t="str">
            <v>Long Stay</v>
          </cell>
          <cell r="J217">
            <v>0</v>
          </cell>
          <cell r="L217">
            <v>0</v>
          </cell>
          <cell r="N217">
            <v>0</v>
          </cell>
          <cell r="P217">
            <v>0</v>
          </cell>
          <cell r="R217">
            <v>0</v>
          </cell>
          <cell r="T217" t="str">
            <v>N</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409</v>
          </cell>
          <cell r="H218" t="str">
            <v>Percentage of long-stay residents who were physically restrained</v>
          </cell>
          <cell r="I218" t="str">
            <v>Long Stay</v>
          </cell>
          <cell r="J218">
            <v>0</v>
          </cell>
          <cell r="L218">
            <v>0</v>
          </cell>
          <cell r="N218">
            <v>0</v>
          </cell>
          <cell r="P218">
            <v>0</v>
          </cell>
          <cell r="R218">
            <v>0</v>
          </cell>
          <cell r="T218" t="str">
            <v>N</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409</v>
          </cell>
          <cell r="H219" t="str">
            <v>Percentage of long-stay residents who were physically restrained</v>
          </cell>
          <cell r="I219" t="str">
            <v>Long Stay</v>
          </cell>
          <cell r="J219">
            <v>0</v>
          </cell>
          <cell r="L219">
            <v>0</v>
          </cell>
          <cell r="N219">
            <v>0</v>
          </cell>
          <cell r="P219">
            <v>0</v>
          </cell>
          <cell r="R219">
            <v>0</v>
          </cell>
          <cell r="T219" t="str">
            <v>N</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409</v>
          </cell>
          <cell r="H220" t="str">
            <v>Percentage of long-stay residents who were physically restrained</v>
          </cell>
          <cell r="I220" t="str">
            <v>Long Stay</v>
          </cell>
          <cell r="J220">
            <v>0</v>
          </cell>
          <cell r="L220">
            <v>0</v>
          </cell>
          <cell r="N220">
            <v>0</v>
          </cell>
          <cell r="P220">
            <v>0</v>
          </cell>
          <cell r="R220">
            <v>0</v>
          </cell>
          <cell r="T220" t="str">
            <v>N</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409</v>
          </cell>
          <cell r="H221" t="str">
            <v>Percentage of long-stay residents who were physically restrained</v>
          </cell>
          <cell r="I221" t="str">
            <v>Long Stay</v>
          </cell>
          <cell r="J221">
            <v>0</v>
          </cell>
          <cell r="L221">
            <v>0</v>
          </cell>
          <cell r="N221">
            <v>0</v>
          </cell>
          <cell r="P221">
            <v>0</v>
          </cell>
          <cell r="R221">
            <v>0</v>
          </cell>
          <cell r="T221" t="str">
            <v>N</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409</v>
          </cell>
          <cell r="H222" t="str">
            <v>Percentage of long-stay residents who were physically restrained</v>
          </cell>
          <cell r="I222" t="str">
            <v>Long Stay</v>
          </cell>
          <cell r="J222" t="str">
            <v>*</v>
          </cell>
          <cell r="K222">
            <v>9</v>
          </cell>
          <cell r="L222" t="str">
            <v>*</v>
          </cell>
          <cell r="M222">
            <v>9</v>
          </cell>
          <cell r="N222" t="str">
            <v>*</v>
          </cell>
          <cell r="O222">
            <v>9</v>
          </cell>
          <cell r="P222" t="str">
            <v>*</v>
          </cell>
          <cell r="Q222">
            <v>9</v>
          </cell>
          <cell r="R222">
            <v>0</v>
          </cell>
          <cell r="T222" t="str">
            <v>N</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409</v>
          </cell>
          <cell r="H223" t="str">
            <v>Percentage of long-stay residents who were physically restrained</v>
          </cell>
          <cell r="I223" t="str">
            <v>Long Stay</v>
          </cell>
          <cell r="J223">
            <v>0</v>
          </cell>
          <cell r="L223">
            <v>0</v>
          </cell>
          <cell r="N223">
            <v>0</v>
          </cell>
          <cell r="P223">
            <v>0</v>
          </cell>
          <cell r="R223">
            <v>0</v>
          </cell>
          <cell r="T223" t="str">
            <v>N</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409</v>
          </cell>
          <cell r="H224" t="str">
            <v>Percentage of long-stay residents who were physically restrained</v>
          </cell>
          <cell r="I224" t="str">
            <v>Long Stay</v>
          </cell>
          <cell r="J224">
            <v>0</v>
          </cell>
          <cell r="L224">
            <v>0</v>
          </cell>
          <cell r="N224">
            <v>0</v>
          </cell>
          <cell r="P224">
            <v>0</v>
          </cell>
          <cell r="R224">
            <v>0</v>
          </cell>
          <cell r="T224" t="str">
            <v>N</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409</v>
          </cell>
          <cell r="H225" t="str">
            <v>Percentage of long-stay residents who were physically restrained</v>
          </cell>
          <cell r="I225" t="str">
            <v>Long Stay</v>
          </cell>
          <cell r="J225">
            <v>0</v>
          </cell>
          <cell r="L225">
            <v>0</v>
          </cell>
          <cell r="N225">
            <v>0</v>
          </cell>
          <cell r="P225">
            <v>0</v>
          </cell>
          <cell r="R225">
            <v>0</v>
          </cell>
          <cell r="T225" t="str">
            <v>N</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409</v>
          </cell>
          <cell r="H226" t="str">
            <v>Percentage of long-stay residents who were physically restrained</v>
          </cell>
          <cell r="I226" t="str">
            <v>Long Stay</v>
          </cell>
          <cell r="J226">
            <v>0</v>
          </cell>
          <cell r="L226">
            <v>0</v>
          </cell>
          <cell r="N226">
            <v>0</v>
          </cell>
          <cell r="P226">
            <v>0</v>
          </cell>
          <cell r="R226">
            <v>0</v>
          </cell>
          <cell r="T226" t="str">
            <v>N</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409</v>
          </cell>
          <cell r="H227" t="str">
            <v>Percentage of long-stay residents who were physically restrained</v>
          </cell>
          <cell r="I227" t="str">
            <v>Long Stay</v>
          </cell>
          <cell r="J227">
            <v>0</v>
          </cell>
          <cell r="L227">
            <v>0</v>
          </cell>
          <cell r="N227">
            <v>0</v>
          </cell>
          <cell r="P227">
            <v>0</v>
          </cell>
          <cell r="R227">
            <v>0</v>
          </cell>
          <cell r="T227" t="str">
            <v>N</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409</v>
          </cell>
          <cell r="H228" t="str">
            <v>Percentage of long-stay residents who were physically restrained</v>
          </cell>
          <cell r="I228" t="str">
            <v>Long Stay</v>
          </cell>
          <cell r="J228">
            <v>0</v>
          </cell>
          <cell r="L228">
            <v>0</v>
          </cell>
          <cell r="N228">
            <v>0</v>
          </cell>
          <cell r="P228">
            <v>0</v>
          </cell>
          <cell r="R228">
            <v>0</v>
          </cell>
          <cell r="T228" t="str">
            <v>N</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409</v>
          </cell>
          <cell r="H229" t="str">
            <v>Percentage of long-stay residents who were physically restrained</v>
          </cell>
          <cell r="I229" t="str">
            <v>Long Stay</v>
          </cell>
          <cell r="J229">
            <v>0</v>
          </cell>
          <cell r="L229">
            <v>0</v>
          </cell>
          <cell r="N229">
            <v>0</v>
          </cell>
          <cell r="P229">
            <v>0</v>
          </cell>
          <cell r="R229">
            <v>0</v>
          </cell>
          <cell r="T229" t="str">
            <v>N</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409</v>
          </cell>
          <cell r="H230" t="str">
            <v>Percentage of long-stay residents who were physically restrained</v>
          </cell>
          <cell r="I230" t="str">
            <v>Long Stay</v>
          </cell>
          <cell r="J230">
            <v>0</v>
          </cell>
          <cell r="L230">
            <v>0</v>
          </cell>
          <cell r="N230">
            <v>0</v>
          </cell>
          <cell r="P230">
            <v>0</v>
          </cell>
          <cell r="R230">
            <v>0</v>
          </cell>
          <cell r="T230" t="str">
            <v>N</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409</v>
          </cell>
          <cell r="H231" t="str">
            <v>Percentage of long-stay residents who were physically restrained</v>
          </cell>
          <cell r="I231" t="str">
            <v>Long Stay</v>
          </cell>
          <cell r="J231">
            <v>0</v>
          </cell>
          <cell r="L231">
            <v>0</v>
          </cell>
          <cell r="N231">
            <v>0</v>
          </cell>
          <cell r="P231">
            <v>0</v>
          </cell>
          <cell r="R231">
            <v>0</v>
          </cell>
          <cell r="T231" t="str">
            <v>N</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409</v>
          </cell>
          <cell r="H232" t="str">
            <v>Percentage of long-stay residents who were physically restrained</v>
          </cell>
          <cell r="I232" t="str">
            <v>Long Stay</v>
          </cell>
          <cell r="J232">
            <v>0</v>
          </cell>
          <cell r="L232">
            <v>0</v>
          </cell>
          <cell r="N232">
            <v>0</v>
          </cell>
          <cell r="P232">
            <v>0</v>
          </cell>
          <cell r="R232">
            <v>0</v>
          </cell>
          <cell r="T232" t="str">
            <v>N</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409</v>
          </cell>
          <cell r="H233" t="str">
            <v>Percentage of long-stay residents who were physically restrained</v>
          </cell>
          <cell r="I233" t="str">
            <v>Long Stay</v>
          </cell>
          <cell r="J233">
            <v>0</v>
          </cell>
          <cell r="L233">
            <v>0</v>
          </cell>
          <cell r="N233">
            <v>0</v>
          </cell>
          <cell r="P233">
            <v>0</v>
          </cell>
          <cell r="R233">
            <v>0</v>
          </cell>
          <cell r="T233" t="str">
            <v>N</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409</v>
          </cell>
          <cell r="H234" t="str">
            <v>Percentage of long-stay residents who were physically restrained</v>
          </cell>
          <cell r="I234" t="str">
            <v>Long Stay</v>
          </cell>
          <cell r="J234">
            <v>0</v>
          </cell>
          <cell r="L234">
            <v>0</v>
          </cell>
          <cell r="N234">
            <v>0</v>
          </cell>
          <cell r="P234">
            <v>0</v>
          </cell>
          <cell r="R234">
            <v>0</v>
          </cell>
          <cell r="T234" t="str">
            <v>N</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409</v>
          </cell>
          <cell r="H235" t="str">
            <v>Percentage of long-stay residents who were physically restrained</v>
          </cell>
          <cell r="I235" t="str">
            <v>Long Stay</v>
          </cell>
          <cell r="J235">
            <v>0</v>
          </cell>
          <cell r="L235">
            <v>0</v>
          </cell>
          <cell r="N235">
            <v>0</v>
          </cell>
          <cell r="P235">
            <v>0</v>
          </cell>
          <cell r="R235">
            <v>0</v>
          </cell>
          <cell r="T235" t="str">
            <v>N</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409</v>
          </cell>
          <cell r="H236" t="str">
            <v>Percentage of long-stay residents who were physically restrained</v>
          </cell>
          <cell r="I236" t="str">
            <v>Long Stay</v>
          </cell>
          <cell r="J236">
            <v>2.4691399999999999</v>
          </cell>
          <cell r="L236">
            <v>1.3698600000000001</v>
          </cell>
          <cell r="N236">
            <v>0</v>
          </cell>
          <cell r="P236">
            <v>0</v>
          </cell>
          <cell r="R236">
            <v>0.94936699999999996</v>
          </cell>
          <cell r="T236" t="str">
            <v>N</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409</v>
          </cell>
          <cell r="H237" t="str">
            <v>Percentage of long-stay residents who were physically restrained</v>
          </cell>
          <cell r="I237" t="str">
            <v>Long Stay</v>
          </cell>
          <cell r="J237">
            <v>0</v>
          </cell>
          <cell r="L237">
            <v>0</v>
          </cell>
          <cell r="N237">
            <v>0</v>
          </cell>
          <cell r="P237">
            <v>0</v>
          </cell>
          <cell r="R237">
            <v>0</v>
          </cell>
          <cell r="T237" t="str">
            <v>N</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409</v>
          </cell>
          <cell r="H238" t="str">
            <v>Percentage of long-stay residents who were physically restrained</v>
          </cell>
          <cell r="I238" t="str">
            <v>Long Stay</v>
          </cell>
          <cell r="J238">
            <v>0</v>
          </cell>
          <cell r="L238">
            <v>0</v>
          </cell>
          <cell r="N238">
            <v>0</v>
          </cell>
          <cell r="P238">
            <v>0</v>
          </cell>
          <cell r="R238">
            <v>0</v>
          </cell>
          <cell r="T238" t="str">
            <v>N</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409</v>
          </cell>
          <cell r="H239" t="str">
            <v>Percentage of long-stay residents who were physically restrained</v>
          </cell>
          <cell r="I239" t="str">
            <v>Long Stay</v>
          </cell>
          <cell r="J239">
            <v>0</v>
          </cell>
          <cell r="L239">
            <v>0</v>
          </cell>
          <cell r="N239">
            <v>0</v>
          </cell>
          <cell r="P239">
            <v>0</v>
          </cell>
          <cell r="R239">
            <v>0</v>
          </cell>
          <cell r="T239" t="str">
            <v>N</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409</v>
          </cell>
          <cell r="H240" t="str">
            <v>Percentage of long-stay residents who were physically restrained</v>
          </cell>
          <cell r="I240" t="str">
            <v>Long Stay</v>
          </cell>
          <cell r="J240">
            <v>1.13636</v>
          </cell>
          <cell r="L240">
            <v>1.02041</v>
          </cell>
          <cell r="N240">
            <v>0</v>
          </cell>
          <cell r="P240">
            <v>0</v>
          </cell>
          <cell r="R240">
            <v>0.51679600000000003</v>
          </cell>
          <cell r="T240" t="str">
            <v>N</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409</v>
          </cell>
          <cell r="H241" t="str">
            <v>Percentage of long-stay residents who were physically restrained</v>
          </cell>
          <cell r="I241" t="str">
            <v>Long Stay</v>
          </cell>
          <cell r="J241">
            <v>0</v>
          </cell>
          <cell r="L241">
            <v>0</v>
          </cell>
          <cell r="N241">
            <v>0</v>
          </cell>
          <cell r="P241">
            <v>0</v>
          </cell>
          <cell r="R241">
            <v>0</v>
          </cell>
          <cell r="T241" t="str">
            <v>N</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409</v>
          </cell>
          <cell r="H242" t="str">
            <v>Percentage of long-stay residents who were physically restrained</v>
          </cell>
          <cell r="I242" t="str">
            <v>Long Stay</v>
          </cell>
          <cell r="J242">
            <v>0</v>
          </cell>
          <cell r="L242">
            <v>0</v>
          </cell>
          <cell r="N242">
            <v>0</v>
          </cell>
          <cell r="P242">
            <v>0</v>
          </cell>
          <cell r="R242">
            <v>0</v>
          </cell>
          <cell r="T242" t="str">
            <v>N</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409</v>
          </cell>
          <cell r="H243" t="str">
            <v>Percentage of long-stay residents who were physically restrained</v>
          </cell>
          <cell r="I243" t="str">
            <v>Long Stay</v>
          </cell>
          <cell r="J243">
            <v>0</v>
          </cell>
          <cell r="L243">
            <v>0</v>
          </cell>
          <cell r="N243">
            <v>0</v>
          </cell>
          <cell r="P243">
            <v>0</v>
          </cell>
          <cell r="R243">
            <v>0</v>
          </cell>
          <cell r="T243" t="str">
            <v>N</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409</v>
          </cell>
          <cell r="H244" t="str">
            <v>Percentage of long-stay residents who were physically restrained</v>
          </cell>
          <cell r="I244" t="str">
            <v>Long Stay</v>
          </cell>
          <cell r="J244">
            <v>0</v>
          </cell>
          <cell r="L244">
            <v>0</v>
          </cell>
          <cell r="N244">
            <v>0</v>
          </cell>
          <cell r="P244">
            <v>0</v>
          </cell>
          <cell r="R244">
            <v>0</v>
          </cell>
          <cell r="T244" t="str">
            <v>N</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409</v>
          </cell>
          <cell r="H245" t="str">
            <v>Percentage of long-stay residents who were physically restrained</v>
          </cell>
          <cell r="I245" t="str">
            <v>Long Stay</v>
          </cell>
          <cell r="J245">
            <v>0</v>
          </cell>
          <cell r="L245">
            <v>0</v>
          </cell>
          <cell r="N245">
            <v>0</v>
          </cell>
          <cell r="P245">
            <v>0</v>
          </cell>
          <cell r="R245">
            <v>0</v>
          </cell>
          <cell r="T245" t="str">
            <v>N</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409</v>
          </cell>
          <cell r="H246" t="str">
            <v>Percentage of long-stay residents who were physically restrained</v>
          </cell>
          <cell r="I246" t="str">
            <v>Long Stay</v>
          </cell>
          <cell r="J246">
            <v>0</v>
          </cell>
          <cell r="L246">
            <v>0</v>
          </cell>
          <cell r="N246">
            <v>0</v>
          </cell>
          <cell r="P246">
            <v>0</v>
          </cell>
          <cell r="R246">
            <v>0</v>
          </cell>
          <cell r="T246" t="str">
            <v>N</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409</v>
          </cell>
          <cell r="H247" t="str">
            <v>Percentage of long-stay residents who were physically restrained</v>
          </cell>
          <cell r="I247" t="str">
            <v>Long Stay</v>
          </cell>
          <cell r="J247">
            <v>0</v>
          </cell>
          <cell r="L247">
            <v>0</v>
          </cell>
          <cell r="N247">
            <v>0</v>
          </cell>
          <cell r="P247">
            <v>0</v>
          </cell>
          <cell r="R247">
            <v>0</v>
          </cell>
          <cell r="T247" t="str">
            <v>N</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409</v>
          </cell>
          <cell r="H248" t="str">
            <v>Percentage of long-stay residents who were physically restrained</v>
          </cell>
          <cell r="I248" t="str">
            <v>Long Stay</v>
          </cell>
          <cell r="J248">
            <v>0</v>
          </cell>
          <cell r="L248">
            <v>0</v>
          </cell>
          <cell r="N248">
            <v>0</v>
          </cell>
          <cell r="P248">
            <v>0</v>
          </cell>
          <cell r="R248">
            <v>0</v>
          </cell>
          <cell r="T248" t="str">
            <v>N</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409</v>
          </cell>
          <cell r="H249" t="str">
            <v>Percentage of long-stay residents who were physically restrained</v>
          </cell>
          <cell r="I249" t="str">
            <v>Long Stay</v>
          </cell>
          <cell r="J249">
            <v>0</v>
          </cell>
          <cell r="L249">
            <v>0</v>
          </cell>
          <cell r="N249">
            <v>0</v>
          </cell>
          <cell r="P249">
            <v>0</v>
          </cell>
          <cell r="R249">
            <v>0</v>
          </cell>
          <cell r="T249" t="str">
            <v>N</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409</v>
          </cell>
          <cell r="H250" t="str">
            <v>Percentage of long-stay residents who were physically restrained</v>
          </cell>
          <cell r="I250" t="str">
            <v>Long Stay</v>
          </cell>
          <cell r="J250">
            <v>0</v>
          </cell>
          <cell r="L250">
            <v>0</v>
          </cell>
          <cell r="N250">
            <v>0</v>
          </cell>
          <cell r="P250">
            <v>0</v>
          </cell>
          <cell r="R250">
            <v>0</v>
          </cell>
          <cell r="T250" t="str">
            <v>N</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409</v>
          </cell>
          <cell r="H251" t="str">
            <v>Percentage of long-stay residents who were physically restrained</v>
          </cell>
          <cell r="I251" t="str">
            <v>Long Stay</v>
          </cell>
          <cell r="J251">
            <v>0</v>
          </cell>
          <cell r="L251">
            <v>0</v>
          </cell>
          <cell r="N251">
            <v>0</v>
          </cell>
          <cell r="P251">
            <v>0</v>
          </cell>
          <cell r="R251">
            <v>0</v>
          </cell>
          <cell r="T251" t="str">
            <v>N</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409</v>
          </cell>
          <cell r="H252" t="str">
            <v>Percentage of long-stay residents who were physically restrained</v>
          </cell>
          <cell r="I252" t="str">
            <v>Long Stay</v>
          </cell>
          <cell r="J252">
            <v>0</v>
          </cell>
          <cell r="L252">
            <v>0</v>
          </cell>
          <cell r="N252">
            <v>0</v>
          </cell>
          <cell r="P252">
            <v>0</v>
          </cell>
          <cell r="R252">
            <v>0</v>
          </cell>
          <cell r="T252" t="str">
            <v>N</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409</v>
          </cell>
          <cell r="H253" t="str">
            <v>Percentage of long-stay residents who were physically restrained</v>
          </cell>
          <cell r="I253" t="str">
            <v>Long Stay</v>
          </cell>
          <cell r="J253">
            <v>0</v>
          </cell>
          <cell r="L253">
            <v>0</v>
          </cell>
          <cell r="N253">
            <v>0</v>
          </cell>
          <cell r="P253">
            <v>0</v>
          </cell>
          <cell r="R253">
            <v>0</v>
          </cell>
          <cell r="T253" t="str">
            <v>N</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409</v>
          </cell>
          <cell r="H254" t="str">
            <v>Percentage of long-stay residents who were physically restrained</v>
          </cell>
          <cell r="I254" t="str">
            <v>Long Stay</v>
          </cell>
          <cell r="J254" t="str">
            <v>*</v>
          </cell>
          <cell r="K254">
            <v>9</v>
          </cell>
          <cell r="L254">
            <v>0</v>
          </cell>
          <cell r="N254">
            <v>0</v>
          </cell>
          <cell r="P254">
            <v>0</v>
          </cell>
          <cell r="R254">
            <v>0</v>
          </cell>
          <cell r="T254" t="str">
            <v>N</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409</v>
          </cell>
          <cell r="H255" t="str">
            <v>Percentage of long-stay residents who were physically restrained</v>
          </cell>
          <cell r="I255" t="str">
            <v>Long Stay</v>
          </cell>
          <cell r="J255">
            <v>0</v>
          </cell>
          <cell r="L255">
            <v>0</v>
          </cell>
          <cell r="N255">
            <v>0</v>
          </cell>
          <cell r="P255">
            <v>0</v>
          </cell>
          <cell r="R255">
            <v>0</v>
          </cell>
          <cell r="T255" t="str">
            <v>N</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409</v>
          </cell>
          <cell r="H256" t="str">
            <v>Percentage of long-stay residents who were physically restrained</v>
          </cell>
          <cell r="I256" t="str">
            <v>Long Stay</v>
          </cell>
          <cell r="J256">
            <v>0</v>
          </cell>
          <cell r="L256">
            <v>0</v>
          </cell>
          <cell r="N256">
            <v>0</v>
          </cell>
          <cell r="P256">
            <v>0</v>
          </cell>
          <cell r="R256">
            <v>0</v>
          </cell>
          <cell r="T256" t="str">
            <v>N</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409</v>
          </cell>
          <cell r="H257" t="str">
            <v>Percentage of long-stay residents who were physically restrained</v>
          </cell>
          <cell r="I257" t="str">
            <v>Long Stay</v>
          </cell>
          <cell r="J257">
            <v>0</v>
          </cell>
          <cell r="L257">
            <v>0.83333000000000002</v>
          </cell>
          <cell r="N257">
            <v>0</v>
          </cell>
          <cell r="P257">
            <v>0.83333000000000002</v>
          </cell>
          <cell r="R257">
            <v>0.41493600000000003</v>
          </cell>
          <cell r="T257" t="str">
            <v>N</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409</v>
          </cell>
          <cell r="H258" t="str">
            <v>Percentage of long-stay residents who were physically restrained</v>
          </cell>
          <cell r="I258" t="str">
            <v>Long Stay</v>
          </cell>
          <cell r="J258">
            <v>0</v>
          </cell>
          <cell r="L258">
            <v>0</v>
          </cell>
          <cell r="N258">
            <v>0</v>
          </cell>
          <cell r="P258">
            <v>0</v>
          </cell>
          <cell r="R258">
            <v>0</v>
          </cell>
          <cell r="T258" t="str">
            <v>N</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409</v>
          </cell>
          <cell r="H259" t="str">
            <v>Percentage of long-stay residents who were physically restrained</v>
          </cell>
          <cell r="I259" t="str">
            <v>Long Stay</v>
          </cell>
          <cell r="J259">
            <v>0</v>
          </cell>
          <cell r="L259">
            <v>0</v>
          </cell>
          <cell r="N259">
            <v>0</v>
          </cell>
          <cell r="P259">
            <v>0</v>
          </cell>
          <cell r="R259">
            <v>0</v>
          </cell>
          <cell r="T259" t="str">
            <v>N</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409</v>
          </cell>
          <cell r="H260" t="str">
            <v>Percentage of long-stay residents who were physically restrained</v>
          </cell>
          <cell r="I260" t="str">
            <v>Long Stay</v>
          </cell>
          <cell r="J260">
            <v>0</v>
          </cell>
          <cell r="L260">
            <v>0</v>
          </cell>
          <cell r="N260">
            <v>0</v>
          </cell>
          <cell r="P260">
            <v>0</v>
          </cell>
          <cell r="R260">
            <v>0</v>
          </cell>
          <cell r="T260" t="str">
            <v>N</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409</v>
          </cell>
          <cell r="H261" t="str">
            <v>Percentage of long-stay residents who were physically restrained</v>
          </cell>
          <cell r="I261" t="str">
            <v>Long Stay</v>
          </cell>
          <cell r="J261" t="str">
            <v>*</v>
          </cell>
          <cell r="K261">
            <v>9</v>
          </cell>
          <cell r="L261" t="str">
            <v>*</v>
          </cell>
          <cell r="M261">
            <v>9</v>
          </cell>
          <cell r="N261" t="str">
            <v>*</v>
          </cell>
          <cell r="O261">
            <v>9</v>
          </cell>
          <cell r="P261" t="str">
            <v>*</v>
          </cell>
          <cell r="Q261">
            <v>9</v>
          </cell>
          <cell r="R261">
            <v>0</v>
          </cell>
          <cell r="T261" t="str">
            <v>N</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409</v>
          </cell>
          <cell r="H262" t="str">
            <v>Percentage of long-stay residents who were physically restrained</v>
          </cell>
          <cell r="I262" t="str">
            <v>Long Stay</v>
          </cell>
          <cell r="J262">
            <v>0</v>
          </cell>
          <cell r="L262">
            <v>0</v>
          </cell>
          <cell r="N262">
            <v>0</v>
          </cell>
          <cell r="P262">
            <v>0</v>
          </cell>
          <cell r="R262">
            <v>0</v>
          </cell>
          <cell r="T262" t="str">
            <v>N</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409</v>
          </cell>
          <cell r="H263" t="str">
            <v>Percentage of long-stay residents who were physically restrained</v>
          </cell>
          <cell r="I263" t="str">
            <v>Long Stay</v>
          </cell>
          <cell r="J263">
            <v>0</v>
          </cell>
          <cell r="L263">
            <v>0</v>
          </cell>
          <cell r="N263">
            <v>0</v>
          </cell>
          <cell r="P263">
            <v>0</v>
          </cell>
          <cell r="R263">
            <v>0</v>
          </cell>
          <cell r="T263" t="str">
            <v>N</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409</v>
          </cell>
          <cell r="H264" t="str">
            <v>Percentage of long-stay residents who were physically restrained</v>
          </cell>
          <cell r="I264" t="str">
            <v>Long Stay</v>
          </cell>
          <cell r="J264">
            <v>0</v>
          </cell>
          <cell r="L264">
            <v>0</v>
          </cell>
          <cell r="N264">
            <v>0</v>
          </cell>
          <cell r="P264">
            <v>0</v>
          </cell>
          <cell r="R264">
            <v>0</v>
          </cell>
          <cell r="T264" t="str">
            <v>N</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409</v>
          </cell>
          <cell r="H265" t="str">
            <v>Percentage of long-stay residents who were physically restrained</v>
          </cell>
          <cell r="I265" t="str">
            <v>Long Stay</v>
          </cell>
          <cell r="J265">
            <v>0</v>
          </cell>
          <cell r="L265">
            <v>0</v>
          </cell>
          <cell r="N265">
            <v>0</v>
          </cell>
          <cell r="P265">
            <v>0</v>
          </cell>
          <cell r="R265">
            <v>0</v>
          </cell>
          <cell r="T265" t="str">
            <v>N</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409</v>
          </cell>
          <cell r="H266" t="str">
            <v>Percentage of long-stay residents who were physically restrained</v>
          </cell>
          <cell r="I266" t="str">
            <v>Long Stay</v>
          </cell>
          <cell r="J266">
            <v>0</v>
          </cell>
          <cell r="L266">
            <v>0</v>
          </cell>
          <cell r="N266">
            <v>0</v>
          </cell>
          <cell r="P266">
            <v>0</v>
          </cell>
          <cell r="R266">
            <v>0</v>
          </cell>
          <cell r="T266" t="str">
            <v>N</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409</v>
          </cell>
          <cell r="H267" t="str">
            <v>Percentage of long-stay residents who were physically restrained</v>
          </cell>
          <cell r="I267" t="str">
            <v>Long Stay</v>
          </cell>
          <cell r="J267">
            <v>0</v>
          </cell>
          <cell r="L267">
            <v>0</v>
          </cell>
          <cell r="N267">
            <v>0</v>
          </cell>
          <cell r="P267">
            <v>0</v>
          </cell>
          <cell r="R267">
            <v>0</v>
          </cell>
          <cell r="T267" t="str">
            <v>N</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409</v>
          </cell>
          <cell r="H268" t="str">
            <v>Percentage of long-stay residents who were physically restrained</v>
          </cell>
          <cell r="I268" t="str">
            <v>Long Stay</v>
          </cell>
          <cell r="J268">
            <v>0</v>
          </cell>
          <cell r="L268">
            <v>0</v>
          </cell>
          <cell r="N268">
            <v>0</v>
          </cell>
          <cell r="P268">
            <v>0</v>
          </cell>
          <cell r="R268">
            <v>0</v>
          </cell>
          <cell r="T268" t="str">
            <v>N</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409</v>
          </cell>
          <cell r="H269" t="str">
            <v>Percentage of long-stay residents who were physically restrained</v>
          </cell>
          <cell r="I269" t="str">
            <v>Long Stay</v>
          </cell>
          <cell r="J269">
            <v>0</v>
          </cell>
          <cell r="L269">
            <v>0</v>
          </cell>
          <cell r="N269">
            <v>0</v>
          </cell>
          <cell r="P269">
            <v>0</v>
          </cell>
          <cell r="R269">
            <v>0</v>
          </cell>
          <cell r="T269" t="str">
            <v>N</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409</v>
          </cell>
          <cell r="H270" t="str">
            <v>Percentage of long-stay residents who were physically restrained</v>
          </cell>
          <cell r="I270" t="str">
            <v>Long Stay</v>
          </cell>
          <cell r="J270">
            <v>0</v>
          </cell>
          <cell r="L270">
            <v>0</v>
          </cell>
          <cell r="N270">
            <v>0</v>
          </cell>
          <cell r="P270">
            <v>0</v>
          </cell>
          <cell r="R270">
            <v>0</v>
          </cell>
          <cell r="T270" t="str">
            <v>N</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409</v>
          </cell>
          <cell r="H271" t="str">
            <v>Percentage of long-stay residents who were physically restrained</v>
          </cell>
          <cell r="I271" t="str">
            <v>Long Stay</v>
          </cell>
          <cell r="J271" t="str">
            <v>*</v>
          </cell>
          <cell r="K271">
            <v>9</v>
          </cell>
          <cell r="L271">
            <v>0</v>
          </cell>
          <cell r="N271">
            <v>0</v>
          </cell>
          <cell r="P271">
            <v>0</v>
          </cell>
          <cell r="R271">
            <v>0</v>
          </cell>
          <cell r="T271" t="str">
            <v>N</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409</v>
          </cell>
          <cell r="H272" t="str">
            <v>Percentage of long-stay residents who were physically restrained</v>
          </cell>
          <cell r="I272" t="str">
            <v>Long Stay</v>
          </cell>
          <cell r="J272">
            <v>0</v>
          </cell>
          <cell r="L272">
            <v>0</v>
          </cell>
          <cell r="N272">
            <v>0</v>
          </cell>
          <cell r="P272">
            <v>0</v>
          </cell>
          <cell r="R272">
            <v>0</v>
          </cell>
          <cell r="T272" t="str">
            <v>N</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409</v>
          </cell>
          <cell r="H273" t="str">
            <v>Percentage of long-stay residents who were physically restrained</v>
          </cell>
          <cell r="I273" t="str">
            <v>Long Stay</v>
          </cell>
          <cell r="J273">
            <v>0</v>
          </cell>
          <cell r="L273" t="str">
            <v>*</v>
          </cell>
          <cell r="M273">
            <v>9</v>
          </cell>
          <cell r="N273" t="str">
            <v>*</v>
          </cell>
          <cell r="O273">
            <v>9</v>
          </cell>
          <cell r="P273" t="str">
            <v>*</v>
          </cell>
          <cell r="Q273">
            <v>9</v>
          </cell>
          <cell r="R273">
            <v>0</v>
          </cell>
          <cell r="T273" t="str">
            <v>N</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409</v>
          </cell>
          <cell r="H274" t="str">
            <v>Percentage of long-stay residents who were physically restrained</v>
          </cell>
          <cell r="I274" t="str">
            <v>Long Stay</v>
          </cell>
          <cell r="J274">
            <v>0</v>
          </cell>
          <cell r="L274">
            <v>0</v>
          </cell>
          <cell r="N274">
            <v>0</v>
          </cell>
          <cell r="P274">
            <v>0</v>
          </cell>
          <cell r="R274">
            <v>0</v>
          </cell>
          <cell r="T274" t="str">
            <v>N</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409</v>
          </cell>
          <cell r="H275" t="str">
            <v>Percentage of long-stay residents who were physically restrained</v>
          </cell>
          <cell r="I275" t="str">
            <v>Long Stay</v>
          </cell>
          <cell r="J275">
            <v>0</v>
          </cell>
          <cell r="L275">
            <v>0</v>
          </cell>
          <cell r="N275">
            <v>0</v>
          </cell>
          <cell r="P275">
            <v>0</v>
          </cell>
          <cell r="R275">
            <v>0</v>
          </cell>
          <cell r="T275" t="str">
            <v>N</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409</v>
          </cell>
          <cell r="H276" t="str">
            <v>Percentage of long-stay residents who were physically restrained</v>
          </cell>
          <cell r="I276" t="str">
            <v>Long Stay</v>
          </cell>
          <cell r="J276">
            <v>0</v>
          </cell>
          <cell r="L276">
            <v>0</v>
          </cell>
          <cell r="N276">
            <v>0</v>
          </cell>
          <cell r="P276">
            <v>0</v>
          </cell>
          <cell r="R276">
            <v>0</v>
          </cell>
          <cell r="T276" t="str">
            <v>N</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409</v>
          </cell>
          <cell r="H277" t="str">
            <v>Percentage of long-stay residents who were physically restrained</v>
          </cell>
          <cell r="I277" t="str">
            <v>Long Stay</v>
          </cell>
          <cell r="J277">
            <v>0</v>
          </cell>
          <cell r="L277">
            <v>0</v>
          </cell>
          <cell r="N277">
            <v>0</v>
          </cell>
          <cell r="P277">
            <v>0</v>
          </cell>
          <cell r="R277">
            <v>0</v>
          </cell>
          <cell r="T277" t="str">
            <v>N</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409</v>
          </cell>
          <cell r="H278" t="str">
            <v>Percentage of long-stay residents who were physically restrained</v>
          </cell>
          <cell r="I278" t="str">
            <v>Long Stay</v>
          </cell>
          <cell r="J278">
            <v>0</v>
          </cell>
          <cell r="L278">
            <v>0</v>
          </cell>
          <cell r="N278">
            <v>0</v>
          </cell>
          <cell r="P278">
            <v>0</v>
          </cell>
          <cell r="R278">
            <v>0</v>
          </cell>
          <cell r="T278" t="str">
            <v>N</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409</v>
          </cell>
          <cell r="H279" t="str">
            <v>Percentage of long-stay residents who were physically restrained</v>
          </cell>
          <cell r="I279" t="str">
            <v>Long Stay</v>
          </cell>
          <cell r="J279">
            <v>0</v>
          </cell>
          <cell r="L279">
            <v>0</v>
          </cell>
          <cell r="N279">
            <v>0</v>
          </cell>
          <cell r="P279">
            <v>0</v>
          </cell>
          <cell r="R279">
            <v>0</v>
          </cell>
          <cell r="T279" t="str">
            <v>N</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409</v>
          </cell>
          <cell r="H280" t="str">
            <v>Percentage of long-stay residents who were physically restrained</v>
          </cell>
          <cell r="I280" t="str">
            <v>Long Stay</v>
          </cell>
          <cell r="J280">
            <v>0</v>
          </cell>
          <cell r="L280">
            <v>0</v>
          </cell>
          <cell r="N280">
            <v>0</v>
          </cell>
          <cell r="P280">
            <v>0</v>
          </cell>
          <cell r="R280">
            <v>0</v>
          </cell>
          <cell r="T280" t="str">
            <v>N</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409</v>
          </cell>
          <cell r="H281" t="str">
            <v>Percentage of long-stay residents who were physically restrained</v>
          </cell>
          <cell r="I281" t="str">
            <v>Long Stay</v>
          </cell>
          <cell r="J281">
            <v>0</v>
          </cell>
          <cell r="L281">
            <v>0</v>
          </cell>
          <cell r="N281">
            <v>0</v>
          </cell>
          <cell r="P281">
            <v>0</v>
          </cell>
          <cell r="R281">
            <v>0</v>
          </cell>
          <cell r="T281" t="str">
            <v>N</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409</v>
          </cell>
          <cell r="H282" t="str">
            <v>Percentage of long-stay residents who were physically restrained</v>
          </cell>
          <cell r="I282" t="str">
            <v>Long Stay</v>
          </cell>
          <cell r="J282" t="str">
            <v>*</v>
          </cell>
          <cell r="K282">
            <v>9</v>
          </cell>
          <cell r="L282" t="str">
            <v>*</v>
          </cell>
          <cell r="M282">
            <v>9</v>
          </cell>
          <cell r="N282" t="str">
            <v>*</v>
          </cell>
          <cell r="O282">
            <v>9</v>
          </cell>
          <cell r="P282" t="str">
            <v>*</v>
          </cell>
          <cell r="Q282">
            <v>9</v>
          </cell>
          <cell r="R282">
            <v>0</v>
          </cell>
          <cell r="T282" t="str">
            <v>N</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409</v>
          </cell>
          <cell r="H283" t="str">
            <v>Percentage of long-stay residents who were physically restrained</v>
          </cell>
          <cell r="I283" t="str">
            <v>Long Stay</v>
          </cell>
          <cell r="J283">
            <v>0</v>
          </cell>
          <cell r="L283">
            <v>0</v>
          </cell>
          <cell r="N283">
            <v>0</v>
          </cell>
          <cell r="P283">
            <v>0</v>
          </cell>
          <cell r="R283">
            <v>0</v>
          </cell>
          <cell r="T283" t="str">
            <v>N</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409</v>
          </cell>
          <cell r="H284" t="str">
            <v>Percentage of long-stay residents who were physically restrained</v>
          </cell>
          <cell r="I284" t="str">
            <v>Long Stay</v>
          </cell>
          <cell r="J284">
            <v>0</v>
          </cell>
          <cell r="L284">
            <v>0</v>
          </cell>
          <cell r="N284">
            <v>0</v>
          </cell>
          <cell r="P284">
            <v>0</v>
          </cell>
          <cell r="R284">
            <v>0</v>
          </cell>
          <cell r="T284" t="str">
            <v>N</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409</v>
          </cell>
          <cell r="H285" t="str">
            <v>Percentage of long-stay residents who were physically restrained</v>
          </cell>
          <cell r="I285" t="str">
            <v>Long Stay</v>
          </cell>
          <cell r="J285">
            <v>0</v>
          </cell>
          <cell r="L285">
            <v>0</v>
          </cell>
          <cell r="N285">
            <v>0</v>
          </cell>
          <cell r="P285">
            <v>0</v>
          </cell>
          <cell r="R285">
            <v>0</v>
          </cell>
          <cell r="T285" t="str">
            <v>N</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409</v>
          </cell>
          <cell r="H286" t="str">
            <v>Percentage of long-stay residents who were physically restrained</v>
          </cell>
          <cell r="I286" t="str">
            <v>Long Stay</v>
          </cell>
          <cell r="J286">
            <v>0</v>
          </cell>
          <cell r="L286">
            <v>0</v>
          </cell>
          <cell r="N286">
            <v>0</v>
          </cell>
          <cell r="P286">
            <v>0</v>
          </cell>
          <cell r="R286">
            <v>0</v>
          </cell>
          <cell r="T286" t="str">
            <v>N</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409</v>
          </cell>
          <cell r="H287" t="str">
            <v>Percentage of long-stay residents who were physically restrained</v>
          </cell>
          <cell r="I287" t="str">
            <v>Long Stay</v>
          </cell>
          <cell r="J287">
            <v>0</v>
          </cell>
          <cell r="L287">
            <v>0</v>
          </cell>
          <cell r="N287">
            <v>0</v>
          </cell>
          <cell r="P287">
            <v>0</v>
          </cell>
          <cell r="R287">
            <v>0</v>
          </cell>
          <cell r="T287" t="str">
            <v>N</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409</v>
          </cell>
          <cell r="H288" t="str">
            <v>Percentage of long-stay residents who were physically restrained</v>
          </cell>
          <cell r="I288" t="str">
            <v>Long Stay</v>
          </cell>
          <cell r="J288">
            <v>0</v>
          </cell>
          <cell r="L288">
            <v>0</v>
          </cell>
          <cell r="N288">
            <v>0</v>
          </cell>
          <cell r="P288">
            <v>0</v>
          </cell>
          <cell r="R288">
            <v>0</v>
          </cell>
          <cell r="T288" t="str">
            <v>N</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409</v>
          </cell>
          <cell r="H289" t="str">
            <v>Percentage of long-stay residents who were physically restrained</v>
          </cell>
          <cell r="I289" t="str">
            <v>Long Stay</v>
          </cell>
          <cell r="J289">
            <v>0</v>
          </cell>
          <cell r="L289">
            <v>0</v>
          </cell>
          <cell r="N289">
            <v>0</v>
          </cell>
          <cell r="P289">
            <v>0</v>
          </cell>
          <cell r="R289">
            <v>0</v>
          </cell>
          <cell r="T289" t="str">
            <v>N</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409</v>
          </cell>
          <cell r="H290" t="str">
            <v>Percentage of long-stay residents who were physically restrained</v>
          </cell>
          <cell r="I290" t="str">
            <v>Long Stay</v>
          </cell>
          <cell r="J290">
            <v>0</v>
          </cell>
          <cell r="L290">
            <v>0</v>
          </cell>
          <cell r="N290">
            <v>0</v>
          </cell>
          <cell r="P290">
            <v>0</v>
          </cell>
          <cell r="R290">
            <v>0</v>
          </cell>
          <cell r="T290" t="str">
            <v>N</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409</v>
          </cell>
          <cell r="H291" t="str">
            <v>Percentage of long-stay residents who were physically restrained</v>
          </cell>
          <cell r="I291" t="str">
            <v>Long Stay</v>
          </cell>
          <cell r="J291" t="str">
            <v>*</v>
          </cell>
          <cell r="K291">
            <v>9</v>
          </cell>
          <cell r="L291" t="str">
            <v>*</v>
          </cell>
          <cell r="M291">
            <v>9</v>
          </cell>
          <cell r="N291" t="str">
            <v>*</v>
          </cell>
          <cell r="O291">
            <v>9</v>
          </cell>
          <cell r="P291" t="str">
            <v>*</v>
          </cell>
          <cell r="Q291">
            <v>9</v>
          </cell>
          <cell r="R291">
            <v>0</v>
          </cell>
          <cell r="T291" t="str">
            <v>N</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409</v>
          </cell>
          <cell r="H292" t="str">
            <v>Percentage of long-stay residents who were physically restrained</v>
          </cell>
          <cell r="I292" t="str">
            <v>Long Stay</v>
          </cell>
          <cell r="J292">
            <v>0</v>
          </cell>
          <cell r="L292">
            <v>0</v>
          </cell>
          <cell r="N292">
            <v>0</v>
          </cell>
          <cell r="P292">
            <v>0</v>
          </cell>
          <cell r="R292">
            <v>0</v>
          </cell>
          <cell r="T292" t="str">
            <v>N</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409</v>
          </cell>
          <cell r="H293" t="str">
            <v>Percentage of long-stay residents who were physically restrained</v>
          </cell>
          <cell r="I293" t="str">
            <v>Long Stay</v>
          </cell>
          <cell r="J293">
            <v>0</v>
          </cell>
          <cell r="L293">
            <v>0</v>
          </cell>
          <cell r="N293">
            <v>0</v>
          </cell>
          <cell r="P293">
            <v>0</v>
          </cell>
          <cell r="R293">
            <v>0</v>
          </cell>
          <cell r="T293" t="str">
            <v>N</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409</v>
          </cell>
          <cell r="H294" t="str">
            <v>Percentage of long-stay residents who were physically restrained</v>
          </cell>
          <cell r="I294" t="str">
            <v>Long Stay</v>
          </cell>
          <cell r="J294" t="str">
            <v>*</v>
          </cell>
          <cell r="K294">
            <v>9</v>
          </cell>
          <cell r="L294" t="str">
            <v>*</v>
          </cell>
          <cell r="M294">
            <v>9</v>
          </cell>
          <cell r="N294" t="str">
            <v>*</v>
          </cell>
          <cell r="O294">
            <v>9</v>
          </cell>
          <cell r="P294" t="str">
            <v>*</v>
          </cell>
          <cell r="Q294">
            <v>9</v>
          </cell>
          <cell r="R294">
            <v>0</v>
          </cell>
          <cell r="T294" t="str">
            <v>N</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409</v>
          </cell>
          <cell r="H295" t="str">
            <v>Percentage of long-stay residents who were physically restrained</v>
          </cell>
          <cell r="I295" t="str">
            <v>Long Stay</v>
          </cell>
          <cell r="J295">
            <v>0</v>
          </cell>
          <cell r="L295">
            <v>0</v>
          </cell>
          <cell r="N295">
            <v>0</v>
          </cell>
          <cell r="P295">
            <v>0</v>
          </cell>
          <cell r="R295">
            <v>0</v>
          </cell>
          <cell r="T295" t="str">
            <v>N</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409</v>
          </cell>
          <cell r="H296" t="str">
            <v>Percentage of long-stay residents who were physically restrained</v>
          </cell>
          <cell r="I296" t="str">
            <v>Long Stay</v>
          </cell>
          <cell r="J296">
            <v>0</v>
          </cell>
          <cell r="L296">
            <v>0</v>
          </cell>
          <cell r="N296">
            <v>0</v>
          </cell>
          <cell r="P296">
            <v>0</v>
          </cell>
          <cell r="R296">
            <v>0</v>
          </cell>
          <cell r="T296" t="str">
            <v>N</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409</v>
          </cell>
          <cell r="H297" t="str">
            <v>Percentage of long-stay residents who were physically restrained</v>
          </cell>
          <cell r="I297" t="str">
            <v>Long Stay</v>
          </cell>
          <cell r="J297">
            <v>0</v>
          </cell>
          <cell r="L297">
            <v>0</v>
          </cell>
          <cell r="N297">
            <v>0</v>
          </cell>
          <cell r="P297">
            <v>0</v>
          </cell>
          <cell r="R297">
            <v>0</v>
          </cell>
          <cell r="T297" t="str">
            <v>N</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409</v>
          </cell>
          <cell r="H298" t="str">
            <v>Percentage of long-stay residents who were physically restrained</v>
          </cell>
          <cell r="I298" t="str">
            <v>Long Stay</v>
          </cell>
          <cell r="J298">
            <v>0</v>
          </cell>
          <cell r="L298">
            <v>0</v>
          </cell>
          <cell r="N298">
            <v>0</v>
          </cell>
          <cell r="P298">
            <v>0</v>
          </cell>
          <cell r="R298">
            <v>0</v>
          </cell>
          <cell r="T298" t="str">
            <v>N</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409</v>
          </cell>
          <cell r="H299" t="str">
            <v>Percentage of long-stay residents who were physically restrained</v>
          </cell>
          <cell r="I299" t="str">
            <v>Long Stay</v>
          </cell>
          <cell r="J299">
            <v>0</v>
          </cell>
          <cell r="L299">
            <v>0</v>
          </cell>
          <cell r="N299">
            <v>0</v>
          </cell>
          <cell r="P299">
            <v>0</v>
          </cell>
          <cell r="R299">
            <v>0</v>
          </cell>
          <cell r="T299" t="str">
            <v>N</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409</v>
          </cell>
          <cell r="H300" t="str">
            <v>Percentage of long-stay residents who were physically restrained</v>
          </cell>
          <cell r="I300" t="str">
            <v>Long Stay</v>
          </cell>
          <cell r="J300">
            <v>0</v>
          </cell>
          <cell r="L300">
            <v>0</v>
          </cell>
          <cell r="N300">
            <v>0</v>
          </cell>
          <cell r="P300">
            <v>0</v>
          </cell>
          <cell r="R300">
            <v>0</v>
          </cell>
          <cell r="T300" t="str">
            <v>N</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409</v>
          </cell>
          <cell r="H301" t="str">
            <v>Percentage of long-stay residents who were physically restrained</v>
          </cell>
          <cell r="I301" t="str">
            <v>Long Stay</v>
          </cell>
          <cell r="J301">
            <v>0</v>
          </cell>
          <cell r="L301">
            <v>0</v>
          </cell>
          <cell r="N301">
            <v>0</v>
          </cell>
          <cell r="P301">
            <v>0</v>
          </cell>
          <cell r="R301">
            <v>0</v>
          </cell>
          <cell r="T301" t="str">
            <v>N</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409</v>
          </cell>
          <cell r="H302" t="str">
            <v>Percentage of long-stay residents who were physically restrained</v>
          </cell>
          <cell r="I302" t="str">
            <v>Long Stay</v>
          </cell>
          <cell r="J302">
            <v>0</v>
          </cell>
          <cell r="L302">
            <v>0</v>
          </cell>
          <cell r="N302">
            <v>0</v>
          </cell>
          <cell r="P302">
            <v>0</v>
          </cell>
          <cell r="R302">
            <v>0</v>
          </cell>
          <cell r="T302" t="str">
            <v>N</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409</v>
          </cell>
          <cell r="H303" t="str">
            <v>Percentage of long-stay residents who were physically restrained</v>
          </cell>
          <cell r="I303" t="str">
            <v>Long Stay</v>
          </cell>
          <cell r="J303">
            <v>0</v>
          </cell>
          <cell r="L303">
            <v>0</v>
          </cell>
          <cell r="N303">
            <v>0</v>
          </cell>
          <cell r="P303">
            <v>0</v>
          </cell>
          <cell r="R303">
            <v>0</v>
          </cell>
          <cell r="T303" t="str">
            <v>N</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409</v>
          </cell>
          <cell r="H304" t="str">
            <v>Percentage of long-stay residents who were physically restrained</v>
          </cell>
          <cell r="I304" t="str">
            <v>Long Stay</v>
          </cell>
          <cell r="J304">
            <v>0</v>
          </cell>
          <cell r="L304">
            <v>0</v>
          </cell>
          <cell r="N304">
            <v>0</v>
          </cell>
          <cell r="P304">
            <v>0</v>
          </cell>
          <cell r="R304">
            <v>0</v>
          </cell>
          <cell r="T304" t="str">
            <v>N</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409</v>
          </cell>
          <cell r="H305" t="str">
            <v>Percentage of long-stay residents who were physically restrained</v>
          </cell>
          <cell r="I305" t="str">
            <v>Long Stay</v>
          </cell>
          <cell r="J305">
            <v>0</v>
          </cell>
          <cell r="L305">
            <v>0</v>
          </cell>
          <cell r="N305">
            <v>0</v>
          </cell>
          <cell r="P305">
            <v>0</v>
          </cell>
          <cell r="R305">
            <v>0</v>
          </cell>
          <cell r="T305" t="str">
            <v>N</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409</v>
          </cell>
          <cell r="H306" t="str">
            <v>Percentage of long-stay residents who were physically restrained</v>
          </cell>
          <cell r="I306" t="str">
            <v>Long Stay</v>
          </cell>
          <cell r="J306">
            <v>0</v>
          </cell>
          <cell r="L306">
            <v>0</v>
          </cell>
          <cell r="N306">
            <v>0</v>
          </cell>
          <cell r="P306">
            <v>0</v>
          </cell>
          <cell r="R306">
            <v>0</v>
          </cell>
          <cell r="T306" t="str">
            <v>N</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409</v>
          </cell>
          <cell r="H307" t="str">
            <v>Percentage of long-stay residents who were physically restrained</v>
          </cell>
          <cell r="I307" t="str">
            <v>Long Stay</v>
          </cell>
          <cell r="J307" t="str">
            <v>*</v>
          </cell>
          <cell r="K307">
            <v>9</v>
          </cell>
          <cell r="L307" t="str">
            <v>*</v>
          </cell>
          <cell r="M307">
            <v>9</v>
          </cell>
          <cell r="N307" t="str">
            <v>*</v>
          </cell>
          <cell r="O307">
            <v>9</v>
          </cell>
          <cell r="P307" t="str">
            <v>*</v>
          </cell>
          <cell r="Q307">
            <v>9</v>
          </cell>
          <cell r="R307">
            <v>0</v>
          </cell>
          <cell r="T307" t="str">
            <v>N</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409</v>
          </cell>
          <cell r="H308" t="str">
            <v>Percentage of long-stay residents who were physically restrained</v>
          </cell>
          <cell r="I308" t="str">
            <v>Long Stay</v>
          </cell>
          <cell r="J308">
            <v>0</v>
          </cell>
          <cell r="L308">
            <v>0</v>
          </cell>
          <cell r="N308">
            <v>0</v>
          </cell>
          <cell r="P308">
            <v>0</v>
          </cell>
          <cell r="R308">
            <v>0</v>
          </cell>
          <cell r="T308" t="str">
            <v>N</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409</v>
          </cell>
          <cell r="H309" t="str">
            <v>Percentage of long-stay residents who were physically restrained</v>
          </cell>
          <cell r="I309" t="str">
            <v>Long Stay</v>
          </cell>
          <cell r="J309" t="str">
            <v>*</v>
          </cell>
          <cell r="K309">
            <v>9</v>
          </cell>
          <cell r="L309" t="str">
            <v>*</v>
          </cell>
          <cell r="M309">
            <v>9</v>
          </cell>
          <cell r="N309" t="str">
            <v>*</v>
          </cell>
          <cell r="O309">
            <v>9</v>
          </cell>
          <cell r="P309" t="str">
            <v>*</v>
          </cell>
          <cell r="Q309">
            <v>9</v>
          </cell>
          <cell r="R309" t="str">
            <v>*</v>
          </cell>
          <cell r="S309">
            <v>9</v>
          </cell>
          <cell r="T309" t="str">
            <v>N</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409</v>
          </cell>
          <cell r="H310" t="str">
            <v>Percentage of long-stay residents who were physically restrained</v>
          </cell>
          <cell r="I310" t="str">
            <v>Long Stay</v>
          </cell>
          <cell r="J310">
            <v>0</v>
          </cell>
          <cell r="L310" t="str">
            <v>*</v>
          </cell>
          <cell r="M310">
            <v>9</v>
          </cell>
          <cell r="N310">
            <v>0</v>
          </cell>
          <cell r="P310">
            <v>0</v>
          </cell>
          <cell r="R310">
            <v>0</v>
          </cell>
          <cell r="T310" t="str">
            <v>N</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409</v>
          </cell>
          <cell r="H311" t="str">
            <v>Percentage of long-stay residents who were physically restrained</v>
          </cell>
          <cell r="I311" t="str">
            <v>Long Stay</v>
          </cell>
          <cell r="J311">
            <v>0</v>
          </cell>
          <cell r="L311">
            <v>0</v>
          </cell>
          <cell r="N311">
            <v>0</v>
          </cell>
          <cell r="P311">
            <v>0</v>
          </cell>
          <cell r="R311">
            <v>0</v>
          </cell>
          <cell r="T311" t="str">
            <v>N</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409</v>
          </cell>
          <cell r="H312" t="str">
            <v>Percentage of long-stay residents who were physically restrained</v>
          </cell>
          <cell r="I312" t="str">
            <v>Long Stay</v>
          </cell>
          <cell r="J312">
            <v>0</v>
          </cell>
          <cell r="L312">
            <v>0</v>
          </cell>
          <cell r="N312" t="str">
            <v>*</v>
          </cell>
          <cell r="O312">
            <v>9</v>
          </cell>
          <cell r="P312">
            <v>0</v>
          </cell>
          <cell r="R312">
            <v>0</v>
          </cell>
          <cell r="T312" t="str">
            <v>N</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409</v>
          </cell>
          <cell r="H313" t="str">
            <v>Percentage of long-stay residents who were physically restrained</v>
          </cell>
          <cell r="I313" t="str">
            <v>Long Stay</v>
          </cell>
          <cell r="J313">
            <v>0</v>
          </cell>
          <cell r="L313">
            <v>0</v>
          </cell>
          <cell r="N313">
            <v>0</v>
          </cell>
          <cell r="P313">
            <v>0</v>
          </cell>
          <cell r="R313">
            <v>0</v>
          </cell>
          <cell r="T313" t="str">
            <v>N</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409</v>
          </cell>
          <cell r="H314" t="str">
            <v>Percentage of long-stay residents who were physically restrained</v>
          </cell>
          <cell r="I314" t="str">
            <v>Long Stay</v>
          </cell>
          <cell r="J314">
            <v>0</v>
          </cell>
          <cell r="L314">
            <v>0</v>
          </cell>
          <cell r="N314">
            <v>0</v>
          </cell>
          <cell r="P314">
            <v>0</v>
          </cell>
          <cell r="R314">
            <v>0</v>
          </cell>
          <cell r="T314" t="str">
            <v>N</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409</v>
          </cell>
          <cell r="H315" t="str">
            <v>Percentage of long-stay residents who were physically restrained</v>
          </cell>
          <cell r="I315" t="str">
            <v>Long Stay</v>
          </cell>
          <cell r="J315" t="str">
            <v>*</v>
          </cell>
          <cell r="K315">
            <v>9</v>
          </cell>
          <cell r="L315" t="str">
            <v>*</v>
          </cell>
          <cell r="M315">
            <v>9</v>
          </cell>
          <cell r="N315" t="str">
            <v>*</v>
          </cell>
          <cell r="O315">
            <v>9</v>
          </cell>
          <cell r="P315" t="str">
            <v>*</v>
          </cell>
          <cell r="Q315">
            <v>9</v>
          </cell>
          <cell r="R315" t="str">
            <v>*</v>
          </cell>
          <cell r="S315">
            <v>9</v>
          </cell>
          <cell r="T315" t="str">
            <v>N</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409</v>
          </cell>
          <cell r="H316" t="str">
            <v>Percentage of long-stay residents who were physically restrained</v>
          </cell>
          <cell r="I316" t="str">
            <v>Long Stay</v>
          </cell>
          <cell r="J316">
            <v>0</v>
          </cell>
          <cell r="L316">
            <v>0</v>
          </cell>
          <cell r="N316">
            <v>0</v>
          </cell>
          <cell r="P316">
            <v>0</v>
          </cell>
          <cell r="R316">
            <v>0</v>
          </cell>
          <cell r="T316" t="str">
            <v>N</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409</v>
          </cell>
          <cell r="H317" t="str">
            <v>Percentage of long-stay residents who were physically restrained</v>
          </cell>
          <cell r="I317" t="str">
            <v>Long Stay</v>
          </cell>
          <cell r="J317">
            <v>0</v>
          </cell>
          <cell r="L317">
            <v>0</v>
          </cell>
          <cell r="N317">
            <v>0</v>
          </cell>
          <cell r="P317">
            <v>0</v>
          </cell>
          <cell r="R317">
            <v>0</v>
          </cell>
          <cell r="T317" t="str">
            <v>N</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409</v>
          </cell>
          <cell r="H318" t="str">
            <v>Percentage of long-stay residents who were physically restrained</v>
          </cell>
          <cell r="I318" t="str">
            <v>Long Stay</v>
          </cell>
          <cell r="J318">
            <v>0</v>
          </cell>
          <cell r="L318">
            <v>0</v>
          </cell>
          <cell r="N318">
            <v>0</v>
          </cell>
          <cell r="P318">
            <v>0</v>
          </cell>
          <cell r="R318">
            <v>0</v>
          </cell>
          <cell r="T318" t="str">
            <v>N</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409</v>
          </cell>
          <cell r="H319" t="str">
            <v>Percentage of long-stay residents who were physically restrained</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N</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409</v>
          </cell>
          <cell r="H320" t="str">
            <v>Percentage of long-stay residents who were physically restrained</v>
          </cell>
          <cell r="I320" t="str">
            <v>Long Stay</v>
          </cell>
          <cell r="J320">
            <v>0</v>
          </cell>
          <cell r="L320">
            <v>0</v>
          </cell>
          <cell r="N320">
            <v>0</v>
          </cell>
          <cell r="P320">
            <v>0</v>
          </cell>
          <cell r="R320">
            <v>0</v>
          </cell>
          <cell r="T320" t="str">
            <v>N</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409</v>
          </cell>
          <cell r="H321" t="str">
            <v>Percentage of long-stay residents who were physically restrained</v>
          </cell>
          <cell r="I321" t="str">
            <v>Long Stay</v>
          </cell>
          <cell r="J321">
            <v>0</v>
          </cell>
          <cell r="L321">
            <v>0</v>
          </cell>
          <cell r="N321">
            <v>0</v>
          </cell>
          <cell r="P321">
            <v>0</v>
          </cell>
          <cell r="R321">
            <v>0</v>
          </cell>
          <cell r="T321" t="str">
            <v>N</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409</v>
          </cell>
          <cell r="H322" t="str">
            <v>Percentage of long-stay residents who were physically restrained</v>
          </cell>
          <cell r="I322" t="str">
            <v>Long Stay</v>
          </cell>
          <cell r="J322">
            <v>0</v>
          </cell>
          <cell r="L322">
            <v>0</v>
          </cell>
          <cell r="N322">
            <v>0</v>
          </cell>
          <cell r="P322">
            <v>0</v>
          </cell>
          <cell r="R322">
            <v>0</v>
          </cell>
          <cell r="T322" t="str">
            <v>N</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409</v>
          </cell>
          <cell r="H323" t="str">
            <v>Percentage of long-stay residents who were physically restrained</v>
          </cell>
          <cell r="I323" t="str">
            <v>Long Stay</v>
          </cell>
          <cell r="J323">
            <v>0</v>
          </cell>
          <cell r="L323">
            <v>0</v>
          </cell>
          <cell r="N323">
            <v>0</v>
          </cell>
          <cell r="P323">
            <v>0</v>
          </cell>
          <cell r="R323">
            <v>0</v>
          </cell>
          <cell r="T323" t="str">
            <v>N</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409</v>
          </cell>
          <cell r="H324" t="str">
            <v>Percentage of long-stay residents who were physically restrained</v>
          </cell>
          <cell r="I324" t="str">
            <v>Long Stay</v>
          </cell>
          <cell r="J324" t="str">
            <v>*</v>
          </cell>
          <cell r="K324">
            <v>9</v>
          </cell>
          <cell r="L324" t="str">
            <v>*</v>
          </cell>
          <cell r="M324">
            <v>9</v>
          </cell>
          <cell r="N324" t="str">
            <v>*</v>
          </cell>
          <cell r="O324">
            <v>9</v>
          </cell>
          <cell r="P324" t="str">
            <v>*</v>
          </cell>
          <cell r="Q324">
            <v>9</v>
          </cell>
          <cell r="R324" t="str">
            <v>*</v>
          </cell>
          <cell r="S324">
            <v>9</v>
          </cell>
          <cell r="T324" t="str">
            <v>N</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409</v>
          </cell>
          <cell r="H325" t="str">
            <v>Percentage of long-stay residents who were physically restrained</v>
          </cell>
          <cell r="I325" t="str">
            <v>Long Stay</v>
          </cell>
          <cell r="J325" t="str">
            <v>*</v>
          </cell>
          <cell r="K325">
            <v>9</v>
          </cell>
          <cell r="L325">
            <v>0</v>
          </cell>
          <cell r="N325">
            <v>0</v>
          </cell>
          <cell r="P325">
            <v>0</v>
          </cell>
          <cell r="R325">
            <v>0</v>
          </cell>
          <cell r="T325" t="str">
            <v>N</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409</v>
          </cell>
          <cell r="H326" t="str">
            <v>Percentage of long-stay residents who were physically restrained</v>
          </cell>
          <cell r="I326" t="str">
            <v>Long Stay</v>
          </cell>
          <cell r="J326">
            <v>0</v>
          </cell>
          <cell r="L326">
            <v>0</v>
          </cell>
          <cell r="N326">
            <v>0</v>
          </cell>
          <cell r="P326">
            <v>0</v>
          </cell>
          <cell r="R326">
            <v>0</v>
          </cell>
          <cell r="T326" t="str">
            <v>N</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409</v>
          </cell>
          <cell r="H327" t="str">
            <v>Percentage of long-stay residents who were physically restrained</v>
          </cell>
          <cell r="I327" t="str">
            <v>Long Stay</v>
          </cell>
          <cell r="J327">
            <v>0</v>
          </cell>
          <cell r="L327">
            <v>0</v>
          </cell>
          <cell r="N327">
            <v>0</v>
          </cell>
          <cell r="P327">
            <v>0</v>
          </cell>
          <cell r="R327">
            <v>0</v>
          </cell>
          <cell r="T327" t="str">
            <v>N</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409</v>
          </cell>
          <cell r="H328" t="str">
            <v>Percentage of long-stay residents who were physically restrained</v>
          </cell>
          <cell r="I328" t="str">
            <v>Long Stay</v>
          </cell>
          <cell r="J328" t="str">
            <v>*</v>
          </cell>
          <cell r="K328">
            <v>9</v>
          </cell>
          <cell r="L328" t="str">
            <v>*</v>
          </cell>
          <cell r="M328">
            <v>9</v>
          </cell>
          <cell r="N328" t="str">
            <v>*</v>
          </cell>
          <cell r="O328">
            <v>9</v>
          </cell>
          <cell r="P328" t="str">
            <v>*</v>
          </cell>
          <cell r="Q328">
            <v>9</v>
          </cell>
          <cell r="R328" t="str">
            <v>*</v>
          </cell>
          <cell r="S328">
            <v>9</v>
          </cell>
          <cell r="T328" t="str">
            <v>N</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409</v>
          </cell>
          <cell r="H329" t="str">
            <v>Percentage of long-stay residents who were physically restrained</v>
          </cell>
          <cell r="I329" t="str">
            <v>Long Stay</v>
          </cell>
          <cell r="J329">
            <v>0</v>
          </cell>
          <cell r="L329">
            <v>0</v>
          </cell>
          <cell r="N329">
            <v>0</v>
          </cell>
          <cell r="P329">
            <v>0</v>
          </cell>
          <cell r="R329">
            <v>0</v>
          </cell>
          <cell r="T329" t="str">
            <v>N</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409</v>
          </cell>
          <cell r="H330" t="str">
            <v>Percentage of long-stay residents who were physically restrained</v>
          </cell>
          <cell r="I330" t="str">
            <v>Long Stay</v>
          </cell>
          <cell r="J330" t="str">
            <v>*</v>
          </cell>
          <cell r="K330">
            <v>9</v>
          </cell>
          <cell r="L330" t="str">
            <v>*</v>
          </cell>
          <cell r="M330">
            <v>9</v>
          </cell>
          <cell r="N330" t="str">
            <v>*</v>
          </cell>
          <cell r="O330">
            <v>9</v>
          </cell>
          <cell r="P330" t="str">
            <v>*</v>
          </cell>
          <cell r="Q330">
            <v>9</v>
          </cell>
          <cell r="R330">
            <v>0</v>
          </cell>
          <cell r="T330" t="str">
            <v>N</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409</v>
          </cell>
          <cell r="H331" t="str">
            <v>Percentage of long-stay residents who were physically restrained</v>
          </cell>
          <cell r="I331" t="str">
            <v>Long Stay</v>
          </cell>
          <cell r="J331">
            <v>0</v>
          </cell>
          <cell r="L331">
            <v>0</v>
          </cell>
          <cell r="N331">
            <v>0</v>
          </cell>
          <cell r="P331">
            <v>0</v>
          </cell>
          <cell r="R331">
            <v>0</v>
          </cell>
          <cell r="T331" t="str">
            <v>N</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409</v>
          </cell>
          <cell r="H332" t="str">
            <v>Percentage of long-stay residents who were physically restrained</v>
          </cell>
          <cell r="I332" t="str">
            <v>Long Stay</v>
          </cell>
          <cell r="J332">
            <v>0</v>
          </cell>
          <cell r="L332">
            <v>0</v>
          </cell>
          <cell r="N332">
            <v>0</v>
          </cell>
          <cell r="P332">
            <v>0</v>
          </cell>
          <cell r="R332">
            <v>0</v>
          </cell>
          <cell r="T332" t="str">
            <v>N</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409</v>
          </cell>
          <cell r="H333" t="str">
            <v>Percentage of long-stay residents who were physically restrained</v>
          </cell>
          <cell r="I333" t="str">
            <v>Long Stay</v>
          </cell>
          <cell r="J333">
            <v>0</v>
          </cell>
          <cell r="L333">
            <v>0</v>
          </cell>
          <cell r="N333">
            <v>0</v>
          </cell>
          <cell r="P333">
            <v>0</v>
          </cell>
          <cell r="R333">
            <v>0</v>
          </cell>
          <cell r="T333" t="str">
            <v>N</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409</v>
          </cell>
          <cell r="H334" t="str">
            <v>Percentage of long-stay residents who were physically restrained</v>
          </cell>
          <cell r="I334" t="str">
            <v>Long Stay</v>
          </cell>
          <cell r="J334">
            <v>0</v>
          </cell>
          <cell r="L334">
            <v>0</v>
          </cell>
          <cell r="N334">
            <v>0</v>
          </cell>
          <cell r="P334">
            <v>0</v>
          </cell>
          <cell r="R334">
            <v>0</v>
          </cell>
          <cell r="T334" t="str">
            <v>N</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409</v>
          </cell>
          <cell r="H335" t="str">
            <v>Percentage of long-stay residents who were physically restrained</v>
          </cell>
          <cell r="I335" t="str">
            <v>Long Stay</v>
          </cell>
          <cell r="J335" t="str">
            <v>*</v>
          </cell>
          <cell r="K335">
            <v>9</v>
          </cell>
          <cell r="L335" t="str">
            <v>*</v>
          </cell>
          <cell r="M335">
            <v>9</v>
          </cell>
          <cell r="N335" t="str">
            <v>*</v>
          </cell>
          <cell r="O335">
            <v>9</v>
          </cell>
          <cell r="P335" t="str">
            <v>*</v>
          </cell>
          <cell r="Q335">
            <v>9</v>
          </cell>
          <cell r="R335" t="str">
            <v>*</v>
          </cell>
          <cell r="S335">
            <v>9</v>
          </cell>
          <cell r="T335" t="str">
            <v>N</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409</v>
          </cell>
          <cell r="H336" t="str">
            <v>Percentage of long-stay residents who were physically restrained</v>
          </cell>
          <cell r="I336" t="str">
            <v>Long Stay</v>
          </cell>
          <cell r="J336" t="str">
            <v>*</v>
          </cell>
          <cell r="K336">
            <v>9</v>
          </cell>
          <cell r="L336" t="str">
            <v>*</v>
          </cell>
          <cell r="M336">
            <v>9</v>
          </cell>
          <cell r="N336" t="str">
            <v>*</v>
          </cell>
          <cell r="O336">
            <v>9</v>
          </cell>
          <cell r="P336" t="str">
            <v>*</v>
          </cell>
          <cell r="Q336">
            <v>9</v>
          </cell>
          <cell r="R336" t="str">
            <v>*</v>
          </cell>
          <cell r="S336">
            <v>9</v>
          </cell>
          <cell r="T336" t="str">
            <v>N</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409</v>
          </cell>
          <cell r="H337" t="str">
            <v>Percentage of long-stay residents who were physically restrained</v>
          </cell>
          <cell r="I337" t="str">
            <v>Long Stay</v>
          </cell>
          <cell r="J337">
            <v>0</v>
          </cell>
          <cell r="L337">
            <v>0</v>
          </cell>
          <cell r="N337">
            <v>0</v>
          </cell>
          <cell r="P337">
            <v>0</v>
          </cell>
          <cell r="R337">
            <v>0</v>
          </cell>
          <cell r="T337" t="str">
            <v>N</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409</v>
          </cell>
          <cell r="H338" t="str">
            <v>Percentage of long-stay residents who were physically restrained</v>
          </cell>
          <cell r="I338" t="str">
            <v>Long Stay</v>
          </cell>
          <cell r="J338">
            <v>0</v>
          </cell>
          <cell r="L338">
            <v>0</v>
          </cell>
          <cell r="N338">
            <v>0</v>
          </cell>
          <cell r="P338">
            <v>0</v>
          </cell>
          <cell r="R338">
            <v>0</v>
          </cell>
          <cell r="T338" t="str">
            <v>N</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409</v>
          </cell>
          <cell r="H339" t="str">
            <v>Percentage of long-stay residents who were physically restrained</v>
          </cell>
          <cell r="I339" t="str">
            <v>Long Stay</v>
          </cell>
          <cell r="J339">
            <v>0</v>
          </cell>
          <cell r="L339">
            <v>0</v>
          </cell>
          <cell r="N339">
            <v>0</v>
          </cell>
          <cell r="P339">
            <v>0</v>
          </cell>
          <cell r="R339">
            <v>0</v>
          </cell>
          <cell r="T339" t="str">
            <v>N</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409</v>
          </cell>
          <cell r="H340" t="str">
            <v>Percentage of long-stay residents who were physically restrained</v>
          </cell>
          <cell r="I340" t="str">
            <v>Long Stay</v>
          </cell>
          <cell r="J340" t="str">
            <v>*</v>
          </cell>
          <cell r="K340">
            <v>9</v>
          </cell>
          <cell r="L340" t="str">
            <v>*</v>
          </cell>
          <cell r="M340">
            <v>9</v>
          </cell>
          <cell r="N340" t="str">
            <v>*</v>
          </cell>
          <cell r="O340">
            <v>9</v>
          </cell>
          <cell r="P340" t="str">
            <v>*</v>
          </cell>
          <cell r="Q340">
            <v>9</v>
          </cell>
          <cell r="R340" t="str">
            <v>*</v>
          </cell>
          <cell r="S340">
            <v>9</v>
          </cell>
          <cell r="T340" t="str">
            <v>N</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409</v>
          </cell>
          <cell r="H341" t="str">
            <v>Percentage of long-stay residents who were physically restrained</v>
          </cell>
          <cell r="I341" t="str">
            <v>Long Stay</v>
          </cell>
          <cell r="J341">
            <v>0</v>
          </cell>
          <cell r="L341">
            <v>0</v>
          </cell>
          <cell r="N341">
            <v>0</v>
          </cell>
          <cell r="P341">
            <v>0</v>
          </cell>
          <cell r="R341">
            <v>0</v>
          </cell>
          <cell r="T341" t="str">
            <v>N</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409</v>
          </cell>
          <cell r="H342" t="str">
            <v>Percentage of long-stay residents who were physically restrained</v>
          </cell>
          <cell r="I342" t="str">
            <v>Long Stay</v>
          </cell>
          <cell r="J342" t="str">
            <v>*</v>
          </cell>
          <cell r="K342">
            <v>9</v>
          </cell>
          <cell r="L342" t="str">
            <v>*</v>
          </cell>
          <cell r="M342">
            <v>9</v>
          </cell>
          <cell r="N342" t="str">
            <v>*</v>
          </cell>
          <cell r="O342">
            <v>9</v>
          </cell>
          <cell r="P342" t="str">
            <v>*</v>
          </cell>
          <cell r="Q342">
            <v>9</v>
          </cell>
          <cell r="R342" t="str">
            <v>*</v>
          </cell>
          <cell r="S342">
            <v>9</v>
          </cell>
          <cell r="T342" t="str">
            <v>N</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409</v>
          </cell>
          <cell r="H343" t="str">
            <v>Percentage of long-stay residents who were physically restrained</v>
          </cell>
          <cell r="I343" t="str">
            <v>Long Stay</v>
          </cell>
          <cell r="J343">
            <v>0</v>
          </cell>
          <cell r="L343">
            <v>0</v>
          </cell>
          <cell r="N343">
            <v>0</v>
          </cell>
          <cell r="P343">
            <v>0</v>
          </cell>
          <cell r="R343">
            <v>0</v>
          </cell>
          <cell r="T343" t="str">
            <v>N</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409</v>
          </cell>
          <cell r="H344" t="str">
            <v>Percentage of long-stay residents who were physically restrained</v>
          </cell>
          <cell r="I344" t="str">
            <v>Long Stay</v>
          </cell>
          <cell r="J344" t="str">
            <v>*</v>
          </cell>
          <cell r="K344">
            <v>9</v>
          </cell>
          <cell r="L344" t="str">
            <v>*</v>
          </cell>
          <cell r="M344">
            <v>9</v>
          </cell>
          <cell r="N344" t="str">
            <v>*</v>
          </cell>
          <cell r="O344">
            <v>9</v>
          </cell>
          <cell r="P344" t="str">
            <v>*</v>
          </cell>
          <cell r="Q344">
            <v>9</v>
          </cell>
          <cell r="R344">
            <v>0</v>
          </cell>
          <cell r="T344" t="str">
            <v>N</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409</v>
          </cell>
          <cell r="H345" t="str">
            <v>Percentage of long-stay residents who were physically restrained</v>
          </cell>
          <cell r="I345" t="str">
            <v>Long Stay</v>
          </cell>
          <cell r="J345" t="str">
            <v>*</v>
          </cell>
          <cell r="K345">
            <v>9</v>
          </cell>
          <cell r="L345" t="str">
            <v>*</v>
          </cell>
          <cell r="M345">
            <v>9</v>
          </cell>
          <cell r="N345" t="str">
            <v>*</v>
          </cell>
          <cell r="O345">
            <v>9</v>
          </cell>
          <cell r="P345" t="str">
            <v>*</v>
          </cell>
          <cell r="Q345">
            <v>9</v>
          </cell>
          <cell r="R345">
            <v>0</v>
          </cell>
          <cell r="T345" t="str">
            <v>N</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409</v>
          </cell>
          <cell r="H346" t="str">
            <v>Percentage of long-stay residents who were physically restrained</v>
          </cell>
          <cell r="I346" t="str">
            <v>Long Stay</v>
          </cell>
          <cell r="J346">
            <v>0</v>
          </cell>
          <cell r="L346">
            <v>0</v>
          </cell>
          <cell r="N346">
            <v>0</v>
          </cell>
          <cell r="P346">
            <v>0</v>
          </cell>
          <cell r="R346">
            <v>0</v>
          </cell>
          <cell r="T346" t="str">
            <v>N</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409</v>
          </cell>
          <cell r="H347" t="str">
            <v>Percentage of long-stay residents who were physically restrained</v>
          </cell>
          <cell r="I347" t="str">
            <v>Long Stay</v>
          </cell>
          <cell r="J347">
            <v>0</v>
          </cell>
          <cell r="L347">
            <v>0</v>
          </cell>
          <cell r="N347">
            <v>0</v>
          </cell>
          <cell r="P347">
            <v>0</v>
          </cell>
          <cell r="R347">
            <v>0</v>
          </cell>
          <cell r="T347" t="str">
            <v>N</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409</v>
          </cell>
          <cell r="H348" t="str">
            <v>Percentage of long-stay residents who were physically restrained</v>
          </cell>
          <cell r="I348" t="str">
            <v>Long Stay</v>
          </cell>
          <cell r="J348">
            <v>0</v>
          </cell>
          <cell r="L348">
            <v>0</v>
          </cell>
          <cell r="N348">
            <v>0</v>
          </cell>
          <cell r="P348">
            <v>0</v>
          </cell>
          <cell r="R348">
            <v>0</v>
          </cell>
          <cell r="T348" t="str">
            <v>N</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409</v>
          </cell>
          <cell r="H349" t="str">
            <v>Percentage of long-stay residents who were physically restrained</v>
          </cell>
          <cell r="I349" t="str">
            <v>Long Stay</v>
          </cell>
          <cell r="J349" t="str">
            <v>*</v>
          </cell>
          <cell r="K349">
            <v>9</v>
          </cell>
          <cell r="L349" t="str">
            <v>*</v>
          </cell>
          <cell r="M349">
            <v>9</v>
          </cell>
          <cell r="N349" t="str">
            <v>*</v>
          </cell>
          <cell r="O349">
            <v>9</v>
          </cell>
          <cell r="P349" t="str">
            <v>*</v>
          </cell>
          <cell r="Q349">
            <v>9</v>
          </cell>
          <cell r="R349">
            <v>0</v>
          </cell>
          <cell r="T349" t="str">
            <v>N</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409</v>
          </cell>
          <cell r="H350" t="str">
            <v>Percentage of long-stay residents who were physically restrained</v>
          </cell>
          <cell r="I350" t="str">
            <v>Long Stay</v>
          </cell>
          <cell r="J350" t="str">
            <v>*</v>
          </cell>
          <cell r="K350">
            <v>9</v>
          </cell>
          <cell r="L350" t="str">
            <v>*</v>
          </cell>
          <cell r="M350">
            <v>9</v>
          </cell>
          <cell r="N350" t="str">
            <v>*</v>
          </cell>
          <cell r="O350">
            <v>9</v>
          </cell>
          <cell r="P350" t="str">
            <v>*</v>
          </cell>
          <cell r="Q350">
            <v>9</v>
          </cell>
          <cell r="R350">
            <v>0</v>
          </cell>
          <cell r="T350" t="str">
            <v>N</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409</v>
          </cell>
          <cell r="H351" t="str">
            <v>Percentage of long-stay residents who were physically restrained</v>
          </cell>
          <cell r="I351" t="str">
            <v>Long Stay</v>
          </cell>
          <cell r="J351">
            <v>0</v>
          </cell>
          <cell r="L351">
            <v>0</v>
          </cell>
          <cell r="N351">
            <v>0</v>
          </cell>
          <cell r="P351">
            <v>0</v>
          </cell>
          <cell r="R351">
            <v>0</v>
          </cell>
          <cell r="T351" t="str">
            <v>N</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409</v>
          </cell>
          <cell r="H352" t="str">
            <v>Percentage of long-stay residents who were physically restrained</v>
          </cell>
          <cell r="I352" t="str">
            <v>Long Stay</v>
          </cell>
          <cell r="J352">
            <v>0</v>
          </cell>
          <cell r="L352">
            <v>0</v>
          </cell>
          <cell r="N352">
            <v>0</v>
          </cell>
          <cell r="P352">
            <v>0</v>
          </cell>
          <cell r="R352">
            <v>0</v>
          </cell>
          <cell r="T352" t="str">
            <v>N</v>
          </cell>
          <cell r="U352" t="str">
            <v>2021Q3-2022Q2</v>
          </cell>
          <cell r="V352" t="str">
            <v>ONE SOUTH RIDGEDALE AVENUE, EAST HANOVER, NJ, 07936</v>
          </cell>
          <cell r="W352">
            <v>44866</v>
          </cell>
        </row>
      </sheetData>
      <sheetData sheetId="3">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410</v>
          </cell>
          <cell r="H2" t="str">
            <v>Percentage of long-stay residents experiencing one or more falls with major injury</v>
          </cell>
          <cell r="I2" t="str">
            <v>Long Stay</v>
          </cell>
          <cell r="J2">
            <v>2.0833300000000001</v>
          </cell>
          <cell r="L2">
            <v>1.90476</v>
          </cell>
          <cell r="N2">
            <v>0.99009999999999998</v>
          </cell>
          <cell r="P2">
            <v>2.0618599999999998</v>
          </cell>
          <cell r="R2">
            <v>1.754386</v>
          </cell>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410</v>
          </cell>
          <cell r="H3" t="str">
            <v>Percentage of long-stay residents experiencing one or more falls with major injury</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410</v>
          </cell>
          <cell r="H4" t="str">
            <v>Percentage of long-stay residents experiencing one or more falls with major injury</v>
          </cell>
          <cell r="I4" t="str">
            <v>Long Stay</v>
          </cell>
          <cell r="J4">
            <v>0</v>
          </cell>
          <cell r="L4">
            <v>0</v>
          </cell>
          <cell r="N4">
            <v>0</v>
          </cell>
          <cell r="P4">
            <v>2.7397300000000002</v>
          </cell>
          <cell r="R4">
            <v>0.70671499999999998</v>
          </cell>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410</v>
          </cell>
          <cell r="H5" t="str">
            <v>Percentage of long-stay residents experiencing one or more falls with major injury</v>
          </cell>
          <cell r="I5" t="str">
            <v>Long Stay</v>
          </cell>
          <cell r="J5">
            <v>3.7037</v>
          </cell>
          <cell r="L5">
            <v>2.53165</v>
          </cell>
          <cell r="N5">
            <v>1.31579</v>
          </cell>
          <cell r="P5">
            <v>1.14943</v>
          </cell>
          <cell r="R5">
            <v>2.1671840000000002</v>
          </cell>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410</v>
          </cell>
          <cell r="H6" t="str">
            <v>Percentage of long-stay residents experiencing one or more falls with major injury</v>
          </cell>
          <cell r="I6" t="str">
            <v>Long Stay</v>
          </cell>
          <cell r="J6">
            <v>2.0202</v>
          </cell>
          <cell r="L6">
            <v>2.5640999999999998</v>
          </cell>
          <cell r="N6">
            <v>1.51515</v>
          </cell>
          <cell r="P6">
            <v>1.4492799999999999</v>
          </cell>
          <cell r="R6">
            <v>1.879699</v>
          </cell>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410</v>
          </cell>
          <cell r="H7" t="str">
            <v>Percentage of long-stay residents experiencing one or more falls with major injury</v>
          </cell>
          <cell r="I7" t="str">
            <v>Long Stay</v>
          </cell>
          <cell r="J7">
            <v>1.5267200000000001</v>
          </cell>
          <cell r="L7">
            <v>1.4705900000000001</v>
          </cell>
          <cell r="N7">
            <v>2.30769</v>
          </cell>
          <cell r="P7">
            <v>2.8985500000000002</v>
          </cell>
          <cell r="R7">
            <v>2.0560749999999999</v>
          </cell>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410</v>
          </cell>
          <cell r="H8" t="str">
            <v>Percentage of long-stay residents experiencing one or more falls with major injury</v>
          </cell>
          <cell r="I8" t="str">
            <v>Long Stay</v>
          </cell>
          <cell r="J8">
            <v>5.2631600000000001</v>
          </cell>
          <cell r="L8">
            <v>5.3333300000000001</v>
          </cell>
          <cell r="N8">
            <v>5.3333300000000001</v>
          </cell>
          <cell r="P8">
            <v>5.3333300000000001</v>
          </cell>
          <cell r="R8">
            <v>5.3156129999999999</v>
          </cell>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410</v>
          </cell>
          <cell r="H9" t="str">
            <v>Percentage of long-stay residents experiencing one or more falls with major injury</v>
          </cell>
          <cell r="I9" t="str">
            <v>Long Stay</v>
          </cell>
          <cell r="J9">
            <v>3.5087700000000002</v>
          </cell>
          <cell r="L9">
            <v>3.2786900000000001</v>
          </cell>
          <cell r="N9">
            <v>3.1745999999999999</v>
          </cell>
          <cell r="P9">
            <v>1.63934</v>
          </cell>
          <cell r="R9">
            <v>2.89256</v>
          </cell>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410</v>
          </cell>
          <cell r="H10" t="str">
            <v>Percentage of long-stay residents experiencing one or more falls with major injury</v>
          </cell>
          <cell r="I10" t="str">
            <v>Long Stay</v>
          </cell>
          <cell r="J10">
            <v>3.1914899999999999</v>
          </cell>
          <cell r="L10">
            <v>1.1764699999999999</v>
          </cell>
          <cell r="N10">
            <v>2.3809499999999999</v>
          </cell>
          <cell r="P10">
            <v>0</v>
          </cell>
          <cell r="R10">
            <v>1.7142850000000001</v>
          </cell>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410</v>
          </cell>
          <cell r="H11" t="str">
            <v>Percentage of long-stay residents experiencing one or more falls with major injury</v>
          </cell>
          <cell r="I11" t="str">
            <v>Long Stay</v>
          </cell>
          <cell r="J11">
            <v>3.59897</v>
          </cell>
          <cell r="L11">
            <v>4.26065</v>
          </cell>
          <cell r="N11">
            <v>3.5805600000000002</v>
          </cell>
          <cell r="P11">
            <v>4.3367300000000002</v>
          </cell>
          <cell r="R11">
            <v>3.9465279999999998</v>
          </cell>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410</v>
          </cell>
          <cell r="H12" t="str">
            <v>Percentage of long-stay residents experiencing one or more falls with major injury</v>
          </cell>
          <cell r="I12" t="str">
            <v>Long Stay</v>
          </cell>
          <cell r="J12" t="str">
            <v>*</v>
          </cell>
          <cell r="K12">
            <v>9</v>
          </cell>
          <cell r="L12" t="str">
            <v>*</v>
          </cell>
          <cell r="M12">
            <v>9</v>
          </cell>
          <cell r="N12">
            <v>0</v>
          </cell>
          <cell r="P12">
            <v>0</v>
          </cell>
          <cell r="R12">
            <v>0</v>
          </cell>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410</v>
          </cell>
          <cell r="H13" t="str">
            <v>Percentage of long-stay residents experiencing one or more falls with major injury</v>
          </cell>
          <cell r="I13" t="str">
            <v>Long Stay</v>
          </cell>
          <cell r="J13">
            <v>2.1582699999999999</v>
          </cell>
          <cell r="L13">
            <v>2.7777799999999999</v>
          </cell>
          <cell r="N13">
            <v>3.6496400000000002</v>
          </cell>
          <cell r="P13">
            <v>2.1739099999999998</v>
          </cell>
          <cell r="R13">
            <v>2.6881719999999998</v>
          </cell>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410</v>
          </cell>
          <cell r="H14" t="str">
            <v>Percentage of long-stay residents experiencing one or more falls with major injury</v>
          </cell>
          <cell r="I14" t="str">
            <v>Long Stay</v>
          </cell>
          <cell r="J14">
            <v>3.0303</v>
          </cell>
          <cell r="L14">
            <v>8.8235299999999999</v>
          </cell>
          <cell r="N14">
            <v>3.125</v>
          </cell>
          <cell r="P14">
            <v>0</v>
          </cell>
          <cell r="R14">
            <v>3.8461530000000002</v>
          </cell>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410</v>
          </cell>
          <cell r="H15" t="str">
            <v>Percentage of long-stay residents experiencing one or more falls with major injury</v>
          </cell>
          <cell r="I15" t="str">
            <v>Long Stay</v>
          </cell>
          <cell r="J15">
            <v>1.5384599999999999</v>
          </cell>
          <cell r="L15">
            <v>1.5503899999999999</v>
          </cell>
          <cell r="N15">
            <v>2.3809499999999999</v>
          </cell>
          <cell r="P15">
            <v>0.88495999999999997</v>
          </cell>
          <cell r="R15">
            <v>1.6064259999999999</v>
          </cell>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410</v>
          </cell>
          <cell r="H16" t="str">
            <v>Percentage of long-stay residents experiencing one or more falls with major injury</v>
          </cell>
          <cell r="I16" t="str">
            <v>Long Stay</v>
          </cell>
          <cell r="J16">
            <v>0</v>
          </cell>
          <cell r="L16">
            <v>1.1235999999999999</v>
          </cell>
          <cell r="N16">
            <v>2.32558</v>
          </cell>
          <cell r="P16">
            <v>1.13636</v>
          </cell>
          <cell r="R16">
            <v>1.1396010000000001</v>
          </cell>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410</v>
          </cell>
          <cell r="H17" t="str">
            <v>Percentage of long-stay residents experiencing one or more falls with major injury</v>
          </cell>
          <cell r="I17" t="str">
            <v>Long Stay</v>
          </cell>
          <cell r="J17">
            <v>4.7618999999999998</v>
          </cell>
          <cell r="L17">
            <v>3.5294099999999999</v>
          </cell>
          <cell r="N17">
            <v>5.9523799999999998</v>
          </cell>
          <cell r="P17">
            <v>4.1666699999999999</v>
          </cell>
          <cell r="R17">
            <v>4.6153829999999996</v>
          </cell>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410</v>
          </cell>
          <cell r="H18" t="str">
            <v>Percentage of long-stay residents experiencing one or more falls with major injury</v>
          </cell>
          <cell r="I18" t="str">
            <v>Long Stay</v>
          </cell>
          <cell r="J18">
            <v>1.0869599999999999</v>
          </cell>
          <cell r="L18">
            <v>0.86956999999999995</v>
          </cell>
          <cell r="N18">
            <v>0</v>
          </cell>
          <cell r="P18">
            <v>0</v>
          </cell>
          <cell r="R18">
            <v>0.44346099999999999</v>
          </cell>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410</v>
          </cell>
          <cell r="H19" t="str">
            <v>Percentage of long-stay residents experiencing one or more falls with major injury</v>
          </cell>
          <cell r="I19" t="str">
            <v>Long Stay</v>
          </cell>
          <cell r="J19">
            <v>2.2556400000000001</v>
          </cell>
          <cell r="L19">
            <v>2.0408200000000001</v>
          </cell>
          <cell r="N19">
            <v>1.3333299999999999</v>
          </cell>
          <cell r="P19">
            <v>1.37931</v>
          </cell>
          <cell r="R19">
            <v>1.739131</v>
          </cell>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410</v>
          </cell>
          <cell r="H20" t="str">
            <v>Percentage of long-stay residents experiencing one or more falls with major injury</v>
          </cell>
          <cell r="I20" t="str">
            <v>Long Stay</v>
          </cell>
          <cell r="J20">
            <v>4.4247800000000002</v>
          </cell>
          <cell r="L20">
            <v>2.6086999999999998</v>
          </cell>
          <cell r="N20">
            <v>2.54237</v>
          </cell>
          <cell r="P20">
            <v>0.86207</v>
          </cell>
          <cell r="R20">
            <v>2.597404</v>
          </cell>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410</v>
          </cell>
          <cell r="H21" t="str">
            <v>Percentage of long-stay residents experiencing one or more falls with major injury</v>
          </cell>
          <cell r="I21" t="str">
            <v>Long Stay</v>
          </cell>
          <cell r="J21">
            <v>1.85185</v>
          </cell>
          <cell r="L21">
            <v>3.7037</v>
          </cell>
          <cell r="N21">
            <v>2.5862099999999999</v>
          </cell>
          <cell r="P21">
            <v>3.4188000000000001</v>
          </cell>
          <cell r="R21">
            <v>2.8953220000000002</v>
          </cell>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410</v>
          </cell>
          <cell r="H22" t="str">
            <v>Percentage of long-stay residents experiencing one or more falls with major injury</v>
          </cell>
          <cell r="I22" t="str">
            <v>Long Stay</v>
          </cell>
          <cell r="J22">
            <v>1.0869599999999999</v>
          </cell>
          <cell r="L22">
            <v>1.05263</v>
          </cell>
          <cell r="N22">
            <v>2.0618599999999998</v>
          </cell>
          <cell r="P22">
            <v>2.0202</v>
          </cell>
          <cell r="R22">
            <v>1.566581</v>
          </cell>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410</v>
          </cell>
          <cell r="H23" t="str">
            <v>Percentage of long-stay residents experiencing one or more falls with major injury</v>
          </cell>
          <cell r="I23" t="str">
            <v>Long Stay</v>
          </cell>
          <cell r="J23">
            <v>1.65289</v>
          </cell>
          <cell r="L23">
            <v>1.8018000000000001</v>
          </cell>
          <cell r="N23">
            <v>3.25203</v>
          </cell>
          <cell r="P23">
            <v>4.2016799999999996</v>
          </cell>
          <cell r="R23">
            <v>2.7426140000000001</v>
          </cell>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410</v>
          </cell>
          <cell r="H24" t="str">
            <v>Percentage of long-stay residents experiencing one or more falls with major injury</v>
          </cell>
          <cell r="I24" t="str">
            <v>Long Stay</v>
          </cell>
          <cell r="J24">
            <v>1.6666700000000001</v>
          </cell>
          <cell r="L24">
            <v>4.5454499999999998</v>
          </cell>
          <cell r="N24">
            <v>2.8169</v>
          </cell>
          <cell r="P24">
            <v>4.1095899999999999</v>
          </cell>
          <cell r="R24">
            <v>3.3333330000000001</v>
          </cell>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410</v>
          </cell>
          <cell r="H25" t="str">
            <v>Percentage of long-stay residents experiencing one or more falls with major injury</v>
          </cell>
          <cell r="I25" t="str">
            <v>Long Stay</v>
          </cell>
          <cell r="J25">
            <v>1.0752699999999999</v>
          </cell>
          <cell r="L25">
            <v>2.0618599999999998</v>
          </cell>
          <cell r="N25">
            <v>1.9230799999999999</v>
          </cell>
          <cell r="P25">
            <v>0.99009999999999998</v>
          </cell>
          <cell r="R25">
            <v>1.5189900000000001</v>
          </cell>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410</v>
          </cell>
          <cell r="H26" t="str">
            <v>Percentage of long-stay residents experiencing one or more falls with major injury</v>
          </cell>
          <cell r="I26" t="str">
            <v>Long Stay</v>
          </cell>
          <cell r="J26">
            <v>3.5714299999999999</v>
          </cell>
          <cell r="L26">
            <v>1.85185</v>
          </cell>
          <cell r="N26">
            <v>0</v>
          </cell>
          <cell r="P26">
            <v>0</v>
          </cell>
          <cell r="R26">
            <v>1.3636360000000001</v>
          </cell>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410</v>
          </cell>
          <cell r="H27" t="str">
            <v>Percentage of long-stay residents experiencing one or more falls with major injury</v>
          </cell>
          <cell r="I27" t="str">
            <v>Long Stay</v>
          </cell>
          <cell r="J27">
            <v>1.72414</v>
          </cell>
          <cell r="L27">
            <v>1.7543899999999999</v>
          </cell>
          <cell r="N27">
            <v>1.6666700000000001</v>
          </cell>
          <cell r="P27">
            <v>3.44828</v>
          </cell>
          <cell r="R27">
            <v>2.1459260000000002</v>
          </cell>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410</v>
          </cell>
          <cell r="H28" t="str">
            <v>Percentage of long-stay residents experiencing one or more falls with major injury</v>
          </cell>
          <cell r="I28" t="str">
            <v>Long Stay</v>
          </cell>
          <cell r="J28">
            <v>1.96078</v>
          </cell>
          <cell r="L28">
            <v>9.0909099999999992</v>
          </cell>
          <cell r="N28">
            <v>8.4745799999999996</v>
          </cell>
          <cell r="P28">
            <v>7.0175400000000003</v>
          </cell>
          <cell r="R28">
            <v>6.7567560000000002</v>
          </cell>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410</v>
          </cell>
          <cell r="H29" t="str">
            <v>Percentage of long-stay residents experiencing one or more falls with major injury</v>
          </cell>
          <cell r="I29" t="str">
            <v>Long Stay</v>
          </cell>
          <cell r="J29">
            <v>4.1666699999999999</v>
          </cell>
          <cell r="L29">
            <v>2.5</v>
          </cell>
          <cell r="N29">
            <v>4.0650399999999998</v>
          </cell>
          <cell r="P29">
            <v>6.1068699999999998</v>
          </cell>
          <cell r="R29">
            <v>4.2510130000000004</v>
          </cell>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410</v>
          </cell>
          <cell r="H30" t="str">
            <v>Percentage of long-stay residents experiencing one or more falls with major injury</v>
          </cell>
          <cell r="I30" t="str">
            <v>Long Stay</v>
          </cell>
          <cell r="J30">
            <v>4.6296299999999997</v>
          </cell>
          <cell r="L30">
            <v>3.8461500000000002</v>
          </cell>
          <cell r="N30">
            <v>1.5625</v>
          </cell>
          <cell r="P30">
            <v>0</v>
          </cell>
          <cell r="R30">
            <v>2.645502</v>
          </cell>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410</v>
          </cell>
          <cell r="H31" t="str">
            <v>Percentage of long-stay residents experiencing one or more falls with major injury</v>
          </cell>
          <cell r="I31" t="str">
            <v>Long Stay</v>
          </cell>
          <cell r="J31">
            <v>0</v>
          </cell>
          <cell r="L31">
            <v>0</v>
          </cell>
          <cell r="N31">
            <v>1.69492</v>
          </cell>
          <cell r="P31">
            <v>1.72414</v>
          </cell>
          <cell r="R31">
            <v>0.81967400000000001</v>
          </cell>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410</v>
          </cell>
          <cell r="H32" t="str">
            <v>Percentage of long-stay residents experiencing one or more falls with major injury</v>
          </cell>
          <cell r="I32" t="str">
            <v>Long Stay</v>
          </cell>
          <cell r="J32">
            <v>0</v>
          </cell>
          <cell r="L32">
            <v>0</v>
          </cell>
          <cell r="N32">
            <v>0.89285999999999999</v>
          </cell>
          <cell r="P32">
            <v>0.98038999999999998</v>
          </cell>
          <cell r="R32">
            <v>0.49019600000000002</v>
          </cell>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410</v>
          </cell>
          <cell r="H33" t="str">
            <v>Percentage of long-stay residents experiencing one or more falls with major injury</v>
          </cell>
          <cell r="I33" t="str">
            <v>Long Stay</v>
          </cell>
          <cell r="J33">
            <v>4.2253499999999997</v>
          </cell>
          <cell r="L33">
            <v>3.44828</v>
          </cell>
          <cell r="N33">
            <v>0</v>
          </cell>
          <cell r="P33">
            <v>0</v>
          </cell>
          <cell r="R33">
            <v>1.736111</v>
          </cell>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410</v>
          </cell>
          <cell r="H34" t="str">
            <v>Percentage of long-stay residents experiencing one or more falls with major injury</v>
          </cell>
          <cell r="I34" t="str">
            <v>Long Stay</v>
          </cell>
          <cell r="J34">
            <v>5.4054099999999998</v>
          </cell>
          <cell r="L34">
            <v>2.63158</v>
          </cell>
          <cell r="N34">
            <v>2.63158</v>
          </cell>
          <cell r="P34">
            <v>0</v>
          </cell>
          <cell r="R34">
            <v>2.5641039999999999</v>
          </cell>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410</v>
          </cell>
          <cell r="H35" t="str">
            <v>Percentage of long-stay residents experiencing one or more falls with major injury</v>
          </cell>
          <cell r="I35" t="str">
            <v>Long Stay</v>
          </cell>
          <cell r="J35">
            <v>5.3571400000000002</v>
          </cell>
          <cell r="L35">
            <v>8.3333300000000001</v>
          </cell>
          <cell r="N35">
            <v>3.92157</v>
          </cell>
          <cell r="P35">
            <v>3.7037</v>
          </cell>
          <cell r="R35">
            <v>5.429862</v>
          </cell>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410</v>
          </cell>
          <cell r="H36" t="str">
            <v>Percentage of long-stay residents experiencing one or more falls with major injury</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410</v>
          </cell>
          <cell r="H37" t="str">
            <v>Percentage of long-stay residents experiencing one or more falls with major injury</v>
          </cell>
          <cell r="I37" t="str">
            <v>Long Stay</v>
          </cell>
          <cell r="J37">
            <v>1.0869599999999999</v>
          </cell>
          <cell r="L37">
            <v>1.0416700000000001</v>
          </cell>
          <cell r="N37">
            <v>0</v>
          </cell>
          <cell r="P37">
            <v>2.1276600000000001</v>
          </cell>
          <cell r="R37">
            <v>1.0554110000000001</v>
          </cell>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410</v>
          </cell>
          <cell r="H38" t="str">
            <v>Percentage of long-stay residents experiencing one or more falls with major injury</v>
          </cell>
          <cell r="I38" t="str">
            <v>Long Stay</v>
          </cell>
          <cell r="J38">
            <v>0</v>
          </cell>
          <cell r="L38">
            <v>0</v>
          </cell>
          <cell r="N38">
            <v>0</v>
          </cell>
          <cell r="P38">
            <v>7.3529400000000003</v>
          </cell>
          <cell r="R38">
            <v>1.953125</v>
          </cell>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410</v>
          </cell>
          <cell r="H39" t="str">
            <v>Percentage of long-stay residents experiencing one or more falls with major injury</v>
          </cell>
          <cell r="I39" t="str">
            <v>Long Stay</v>
          </cell>
          <cell r="J39">
            <v>0</v>
          </cell>
          <cell r="L39">
            <v>1.5625</v>
          </cell>
          <cell r="N39">
            <v>1.69492</v>
          </cell>
          <cell r="P39">
            <v>3.44828</v>
          </cell>
          <cell r="R39">
            <v>1.72414</v>
          </cell>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410</v>
          </cell>
          <cell r="H40" t="str">
            <v>Percentage of long-stay residents experiencing one or more falls with major injury</v>
          </cell>
          <cell r="I40" t="str">
            <v>Long Stay</v>
          </cell>
          <cell r="J40">
            <v>2.01342</v>
          </cell>
          <cell r="L40">
            <v>2.6143800000000001</v>
          </cell>
          <cell r="N40">
            <v>2.5973999999999999</v>
          </cell>
          <cell r="P40">
            <v>1.96078</v>
          </cell>
          <cell r="R40">
            <v>2.298848</v>
          </cell>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410</v>
          </cell>
          <cell r="H41" t="str">
            <v>Percentage of long-stay residents experiencing one or more falls with major injury</v>
          </cell>
          <cell r="I41" t="str">
            <v>Long Stay</v>
          </cell>
          <cell r="J41">
            <v>0</v>
          </cell>
          <cell r="L41">
            <v>2.0833300000000001</v>
          </cell>
          <cell r="N41">
            <v>0</v>
          </cell>
          <cell r="P41">
            <v>0</v>
          </cell>
          <cell r="R41">
            <v>0.57142800000000005</v>
          </cell>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410</v>
          </cell>
          <cell r="H42" t="str">
            <v>Percentage of long-stay residents experiencing one or more falls with major injury</v>
          </cell>
          <cell r="I42" t="str">
            <v>Long Stay</v>
          </cell>
          <cell r="J42">
            <v>3.0769199999999999</v>
          </cell>
          <cell r="L42">
            <v>1.5384599999999999</v>
          </cell>
          <cell r="N42">
            <v>1.51515</v>
          </cell>
          <cell r="P42">
            <v>1.63934</v>
          </cell>
          <cell r="R42">
            <v>1.9455229999999999</v>
          </cell>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410</v>
          </cell>
          <cell r="H43" t="str">
            <v>Percentage of long-stay residents experiencing one or more falls with major injury</v>
          </cell>
          <cell r="I43" t="str">
            <v>Long Stay</v>
          </cell>
          <cell r="J43">
            <v>2.9411800000000001</v>
          </cell>
          <cell r="L43">
            <v>3.0303</v>
          </cell>
          <cell r="N43">
            <v>0</v>
          </cell>
          <cell r="P43">
            <v>0</v>
          </cell>
          <cell r="R43">
            <v>1.538462</v>
          </cell>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410</v>
          </cell>
          <cell r="H44" t="str">
            <v>Percentage of long-stay residents experiencing one or more falls with major injury</v>
          </cell>
          <cell r="I44" t="str">
            <v>Long Stay</v>
          </cell>
          <cell r="J44">
            <v>0</v>
          </cell>
          <cell r="L44">
            <v>3.40909</v>
          </cell>
          <cell r="N44">
            <v>3.3333300000000001</v>
          </cell>
          <cell r="P44">
            <v>3.3333300000000001</v>
          </cell>
          <cell r="R44">
            <v>2.535209</v>
          </cell>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410</v>
          </cell>
          <cell r="H45" t="str">
            <v>Percentage of long-stay residents experiencing one or more falls with major injury</v>
          </cell>
          <cell r="I45" t="str">
            <v>Long Stay</v>
          </cell>
          <cell r="J45">
            <v>6.32911</v>
          </cell>
          <cell r="L45">
            <v>4.9382700000000002</v>
          </cell>
          <cell r="N45">
            <v>3.8961000000000001</v>
          </cell>
          <cell r="P45">
            <v>1.13636</v>
          </cell>
          <cell r="R45">
            <v>3.999997</v>
          </cell>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410</v>
          </cell>
          <cell r="H46" t="str">
            <v>Percentage of long-stay residents experiencing one or more falls with major injury</v>
          </cell>
          <cell r="I46" t="str">
            <v>Long Stay</v>
          </cell>
          <cell r="J46">
            <v>1.4492799999999999</v>
          </cell>
          <cell r="L46">
            <v>1.6129</v>
          </cell>
          <cell r="N46">
            <v>1.5625</v>
          </cell>
          <cell r="P46">
            <v>0</v>
          </cell>
          <cell r="R46">
            <v>1.1406849999999999</v>
          </cell>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410</v>
          </cell>
          <cell r="H47" t="str">
            <v>Percentage of long-stay residents experiencing one or more falls with major injury</v>
          </cell>
          <cell r="I47" t="str">
            <v>Long Stay</v>
          </cell>
          <cell r="J47">
            <v>2.53165</v>
          </cell>
          <cell r="L47">
            <v>1.2820499999999999</v>
          </cell>
          <cell r="N47">
            <v>0</v>
          </cell>
          <cell r="P47">
            <v>0</v>
          </cell>
          <cell r="R47">
            <v>0.96463100000000002</v>
          </cell>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410</v>
          </cell>
          <cell r="H48" t="str">
            <v>Percentage of long-stay residents experiencing one or more falls with major injury</v>
          </cell>
          <cell r="I48" t="str">
            <v>Long Stay</v>
          </cell>
          <cell r="J48">
            <v>2</v>
          </cell>
          <cell r="L48">
            <v>1.96078</v>
          </cell>
          <cell r="N48">
            <v>1.63934</v>
          </cell>
          <cell r="P48">
            <v>1.4285699999999999</v>
          </cell>
          <cell r="R48">
            <v>1.724135</v>
          </cell>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410</v>
          </cell>
          <cell r="H49" t="str">
            <v>Percentage of long-stay residents experiencing one or more falls with major injury</v>
          </cell>
          <cell r="I49" t="str">
            <v>Long Stay</v>
          </cell>
          <cell r="J49">
            <v>4.8387099999999998</v>
          </cell>
          <cell r="L49">
            <v>6.1538500000000003</v>
          </cell>
          <cell r="N49">
            <v>5.9701500000000003</v>
          </cell>
          <cell r="P49">
            <v>6.1538500000000003</v>
          </cell>
          <cell r="R49">
            <v>5.7915080000000003</v>
          </cell>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410</v>
          </cell>
          <cell r="H50" t="str">
            <v>Percentage of long-stay residents experiencing one or more falls with major injury</v>
          </cell>
          <cell r="I50" t="str">
            <v>Long Stay</v>
          </cell>
          <cell r="J50">
            <v>1.6129</v>
          </cell>
          <cell r="L50">
            <v>3.125</v>
          </cell>
          <cell r="N50">
            <v>3.1745999999999999</v>
          </cell>
          <cell r="P50">
            <v>2.2727300000000001</v>
          </cell>
          <cell r="R50">
            <v>2.5751059999999999</v>
          </cell>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410</v>
          </cell>
          <cell r="H51" t="str">
            <v>Percentage of long-stay residents experiencing one or more falls with major injury</v>
          </cell>
          <cell r="I51" t="str">
            <v>Long Stay</v>
          </cell>
          <cell r="J51">
            <v>1.4492799999999999</v>
          </cell>
          <cell r="L51">
            <v>2.7397300000000002</v>
          </cell>
          <cell r="N51">
            <v>1.2345699999999999</v>
          </cell>
          <cell r="P51">
            <v>2.5973999999999999</v>
          </cell>
          <cell r="R51">
            <v>2.0000019999999998</v>
          </cell>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410</v>
          </cell>
          <cell r="H52" t="str">
            <v>Percentage of long-stay residents experiencing one or more falls with major injury</v>
          </cell>
          <cell r="I52" t="str">
            <v>Long Stay</v>
          </cell>
          <cell r="J52">
            <v>1.47783</v>
          </cell>
          <cell r="L52">
            <v>0.90090000000000003</v>
          </cell>
          <cell r="N52">
            <v>1.8779300000000001</v>
          </cell>
          <cell r="P52">
            <v>1.85185</v>
          </cell>
          <cell r="R52">
            <v>1.522246</v>
          </cell>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410</v>
          </cell>
          <cell r="H53" t="str">
            <v>Percentage of long-stay residents experiencing one or more falls with major injury</v>
          </cell>
          <cell r="I53" t="str">
            <v>Long Stay</v>
          </cell>
          <cell r="J53">
            <v>3.0303</v>
          </cell>
          <cell r="L53">
            <v>6.25</v>
          </cell>
          <cell r="N53">
            <v>6.8493199999999996</v>
          </cell>
          <cell r="P53">
            <v>3.9473699999999998</v>
          </cell>
          <cell r="R53">
            <v>5.0179220000000004</v>
          </cell>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410</v>
          </cell>
          <cell r="H54" t="str">
            <v>Percentage of long-stay residents experiencing one or more falls with major injury</v>
          </cell>
          <cell r="I54" t="str">
            <v>Long Stay</v>
          </cell>
          <cell r="J54">
            <v>3.6363599999999998</v>
          </cell>
          <cell r="L54">
            <v>1.7857099999999999</v>
          </cell>
          <cell r="N54">
            <v>2.83019</v>
          </cell>
          <cell r="P54">
            <v>4.7618999999999998</v>
          </cell>
          <cell r="R54">
            <v>3.2332529999999999</v>
          </cell>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410</v>
          </cell>
          <cell r="H55" t="str">
            <v>Percentage of long-stay residents experiencing one or more falls with major injury</v>
          </cell>
          <cell r="I55" t="str">
            <v>Long Stay</v>
          </cell>
          <cell r="J55">
            <v>0</v>
          </cell>
          <cell r="L55">
            <v>0</v>
          </cell>
          <cell r="N55">
            <v>0</v>
          </cell>
          <cell r="P55">
            <v>1.02041</v>
          </cell>
          <cell r="R55">
            <v>0.25906800000000002</v>
          </cell>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410</v>
          </cell>
          <cell r="H56" t="str">
            <v>Percentage of long-stay residents experiencing one or more falls with major injury</v>
          </cell>
          <cell r="I56" t="str">
            <v>Long Stay</v>
          </cell>
          <cell r="J56">
            <v>1.38889</v>
          </cell>
          <cell r="L56">
            <v>2.63158</v>
          </cell>
          <cell r="N56">
            <v>2.5973999999999999</v>
          </cell>
          <cell r="P56">
            <v>4.0540500000000002</v>
          </cell>
          <cell r="R56">
            <v>2.6755840000000002</v>
          </cell>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410</v>
          </cell>
          <cell r="H57" t="str">
            <v>Percentage of long-stay residents experiencing one or more falls with major injury</v>
          </cell>
          <cell r="I57" t="str">
            <v>Long Stay</v>
          </cell>
          <cell r="J57">
            <v>0.90908999999999995</v>
          </cell>
          <cell r="L57">
            <v>0.63693999999999995</v>
          </cell>
          <cell r="N57">
            <v>1.3513500000000001</v>
          </cell>
          <cell r="P57">
            <v>2.0689700000000002</v>
          </cell>
          <cell r="R57">
            <v>1.25</v>
          </cell>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410</v>
          </cell>
          <cell r="H58" t="str">
            <v>Percentage of long-stay residents experiencing one or more falls with major injury</v>
          </cell>
          <cell r="I58" t="str">
            <v>Long Stay</v>
          </cell>
          <cell r="J58">
            <v>0</v>
          </cell>
          <cell r="L58">
            <v>1.16279</v>
          </cell>
          <cell r="N58">
            <v>1.14943</v>
          </cell>
          <cell r="P58">
            <v>1.63934</v>
          </cell>
          <cell r="R58">
            <v>0.96774199999999999</v>
          </cell>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410</v>
          </cell>
          <cell r="H59" t="str">
            <v>Percentage of long-stay residents experiencing one or more falls with major injury</v>
          </cell>
          <cell r="I59" t="str">
            <v>Long Stay</v>
          </cell>
          <cell r="J59">
            <v>3.40909</v>
          </cell>
          <cell r="L59">
            <v>3.2432400000000001</v>
          </cell>
          <cell r="N59">
            <v>3.0769199999999999</v>
          </cell>
          <cell r="P59">
            <v>2.9411800000000001</v>
          </cell>
          <cell r="R59">
            <v>3.1578940000000002</v>
          </cell>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410</v>
          </cell>
          <cell r="H60" t="str">
            <v>Percentage of long-stay residents experiencing one or more falls with major injury</v>
          </cell>
          <cell r="I60" t="str">
            <v>Long Stay</v>
          </cell>
          <cell r="J60">
            <v>6.3157899999999998</v>
          </cell>
          <cell r="L60">
            <v>3.0303</v>
          </cell>
          <cell r="N60">
            <v>0</v>
          </cell>
          <cell r="P60">
            <v>0</v>
          </cell>
          <cell r="R60">
            <v>2.2388050000000002</v>
          </cell>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410</v>
          </cell>
          <cell r="H61" t="str">
            <v>Percentage of long-stay residents experiencing one or more falls with major injury</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410</v>
          </cell>
          <cell r="H62" t="str">
            <v>Percentage of long-stay residents experiencing one or more falls with major injury</v>
          </cell>
          <cell r="I62" t="str">
            <v>Long Stay</v>
          </cell>
          <cell r="J62">
            <v>1.3333299999999999</v>
          </cell>
          <cell r="L62">
            <v>1.4285699999999999</v>
          </cell>
          <cell r="N62">
            <v>1.49254</v>
          </cell>
          <cell r="P62">
            <v>0</v>
          </cell>
          <cell r="R62">
            <v>1.067615</v>
          </cell>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410</v>
          </cell>
          <cell r="H63" t="str">
            <v>Percentage of long-stay residents experiencing one or more falls with major injury</v>
          </cell>
          <cell r="I63" t="str">
            <v>Long Stay</v>
          </cell>
          <cell r="J63">
            <v>5.1282100000000002</v>
          </cell>
          <cell r="L63">
            <v>2.4390200000000002</v>
          </cell>
          <cell r="N63">
            <v>0</v>
          </cell>
          <cell r="P63">
            <v>2.32558</v>
          </cell>
          <cell r="R63">
            <v>2.4096380000000002</v>
          </cell>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410</v>
          </cell>
          <cell r="H64" t="str">
            <v>Percentage of long-stay residents experiencing one or more falls with major injury</v>
          </cell>
          <cell r="I64" t="str">
            <v>Long Stay</v>
          </cell>
          <cell r="J64">
            <v>2.40964</v>
          </cell>
          <cell r="L64" t="str">
            <v>*</v>
          </cell>
          <cell r="M64">
            <v>9</v>
          </cell>
          <cell r="N64" t="str">
            <v>---</v>
          </cell>
          <cell r="O64">
            <v>10</v>
          </cell>
          <cell r="P64" t="str">
            <v>---</v>
          </cell>
          <cell r="Q64">
            <v>10</v>
          </cell>
          <cell r="R64">
            <v>2.40964</v>
          </cell>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410</v>
          </cell>
          <cell r="H65" t="str">
            <v>Percentage of long-stay residents experiencing one or more falls with major injury</v>
          </cell>
          <cell r="I65" t="str">
            <v>Long Stay</v>
          </cell>
          <cell r="J65">
            <v>0</v>
          </cell>
          <cell r="L65">
            <v>0</v>
          </cell>
          <cell r="N65">
            <v>0</v>
          </cell>
          <cell r="P65">
            <v>0</v>
          </cell>
          <cell r="R65">
            <v>0</v>
          </cell>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410</v>
          </cell>
          <cell r="H66" t="str">
            <v>Percentage of long-stay residents experiencing one or more falls with major injury</v>
          </cell>
          <cell r="I66" t="str">
            <v>Long Stay</v>
          </cell>
          <cell r="J66">
            <v>3.125</v>
          </cell>
          <cell r="L66">
            <v>4.4444400000000002</v>
          </cell>
          <cell r="N66">
            <v>6.5217400000000003</v>
          </cell>
          <cell r="P66">
            <v>4.5454499999999998</v>
          </cell>
          <cell r="R66">
            <v>4.7904169999999997</v>
          </cell>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410</v>
          </cell>
          <cell r="H67" t="str">
            <v>Percentage of long-stay residents experiencing one or more falls with major injury</v>
          </cell>
          <cell r="I67" t="str">
            <v>Long Stay</v>
          </cell>
          <cell r="J67">
            <v>3.3333300000000001</v>
          </cell>
          <cell r="L67">
            <v>1.90476</v>
          </cell>
          <cell r="N67">
            <v>1.9230799999999999</v>
          </cell>
          <cell r="P67">
            <v>2.7777799999999999</v>
          </cell>
          <cell r="R67">
            <v>2.4570029999999998</v>
          </cell>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410</v>
          </cell>
          <cell r="H68" t="str">
            <v>Percentage of long-stay residents experiencing one or more falls with major injury</v>
          </cell>
          <cell r="I68" t="str">
            <v>Long Stay</v>
          </cell>
          <cell r="J68">
            <v>2.2471899999999998</v>
          </cell>
          <cell r="L68">
            <v>3.6144599999999998</v>
          </cell>
          <cell r="N68">
            <v>3.4883700000000002</v>
          </cell>
          <cell r="P68">
            <v>2.32558</v>
          </cell>
          <cell r="R68">
            <v>2.9069759999999998</v>
          </cell>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410</v>
          </cell>
          <cell r="H69" t="str">
            <v>Percentage of long-stay residents experiencing one or more falls with major injury</v>
          </cell>
          <cell r="I69" t="str">
            <v>Long Stay</v>
          </cell>
          <cell r="J69">
            <v>0</v>
          </cell>
          <cell r="L69">
            <v>0</v>
          </cell>
          <cell r="N69">
            <v>0</v>
          </cell>
          <cell r="P69">
            <v>3.44828</v>
          </cell>
          <cell r="R69">
            <v>0.873363</v>
          </cell>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410</v>
          </cell>
          <cell r="H70" t="str">
            <v>Percentage of long-stay residents experiencing one or more falls with major injury</v>
          </cell>
          <cell r="I70" t="str">
            <v>Long Stay</v>
          </cell>
          <cell r="J70">
            <v>3.6144599999999998</v>
          </cell>
          <cell r="L70">
            <v>2.5973999999999999</v>
          </cell>
          <cell r="N70">
            <v>2.4691399999999999</v>
          </cell>
          <cell r="P70">
            <v>1.2658199999999999</v>
          </cell>
          <cell r="R70">
            <v>2.5</v>
          </cell>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410</v>
          </cell>
          <cell r="H71" t="str">
            <v>Percentage of long-stay residents experiencing one or more falls with major injury</v>
          </cell>
          <cell r="I71" t="str">
            <v>Long Stay</v>
          </cell>
          <cell r="J71">
            <v>1.2987</v>
          </cell>
          <cell r="L71">
            <v>1.2987</v>
          </cell>
          <cell r="N71">
            <v>1.2658199999999999</v>
          </cell>
          <cell r="P71">
            <v>3.5714299999999999</v>
          </cell>
          <cell r="R71">
            <v>1.892744</v>
          </cell>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410</v>
          </cell>
          <cell r="H72" t="str">
            <v>Percentage of long-stay residents experiencing one or more falls with major injury</v>
          </cell>
          <cell r="I72" t="str">
            <v>Long Stay</v>
          </cell>
          <cell r="J72">
            <v>0</v>
          </cell>
          <cell r="L72">
            <v>0.88495999999999997</v>
          </cell>
          <cell r="N72">
            <v>1.7543899999999999</v>
          </cell>
          <cell r="P72">
            <v>2.7027000000000001</v>
          </cell>
          <cell r="R72">
            <v>1.3392869999999999</v>
          </cell>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410</v>
          </cell>
          <cell r="H73" t="str">
            <v>Percentage of long-stay residents experiencing one or more falls with major injury</v>
          </cell>
          <cell r="I73" t="str">
            <v>Long Stay</v>
          </cell>
          <cell r="J73">
            <v>0.94340000000000002</v>
          </cell>
          <cell r="L73">
            <v>0.94340000000000002</v>
          </cell>
          <cell r="N73">
            <v>1.9802</v>
          </cell>
          <cell r="P73">
            <v>2.1052599999999999</v>
          </cell>
          <cell r="R73">
            <v>1.4705900000000001</v>
          </cell>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410</v>
          </cell>
          <cell r="H74" t="str">
            <v>Percentage of long-stay residents experiencing one or more falls with major injury</v>
          </cell>
          <cell r="I74" t="str">
            <v>Long Stay</v>
          </cell>
          <cell r="J74">
            <v>8.49057</v>
          </cell>
          <cell r="L74">
            <v>6.7961200000000002</v>
          </cell>
          <cell r="N74">
            <v>6.9306900000000002</v>
          </cell>
          <cell r="P74">
            <v>5.3191499999999996</v>
          </cell>
          <cell r="R74">
            <v>6.9306939999999999</v>
          </cell>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410</v>
          </cell>
          <cell r="H75" t="str">
            <v>Percentage of long-stay residents experiencing one or more falls with major injury</v>
          </cell>
          <cell r="I75" t="str">
            <v>Long Stay</v>
          </cell>
          <cell r="J75">
            <v>2.8985500000000002</v>
          </cell>
          <cell r="L75">
            <v>4.2253499999999997</v>
          </cell>
          <cell r="N75">
            <v>4.1666699999999999</v>
          </cell>
          <cell r="P75">
            <v>2.8169</v>
          </cell>
          <cell r="R75">
            <v>3.533569</v>
          </cell>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410</v>
          </cell>
          <cell r="H76" t="str">
            <v>Percentage of long-stay residents experiencing one or more falls with major injury</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410</v>
          </cell>
          <cell r="H77" t="str">
            <v>Percentage of long-stay residents experiencing one or more falls with major injury</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410</v>
          </cell>
          <cell r="H78" t="str">
            <v>Percentage of long-stay residents experiencing one or more falls with major injury</v>
          </cell>
          <cell r="I78" t="str">
            <v>Long Stay</v>
          </cell>
          <cell r="J78">
            <v>0.82645000000000002</v>
          </cell>
          <cell r="L78">
            <v>0.75187999999999999</v>
          </cell>
          <cell r="N78">
            <v>1.4598500000000001</v>
          </cell>
          <cell r="P78">
            <v>1.9736800000000001</v>
          </cell>
          <cell r="R78">
            <v>1.2891330000000001</v>
          </cell>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410</v>
          </cell>
          <cell r="H79" t="str">
            <v>Percentage of long-stay residents experiencing one or more falls with major injury</v>
          </cell>
          <cell r="I79" t="str">
            <v>Long Stay</v>
          </cell>
          <cell r="J79">
            <v>2.5</v>
          </cell>
          <cell r="L79">
            <v>4.4943799999999996</v>
          </cell>
          <cell r="N79">
            <v>2.53165</v>
          </cell>
          <cell r="P79">
            <v>0</v>
          </cell>
          <cell r="R79">
            <v>2.9520300000000002</v>
          </cell>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410</v>
          </cell>
          <cell r="H80" t="str">
            <v>Percentage of long-stay residents experiencing one or more falls with major injury</v>
          </cell>
          <cell r="I80" t="str">
            <v>Long Stay</v>
          </cell>
          <cell r="J80">
            <v>0</v>
          </cell>
          <cell r="L80">
            <v>2.2222200000000001</v>
          </cell>
          <cell r="N80">
            <v>1.9230799999999999</v>
          </cell>
          <cell r="P80">
            <v>3.5714299999999999</v>
          </cell>
          <cell r="R80">
            <v>2.0100509999999998</v>
          </cell>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410</v>
          </cell>
          <cell r="H81" t="str">
            <v>Percentage of long-stay residents experiencing one or more falls with major injury</v>
          </cell>
          <cell r="I81" t="str">
            <v>Long Stay</v>
          </cell>
          <cell r="J81">
            <v>0</v>
          </cell>
          <cell r="L81">
            <v>5.3571400000000002</v>
          </cell>
          <cell r="N81">
            <v>5.4545500000000002</v>
          </cell>
          <cell r="P81">
            <v>1.7857099999999999</v>
          </cell>
          <cell r="R81">
            <v>3.225806</v>
          </cell>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410</v>
          </cell>
          <cell r="H82" t="str">
            <v>Percentage of long-stay residents experiencing one or more falls with major injury</v>
          </cell>
          <cell r="I82" t="str">
            <v>Long Stay</v>
          </cell>
          <cell r="J82">
            <v>1.62602</v>
          </cell>
          <cell r="L82">
            <v>2.4390200000000002</v>
          </cell>
          <cell r="N82">
            <v>2.34375</v>
          </cell>
          <cell r="P82">
            <v>3.8759700000000001</v>
          </cell>
          <cell r="R82">
            <v>2.5844930000000002</v>
          </cell>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410</v>
          </cell>
          <cell r="H83" t="str">
            <v>Percentage of long-stay residents experiencing one or more falls with major injury</v>
          </cell>
          <cell r="I83" t="str">
            <v>Long Stay</v>
          </cell>
          <cell r="J83">
            <v>6.6666699999999999</v>
          </cell>
          <cell r="L83">
            <v>6.8965500000000004</v>
          </cell>
          <cell r="N83">
            <v>6.1538500000000003</v>
          </cell>
          <cell r="P83">
            <v>6.7796599999999998</v>
          </cell>
          <cell r="R83">
            <v>6.6115709999999996</v>
          </cell>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410</v>
          </cell>
          <cell r="H84" t="str">
            <v>Percentage of long-stay residents experiencing one or more falls with major injury</v>
          </cell>
          <cell r="I84" t="str">
            <v>Long Stay</v>
          </cell>
          <cell r="J84">
            <v>2.6785700000000001</v>
          </cell>
          <cell r="L84">
            <v>2.9535900000000002</v>
          </cell>
          <cell r="N84">
            <v>4.3650799999999998</v>
          </cell>
          <cell r="P84">
            <v>4.0485800000000003</v>
          </cell>
          <cell r="R84">
            <v>3.5416669999999999</v>
          </cell>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410</v>
          </cell>
          <cell r="H85" t="str">
            <v>Percentage of long-stay residents experiencing one or more falls with major injury</v>
          </cell>
          <cell r="I85" t="str">
            <v>Long Stay</v>
          </cell>
          <cell r="J85">
            <v>0</v>
          </cell>
          <cell r="L85">
            <v>0</v>
          </cell>
          <cell r="N85">
            <v>0</v>
          </cell>
          <cell r="P85">
            <v>2.63158</v>
          </cell>
          <cell r="R85">
            <v>0.60975599999999996</v>
          </cell>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410</v>
          </cell>
          <cell r="H86" t="str">
            <v>Percentage of long-stay residents experiencing one or more falls with major injury</v>
          </cell>
          <cell r="I86" t="str">
            <v>Long Stay</v>
          </cell>
          <cell r="J86">
            <v>2.7397300000000002</v>
          </cell>
          <cell r="L86">
            <v>4.2857099999999999</v>
          </cell>
          <cell r="N86">
            <v>4.6875</v>
          </cell>
          <cell r="P86">
            <v>4.4776100000000003</v>
          </cell>
          <cell r="R86">
            <v>4.0145980000000003</v>
          </cell>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410</v>
          </cell>
          <cell r="H87" t="str">
            <v>Percentage of long-stay residents experiencing one or more falls with major injury</v>
          </cell>
          <cell r="I87" t="str">
            <v>Long Stay</v>
          </cell>
          <cell r="J87">
            <v>1.4184399999999999</v>
          </cell>
          <cell r="L87">
            <v>1.31579</v>
          </cell>
          <cell r="N87">
            <v>2.6490100000000001</v>
          </cell>
          <cell r="P87">
            <v>4.6357600000000003</v>
          </cell>
          <cell r="R87">
            <v>2.5210089999999998</v>
          </cell>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410</v>
          </cell>
          <cell r="H88" t="str">
            <v>Percentage of long-stay residents experiencing one or more falls with major injury</v>
          </cell>
          <cell r="I88" t="str">
            <v>Long Stay</v>
          </cell>
          <cell r="J88">
            <v>2.48447</v>
          </cell>
          <cell r="L88">
            <v>3.7037</v>
          </cell>
          <cell r="N88">
            <v>4</v>
          </cell>
          <cell r="P88">
            <v>3.8461500000000002</v>
          </cell>
          <cell r="R88">
            <v>3.5294089999999998</v>
          </cell>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410</v>
          </cell>
          <cell r="H89" t="str">
            <v>Percentage of long-stay residents experiencing one or more falls with major injury</v>
          </cell>
          <cell r="I89" t="str">
            <v>Long Stay</v>
          </cell>
          <cell r="J89">
            <v>2.1739099999999998</v>
          </cell>
          <cell r="L89">
            <v>1.0416700000000001</v>
          </cell>
          <cell r="N89">
            <v>1.85185</v>
          </cell>
          <cell r="P89">
            <v>2.83019</v>
          </cell>
          <cell r="R89">
            <v>1.9900500000000001</v>
          </cell>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410</v>
          </cell>
          <cell r="H90" t="str">
            <v>Percentage of long-stay residents experiencing one or more falls with major injury</v>
          </cell>
          <cell r="I90" t="str">
            <v>Long Stay</v>
          </cell>
          <cell r="J90">
            <v>2.52101</v>
          </cell>
          <cell r="L90">
            <v>3.1745999999999999</v>
          </cell>
          <cell r="N90">
            <v>4</v>
          </cell>
          <cell r="P90">
            <v>2.9411800000000001</v>
          </cell>
          <cell r="R90">
            <v>3.1620560000000002</v>
          </cell>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410</v>
          </cell>
          <cell r="H91" t="str">
            <v>Percentage of long-stay residents experiencing one or more falls with major injury</v>
          </cell>
          <cell r="I91" t="str">
            <v>Long Stay</v>
          </cell>
          <cell r="J91">
            <v>0</v>
          </cell>
          <cell r="L91">
            <v>1.63934</v>
          </cell>
          <cell r="N91">
            <v>1.5872999999999999</v>
          </cell>
          <cell r="P91">
            <v>2.1126800000000001</v>
          </cell>
          <cell r="R91">
            <v>1.364522</v>
          </cell>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410</v>
          </cell>
          <cell r="H92" t="str">
            <v>Percentage of long-stay residents experiencing one or more falls with major injury</v>
          </cell>
          <cell r="I92" t="str">
            <v>Long Stay</v>
          </cell>
          <cell r="J92">
            <v>4</v>
          </cell>
          <cell r="L92">
            <v>2.6666699999999999</v>
          </cell>
          <cell r="N92">
            <v>9.45946</v>
          </cell>
          <cell r="P92">
            <v>7.8947399999999996</v>
          </cell>
          <cell r="R92">
            <v>6.0000020000000003</v>
          </cell>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410</v>
          </cell>
          <cell r="H93" t="str">
            <v>Percentage of long-stay residents experiencing one or more falls with major injury</v>
          </cell>
          <cell r="I93" t="str">
            <v>Long Stay</v>
          </cell>
          <cell r="J93">
            <v>0.54644999999999999</v>
          </cell>
          <cell r="L93">
            <v>1.08108</v>
          </cell>
          <cell r="N93">
            <v>1.0582</v>
          </cell>
          <cell r="P93">
            <v>0.98521999999999998</v>
          </cell>
          <cell r="R93">
            <v>0.92105199999999998</v>
          </cell>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410</v>
          </cell>
          <cell r="H94" t="str">
            <v>Percentage of long-stay residents experiencing one or more falls with major injury</v>
          </cell>
          <cell r="I94" t="str">
            <v>Long Stay</v>
          </cell>
          <cell r="J94">
            <v>0.98038999999999998</v>
          </cell>
          <cell r="L94">
            <v>2.0202</v>
          </cell>
          <cell r="N94">
            <v>1.96078</v>
          </cell>
          <cell r="P94">
            <v>4.6296299999999997</v>
          </cell>
          <cell r="R94">
            <v>2.4330880000000001</v>
          </cell>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410</v>
          </cell>
          <cell r="H95" t="str">
            <v>Percentage of long-stay residents experiencing one or more falls with major injury</v>
          </cell>
          <cell r="I95" t="str">
            <v>Long Stay</v>
          </cell>
          <cell r="J95">
            <v>2.0202</v>
          </cell>
          <cell r="L95">
            <v>2.0202</v>
          </cell>
          <cell r="N95">
            <v>2.0618599999999998</v>
          </cell>
          <cell r="P95">
            <v>2.0833300000000001</v>
          </cell>
          <cell r="R95">
            <v>2.0460349999999998</v>
          </cell>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410</v>
          </cell>
          <cell r="H96" t="str">
            <v>Percentage of long-stay residents experiencing one or more falls with major injury</v>
          </cell>
          <cell r="I96" t="str">
            <v>Long Stay</v>
          </cell>
          <cell r="J96">
            <v>4.5976999999999997</v>
          </cell>
          <cell r="L96">
            <v>4.3478300000000001</v>
          </cell>
          <cell r="N96">
            <v>4.3956</v>
          </cell>
          <cell r="P96">
            <v>4.2553200000000002</v>
          </cell>
          <cell r="R96">
            <v>4.3956039999999996</v>
          </cell>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410</v>
          </cell>
          <cell r="H97" t="str">
            <v>Percentage of long-stay residents experiencing one or more falls with major injury</v>
          </cell>
          <cell r="I97" t="str">
            <v>Long Stay</v>
          </cell>
          <cell r="J97">
            <v>3.2894700000000001</v>
          </cell>
          <cell r="L97">
            <v>1.25</v>
          </cell>
          <cell r="N97">
            <v>2.4242400000000002</v>
          </cell>
          <cell r="P97">
            <v>1.14286</v>
          </cell>
          <cell r="R97">
            <v>1.9938640000000001</v>
          </cell>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410</v>
          </cell>
          <cell r="H98" t="str">
            <v>Percentage of long-stay residents experiencing one or more falls with major injury</v>
          </cell>
          <cell r="I98" t="str">
            <v>Long Stay</v>
          </cell>
          <cell r="J98">
            <v>1.27389</v>
          </cell>
          <cell r="L98">
            <v>1.20482</v>
          </cell>
          <cell r="N98">
            <v>0</v>
          </cell>
          <cell r="P98">
            <v>0</v>
          </cell>
          <cell r="R98">
            <v>0.60331999999999997</v>
          </cell>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410</v>
          </cell>
          <cell r="H99" t="str">
            <v>Percentage of long-stay residents experiencing one or more falls with major injury</v>
          </cell>
          <cell r="I99" t="str">
            <v>Long Stay</v>
          </cell>
          <cell r="J99">
            <v>1.0989</v>
          </cell>
          <cell r="L99">
            <v>1.16279</v>
          </cell>
          <cell r="N99">
            <v>1.1764699999999999</v>
          </cell>
          <cell r="P99">
            <v>2.3809499999999999</v>
          </cell>
          <cell r="R99">
            <v>1.4450860000000001</v>
          </cell>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410</v>
          </cell>
          <cell r="H100" t="str">
            <v>Percentage of long-stay residents experiencing one or more falls with major injury</v>
          </cell>
          <cell r="I100" t="str">
            <v>Long Stay</v>
          </cell>
          <cell r="J100">
            <v>1.05263</v>
          </cell>
          <cell r="L100">
            <v>0</v>
          </cell>
          <cell r="N100">
            <v>2.1052599999999999</v>
          </cell>
          <cell r="P100">
            <v>2.1052599999999999</v>
          </cell>
          <cell r="R100">
            <v>1.3123339999999999</v>
          </cell>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410</v>
          </cell>
          <cell r="H101" t="str">
            <v>Percentage of long-stay residents experiencing one or more falls with major injury</v>
          </cell>
          <cell r="I101" t="str">
            <v>Long Stay</v>
          </cell>
          <cell r="J101">
            <v>0</v>
          </cell>
          <cell r="L101">
            <v>0</v>
          </cell>
          <cell r="N101">
            <v>1.9230799999999999</v>
          </cell>
          <cell r="P101">
            <v>0.94340000000000002</v>
          </cell>
          <cell r="R101">
            <v>0.72815700000000005</v>
          </cell>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410</v>
          </cell>
          <cell r="H102" t="str">
            <v>Percentage of long-stay residents experiencing one or more falls with major injury</v>
          </cell>
          <cell r="I102" t="str">
            <v>Long Stay</v>
          </cell>
          <cell r="J102">
            <v>3.7735799999999999</v>
          </cell>
          <cell r="L102">
            <v>3.6363599999999998</v>
          </cell>
          <cell r="N102">
            <v>3.6363599999999998</v>
          </cell>
          <cell r="P102">
            <v>3.3333300000000001</v>
          </cell>
          <cell r="R102">
            <v>3.58744</v>
          </cell>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410</v>
          </cell>
          <cell r="H103" t="str">
            <v>Percentage of long-stay residents experiencing one or more falls with major injury</v>
          </cell>
          <cell r="I103" t="str">
            <v>Long Stay</v>
          </cell>
          <cell r="J103">
            <v>2.5862099999999999</v>
          </cell>
          <cell r="L103">
            <v>1.7391300000000001</v>
          </cell>
          <cell r="N103">
            <v>1.7857099999999999</v>
          </cell>
          <cell r="P103">
            <v>2.8037399999999999</v>
          </cell>
          <cell r="R103">
            <v>2.2222219999999999</v>
          </cell>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410</v>
          </cell>
          <cell r="H104" t="str">
            <v>Percentage of long-stay residents experiencing one or more falls with major injury</v>
          </cell>
          <cell r="I104" t="str">
            <v>Long Stay</v>
          </cell>
          <cell r="J104">
            <v>0</v>
          </cell>
          <cell r="L104">
            <v>0</v>
          </cell>
          <cell r="N104">
            <v>0</v>
          </cell>
          <cell r="P104">
            <v>1.7543899999999999</v>
          </cell>
          <cell r="R104">
            <v>0.45045099999999999</v>
          </cell>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410</v>
          </cell>
          <cell r="H105" t="str">
            <v>Percentage of long-stay residents experiencing one or more falls with major injury</v>
          </cell>
          <cell r="I105" t="str">
            <v>Long Stay</v>
          </cell>
          <cell r="J105">
            <v>1.2658199999999999</v>
          </cell>
          <cell r="L105">
            <v>2.5</v>
          </cell>
          <cell r="N105">
            <v>3.5294099999999999</v>
          </cell>
          <cell r="P105">
            <v>5</v>
          </cell>
          <cell r="R105">
            <v>3.0864189999999998</v>
          </cell>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410</v>
          </cell>
          <cell r="H106" t="str">
            <v>Percentage of long-stay residents experiencing one or more falls with major injury</v>
          </cell>
          <cell r="I106" t="str">
            <v>Long Stay</v>
          </cell>
          <cell r="J106">
            <v>2.0547900000000001</v>
          </cell>
          <cell r="L106">
            <v>1.96078</v>
          </cell>
          <cell r="N106">
            <v>1.3422799999999999</v>
          </cell>
          <cell r="P106">
            <v>0.69443999999999995</v>
          </cell>
          <cell r="R106">
            <v>1.5202659999999999</v>
          </cell>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410</v>
          </cell>
          <cell r="H107" t="str">
            <v>Percentage of long-stay residents experiencing one or more falls with major injury</v>
          </cell>
          <cell r="I107" t="str">
            <v>Long Stay</v>
          </cell>
          <cell r="J107">
            <v>8.0459800000000001</v>
          </cell>
          <cell r="L107">
            <v>5.4347799999999999</v>
          </cell>
          <cell r="N107">
            <v>3.92157</v>
          </cell>
          <cell r="P107">
            <v>2.7027000000000001</v>
          </cell>
          <cell r="R107">
            <v>4.8469379999999997</v>
          </cell>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410</v>
          </cell>
          <cell r="H108" t="str">
            <v>Percentage of long-stay residents experiencing one or more falls with major injury</v>
          </cell>
          <cell r="I108" t="str">
            <v>Long Stay</v>
          </cell>
          <cell r="J108">
            <v>2.3529399999999998</v>
          </cell>
          <cell r="L108">
            <v>3.40909</v>
          </cell>
          <cell r="N108">
            <v>3.5294099999999999</v>
          </cell>
          <cell r="P108">
            <v>4.5454499999999998</v>
          </cell>
          <cell r="R108">
            <v>3.4682059999999999</v>
          </cell>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410</v>
          </cell>
          <cell r="H109" t="str">
            <v>Percentage of long-stay residents experiencing one or more falls with major injury</v>
          </cell>
          <cell r="I109" t="str">
            <v>Long Stay</v>
          </cell>
          <cell r="J109">
            <v>1.02041</v>
          </cell>
          <cell r="L109">
            <v>1.0416700000000001</v>
          </cell>
          <cell r="N109">
            <v>4.0816299999999996</v>
          </cell>
          <cell r="P109">
            <v>4.9019599999999999</v>
          </cell>
          <cell r="R109">
            <v>2.7918790000000002</v>
          </cell>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410</v>
          </cell>
          <cell r="H110" t="str">
            <v>Percentage of long-stay residents experiencing one or more falls with major injury</v>
          </cell>
          <cell r="I110" t="str">
            <v>Long Stay</v>
          </cell>
          <cell r="J110">
            <v>0</v>
          </cell>
          <cell r="L110">
            <v>0</v>
          </cell>
          <cell r="N110">
            <v>1.0869599999999999</v>
          </cell>
          <cell r="P110">
            <v>0</v>
          </cell>
          <cell r="R110">
            <v>0.28089999999999998</v>
          </cell>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410</v>
          </cell>
          <cell r="H111" t="str">
            <v>Percentage of long-stay residents experiencing one or more falls with major injury</v>
          </cell>
          <cell r="I111" t="str">
            <v>Long Stay</v>
          </cell>
          <cell r="J111">
            <v>1.2195100000000001</v>
          </cell>
          <cell r="L111">
            <v>1.2345699999999999</v>
          </cell>
          <cell r="N111">
            <v>3.2608700000000002</v>
          </cell>
          <cell r="P111">
            <v>4.9382700000000002</v>
          </cell>
          <cell r="R111">
            <v>2.6785709999999998</v>
          </cell>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410</v>
          </cell>
          <cell r="H112" t="str">
            <v>Percentage of long-stay residents experiencing one or more falls with major injury</v>
          </cell>
          <cell r="I112" t="str">
            <v>Long Stay</v>
          </cell>
          <cell r="J112">
            <v>3.3783799999999999</v>
          </cell>
          <cell r="L112">
            <v>3.4722200000000001</v>
          </cell>
          <cell r="N112">
            <v>3.3112599999999999</v>
          </cell>
          <cell r="P112">
            <v>1.2820499999999999</v>
          </cell>
          <cell r="R112">
            <v>2.838063</v>
          </cell>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410</v>
          </cell>
          <cell r="H113" t="str">
            <v>Percentage of long-stay residents experiencing one or more falls with major injury</v>
          </cell>
          <cell r="I113" t="str">
            <v>Long Stay</v>
          </cell>
          <cell r="J113">
            <v>0</v>
          </cell>
          <cell r="L113">
            <v>0</v>
          </cell>
          <cell r="N113">
            <v>0.59523999999999999</v>
          </cell>
          <cell r="P113">
            <v>1.16279</v>
          </cell>
          <cell r="R113">
            <v>0.44182700000000003</v>
          </cell>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410</v>
          </cell>
          <cell r="H114" t="str">
            <v>Percentage of long-stay residents experiencing one or more falls with major injury</v>
          </cell>
          <cell r="I114" t="str">
            <v>Long Stay</v>
          </cell>
          <cell r="J114">
            <v>1.3333299999999999</v>
          </cell>
          <cell r="L114">
            <v>1.25</v>
          </cell>
          <cell r="N114">
            <v>1.1764699999999999</v>
          </cell>
          <cell r="P114">
            <v>2.40964</v>
          </cell>
          <cell r="R114">
            <v>1.547987</v>
          </cell>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410</v>
          </cell>
          <cell r="H115" t="str">
            <v>Percentage of long-stay residents experiencing one or more falls with major injury</v>
          </cell>
          <cell r="I115" t="str">
            <v>Long Stay</v>
          </cell>
          <cell r="J115">
            <v>0.99009999999999998</v>
          </cell>
          <cell r="L115">
            <v>1.85185</v>
          </cell>
          <cell r="N115">
            <v>1.05263</v>
          </cell>
          <cell r="P115">
            <v>3.0303</v>
          </cell>
          <cell r="R115">
            <v>1.736971</v>
          </cell>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410</v>
          </cell>
          <cell r="H116" t="str">
            <v>Percentage of long-stay residents experiencing one or more falls with major injury</v>
          </cell>
          <cell r="I116" t="str">
            <v>Long Stay</v>
          </cell>
          <cell r="J116">
            <v>0.61728000000000005</v>
          </cell>
          <cell r="L116">
            <v>1.7857099999999999</v>
          </cell>
          <cell r="N116">
            <v>1.6853899999999999</v>
          </cell>
          <cell r="P116">
            <v>1.7441899999999999</v>
          </cell>
          <cell r="R116">
            <v>1.4705859999999999</v>
          </cell>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410</v>
          </cell>
          <cell r="H117" t="str">
            <v>Percentage of long-stay residents experiencing one or more falls with major injury</v>
          </cell>
          <cell r="I117" t="str">
            <v>Long Stay</v>
          </cell>
          <cell r="J117">
            <v>4.81928</v>
          </cell>
          <cell r="L117">
            <v>3.6144599999999998</v>
          </cell>
          <cell r="N117">
            <v>3.7037</v>
          </cell>
          <cell r="P117">
            <v>3.44828</v>
          </cell>
          <cell r="R117">
            <v>3.892217</v>
          </cell>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410</v>
          </cell>
          <cell r="H118" t="str">
            <v>Percentage of long-stay residents experiencing one or more falls with major injury</v>
          </cell>
          <cell r="I118" t="str">
            <v>Long Stay</v>
          </cell>
          <cell r="J118">
            <v>3.4782600000000001</v>
          </cell>
          <cell r="L118">
            <v>2.54237</v>
          </cell>
          <cell r="N118">
            <v>0.84033999999999998</v>
          </cell>
          <cell r="P118">
            <v>1.5384599999999999</v>
          </cell>
          <cell r="R118">
            <v>2.0746880000000001</v>
          </cell>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410</v>
          </cell>
          <cell r="H119" t="str">
            <v>Percentage of long-stay residents experiencing one or more falls with major injury</v>
          </cell>
          <cell r="I119" t="str">
            <v>Long Stay</v>
          </cell>
          <cell r="J119">
            <v>4.7618999999999998</v>
          </cell>
          <cell r="L119">
            <v>2.8169</v>
          </cell>
          <cell r="N119">
            <v>0</v>
          </cell>
          <cell r="P119">
            <v>0</v>
          </cell>
          <cell r="R119">
            <v>1.811593</v>
          </cell>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410</v>
          </cell>
          <cell r="H120" t="str">
            <v>Percentage of long-stay residents experiencing one or more falls with major injury</v>
          </cell>
          <cell r="I120" t="str">
            <v>Long Stay</v>
          </cell>
          <cell r="J120">
            <v>4.5454499999999998</v>
          </cell>
          <cell r="L120">
            <v>4.81928</v>
          </cell>
          <cell r="N120">
            <v>4.7058799999999996</v>
          </cell>
          <cell r="P120">
            <v>4.5976999999999997</v>
          </cell>
          <cell r="R120">
            <v>4.6647220000000003</v>
          </cell>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410</v>
          </cell>
          <cell r="H121" t="str">
            <v>Percentage of long-stay residents experiencing one or more falls with major injury</v>
          </cell>
          <cell r="I121" t="str">
            <v>Long Stay</v>
          </cell>
          <cell r="J121">
            <v>1.7391300000000001</v>
          </cell>
          <cell r="L121">
            <v>1.90476</v>
          </cell>
          <cell r="N121">
            <v>0.99009999999999998</v>
          </cell>
          <cell r="P121">
            <v>0.97087000000000001</v>
          </cell>
          <cell r="R121">
            <v>1.4150929999999999</v>
          </cell>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410</v>
          </cell>
          <cell r="H122" t="str">
            <v>Percentage of long-stay residents experiencing one or more falls with major injury</v>
          </cell>
          <cell r="I122" t="str">
            <v>Long Stay</v>
          </cell>
          <cell r="J122">
            <v>0</v>
          </cell>
          <cell r="L122">
            <v>0</v>
          </cell>
          <cell r="N122">
            <v>0</v>
          </cell>
          <cell r="P122">
            <v>1.3513500000000001</v>
          </cell>
          <cell r="R122">
            <v>0.343642</v>
          </cell>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410</v>
          </cell>
          <cell r="H123" t="str">
            <v>Percentage of long-stay residents experiencing one or more falls with major injury</v>
          </cell>
          <cell r="I123" t="str">
            <v>Long Stay</v>
          </cell>
          <cell r="J123">
            <v>2.8985500000000002</v>
          </cell>
          <cell r="L123">
            <v>3.0303</v>
          </cell>
          <cell r="N123">
            <v>2.9850699999999999</v>
          </cell>
          <cell r="P123">
            <v>0</v>
          </cell>
          <cell r="R123">
            <v>2.2058800000000001</v>
          </cell>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410</v>
          </cell>
          <cell r="H124" t="str">
            <v>Percentage of long-stay residents experiencing one or more falls with major injury</v>
          </cell>
          <cell r="I124" t="str">
            <v>Long Stay</v>
          </cell>
          <cell r="J124">
            <v>8.7912099999999995</v>
          </cell>
          <cell r="L124">
            <v>6.25</v>
          </cell>
          <cell r="N124">
            <v>5.1546399999999997</v>
          </cell>
          <cell r="P124">
            <v>4.80769</v>
          </cell>
          <cell r="R124">
            <v>6.1855669999999998</v>
          </cell>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410</v>
          </cell>
          <cell r="H125" t="str">
            <v>Percentage of long-stay residents experiencing one or more falls with major injury</v>
          </cell>
          <cell r="I125" t="str">
            <v>Long Stay</v>
          </cell>
          <cell r="J125">
            <v>4.2253499999999997</v>
          </cell>
          <cell r="L125">
            <v>2.5</v>
          </cell>
          <cell r="N125">
            <v>4.1666699999999999</v>
          </cell>
          <cell r="P125">
            <v>4.5454499999999998</v>
          </cell>
          <cell r="R125">
            <v>3.8062279999999999</v>
          </cell>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410</v>
          </cell>
          <cell r="H126" t="str">
            <v>Percentage of long-stay residents experiencing one or more falls with major injury</v>
          </cell>
          <cell r="I126" t="str">
            <v>Long Stay</v>
          </cell>
          <cell r="J126">
            <v>6.6666699999999999</v>
          </cell>
          <cell r="L126">
            <v>4.3165500000000003</v>
          </cell>
          <cell r="N126">
            <v>0.75758000000000003</v>
          </cell>
          <cell r="P126">
            <v>0.73529</v>
          </cell>
          <cell r="R126">
            <v>3.136533</v>
          </cell>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410</v>
          </cell>
          <cell r="H127" t="str">
            <v>Percentage of long-stay residents experiencing one or more falls with major injury</v>
          </cell>
          <cell r="I127" t="str">
            <v>Long Stay</v>
          </cell>
          <cell r="J127">
            <v>4.9180299999999999</v>
          </cell>
          <cell r="L127">
            <v>2.54237</v>
          </cell>
          <cell r="N127">
            <v>0</v>
          </cell>
          <cell r="P127">
            <v>0</v>
          </cell>
          <cell r="R127">
            <v>1.9067780000000001</v>
          </cell>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410</v>
          </cell>
          <cell r="H128" t="str">
            <v>Percentage of long-stay residents experiencing one or more falls with major injury</v>
          </cell>
          <cell r="I128" t="str">
            <v>Long Stay</v>
          </cell>
          <cell r="J128">
            <v>1.6666700000000001</v>
          </cell>
          <cell r="L128">
            <v>1.49254</v>
          </cell>
          <cell r="N128">
            <v>2.53165</v>
          </cell>
          <cell r="P128">
            <v>2.40964</v>
          </cell>
          <cell r="R128">
            <v>2.0761280000000002</v>
          </cell>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410</v>
          </cell>
          <cell r="H129" t="str">
            <v>Percentage of long-stay residents experiencing one or more falls with major injury</v>
          </cell>
          <cell r="I129" t="str">
            <v>Long Stay</v>
          </cell>
          <cell r="J129">
            <v>0</v>
          </cell>
          <cell r="L129">
            <v>0</v>
          </cell>
          <cell r="N129">
            <v>0</v>
          </cell>
          <cell r="P129">
            <v>0</v>
          </cell>
          <cell r="R129">
            <v>0</v>
          </cell>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410</v>
          </cell>
          <cell r="H130" t="str">
            <v>Percentage of long-stay residents experiencing one or more falls with major injury</v>
          </cell>
          <cell r="I130" t="str">
            <v>Long Stay</v>
          </cell>
          <cell r="J130">
            <v>1.6666700000000001</v>
          </cell>
          <cell r="L130">
            <v>3.3333300000000001</v>
          </cell>
          <cell r="N130">
            <v>5.2631600000000001</v>
          </cell>
          <cell r="P130">
            <v>5.1724100000000002</v>
          </cell>
          <cell r="R130">
            <v>3.8297870000000001</v>
          </cell>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410</v>
          </cell>
          <cell r="H131" t="str">
            <v>Percentage of long-stay residents experiencing one or more falls with major injury</v>
          </cell>
          <cell r="I131" t="str">
            <v>Long Stay</v>
          </cell>
          <cell r="J131">
            <v>9.4827600000000007</v>
          </cell>
          <cell r="L131">
            <v>5.9829100000000004</v>
          </cell>
          <cell r="N131">
            <v>2.5862099999999999</v>
          </cell>
          <cell r="P131">
            <v>4.2372899999999998</v>
          </cell>
          <cell r="R131">
            <v>5.5674539999999997</v>
          </cell>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410</v>
          </cell>
          <cell r="H132" t="str">
            <v>Percentage of long-stay residents experiencing one or more falls with major injury</v>
          </cell>
          <cell r="I132" t="str">
            <v>Long Stay</v>
          </cell>
          <cell r="J132">
            <v>1.0101</v>
          </cell>
          <cell r="L132">
            <v>1.9417500000000001</v>
          </cell>
          <cell r="N132">
            <v>2.0833300000000001</v>
          </cell>
          <cell r="P132">
            <v>4.2553200000000002</v>
          </cell>
          <cell r="R132">
            <v>2.2959179999999999</v>
          </cell>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410</v>
          </cell>
          <cell r="H133" t="str">
            <v>Percentage of long-stay residents experiencing one or more falls with major injury</v>
          </cell>
          <cell r="I133" t="str">
            <v>Long Stay</v>
          </cell>
          <cell r="J133">
            <v>0</v>
          </cell>
          <cell r="L133">
            <v>0.88495999999999997</v>
          </cell>
          <cell r="N133">
            <v>0.87719000000000003</v>
          </cell>
          <cell r="P133">
            <v>0.82645000000000002</v>
          </cell>
          <cell r="R133">
            <v>0.65645600000000004</v>
          </cell>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410</v>
          </cell>
          <cell r="H134" t="str">
            <v>Percentage of long-stay residents experiencing one or more falls with major injury</v>
          </cell>
          <cell r="I134" t="str">
            <v>Long Stay</v>
          </cell>
          <cell r="J134">
            <v>0.63693999999999995</v>
          </cell>
          <cell r="L134">
            <v>0.9375</v>
          </cell>
          <cell r="N134">
            <v>1.28617</v>
          </cell>
          <cell r="P134">
            <v>1.91083</v>
          </cell>
          <cell r="R134">
            <v>1.1914210000000001</v>
          </cell>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410</v>
          </cell>
          <cell r="H135" t="str">
            <v>Percentage of long-stay residents experiencing one or more falls with major injury</v>
          </cell>
          <cell r="I135" t="str">
            <v>Long Stay</v>
          </cell>
          <cell r="J135">
            <v>1.4492799999999999</v>
          </cell>
          <cell r="L135">
            <v>4</v>
          </cell>
          <cell r="N135">
            <v>3.8461500000000002</v>
          </cell>
          <cell r="P135">
            <v>2.5</v>
          </cell>
          <cell r="R135">
            <v>2.9801329999999999</v>
          </cell>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410</v>
          </cell>
          <cell r="H136" t="str">
            <v>Percentage of long-stay residents experiencing one or more falls with major injury</v>
          </cell>
          <cell r="I136" t="str">
            <v>Long Stay</v>
          </cell>
          <cell r="J136">
            <v>0</v>
          </cell>
          <cell r="L136">
            <v>0</v>
          </cell>
          <cell r="N136">
            <v>0</v>
          </cell>
          <cell r="P136">
            <v>0</v>
          </cell>
          <cell r="R136">
            <v>0</v>
          </cell>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410</v>
          </cell>
          <cell r="H137" t="str">
            <v>Percentage of long-stay residents experiencing one or more falls with major injury</v>
          </cell>
          <cell r="I137" t="str">
            <v>Long Stay</v>
          </cell>
          <cell r="J137">
            <v>2.1978</v>
          </cell>
          <cell r="L137">
            <v>2.0408200000000001</v>
          </cell>
          <cell r="N137">
            <v>1.0101</v>
          </cell>
          <cell r="P137">
            <v>1.96078</v>
          </cell>
          <cell r="R137">
            <v>1.7948710000000001</v>
          </cell>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410</v>
          </cell>
          <cell r="H138" t="str">
            <v>Percentage of long-stay residents experiencing one or more falls with major injury</v>
          </cell>
          <cell r="I138" t="str">
            <v>Long Stay</v>
          </cell>
          <cell r="J138">
            <v>5</v>
          </cell>
          <cell r="L138">
            <v>3.80952</v>
          </cell>
          <cell r="N138">
            <v>5.1546399999999997</v>
          </cell>
          <cell r="P138">
            <v>2.88462</v>
          </cell>
          <cell r="R138">
            <v>4.1871929999999997</v>
          </cell>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410</v>
          </cell>
          <cell r="H139" t="str">
            <v>Percentage of long-stay residents experiencing one or more falls with major injury</v>
          </cell>
          <cell r="I139" t="str">
            <v>Long Stay</v>
          </cell>
          <cell r="J139">
            <v>2.7027000000000001</v>
          </cell>
          <cell r="L139">
            <v>2.40964</v>
          </cell>
          <cell r="N139">
            <v>2.3809499999999999</v>
          </cell>
          <cell r="P139">
            <v>2.2988499999999998</v>
          </cell>
          <cell r="R139">
            <v>2.4390230000000002</v>
          </cell>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410</v>
          </cell>
          <cell r="H140" t="str">
            <v>Percentage of long-stay residents experiencing one or more falls with major injury</v>
          </cell>
          <cell r="I140" t="str">
            <v>Long Stay</v>
          </cell>
          <cell r="J140">
            <v>4.3956</v>
          </cell>
          <cell r="L140">
            <v>4.4943799999999996</v>
          </cell>
          <cell r="N140">
            <v>2.2727300000000001</v>
          </cell>
          <cell r="P140">
            <v>2.1276600000000001</v>
          </cell>
          <cell r="R140">
            <v>3.3149160000000002</v>
          </cell>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410</v>
          </cell>
          <cell r="H141" t="str">
            <v>Percentage of long-stay residents experiencing one or more falls with major injury</v>
          </cell>
          <cell r="I141" t="str">
            <v>Long Stay</v>
          </cell>
          <cell r="J141">
            <v>2.1505399999999999</v>
          </cell>
          <cell r="L141">
            <v>1.0752699999999999</v>
          </cell>
          <cell r="N141">
            <v>1.9417500000000001</v>
          </cell>
          <cell r="P141">
            <v>3.80952</v>
          </cell>
          <cell r="R141">
            <v>2.2842639999999999</v>
          </cell>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410</v>
          </cell>
          <cell r="H142" t="str">
            <v>Percentage of long-stay residents experiencing one or more falls with major injury</v>
          </cell>
          <cell r="I142" t="str">
            <v>Long Stay</v>
          </cell>
          <cell r="J142">
            <v>0.75187999999999999</v>
          </cell>
          <cell r="L142">
            <v>0.72638999999999998</v>
          </cell>
          <cell r="N142">
            <v>0.96386000000000005</v>
          </cell>
          <cell r="P142">
            <v>1.5</v>
          </cell>
          <cell r="R142">
            <v>0.983406</v>
          </cell>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410</v>
          </cell>
          <cell r="H143" t="str">
            <v>Percentage of long-stay residents experiencing one or more falls with major injury</v>
          </cell>
          <cell r="I143" t="str">
            <v>Long Stay</v>
          </cell>
          <cell r="J143">
            <v>1.3513500000000001</v>
          </cell>
          <cell r="L143">
            <v>1.4285699999999999</v>
          </cell>
          <cell r="N143">
            <v>1.3513500000000001</v>
          </cell>
          <cell r="P143">
            <v>0</v>
          </cell>
          <cell r="R143">
            <v>1.016948</v>
          </cell>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410</v>
          </cell>
          <cell r="H144" t="str">
            <v>Percentage of long-stay residents experiencing one or more falls with major injury</v>
          </cell>
          <cell r="I144" t="str">
            <v>Long Stay</v>
          </cell>
          <cell r="J144">
            <v>1.7857099999999999</v>
          </cell>
          <cell r="L144">
            <v>1.6806700000000001</v>
          </cell>
          <cell r="N144">
            <v>1.7699100000000001</v>
          </cell>
          <cell r="P144">
            <v>0.90090000000000003</v>
          </cell>
          <cell r="R144">
            <v>1.538459</v>
          </cell>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410</v>
          </cell>
          <cell r="H145" t="str">
            <v>Percentage of long-stay residents experiencing one or more falls with major injury</v>
          </cell>
          <cell r="I145" t="str">
            <v>Long Stay</v>
          </cell>
          <cell r="J145">
            <v>2.5640999999999998</v>
          </cell>
          <cell r="L145">
            <v>4</v>
          </cell>
          <cell r="N145">
            <v>2.7777799999999999</v>
          </cell>
          <cell r="P145">
            <v>2.9850699999999999</v>
          </cell>
          <cell r="R145">
            <v>3.0821909999999999</v>
          </cell>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410</v>
          </cell>
          <cell r="H146" t="str">
            <v>Percentage of long-stay residents experiencing one or more falls with major injury</v>
          </cell>
          <cell r="I146" t="str">
            <v>Long Stay</v>
          </cell>
          <cell r="J146">
            <v>1.5503899999999999</v>
          </cell>
          <cell r="L146">
            <v>1.3513500000000001</v>
          </cell>
          <cell r="N146">
            <v>1.3422799999999999</v>
          </cell>
          <cell r="P146">
            <v>3.44828</v>
          </cell>
          <cell r="R146">
            <v>1.9264460000000001</v>
          </cell>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410</v>
          </cell>
          <cell r="H147" t="str">
            <v>Percentage of long-stay residents experiencing one or more falls with major injury</v>
          </cell>
          <cell r="I147" t="str">
            <v>Long Stay</v>
          </cell>
          <cell r="J147">
            <v>2.6666699999999999</v>
          </cell>
          <cell r="L147">
            <v>2.4691399999999999</v>
          </cell>
          <cell r="N147">
            <v>0</v>
          </cell>
          <cell r="P147">
            <v>0</v>
          </cell>
          <cell r="R147">
            <v>1.149427</v>
          </cell>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410</v>
          </cell>
          <cell r="H148" t="str">
            <v>Percentage of long-stay residents experiencing one or more falls with major injury</v>
          </cell>
          <cell r="I148" t="str">
            <v>Long Stay</v>
          </cell>
          <cell r="J148">
            <v>3.3783799999999999</v>
          </cell>
          <cell r="L148">
            <v>5.2287600000000003</v>
          </cell>
          <cell r="N148">
            <v>4.3209900000000001</v>
          </cell>
          <cell r="P148">
            <v>4.4303800000000004</v>
          </cell>
          <cell r="R148">
            <v>4.3478279999999998</v>
          </cell>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410</v>
          </cell>
          <cell r="H149" t="str">
            <v>Percentage of long-stay residents experiencing one or more falls with major injury</v>
          </cell>
          <cell r="I149" t="str">
            <v>Long Stay</v>
          </cell>
          <cell r="J149">
            <v>4.3478300000000001</v>
          </cell>
          <cell r="L149">
            <v>3.2967</v>
          </cell>
          <cell r="N149">
            <v>2.1505399999999999</v>
          </cell>
          <cell r="P149">
            <v>1.85185</v>
          </cell>
          <cell r="R149">
            <v>2.8645839999999998</v>
          </cell>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410</v>
          </cell>
          <cell r="H150" t="str">
            <v>Percentage of long-stay residents experiencing one or more falls with major injury</v>
          </cell>
          <cell r="I150" t="str">
            <v>Long Stay</v>
          </cell>
          <cell r="J150">
            <v>3.7735799999999999</v>
          </cell>
          <cell r="L150">
            <v>7.84314</v>
          </cell>
          <cell r="N150">
            <v>8</v>
          </cell>
          <cell r="P150">
            <v>11.90476</v>
          </cell>
          <cell r="R150">
            <v>7.65306</v>
          </cell>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410</v>
          </cell>
          <cell r="H151" t="str">
            <v>Percentage of long-stay residents experiencing one or more falls with major injury</v>
          </cell>
          <cell r="I151" t="str">
            <v>Long Stay</v>
          </cell>
          <cell r="J151">
            <v>0.67567999999999995</v>
          </cell>
          <cell r="L151">
            <v>1.3071900000000001</v>
          </cell>
          <cell r="N151">
            <v>1.9230799999999999</v>
          </cell>
          <cell r="P151">
            <v>1.89873</v>
          </cell>
          <cell r="R151">
            <v>1.4634149999999999</v>
          </cell>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410</v>
          </cell>
          <cell r="H152" t="str">
            <v>Percentage of long-stay residents experiencing one or more falls with major injury</v>
          </cell>
          <cell r="I152" t="str">
            <v>Long Stay</v>
          </cell>
          <cell r="J152">
            <v>1.72414</v>
          </cell>
          <cell r="L152">
            <v>3.1745999999999999</v>
          </cell>
          <cell r="N152">
            <v>1.49254</v>
          </cell>
          <cell r="P152">
            <v>1.63934</v>
          </cell>
          <cell r="R152">
            <v>2.0080309999999999</v>
          </cell>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410</v>
          </cell>
          <cell r="H153" t="str">
            <v>Percentage of long-stay residents experiencing one or more falls with major injury</v>
          </cell>
          <cell r="I153" t="str">
            <v>Long Stay</v>
          </cell>
          <cell r="J153">
            <v>2.40964</v>
          </cell>
          <cell r="L153">
            <v>2.4691399999999999</v>
          </cell>
          <cell r="N153">
            <v>1.13636</v>
          </cell>
          <cell r="P153">
            <v>0</v>
          </cell>
          <cell r="R153">
            <v>1.4749270000000001</v>
          </cell>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410</v>
          </cell>
          <cell r="H154" t="str">
            <v>Percentage of long-stay residents experiencing one or more falls with major injury</v>
          </cell>
          <cell r="I154" t="str">
            <v>Long Stay</v>
          </cell>
          <cell r="J154">
            <v>0.74073999999999995</v>
          </cell>
          <cell r="L154">
            <v>0.68027000000000004</v>
          </cell>
          <cell r="N154">
            <v>0.67567999999999995</v>
          </cell>
          <cell r="P154">
            <v>1.3513500000000001</v>
          </cell>
          <cell r="R154">
            <v>0.86505200000000004</v>
          </cell>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410</v>
          </cell>
          <cell r="H155" t="str">
            <v>Percentage of long-stay residents experiencing one or more falls with major injury</v>
          </cell>
          <cell r="I155" t="str">
            <v>Long Stay</v>
          </cell>
          <cell r="J155">
            <v>2.1582699999999999</v>
          </cell>
          <cell r="L155">
            <v>2.0689700000000002</v>
          </cell>
          <cell r="N155">
            <v>1.3513500000000001</v>
          </cell>
          <cell r="P155">
            <v>2.6845599999999998</v>
          </cell>
          <cell r="R155">
            <v>2.0654029999999999</v>
          </cell>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410</v>
          </cell>
          <cell r="H156" t="str">
            <v>Percentage of long-stay residents experiencing one or more falls with major injury</v>
          </cell>
          <cell r="I156" t="str">
            <v>Long Stay</v>
          </cell>
          <cell r="J156">
            <v>0</v>
          </cell>
          <cell r="L156">
            <v>0</v>
          </cell>
          <cell r="N156">
            <v>0</v>
          </cell>
          <cell r="P156">
            <v>0</v>
          </cell>
          <cell r="R156">
            <v>0</v>
          </cell>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410</v>
          </cell>
          <cell r="H157" t="str">
            <v>Percentage of long-stay residents experiencing one or more falls with major injury</v>
          </cell>
          <cell r="I157" t="str">
            <v>Long Stay</v>
          </cell>
          <cell r="J157">
            <v>4.9382700000000002</v>
          </cell>
          <cell r="L157">
            <v>3.9473699999999998</v>
          </cell>
          <cell r="N157">
            <v>6.6666699999999999</v>
          </cell>
          <cell r="P157">
            <v>6.1728399999999999</v>
          </cell>
          <cell r="R157">
            <v>5.431311</v>
          </cell>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410</v>
          </cell>
          <cell r="H158" t="str">
            <v>Percentage of long-stay residents experiencing one or more falls with major injury</v>
          </cell>
          <cell r="I158" t="str">
            <v>Long Stay</v>
          </cell>
          <cell r="J158">
            <v>1.0752699999999999</v>
          </cell>
          <cell r="L158">
            <v>2.0833300000000001</v>
          </cell>
          <cell r="N158">
            <v>0</v>
          </cell>
          <cell r="P158">
            <v>0</v>
          </cell>
          <cell r="R158">
            <v>0.817438</v>
          </cell>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410</v>
          </cell>
          <cell r="H159" t="str">
            <v>Percentage of long-stay residents experiencing one or more falls with major injury</v>
          </cell>
          <cell r="I159" t="str">
            <v>Long Stay</v>
          </cell>
          <cell r="J159">
            <v>2.40964</v>
          </cell>
          <cell r="L159">
            <v>1.0101</v>
          </cell>
          <cell r="N159">
            <v>0.98038999999999998</v>
          </cell>
          <cell r="P159">
            <v>0</v>
          </cell>
          <cell r="R159">
            <v>1.0282770000000001</v>
          </cell>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410</v>
          </cell>
          <cell r="H160" t="str">
            <v>Percentage of long-stay residents experiencing one or more falls with major injury</v>
          </cell>
          <cell r="I160" t="str">
            <v>Long Stay</v>
          </cell>
          <cell r="J160">
            <v>2.5</v>
          </cell>
          <cell r="L160">
            <v>2.4390200000000002</v>
          </cell>
          <cell r="N160">
            <v>4.87805</v>
          </cell>
          <cell r="P160">
            <v>4.81928</v>
          </cell>
          <cell r="R160">
            <v>3.6697250000000001</v>
          </cell>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410</v>
          </cell>
          <cell r="H161" t="str">
            <v>Percentage of long-stay residents experiencing one or more falls with major injury</v>
          </cell>
          <cell r="I161" t="str">
            <v>Long Stay</v>
          </cell>
          <cell r="J161">
            <v>0</v>
          </cell>
          <cell r="L161">
            <v>0</v>
          </cell>
          <cell r="N161">
            <v>1.2658199999999999</v>
          </cell>
          <cell r="P161">
            <v>0</v>
          </cell>
          <cell r="R161">
            <v>0.32894699999999999</v>
          </cell>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410</v>
          </cell>
          <cell r="H162" t="str">
            <v>Percentage of long-stay residents experiencing one or more falls with major injury</v>
          </cell>
          <cell r="I162" t="str">
            <v>Long Stay</v>
          </cell>
          <cell r="J162">
            <v>0</v>
          </cell>
          <cell r="L162">
            <v>2.1739099999999998</v>
          </cell>
          <cell r="N162">
            <v>3.37079</v>
          </cell>
          <cell r="P162">
            <v>1.0989</v>
          </cell>
          <cell r="R162">
            <v>1.666666</v>
          </cell>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410</v>
          </cell>
          <cell r="H163" t="str">
            <v>Percentage of long-stay residents experiencing one or more falls with major injury</v>
          </cell>
          <cell r="I163" t="str">
            <v>Long Stay</v>
          </cell>
          <cell r="J163">
            <v>1.9230799999999999</v>
          </cell>
          <cell r="L163">
            <v>1.7543899999999999</v>
          </cell>
          <cell r="N163">
            <v>1.5872999999999999</v>
          </cell>
          <cell r="P163">
            <v>2.1739099999999998</v>
          </cell>
          <cell r="R163">
            <v>1.857143</v>
          </cell>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410</v>
          </cell>
          <cell r="H164" t="str">
            <v>Percentage of long-stay residents experiencing one or more falls with major injury</v>
          </cell>
          <cell r="I164" t="str">
            <v>Long Stay</v>
          </cell>
          <cell r="J164">
            <v>3.9370099999999999</v>
          </cell>
          <cell r="L164">
            <v>2.3809499999999999</v>
          </cell>
          <cell r="N164">
            <v>0.97087000000000001</v>
          </cell>
          <cell r="P164">
            <v>4</v>
          </cell>
          <cell r="R164">
            <v>2.850876</v>
          </cell>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410</v>
          </cell>
          <cell r="H165" t="str">
            <v>Percentage of long-stay residents experiencing one or more falls with major injury</v>
          </cell>
          <cell r="I165" t="str">
            <v>Long Stay</v>
          </cell>
          <cell r="J165">
            <v>5.2631600000000001</v>
          </cell>
          <cell r="L165">
            <v>3.5714299999999999</v>
          </cell>
          <cell r="N165">
            <v>0</v>
          </cell>
          <cell r="P165">
            <v>3.7735799999999999</v>
          </cell>
          <cell r="R165">
            <v>3.2110089999999998</v>
          </cell>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410</v>
          </cell>
          <cell r="H166" t="str">
            <v>Percentage of long-stay residents experiencing one or more falls with major injury</v>
          </cell>
          <cell r="I166" t="str">
            <v>Long Stay</v>
          </cell>
          <cell r="J166">
            <v>1.7391300000000001</v>
          </cell>
          <cell r="L166">
            <v>2.4390200000000002</v>
          </cell>
          <cell r="N166">
            <v>3.0303</v>
          </cell>
          <cell r="P166">
            <v>2.34375</v>
          </cell>
          <cell r="R166">
            <v>2.409637</v>
          </cell>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410</v>
          </cell>
          <cell r="H167" t="str">
            <v>Percentage of long-stay residents experiencing one or more falls with major injury</v>
          </cell>
          <cell r="I167" t="str">
            <v>Long Stay</v>
          </cell>
          <cell r="J167">
            <v>2.8985500000000002</v>
          </cell>
          <cell r="L167">
            <v>1.3333299999999999</v>
          </cell>
          <cell r="N167">
            <v>1.3513500000000001</v>
          </cell>
          <cell r="P167">
            <v>1.4285699999999999</v>
          </cell>
          <cell r="R167">
            <v>1.7361089999999999</v>
          </cell>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410</v>
          </cell>
          <cell r="H168" t="str">
            <v>Percentage of long-stay residents experiencing one or more falls with major injury</v>
          </cell>
          <cell r="I168" t="str">
            <v>Long Stay</v>
          </cell>
          <cell r="J168">
            <v>4.5454499999999998</v>
          </cell>
          <cell r="L168">
            <v>3.6036000000000001</v>
          </cell>
          <cell r="N168">
            <v>3.92157</v>
          </cell>
          <cell r="P168">
            <v>3.80952</v>
          </cell>
          <cell r="R168">
            <v>3.9408840000000001</v>
          </cell>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410</v>
          </cell>
          <cell r="H169" t="str">
            <v>Percentage of long-stay residents experiencing one or more falls with major injury</v>
          </cell>
          <cell r="I169" t="str">
            <v>Long Stay</v>
          </cell>
          <cell r="J169">
            <v>3.7383199999999999</v>
          </cell>
          <cell r="L169">
            <v>3</v>
          </cell>
          <cell r="N169">
            <v>1.96078</v>
          </cell>
          <cell r="P169">
            <v>4.3859599999999999</v>
          </cell>
          <cell r="R169">
            <v>3.3096909999999999</v>
          </cell>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410</v>
          </cell>
          <cell r="H170" t="str">
            <v>Percentage of long-stay residents experiencing one or more falls with major injury</v>
          </cell>
          <cell r="I170" t="str">
            <v>Long Stay</v>
          </cell>
          <cell r="J170">
            <v>0</v>
          </cell>
          <cell r="L170">
            <v>0</v>
          </cell>
          <cell r="N170">
            <v>0</v>
          </cell>
          <cell r="P170">
            <v>0</v>
          </cell>
          <cell r="R170">
            <v>0</v>
          </cell>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410</v>
          </cell>
          <cell r="H171" t="str">
            <v>Percentage of long-stay residents experiencing one or more falls with major injury</v>
          </cell>
          <cell r="I171" t="str">
            <v>Long Stay</v>
          </cell>
          <cell r="J171">
            <v>1.62602</v>
          </cell>
          <cell r="L171">
            <v>1.62602</v>
          </cell>
          <cell r="N171">
            <v>0.8</v>
          </cell>
          <cell r="P171">
            <v>0.78125</v>
          </cell>
          <cell r="R171">
            <v>1.202407</v>
          </cell>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410</v>
          </cell>
          <cell r="H172" t="str">
            <v>Percentage of long-stay residents experiencing one or more falls with major injury</v>
          </cell>
          <cell r="I172" t="str">
            <v>Long Stay</v>
          </cell>
          <cell r="J172">
            <v>5.3763399999999999</v>
          </cell>
          <cell r="L172">
            <v>3.125</v>
          </cell>
          <cell r="N172">
            <v>3.0927799999999999</v>
          </cell>
          <cell r="P172">
            <v>0.91742999999999997</v>
          </cell>
          <cell r="R172">
            <v>3.037973</v>
          </cell>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410</v>
          </cell>
          <cell r="H173" t="str">
            <v>Percentage of long-stay residents experiencing one or more falls with major injury</v>
          </cell>
          <cell r="I173" t="str">
            <v>Long Stay</v>
          </cell>
          <cell r="J173">
            <v>8.6956500000000005</v>
          </cell>
          <cell r="L173">
            <v>4.1666699999999999</v>
          </cell>
          <cell r="N173">
            <v>0</v>
          </cell>
          <cell r="P173">
            <v>3.5714299999999999</v>
          </cell>
          <cell r="R173">
            <v>3.9215689999999999</v>
          </cell>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410</v>
          </cell>
          <cell r="H174" t="str">
            <v>Percentage of long-stay residents experiencing one or more falls with major injury</v>
          </cell>
          <cell r="I174" t="str">
            <v>Long Stay</v>
          </cell>
          <cell r="J174">
            <v>5.7471300000000003</v>
          </cell>
          <cell r="L174">
            <v>6.0240999999999998</v>
          </cell>
          <cell r="N174">
            <v>3.7037</v>
          </cell>
          <cell r="P174">
            <v>3.8461500000000002</v>
          </cell>
          <cell r="R174">
            <v>4.8632220000000004</v>
          </cell>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410</v>
          </cell>
          <cell r="H175" t="str">
            <v>Percentage of long-stay residents experiencing one or more falls with major injury</v>
          </cell>
          <cell r="I175" t="str">
            <v>Long Stay</v>
          </cell>
          <cell r="J175">
            <v>7.1428599999999998</v>
          </cell>
          <cell r="L175">
            <v>4.2857099999999999</v>
          </cell>
          <cell r="N175">
            <v>7.3529400000000003</v>
          </cell>
          <cell r="P175">
            <v>5.5555599999999998</v>
          </cell>
          <cell r="R175">
            <v>6.0714290000000002</v>
          </cell>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410</v>
          </cell>
          <cell r="H176" t="str">
            <v>Percentage of long-stay residents experiencing one or more falls with major injury</v>
          </cell>
          <cell r="I176" t="str">
            <v>Long Stay</v>
          </cell>
          <cell r="J176">
            <v>0.86207</v>
          </cell>
          <cell r="L176">
            <v>0.90908999999999995</v>
          </cell>
          <cell r="N176">
            <v>0.86207</v>
          </cell>
          <cell r="P176">
            <v>1.7857099999999999</v>
          </cell>
          <cell r="R176">
            <v>1.101321</v>
          </cell>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410</v>
          </cell>
          <cell r="H177" t="str">
            <v>Percentage of long-stay residents experiencing one or more falls with major injury</v>
          </cell>
          <cell r="I177" t="str">
            <v>Long Stay</v>
          </cell>
          <cell r="J177">
            <v>2.2727300000000001</v>
          </cell>
          <cell r="L177">
            <v>2.2727300000000001</v>
          </cell>
          <cell r="N177">
            <v>2.5</v>
          </cell>
          <cell r="P177">
            <v>5.2631600000000001</v>
          </cell>
          <cell r="R177">
            <v>3.0120499999999999</v>
          </cell>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410</v>
          </cell>
          <cell r="H178" t="str">
            <v>Percentage of long-stay residents experiencing one or more falls with major injury</v>
          </cell>
          <cell r="I178" t="str">
            <v>Long Stay</v>
          </cell>
          <cell r="J178">
            <v>0</v>
          </cell>
          <cell r="L178">
            <v>0</v>
          </cell>
          <cell r="N178">
            <v>0</v>
          </cell>
          <cell r="P178">
            <v>5.4054099999999998</v>
          </cell>
          <cell r="R178">
            <v>1.3605449999999999</v>
          </cell>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410</v>
          </cell>
          <cell r="H179" t="str">
            <v>Percentage of long-stay residents experiencing one or more falls with major injury</v>
          </cell>
          <cell r="I179" t="str">
            <v>Long Stay</v>
          </cell>
          <cell r="J179">
            <v>2.8571399999999998</v>
          </cell>
          <cell r="L179">
            <v>2.7397300000000002</v>
          </cell>
          <cell r="N179">
            <v>1.3513500000000001</v>
          </cell>
          <cell r="P179">
            <v>1.31579</v>
          </cell>
          <cell r="R179">
            <v>2.0477820000000002</v>
          </cell>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410</v>
          </cell>
          <cell r="H180" t="str">
            <v>Percentage of long-stay residents experiencing one or more falls with major injury</v>
          </cell>
          <cell r="I180" t="str">
            <v>Long Stay</v>
          </cell>
          <cell r="J180">
            <v>3.4883700000000002</v>
          </cell>
          <cell r="L180">
            <v>1.0416700000000001</v>
          </cell>
          <cell r="N180">
            <v>1.0752699999999999</v>
          </cell>
          <cell r="P180">
            <v>2.1978</v>
          </cell>
          <cell r="R180">
            <v>1.912568</v>
          </cell>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410</v>
          </cell>
          <cell r="H181" t="str">
            <v>Percentage of long-stay residents experiencing one or more falls with major injury</v>
          </cell>
          <cell r="I181" t="str">
            <v>Long Stay</v>
          </cell>
          <cell r="J181">
            <v>2.3809499999999999</v>
          </cell>
          <cell r="L181">
            <v>0</v>
          </cell>
          <cell r="N181">
            <v>0</v>
          </cell>
          <cell r="P181">
            <v>2.1739099999999998</v>
          </cell>
          <cell r="R181">
            <v>1.0989</v>
          </cell>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410</v>
          </cell>
          <cell r="H182" t="str">
            <v>Percentage of long-stay residents experiencing one or more falls with major injury</v>
          </cell>
          <cell r="I182" t="str">
            <v>Long Stay</v>
          </cell>
          <cell r="J182">
            <v>0.92166000000000003</v>
          </cell>
          <cell r="L182">
            <v>2.2123900000000001</v>
          </cell>
          <cell r="N182">
            <v>3.9301300000000001</v>
          </cell>
          <cell r="P182">
            <v>4.8458100000000002</v>
          </cell>
          <cell r="R182">
            <v>3.003336</v>
          </cell>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410</v>
          </cell>
          <cell r="H183" t="str">
            <v>Percentage of long-stay residents experiencing one or more falls with major injury</v>
          </cell>
          <cell r="I183" t="str">
            <v>Long Stay</v>
          </cell>
          <cell r="J183">
            <v>4.2253499999999997</v>
          </cell>
          <cell r="L183">
            <v>4</v>
          </cell>
          <cell r="N183">
            <v>4.2857099999999999</v>
          </cell>
          <cell r="P183">
            <v>5.6337999999999999</v>
          </cell>
          <cell r="R183">
            <v>4.5296139999999996</v>
          </cell>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410</v>
          </cell>
          <cell r="H184" t="str">
            <v>Percentage of long-stay residents experiencing one or more falls with major injury</v>
          </cell>
          <cell r="I184" t="str">
            <v>Long Stay</v>
          </cell>
          <cell r="J184">
            <v>0</v>
          </cell>
          <cell r="L184">
            <v>0.94340000000000002</v>
          </cell>
          <cell r="N184">
            <v>1</v>
          </cell>
          <cell r="P184">
            <v>0.97087000000000001</v>
          </cell>
          <cell r="R184">
            <v>0.728155</v>
          </cell>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410</v>
          </cell>
          <cell r="H185" t="str">
            <v>Percentage of long-stay residents experiencing one or more falls with major injury</v>
          </cell>
          <cell r="I185" t="str">
            <v>Long Stay</v>
          </cell>
          <cell r="J185">
            <v>3.1446499999999999</v>
          </cell>
          <cell r="L185">
            <v>0.60606000000000004</v>
          </cell>
          <cell r="N185">
            <v>2.6666699999999999</v>
          </cell>
          <cell r="P185">
            <v>3.5714299999999999</v>
          </cell>
          <cell r="R185">
            <v>2.4429970000000001</v>
          </cell>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410</v>
          </cell>
          <cell r="H186" t="str">
            <v>Percentage of long-stay residents experiencing one or more falls with major injury</v>
          </cell>
          <cell r="I186" t="str">
            <v>Long Stay</v>
          </cell>
          <cell r="J186">
            <v>1.43885</v>
          </cell>
          <cell r="L186">
            <v>1.38889</v>
          </cell>
          <cell r="N186">
            <v>1.4184399999999999</v>
          </cell>
          <cell r="P186">
            <v>2.0547900000000001</v>
          </cell>
          <cell r="R186">
            <v>1.5789470000000001</v>
          </cell>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410</v>
          </cell>
          <cell r="H187" t="str">
            <v>Percentage of long-stay residents experiencing one or more falls with major injury</v>
          </cell>
          <cell r="I187" t="str">
            <v>Long Stay</v>
          </cell>
          <cell r="J187">
            <v>5.2083300000000001</v>
          </cell>
          <cell r="L187">
            <v>4.7169800000000004</v>
          </cell>
          <cell r="N187">
            <v>1.8691599999999999</v>
          </cell>
          <cell r="P187">
            <v>1.65289</v>
          </cell>
          <cell r="R187">
            <v>3.2558120000000002</v>
          </cell>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410</v>
          </cell>
          <cell r="H188" t="str">
            <v>Percentage of long-stay residents experiencing one or more falls with major injury</v>
          </cell>
          <cell r="I188" t="str">
            <v>Long Stay</v>
          </cell>
          <cell r="J188">
            <v>2.63158</v>
          </cell>
          <cell r="L188">
            <v>1.9230799999999999</v>
          </cell>
          <cell r="N188">
            <v>1.96078</v>
          </cell>
          <cell r="P188">
            <v>0.98038999999999998</v>
          </cell>
          <cell r="R188">
            <v>1.895734</v>
          </cell>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410</v>
          </cell>
          <cell r="H189" t="str">
            <v>Percentage of long-stay residents experiencing one or more falls with major injury</v>
          </cell>
          <cell r="I189" t="str">
            <v>Long Stay</v>
          </cell>
          <cell r="J189">
            <v>2.5</v>
          </cell>
          <cell r="L189">
            <v>5.2631600000000001</v>
          </cell>
          <cell r="N189">
            <v>0</v>
          </cell>
          <cell r="P189">
            <v>0</v>
          </cell>
          <cell r="R189">
            <v>1.8867929999999999</v>
          </cell>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410</v>
          </cell>
          <cell r="H190" t="str">
            <v>Percentage of long-stay residents experiencing one or more falls with major injury</v>
          </cell>
          <cell r="I190" t="str">
            <v>Long Stay</v>
          </cell>
          <cell r="J190">
            <v>2.1276600000000001</v>
          </cell>
          <cell r="L190">
            <v>3.4013599999999999</v>
          </cell>
          <cell r="N190">
            <v>2.0833300000000001</v>
          </cell>
          <cell r="P190">
            <v>2.8571399999999998</v>
          </cell>
          <cell r="R190">
            <v>2.622376</v>
          </cell>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410</v>
          </cell>
          <cell r="H191" t="str">
            <v>Percentage of long-stay residents experiencing one or more falls with major injury</v>
          </cell>
          <cell r="I191" t="str">
            <v>Long Stay</v>
          </cell>
          <cell r="J191">
            <v>7.4074099999999996</v>
          </cell>
          <cell r="L191">
            <v>7.1428599999999998</v>
          </cell>
          <cell r="N191">
            <v>6.6666699999999999</v>
          </cell>
          <cell r="P191">
            <v>7.4074099999999996</v>
          </cell>
          <cell r="R191">
            <v>7.1428599999999998</v>
          </cell>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410</v>
          </cell>
          <cell r="H192" t="str">
            <v>Percentage of long-stay residents experiencing one or more falls with major injury</v>
          </cell>
          <cell r="I192" t="str">
            <v>Long Stay</v>
          </cell>
          <cell r="J192">
            <v>1.7391300000000001</v>
          </cell>
          <cell r="L192">
            <v>0</v>
          </cell>
          <cell r="N192">
            <v>0</v>
          </cell>
          <cell r="P192">
            <v>0.8</v>
          </cell>
          <cell r="R192">
            <v>0.61601600000000001</v>
          </cell>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410</v>
          </cell>
          <cell r="H193" t="str">
            <v>Percentage of long-stay residents experiencing one or more falls with major injury</v>
          </cell>
          <cell r="I193" t="str">
            <v>Long Stay</v>
          </cell>
          <cell r="J193">
            <v>1.2987</v>
          </cell>
          <cell r="L193">
            <v>1.31579</v>
          </cell>
          <cell r="N193">
            <v>1.25</v>
          </cell>
          <cell r="P193">
            <v>3.6585399999999999</v>
          </cell>
          <cell r="R193">
            <v>1.904763</v>
          </cell>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410</v>
          </cell>
          <cell r="H194" t="str">
            <v>Percentage of long-stay residents experiencing one or more falls with major injury</v>
          </cell>
          <cell r="I194" t="str">
            <v>Long Stay</v>
          </cell>
          <cell r="J194">
            <v>0</v>
          </cell>
          <cell r="L194">
            <v>0</v>
          </cell>
          <cell r="N194">
            <v>0</v>
          </cell>
          <cell r="P194">
            <v>1.3333299999999999</v>
          </cell>
          <cell r="R194">
            <v>0.31347900000000001</v>
          </cell>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410</v>
          </cell>
          <cell r="H195" t="str">
            <v>Percentage of long-stay residents experiencing one or more falls with major injury</v>
          </cell>
          <cell r="I195" t="str">
            <v>Long Stay</v>
          </cell>
          <cell r="J195">
            <v>0</v>
          </cell>
          <cell r="L195">
            <v>2.32558</v>
          </cell>
          <cell r="N195">
            <v>0</v>
          </cell>
          <cell r="P195">
            <v>0</v>
          </cell>
          <cell r="R195">
            <v>0.61349699999999996</v>
          </cell>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410</v>
          </cell>
          <cell r="H196" t="str">
            <v>Percentage of long-stay residents experiencing one or more falls with major injury</v>
          </cell>
          <cell r="I196" t="str">
            <v>Long Stay</v>
          </cell>
          <cell r="J196">
            <v>1.16279</v>
          </cell>
          <cell r="L196">
            <v>1.1764699999999999</v>
          </cell>
          <cell r="N196">
            <v>1.2195100000000001</v>
          </cell>
          <cell r="P196">
            <v>2.40964</v>
          </cell>
          <cell r="R196">
            <v>1.4880949999999999</v>
          </cell>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410</v>
          </cell>
          <cell r="H197" t="str">
            <v>Percentage of long-stay residents experiencing one or more falls with major injury</v>
          </cell>
          <cell r="I197" t="str">
            <v>Long Stay</v>
          </cell>
          <cell r="J197">
            <v>1.2658199999999999</v>
          </cell>
          <cell r="L197">
            <v>2.4390200000000002</v>
          </cell>
          <cell r="N197">
            <v>1.19048</v>
          </cell>
          <cell r="P197">
            <v>2.32558</v>
          </cell>
          <cell r="R197">
            <v>1.8126880000000001</v>
          </cell>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410</v>
          </cell>
          <cell r="H198" t="str">
            <v>Percentage of long-stay residents experiencing one or more falls with major injury</v>
          </cell>
          <cell r="I198" t="str">
            <v>Long Stay</v>
          </cell>
          <cell r="J198">
            <v>1.63934</v>
          </cell>
          <cell r="L198">
            <v>0</v>
          </cell>
          <cell r="N198">
            <v>1.4705900000000001</v>
          </cell>
          <cell r="P198">
            <v>1.3513500000000001</v>
          </cell>
          <cell r="R198">
            <v>1.1235949999999999</v>
          </cell>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410</v>
          </cell>
          <cell r="H199" t="str">
            <v>Percentage of long-stay residents experiencing one or more falls with major injury</v>
          </cell>
          <cell r="I199" t="str">
            <v>Long Stay</v>
          </cell>
          <cell r="J199">
            <v>2.63158</v>
          </cell>
          <cell r="L199">
            <v>1.7857099999999999</v>
          </cell>
          <cell r="N199">
            <v>1.69492</v>
          </cell>
          <cell r="P199">
            <v>0.83333000000000002</v>
          </cell>
          <cell r="R199">
            <v>1.7241379999999999</v>
          </cell>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410</v>
          </cell>
          <cell r="H200" t="str">
            <v>Percentage of long-stay residents experiencing one or more falls with major injury</v>
          </cell>
          <cell r="I200" t="str">
            <v>Long Stay</v>
          </cell>
          <cell r="J200">
            <v>2.0833300000000001</v>
          </cell>
          <cell r="L200">
            <v>3.125</v>
          </cell>
          <cell r="N200">
            <v>2.1739099999999998</v>
          </cell>
          <cell r="P200">
            <v>2.1276600000000001</v>
          </cell>
          <cell r="R200">
            <v>2.380951</v>
          </cell>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410</v>
          </cell>
          <cell r="H201" t="str">
            <v>Percentage of long-stay residents experiencing one or more falls with major injury</v>
          </cell>
          <cell r="I201" t="str">
            <v>Long Stay</v>
          </cell>
          <cell r="J201">
            <v>1.25</v>
          </cell>
          <cell r="L201">
            <v>1.13636</v>
          </cell>
          <cell r="N201">
            <v>2.1978</v>
          </cell>
          <cell r="P201">
            <v>2.1276600000000001</v>
          </cell>
          <cell r="R201">
            <v>1.6997150000000001</v>
          </cell>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410</v>
          </cell>
          <cell r="H202" t="str">
            <v>Percentage of long-stay residents experiencing one or more falls with major injury</v>
          </cell>
          <cell r="I202" t="str">
            <v>Long Stay</v>
          </cell>
          <cell r="J202">
            <v>0</v>
          </cell>
          <cell r="L202">
            <v>0</v>
          </cell>
          <cell r="N202">
            <v>2.9411800000000001</v>
          </cell>
          <cell r="P202">
            <v>2.9411800000000001</v>
          </cell>
          <cell r="R202">
            <v>1.5873029999999999</v>
          </cell>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410</v>
          </cell>
          <cell r="H203" t="str">
            <v>Percentage of long-stay residents experiencing one or more falls with major injury</v>
          </cell>
          <cell r="I203" t="str">
            <v>Long Stay</v>
          </cell>
          <cell r="J203">
            <v>2.5640999999999998</v>
          </cell>
          <cell r="L203">
            <v>3.9473699999999998</v>
          </cell>
          <cell r="N203">
            <v>1.31579</v>
          </cell>
          <cell r="P203">
            <v>0</v>
          </cell>
          <cell r="R203">
            <v>1.9480519999999999</v>
          </cell>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410</v>
          </cell>
          <cell r="H204" t="str">
            <v>Percentage of long-stay residents experiencing one or more falls with major injury</v>
          </cell>
          <cell r="I204" t="str">
            <v>Long Stay</v>
          </cell>
          <cell r="J204">
            <v>2.9702999999999999</v>
          </cell>
          <cell r="L204">
            <v>3</v>
          </cell>
          <cell r="N204">
            <v>0.96153999999999995</v>
          </cell>
          <cell r="P204">
            <v>1.0416700000000001</v>
          </cell>
          <cell r="R204">
            <v>1.9950140000000001</v>
          </cell>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410</v>
          </cell>
          <cell r="H205" t="str">
            <v>Percentage of long-stay residents experiencing one or more falls with major injury</v>
          </cell>
          <cell r="I205" t="str">
            <v>Long Stay</v>
          </cell>
          <cell r="J205">
            <v>6.5789499999999999</v>
          </cell>
          <cell r="L205">
            <v>5</v>
          </cell>
          <cell r="N205">
            <v>8.3333300000000001</v>
          </cell>
          <cell r="P205">
            <v>7.7777799999999999</v>
          </cell>
          <cell r="R205">
            <v>6.969697</v>
          </cell>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410</v>
          </cell>
          <cell r="H206" t="str">
            <v>Percentage of long-stay residents experiencing one or more falls with major injury</v>
          </cell>
          <cell r="I206" t="str">
            <v>Long Stay</v>
          </cell>
          <cell r="J206">
            <v>3.2786900000000001</v>
          </cell>
          <cell r="L206">
            <v>1.6129</v>
          </cell>
          <cell r="N206">
            <v>3.0769199999999999</v>
          </cell>
          <cell r="P206">
            <v>3.2258100000000001</v>
          </cell>
          <cell r="R206">
            <v>2.8</v>
          </cell>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410</v>
          </cell>
          <cell r="H207" t="str">
            <v>Percentage of long-stay residents experiencing one or more falls with major injury</v>
          </cell>
          <cell r="I207" t="str">
            <v>Long Stay</v>
          </cell>
          <cell r="J207">
            <v>0.98038999999999998</v>
          </cell>
          <cell r="L207">
            <v>1.7094</v>
          </cell>
          <cell r="N207">
            <v>5</v>
          </cell>
          <cell r="P207">
            <v>5.0847499999999997</v>
          </cell>
          <cell r="R207">
            <v>3.282276</v>
          </cell>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410</v>
          </cell>
          <cell r="H208" t="str">
            <v>Percentage of long-stay residents experiencing one or more falls with major injury</v>
          </cell>
          <cell r="I208" t="str">
            <v>Long Stay</v>
          </cell>
          <cell r="J208">
            <v>3.2786900000000001</v>
          </cell>
          <cell r="L208">
            <v>1.7543899999999999</v>
          </cell>
          <cell r="N208">
            <v>1.6129</v>
          </cell>
          <cell r="P208">
            <v>0</v>
          </cell>
          <cell r="R208">
            <v>1.6597519999999999</v>
          </cell>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410</v>
          </cell>
          <cell r="H209" t="str">
            <v>Percentage of long-stay residents experiencing one or more falls with major injury</v>
          </cell>
          <cell r="I209" t="str">
            <v>Long Stay</v>
          </cell>
          <cell r="J209">
            <v>3.125</v>
          </cell>
          <cell r="L209">
            <v>1.49254</v>
          </cell>
          <cell r="N209">
            <v>0</v>
          </cell>
          <cell r="P209">
            <v>0</v>
          </cell>
          <cell r="R209">
            <v>1.1194040000000001</v>
          </cell>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410</v>
          </cell>
          <cell r="H210" t="str">
            <v>Percentage of long-stay residents experiencing one or more falls with major injury</v>
          </cell>
          <cell r="I210" t="str">
            <v>Long Stay</v>
          </cell>
          <cell r="J210">
            <v>2.9197099999999998</v>
          </cell>
          <cell r="L210">
            <v>2.8571399999999998</v>
          </cell>
          <cell r="N210">
            <v>2.9629599999999998</v>
          </cell>
          <cell r="P210">
            <v>3.7593999999999999</v>
          </cell>
          <cell r="R210">
            <v>3.119265</v>
          </cell>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410</v>
          </cell>
          <cell r="H211" t="str">
            <v>Percentage of long-stay residents experiencing one or more falls with major injury</v>
          </cell>
          <cell r="I211" t="str">
            <v>Long Stay</v>
          </cell>
          <cell r="J211">
            <v>1.51515</v>
          </cell>
          <cell r="L211">
            <v>1.5625</v>
          </cell>
          <cell r="N211">
            <v>0</v>
          </cell>
          <cell r="P211">
            <v>1.3513500000000001</v>
          </cell>
          <cell r="R211">
            <v>1.0948899999999999</v>
          </cell>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410</v>
          </cell>
          <cell r="H212" t="str">
            <v>Percentage of long-stay residents experiencing one or more falls with major injury</v>
          </cell>
          <cell r="I212" t="str">
            <v>Long Stay</v>
          </cell>
          <cell r="J212">
            <v>5.0632900000000003</v>
          </cell>
          <cell r="L212">
            <v>6.5217400000000003</v>
          </cell>
          <cell r="N212">
            <v>7.2164900000000003</v>
          </cell>
          <cell r="P212">
            <v>7.3684200000000004</v>
          </cell>
          <cell r="R212">
            <v>6.6115690000000003</v>
          </cell>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410</v>
          </cell>
          <cell r="H213" t="str">
            <v>Percentage of long-stay residents experiencing one or more falls with major injury</v>
          </cell>
          <cell r="I213" t="str">
            <v>Long Stay</v>
          </cell>
          <cell r="J213">
            <v>0</v>
          </cell>
          <cell r="L213">
            <v>0</v>
          </cell>
          <cell r="N213">
            <v>0</v>
          </cell>
          <cell r="P213">
            <v>1.7857099999999999</v>
          </cell>
          <cell r="R213">
            <v>0.40816200000000002</v>
          </cell>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410</v>
          </cell>
          <cell r="H214" t="str">
            <v>Percentage of long-stay residents experiencing one or more falls with major injury</v>
          </cell>
          <cell r="I214" t="str">
            <v>Long Stay</v>
          </cell>
          <cell r="J214">
            <v>0</v>
          </cell>
          <cell r="L214">
            <v>2.0833300000000001</v>
          </cell>
          <cell r="N214">
            <v>2</v>
          </cell>
          <cell r="P214">
            <v>4</v>
          </cell>
          <cell r="R214">
            <v>2.010049</v>
          </cell>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410</v>
          </cell>
          <cell r="H215" t="str">
            <v>Percentage of long-stay residents experiencing one or more falls with major injury</v>
          </cell>
          <cell r="I215" t="str">
            <v>Long Stay</v>
          </cell>
          <cell r="J215">
            <v>0</v>
          </cell>
          <cell r="L215">
            <v>0</v>
          </cell>
          <cell r="N215">
            <v>0</v>
          </cell>
          <cell r="P215">
            <v>1.5384599999999999</v>
          </cell>
          <cell r="R215">
            <v>0.408163</v>
          </cell>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410</v>
          </cell>
          <cell r="H216" t="str">
            <v>Percentage of long-stay residents experiencing one or more falls with major injury</v>
          </cell>
          <cell r="I216" t="str">
            <v>Long Stay</v>
          </cell>
          <cell r="J216">
            <v>5.3571400000000002</v>
          </cell>
          <cell r="L216">
            <v>4.8387099999999998</v>
          </cell>
          <cell r="N216">
            <v>2.6086999999999998</v>
          </cell>
          <cell r="P216">
            <v>3.6363599999999998</v>
          </cell>
          <cell r="R216">
            <v>4.1214750000000002</v>
          </cell>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410</v>
          </cell>
          <cell r="H217" t="str">
            <v>Percentage of long-stay residents experiencing one or more falls with major injury</v>
          </cell>
          <cell r="I217" t="str">
            <v>Long Stay</v>
          </cell>
          <cell r="J217">
            <v>4.3715799999999998</v>
          </cell>
          <cell r="L217">
            <v>4.4198899999999997</v>
          </cell>
          <cell r="N217">
            <v>5.0279299999999996</v>
          </cell>
          <cell r="P217">
            <v>1.6574599999999999</v>
          </cell>
          <cell r="R217">
            <v>3.8674019999999998</v>
          </cell>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410</v>
          </cell>
          <cell r="H218" t="str">
            <v>Percentage of long-stay residents experiencing one or more falls with major injury</v>
          </cell>
          <cell r="I218" t="str">
            <v>Long Stay</v>
          </cell>
          <cell r="J218">
            <v>0</v>
          </cell>
          <cell r="L218">
            <v>2.63158</v>
          </cell>
          <cell r="N218">
            <v>5.5555599999999998</v>
          </cell>
          <cell r="P218">
            <v>8.1081099999999999</v>
          </cell>
          <cell r="R218">
            <v>4.109591</v>
          </cell>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410</v>
          </cell>
          <cell r="H219" t="str">
            <v>Percentage of long-stay residents experiencing one or more falls with major injury</v>
          </cell>
          <cell r="I219" t="str">
            <v>Long Stay</v>
          </cell>
          <cell r="J219">
            <v>2.6666699999999999</v>
          </cell>
          <cell r="L219">
            <v>4.81928</v>
          </cell>
          <cell r="N219">
            <v>4.5976999999999997</v>
          </cell>
          <cell r="P219">
            <v>3.5714299999999999</v>
          </cell>
          <cell r="R219">
            <v>3.9513690000000001</v>
          </cell>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410</v>
          </cell>
          <cell r="H220" t="str">
            <v>Percentage of long-stay residents experiencing one or more falls with major injury</v>
          </cell>
          <cell r="I220" t="str">
            <v>Long Stay</v>
          </cell>
          <cell r="J220">
            <v>0</v>
          </cell>
          <cell r="L220">
            <v>2.2727300000000001</v>
          </cell>
          <cell r="N220">
            <v>2.2727300000000001</v>
          </cell>
          <cell r="P220">
            <v>0</v>
          </cell>
          <cell r="R220">
            <v>1.1363650000000001</v>
          </cell>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410</v>
          </cell>
          <cell r="H221" t="str">
            <v>Percentage of long-stay residents experiencing one or more falls with major injury</v>
          </cell>
          <cell r="I221" t="str">
            <v>Long Stay</v>
          </cell>
          <cell r="J221">
            <v>12.67606</v>
          </cell>
          <cell r="L221">
            <v>6.9444400000000002</v>
          </cell>
          <cell r="N221">
            <v>7.1428599999999998</v>
          </cell>
          <cell r="P221">
            <v>5.1948100000000004</v>
          </cell>
          <cell r="R221">
            <v>7.9310359999999998</v>
          </cell>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410</v>
          </cell>
          <cell r="H222" t="str">
            <v>Percentage of long-stay residents experiencing one or more falls with major injury</v>
          </cell>
          <cell r="I222" t="str">
            <v>Long Stay</v>
          </cell>
          <cell r="J222" t="str">
            <v>*</v>
          </cell>
          <cell r="K222">
            <v>9</v>
          </cell>
          <cell r="L222" t="str">
            <v>*</v>
          </cell>
          <cell r="M222">
            <v>9</v>
          </cell>
          <cell r="N222" t="str">
            <v>*</v>
          </cell>
          <cell r="O222">
            <v>9</v>
          </cell>
          <cell r="P222" t="str">
            <v>*</v>
          </cell>
          <cell r="Q222">
            <v>9</v>
          </cell>
          <cell r="R222">
            <v>0</v>
          </cell>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410</v>
          </cell>
          <cell r="H223" t="str">
            <v>Percentage of long-stay residents experiencing one or more falls with major injury</v>
          </cell>
          <cell r="I223" t="str">
            <v>Long Stay</v>
          </cell>
          <cell r="J223">
            <v>0.83333000000000002</v>
          </cell>
          <cell r="L223">
            <v>1.65289</v>
          </cell>
          <cell r="N223">
            <v>1.7094</v>
          </cell>
          <cell r="P223">
            <v>1.5267200000000001</v>
          </cell>
          <cell r="R223">
            <v>1.431492</v>
          </cell>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410</v>
          </cell>
          <cell r="H224" t="str">
            <v>Percentage of long-stay residents experiencing one or more falls with major injury</v>
          </cell>
          <cell r="I224" t="str">
            <v>Long Stay</v>
          </cell>
          <cell r="J224">
            <v>2.5</v>
          </cell>
          <cell r="L224">
            <v>2.5973999999999999</v>
          </cell>
          <cell r="N224">
            <v>2.4691399999999999</v>
          </cell>
          <cell r="P224">
            <v>4.5976999999999997</v>
          </cell>
          <cell r="R224">
            <v>3.0769229999999999</v>
          </cell>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410</v>
          </cell>
          <cell r="H225" t="str">
            <v>Percentage of long-stay residents experiencing one or more falls with major injury</v>
          </cell>
          <cell r="I225" t="str">
            <v>Long Stay</v>
          </cell>
          <cell r="J225">
            <v>10</v>
          </cell>
          <cell r="L225">
            <v>6.8965500000000004</v>
          </cell>
          <cell r="N225">
            <v>6.25</v>
          </cell>
          <cell r="P225">
            <v>5.7142900000000001</v>
          </cell>
          <cell r="R225">
            <v>7.1428580000000004</v>
          </cell>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410</v>
          </cell>
          <cell r="H226" t="str">
            <v>Percentage of long-stay residents experiencing one or more falls with major injury</v>
          </cell>
          <cell r="I226" t="str">
            <v>Long Stay</v>
          </cell>
          <cell r="J226">
            <v>0.97087000000000001</v>
          </cell>
          <cell r="L226">
            <v>0.99009999999999998</v>
          </cell>
          <cell r="N226">
            <v>0.97087000000000001</v>
          </cell>
          <cell r="P226">
            <v>0.99009999999999998</v>
          </cell>
          <cell r="R226">
            <v>0.98039100000000001</v>
          </cell>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410</v>
          </cell>
          <cell r="H227" t="str">
            <v>Percentage of long-stay residents experiencing one or more falls with major injury</v>
          </cell>
          <cell r="I227" t="str">
            <v>Long Stay</v>
          </cell>
          <cell r="J227">
            <v>3.5714299999999999</v>
          </cell>
          <cell r="L227">
            <v>0</v>
          </cell>
          <cell r="N227">
            <v>0</v>
          </cell>
          <cell r="P227">
            <v>5.4054099999999998</v>
          </cell>
          <cell r="R227">
            <v>2.380954</v>
          </cell>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410</v>
          </cell>
          <cell r="H228" t="str">
            <v>Percentage of long-stay residents experiencing one or more falls with major injury</v>
          </cell>
          <cell r="I228" t="str">
            <v>Long Stay</v>
          </cell>
          <cell r="J228">
            <v>0.90908999999999995</v>
          </cell>
          <cell r="L228">
            <v>0.94340000000000002</v>
          </cell>
          <cell r="N228">
            <v>0.95238</v>
          </cell>
          <cell r="P228">
            <v>0.91742999999999997</v>
          </cell>
          <cell r="R228">
            <v>0.93023299999999998</v>
          </cell>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410</v>
          </cell>
          <cell r="H229" t="str">
            <v>Percentage of long-stay residents experiencing one or more falls with major injury</v>
          </cell>
          <cell r="I229" t="str">
            <v>Long Stay</v>
          </cell>
          <cell r="J229">
            <v>4.6729000000000003</v>
          </cell>
          <cell r="L229">
            <v>2.9702999999999999</v>
          </cell>
          <cell r="N229">
            <v>4.0816299999999996</v>
          </cell>
          <cell r="P229">
            <v>3.0612200000000001</v>
          </cell>
          <cell r="R229">
            <v>3.7128709999999998</v>
          </cell>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410</v>
          </cell>
          <cell r="H230" t="str">
            <v>Percentage of long-stay residents experiencing one or more falls with major injury</v>
          </cell>
          <cell r="I230" t="str">
            <v>Long Stay</v>
          </cell>
          <cell r="J230">
            <v>0</v>
          </cell>
          <cell r="L230">
            <v>0</v>
          </cell>
          <cell r="N230">
            <v>0</v>
          </cell>
          <cell r="P230">
            <v>1.0989</v>
          </cell>
          <cell r="R230">
            <v>0.27027000000000001</v>
          </cell>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410</v>
          </cell>
          <cell r="H231" t="str">
            <v>Percentage of long-stay residents experiencing one or more falls with major injury</v>
          </cell>
          <cell r="I231" t="str">
            <v>Long Stay</v>
          </cell>
          <cell r="J231">
            <v>4.0816299999999996</v>
          </cell>
          <cell r="L231">
            <v>3.9603999999999999</v>
          </cell>
          <cell r="N231">
            <v>1.9802</v>
          </cell>
          <cell r="P231">
            <v>0</v>
          </cell>
          <cell r="R231">
            <v>2.4570029999999998</v>
          </cell>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410</v>
          </cell>
          <cell r="H232" t="str">
            <v>Percentage of long-stay residents experiencing one or more falls with major injury</v>
          </cell>
          <cell r="I232" t="str">
            <v>Long Stay</v>
          </cell>
          <cell r="J232">
            <v>1.96078</v>
          </cell>
          <cell r="L232">
            <v>1.8656699999999999</v>
          </cell>
          <cell r="N232">
            <v>1.50376</v>
          </cell>
          <cell r="P232">
            <v>1.56863</v>
          </cell>
          <cell r="R232">
            <v>1.724137</v>
          </cell>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410</v>
          </cell>
          <cell r="H233" t="str">
            <v>Percentage of long-stay residents experiencing one or more falls with major injury</v>
          </cell>
          <cell r="I233" t="str">
            <v>Long Stay</v>
          </cell>
          <cell r="J233">
            <v>3.0303</v>
          </cell>
          <cell r="L233">
            <v>5.6337999999999999</v>
          </cell>
          <cell r="N233">
            <v>4.1666699999999999</v>
          </cell>
          <cell r="P233">
            <v>5.0632900000000003</v>
          </cell>
          <cell r="R233">
            <v>4.5138879999999997</v>
          </cell>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410</v>
          </cell>
          <cell r="H234" t="str">
            <v>Percentage of long-stay residents experiencing one or more falls with major injury</v>
          </cell>
          <cell r="I234" t="str">
            <v>Long Stay</v>
          </cell>
          <cell r="J234">
            <v>4.87805</v>
          </cell>
          <cell r="L234">
            <v>4.65116</v>
          </cell>
          <cell r="N234">
            <v>4.0816299999999996</v>
          </cell>
          <cell r="P234">
            <v>2.0833300000000001</v>
          </cell>
          <cell r="R234">
            <v>3.8674010000000001</v>
          </cell>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410</v>
          </cell>
          <cell r="H235" t="str">
            <v>Percentage of long-stay residents experiencing one or more falls with major injury</v>
          </cell>
          <cell r="I235" t="str">
            <v>Long Stay</v>
          </cell>
          <cell r="J235">
            <v>1.90476</v>
          </cell>
          <cell r="L235">
            <v>3.7735799999999999</v>
          </cell>
          <cell r="N235">
            <v>1.8018000000000001</v>
          </cell>
          <cell r="P235">
            <v>2.7522899999999999</v>
          </cell>
          <cell r="R235">
            <v>2.5522010000000002</v>
          </cell>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410</v>
          </cell>
          <cell r="H236" t="str">
            <v>Percentage of long-stay residents experiencing one or more falls with major injury</v>
          </cell>
          <cell r="I236" t="str">
            <v>Long Stay</v>
          </cell>
          <cell r="J236">
            <v>2.4691399999999999</v>
          </cell>
          <cell r="L236">
            <v>2.7397300000000002</v>
          </cell>
          <cell r="N236">
            <v>2.3529399999999998</v>
          </cell>
          <cell r="P236">
            <v>1.2987</v>
          </cell>
          <cell r="R236">
            <v>2.2151909999999999</v>
          </cell>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410</v>
          </cell>
          <cell r="H237" t="str">
            <v>Percentage of long-stay residents experiencing one or more falls with major injury</v>
          </cell>
          <cell r="I237" t="str">
            <v>Long Stay</v>
          </cell>
          <cell r="J237">
            <v>6.4516099999999996</v>
          </cell>
          <cell r="L237">
            <v>5.7142900000000001</v>
          </cell>
          <cell r="N237">
            <v>2.8571399999999998</v>
          </cell>
          <cell r="P237">
            <v>5.5555599999999998</v>
          </cell>
          <cell r="R237">
            <v>5.1094900000000001</v>
          </cell>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410</v>
          </cell>
          <cell r="H238" t="str">
            <v>Percentage of long-stay residents experiencing one or more falls with major injury</v>
          </cell>
          <cell r="I238" t="str">
            <v>Long Stay</v>
          </cell>
          <cell r="J238">
            <v>5.2980099999999997</v>
          </cell>
          <cell r="L238">
            <v>3.8709699999999998</v>
          </cell>
          <cell r="N238">
            <v>4.0268499999999996</v>
          </cell>
          <cell r="P238">
            <v>4.0816299999999996</v>
          </cell>
          <cell r="R238">
            <v>4.318937</v>
          </cell>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410</v>
          </cell>
          <cell r="H239" t="str">
            <v>Percentage of long-stay residents experiencing one or more falls with major injury</v>
          </cell>
          <cell r="I239" t="str">
            <v>Long Stay</v>
          </cell>
          <cell r="J239">
            <v>2.3809499999999999</v>
          </cell>
          <cell r="L239">
            <v>0</v>
          </cell>
          <cell r="N239">
            <v>0</v>
          </cell>
          <cell r="P239">
            <v>0</v>
          </cell>
          <cell r="R239">
            <v>0.564971</v>
          </cell>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410</v>
          </cell>
          <cell r="H240" t="str">
            <v>Percentage of long-stay residents experiencing one or more falls with major injury</v>
          </cell>
          <cell r="I240" t="str">
            <v>Long Stay</v>
          </cell>
          <cell r="J240">
            <v>1.13636</v>
          </cell>
          <cell r="L240">
            <v>5.1020399999999997</v>
          </cell>
          <cell r="N240">
            <v>3.9603999999999999</v>
          </cell>
          <cell r="P240">
            <v>4</v>
          </cell>
          <cell r="R240">
            <v>3.6175709999999999</v>
          </cell>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410</v>
          </cell>
          <cell r="H241" t="str">
            <v>Percentage of long-stay residents experiencing one or more falls with major injury</v>
          </cell>
          <cell r="I241" t="str">
            <v>Long Stay</v>
          </cell>
          <cell r="J241">
            <v>0</v>
          </cell>
          <cell r="L241">
            <v>0</v>
          </cell>
          <cell r="N241">
            <v>0</v>
          </cell>
          <cell r="P241">
            <v>0</v>
          </cell>
          <cell r="R241">
            <v>0</v>
          </cell>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410</v>
          </cell>
          <cell r="H242" t="str">
            <v>Percentage of long-stay residents experiencing one or more falls with major injury</v>
          </cell>
          <cell r="I242" t="str">
            <v>Long Stay</v>
          </cell>
          <cell r="J242">
            <v>3.8461500000000002</v>
          </cell>
          <cell r="L242">
            <v>4</v>
          </cell>
          <cell r="N242">
            <v>8</v>
          </cell>
          <cell r="P242">
            <v>8.3333300000000001</v>
          </cell>
          <cell r="R242">
            <v>5.9999979999999997</v>
          </cell>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410</v>
          </cell>
          <cell r="H243" t="str">
            <v>Percentage of long-stay residents experiencing one or more falls with major injury</v>
          </cell>
          <cell r="I243" t="str">
            <v>Long Stay</v>
          </cell>
          <cell r="J243">
            <v>0</v>
          </cell>
          <cell r="L243">
            <v>0</v>
          </cell>
          <cell r="N243">
            <v>0</v>
          </cell>
          <cell r="P243">
            <v>0</v>
          </cell>
          <cell r="R243">
            <v>0</v>
          </cell>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410</v>
          </cell>
          <cell r="H244" t="str">
            <v>Percentage of long-stay residents experiencing one or more falls with major injury</v>
          </cell>
          <cell r="I244" t="str">
            <v>Long Stay</v>
          </cell>
          <cell r="J244">
            <v>4.3478300000000001</v>
          </cell>
          <cell r="L244">
            <v>3.60825</v>
          </cell>
          <cell r="N244">
            <v>4.9751200000000004</v>
          </cell>
          <cell r="P244">
            <v>5.0505100000000001</v>
          </cell>
          <cell r="R244">
            <v>4.5000020000000003</v>
          </cell>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410</v>
          </cell>
          <cell r="H245" t="str">
            <v>Percentage of long-stay residents experiencing one or more falls with major injury</v>
          </cell>
          <cell r="I245" t="str">
            <v>Long Stay</v>
          </cell>
          <cell r="J245">
            <v>1.40845</v>
          </cell>
          <cell r="L245">
            <v>2.7777799999999999</v>
          </cell>
          <cell r="N245">
            <v>1.40845</v>
          </cell>
          <cell r="P245">
            <v>2.63158</v>
          </cell>
          <cell r="R245">
            <v>2.0689660000000001</v>
          </cell>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410</v>
          </cell>
          <cell r="H246" t="str">
            <v>Percentage of long-stay residents experiencing one or more falls with major injury</v>
          </cell>
          <cell r="I246" t="str">
            <v>Long Stay</v>
          </cell>
          <cell r="J246">
            <v>1.5872999999999999</v>
          </cell>
          <cell r="L246">
            <v>2.9850699999999999</v>
          </cell>
          <cell r="N246">
            <v>1.4492799999999999</v>
          </cell>
          <cell r="P246">
            <v>1.49254</v>
          </cell>
          <cell r="R246">
            <v>1.8796999999999999</v>
          </cell>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410</v>
          </cell>
          <cell r="H247" t="str">
            <v>Percentage of long-stay residents experiencing one or more falls with major injury</v>
          </cell>
          <cell r="I247" t="str">
            <v>Long Stay</v>
          </cell>
          <cell r="J247">
            <v>3.1745999999999999</v>
          </cell>
          <cell r="L247">
            <v>0</v>
          </cell>
          <cell r="N247">
            <v>0</v>
          </cell>
          <cell r="P247">
            <v>0</v>
          </cell>
          <cell r="R247">
            <v>0.79999900000000002</v>
          </cell>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410</v>
          </cell>
          <cell r="H248" t="str">
            <v>Percentage of long-stay residents experiencing one or more falls with major injury</v>
          </cell>
          <cell r="I248" t="str">
            <v>Long Stay</v>
          </cell>
          <cell r="J248">
            <v>0</v>
          </cell>
          <cell r="L248">
            <v>0</v>
          </cell>
          <cell r="N248">
            <v>0</v>
          </cell>
          <cell r="P248">
            <v>0</v>
          </cell>
          <cell r="R248">
            <v>0</v>
          </cell>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410</v>
          </cell>
          <cell r="H249" t="str">
            <v>Percentage of long-stay residents experiencing one or more falls with major injury</v>
          </cell>
          <cell r="I249" t="str">
            <v>Long Stay</v>
          </cell>
          <cell r="J249">
            <v>5.2631600000000001</v>
          </cell>
          <cell r="L249">
            <v>2.6666699999999999</v>
          </cell>
          <cell r="N249">
            <v>4.2857099999999999</v>
          </cell>
          <cell r="P249">
            <v>1.4705900000000001</v>
          </cell>
          <cell r="R249">
            <v>3.4602080000000002</v>
          </cell>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410</v>
          </cell>
          <cell r="H250" t="str">
            <v>Percentage of long-stay residents experiencing one or more falls with major injury</v>
          </cell>
          <cell r="I250" t="str">
            <v>Long Stay</v>
          </cell>
          <cell r="J250">
            <v>4.2105300000000003</v>
          </cell>
          <cell r="L250">
            <v>3.3333300000000001</v>
          </cell>
          <cell r="N250">
            <v>4.0816299999999996</v>
          </cell>
          <cell r="P250">
            <v>4.3478300000000001</v>
          </cell>
          <cell r="R250">
            <v>4</v>
          </cell>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410</v>
          </cell>
          <cell r="H251" t="str">
            <v>Percentage of long-stay residents experiencing one or more falls with major injury</v>
          </cell>
          <cell r="I251" t="str">
            <v>Long Stay</v>
          </cell>
          <cell r="J251">
            <v>1.6666700000000001</v>
          </cell>
          <cell r="L251">
            <v>0</v>
          </cell>
          <cell r="N251">
            <v>0.84745999999999999</v>
          </cell>
          <cell r="P251">
            <v>0.73529</v>
          </cell>
          <cell r="R251">
            <v>0.80482900000000002</v>
          </cell>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410</v>
          </cell>
          <cell r="H252" t="str">
            <v>Percentage of long-stay residents experiencing one or more falls with major injury</v>
          </cell>
          <cell r="I252" t="str">
            <v>Long Stay</v>
          </cell>
          <cell r="J252">
            <v>3.3333300000000001</v>
          </cell>
          <cell r="L252">
            <v>5.8823499999999997</v>
          </cell>
          <cell r="N252">
            <v>6.0606099999999996</v>
          </cell>
          <cell r="P252">
            <v>3.2258100000000001</v>
          </cell>
          <cell r="R252">
            <v>4.6875</v>
          </cell>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410</v>
          </cell>
          <cell r="H253" t="str">
            <v>Percentage of long-stay residents experiencing one or more falls with major injury</v>
          </cell>
          <cell r="I253" t="str">
            <v>Long Stay</v>
          </cell>
          <cell r="J253">
            <v>0</v>
          </cell>
          <cell r="L253">
            <v>0</v>
          </cell>
          <cell r="N253">
            <v>0</v>
          </cell>
          <cell r="P253">
            <v>0</v>
          </cell>
          <cell r="R253">
            <v>0</v>
          </cell>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410</v>
          </cell>
          <cell r="H254" t="str">
            <v>Percentage of long-stay residents experiencing one or more falls with major injury</v>
          </cell>
          <cell r="I254" t="str">
            <v>Long Stay</v>
          </cell>
          <cell r="J254" t="str">
            <v>*</v>
          </cell>
          <cell r="K254">
            <v>9</v>
          </cell>
          <cell r="L254">
            <v>0</v>
          </cell>
          <cell r="N254">
            <v>0</v>
          </cell>
          <cell r="P254">
            <v>0</v>
          </cell>
          <cell r="R254">
            <v>0</v>
          </cell>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410</v>
          </cell>
          <cell r="H255" t="str">
            <v>Percentage of long-stay residents experiencing one or more falls with major injury</v>
          </cell>
          <cell r="I255" t="str">
            <v>Long Stay</v>
          </cell>
          <cell r="J255">
            <v>2.7027000000000001</v>
          </cell>
          <cell r="L255">
            <v>2.7777799999999999</v>
          </cell>
          <cell r="N255">
            <v>3.0303</v>
          </cell>
          <cell r="P255">
            <v>4.1666699999999999</v>
          </cell>
          <cell r="R255">
            <v>3.0769229999999999</v>
          </cell>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410</v>
          </cell>
          <cell r="H256" t="str">
            <v>Percentage of long-stay residents experiencing one or more falls with major injury</v>
          </cell>
          <cell r="I256" t="str">
            <v>Long Stay</v>
          </cell>
          <cell r="J256">
            <v>8.5714299999999994</v>
          </cell>
          <cell r="L256">
            <v>9.0909099999999992</v>
          </cell>
          <cell r="N256">
            <v>2.9411800000000001</v>
          </cell>
          <cell r="P256">
            <v>6.25</v>
          </cell>
          <cell r="R256">
            <v>6.7164190000000001</v>
          </cell>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410</v>
          </cell>
          <cell r="H257" t="str">
            <v>Percentage of long-stay residents experiencing one or more falls with major injury</v>
          </cell>
          <cell r="I257" t="str">
            <v>Long Stay</v>
          </cell>
          <cell r="J257">
            <v>4.1322299999999998</v>
          </cell>
          <cell r="L257">
            <v>4.1666699999999999</v>
          </cell>
          <cell r="N257">
            <v>3.30579</v>
          </cell>
          <cell r="P257">
            <v>4.1666699999999999</v>
          </cell>
          <cell r="R257">
            <v>3.9419110000000002</v>
          </cell>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410</v>
          </cell>
          <cell r="H258" t="str">
            <v>Percentage of long-stay residents experiencing one or more falls with major injury</v>
          </cell>
          <cell r="I258" t="str">
            <v>Long Stay</v>
          </cell>
          <cell r="J258">
            <v>2.1739099999999998</v>
          </cell>
          <cell r="L258">
            <v>1</v>
          </cell>
          <cell r="N258">
            <v>1.9802</v>
          </cell>
          <cell r="P258">
            <v>1.9802</v>
          </cell>
          <cell r="R258">
            <v>1.7766500000000001</v>
          </cell>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410</v>
          </cell>
          <cell r="H259" t="str">
            <v>Percentage of long-stay residents experiencing one or more falls with major injury</v>
          </cell>
          <cell r="I259" t="str">
            <v>Long Stay</v>
          </cell>
          <cell r="J259">
            <v>2.7027000000000001</v>
          </cell>
          <cell r="L259">
            <v>2.7027000000000001</v>
          </cell>
          <cell r="N259">
            <v>2.8571399999999998</v>
          </cell>
          <cell r="P259">
            <v>0</v>
          </cell>
          <cell r="R259">
            <v>2.0134210000000001</v>
          </cell>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410</v>
          </cell>
          <cell r="H260" t="str">
            <v>Percentage of long-stay residents experiencing one or more falls with major injury</v>
          </cell>
          <cell r="I260" t="str">
            <v>Long Stay</v>
          </cell>
          <cell r="J260">
            <v>0</v>
          </cell>
          <cell r="L260">
            <v>2.4390200000000002</v>
          </cell>
          <cell r="N260">
            <v>2.7027000000000001</v>
          </cell>
          <cell r="P260">
            <v>2.7777799999999999</v>
          </cell>
          <cell r="R260">
            <v>1.9108270000000001</v>
          </cell>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410</v>
          </cell>
          <cell r="H261" t="str">
            <v>Percentage of long-stay residents experiencing one or more falls with major injury</v>
          </cell>
          <cell r="I261" t="str">
            <v>Long Stay</v>
          </cell>
          <cell r="J261" t="str">
            <v>*</v>
          </cell>
          <cell r="K261">
            <v>9</v>
          </cell>
          <cell r="L261" t="str">
            <v>*</v>
          </cell>
          <cell r="M261">
            <v>9</v>
          </cell>
          <cell r="N261" t="str">
            <v>*</v>
          </cell>
          <cell r="O261">
            <v>9</v>
          </cell>
          <cell r="P261" t="str">
            <v>*</v>
          </cell>
          <cell r="Q261">
            <v>9</v>
          </cell>
          <cell r="R261">
            <v>0</v>
          </cell>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410</v>
          </cell>
          <cell r="H262" t="str">
            <v>Percentage of long-stay residents experiencing one or more falls with major injury</v>
          </cell>
          <cell r="I262" t="str">
            <v>Long Stay</v>
          </cell>
          <cell r="J262">
            <v>1.2658199999999999</v>
          </cell>
          <cell r="L262">
            <v>1.2987</v>
          </cell>
          <cell r="N262">
            <v>3.5714299999999999</v>
          </cell>
          <cell r="P262">
            <v>3.6585399999999999</v>
          </cell>
          <cell r="R262">
            <v>2.4844719999999998</v>
          </cell>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410</v>
          </cell>
          <cell r="H263" t="str">
            <v>Percentage of long-stay residents experiencing one or more falls with major injury</v>
          </cell>
          <cell r="I263" t="str">
            <v>Long Stay</v>
          </cell>
          <cell r="J263">
            <v>2.0408200000000001</v>
          </cell>
          <cell r="L263">
            <v>1.9230799999999999</v>
          </cell>
          <cell r="N263">
            <v>1.6129</v>
          </cell>
          <cell r="P263">
            <v>1.5625</v>
          </cell>
          <cell r="R263">
            <v>1.7621150000000001</v>
          </cell>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410</v>
          </cell>
          <cell r="H264" t="str">
            <v>Percentage of long-stay residents experiencing one or more falls with major injury</v>
          </cell>
          <cell r="I264" t="str">
            <v>Long Stay</v>
          </cell>
          <cell r="J264">
            <v>5.4054099999999998</v>
          </cell>
          <cell r="L264">
            <v>3.3333300000000001</v>
          </cell>
          <cell r="N264">
            <v>9.0909099999999992</v>
          </cell>
          <cell r="P264">
            <v>11.764709999999999</v>
          </cell>
          <cell r="R264">
            <v>7.462688</v>
          </cell>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410</v>
          </cell>
          <cell r="H265" t="str">
            <v>Percentage of long-stay residents experiencing one or more falls with major injury</v>
          </cell>
          <cell r="I265" t="str">
            <v>Long Stay</v>
          </cell>
          <cell r="J265">
            <v>1.6129</v>
          </cell>
          <cell r="L265">
            <v>3.125</v>
          </cell>
          <cell r="N265">
            <v>3.2258100000000001</v>
          </cell>
          <cell r="P265">
            <v>1.72414</v>
          </cell>
          <cell r="R265">
            <v>2.439025</v>
          </cell>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410</v>
          </cell>
          <cell r="H266" t="str">
            <v>Percentage of long-stay residents experiencing one or more falls with major injury</v>
          </cell>
          <cell r="I266" t="str">
            <v>Long Stay</v>
          </cell>
          <cell r="J266">
            <v>9.3023299999999995</v>
          </cell>
          <cell r="L266">
            <v>10</v>
          </cell>
          <cell r="N266">
            <v>10.256410000000001</v>
          </cell>
          <cell r="P266">
            <v>11.11111</v>
          </cell>
          <cell r="R266">
            <v>10.126583</v>
          </cell>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410</v>
          </cell>
          <cell r="H267" t="str">
            <v>Percentage of long-stay residents experiencing one or more falls with major injury</v>
          </cell>
          <cell r="I267" t="str">
            <v>Long Stay</v>
          </cell>
          <cell r="J267">
            <v>1.9230799999999999</v>
          </cell>
          <cell r="L267">
            <v>1.88679</v>
          </cell>
          <cell r="N267">
            <v>1.8181799999999999</v>
          </cell>
          <cell r="P267">
            <v>5.5555599999999998</v>
          </cell>
          <cell r="R267">
            <v>2.8037390000000002</v>
          </cell>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410</v>
          </cell>
          <cell r="H268" t="str">
            <v>Percentage of long-stay residents experiencing one or more falls with major injury</v>
          </cell>
          <cell r="I268" t="str">
            <v>Long Stay</v>
          </cell>
          <cell r="J268">
            <v>2.2727300000000001</v>
          </cell>
          <cell r="L268">
            <v>1.1764699999999999</v>
          </cell>
          <cell r="N268">
            <v>1.20482</v>
          </cell>
          <cell r="P268">
            <v>2.32558</v>
          </cell>
          <cell r="R268">
            <v>1.754386</v>
          </cell>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410</v>
          </cell>
          <cell r="H269" t="str">
            <v>Percentage of long-stay residents experiencing one or more falls with major injury</v>
          </cell>
          <cell r="I269" t="str">
            <v>Long Stay</v>
          </cell>
          <cell r="J269">
            <v>2.01342</v>
          </cell>
          <cell r="L269">
            <v>1.9480500000000001</v>
          </cell>
          <cell r="N269">
            <v>0.64515999999999996</v>
          </cell>
          <cell r="P269">
            <v>0.68027000000000004</v>
          </cell>
          <cell r="R269">
            <v>1.3223119999999999</v>
          </cell>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410</v>
          </cell>
          <cell r="H270" t="str">
            <v>Percentage of long-stay residents experiencing one or more falls with major injury</v>
          </cell>
          <cell r="I270" t="str">
            <v>Long Stay</v>
          </cell>
          <cell r="J270">
            <v>0.92593000000000003</v>
          </cell>
          <cell r="L270">
            <v>0.93457999999999997</v>
          </cell>
          <cell r="N270">
            <v>1.88679</v>
          </cell>
          <cell r="P270">
            <v>5.3571400000000002</v>
          </cell>
          <cell r="R270">
            <v>2.309469</v>
          </cell>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410</v>
          </cell>
          <cell r="H271" t="str">
            <v>Percentage of long-stay residents experiencing one or more falls with major injury</v>
          </cell>
          <cell r="I271" t="str">
            <v>Long Stay</v>
          </cell>
          <cell r="J271" t="str">
            <v>*</v>
          </cell>
          <cell r="K271">
            <v>9</v>
          </cell>
          <cell r="L271">
            <v>0</v>
          </cell>
          <cell r="N271">
            <v>0</v>
          </cell>
          <cell r="P271">
            <v>0</v>
          </cell>
          <cell r="R271">
            <v>0</v>
          </cell>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410</v>
          </cell>
          <cell r="H272" t="str">
            <v>Percentage of long-stay residents experiencing one or more falls with major injury</v>
          </cell>
          <cell r="I272" t="str">
            <v>Long Stay</v>
          </cell>
          <cell r="J272">
            <v>5.66038</v>
          </cell>
          <cell r="L272">
            <v>5.66038</v>
          </cell>
          <cell r="N272">
            <v>5.7692300000000003</v>
          </cell>
          <cell r="P272">
            <v>8.1632700000000007</v>
          </cell>
          <cell r="R272">
            <v>6.2801960000000001</v>
          </cell>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410</v>
          </cell>
          <cell r="H273" t="str">
            <v>Percentage of long-stay residents experiencing one or more falls with major injury</v>
          </cell>
          <cell r="I273" t="str">
            <v>Long Stay</v>
          </cell>
          <cell r="J273">
            <v>0</v>
          </cell>
          <cell r="L273" t="str">
            <v>*</v>
          </cell>
          <cell r="M273">
            <v>9</v>
          </cell>
          <cell r="N273" t="str">
            <v>*</v>
          </cell>
          <cell r="O273">
            <v>9</v>
          </cell>
          <cell r="P273" t="str">
            <v>*</v>
          </cell>
          <cell r="Q273">
            <v>9</v>
          </cell>
          <cell r="R273">
            <v>1.298702</v>
          </cell>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410</v>
          </cell>
          <cell r="H274" t="str">
            <v>Percentage of long-stay residents experiencing one or more falls with major injury</v>
          </cell>
          <cell r="I274" t="str">
            <v>Long Stay</v>
          </cell>
          <cell r="J274">
            <v>0</v>
          </cell>
          <cell r="L274">
            <v>0</v>
          </cell>
          <cell r="N274">
            <v>0</v>
          </cell>
          <cell r="P274">
            <v>1.2820499999999999</v>
          </cell>
          <cell r="R274">
            <v>0.326797</v>
          </cell>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410</v>
          </cell>
          <cell r="H275" t="str">
            <v>Percentage of long-stay residents experiencing one or more falls with major injury</v>
          </cell>
          <cell r="I275" t="str">
            <v>Long Stay</v>
          </cell>
          <cell r="J275">
            <v>0</v>
          </cell>
          <cell r="L275">
            <v>0</v>
          </cell>
          <cell r="N275">
            <v>0</v>
          </cell>
          <cell r="P275">
            <v>0</v>
          </cell>
          <cell r="R275">
            <v>0</v>
          </cell>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410</v>
          </cell>
          <cell r="H276" t="str">
            <v>Percentage of long-stay residents experiencing one or more falls with major injury</v>
          </cell>
          <cell r="I276" t="str">
            <v>Long Stay</v>
          </cell>
          <cell r="J276">
            <v>0</v>
          </cell>
          <cell r="L276">
            <v>0</v>
          </cell>
          <cell r="N276">
            <v>0</v>
          </cell>
          <cell r="P276">
            <v>0</v>
          </cell>
          <cell r="R276">
            <v>0</v>
          </cell>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410</v>
          </cell>
          <cell r="H277" t="str">
            <v>Percentage of long-stay residents experiencing one or more falls with major injury</v>
          </cell>
          <cell r="I277" t="str">
            <v>Long Stay</v>
          </cell>
          <cell r="J277">
            <v>1.2195100000000001</v>
          </cell>
          <cell r="L277">
            <v>5.0632900000000003</v>
          </cell>
          <cell r="N277">
            <v>5.0632900000000003</v>
          </cell>
          <cell r="P277">
            <v>4.7058799999999996</v>
          </cell>
          <cell r="R277">
            <v>3.9999980000000002</v>
          </cell>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410</v>
          </cell>
          <cell r="H278" t="str">
            <v>Percentage of long-stay residents experiencing one or more falls with major injury</v>
          </cell>
          <cell r="I278" t="str">
            <v>Long Stay</v>
          </cell>
          <cell r="J278">
            <v>4.4117600000000001</v>
          </cell>
          <cell r="L278">
            <v>4.2253499999999997</v>
          </cell>
          <cell r="N278">
            <v>4.9382700000000002</v>
          </cell>
          <cell r="P278">
            <v>2.0408200000000001</v>
          </cell>
          <cell r="R278">
            <v>3.773584</v>
          </cell>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410</v>
          </cell>
          <cell r="H279" t="str">
            <v>Percentage of long-stay residents experiencing one or more falls with major injury</v>
          </cell>
          <cell r="I279" t="str">
            <v>Long Stay</v>
          </cell>
          <cell r="J279">
            <v>0</v>
          </cell>
          <cell r="L279">
            <v>3.125</v>
          </cell>
          <cell r="N279">
            <v>6.25</v>
          </cell>
          <cell r="P279">
            <v>7.1428599999999998</v>
          </cell>
          <cell r="R279">
            <v>4.1322320000000001</v>
          </cell>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410</v>
          </cell>
          <cell r="H280" t="str">
            <v>Percentage of long-stay residents experiencing one or more falls with major injury</v>
          </cell>
          <cell r="I280" t="str">
            <v>Long Stay</v>
          </cell>
          <cell r="J280">
            <v>1.2195100000000001</v>
          </cell>
          <cell r="L280">
            <v>1.2195100000000001</v>
          </cell>
          <cell r="N280">
            <v>1.2658199999999999</v>
          </cell>
          <cell r="P280">
            <v>1.25</v>
          </cell>
          <cell r="R280">
            <v>1.238388</v>
          </cell>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410</v>
          </cell>
          <cell r="H281" t="str">
            <v>Percentage of long-stay residents experiencing one or more falls with major injury</v>
          </cell>
          <cell r="I281" t="str">
            <v>Long Stay</v>
          </cell>
          <cell r="J281">
            <v>0</v>
          </cell>
          <cell r="L281">
            <v>0</v>
          </cell>
          <cell r="N281">
            <v>0</v>
          </cell>
          <cell r="P281">
            <v>0</v>
          </cell>
          <cell r="R281">
            <v>0</v>
          </cell>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410</v>
          </cell>
          <cell r="H282" t="str">
            <v>Percentage of long-stay residents experiencing one or more falls with major injury</v>
          </cell>
          <cell r="I282" t="str">
            <v>Long Stay</v>
          </cell>
          <cell r="J282" t="str">
            <v>*</v>
          </cell>
          <cell r="K282">
            <v>9</v>
          </cell>
          <cell r="L282" t="str">
            <v>*</v>
          </cell>
          <cell r="M282">
            <v>9</v>
          </cell>
          <cell r="N282" t="str">
            <v>*</v>
          </cell>
          <cell r="O282">
            <v>9</v>
          </cell>
          <cell r="P282" t="str">
            <v>*</v>
          </cell>
          <cell r="Q282">
            <v>9</v>
          </cell>
          <cell r="R282">
            <v>1.538462</v>
          </cell>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410</v>
          </cell>
          <cell r="H283" t="str">
            <v>Percentage of long-stay residents experiencing one or more falls with major injury</v>
          </cell>
          <cell r="I283" t="str">
            <v>Long Stay</v>
          </cell>
          <cell r="J283">
            <v>3.3333300000000001</v>
          </cell>
          <cell r="L283">
            <v>3.44828</v>
          </cell>
          <cell r="N283">
            <v>0</v>
          </cell>
          <cell r="P283">
            <v>0</v>
          </cell>
          <cell r="R283">
            <v>1.6528929999999999</v>
          </cell>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410</v>
          </cell>
          <cell r="H284" t="str">
            <v>Percentage of long-stay residents experiencing one or more falls with major injury</v>
          </cell>
          <cell r="I284" t="str">
            <v>Long Stay</v>
          </cell>
          <cell r="J284">
            <v>0</v>
          </cell>
          <cell r="L284">
            <v>0</v>
          </cell>
          <cell r="N284">
            <v>0</v>
          </cell>
          <cell r="P284">
            <v>1.25</v>
          </cell>
          <cell r="R284">
            <v>0.33003300000000002</v>
          </cell>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410</v>
          </cell>
          <cell r="H285" t="str">
            <v>Percentage of long-stay residents experiencing one or more falls with major injury</v>
          </cell>
          <cell r="I285" t="str">
            <v>Long Stay</v>
          </cell>
          <cell r="J285">
            <v>0</v>
          </cell>
          <cell r="L285">
            <v>1.4492799999999999</v>
          </cell>
          <cell r="N285">
            <v>0</v>
          </cell>
          <cell r="P285">
            <v>1.6666700000000001</v>
          </cell>
          <cell r="R285">
            <v>0.78125199999999995</v>
          </cell>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410</v>
          </cell>
          <cell r="H286" t="str">
            <v>Percentage of long-stay residents experiencing one or more falls with major injury</v>
          </cell>
          <cell r="I286" t="str">
            <v>Long Stay</v>
          </cell>
          <cell r="J286">
            <v>1.38889</v>
          </cell>
          <cell r="L286">
            <v>0</v>
          </cell>
          <cell r="N286">
            <v>1.2345699999999999</v>
          </cell>
          <cell r="P286">
            <v>0</v>
          </cell>
          <cell r="R286">
            <v>0.66006699999999996</v>
          </cell>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410</v>
          </cell>
          <cell r="H287" t="str">
            <v>Percentage of long-stay residents experiencing one or more falls with major injury</v>
          </cell>
          <cell r="I287" t="str">
            <v>Long Stay</v>
          </cell>
          <cell r="J287">
            <v>2.2222200000000001</v>
          </cell>
          <cell r="L287">
            <v>3.1578900000000001</v>
          </cell>
          <cell r="N287">
            <v>1.0869599999999999</v>
          </cell>
          <cell r="P287">
            <v>1.0989</v>
          </cell>
          <cell r="R287">
            <v>1.9021729999999999</v>
          </cell>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410</v>
          </cell>
          <cell r="H288" t="str">
            <v>Percentage of long-stay residents experiencing one or more falls with major injury</v>
          </cell>
          <cell r="I288" t="str">
            <v>Long Stay</v>
          </cell>
          <cell r="J288">
            <v>1.96078</v>
          </cell>
          <cell r="L288">
            <v>3.6036000000000001</v>
          </cell>
          <cell r="N288">
            <v>2.4590200000000002</v>
          </cell>
          <cell r="P288">
            <v>1.63934</v>
          </cell>
          <cell r="R288">
            <v>2.407</v>
          </cell>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410</v>
          </cell>
          <cell r="H289" t="str">
            <v>Percentage of long-stay residents experiencing one or more falls with major injury</v>
          </cell>
          <cell r="I289" t="str">
            <v>Long Stay</v>
          </cell>
          <cell r="J289">
            <v>2.5</v>
          </cell>
          <cell r="L289">
            <v>4.81928</v>
          </cell>
          <cell r="N289">
            <v>2.32558</v>
          </cell>
          <cell r="P289">
            <v>1.1764699999999999</v>
          </cell>
          <cell r="R289">
            <v>2.6946110000000001</v>
          </cell>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410</v>
          </cell>
          <cell r="H290" t="str">
            <v>Percentage of long-stay residents experiencing one or more falls with major injury</v>
          </cell>
          <cell r="I290" t="str">
            <v>Long Stay</v>
          </cell>
          <cell r="J290">
            <v>0</v>
          </cell>
          <cell r="L290">
            <v>0</v>
          </cell>
          <cell r="N290">
            <v>0</v>
          </cell>
          <cell r="P290">
            <v>1.14943</v>
          </cell>
          <cell r="R290">
            <v>0.28089999999999998</v>
          </cell>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410</v>
          </cell>
          <cell r="H291" t="str">
            <v>Percentage of long-stay residents experiencing one or more falls with major injury</v>
          </cell>
          <cell r="I291" t="str">
            <v>Long Stay</v>
          </cell>
          <cell r="J291" t="str">
            <v>*</v>
          </cell>
          <cell r="K291">
            <v>9</v>
          </cell>
          <cell r="L291" t="str">
            <v>*</v>
          </cell>
          <cell r="M291">
            <v>9</v>
          </cell>
          <cell r="N291" t="str">
            <v>*</v>
          </cell>
          <cell r="O291">
            <v>9</v>
          </cell>
          <cell r="P291" t="str">
            <v>*</v>
          </cell>
          <cell r="Q291">
            <v>9</v>
          </cell>
          <cell r="R291">
            <v>11.940299</v>
          </cell>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410</v>
          </cell>
          <cell r="H292" t="str">
            <v>Percentage of long-stay residents experiencing one or more falls with major injury</v>
          </cell>
          <cell r="I292" t="str">
            <v>Long Stay</v>
          </cell>
          <cell r="J292">
            <v>0.94786999999999999</v>
          </cell>
          <cell r="L292">
            <v>1.8181799999999999</v>
          </cell>
          <cell r="N292">
            <v>1.8264800000000001</v>
          </cell>
          <cell r="P292">
            <v>1.2820499999999999</v>
          </cell>
          <cell r="R292">
            <v>1.4705870000000001</v>
          </cell>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410</v>
          </cell>
          <cell r="H293" t="str">
            <v>Percentage of long-stay residents experiencing one or more falls with major injury</v>
          </cell>
          <cell r="I293" t="str">
            <v>Long Stay</v>
          </cell>
          <cell r="J293">
            <v>4.2780699999999996</v>
          </cell>
          <cell r="L293">
            <v>3.2085599999999999</v>
          </cell>
          <cell r="N293">
            <v>2.1857899999999999</v>
          </cell>
          <cell r="P293">
            <v>1.76471</v>
          </cell>
          <cell r="R293">
            <v>2.8885830000000001</v>
          </cell>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410</v>
          </cell>
          <cell r="H294" t="str">
            <v>Percentage of long-stay residents experiencing one or more falls with major injury</v>
          </cell>
          <cell r="I294" t="str">
            <v>Long Stay</v>
          </cell>
          <cell r="J294" t="str">
            <v>*</v>
          </cell>
          <cell r="K294">
            <v>9</v>
          </cell>
          <cell r="L294" t="str">
            <v>*</v>
          </cell>
          <cell r="M294">
            <v>9</v>
          </cell>
          <cell r="N294" t="str">
            <v>*</v>
          </cell>
          <cell r="O294">
            <v>9</v>
          </cell>
          <cell r="P294" t="str">
            <v>*</v>
          </cell>
          <cell r="Q294">
            <v>9</v>
          </cell>
          <cell r="R294">
            <v>0</v>
          </cell>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410</v>
          </cell>
          <cell r="H295" t="str">
            <v>Percentage of long-stay residents experiencing one or more falls with major injury</v>
          </cell>
          <cell r="I295" t="str">
            <v>Long Stay</v>
          </cell>
          <cell r="J295">
            <v>2.8571399999999998</v>
          </cell>
          <cell r="L295">
            <v>4.4776100000000003</v>
          </cell>
          <cell r="N295">
            <v>4.4776100000000003</v>
          </cell>
          <cell r="P295">
            <v>1.40845</v>
          </cell>
          <cell r="R295">
            <v>3.2727249999999999</v>
          </cell>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410</v>
          </cell>
          <cell r="H296" t="str">
            <v>Percentage of long-stay residents experiencing one or more falls with major injury</v>
          </cell>
          <cell r="I296" t="str">
            <v>Long Stay</v>
          </cell>
          <cell r="J296">
            <v>2.54237</v>
          </cell>
          <cell r="L296">
            <v>0.82645000000000002</v>
          </cell>
          <cell r="N296">
            <v>0.82645000000000002</v>
          </cell>
          <cell r="P296">
            <v>3.0534400000000002</v>
          </cell>
          <cell r="R296">
            <v>1.8329960000000001</v>
          </cell>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410</v>
          </cell>
          <cell r="H297" t="str">
            <v>Percentage of long-stay residents experiencing one or more falls with major injury</v>
          </cell>
          <cell r="I297" t="str">
            <v>Long Stay</v>
          </cell>
          <cell r="J297">
            <v>1.40845</v>
          </cell>
          <cell r="L297">
            <v>0</v>
          </cell>
          <cell r="N297">
            <v>1.2658199999999999</v>
          </cell>
          <cell r="P297">
            <v>1.25</v>
          </cell>
          <cell r="R297">
            <v>0.99337699999999995</v>
          </cell>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410</v>
          </cell>
          <cell r="H298" t="str">
            <v>Percentage of long-stay residents experiencing one or more falls with major injury</v>
          </cell>
          <cell r="I298" t="str">
            <v>Long Stay</v>
          </cell>
          <cell r="J298">
            <v>8.4745799999999996</v>
          </cell>
          <cell r="L298">
            <v>4.6875</v>
          </cell>
          <cell r="N298">
            <v>6</v>
          </cell>
          <cell r="P298">
            <v>4.5454499999999998</v>
          </cell>
          <cell r="R298">
            <v>5.9907839999999997</v>
          </cell>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410</v>
          </cell>
          <cell r="H299" t="str">
            <v>Percentage of long-stay residents experiencing one or more falls with major injury</v>
          </cell>
          <cell r="I299" t="str">
            <v>Long Stay</v>
          </cell>
          <cell r="J299">
            <v>5.8139500000000002</v>
          </cell>
          <cell r="L299">
            <v>3.2258100000000001</v>
          </cell>
          <cell r="N299">
            <v>2.0618599999999998</v>
          </cell>
          <cell r="P299">
            <v>0.99009999999999998</v>
          </cell>
          <cell r="R299">
            <v>2.9177729999999999</v>
          </cell>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410</v>
          </cell>
          <cell r="H300" t="str">
            <v>Percentage of long-stay residents experiencing one or more falls with major injury</v>
          </cell>
          <cell r="I300" t="str">
            <v>Long Stay</v>
          </cell>
          <cell r="J300">
            <v>7.1428599999999998</v>
          </cell>
          <cell r="L300">
            <v>0</v>
          </cell>
          <cell r="N300">
            <v>3.3333300000000001</v>
          </cell>
          <cell r="P300">
            <v>7.4074099999999996</v>
          </cell>
          <cell r="R300">
            <v>4.3478269999999997</v>
          </cell>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410</v>
          </cell>
          <cell r="H301" t="str">
            <v>Percentage of long-stay residents experiencing one or more falls with major injury</v>
          </cell>
          <cell r="I301" t="str">
            <v>Long Stay</v>
          </cell>
          <cell r="J301">
            <v>8.5714299999999994</v>
          </cell>
          <cell r="L301">
            <v>6.25</v>
          </cell>
          <cell r="N301">
            <v>6.25</v>
          </cell>
          <cell r="P301">
            <v>3.44828</v>
          </cell>
          <cell r="R301">
            <v>6.2500010000000001</v>
          </cell>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410</v>
          </cell>
          <cell r="H302" t="str">
            <v>Percentage of long-stay residents experiencing one or more falls with major injury</v>
          </cell>
          <cell r="I302" t="str">
            <v>Long Stay</v>
          </cell>
          <cell r="J302">
            <v>10.81081</v>
          </cell>
          <cell r="L302">
            <v>6.9767400000000004</v>
          </cell>
          <cell r="N302">
            <v>3.92157</v>
          </cell>
          <cell r="P302">
            <v>5.7692300000000003</v>
          </cell>
          <cell r="R302">
            <v>6.5573759999999996</v>
          </cell>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410</v>
          </cell>
          <cell r="H303" t="str">
            <v>Percentage of long-stay residents experiencing one or more falls with major injury</v>
          </cell>
          <cell r="I303" t="str">
            <v>Long Stay</v>
          </cell>
          <cell r="J303">
            <v>0</v>
          </cell>
          <cell r="L303">
            <v>0</v>
          </cell>
          <cell r="N303">
            <v>0</v>
          </cell>
          <cell r="P303">
            <v>0</v>
          </cell>
          <cell r="R303">
            <v>0</v>
          </cell>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410</v>
          </cell>
          <cell r="H304" t="str">
            <v>Percentage of long-stay residents experiencing one or more falls with major injury</v>
          </cell>
          <cell r="I304" t="str">
            <v>Long Stay</v>
          </cell>
          <cell r="J304">
            <v>6.5217400000000003</v>
          </cell>
          <cell r="L304">
            <v>8.88889</v>
          </cell>
          <cell r="N304">
            <v>2.2222200000000001</v>
          </cell>
          <cell r="P304">
            <v>0</v>
          </cell>
          <cell r="R304">
            <v>4.4198890000000004</v>
          </cell>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410</v>
          </cell>
          <cell r="H305" t="str">
            <v>Percentage of long-stay residents experiencing one or more falls with major injury</v>
          </cell>
          <cell r="I305" t="str">
            <v>Long Stay</v>
          </cell>
          <cell r="J305">
            <v>8.6956500000000005</v>
          </cell>
          <cell r="L305">
            <v>4.3478300000000001</v>
          </cell>
          <cell r="N305">
            <v>2.5640999999999998</v>
          </cell>
          <cell r="P305">
            <v>4.1666699999999999</v>
          </cell>
          <cell r="R305">
            <v>4.9250540000000003</v>
          </cell>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410</v>
          </cell>
          <cell r="H306" t="str">
            <v>Percentage of long-stay residents experiencing one or more falls with major injury</v>
          </cell>
          <cell r="I306" t="str">
            <v>Long Stay</v>
          </cell>
          <cell r="J306">
            <v>0.88105999999999995</v>
          </cell>
          <cell r="L306">
            <v>1.36364</v>
          </cell>
          <cell r="N306">
            <v>2.2321399999999998</v>
          </cell>
          <cell r="P306">
            <v>1.27119</v>
          </cell>
          <cell r="R306">
            <v>1.433298</v>
          </cell>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410</v>
          </cell>
          <cell r="H307" t="str">
            <v>Percentage of long-stay residents experiencing one or more falls with major injury</v>
          </cell>
          <cell r="I307" t="str">
            <v>Long Stay</v>
          </cell>
          <cell r="J307" t="str">
            <v>*</v>
          </cell>
          <cell r="K307">
            <v>9</v>
          </cell>
          <cell r="L307" t="str">
            <v>*</v>
          </cell>
          <cell r="M307">
            <v>9</v>
          </cell>
          <cell r="N307" t="str">
            <v>*</v>
          </cell>
          <cell r="O307">
            <v>9</v>
          </cell>
          <cell r="P307" t="str">
            <v>*</v>
          </cell>
          <cell r="Q307">
            <v>9</v>
          </cell>
          <cell r="R307">
            <v>0</v>
          </cell>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410</v>
          </cell>
          <cell r="H308" t="str">
            <v>Percentage of long-stay residents experiencing one or more falls with major injury</v>
          </cell>
          <cell r="I308" t="str">
            <v>Long Stay</v>
          </cell>
          <cell r="J308">
            <v>0</v>
          </cell>
          <cell r="L308">
            <v>0</v>
          </cell>
          <cell r="N308">
            <v>2.63158</v>
          </cell>
          <cell r="P308">
            <v>3.0303</v>
          </cell>
          <cell r="R308">
            <v>1.4388479999999999</v>
          </cell>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410</v>
          </cell>
          <cell r="H309" t="str">
            <v>Percentage of long-stay residents experiencing one or more falls with major injury</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410</v>
          </cell>
          <cell r="H310" t="str">
            <v>Percentage of long-stay residents experiencing one or more falls with major injury</v>
          </cell>
          <cell r="I310" t="str">
            <v>Long Stay</v>
          </cell>
          <cell r="J310">
            <v>4.65116</v>
          </cell>
          <cell r="L310" t="str">
            <v>*</v>
          </cell>
          <cell r="M310">
            <v>9</v>
          </cell>
          <cell r="N310">
            <v>1.40845</v>
          </cell>
          <cell r="P310">
            <v>0</v>
          </cell>
          <cell r="R310">
            <v>1.5463910000000001</v>
          </cell>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410</v>
          </cell>
          <cell r="H311" t="str">
            <v>Percentage of long-stay residents experiencing one or more falls with major injury</v>
          </cell>
          <cell r="I311" t="str">
            <v>Long Stay</v>
          </cell>
          <cell r="J311">
            <v>0</v>
          </cell>
          <cell r="L311">
            <v>2.0833300000000001</v>
          </cell>
          <cell r="N311">
            <v>1.88679</v>
          </cell>
          <cell r="P311">
            <v>4</v>
          </cell>
          <cell r="R311">
            <v>2.083332</v>
          </cell>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410</v>
          </cell>
          <cell r="H312" t="str">
            <v>Percentage of long-stay residents experiencing one or more falls with major injury</v>
          </cell>
          <cell r="I312" t="str">
            <v>Long Stay</v>
          </cell>
          <cell r="J312">
            <v>0</v>
          </cell>
          <cell r="L312">
            <v>0</v>
          </cell>
          <cell r="N312" t="str">
            <v>*</v>
          </cell>
          <cell r="O312">
            <v>9</v>
          </cell>
          <cell r="P312">
            <v>0</v>
          </cell>
          <cell r="R312">
            <v>0</v>
          </cell>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410</v>
          </cell>
          <cell r="H313" t="str">
            <v>Percentage of long-stay residents experiencing one or more falls with major injury</v>
          </cell>
          <cell r="I313" t="str">
            <v>Long Stay</v>
          </cell>
          <cell r="J313">
            <v>0</v>
          </cell>
          <cell r="L313">
            <v>0</v>
          </cell>
          <cell r="N313">
            <v>0</v>
          </cell>
          <cell r="P313">
            <v>0</v>
          </cell>
          <cell r="R313">
            <v>0</v>
          </cell>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410</v>
          </cell>
          <cell r="H314" t="str">
            <v>Percentage of long-stay residents experiencing one or more falls with major injury</v>
          </cell>
          <cell r="I314" t="str">
            <v>Long Stay</v>
          </cell>
          <cell r="J314">
            <v>0</v>
          </cell>
          <cell r="L314">
            <v>3.3898299999999999</v>
          </cell>
          <cell r="N314">
            <v>4.61538</v>
          </cell>
          <cell r="P314">
            <v>2</v>
          </cell>
          <cell r="R314">
            <v>2.6548660000000002</v>
          </cell>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410</v>
          </cell>
          <cell r="H315" t="str">
            <v>Percentage of long-stay residents experiencing one or more falls with major injury</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410</v>
          </cell>
          <cell r="H316" t="str">
            <v>Percentage of long-stay residents experiencing one or more falls with major injury</v>
          </cell>
          <cell r="I316" t="str">
            <v>Long Stay</v>
          </cell>
          <cell r="J316">
            <v>2.7397300000000002</v>
          </cell>
          <cell r="L316">
            <v>2.53165</v>
          </cell>
          <cell r="N316">
            <v>4.81928</v>
          </cell>
          <cell r="P316">
            <v>6.9767400000000004</v>
          </cell>
          <cell r="R316">
            <v>4.3613720000000002</v>
          </cell>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410</v>
          </cell>
          <cell r="H317" t="str">
            <v>Percentage of long-stay residents experiencing one or more falls with major injury</v>
          </cell>
          <cell r="I317" t="str">
            <v>Long Stay</v>
          </cell>
          <cell r="J317">
            <v>0</v>
          </cell>
          <cell r="L317">
            <v>5.0847499999999997</v>
          </cell>
          <cell r="N317">
            <v>6.7796599999999998</v>
          </cell>
          <cell r="P317">
            <v>7.5757599999999998</v>
          </cell>
          <cell r="R317">
            <v>4.9382729999999997</v>
          </cell>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410</v>
          </cell>
          <cell r="H318" t="str">
            <v>Percentage of long-stay residents experiencing one or more falls with major injury</v>
          </cell>
          <cell r="I318" t="str">
            <v>Long Stay</v>
          </cell>
          <cell r="J318">
            <v>0</v>
          </cell>
          <cell r="L318">
            <v>0</v>
          </cell>
          <cell r="N318">
            <v>0.65788999999999997</v>
          </cell>
          <cell r="P318">
            <v>1.91083</v>
          </cell>
          <cell r="R318">
            <v>0.65466400000000002</v>
          </cell>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410</v>
          </cell>
          <cell r="H319" t="str">
            <v>Percentage of long-stay residents experiencing one or more falls with major injury</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410</v>
          </cell>
          <cell r="H320" t="str">
            <v>Percentage of long-stay residents experiencing one or more falls with major injury</v>
          </cell>
          <cell r="I320" t="str">
            <v>Long Stay</v>
          </cell>
          <cell r="J320">
            <v>5.3061199999999999</v>
          </cell>
          <cell r="L320">
            <v>5.7471300000000003</v>
          </cell>
          <cell r="N320">
            <v>5.9055099999999996</v>
          </cell>
          <cell r="P320">
            <v>3.3195000000000001</v>
          </cell>
          <cell r="R320">
            <v>5.0949039999999997</v>
          </cell>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410</v>
          </cell>
          <cell r="H321" t="str">
            <v>Percentage of long-stay residents experiencing one or more falls with major injury</v>
          </cell>
          <cell r="I321" t="str">
            <v>Long Stay</v>
          </cell>
          <cell r="J321">
            <v>1.7543899999999999</v>
          </cell>
          <cell r="L321">
            <v>1.6666700000000001</v>
          </cell>
          <cell r="N321">
            <v>1.4285699999999999</v>
          </cell>
          <cell r="P321">
            <v>0</v>
          </cell>
          <cell r="R321">
            <v>1.176472</v>
          </cell>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410</v>
          </cell>
          <cell r="H322" t="str">
            <v>Percentage of long-stay residents experiencing one or more falls with major injury</v>
          </cell>
          <cell r="I322" t="str">
            <v>Long Stay</v>
          </cell>
          <cell r="J322">
            <v>1.49254</v>
          </cell>
          <cell r="L322">
            <v>0</v>
          </cell>
          <cell r="N322">
            <v>0</v>
          </cell>
          <cell r="P322">
            <v>0</v>
          </cell>
          <cell r="R322">
            <v>0.359713</v>
          </cell>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410</v>
          </cell>
          <cell r="H323" t="str">
            <v>Percentage of long-stay residents experiencing one or more falls with major injury</v>
          </cell>
          <cell r="I323" t="str">
            <v>Long Stay</v>
          </cell>
          <cell r="J323">
            <v>2.7027000000000001</v>
          </cell>
          <cell r="L323">
            <v>1.25</v>
          </cell>
          <cell r="N323">
            <v>1.3513500000000001</v>
          </cell>
          <cell r="P323">
            <v>2.63158</v>
          </cell>
          <cell r="R323">
            <v>1.9736830000000001</v>
          </cell>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410</v>
          </cell>
          <cell r="H324" t="str">
            <v>Percentage of long-stay residents experiencing one or more falls with major injury</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410</v>
          </cell>
          <cell r="H325" t="str">
            <v>Percentage of long-stay residents experiencing one or more falls with major injury</v>
          </cell>
          <cell r="I325" t="str">
            <v>Long Stay</v>
          </cell>
          <cell r="J325" t="str">
            <v>*</v>
          </cell>
          <cell r="K325">
            <v>9</v>
          </cell>
          <cell r="L325">
            <v>0</v>
          </cell>
          <cell r="N325">
            <v>0</v>
          </cell>
          <cell r="P325">
            <v>7.69231</v>
          </cell>
          <cell r="R325">
            <v>2.3529420000000001</v>
          </cell>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410</v>
          </cell>
          <cell r="H326" t="str">
            <v>Percentage of long-stay residents experiencing one or more falls with major injury</v>
          </cell>
          <cell r="I326" t="str">
            <v>Long Stay</v>
          </cell>
          <cell r="J326">
            <v>5.9405900000000003</v>
          </cell>
          <cell r="L326">
            <v>6.9306900000000002</v>
          </cell>
          <cell r="N326">
            <v>4.8543700000000003</v>
          </cell>
          <cell r="P326">
            <v>3.7037</v>
          </cell>
          <cell r="R326">
            <v>5.3268740000000001</v>
          </cell>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410</v>
          </cell>
          <cell r="H327" t="str">
            <v>Percentage of long-stay residents experiencing one or more falls with major injury</v>
          </cell>
          <cell r="I327" t="str">
            <v>Long Stay</v>
          </cell>
          <cell r="J327">
            <v>2.8169</v>
          </cell>
          <cell r="L327">
            <v>1.38889</v>
          </cell>
          <cell r="N327">
            <v>4.0540500000000002</v>
          </cell>
          <cell r="P327">
            <v>4.2253499999999997</v>
          </cell>
          <cell r="R327">
            <v>3.1249980000000002</v>
          </cell>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410</v>
          </cell>
          <cell r="H328" t="str">
            <v>Percentage of long-stay residents experiencing one or more falls with major injury</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410</v>
          </cell>
          <cell r="H329" t="str">
            <v>Percentage of long-stay residents experiencing one or more falls with major injury</v>
          </cell>
          <cell r="I329" t="str">
            <v>Long Stay</v>
          </cell>
          <cell r="J329">
            <v>0</v>
          </cell>
          <cell r="L329">
            <v>0</v>
          </cell>
          <cell r="N329">
            <v>0</v>
          </cell>
          <cell r="P329">
            <v>1.63934</v>
          </cell>
          <cell r="R329">
            <v>0.43289899999999998</v>
          </cell>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410</v>
          </cell>
          <cell r="H330" t="str">
            <v>Percentage of long-stay residents experiencing one or more falls with major injury</v>
          </cell>
          <cell r="I330" t="str">
            <v>Long Stay</v>
          </cell>
          <cell r="J330" t="str">
            <v>*</v>
          </cell>
          <cell r="K330">
            <v>9</v>
          </cell>
          <cell r="L330" t="str">
            <v>*</v>
          </cell>
          <cell r="M330">
            <v>9</v>
          </cell>
          <cell r="N330" t="str">
            <v>*</v>
          </cell>
          <cell r="O330">
            <v>9</v>
          </cell>
          <cell r="P330" t="str">
            <v>*</v>
          </cell>
          <cell r="Q330">
            <v>9</v>
          </cell>
          <cell r="R330">
            <v>0</v>
          </cell>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410</v>
          </cell>
          <cell r="H331" t="str">
            <v>Percentage of long-stay residents experiencing one or more falls with major injury</v>
          </cell>
          <cell r="I331" t="str">
            <v>Long Stay</v>
          </cell>
          <cell r="J331">
            <v>5.0847499999999997</v>
          </cell>
          <cell r="L331">
            <v>9.8360699999999994</v>
          </cell>
          <cell r="N331">
            <v>2.7397300000000002</v>
          </cell>
          <cell r="P331">
            <v>1.31579</v>
          </cell>
          <cell r="R331">
            <v>4.4609699999999997</v>
          </cell>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410</v>
          </cell>
          <cell r="H332" t="str">
            <v>Percentage of long-stay residents experiencing one or more falls with major injury</v>
          </cell>
          <cell r="I332" t="str">
            <v>Long Stay</v>
          </cell>
          <cell r="J332">
            <v>3.5714299999999999</v>
          </cell>
          <cell r="L332">
            <v>2.1428600000000002</v>
          </cell>
          <cell r="N332">
            <v>0</v>
          </cell>
          <cell r="P332">
            <v>1.51515</v>
          </cell>
          <cell r="R332">
            <v>1.8281540000000001</v>
          </cell>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410</v>
          </cell>
          <cell r="H333" t="str">
            <v>Percentage of long-stay residents experiencing one or more falls with major injury</v>
          </cell>
          <cell r="I333" t="str">
            <v>Long Stay</v>
          </cell>
          <cell r="J333">
            <v>2.3809499999999999</v>
          </cell>
          <cell r="L333">
            <v>3.7974700000000001</v>
          </cell>
          <cell r="N333">
            <v>8.75</v>
          </cell>
          <cell r="P333">
            <v>7.1428599999999998</v>
          </cell>
          <cell r="R333">
            <v>5.504588</v>
          </cell>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410</v>
          </cell>
          <cell r="H334" t="str">
            <v>Percentage of long-stay residents experiencing one or more falls with major injury</v>
          </cell>
          <cell r="I334" t="str">
            <v>Long Stay</v>
          </cell>
          <cell r="J334">
            <v>0</v>
          </cell>
          <cell r="L334">
            <v>0</v>
          </cell>
          <cell r="N334">
            <v>0</v>
          </cell>
          <cell r="P334">
            <v>0</v>
          </cell>
          <cell r="R334">
            <v>0</v>
          </cell>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410</v>
          </cell>
          <cell r="H335" t="str">
            <v>Percentage of long-stay residents experiencing one or more falls with major injury</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410</v>
          </cell>
          <cell r="H336" t="str">
            <v>Percentage of long-stay residents experiencing one or more falls with major injury</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410</v>
          </cell>
          <cell r="H337" t="str">
            <v>Percentage of long-stay residents experiencing one or more falls with major injury</v>
          </cell>
          <cell r="I337" t="str">
            <v>Long Stay</v>
          </cell>
          <cell r="J337">
            <v>2</v>
          </cell>
          <cell r="L337">
            <v>0</v>
          </cell>
          <cell r="N337">
            <v>0</v>
          </cell>
          <cell r="P337">
            <v>0</v>
          </cell>
          <cell r="R337">
            <v>0.48543700000000001</v>
          </cell>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410</v>
          </cell>
          <cell r="H338" t="str">
            <v>Percentage of long-stay residents experiencing one or more falls with major injury</v>
          </cell>
          <cell r="I338" t="str">
            <v>Long Stay</v>
          </cell>
          <cell r="J338">
            <v>0</v>
          </cell>
          <cell r="L338">
            <v>4</v>
          </cell>
          <cell r="N338">
            <v>8</v>
          </cell>
          <cell r="P338">
            <v>3.7037</v>
          </cell>
          <cell r="R338">
            <v>3.9603950000000001</v>
          </cell>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410</v>
          </cell>
          <cell r="H339" t="str">
            <v>Percentage of long-stay residents experiencing one or more falls with major injury</v>
          </cell>
          <cell r="I339" t="str">
            <v>Long Stay</v>
          </cell>
          <cell r="J339">
            <v>5.1948100000000004</v>
          </cell>
          <cell r="L339">
            <v>6.4102600000000001</v>
          </cell>
          <cell r="N339">
            <v>11.25</v>
          </cell>
          <cell r="P339">
            <v>11.90476</v>
          </cell>
          <cell r="R339">
            <v>8.777431</v>
          </cell>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410</v>
          </cell>
          <cell r="H340" t="str">
            <v>Percentage of long-stay residents experiencing one or more falls with major injury</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410</v>
          </cell>
          <cell r="H341" t="str">
            <v>Percentage of long-stay residents experiencing one or more falls with major injury</v>
          </cell>
          <cell r="I341" t="str">
            <v>Long Stay</v>
          </cell>
          <cell r="J341">
            <v>6.3829799999999999</v>
          </cell>
          <cell r="L341">
            <v>1.0638300000000001</v>
          </cell>
          <cell r="N341">
            <v>0</v>
          </cell>
          <cell r="P341">
            <v>0</v>
          </cell>
          <cell r="R341">
            <v>1.9230769999999999</v>
          </cell>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410</v>
          </cell>
          <cell r="H342" t="str">
            <v>Percentage of long-stay residents experiencing one or more falls with major injury</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410</v>
          </cell>
          <cell r="H343" t="str">
            <v>Percentage of long-stay residents experiencing one or more falls with major injury</v>
          </cell>
          <cell r="I343" t="str">
            <v>Long Stay</v>
          </cell>
          <cell r="J343">
            <v>3.5294099999999999</v>
          </cell>
          <cell r="L343">
            <v>5.5555599999999998</v>
          </cell>
          <cell r="N343">
            <v>4.4444400000000002</v>
          </cell>
          <cell r="P343">
            <v>2.1739099999999998</v>
          </cell>
          <cell r="R343">
            <v>3.921567</v>
          </cell>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410</v>
          </cell>
          <cell r="H344" t="str">
            <v>Percentage of long-stay residents experiencing one or more falls with major injury</v>
          </cell>
          <cell r="I344" t="str">
            <v>Long Stay</v>
          </cell>
          <cell r="J344" t="str">
            <v>*</v>
          </cell>
          <cell r="K344">
            <v>9</v>
          </cell>
          <cell r="L344" t="str">
            <v>*</v>
          </cell>
          <cell r="M344">
            <v>9</v>
          </cell>
          <cell r="N344" t="str">
            <v>*</v>
          </cell>
          <cell r="O344">
            <v>9</v>
          </cell>
          <cell r="P344" t="str">
            <v>*</v>
          </cell>
          <cell r="Q344">
            <v>9</v>
          </cell>
          <cell r="R344">
            <v>0</v>
          </cell>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410</v>
          </cell>
          <cell r="H345" t="str">
            <v>Percentage of long-stay residents experiencing one or more falls with major injury</v>
          </cell>
          <cell r="I345" t="str">
            <v>Long Stay</v>
          </cell>
          <cell r="J345" t="str">
            <v>*</v>
          </cell>
          <cell r="K345">
            <v>9</v>
          </cell>
          <cell r="L345" t="str">
            <v>*</v>
          </cell>
          <cell r="M345">
            <v>9</v>
          </cell>
          <cell r="N345" t="str">
            <v>*</v>
          </cell>
          <cell r="O345">
            <v>9</v>
          </cell>
          <cell r="P345" t="str">
            <v>*</v>
          </cell>
          <cell r="Q345">
            <v>9</v>
          </cell>
          <cell r="R345">
            <v>0</v>
          </cell>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410</v>
          </cell>
          <cell r="H346" t="str">
            <v>Percentage of long-stay residents experiencing one or more falls with major injury</v>
          </cell>
          <cell r="I346" t="str">
            <v>Long Stay</v>
          </cell>
          <cell r="J346">
            <v>3.7037</v>
          </cell>
          <cell r="L346">
            <v>3.7037</v>
          </cell>
          <cell r="N346">
            <v>6.8965500000000004</v>
          </cell>
          <cell r="P346">
            <v>13.33333</v>
          </cell>
          <cell r="R346">
            <v>7.0796429999999999</v>
          </cell>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410</v>
          </cell>
          <cell r="H347" t="str">
            <v>Percentage of long-stay residents experiencing one or more falls with major injury</v>
          </cell>
          <cell r="I347" t="str">
            <v>Long Stay</v>
          </cell>
          <cell r="J347">
            <v>2.9411800000000001</v>
          </cell>
          <cell r="L347">
            <v>4.7945200000000003</v>
          </cell>
          <cell r="N347">
            <v>4.0268499999999996</v>
          </cell>
          <cell r="P347">
            <v>2</v>
          </cell>
          <cell r="R347">
            <v>3.4423430000000002</v>
          </cell>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410</v>
          </cell>
          <cell r="H348" t="str">
            <v>Percentage of long-stay residents experiencing one or more falls with major injury</v>
          </cell>
          <cell r="I348" t="str">
            <v>Long Stay</v>
          </cell>
          <cell r="J348">
            <v>2.1276600000000001</v>
          </cell>
          <cell r="L348">
            <v>1.9230799999999999</v>
          </cell>
          <cell r="N348">
            <v>2.3809499999999999</v>
          </cell>
          <cell r="P348">
            <v>1.9230799999999999</v>
          </cell>
          <cell r="R348">
            <v>2.07254</v>
          </cell>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410</v>
          </cell>
          <cell r="H349" t="str">
            <v>Percentage of long-stay residents experiencing one or more falls with major injury</v>
          </cell>
          <cell r="I349" t="str">
            <v>Long Stay</v>
          </cell>
          <cell r="J349" t="str">
            <v>*</v>
          </cell>
          <cell r="K349">
            <v>9</v>
          </cell>
          <cell r="L349" t="str">
            <v>*</v>
          </cell>
          <cell r="M349">
            <v>9</v>
          </cell>
          <cell r="N349" t="str">
            <v>*</v>
          </cell>
          <cell r="O349">
            <v>9</v>
          </cell>
          <cell r="P349" t="str">
            <v>*</v>
          </cell>
          <cell r="Q349">
            <v>9</v>
          </cell>
          <cell r="R349">
            <v>0</v>
          </cell>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410</v>
          </cell>
          <cell r="H350" t="str">
            <v>Percentage of long-stay residents experiencing one or more falls with major injury</v>
          </cell>
          <cell r="I350" t="str">
            <v>Long Stay</v>
          </cell>
          <cell r="J350" t="str">
            <v>*</v>
          </cell>
          <cell r="K350">
            <v>9</v>
          </cell>
          <cell r="L350" t="str">
            <v>*</v>
          </cell>
          <cell r="M350">
            <v>9</v>
          </cell>
          <cell r="N350" t="str">
            <v>*</v>
          </cell>
          <cell r="O350">
            <v>9</v>
          </cell>
          <cell r="P350" t="str">
            <v>*</v>
          </cell>
          <cell r="Q350">
            <v>9</v>
          </cell>
          <cell r="R350">
            <v>0</v>
          </cell>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410</v>
          </cell>
          <cell r="H351" t="str">
            <v>Percentage of long-stay residents experiencing one or more falls with major injury</v>
          </cell>
          <cell r="I351" t="str">
            <v>Long Stay</v>
          </cell>
          <cell r="J351">
            <v>3.5294099999999999</v>
          </cell>
          <cell r="L351">
            <v>6.5217400000000003</v>
          </cell>
          <cell r="N351">
            <v>8.60215</v>
          </cell>
          <cell r="P351">
            <v>6.4516099999999996</v>
          </cell>
          <cell r="R351">
            <v>6.336087</v>
          </cell>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410</v>
          </cell>
          <cell r="H352" t="str">
            <v>Percentage of long-stay residents experiencing one or more falls with major injury</v>
          </cell>
          <cell r="I352" t="str">
            <v>Long Stay</v>
          </cell>
          <cell r="J352">
            <v>4.7618999999999998</v>
          </cell>
          <cell r="L352">
            <v>6.8965500000000004</v>
          </cell>
          <cell r="N352">
            <v>11.11111</v>
          </cell>
          <cell r="P352">
            <v>8.3333300000000001</v>
          </cell>
          <cell r="R352">
            <v>7.9207900000000002</v>
          </cell>
          <cell r="T352" t="str">
            <v>Y</v>
          </cell>
          <cell r="U352" t="str">
            <v>2021Q3-2022Q2</v>
          </cell>
          <cell r="V352" t="str">
            <v>ONE SOUTH RIDGEDALE AVENUE, EAST HANOVER, NJ, 07936</v>
          </cell>
          <cell r="W352">
            <v>44866</v>
          </cell>
        </row>
      </sheetData>
      <sheetData sheetId="4">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419</v>
          </cell>
          <cell r="H2" t="str">
            <v>Percentage of long-stay residents who received an antipsychotic medication</v>
          </cell>
          <cell r="I2" t="str">
            <v>Long Stay</v>
          </cell>
          <cell r="J2">
            <v>14.28571</v>
          </cell>
          <cell r="L2">
            <v>15</v>
          </cell>
          <cell r="N2">
            <v>15.625</v>
          </cell>
          <cell r="P2">
            <v>13.186809999999999</v>
          </cell>
          <cell r="R2">
            <v>14.550262999999999</v>
          </cell>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419</v>
          </cell>
          <cell r="H3" t="str">
            <v>Percentage of long-stay residents who received an antipsychotic medication</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419</v>
          </cell>
          <cell r="H4" t="str">
            <v>Percentage of long-stay residents who received an antipsychotic medication</v>
          </cell>
          <cell r="I4" t="str">
            <v>Long Stay</v>
          </cell>
          <cell r="J4">
            <v>12.903230000000001</v>
          </cell>
          <cell r="L4">
            <v>16.12903</v>
          </cell>
          <cell r="N4">
            <v>11.428570000000001</v>
          </cell>
          <cell r="P4">
            <v>11.764709999999999</v>
          </cell>
          <cell r="R4">
            <v>12.9771</v>
          </cell>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419</v>
          </cell>
          <cell r="H5" t="str">
            <v>Percentage of long-stay residents who received an antipsychotic medication</v>
          </cell>
          <cell r="I5" t="str">
            <v>Long Stay</v>
          </cell>
          <cell r="J5">
            <v>13.69863</v>
          </cell>
          <cell r="L5">
            <v>8.5714299999999994</v>
          </cell>
          <cell r="N5">
            <v>4.4776100000000003</v>
          </cell>
          <cell r="P5">
            <v>2.5640999999999998</v>
          </cell>
          <cell r="R5">
            <v>7.2916660000000002</v>
          </cell>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419</v>
          </cell>
          <cell r="H6" t="str">
            <v>Percentage of long-stay residents who received an antipsychotic medication</v>
          </cell>
          <cell r="I6" t="str">
            <v>Long Stay</v>
          </cell>
          <cell r="J6">
            <v>27.350429999999999</v>
          </cell>
          <cell r="L6">
            <v>28.44828</v>
          </cell>
          <cell r="N6">
            <v>18.867920000000002</v>
          </cell>
          <cell r="P6">
            <v>26.548670000000001</v>
          </cell>
          <cell r="R6">
            <v>25.442478000000001</v>
          </cell>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419</v>
          </cell>
          <cell r="H7" t="str">
            <v>Percentage of long-stay residents who received an antipsychotic medication</v>
          </cell>
          <cell r="I7" t="str">
            <v>Long Stay</v>
          </cell>
          <cell r="J7">
            <v>4.8</v>
          </cell>
          <cell r="L7">
            <v>5.4263599999999999</v>
          </cell>
          <cell r="N7">
            <v>4.87805</v>
          </cell>
          <cell r="P7">
            <v>4.61538</v>
          </cell>
          <cell r="R7">
            <v>4.9309659999999997</v>
          </cell>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419</v>
          </cell>
          <cell r="H8" t="str">
            <v>Percentage of long-stay residents who received an antipsychotic medication</v>
          </cell>
          <cell r="I8" t="str">
            <v>Long Stay</v>
          </cell>
          <cell r="J8">
            <v>9.45946</v>
          </cell>
          <cell r="L8">
            <v>8.1081099999999999</v>
          </cell>
          <cell r="N8">
            <v>5.5555599999999998</v>
          </cell>
          <cell r="P8">
            <v>5.7142900000000001</v>
          </cell>
          <cell r="R8">
            <v>7.2413819999999998</v>
          </cell>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419</v>
          </cell>
          <cell r="H9" t="str">
            <v>Percentage of long-stay residents who received an antipsychotic medication</v>
          </cell>
          <cell r="I9" t="str">
            <v>Long Stay</v>
          </cell>
          <cell r="J9">
            <v>9.2592599999999994</v>
          </cell>
          <cell r="L9">
            <v>10.34483</v>
          </cell>
          <cell r="N9">
            <v>6.6666699999999999</v>
          </cell>
          <cell r="P9">
            <v>5.1724100000000002</v>
          </cell>
          <cell r="R9">
            <v>7.8260880000000004</v>
          </cell>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419</v>
          </cell>
          <cell r="H10" t="str">
            <v>Percentage of long-stay residents who received an antipsychotic medication</v>
          </cell>
          <cell r="I10" t="str">
            <v>Long Stay</v>
          </cell>
          <cell r="J10">
            <v>2.7777799999999999</v>
          </cell>
          <cell r="L10">
            <v>4.6875</v>
          </cell>
          <cell r="N10">
            <v>6.5573800000000002</v>
          </cell>
          <cell r="P10">
            <v>3.1745999999999999</v>
          </cell>
          <cell r="R10">
            <v>4.2307699999999997</v>
          </cell>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419</v>
          </cell>
          <cell r="H11" t="str">
            <v>Percentage of long-stay residents who received an antipsychotic medication</v>
          </cell>
          <cell r="I11" t="str">
            <v>Long Stay</v>
          </cell>
          <cell r="J11">
            <v>17.293230000000001</v>
          </cell>
          <cell r="L11">
            <v>16.058389999999999</v>
          </cell>
          <cell r="N11">
            <v>16.423359999999999</v>
          </cell>
          <cell r="P11">
            <v>14.552239999999999</v>
          </cell>
          <cell r="R11">
            <v>16.081330000000001</v>
          </cell>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419</v>
          </cell>
          <cell r="H12" t="str">
            <v>Percentage of long-stay residents who received an antipsychotic medication</v>
          </cell>
          <cell r="I12" t="str">
            <v>Long Stay</v>
          </cell>
          <cell r="J12" t="str">
            <v>*</v>
          </cell>
          <cell r="K12">
            <v>9</v>
          </cell>
          <cell r="L12" t="str">
            <v>*</v>
          </cell>
          <cell r="M12">
            <v>9</v>
          </cell>
          <cell r="N12" t="str">
            <v>*</v>
          </cell>
          <cell r="O12">
            <v>9</v>
          </cell>
          <cell r="P12">
            <v>4.1666699999999999</v>
          </cell>
          <cell r="R12">
            <v>8.1081099999999999</v>
          </cell>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419</v>
          </cell>
          <cell r="H13" t="str">
            <v>Percentage of long-stay residents who received an antipsychotic medication</v>
          </cell>
          <cell r="I13" t="str">
            <v>Long Stay</v>
          </cell>
          <cell r="J13">
            <v>5.2631600000000001</v>
          </cell>
          <cell r="L13">
            <v>7.2463800000000003</v>
          </cell>
          <cell r="N13">
            <v>5.38462</v>
          </cell>
          <cell r="P13">
            <v>7.5757599999999998</v>
          </cell>
          <cell r="R13">
            <v>6.3789899999999999</v>
          </cell>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419</v>
          </cell>
          <cell r="H14" t="str">
            <v>Percentage of long-stay residents who received an antipsychotic medication</v>
          </cell>
          <cell r="I14" t="str">
            <v>Long Stay</v>
          </cell>
          <cell r="J14">
            <v>9.6774199999999997</v>
          </cell>
          <cell r="L14">
            <v>18.181819999999998</v>
          </cell>
          <cell r="N14">
            <v>6.4516099999999996</v>
          </cell>
          <cell r="P14">
            <v>6.6666699999999999</v>
          </cell>
          <cell r="R14">
            <v>10.400001</v>
          </cell>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419</v>
          </cell>
          <cell r="H15" t="str">
            <v>Percentage of long-stay residents who received an antipsychotic medication</v>
          </cell>
          <cell r="I15" t="str">
            <v>Long Stay</v>
          </cell>
          <cell r="J15">
            <v>15.254239999999999</v>
          </cell>
          <cell r="L15">
            <v>14.65517</v>
          </cell>
          <cell r="N15">
            <v>18.103449999999999</v>
          </cell>
          <cell r="P15">
            <v>16.346150000000002</v>
          </cell>
          <cell r="R15">
            <v>16.079294999999998</v>
          </cell>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419</v>
          </cell>
          <cell r="H16" t="str">
            <v>Percentage of long-stay residents who received an antipsychotic medication</v>
          </cell>
          <cell r="I16" t="str">
            <v>Long Stay</v>
          </cell>
          <cell r="J16">
            <v>13.414630000000001</v>
          </cell>
          <cell r="L16">
            <v>13.25301</v>
          </cell>
          <cell r="N16">
            <v>12.34568</v>
          </cell>
          <cell r="P16">
            <v>10.84337</v>
          </cell>
          <cell r="R16">
            <v>12.462004</v>
          </cell>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419</v>
          </cell>
          <cell r="H17" t="str">
            <v>Percentage of long-stay residents who received an antipsychotic medication</v>
          </cell>
          <cell r="I17" t="str">
            <v>Long Stay</v>
          </cell>
          <cell r="J17">
            <v>11.68831</v>
          </cell>
          <cell r="L17">
            <v>11.39241</v>
          </cell>
          <cell r="N17">
            <v>11.68831</v>
          </cell>
          <cell r="P17">
            <v>11.940300000000001</v>
          </cell>
          <cell r="R17">
            <v>11.666667</v>
          </cell>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419</v>
          </cell>
          <cell r="H18" t="str">
            <v>Percentage of long-stay residents who received an antipsychotic medication</v>
          </cell>
          <cell r="I18" t="str">
            <v>Long Stay</v>
          </cell>
          <cell r="J18">
            <v>11.538460000000001</v>
          </cell>
          <cell r="L18">
            <v>7.0707100000000001</v>
          </cell>
          <cell r="N18">
            <v>5</v>
          </cell>
          <cell r="P18">
            <v>8.49057</v>
          </cell>
          <cell r="R18">
            <v>7.8329000000000004</v>
          </cell>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419</v>
          </cell>
          <cell r="H19" t="str">
            <v>Percentage of long-stay residents who received an antipsychotic medication</v>
          </cell>
          <cell r="I19" t="str">
            <v>Long Stay</v>
          </cell>
          <cell r="J19">
            <v>9.6</v>
          </cell>
          <cell r="L19">
            <v>8.6956500000000005</v>
          </cell>
          <cell r="N19">
            <v>4.4776100000000003</v>
          </cell>
          <cell r="P19">
            <v>1.63934</v>
          </cell>
          <cell r="R19">
            <v>6.1657010000000003</v>
          </cell>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419</v>
          </cell>
          <cell r="H20" t="str">
            <v>Percentage of long-stay residents who received an antipsychotic medication</v>
          </cell>
          <cell r="I20" t="str">
            <v>Long Stay</v>
          </cell>
          <cell r="J20">
            <v>1.05263</v>
          </cell>
          <cell r="L20">
            <v>1.02041</v>
          </cell>
          <cell r="N20">
            <v>0</v>
          </cell>
          <cell r="P20">
            <v>0</v>
          </cell>
          <cell r="R20">
            <v>0.52219300000000002</v>
          </cell>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419</v>
          </cell>
          <cell r="H21" t="str">
            <v>Percentage of long-stay residents who received an antipsychotic medication</v>
          </cell>
          <cell r="I21" t="str">
            <v>Long Stay</v>
          </cell>
          <cell r="J21">
            <v>11.956519999999999</v>
          </cell>
          <cell r="L21">
            <v>13.186809999999999</v>
          </cell>
          <cell r="N21">
            <v>14.43299</v>
          </cell>
          <cell r="P21">
            <v>13.68421</v>
          </cell>
          <cell r="R21">
            <v>13.333332</v>
          </cell>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419</v>
          </cell>
          <cell r="H22" t="str">
            <v>Percentage of long-stay residents who received an antipsychotic medication</v>
          </cell>
          <cell r="I22" t="str">
            <v>Long Stay</v>
          </cell>
          <cell r="J22">
            <v>10.588240000000001</v>
          </cell>
          <cell r="L22">
            <v>11.494249999999999</v>
          </cell>
          <cell r="N22">
            <v>11.494249999999999</v>
          </cell>
          <cell r="P22">
            <v>11.23596</v>
          </cell>
          <cell r="R22">
            <v>11.206898000000001</v>
          </cell>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419</v>
          </cell>
          <cell r="H23" t="str">
            <v>Percentage of long-stay residents who received an antipsychotic medication</v>
          </cell>
          <cell r="I23" t="str">
            <v>Long Stay</v>
          </cell>
          <cell r="J23">
            <v>7.2072099999999999</v>
          </cell>
          <cell r="L23">
            <v>6</v>
          </cell>
          <cell r="N23">
            <v>8.0357099999999999</v>
          </cell>
          <cell r="P23">
            <v>12.727270000000001</v>
          </cell>
          <cell r="R23">
            <v>8.5450339999999994</v>
          </cell>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419</v>
          </cell>
          <cell r="H24" t="str">
            <v>Percentage of long-stay residents who received an antipsychotic medication</v>
          </cell>
          <cell r="I24" t="str">
            <v>Long Stay</v>
          </cell>
          <cell r="J24">
            <v>17.64706</v>
          </cell>
          <cell r="L24">
            <v>10.71429</v>
          </cell>
          <cell r="N24">
            <v>10</v>
          </cell>
          <cell r="P24">
            <v>4.7618999999999998</v>
          </cell>
          <cell r="R24">
            <v>10.434782999999999</v>
          </cell>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419</v>
          </cell>
          <cell r="H25" t="str">
            <v>Percentage of long-stay residents who received an antipsychotic medication</v>
          </cell>
          <cell r="I25" t="str">
            <v>Long Stay</v>
          </cell>
          <cell r="J25">
            <v>3.6144599999999998</v>
          </cell>
          <cell r="L25">
            <v>4.5976999999999997</v>
          </cell>
          <cell r="N25">
            <v>3.2258100000000001</v>
          </cell>
          <cell r="P25">
            <v>2.2727300000000001</v>
          </cell>
          <cell r="R25">
            <v>3.4188049999999999</v>
          </cell>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419</v>
          </cell>
          <cell r="H26" t="str">
            <v>Percentage of long-stay residents who received an antipsychotic medication</v>
          </cell>
          <cell r="I26" t="str">
            <v>Long Stay</v>
          </cell>
          <cell r="J26">
            <v>0</v>
          </cell>
          <cell r="L26">
            <v>0</v>
          </cell>
          <cell r="N26">
            <v>0</v>
          </cell>
          <cell r="P26">
            <v>1.9230799999999999</v>
          </cell>
          <cell r="R26">
            <v>0.49504999999999999</v>
          </cell>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419</v>
          </cell>
          <cell r="H27" t="str">
            <v>Percentage of long-stay residents who received an antipsychotic medication</v>
          </cell>
          <cell r="I27" t="str">
            <v>Long Stay</v>
          </cell>
          <cell r="J27">
            <v>25.925930000000001</v>
          </cell>
          <cell r="L27">
            <v>30.188680000000002</v>
          </cell>
          <cell r="N27">
            <v>26.31579</v>
          </cell>
          <cell r="P27">
            <v>25</v>
          </cell>
          <cell r="R27">
            <v>26.818183000000001</v>
          </cell>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419</v>
          </cell>
          <cell r="H28" t="str">
            <v>Percentage of long-stay residents who received an antipsychotic medication</v>
          </cell>
          <cell r="I28" t="str">
            <v>Long Stay</v>
          </cell>
          <cell r="J28">
            <v>14.63415</v>
          </cell>
          <cell r="L28">
            <v>17.77778</v>
          </cell>
          <cell r="N28">
            <v>20.408159999999999</v>
          </cell>
          <cell r="P28">
            <v>14.58333</v>
          </cell>
          <cell r="R28">
            <v>16.939889999999998</v>
          </cell>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419</v>
          </cell>
          <cell r="H29" t="str">
            <v>Percentage of long-stay residents who received an antipsychotic medication</v>
          </cell>
          <cell r="I29" t="str">
            <v>Long Stay</v>
          </cell>
          <cell r="J29">
            <v>1.8181799999999999</v>
          </cell>
          <cell r="L29">
            <v>1.8018000000000001</v>
          </cell>
          <cell r="N29">
            <v>2.7027000000000001</v>
          </cell>
          <cell r="P29">
            <v>2.54237</v>
          </cell>
          <cell r="R29">
            <v>2.2222200000000001</v>
          </cell>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419</v>
          </cell>
          <cell r="H30" t="str">
            <v>Percentage of long-stay residents who received an antipsychotic medication</v>
          </cell>
          <cell r="I30" t="str">
            <v>Long Stay</v>
          </cell>
          <cell r="J30">
            <v>15.71429</v>
          </cell>
          <cell r="L30">
            <v>15.71429</v>
          </cell>
          <cell r="N30">
            <v>13.33333</v>
          </cell>
          <cell r="P30">
            <v>14.705880000000001</v>
          </cell>
          <cell r="R30">
            <v>15.019764</v>
          </cell>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419</v>
          </cell>
          <cell r="H31" t="str">
            <v>Percentage of long-stay residents who received an antipsychotic medication</v>
          </cell>
          <cell r="I31" t="str">
            <v>Long Stay</v>
          </cell>
          <cell r="J31">
            <v>6.5573800000000002</v>
          </cell>
          <cell r="L31">
            <v>1.69492</v>
          </cell>
          <cell r="N31">
            <v>0</v>
          </cell>
          <cell r="P31">
            <v>1.8181799999999999</v>
          </cell>
          <cell r="R31">
            <v>2.597404</v>
          </cell>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419</v>
          </cell>
          <cell r="H32" t="str">
            <v>Percentage of long-stay residents who received an antipsychotic medication</v>
          </cell>
          <cell r="I32" t="str">
            <v>Long Stay</v>
          </cell>
          <cell r="J32">
            <v>1.2195100000000001</v>
          </cell>
          <cell r="L32">
            <v>2.2471899999999998</v>
          </cell>
          <cell r="N32">
            <v>2.0618599999999998</v>
          </cell>
          <cell r="P32">
            <v>2.2471899999999998</v>
          </cell>
          <cell r="R32">
            <v>1.9607840000000001</v>
          </cell>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419</v>
          </cell>
          <cell r="H33" t="str">
            <v>Percentage of long-stay residents who received an antipsychotic medication</v>
          </cell>
          <cell r="I33" t="str">
            <v>Long Stay</v>
          </cell>
          <cell r="J33">
            <v>12.12121</v>
          </cell>
          <cell r="L33">
            <v>15.094340000000001</v>
          </cell>
          <cell r="N33">
            <v>9.5238099999999992</v>
          </cell>
          <cell r="P33">
            <v>10.71429</v>
          </cell>
          <cell r="R33">
            <v>11.654135999999999</v>
          </cell>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419</v>
          </cell>
          <cell r="H34" t="str">
            <v>Percentage of long-stay residents who received an antipsychotic medication</v>
          </cell>
          <cell r="I34" t="str">
            <v>Long Stay</v>
          </cell>
          <cell r="J34">
            <v>2.9411800000000001</v>
          </cell>
          <cell r="L34">
            <v>5.5555599999999998</v>
          </cell>
          <cell r="N34">
            <v>0</v>
          </cell>
          <cell r="P34">
            <v>0</v>
          </cell>
          <cell r="R34">
            <v>2.0689669999999998</v>
          </cell>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419</v>
          </cell>
          <cell r="H35" t="str">
            <v>Percentage of long-stay residents who received an antipsychotic medication</v>
          </cell>
          <cell r="I35" t="str">
            <v>Long Stay</v>
          </cell>
          <cell r="J35">
            <v>7.1428599999999998</v>
          </cell>
          <cell r="L35">
            <v>3.3333300000000001</v>
          </cell>
          <cell r="N35">
            <v>5.8823499999999997</v>
          </cell>
          <cell r="P35">
            <v>11.11111</v>
          </cell>
          <cell r="R35">
            <v>6.7873289999999997</v>
          </cell>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419</v>
          </cell>
          <cell r="H36" t="str">
            <v>Percentage of long-stay residents who received an antipsychotic medication</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419</v>
          </cell>
          <cell r="H37" t="str">
            <v>Percentage of long-stay residents who received an antipsychotic medication</v>
          </cell>
          <cell r="I37" t="str">
            <v>Long Stay</v>
          </cell>
          <cell r="J37">
            <v>0</v>
          </cell>
          <cell r="L37">
            <v>0</v>
          </cell>
          <cell r="N37">
            <v>1.4285699999999999</v>
          </cell>
          <cell r="P37">
            <v>2.9411800000000001</v>
          </cell>
          <cell r="R37">
            <v>1.09091</v>
          </cell>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419</v>
          </cell>
          <cell r="H38" t="str">
            <v>Percentage of long-stay residents who received an antipsychotic medication</v>
          </cell>
          <cell r="I38" t="str">
            <v>Long Stay</v>
          </cell>
          <cell r="J38">
            <v>9.8039199999999997</v>
          </cell>
          <cell r="L38">
            <v>5</v>
          </cell>
          <cell r="N38">
            <v>8.1967199999999991</v>
          </cell>
          <cell r="P38">
            <v>15.87302</v>
          </cell>
          <cell r="R38">
            <v>9.7872339999999998</v>
          </cell>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419</v>
          </cell>
          <cell r="H39" t="str">
            <v>Percentage of long-stay residents who received an antipsychotic medication</v>
          </cell>
          <cell r="I39" t="str">
            <v>Long Stay</v>
          </cell>
          <cell r="J39">
            <v>8.1632700000000007</v>
          </cell>
          <cell r="L39">
            <v>16.66667</v>
          </cell>
          <cell r="N39">
            <v>18.181819999999998</v>
          </cell>
          <cell r="P39">
            <v>29.629629999999999</v>
          </cell>
          <cell r="R39">
            <v>18.348625999999999</v>
          </cell>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419</v>
          </cell>
          <cell r="H40" t="str">
            <v>Percentage of long-stay residents who received an antipsychotic medication</v>
          </cell>
          <cell r="I40" t="str">
            <v>Long Stay</v>
          </cell>
          <cell r="J40">
            <v>14.393940000000001</v>
          </cell>
          <cell r="L40">
            <v>13.97059</v>
          </cell>
          <cell r="N40">
            <v>13.97059</v>
          </cell>
          <cell r="P40">
            <v>16.66667</v>
          </cell>
          <cell r="R40">
            <v>14.760149</v>
          </cell>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419</v>
          </cell>
          <cell r="H41" t="str">
            <v>Percentage of long-stay residents who received an antipsychotic medication</v>
          </cell>
          <cell r="I41" t="str">
            <v>Long Stay</v>
          </cell>
          <cell r="J41">
            <v>12.5</v>
          </cell>
          <cell r="L41">
            <v>13.043480000000001</v>
          </cell>
          <cell r="N41">
            <v>15.38462</v>
          </cell>
          <cell r="P41">
            <v>17.073170000000001</v>
          </cell>
          <cell r="R41">
            <v>14.457833000000001</v>
          </cell>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419</v>
          </cell>
          <cell r="H42" t="str">
            <v>Percentage of long-stay residents who received an antipsychotic medication</v>
          </cell>
          <cell r="I42" t="str">
            <v>Long Stay</v>
          </cell>
          <cell r="J42">
            <v>10</v>
          </cell>
          <cell r="L42">
            <v>8.4745799999999996</v>
          </cell>
          <cell r="N42">
            <v>10</v>
          </cell>
          <cell r="P42">
            <v>7.2727300000000001</v>
          </cell>
          <cell r="R42">
            <v>8.974361</v>
          </cell>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419</v>
          </cell>
          <cell r="H43" t="str">
            <v>Percentage of long-stay residents who received an antipsychotic medication</v>
          </cell>
          <cell r="I43" t="str">
            <v>Long Stay</v>
          </cell>
          <cell r="J43">
            <v>0</v>
          </cell>
          <cell r="L43">
            <v>3.3333300000000001</v>
          </cell>
          <cell r="N43">
            <v>3.5714299999999999</v>
          </cell>
          <cell r="P43">
            <v>3.7037</v>
          </cell>
          <cell r="R43">
            <v>2.6086939999999998</v>
          </cell>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419</v>
          </cell>
          <cell r="H44" t="str">
            <v>Percentage of long-stay residents who received an antipsychotic medication</v>
          </cell>
          <cell r="I44" t="str">
            <v>Long Stay</v>
          </cell>
          <cell r="J44">
            <v>14.28571</v>
          </cell>
          <cell r="L44">
            <v>11.11111</v>
          </cell>
          <cell r="N44">
            <v>9.375</v>
          </cell>
          <cell r="P44">
            <v>10.606059999999999</v>
          </cell>
          <cell r="R44">
            <v>11.328124000000001</v>
          </cell>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419</v>
          </cell>
          <cell r="H45" t="str">
            <v>Percentage of long-stay residents who received an antipsychotic medication</v>
          </cell>
          <cell r="I45" t="str">
            <v>Long Stay</v>
          </cell>
          <cell r="J45">
            <v>1.63934</v>
          </cell>
          <cell r="L45">
            <v>1.51515</v>
          </cell>
          <cell r="N45">
            <v>6.3492100000000002</v>
          </cell>
          <cell r="P45">
            <v>5.5555599999999998</v>
          </cell>
          <cell r="R45">
            <v>3.8167949999999999</v>
          </cell>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419</v>
          </cell>
          <cell r="H46" t="str">
            <v>Percentage of long-stay residents who received an antipsychotic medication</v>
          </cell>
          <cell r="I46" t="str">
            <v>Long Stay</v>
          </cell>
          <cell r="J46">
            <v>8.3333300000000001</v>
          </cell>
          <cell r="L46">
            <v>1.9230799999999999</v>
          </cell>
          <cell r="N46">
            <v>3.6363599999999998</v>
          </cell>
          <cell r="P46">
            <v>1.72414</v>
          </cell>
          <cell r="R46">
            <v>3.9999989999999999</v>
          </cell>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419</v>
          </cell>
          <cell r="H47" t="str">
            <v>Percentage of long-stay residents who received an antipsychotic medication</v>
          </cell>
          <cell r="I47" t="str">
            <v>Long Stay</v>
          </cell>
          <cell r="J47">
            <v>0</v>
          </cell>
          <cell r="L47">
            <v>0</v>
          </cell>
          <cell r="N47">
            <v>0</v>
          </cell>
          <cell r="P47">
            <v>3.3898299999999999</v>
          </cell>
          <cell r="R47">
            <v>0.85470100000000004</v>
          </cell>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419</v>
          </cell>
          <cell r="H48" t="str">
            <v>Percentage of long-stay residents who received an antipsychotic medication</v>
          </cell>
          <cell r="I48" t="str">
            <v>Long Stay</v>
          </cell>
          <cell r="J48">
            <v>12.195119999999999</v>
          </cell>
          <cell r="L48">
            <v>11.90476</v>
          </cell>
          <cell r="N48">
            <v>15.38462</v>
          </cell>
          <cell r="P48">
            <v>16.949149999999999</v>
          </cell>
          <cell r="R48">
            <v>14.432988999999999</v>
          </cell>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419</v>
          </cell>
          <cell r="H49" t="str">
            <v>Percentage of long-stay residents who received an antipsychotic medication</v>
          </cell>
          <cell r="I49" t="str">
            <v>Long Stay</v>
          </cell>
          <cell r="J49">
            <v>16.66667</v>
          </cell>
          <cell r="L49">
            <v>15.87302</v>
          </cell>
          <cell r="N49">
            <v>13.84615</v>
          </cell>
          <cell r="P49">
            <v>15.625</v>
          </cell>
          <cell r="R49">
            <v>15.476191</v>
          </cell>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419</v>
          </cell>
          <cell r="H50" t="str">
            <v>Percentage of long-stay residents who received an antipsychotic medication</v>
          </cell>
          <cell r="I50" t="str">
            <v>Long Stay</v>
          </cell>
          <cell r="J50">
            <v>7.84314</v>
          </cell>
          <cell r="L50">
            <v>16.66667</v>
          </cell>
          <cell r="N50">
            <v>17.543859999999999</v>
          </cell>
          <cell r="P50">
            <v>13.15789</v>
          </cell>
          <cell r="R50">
            <v>14.000000999999999</v>
          </cell>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419</v>
          </cell>
          <cell r="H51" t="str">
            <v>Percentage of long-stay residents who received an antipsychotic medication</v>
          </cell>
          <cell r="I51" t="str">
            <v>Long Stay</v>
          </cell>
          <cell r="J51">
            <v>13.114750000000001</v>
          </cell>
          <cell r="L51">
            <v>12.903230000000001</v>
          </cell>
          <cell r="N51">
            <v>8.8235299999999999</v>
          </cell>
          <cell r="P51">
            <v>9.375</v>
          </cell>
          <cell r="R51">
            <v>10.980392</v>
          </cell>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419</v>
          </cell>
          <cell r="H52" t="str">
            <v>Percentage of long-stay residents who received an antipsychotic medication</v>
          </cell>
          <cell r="I52" t="str">
            <v>Long Stay</v>
          </cell>
          <cell r="J52">
            <v>12.105259999999999</v>
          </cell>
          <cell r="L52">
            <v>12.682930000000001</v>
          </cell>
          <cell r="N52">
            <v>11.340210000000001</v>
          </cell>
          <cell r="P52">
            <v>10.152279999999999</v>
          </cell>
          <cell r="R52">
            <v>11.577608</v>
          </cell>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419</v>
          </cell>
          <cell r="H53" t="str">
            <v>Percentage of long-stay residents who received an antipsychotic medication</v>
          </cell>
          <cell r="I53" t="str">
            <v>Long Stay</v>
          </cell>
          <cell r="J53">
            <v>7.0175400000000003</v>
          </cell>
          <cell r="L53">
            <v>1.85185</v>
          </cell>
          <cell r="N53">
            <v>1.6129</v>
          </cell>
          <cell r="P53">
            <v>1.5625</v>
          </cell>
          <cell r="R53">
            <v>2.9535840000000002</v>
          </cell>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419</v>
          </cell>
          <cell r="H54" t="str">
            <v>Percentage of long-stay residents who received an antipsychotic medication</v>
          </cell>
          <cell r="I54" t="str">
            <v>Long Stay</v>
          </cell>
          <cell r="J54">
            <v>8.3333300000000001</v>
          </cell>
          <cell r="L54">
            <v>9.4117599999999992</v>
          </cell>
          <cell r="N54">
            <v>8.8607600000000009</v>
          </cell>
          <cell r="P54">
            <v>7.5949400000000002</v>
          </cell>
          <cell r="R54">
            <v>8.5626899999999999</v>
          </cell>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419</v>
          </cell>
          <cell r="H55" t="str">
            <v>Percentage of long-stay residents who received an antipsychotic medication</v>
          </cell>
          <cell r="I55" t="str">
            <v>Long Stay</v>
          </cell>
          <cell r="J55">
            <v>15.476190000000001</v>
          </cell>
          <cell r="L55">
            <v>16.483519999999999</v>
          </cell>
          <cell r="N55">
            <v>13.043480000000001</v>
          </cell>
          <cell r="P55">
            <v>10</v>
          </cell>
          <cell r="R55">
            <v>13.725491</v>
          </cell>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419</v>
          </cell>
          <cell r="H56" t="str">
            <v>Percentage of long-stay residents who received an antipsychotic medication</v>
          </cell>
          <cell r="I56" t="str">
            <v>Long Stay</v>
          </cell>
          <cell r="J56">
            <v>0</v>
          </cell>
          <cell r="L56">
            <v>1.4285699999999999</v>
          </cell>
          <cell r="N56">
            <v>5.6337999999999999</v>
          </cell>
          <cell r="P56">
            <v>4.4776100000000003</v>
          </cell>
          <cell r="R56">
            <v>2.9197060000000001</v>
          </cell>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419</v>
          </cell>
          <cell r="H57" t="str">
            <v>Percentage of long-stay residents who received an antipsychotic medication</v>
          </cell>
          <cell r="I57" t="str">
            <v>Long Stay</v>
          </cell>
          <cell r="J57">
            <v>14.14141</v>
          </cell>
          <cell r="L57">
            <v>14.08451</v>
          </cell>
          <cell r="N57">
            <v>14.28571</v>
          </cell>
          <cell r="P57">
            <v>13.740460000000001</v>
          </cell>
          <cell r="R57">
            <v>14.059405</v>
          </cell>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419</v>
          </cell>
          <cell r="H58" t="str">
            <v>Percentage of long-stay residents who received an antipsychotic medication</v>
          </cell>
          <cell r="I58" t="str">
            <v>Long Stay</v>
          </cell>
          <cell r="J58">
            <v>23.809519999999999</v>
          </cell>
          <cell r="L58">
            <v>20.83333</v>
          </cell>
          <cell r="N58">
            <v>17.391300000000001</v>
          </cell>
          <cell r="P58">
            <v>17.021280000000001</v>
          </cell>
          <cell r="R58">
            <v>19.920316</v>
          </cell>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419</v>
          </cell>
          <cell r="H59" t="str">
            <v>Percentage of long-stay residents who received an antipsychotic medication</v>
          </cell>
          <cell r="I59" t="str">
            <v>Long Stay</v>
          </cell>
          <cell r="J59">
            <v>25</v>
          </cell>
          <cell r="L59">
            <v>37.5</v>
          </cell>
          <cell r="N59">
            <v>37.037039999999998</v>
          </cell>
          <cell r="P59">
            <v>36.363639999999997</v>
          </cell>
          <cell r="R59">
            <v>34.715027999999997</v>
          </cell>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419</v>
          </cell>
          <cell r="H60" t="str">
            <v>Percentage of long-stay residents who received an antipsychotic medication</v>
          </cell>
          <cell r="I60" t="str">
            <v>Long Stay</v>
          </cell>
          <cell r="J60">
            <v>3.6144599999999998</v>
          </cell>
          <cell r="L60">
            <v>3.40909</v>
          </cell>
          <cell r="N60">
            <v>3.2967</v>
          </cell>
          <cell r="P60">
            <v>2.1739099999999998</v>
          </cell>
          <cell r="R60">
            <v>3.1073430000000002</v>
          </cell>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419</v>
          </cell>
          <cell r="H61" t="str">
            <v>Percentage of long-stay residents who received an antipsychotic medication</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419</v>
          </cell>
          <cell r="H62" t="str">
            <v>Percentage of long-stay residents who received an antipsychotic medication</v>
          </cell>
          <cell r="I62" t="str">
            <v>Long Stay</v>
          </cell>
          <cell r="J62">
            <v>12.67606</v>
          </cell>
          <cell r="L62">
            <v>15.15152</v>
          </cell>
          <cell r="N62">
            <v>17.460319999999999</v>
          </cell>
          <cell r="P62">
            <v>15.15152</v>
          </cell>
          <cell r="R62">
            <v>15.037597999999999</v>
          </cell>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419</v>
          </cell>
          <cell r="H63" t="str">
            <v>Percentage of long-stay residents who received an antipsychotic medication</v>
          </cell>
          <cell r="I63" t="str">
            <v>Long Stay</v>
          </cell>
          <cell r="J63">
            <v>7.8947399999999996</v>
          </cell>
          <cell r="L63">
            <v>10</v>
          </cell>
          <cell r="N63">
            <v>9.5238099999999992</v>
          </cell>
          <cell r="P63">
            <v>7.1428599999999998</v>
          </cell>
          <cell r="R63">
            <v>8.6419770000000007</v>
          </cell>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419</v>
          </cell>
          <cell r="H64" t="str">
            <v>Percentage of long-stay residents who received an antipsychotic medication</v>
          </cell>
          <cell r="I64" t="str">
            <v>Long Stay</v>
          </cell>
          <cell r="J64">
            <v>14.47368</v>
          </cell>
          <cell r="L64" t="str">
            <v>*</v>
          </cell>
          <cell r="M64">
            <v>9</v>
          </cell>
          <cell r="N64" t="str">
            <v>---</v>
          </cell>
          <cell r="O64">
            <v>10</v>
          </cell>
          <cell r="P64" t="str">
            <v>---</v>
          </cell>
          <cell r="Q64">
            <v>10</v>
          </cell>
          <cell r="R64">
            <v>14.47368</v>
          </cell>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419</v>
          </cell>
          <cell r="H65" t="str">
            <v>Percentage of long-stay residents who received an antipsychotic medication</v>
          </cell>
          <cell r="I65" t="str">
            <v>Long Stay</v>
          </cell>
          <cell r="J65">
            <v>11.11111</v>
          </cell>
          <cell r="L65">
            <v>13.33333</v>
          </cell>
          <cell r="N65">
            <v>17.021280000000001</v>
          </cell>
          <cell r="P65">
            <v>19.14894</v>
          </cell>
          <cell r="R65">
            <v>15.217392</v>
          </cell>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419</v>
          </cell>
          <cell r="H66" t="str">
            <v>Percentage of long-stay residents who received an antipsychotic medication</v>
          </cell>
          <cell r="I66" t="str">
            <v>Long Stay</v>
          </cell>
          <cell r="J66">
            <v>9.6774199999999997</v>
          </cell>
          <cell r="L66">
            <v>9.0909099999999992</v>
          </cell>
          <cell r="N66">
            <v>8.88889</v>
          </cell>
          <cell r="P66">
            <v>9.3023299999999995</v>
          </cell>
          <cell r="R66">
            <v>9.2024559999999997</v>
          </cell>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419</v>
          </cell>
          <cell r="H67" t="str">
            <v>Percentage of long-stay residents who received an antipsychotic medication</v>
          </cell>
          <cell r="I67" t="str">
            <v>Long Stay</v>
          </cell>
          <cell r="J67">
            <v>14.117649999999999</v>
          </cell>
          <cell r="L67">
            <v>1.02041</v>
          </cell>
          <cell r="N67">
            <v>3.0927799999999999</v>
          </cell>
          <cell r="P67">
            <v>6.9306900000000002</v>
          </cell>
          <cell r="R67">
            <v>6.0367449999999998</v>
          </cell>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419</v>
          </cell>
          <cell r="H68" t="str">
            <v>Percentage of long-stay residents who received an antipsychotic medication</v>
          </cell>
          <cell r="I68" t="str">
            <v>Long Stay</v>
          </cell>
          <cell r="J68">
            <v>1.40845</v>
          </cell>
          <cell r="L68">
            <v>5.7971000000000004</v>
          </cell>
          <cell r="N68">
            <v>2.8169</v>
          </cell>
          <cell r="P68">
            <v>0</v>
          </cell>
          <cell r="R68">
            <v>2.4734970000000001</v>
          </cell>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419</v>
          </cell>
          <cell r="H69" t="str">
            <v>Percentage of long-stay residents who received an antipsychotic medication</v>
          </cell>
          <cell r="I69" t="str">
            <v>Long Stay</v>
          </cell>
          <cell r="J69">
            <v>0</v>
          </cell>
          <cell r="L69">
            <v>0</v>
          </cell>
          <cell r="N69">
            <v>0</v>
          </cell>
          <cell r="P69">
            <v>0</v>
          </cell>
          <cell r="R69">
            <v>0</v>
          </cell>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419</v>
          </cell>
          <cell r="H70" t="str">
            <v>Percentage of long-stay residents who received an antipsychotic medication</v>
          </cell>
          <cell r="I70" t="str">
            <v>Long Stay</v>
          </cell>
          <cell r="J70">
            <v>8.8607600000000009</v>
          </cell>
          <cell r="L70">
            <v>10.9589</v>
          </cell>
          <cell r="N70">
            <v>11.68831</v>
          </cell>
          <cell r="P70">
            <v>8.1081099999999999</v>
          </cell>
          <cell r="R70">
            <v>9.9009889999999992</v>
          </cell>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419</v>
          </cell>
          <cell r="H71" t="str">
            <v>Percentage of long-stay residents who received an antipsychotic medication</v>
          </cell>
          <cell r="I71" t="str">
            <v>Long Stay</v>
          </cell>
          <cell r="J71">
            <v>15.27778</v>
          </cell>
          <cell r="L71">
            <v>15.27778</v>
          </cell>
          <cell r="N71">
            <v>9.8591499999999996</v>
          </cell>
          <cell r="P71">
            <v>7.7922099999999999</v>
          </cell>
          <cell r="R71">
            <v>11.986302</v>
          </cell>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419</v>
          </cell>
          <cell r="H72" t="str">
            <v>Percentage of long-stay residents who received an antipsychotic medication</v>
          </cell>
          <cell r="I72" t="str">
            <v>Long Stay</v>
          </cell>
          <cell r="J72">
            <v>12.98701</v>
          </cell>
          <cell r="L72">
            <v>11.25</v>
          </cell>
          <cell r="N72">
            <v>10.588240000000001</v>
          </cell>
          <cell r="P72">
            <v>10.97561</v>
          </cell>
          <cell r="R72">
            <v>11.419753999999999</v>
          </cell>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419</v>
          </cell>
          <cell r="H73" t="str">
            <v>Percentage of long-stay residents who received an antipsychotic medication</v>
          </cell>
          <cell r="I73" t="str">
            <v>Long Stay</v>
          </cell>
          <cell r="J73">
            <v>12.34568</v>
          </cell>
          <cell r="L73">
            <v>10.84337</v>
          </cell>
          <cell r="N73">
            <v>8.75</v>
          </cell>
          <cell r="P73">
            <v>8.9743600000000008</v>
          </cell>
          <cell r="R73">
            <v>10.248447000000001</v>
          </cell>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419</v>
          </cell>
          <cell r="H74" t="str">
            <v>Percentage of long-stay residents who received an antipsychotic medication</v>
          </cell>
          <cell r="I74" t="str">
            <v>Long Stay</v>
          </cell>
          <cell r="J74">
            <v>32.530119999999997</v>
          </cell>
          <cell r="L74">
            <v>32.530119999999997</v>
          </cell>
          <cell r="N74">
            <v>37.5</v>
          </cell>
          <cell r="P74">
            <v>34.666670000000003</v>
          </cell>
          <cell r="R74">
            <v>34.267913</v>
          </cell>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419</v>
          </cell>
          <cell r="H75" t="str">
            <v>Percentage of long-stay residents who received an antipsychotic medication</v>
          </cell>
          <cell r="I75" t="str">
            <v>Long Stay</v>
          </cell>
          <cell r="J75">
            <v>13.84615</v>
          </cell>
          <cell r="L75">
            <v>14.925369999999999</v>
          </cell>
          <cell r="N75">
            <v>10.294119999999999</v>
          </cell>
          <cell r="P75">
            <v>10.447760000000001</v>
          </cell>
          <cell r="R75">
            <v>12.359548999999999</v>
          </cell>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419</v>
          </cell>
          <cell r="H76" t="str">
            <v>Percentage of long-stay residents who received an antipsychotic medication</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419</v>
          </cell>
          <cell r="H77" t="str">
            <v>Percentage of long-stay residents who received an antipsychotic medication</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419</v>
          </cell>
          <cell r="H78" t="str">
            <v>Percentage of long-stay residents who received an antipsychotic medication</v>
          </cell>
          <cell r="I78" t="str">
            <v>Long Stay</v>
          </cell>
          <cell r="J78">
            <v>24.09639</v>
          </cell>
          <cell r="L78">
            <v>25.53191</v>
          </cell>
          <cell r="N78">
            <v>23.232320000000001</v>
          </cell>
          <cell r="P78">
            <v>20.192309999999999</v>
          </cell>
          <cell r="R78">
            <v>23.157893999999999</v>
          </cell>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419</v>
          </cell>
          <cell r="H79" t="str">
            <v>Percentage of long-stay residents who received an antipsychotic medication</v>
          </cell>
          <cell r="I79" t="str">
            <v>Long Stay</v>
          </cell>
          <cell r="J79">
            <v>22.580649999999999</v>
          </cell>
          <cell r="L79">
            <v>16.176469999999998</v>
          </cell>
          <cell r="N79">
            <v>19.047619999999998</v>
          </cell>
          <cell r="P79" t="str">
            <v>*</v>
          </cell>
          <cell r="Q79">
            <v>9</v>
          </cell>
          <cell r="R79">
            <v>18.009481000000001</v>
          </cell>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419</v>
          </cell>
          <cell r="H80" t="str">
            <v>Percentage of long-stay residents who received an antipsychotic medication</v>
          </cell>
          <cell r="I80" t="str">
            <v>Long Stay</v>
          </cell>
          <cell r="J80">
            <v>6.9767400000000004</v>
          </cell>
          <cell r="L80">
            <v>11.90476</v>
          </cell>
          <cell r="N80">
            <v>8.1632700000000007</v>
          </cell>
          <cell r="P80">
            <v>7.5471700000000004</v>
          </cell>
          <cell r="R80">
            <v>8.5561500000000006</v>
          </cell>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419</v>
          </cell>
          <cell r="H81" t="str">
            <v>Percentage of long-stay residents who received an antipsychotic medication</v>
          </cell>
          <cell r="I81" t="str">
            <v>Long Stay</v>
          </cell>
          <cell r="J81">
            <v>0</v>
          </cell>
          <cell r="L81">
            <v>3.7037</v>
          </cell>
          <cell r="N81">
            <v>1.88679</v>
          </cell>
          <cell r="P81">
            <v>3.7735799999999999</v>
          </cell>
          <cell r="R81">
            <v>2.3923420000000002</v>
          </cell>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419</v>
          </cell>
          <cell r="H82" t="str">
            <v>Percentage of long-stay residents who received an antipsychotic medication</v>
          </cell>
          <cell r="I82" t="str">
            <v>Long Stay</v>
          </cell>
          <cell r="J82">
            <v>14.28571</v>
          </cell>
          <cell r="L82">
            <v>12.5</v>
          </cell>
          <cell r="N82">
            <v>18.181819999999998</v>
          </cell>
          <cell r="P82">
            <v>18.75</v>
          </cell>
          <cell r="R82">
            <v>16.00928</v>
          </cell>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419</v>
          </cell>
          <cell r="H83" t="str">
            <v>Percentage of long-stay residents who received an antipsychotic medication</v>
          </cell>
          <cell r="I83" t="str">
            <v>Long Stay</v>
          </cell>
          <cell r="J83">
            <v>9.8039199999999997</v>
          </cell>
          <cell r="L83">
            <v>14.89362</v>
          </cell>
          <cell r="N83">
            <v>16.36364</v>
          </cell>
          <cell r="P83">
            <v>19.23077</v>
          </cell>
          <cell r="R83">
            <v>15.121953</v>
          </cell>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419</v>
          </cell>
          <cell r="H84" t="str">
            <v>Percentage of long-stay residents who received an antipsychotic medication</v>
          </cell>
          <cell r="I84" t="str">
            <v>Long Stay</v>
          </cell>
          <cell r="J84">
            <v>6.8627500000000001</v>
          </cell>
          <cell r="L84">
            <v>7.9439299999999999</v>
          </cell>
          <cell r="N84">
            <v>10.57269</v>
          </cell>
          <cell r="P84">
            <v>8.0357099999999999</v>
          </cell>
          <cell r="R84">
            <v>8.4004619999999992</v>
          </cell>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419</v>
          </cell>
          <cell r="H85" t="str">
            <v>Percentage of long-stay residents who received an antipsychotic medication</v>
          </cell>
          <cell r="I85" t="str">
            <v>Long Stay</v>
          </cell>
          <cell r="J85">
            <v>5</v>
          </cell>
          <cell r="L85">
            <v>7.5</v>
          </cell>
          <cell r="N85">
            <v>4.87805</v>
          </cell>
          <cell r="P85">
            <v>8.1081099999999999</v>
          </cell>
          <cell r="R85">
            <v>6.3291149999999998</v>
          </cell>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419</v>
          </cell>
          <cell r="H86" t="str">
            <v>Percentage of long-stay residents who received an antipsychotic medication</v>
          </cell>
          <cell r="I86" t="str">
            <v>Long Stay</v>
          </cell>
          <cell r="J86">
            <v>9.5890400000000007</v>
          </cell>
          <cell r="L86">
            <v>11.428570000000001</v>
          </cell>
          <cell r="N86">
            <v>12.5</v>
          </cell>
          <cell r="P86">
            <v>10.447760000000001</v>
          </cell>
          <cell r="R86">
            <v>10.948904000000001</v>
          </cell>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419</v>
          </cell>
          <cell r="H87" t="str">
            <v>Percentage of long-stay residents who received an antipsychotic medication</v>
          </cell>
          <cell r="I87" t="str">
            <v>Long Stay</v>
          </cell>
          <cell r="J87">
            <v>3.9682499999999998</v>
          </cell>
          <cell r="L87">
            <v>3.6496400000000002</v>
          </cell>
          <cell r="N87">
            <v>3.6231900000000001</v>
          </cell>
          <cell r="P87">
            <v>4.4444400000000002</v>
          </cell>
          <cell r="R87">
            <v>3.91791</v>
          </cell>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419</v>
          </cell>
          <cell r="H88" t="str">
            <v>Percentage of long-stay residents who received an antipsychotic medication</v>
          </cell>
          <cell r="I88" t="str">
            <v>Long Stay</v>
          </cell>
          <cell r="J88">
            <v>13.95349</v>
          </cell>
          <cell r="L88">
            <v>13.53383</v>
          </cell>
          <cell r="N88">
            <v>11.80556</v>
          </cell>
          <cell r="P88">
            <v>12.92517</v>
          </cell>
          <cell r="R88">
            <v>13.019892</v>
          </cell>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419</v>
          </cell>
          <cell r="H89" t="str">
            <v>Percentage of long-stay residents who received an antipsychotic medication</v>
          </cell>
          <cell r="I89" t="str">
            <v>Long Stay</v>
          </cell>
          <cell r="J89">
            <v>17.441859999999998</v>
          </cell>
          <cell r="L89">
            <v>18.681319999999999</v>
          </cell>
          <cell r="N89">
            <v>24.271840000000001</v>
          </cell>
          <cell r="P89">
            <v>21.78218</v>
          </cell>
          <cell r="R89">
            <v>20.734908000000001</v>
          </cell>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419</v>
          </cell>
          <cell r="H90" t="str">
            <v>Percentage of long-stay residents who received an antipsychotic medication</v>
          </cell>
          <cell r="I90" t="str">
            <v>Long Stay</v>
          </cell>
          <cell r="J90">
            <v>1.13636</v>
          </cell>
          <cell r="L90">
            <v>2.0833300000000001</v>
          </cell>
          <cell r="N90">
            <v>5.2631600000000001</v>
          </cell>
          <cell r="P90">
            <v>7</v>
          </cell>
          <cell r="R90">
            <v>3.9577819999999999</v>
          </cell>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419</v>
          </cell>
          <cell r="H91" t="str">
            <v>Percentage of long-stay residents who received an antipsychotic medication</v>
          </cell>
          <cell r="I91" t="str">
            <v>Long Stay</v>
          </cell>
          <cell r="J91">
            <v>18.08511</v>
          </cell>
          <cell r="L91">
            <v>14.772729999999999</v>
          </cell>
          <cell r="N91">
            <v>12.790699999999999</v>
          </cell>
          <cell r="P91">
            <v>13.402060000000001</v>
          </cell>
          <cell r="R91">
            <v>14.794522000000001</v>
          </cell>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419</v>
          </cell>
          <cell r="H92" t="str">
            <v>Percentage of long-stay residents who received an antipsychotic medication</v>
          </cell>
          <cell r="I92" t="str">
            <v>Long Stay</v>
          </cell>
          <cell r="J92">
            <v>22.857140000000001</v>
          </cell>
          <cell r="L92">
            <v>27.142859999999999</v>
          </cell>
          <cell r="N92">
            <v>21.739129999999999</v>
          </cell>
          <cell r="P92">
            <v>14.28571</v>
          </cell>
          <cell r="R92">
            <v>21.505375000000001</v>
          </cell>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419</v>
          </cell>
          <cell r="H93" t="str">
            <v>Percentage of long-stay residents who received an antipsychotic medication</v>
          </cell>
          <cell r="I93" t="str">
            <v>Long Stay</v>
          </cell>
          <cell r="J93">
            <v>14.64968</v>
          </cell>
          <cell r="L93">
            <v>14.375</v>
          </cell>
          <cell r="N93">
            <v>14.63415</v>
          </cell>
          <cell r="P93">
            <v>13.218389999999999</v>
          </cell>
          <cell r="R93">
            <v>14.198473999999999</v>
          </cell>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419</v>
          </cell>
          <cell r="H94" t="str">
            <v>Percentage of long-stay residents who received an antipsychotic medication</v>
          </cell>
          <cell r="I94" t="str">
            <v>Long Stay</v>
          </cell>
          <cell r="J94">
            <v>17.2043</v>
          </cell>
          <cell r="L94">
            <v>14.13043</v>
          </cell>
          <cell r="N94">
            <v>16.66667</v>
          </cell>
          <cell r="P94">
            <v>16.346150000000002</v>
          </cell>
          <cell r="R94">
            <v>16.103894</v>
          </cell>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419</v>
          </cell>
          <cell r="H95" t="str">
            <v>Percentage of long-stay residents who received an antipsychotic medication</v>
          </cell>
          <cell r="I95" t="str">
            <v>Long Stay</v>
          </cell>
          <cell r="J95">
            <v>10.638299999999999</v>
          </cell>
          <cell r="L95">
            <v>11.70213</v>
          </cell>
          <cell r="N95">
            <v>10.98901</v>
          </cell>
          <cell r="P95">
            <v>10.112360000000001</v>
          </cell>
          <cell r="R95">
            <v>10.869566000000001</v>
          </cell>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419</v>
          </cell>
          <cell r="H96" t="str">
            <v>Percentage of long-stay residents who received an antipsychotic medication</v>
          </cell>
          <cell r="I96" t="str">
            <v>Long Stay</v>
          </cell>
          <cell r="J96">
            <v>12.5</v>
          </cell>
          <cell r="L96">
            <v>12.790699999999999</v>
          </cell>
          <cell r="N96">
            <v>8.1395300000000006</v>
          </cell>
          <cell r="P96">
            <v>7.7777799999999999</v>
          </cell>
          <cell r="R96">
            <v>10.233917999999999</v>
          </cell>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419</v>
          </cell>
          <cell r="H97" t="str">
            <v>Percentage of long-stay residents who received an antipsychotic medication</v>
          </cell>
          <cell r="I97" t="str">
            <v>Long Stay</v>
          </cell>
          <cell r="J97">
            <v>7.8125</v>
          </cell>
          <cell r="L97">
            <v>7.4626900000000003</v>
          </cell>
          <cell r="N97">
            <v>7.1942399999999997</v>
          </cell>
          <cell r="P97">
            <v>8.5526300000000006</v>
          </cell>
          <cell r="R97">
            <v>7.7757680000000002</v>
          </cell>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419</v>
          </cell>
          <cell r="H98" t="str">
            <v>Percentage of long-stay residents who received an antipsychotic medication</v>
          </cell>
          <cell r="I98" t="str">
            <v>Long Stay</v>
          </cell>
          <cell r="J98">
            <v>14.89362</v>
          </cell>
          <cell r="L98">
            <v>8.88889</v>
          </cell>
          <cell r="N98">
            <v>6.3829799999999999</v>
          </cell>
          <cell r="P98">
            <v>10.41667</v>
          </cell>
          <cell r="R98">
            <v>10.16043</v>
          </cell>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419</v>
          </cell>
          <cell r="H99" t="str">
            <v>Percentage of long-stay residents who received an antipsychotic medication</v>
          </cell>
          <cell r="I99" t="str">
            <v>Long Stay</v>
          </cell>
          <cell r="J99">
            <v>0</v>
          </cell>
          <cell r="L99">
            <v>0</v>
          </cell>
          <cell r="N99">
            <v>0</v>
          </cell>
          <cell r="P99">
            <v>1.5625</v>
          </cell>
          <cell r="R99">
            <v>0.37453199999999998</v>
          </cell>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419</v>
          </cell>
          <cell r="H100" t="str">
            <v>Percentage of long-stay residents who received an antipsychotic medication</v>
          </cell>
          <cell r="I100" t="str">
            <v>Long Stay</v>
          </cell>
          <cell r="J100">
            <v>17.808219999999999</v>
          </cell>
          <cell r="L100">
            <v>18.421050000000001</v>
          </cell>
          <cell r="N100">
            <v>18.571429999999999</v>
          </cell>
          <cell r="P100">
            <v>17.142859999999999</v>
          </cell>
          <cell r="R100">
            <v>17.993079999999999</v>
          </cell>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419</v>
          </cell>
          <cell r="H101" t="str">
            <v>Percentage of long-stay residents who received an antipsychotic medication</v>
          </cell>
          <cell r="I101" t="str">
            <v>Long Stay</v>
          </cell>
          <cell r="J101">
            <v>8.7912099999999995</v>
          </cell>
          <cell r="L101">
            <v>11.764709999999999</v>
          </cell>
          <cell r="N101">
            <v>10</v>
          </cell>
          <cell r="P101">
            <v>9.8039199999999997</v>
          </cell>
          <cell r="R101">
            <v>10.126583</v>
          </cell>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419</v>
          </cell>
          <cell r="H102" t="str">
            <v>Percentage of long-stay residents who received an antipsychotic medication</v>
          </cell>
          <cell r="I102" t="str">
            <v>Long Stay</v>
          </cell>
          <cell r="J102">
            <v>13.461539999999999</v>
          </cell>
          <cell r="L102">
            <v>12.962960000000001</v>
          </cell>
          <cell r="N102">
            <v>14.81481</v>
          </cell>
          <cell r="P102">
            <v>16.949149999999999</v>
          </cell>
          <cell r="R102">
            <v>14.61187</v>
          </cell>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419</v>
          </cell>
          <cell r="H103" t="str">
            <v>Percentage of long-stay residents who received an antipsychotic medication</v>
          </cell>
          <cell r="I103" t="str">
            <v>Long Stay</v>
          </cell>
          <cell r="J103">
            <v>0</v>
          </cell>
          <cell r="L103">
            <v>0</v>
          </cell>
          <cell r="N103">
            <v>0</v>
          </cell>
          <cell r="P103">
            <v>0</v>
          </cell>
          <cell r="R103">
            <v>0</v>
          </cell>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419</v>
          </cell>
          <cell r="H104" t="str">
            <v>Percentage of long-stay residents who received an antipsychotic medication</v>
          </cell>
          <cell r="I104" t="str">
            <v>Long Stay</v>
          </cell>
          <cell r="J104">
            <v>11.90476</v>
          </cell>
          <cell r="L104">
            <v>10.41667</v>
          </cell>
          <cell r="N104">
            <v>8.6956500000000005</v>
          </cell>
          <cell r="P104">
            <v>8.5106400000000004</v>
          </cell>
          <cell r="R104">
            <v>9.8360660000000006</v>
          </cell>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419</v>
          </cell>
          <cell r="H105" t="str">
            <v>Percentage of long-stay residents who received an antipsychotic medication</v>
          </cell>
          <cell r="I105" t="str">
            <v>Long Stay</v>
          </cell>
          <cell r="J105">
            <v>7.69231</v>
          </cell>
          <cell r="L105">
            <v>6.25</v>
          </cell>
          <cell r="N105">
            <v>5.9701500000000003</v>
          </cell>
          <cell r="P105">
            <v>6.4516099999999996</v>
          </cell>
          <cell r="R105">
            <v>6.5891469999999996</v>
          </cell>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419</v>
          </cell>
          <cell r="H106" t="str">
            <v>Percentage of long-stay residents who received an antipsychotic medication</v>
          </cell>
          <cell r="I106" t="str">
            <v>Long Stay</v>
          </cell>
          <cell r="J106">
            <v>4.6296299999999997</v>
          </cell>
          <cell r="L106">
            <v>2.6548699999999998</v>
          </cell>
          <cell r="N106">
            <v>3.6697199999999999</v>
          </cell>
          <cell r="P106">
            <v>1.9230799999999999</v>
          </cell>
          <cell r="R106">
            <v>3.2258070000000001</v>
          </cell>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419</v>
          </cell>
          <cell r="H107" t="str">
            <v>Percentage of long-stay residents who received an antipsychotic medication</v>
          </cell>
          <cell r="I107" t="str">
            <v>Long Stay</v>
          </cell>
          <cell r="J107">
            <v>13.25301</v>
          </cell>
          <cell r="L107">
            <v>9.0909099999999992</v>
          </cell>
          <cell r="N107">
            <v>7.2164900000000003</v>
          </cell>
          <cell r="P107">
            <v>9.5238099999999992</v>
          </cell>
          <cell r="R107">
            <v>9.6514729999999993</v>
          </cell>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419</v>
          </cell>
          <cell r="H108" t="str">
            <v>Percentage of long-stay residents who received an antipsychotic medication</v>
          </cell>
          <cell r="I108" t="str">
            <v>Long Stay</v>
          </cell>
          <cell r="J108">
            <v>7.69231</v>
          </cell>
          <cell r="L108">
            <v>8.5365900000000003</v>
          </cell>
          <cell r="N108">
            <v>10.126580000000001</v>
          </cell>
          <cell r="P108">
            <v>8.5365900000000003</v>
          </cell>
          <cell r="R108">
            <v>8.7227440000000005</v>
          </cell>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419</v>
          </cell>
          <cell r="H109" t="str">
            <v>Percentage of long-stay residents who received an antipsychotic medication</v>
          </cell>
          <cell r="I109" t="str">
            <v>Long Stay</v>
          </cell>
          <cell r="J109">
            <v>23.076920000000001</v>
          </cell>
          <cell r="L109">
            <v>23.376619999999999</v>
          </cell>
          <cell r="N109">
            <v>25</v>
          </cell>
          <cell r="P109">
            <v>24.358969999999999</v>
          </cell>
          <cell r="R109">
            <v>23.948217</v>
          </cell>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419</v>
          </cell>
          <cell r="H110" t="str">
            <v>Percentage of long-stay residents who received an antipsychotic medication</v>
          </cell>
          <cell r="I110" t="str">
            <v>Long Stay</v>
          </cell>
          <cell r="J110">
            <v>20.83333</v>
          </cell>
          <cell r="L110">
            <v>23.943660000000001</v>
          </cell>
          <cell r="N110">
            <v>27.63158</v>
          </cell>
          <cell r="P110">
            <v>24.358969999999999</v>
          </cell>
          <cell r="R110">
            <v>24.242422000000001</v>
          </cell>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419</v>
          </cell>
          <cell r="H111" t="str">
            <v>Percentage of long-stay residents who received an antipsychotic medication</v>
          </cell>
          <cell r="I111" t="str">
            <v>Long Stay</v>
          </cell>
          <cell r="J111">
            <v>10.606059999999999</v>
          </cell>
          <cell r="L111">
            <v>16.12903</v>
          </cell>
          <cell r="N111">
            <v>17.460319999999999</v>
          </cell>
          <cell r="P111">
            <v>13.207549999999999</v>
          </cell>
          <cell r="R111">
            <v>14.344263</v>
          </cell>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419</v>
          </cell>
          <cell r="H112" t="str">
            <v>Percentage of long-stay residents who received an antipsychotic medication</v>
          </cell>
          <cell r="I112" t="str">
            <v>Long Stay</v>
          </cell>
          <cell r="J112">
            <v>21.804510000000001</v>
          </cell>
          <cell r="L112">
            <v>23.846150000000002</v>
          </cell>
          <cell r="N112">
            <v>24.06015</v>
          </cell>
          <cell r="P112">
            <v>19.42446</v>
          </cell>
          <cell r="R112">
            <v>22.242989000000001</v>
          </cell>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419</v>
          </cell>
          <cell r="H113" t="str">
            <v>Percentage of long-stay residents who received an antipsychotic medication</v>
          </cell>
          <cell r="I113" t="str">
            <v>Long Stay</v>
          </cell>
          <cell r="J113">
            <v>0</v>
          </cell>
          <cell r="L113">
            <v>0</v>
          </cell>
          <cell r="N113">
            <v>0</v>
          </cell>
          <cell r="P113">
            <v>0</v>
          </cell>
          <cell r="R113">
            <v>0</v>
          </cell>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419</v>
          </cell>
          <cell r="H114" t="str">
            <v>Percentage of long-stay residents who received an antipsychotic medication</v>
          </cell>
          <cell r="I114" t="str">
            <v>Long Stay</v>
          </cell>
          <cell r="J114">
            <v>5.0847499999999997</v>
          </cell>
          <cell r="L114">
            <v>6.25</v>
          </cell>
          <cell r="N114">
            <v>7.4626900000000003</v>
          </cell>
          <cell r="P114">
            <v>7.5757599999999998</v>
          </cell>
          <cell r="R114">
            <v>6.6406280000000004</v>
          </cell>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419</v>
          </cell>
          <cell r="H115" t="str">
            <v>Percentage of long-stay residents who received an antipsychotic medication</v>
          </cell>
          <cell r="I115" t="str">
            <v>Long Stay</v>
          </cell>
          <cell r="J115">
            <v>0</v>
          </cell>
          <cell r="L115">
            <v>0</v>
          </cell>
          <cell r="N115">
            <v>1.20482</v>
          </cell>
          <cell r="P115">
            <v>1.13636</v>
          </cell>
          <cell r="R115">
            <v>0.55555500000000002</v>
          </cell>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419</v>
          </cell>
          <cell r="H116" t="str">
            <v>Percentage of long-stay residents who received an antipsychotic medication</v>
          </cell>
          <cell r="I116" t="str">
            <v>Long Stay</v>
          </cell>
          <cell r="J116">
            <v>1.3698600000000001</v>
          </cell>
          <cell r="L116">
            <v>0.65359</v>
          </cell>
          <cell r="N116">
            <v>0.61350000000000005</v>
          </cell>
          <cell r="P116">
            <v>0.62892999999999999</v>
          </cell>
          <cell r="R116">
            <v>0.80515199999999998</v>
          </cell>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419</v>
          </cell>
          <cell r="H117" t="str">
            <v>Percentage of long-stay residents who received an antipsychotic medication</v>
          </cell>
          <cell r="I117" t="str">
            <v>Long Stay</v>
          </cell>
          <cell r="J117">
            <v>9.7561</v>
          </cell>
          <cell r="L117">
            <v>8.5365900000000003</v>
          </cell>
          <cell r="N117">
            <v>8.75</v>
          </cell>
          <cell r="P117">
            <v>8.1395300000000006</v>
          </cell>
          <cell r="R117">
            <v>8.7878790000000002</v>
          </cell>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419</v>
          </cell>
          <cell r="H118" t="str">
            <v>Percentage of long-stay residents who received an antipsychotic medication</v>
          </cell>
          <cell r="I118" t="str">
            <v>Long Stay</v>
          </cell>
          <cell r="J118">
            <v>11.21495</v>
          </cell>
          <cell r="L118">
            <v>11.21495</v>
          </cell>
          <cell r="N118">
            <v>7.4766399999999997</v>
          </cell>
          <cell r="P118">
            <v>6.9565200000000003</v>
          </cell>
          <cell r="R118">
            <v>9.1743109999999994</v>
          </cell>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419</v>
          </cell>
          <cell r="H119" t="str">
            <v>Percentage of long-stay residents who received an antipsychotic medication</v>
          </cell>
          <cell r="I119" t="str">
            <v>Long Stay</v>
          </cell>
          <cell r="J119">
            <v>0</v>
          </cell>
          <cell r="L119">
            <v>0</v>
          </cell>
          <cell r="N119">
            <v>0</v>
          </cell>
          <cell r="P119">
            <v>3.0303</v>
          </cell>
          <cell r="R119">
            <v>0.82987500000000003</v>
          </cell>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419</v>
          </cell>
          <cell r="H120" t="str">
            <v>Percentage of long-stay residents who received an antipsychotic medication</v>
          </cell>
          <cell r="I120" t="str">
            <v>Long Stay</v>
          </cell>
          <cell r="J120">
            <v>11.11111</v>
          </cell>
          <cell r="L120">
            <v>10.52632</v>
          </cell>
          <cell r="N120">
            <v>10.256410000000001</v>
          </cell>
          <cell r="P120">
            <v>3.7974700000000001</v>
          </cell>
          <cell r="R120">
            <v>8.9171990000000001</v>
          </cell>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419</v>
          </cell>
          <cell r="H121" t="str">
            <v>Percentage of long-stay residents who received an antipsychotic medication</v>
          </cell>
          <cell r="I121" t="str">
            <v>Long Stay</v>
          </cell>
          <cell r="J121">
            <v>17.475729999999999</v>
          </cell>
          <cell r="L121">
            <v>21.875</v>
          </cell>
          <cell r="N121">
            <v>18.681319999999999</v>
          </cell>
          <cell r="P121">
            <v>17.391300000000001</v>
          </cell>
          <cell r="R121">
            <v>18.848167</v>
          </cell>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419</v>
          </cell>
          <cell r="H122" t="str">
            <v>Percentage of long-stay residents who received an antipsychotic medication</v>
          </cell>
          <cell r="I122" t="str">
            <v>Long Stay</v>
          </cell>
          <cell r="J122">
            <v>15.15152</v>
          </cell>
          <cell r="L122">
            <v>10.76923</v>
          </cell>
          <cell r="N122">
            <v>7.4626900000000003</v>
          </cell>
          <cell r="P122">
            <v>10.294119999999999</v>
          </cell>
          <cell r="R122">
            <v>10.902258</v>
          </cell>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419</v>
          </cell>
          <cell r="H123" t="str">
            <v>Percentage of long-stay residents who received an antipsychotic medication</v>
          </cell>
          <cell r="I123" t="str">
            <v>Long Stay</v>
          </cell>
          <cell r="J123">
            <v>11.940300000000001</v>
          </cell>
          <cell r="L123">
            <v>12.5</v>
          </cell>
          <cell r="N123">
            <v>12.307689999999999</v>
          </cell>
          <cell r="P123">
            <v>8.9552200000000006</v>
          </cell>
          <cell r="R123">
            <v>11.406843</v>
          </cell>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419</v>
          </cell>
          <cell r="H124" t="str">
            <v>Percentage of long-stay residents who received an antipsychotic medication</v>
          </cell>
          <cell r="I124" t="str">
            <v>Long Stay</v>
          </cell>
          <cell r="J124">
            <v>8.4337300000000006</v>
          </cell>
          <cell r="L124">
            <v>5.6818200000000001</v>
          </cell>
          <cell r="N124">
            <v>5.6179800000000002</v>
          </cell>
          <cell r="P124">
            <v>6.25</v>
          </cell>
          <cell r="R124">
            <v>6.460674</v>
          </cell>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419</v>
          </cell>
          <cell r="H125" t="str">
            <v>Percentage of long-stay residents who received an antipsychotic medication</v>
          </cell>
          <cell r="I125" t="str">
            <v>Long Stay</v>
          </cell>
          <cell r="J125">
            <v>17.391300000000001</v>
          </cell>
          <cell r="L125">
            <v>19.736840000000001</v>
          </cell>
          <cell r="N125">
            <v>14.492749999999999</v>
          </cell>
          <cell r="P125">
            <v>13.114750000000001</v>
          </cell>
          <cell r="R125">
            <v>16.363633</v>
          </cell>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419</v>
          </cell>
          <cell r="H126" t="str">
            <v>Percentage of long-stay residents who received an antipsychotic medication</v>
          </cell>
          <cell r="I126" t="str">
            <v>Long Stay</v>
          </cell>
          <cell r="J126">
            <v>13.00813</v>
          </cell>
          <cell r="L126">
            <v>16.66667</v>
          </cell>
          <cell r="N126">
            <v>14.15929</v>
          </cell>
          <cell r="P126">
            <v>11.206899999999999</v>
          </cell>
          <cell r="R126">
            <v>13.807532999999999</v>
          </cell>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419</v>
          </cell>
          <cell r="H127" t="str">
            <v>Percentage of long-stay residents who received an antipsychotic medication</v>
          </cell>
          <cell r="I127" t="str">
            <v>Long Stay</v>
          </cell>
          <cell r="J127">
            <v>3.4188000000000001</v>
          </cell>
          <cell r="L127">
            <v>2.63158</v>
          </cell>
          <cell r="N127">
            <v>4.6729000000000003</v>
          </cell>
          <cell r="P127">
            <v>10.52632</v>
          </cell>
          <cell r="R127">
            <v>5.309736</v>
          </cell>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419</v>
          </cell>
          <cell r="H128" t="str">
            <v>Percentage of long-stay residents who received an antipsychotic medication</v>
          </cell>
          <cell r="I128" t="str">
            <v>Long Stay</v>
          </cell>
          <cell r="J128">
            <v>1.7543899999999999</v>
          </cell>
          <cell r="L128">
            <v>3.125</v>
          </cell>
          <cell r="N128">
            <v>5.3333300000000001</v>
          </cell>
          <cell r="P128">
            <v>5.1948100000000004</v>
          </cell>
          <cell r="R128">
            <v>4.0293049999999999</v>
          </cell>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419</v>
          </cell>
          <cell r="H129" t="str">
            <v>Percentage of long-stay residents who received an antipsychotic medication</v>
          </cell>
          <cell r="I129" t="str">
            <v>Long Stay</v>
          </cell>
          <cell r="J129">
            <v>12.179489999999999</v>
          </cell>
          <cell r="L129">
            <v>11.038959999999999</v>
          </cell>
          <cell r="N129">
            <v>8.2802500000000006</v>
          </cell>
          <cell r="P129">
            <v>6.8323</v>
          </cell>
          <cell r="R129">
            <v>9.5541400000000003</v>
          </cell>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419</v>
          </cell>
          <cell r="H130" t="str">
            <v>Percentage of long-stay residents who received an antipsychotic medication</v>
          </cell>
          <cell r="I130" t="str">
            <v>Long Stay</v>
          </cell>
          <cell r="J130">
            <v>15</v>
          </cell>
          <cell r="L130">
            <v>15</v>
          </cell>
          <cell r="N130">
            <v>12.2807</v>
          </cell>
          <cell r="P130">
            <v>7.0175400000000003</v>
          </cell>
          <cell r="R130">
            <v>12.393160999999999</v>
          </cell>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419</v>
          </cell>
          <cell r="H131" t="str">
            <v>Percentage of long-stay residents who received an antipsychotic medication</v>
          </cell>
          <cell r="I131" t="str">
            <v>Long Stay</v>
          </cell>
          <cell r="J131">
            <v>12.64368</v>
          </cell>
          <cell r="L131">
            <v>12.5</v>
          </cell>
          <cell r="N131">
            <v>16.091950000000001</v>
          </cell>
          <cell r="P131">
            <v>16.66667</v>
          </cell>
          <cell r="R131">
            <v>14.488637000000001</v>
          </cell>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419</v>
          </cell>
          <cell r="H132" t="str">
            <v>Percentage of long-stay residents who received an antipsychotic medication</v>
          </cell>
          <cell r="I132" t="str">
            <v>Long Stay</v>
          </cell>
          <cell r="J132">
            <v>12.5</v>
          </cell>
          <cell r="L132">
            <v>9.5238099999999992</v>
          </cell>
          <cell r="N132">
            <v>10</v>
          </cell>
          <cell r="P132">
            <v>12.98701</v>
          </cell>
          <cell r="R132">
            <v>11.214953</v>
          </cell>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419</v>
          </cell>
          <cell r="H133" t="str">
            <v>Percentage of long-stay residents who received an antipsychotic medication</v>
          </cell>
          <cell r="I133" t="str">
            <v>Long Stay</v>
          </cell>
          <cell r="J133">
            <v>19.480519999999999</v>
          </cell>
          <cell r="L133">
            <v>21.518989999999999</v>
          </cell>
          <cell r="N133">
            <v>17.948720000000002</v>
          </cell>
          <cell r="P133">
            <v>24.09639</v>
          </cell>
          <cell r="R133">
            <v>20.820191999999999</v>
          </cell>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419</v>
          </cell>
          <cell r="H134" t="str">
            <v>Percentage of long-stay residents who received an antipsychotic medication</v>
          </cell>
          <cell r="I134" t="str">
            <v>Long Stay</v>
          </cell>
          <cell r="J134">
            <v>12.5</v>
          </cell>
          <cell r="L134">
            <v>13.85768</v>
          </cell>
          <cell r="N134">
            <v>16.141729999999999</v>
          </cell>
          <cell r="P134">
            <v>16.399999999999999</v>
          </cell>
          <cell r="R134">
            <v>14.703018</v>
          </cell>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419</v>
          </cell>
          <cell r="H135" t="str">
            <v>Percentage of long-stay residents who received an antipsychotic medication</v>
          </cell>
          <cell r="I135" t="str">
            <v>Long Stay</v>
          </cell>
          <cell r="J135">
            <v>12.244899999999999</v>
          </cell>
          <cell r="L135">
            <v>11.538460000000001</v>
          </cell>
          <cell r="N135">
            <v>9.2592599999999994</v>
          </cell>
          <cell r="P135">
            <v>14.28571</v>
          </cell>
          <cell r="R135">
            <v>11.84834</v>
          </cell>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419</v>
          </cell>
          <cell r="H136" t="str">
            <v>Percentage of long-stay residents who received an antipsychotic medication</v>
          </cell>
          <cell r="I136" t="str">
            <v>Long Stay</v>
          </cell>
          <cell r="J136">
            <v>2.63158</v>
          </cell>
          <cell r="L136">
            <v>2.2727300000000001</v>
          </cell>
          <cell r="N136">
            <v>2.1276600000000001</v>
          </cell>
          <cell r="P136">
            <v>4.3478300000000001</v>
          </cell>
          <cell r="R136">
            <v>2.857145</v>
          </cell>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419</v>
          </cell>
          <cell r="H137" t="str">
            <v>Percentage of long-stay residents who received an antipsychotic medication</v>
          </cell>
          <cell r="I137" t="str">
            <v>Long Stay</v>
          </cell>
          <cell r="J137">
            <v>15.909090000000001</v>
          </cell>
          <cell r="L137">
            <v>18.947369999999999</v>
          </cell>
          <cell r="N137">
            <v>20</v>
          </cell>
          <cell r="P137">
            <v>15.625</v>
          </cell>
          <cell r="R137">
            <v>17.647058999999999</v>
          </cell>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419</v>
          </cell>
          <cell r="H138" t="str">
            <v>Percentage of long-stay residents who received an antipsychotic medication</v>
          </cell>
          <cell r="I138" t="str">
            <v>Long Stay</v>
          </cell>
          <cell r="J138">
            <v>5.4054099999999998</v>
          </cell>
          <cell r="L138">
            <v>7.7922099999999999</v>
          </cell>
          <cell r="N138">
            <v>1.4492799999999999</v>
          </cell>
          <cell r="P138">
            <v>1.3513500000000001</v>
          </cell>
          <cell r="R138">
            <v>4.0816350000000003</v>
          </cell>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419</v>
          </cell>
          <cell r="H139" t="str">
            <v>Percentage of long-stay residents who received an antipsychotic medication</v>
          </cell>
          <cell r="I139" t="str">
            <v>Long Stay</v>
          </cell>
          <cell r="J139">
            <v>5</v>
          </cell>
          <cell r="L139">
            <v>4.61538</v>
          </cell>
          <cell r="N139">
            <v>1.5625</v>
          </cell>
          <cell r="P139">
            <v>1.51515</v>
          </cell>
          <cell r="R139">
            <v>3.1372529999999998</v>
          </cell>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419</v>
          </cell>
          <cell r="H140" t="str">
            <v>Percentage of long-stay residents who received an antipsychotic medication</v>
          </cell>
          <cell r="I140" t="str">
            <v>Long Stay</v>
          </cell>
          <cell r="J140">
            <v>11.494249999999999</v>
          </cell>
          <cell r="L140">
            <v>13.09524</v>
          </cell>
          <cell r="N140">
            <v>8.9743600000000008</v>
          </cell>
          <cell r="P140">
            <v>1.20482</v>
          </cell>
          <cell r="R140">
            <v>8.7349399999999999</v>
          </cell>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419</v>
          </cell>
          <cell r="H141" t="str">
            <v>Percentage of long-stay residents who received an antipsychotic medication</v>
          </cell>
          <cell r="I141" t="str">
            <v>Long Stay</v>
          </cell>
          <cell r="J141">
            <v>7.1428599999999998</v>
          </cell>
          <cell r="L141">
            <v>4.81928</v>
          </cell>
          <cell r="N141">
            <v>6.4516099999999996</v>
          </cell>
          <cell r="P141">
            <v>6.25</v>
          </cell>
          <cell r="R141">
            <v>6.1797760000000004</v>
          </cell>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419</v>
          </cell>
          <cell r="H142" t="str">
            <v>Percentage of long-stay residents who received an antipsychotic medication</v>
          </cell>
          <cell r="I142" t="str">
            <v>Long Stay</v>
          </cell>
          <cell r="J142">
            <v>45.299149999999997</v>
          </cell>
          <cell r="L142">
            <v>45.6</v>
          </cell>
          <cell r="N142">
            <v>45.454549999999998</v>
          </cell>
          <cell r="P142">
            <v>40.476190000000003</v>
          </cell>
          <cell r="R142">
            <v>44.200001999999998</v>
          </cell>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419</v>
          </cell>
          <cell r="H143" t="str">
            <v>Percentage of long-stay residents who received an antipsychotic medication</v>
          </cell>
          <cell r="I143" t="str">
            <v>Long Stay</v>
          </cell>
          <cell r="J143">
            <v>17.64706</v>
          </cell>
          <cell r="L143">
            <v>20.895520000000001</v>
          </cell>
          <cell r="N143">
            <v>19.44444</v>
          </cell>
          <cell r="P143">
            <v>18.05556</v>
          </cell>
          <cell r="R143">
            <v>18.996414999999999</v>
          </cell>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419</v>
          </cell>
          <cell r="H144" t="str">
            <v>Percentage of long-stay residents who received an antipsychotic medication</v>
          </cell>
          <cell r="I144" t="str">
            <v>Long Stay</v>
          </cell>
          <cell r="J144">
            <v>17.171720000000001</v>
          </cell>
          <cell r="L144">
            <v>13.207549999999999</v>
          </cell>
          <cell r="N144">
            <v>16.161619999999999</v>
          </cell>
          <cell r="P144">
            <v>12.244899999999999</v>
          </cell>
          <cell r="R144">
            <v>14.67662</v>
          </cell>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419</v>
          </cell>
          <cell r="H145" t="str">
            <v>Percentage of long-stay residents who received an antipsychotic medication</v>
          </cell>
          <cell r="I145" t="str">
            <v>Long Stay</v>
          </cell>
          <cell r="J145">
            <v>8.1081099999999999</v>
          </cell>
          <cell r="L145">
            <v>6.9444400000000002</v>
          </cell>
          <cell r="N145">
            <v>10.14493</v>
          </cell>
          <cell r="P145">
            <v>14.0625</v>
          </cell>
          <cell r="R145">
            <v>9.6774190000000004</v>
          </cell>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419</v>
          </cell>
          <cell r="H146" t="str">
            <v>Percentage of long-stay residents who received an antipsychotic medication</v>
          </cell>
          <cell r="I146" t="str">
            <v>Long Stay</v>
          </cell>
          <cell r="J146">
            <v>11.965809999999999</v>
          </cell>
          <cell r="L146">
            <v>13.571429999999999</v>
          </cell>
          <cell r="N146">
            <v>14.705880000000001</v>
          </cell>
          <cell r="P146">
            <v>15.03759</v>
          </cell>
          <cell r="R146">
            <v>13.878325</v>
          </cell>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419</v>
          </cell>
          <cell r="H147" t="str">
            <v>Percentage of long-stay residents who received an antipsychotic medication</v>
          </cell>
          <cell r="I147" t="str">
            <v>Long Stay</v>
          </cell>
          <cell r="J147">
            <v>5.8823499999999997</v>
          </cell>
          <cell r="L147">
            <v>8</v>
          </cell>
          <cell r="N147">
            <v>8.3333300000000001</v>
          </cell>
          <cell r="P147">
            <v>7.7777799999999999</v>
          </cell>
          <cell r="R147">
            <v>7.5709770000000001</v>
          </cell>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419</v>
          </cell>
          <cell r="H148" t="str">
            <v>Percentage of long-stay residents who received an antipsychotic medication</v>
          </cell>
          <cell r="I148" t="str">
            <v>Long Stay</v>
          </cell>
          <cell r="J148">
            <v>1.13636</v>
          </cell>
          <cell r="L148">
            <v>4.1666699999999999</v>
          </cell>
          <cell r="N148">
            <v>2</v>
          </cell>
          <cell r="P148">
            <v>0</v>
          </cell>
          <cell r="R148">
            <v>1.8421050000000001</v>
          </cell>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419</v>
          </cell>
          <cell r="H149" t="str">
            <v>Percentage of long-stay residents who received an antipsychotic medication</v>
          </cell>
          <cell r="I149" t="str">
            <v>Long Stay</v>
          </cell>
          <cell r="J149">
            <v>12.65823</v>
          </cell>
          <cell r="L149">
            <v>11.538460000000001</v>
          </cell>
          <cell r="N149">
            <v>11.39241</v>
          </cell>
          <cell r="P149">
            <v>12.22222</v>
          </cell>
          <cell r="R149">
            <v>11.963191</v>
          </cell>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419</v>
          </cell>
          <cell r="H150" t="str">
            <v>Percentage of long-stay residents who received an antipsychotic medication</v>
          </cell>
          <cell r="I150" t="str">
            <v>Long Stay</v>
          </cell>
          <cell r="J150">
            <v>0</v>
          </cell>
          <cell r="L150">
            <v>3.92157</v>
          </cell>
          <cell r="N150">
            <v>0</v>
          </cell>
          <cell r="P150">
            <v>0</v>
          </cell>
          <cell r="R150">
            <v>1.0204089999999999</v>
          </cell>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419</v>
          </cell>
          <cell r="H151" t="str">
            <v>Percentage of long-stay residents who received an antipsychotic medication</v>
          </cell>
          <cell r="I151" t="str">
            <v>Long Stay</v>
          </cell>
          <cell r="J151">
            <v>28.915659999999999</v>
          </cell>
          <cell r="L151">
            <v>32.183909999999997</v>
          </cell>
          <cell r="N151">
            <v>28.571429999999999</v>
          </cell>
          <cell r="P151">
            <v>28.571429999999999</v>
          </cell>
          <cell r="R151">
            <v>29.545455</v>
          </cell>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419</v>
          </cell>
          <cell r="H152" t="str">
            <v>Percentage of long-stay residents who received an antipsychotic medication</v>
          </cell>
          <cell r="I152" t="str">
            <v>Long Stay</v>
          </cell>
          <cell r="J152">
            <v>1.9230799999999999</v>
          </cell>
          <cell r="L152">
            <v>1.7543899999999999</v>
          </cell>
          <cell r="N152">
            <v>3.3333300000000001</v>
          </cell>
          <cell r="P152">
            <v>0</v>
          </cell>
          <cell r="R152">
            <v>1.8264849999999999</v>
          </cell>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419</v>
          </cell>
          <cell r="H153" t="str">
            <v>Percentage of long-stay residents who received an antipsychotic medication</v>
          </cell>
          <cell r="I153" t="str">
            <v>Long Stay</v>
          </cell>
          <cell r="J153">
            <v>5.1948100000000004</v>
          </cell>
          <cell r="L153">
            <v>2.6666699999999999</v>
          </cell>
          <cell r="N153">
            <v>3.75</v>
          </cell>
          <cell r="P153">
            <v>5.0632900000000003</v>
          </cell>
          <cell r="R153">
            <v>4.1800660000000001</v>
          </cell>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419</v>
          </cell>
          <cell r="H154" t="str">
            <v>Percentage of long-stay residents who received an antipsychotic medication</v>
          </cell>
          <cell r="I154" t="str">
            <v>Long Stay</v>
          </cell>
          <cell r="J154">
            <v>3.3333300000000001</v>
          </cell>
          <cell r="L154">
            <v>6.0606099999999996</v>
          </cell>
          <cell r="N154">
            <v>7.5757599999999998</v>
          </cell>
          <cell r="P154">
            <v>4.5112800000000002</v>
          </cell>
          <cell r="R154">
            <v>5.4158619999999997</v>
          </cell>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419</v>
          </cell>
          <cell r="H155" t="str">
            <v>Percentage of long-stay residents who received an antipsychotic medication</v>
          </cell>
          <cell r="I155" t="str">
            <v>Long Stay</v>
          </cell>
          <cell r="J155">
            <v>30.66667</v>
          </cell>
          <cell r="L155">
            <v>33.75</v>
          </cell>
          <cell r="N155">
            <v>30</v>
          </cell>
          <cell r="P155">
            <v>32.941180000000003</v>
          </cell>
          <cell r="R155">
            <v>31.875001999999999</v>
          </cell>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419</v>
          </cell>
          <cell r="H156" t="str">
            <v>Percentage of long-stay residents who received an antipsychotic medication</v>
          </cell>
          <cell r="I156" t="str">
            <v>Long Stay</v>
          </cell>
          <cell r="J156">
            <v>11.39241</v>
          </cell>
          <cell r="L156">
            <v>13.09524</v>
          </cell>
          <cell r="N156">
            <v>12.790699999999999</v>
          </cell>
          <cell r="P156">
            <v>10.84337</v>
          </cell>
          <cell r="R156">
            <v>12.048194000000001</v>
          </cell>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419</v>
          </cell>
          <cell r="H157" t="str">
            <v>Percentage of long-stay residents who received an antipsychotic medication</v>
          </cell>
          <cell r="I157" t="str">
            <v>Long Stay</v>
          </cell>
          <cell r="J157">
            <v>15.189870000000001</v>
          </cell>
          <cell r="L157">
            <v>9.3333300000000001</v>
          </cell>
          <cell r="N157">
            <v>12.16216</v>
          </cell>
          <cell r="P157">
            <v>17.5</v>
          </cell>
          <cell r="R157">
            <v>13.636361000000001</v>
          </cell>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419</v>
          </cell>
          <cell r="H158" t="str">
            <v>Percentage of long-stay residents who received an antipsychotic medication</v>
          </cell>
          <cell r="I158" t="str">
            <v>Long Stay</v>
          </cell>
          <cell r="J158">
            <v>18.181819999999998</v>
          </cell>
          <cell r="L158">
            <v>21.62162</v>
          </cell>
          <cell r="N158">
            <v>21.62162</v>
          </cell>
          <cell r="P158">
            <v>23.076920000000001</v>
          </cell>
          <cell r="R158">
            <v>21.232875</v>
          </cell>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419</v>
          </cell>
          <cell r="H159" t="str">
            <v>Percentage of long-stay residents who received an antipsychotic medication</v>
          </cell>
          <cell r="I159" t="str">
            <v>Long Stay</v>
          </cell>
          <cell r="J159">
            <v>10.294119999999999</v>
          </cell>
          <cell r="L159">
            <v>8.75</v>
          </cell>
          <cell r="N159">
            <v>4.9382700000000002</v>
          </cell>
          <cell r="P159">
            <v>5.9523799999999998</v>
          </cell>
          <cell r="R159">
            <v>7.3482430000000001</v>
          </cell>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419</v>
          </cell>
          <cell r="H160" t="str">
            <v>Percentage of long-stay residents who received an antipsychotic medication</v>
          </cell>
          <cell r="I160" t="str">
            <v>Long Stay</v>
          </cell>
          <cell r="J160">
            <v>0</v>
          </cell>
          <cell r="L160">
            <v>0</v>
          </cell>
          <cell r="N160">
            <v>0</v>
          </cell>
          <cell r="P160">
            <v>0</v>
          </cell>
          <cell r="R160">
            <v>0</v>
          </cell>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419</v>
          </cell>
          <cell r="H161" t="str">
            <v>Percentage of long-stay residents who received an antipsychotic medication</v>
          </cell>
          <cell r="I161" t="str">
            <v>Long Stay</v>
          </cell>
          <cell r="J161">
            <v>9.8039199999999997</v>
          </cell>
          <cell r="L161">
            <v>8.9285700000000006</v>
          </cell>
          <cell r="N161">
            <v>6.6666699999999999</v>
          </cell>
          <cell r="P161">
            <v>3.3333300000000001</v>
          </cell>
          <cell r="R161">
            <v>7.048457</v>
          </cell>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419</v>
          </cell>
          <cell r="H162" t="str">
            <v>Percentage of long-stay residents who received an antipsychotic medication</v>
          </cell>
          <cell r="I162" t="str">
            <v>Long Stay</v>
          </cell>
          <cell r="J162">
            <v>16.470590000000001</v>
          </cell>
          <cell r="L162">
            <v>19.101120000000002</v>
          </cell>
          <cell r="N162">
            <v>13.95349</v>
          </cell>
          <cell r="P162">
            <v>10.34483</v>
          </cell>
          <cell r="R162">
            <v>14.985590999999999</v>
          </cell>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419</v>
          </cell>
          <cell r="H163" t="str">
            <v>Percentage of long-stay residents who received an antipsychotic medication</v>
          </cell>
          <cell r="I163" t="str">
            <v>Long Stay</v>
          </cell>
          <cell r="J163">
            <v>21.678319999999999</v>
          </cell>
          <cell r="L163">
            <v>24.358969999999999</v>
          </cell>
          <cell r="N163">
            <v>22.159089999999999</v>
          </cell>
          <cell r="P163">
            <v>20</v>
          </cell>
          <cell r="R163">
            <v>22.015502000000001</v>
          </cell>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419</v>
          </cell>
          <cell r="H164" t="str">
            <v>Percentage of long-stay residents who received an antipsychotic medication</v>
          </cell>
          <cell r="I164" t="str">
            <v>Long Stay</v>
          </cell>
          <cell r="J164">
            <v>34.375</v>
          </cell>
          <cell r="L164">
            <v>30</v>
          </cell>
          <cell r="N164">
            <v>36.111109999999996</v>
          </cell>
          <cell r="P164">
            <v>30</v>
          </cell>
          <cell r="R164">
            <v>32.621951000000003</v>
          </cell>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419</v>
          </cell>
          <cell r="H165" t="str">
            <v>Percentage of long-stay residents who received an antipsychotic medication</v>
          </cell>
          <cell r="I165" t="str">
            <v>Long Stay</v>
          </cell>
          <cell r="J165">
            <v>2.8571399999999998</v>
          </cell>
          <cell r="L165">
            <v>0</v>
          </cell>
          <cell r="N165">
            <v>3.0303</v>
          </cell>
          <cell r="P165">
            <v>0</v>
          </cell>
          <cell r="R165">
            <v>1.4814799999999999</v>
          </cell>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419</v>
          </cell>
          <cell r="H166" t="str">
            <v>Percentage of long-stay residents who received an antipsychotic medication</v>
          </cell>
          <cell r="I166" t="str">
            <v>Long Stay</v>
          </cell>
          <cell r="J166">
            <v>6.4814800000000004</v>
          </cell>
          <cell r="L166">
            <v>5.9829100000000004</v>
          </cell>
          <cell r="N166">
            <v>9.6</v>
          </cell>
          <cell r="P166">
            <v>8.2644599999999997</v>
          </cell>
          <cell r="R166">
            <v>7.6433119999999999</v>
          </cell>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419</v>
          </cell>
          <cell r="H167" t="str">
            <v>Percentage of long-stay residents who received an antipsychotic medication</v>
          </cell>
          <cell r="I167" t="str">
            <v>Long Stay</v>
          </cell>
          <cell r="J167">
            <v>0</v>
          </cell>
          <cell r="L167">
            <v>2.9850699999999999</v>
          </cell>
          <cell r="N167">
            <v>3.125</v>
          </cell>
          <cell r="P167">
            <v>1.7543899999999999</v>
          </cell>
          <cell r="R167">
            <v>2.0325199999999999</v>
          </cell>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419</v>
          </cell>
          <cell r="H168" t="str">
            <v>Percentage of long-stay residents who received an antipsychotic medication</v>
          </cell>
          <cell r="I168" t="str">
            <v>Long Stay</v>
          </cell>
          <cell r="J168">
            <v>0</v>
          </cell>
          <cell r="L168">
            <v>1.0869599999999999</v>
          </cell>
          <cell r="N168">
            <v>2.4390200000000002</v>
          </cell>
          <cell r="P168">
            <v>2.32558</v>
          </cell>
          <cell r="R168">
            <v>1.492537</v>
          </cell>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419</v>
          </cell>
          <cell r="H169" t="str">
            <v>Percentage of long-stay residents who received an antipsychotic medication</v>
          </cell>
          <cell r="I169" t="str">
            <v>Long Stay</v>
          </cell>
          <cell r="J169">
            <v>2.0202</v>
          </cell>
          <cell r="L169">
            <v>3.1914899999999999</v>
          </cell>
          <cell r="N169">
            <v>2.0833300000000001</v>
          </cell>
          <cell r="P169">
            <v>3.7037</v>
          </cell>
          <cell r="R169">
            <v>2.7707790000000001</v>
          </cell>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419</v>
          </cell>
          <cell r="H170" t="str">
            <v>Percentage of long-stay residents who received an antipsychotic medication</v>
          </cell>
          <cell r="I170" t="str">
            <v>Long Stay</v>
          </cell>
          <cell r="J170">
            <v>4.9504999999999999</v>
          </cell>
          <cell r="L170">
            <v>3.7037</v>
          </cell>
          <cell r="N170">
            <v>4.7618999999999998</v>
          </cell>
          <cell r="P170">
            <v>4.7618999999999998</v>
          </cell>
          <cell r="R170">
            <v>4.5346039999999999</v>
          </cell>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419</v>
          </cell>
          <cell r="H171" t="str">
            <v>Percentage of long-stay residents who received an antipsychotic medication</v>
          </cell>
          <cell r="I171" t="str">
            <v>Long Stay</v>
          </cell>
          <cell r="J171">
            <v>9.0909099999999992</v>
          </cell>
          <cell r="L171">
            <v>9.1666699999999999</v>
          </cell>
          <cell r="N171">
            <v>11.47541</v>
          </cell>
          <cell r="P171">
            <v>11.2</v>
          </cell>
          <cell r="R171">
            <v>10.245903</v>
          </cell>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419</v>
          </cell>
          <cell r="H172" t="str">
            <v>Percentage of long-stay residents who received an antipsychotic medication</v>
          </cell>
          <cell r="I172" t="str">
            <v>Long Stay</v>
          </cell>
          <cell r="J172">
            <v>11.25</v>
          </cell>
          <cell r="L172">
            <v>12.195119999999999</v>
          </cell>
          <cell r="N172">
            <v>14.81481</v>
          </cell>
          <cell r="P172">
            <v>18.681319999999999</v>
          </cell>
          <cell r="R172">
            <v>14.371256000000001</v>
          </cell>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419</v>
          </cell>
          <cell r="H173" t="str">
            <v>Percentage of long-stay residents who received an antipsychotic medication</v>
          </cell>
          <cell r="I173" t="str">
            <v>Long Stay</v>
          </cell>
          <cell r="J173">
            <v>21.739129999999999</v>
          </cell>
          <cell r="L173">
            <v>25</v>
          </cell>
          <cell r="N173">
            <v>18.518519999999999</v>
          </cell>
          <cell r="P173">
            <v>14.28571</v>
          </cell>
          <cell r="R173">
            <v>19.607842000000002</v>
          </cell>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419</v>
          </cell>
          <cell r="H174" t="str">
            <v>Percentage of long-stay residents who received an antipsychotic medication</v>
          </cell>
          <cell r="I174" t="str">
            <v>Long Stay</v>
          </cell>
          <cell r="J174">
            <v>8.8607600000000009</v>
          </cell>
          <cell r="L174">
            <v>6.6666699999999999</v>
          </cell>
          <cell r="N174">
            <v>2.7397300000000002</v>
          </cell>
          <cell r="P174">
            <v>2.8571399999999998</v>
          </cell>
          <cell r="R174">
            <v>5.3872070000000001</v>
          </cell>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419</v>
          </cell>
          <cell r="H175" t="str">
            <v>Percentage of long-stay residents who received an antipsychotic medication</v>
          </cell>
          <cell r="I175" t="str">
            <v>Long Stay</v>
          </cell>
          <cell r="J175">
            <v>16.66667</v>
          </cell>
          <cell r="L175">
            <v>10.447760000000001</v>
          </cell>
          <cell r="N175">
            <v>10.76923</v>
          </cell>
          <cell r="P175">
            <v>5.7971000000000004</v>
          </cell>
          <cell r="R175">
            <v>10.861423</v>
          </cell>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419</v>
          </cell>
          <cell r="H176" t="str">
            <v>Percentage of long-stay residents who received an antipsychotic medication</v>
          </cell>
          <cell r="I176" t="str">
            <v>Long Stay</v>
          </cell>
          <cell r="J176">
            <v>4.6729000000000003</v>
          </cell>
          <cell r="L176">
            <v>5.8823499999999997</v>
          </cell>
          <cell r="N176">
            <v>9.1743100000000002</v>
          </cell>
          <cell r="P176">
            <v>13.084110000000001</v>
          </cell>
          <cell r="R176">
            <v>8.2352930000000004</v>
          </cell>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419</v>
          </cell>
          <cell r="H177" t="str">
            <v>Percentage of long-stay residents who received an antipsychotic medication</v>
          </cell>
          <cell r="I177" t="str">
            <v>Long Stay</v>
          </cell>
          <cell r="J177">
            <v>4.65116</v>
          </cell>
          <cell r="L177">
            <v>4.65116</v>
          </cell>
          <cell r="N177">
            <v>5.1282100000000002</v>
          </cell>
          <cell r="P177">
            <v>8.1081099999999999</v>
          </cell>
          <cell r="R177">
            <v>5.5555560000000002</v>
          </cell>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419</v>
          </cell>
          <cell r="H178" t="str">
            <v>Percentage of long-stay residents who received an antipsychotic medication</v>
          </cell>
          <cell r="I178" t="str">
            <v>Long Stay</v>
          </cell>
          <cell r="J178">
            <v>5.5555599999999998</v>
          </cell>
          <cell r="L178">
            <v>8.3333300000000001</v>
          </cell>
          <cell r="N178">
            <v>5.2631600000000001</v>
          </cell>
          <cell r="P178">
            <v>5.4054099999999998</v>
          </cell>
          <cell r="R178">
            <v>6.1224509999999999</v>
          </cell>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419</v>
          </cell>
          <cell r="H179" t="str">
            <v>Percentage of long-stay residents who received an antipsychotic medication</v>
          </cell>
          <cell r="I179" t="str">
            <v>Long Stay</v>
          </cell>
          <cell r="J179">
            <v>5.5555599999999998</v>
          </cell>
          <cell r="L179">
            <v>5.4545500000000002</v>
          </cell>
          <cell r="N179">
            <v>5.1724100000000002</v>
          </cell>
          <cell r="P179">
            <v>3.44828</v>
          </cell>
          <cell r="R179">
            <v>4.8888910000000001</v>
          </cell>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419</v>
          </cell>
          <cell r="H180" t="str">
            <v>Percentage of long-stay residents who received an antipsychotic medication</v>
          </cell>
          <cell r="I180" t="str">
            <v>Long Stay</v>
          </cell>
          <cell r="J180">
            <v>7.69231</v>
          </cell>
          <cell r="L180">
            <v>7.86517</v>
          </cell>
          <cell r="N180">
            <v>6.8965500000000004</v>
          </cell>
          <cell r="P180">
            <v>4.81928</v>
          </cell>
          <cell r="R180">
            <v>6.8249269999999997</v>
          </cell>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419</v>
          </cell>
          <cell r="H181" t="str">
            <v>Percentage of long-stay residents who received an antipsychotic medication</v>
          </cell>
          <cell r="I181" t="str">
            <v>Long Stay</v>
          </cell>
          <cell r="J181">
            <v>2.63158</v>
          </cell>
          <cell r="L181">
            <v>7.1428599999999998</v>
          </cell>
          <cell r="N181">
            <v>6.9767400000000004</v>
          </cell>
          <cell r="P181">
            <v>7.3170700000000002</v>
          </cell>
          <cell r="R181">
            <v>6.0975599999999996</v>
          </cell>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419</v>
          </cell>
          <cell r="H182" t="str">
            <v>Percentage of long-stay residents who received an antipsychotic medication</v>
          </cell>
          <cell r="I182" t="str">
            <v>Long Stay</v>
          </cell>
          <cell r="J182">
            <v>9.3023299999999995</v>
          </cell>
          <cell r="L182">
            <v>10.857139999999999</v>
          </cell>
          <cell r="N182">
            <v>13.55932</v>
          </cell>
          <cell r="P182">
            <v>10.30303</v>
          </cell>
          <cell r="R182">
            <v>11.030479</v>
          </cell>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419</v>
          </cell>
          <cell r="H183" t="str">
            <v>Percentage of long-stay residents who received an antipsychotic medication</v>
          </cell>
          <cell r="I183" t="str">
            <v>Long Stay</v>
          </cell>
          <cell r="J183">
            <v>18.461539999999999</v>
          </cell>
          <cell r="L183">
            <v>19.117650000000001</v>
          </cell>
          <cell r="N183">
            <v>14.0625</v>
          </cell>
          <cell r="P183">
            <v>11.940300000000001</v>
          </cell>
          <cell r="R183">
            <v>15.909091999999999</v>
          </cell>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419</v>
          </cell>
          <cell r="H184" t="str">
            <v>Percentage of long-stay residents who received an antipsychotic medication</v>
          </cell>
          <cell r="I184" t="str">
            <v>Long Stay</v>
          </cell>
          <cell r="J184">
            <v>4.3478300000000001</v>
          </cell>
          <cell r="L184">
            <v>5.4054099999999998</v>
          </cell>
          <cell r="N184">
            <v>2.9411800000000001</v>
          </cell>
          <cell r="P184">
            <v>1.40845</v>
          </cell>
          <cell r="R184">
            <v>3.5461019999999999</v>
          </cell>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419</v>
          </cell>
          <cell r="H185" t="str">
            <v>Percentage of long-stay residents who received an antipsychotic medication</v>
          </cell>
          <cell r="I185" t="str">
            <v>Long Stay</v>
          </cell>
          <cell r="J185">
            <v>13.63636</v>
          </cell>
          <cell r="L185">
            <v>8.6956500000000005</v>
          </cell>
          <cell r="N185">
            <v>10.48387</v>
          </cell>
          <cell r="P185">
            <v>6.1946899999999996</v>
          </cell>
          <cell r="R185">
            <v>9.8619310000000002</v>
          </cell>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419</v>
          </cell>
          <cell r="H186" t="str">
            <v>Percentage of long-stay residents who received an antipsychotic medication</v>
          </cell>
          <cell r="I186" t="str">
            <v>Long Stay</v>
          </cell>
          <cell r="J186">
            <v>8.0291999999999994</v>
          </cell>
          <cell r="L186">
            <v>8.4506999999999994</v>
          </cell>
          <cell r="N186">
            <v>7.1942399999999997</v>
          </cell>
          <cell r="P186">
            <v>8.3333300000000001</v>
          </cell>
          <cell r="R186">
            <v>8.0071150000000006</v>
          </cell>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419</v>
          </cell>
          <cell r="H187" t="str">
            <v>Percentage of long-stay residents who received an antipsychotic medication</v>
          </cell>
          <cell r="I187" t="str">
            <v>Long Stay</v>
          </cell>
          <cell r="J187">
            <v>6.0975599999999996</v>
          </cell>
          <cell r="L187">
            <v>5.6818200000000001</v>
          </cell>
          <cell r="N187">
            <v>5.6818200000000001</v>
          </cell>
          <cell r="P187">
            <v>3.0612200000000001</v>
          </cell>
          <cell r="R187">
            <v>5.0561790000000002</v>
          </cell>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419</v>
          </cell>
          <cell r="H188" t="str">
            <v>Percentage of long-stay residents who received an antipsychotic medication</v>
          </cell>
          <cell r="I188" t="str">
            <v>Long Stay</v>
          </cell>
          <cell r="J188">
            <v>2</v>
          </cell>
          <cell r="L188">
            <v>1.1235999999999999</v>
          </cell>
          <cell r="N188">
            <v>2.2222200000000001</v>
          </cell>
          <cell r="P188">
            <v>3.3333300000000001</v>
          </cell>
          <cell r="R188">
            <v>2.168021</v>
          </cell>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419</v>
          </cell>
          <cell r="H189" t="str">
            <v>Percentage of long-stay residents who received an antipsychotic medication</v>
          </cell>
          <cell r="I189" t="str">
            <v>Long Stay</v>
          </cell>
          <cell r="J189">
            <v>21.875</v>
          </cell>
          <cell r="L189">
            <v>17.241379999999999</v>
          </cell>
          <cell r="N189">
            <v>19.354839999999999</v>
          </cell>
          <cell r="P189">
            <v>22.22222</v>
          </cell>
          <cell r="R189">
            <v>20.3125</v>
          </cell>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419</v>
          </cell>
          <cell r="H190" t="str">
            <v>Percentage of long-stay residents who received an antipsychotic medication</v>
          </cell>
          <cell r="I190" t="str">
            <v>Long Stay</v>
          </cell>
          <cell r="J190">
            <v>3.2</v>
          </cell>
          <cell r="L190">
            <v>4.1322299999999998</v>
          </cell>
          <cell r="N190">
            <v>3.2786900000000001</v>
          </cell>
          <cell r="P190">
            <v>2.52101</v>
          </cell>
          <cell r="R190">
            <v>3.2854209999999999</v>
          </cell>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419</v>
          </cell>
          <cell r="H191" t="str">
            <v>Percentage of long-stay residents who received an antipsychotic medication</v>
          </cell>
          <cell r="I191" t="str">
            <v>Long Stay</v>
          </cell>
          <cell r="J191">
            <v>0</v>
          </cell>
          <cell r="L191">
            <v>3.7037</v>
          </cell>
          <cell r="N191">
            <v>0</v>
          </cell>
          <cell r="P191">
            <v>7.4074099999999996</v>
          </cell>
          <cell r="R191">
            <v>2.7272720000000001</v>
          </cell>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419</v>
          </cell>
          <cell r="H192" t="str">
            <v>Percentage of long-stay residents who received an antipsychotic medication</v>
          </cell>
          <cell r="I192" t="str">
            <v>Long Stay</v>
          </cell>
          <cell r="J192">
            <v>10.227270000000001</v>
          </cell>
          <cell r="L192">
            <v>15.46392</v>
          </cell>
          <cell r="N192">
            <v>9.5744699999999998</v>
          </cell>
          <cell r="P192">
            <v>8.3333300000000001</v>
          </cell>
          <cell r="R192">
            <v>10.933332999999999</v>
          </cell>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419</v>
          </cell>
          <cell r="H193" t="str">
            <v>Percentage of long-stay residents who received an antipsychotic medication</v>
          </cell>
          <cell r="I193" t="str">
            <v>Long Stay</v>
          </cell>
          <cell r="J193">
            <v>17.56757</v>
          </cell>
          <cell r="L193">
            <v>13.51351</v>
          </cell>
          <cell r="N193">
            <v>14.10256</v>
          </cell>
          <cell r="P193">
            <v>15.38462</v>
          </cell>
          <cell r="R193">
            <v>15.131579</v>
          </cell>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419</v>
          </cell>
          <cell r="H194" t="str">
            <v>Percentage of long-stay residents who received an antipsychotic medication</v>
          </cell>
          <cell r="I194" t="str">
            <v>Long Stay</v>
          </cell>
          <cell r="J194">
            <v>0</v>
          </cell>
          <cell r="L194">
            <v>1.85185</v>
          </cell>
          <cell r="N194">
            <v>1.7543899999999999</v>
          </cell>
          <cell r="P194">
            <v>3.8461500000000002</v>
          </cell>
          <cell r="R194">
            <v>1.860465</v>
          </cell>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419</v>
          </cell>
          <cell r="H195" t="str">
            <v>Percentage of long-stay residents who received an antipsychotic medication</v>
          </cell>
          <cell r="I195" t="str">
            <v>Long Stay</v>
          </cell>
          <cell r="J195">
            <v>17.948720000000002</v>
          </cell>
          <cell r="L195">
            <v>25.581399999999999</v>
          </cell>
          <cell r="N195">
            <v>30.232559999999999</v>
          </cell>
          <cell r="P195">
            <v>36.842109999999998</v>
          </cell>
          <cell r="R195">
            <v>27.607365000000001</v>
          </cell>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419</v>
          </cell>
          <cell r="H196" t="str">
            <v>Percentage of long-stay residents who received an antipsychotic medication</v>
          </cell>
          <cell r="I196" t="str">
            <v>Long Stay</v>
          </cell>
          <cell r="J196">
            <v>6.7567599999999999</v>
          </cell>
          <cell r="L196">
            <v>6.6666699999999999</v>
          </cell>
          <cell r="N196">
            <v>10</v>
          </cell>
          <cell r="P196">
            <v>9.7222200000000001</v>
          </cell>
          <cell r="R196">
            <v>8.2474240000000005</v>
          </cell>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419</v>
          </cell>
          <cell r="H197" t="str">
            <v>Percentage of long-stay residents who received an antipsychotic medication</v>
          </cell>
          <cell r="I197" t="str">
            <v>Long Stay</v>
          </cell>
          <cell r="J197">
            <v>1.5384599999999999</v>
          </cell>
          <cell r="L197">
            <v>3.0769199999999999</v>
          </cell>
          <cell r="N197">
            <v>3.0769199999999999</v>
          </cell>
          <cell r="P197">
            <v>3.0303</v>
          </cell>
          <cell r="R197">
            <v>2.6819899999999999</v>
          </cell>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419</v>
          </cell>
          <cell r="H198" t="str">
            <v>Percentage of long-stay residents who received an antipsychotic medication</v>
          </cell>
          <cell r="I198" t="str">
            <v>Long Stay</v>
          </cell>
          <cell r="J198">
            <v>14.754099999999999</v>
          </cell>
          <cell r="L198">
            <v>17.460319999999999</v>
          </cell>
          <cell r="N198">
            <v>13.432840000000001</v>
          </cell>
          <cell r="P198">
            <v>14.86486</v>
          </cell>
          <cell r="R198">
            <v>15.094340000000001</v>
          </cell>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419</v>
          </cell>
          <cell r="H199" t="str">
            <v>Percentage of long-stay residents who received an antipsychotic medication</v>
          </cell>
          <cell r="I199" t="str">
            <v>Long Stay</v>
          </cell>
          <cell r="J199">
            <v>17.391300000000001</v>
          </cell>
          <cell r="L199">
            <v>13.978490000000001</v>
          </cell>
          <cell r="N199">
            <v>13.86139</v>
          </cell>
          <cell r="P199">
            <v>12.621359999999999</v>
          </cell>
          <cell r="R199">
            <v>14.395886000000001</v>
          </cell>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419</v>
          </cell>
          <cell r="H200" t="str">
            <v>Percentage of long-stay residents who received an antipsychotic medication</v>
          </cell>
          <cell r="I200" t="str">
            <v>Long Stay</v>
          </cell>
          <cell r="J200">
            <v>4.4776100000000003</v>
          </cell>
          <cell r="L200">
            <v>3.0303</v>
          </cell>
          <cell r="N200">
            <v>1.63934</v>
          </cell>
          <cell r="P200">
            <v>0</v>
          </cell>
          <cell r="R200">
            <v>2.3437480000000002</v>
          </cell>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419</v>
          </cell>
          <cell r="H201" t="str">
            <v>Percentage of long-stay residents who received an antipsychotic medication</v>
          </cell>
          <cell r="I201" t="str">
            <v>Long Stay</v>
          </cell>
          <cell r="J201">
            <v>4.5454499999999998</v>
          </cell>
          <cell r="L201">
            <v>4.1666699999999999</v>
          </cell>
          <cell r="N201">
            <v>2.6666699999999999</v>
          </cell>
          <cell r="P201">
            <v>0</v>
          </cell>
          <cell r="R201">
            <v>2.7777780000000001</v>
          </cell>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419</v>
          </cell>
          <cell r="H202" t="str">
            <v>Percentage of long-stay residents who received an antipsychotic medication</v>
          </cell>
          <cell r="I202" t="str">
            <v>Long Stay</v>
          </cell>
          <cell r="J202">
            <v>17.857140000000001</v>
          </cell>
          <cell r="L202">
            <v>13.33333</v>
          </cell>
          <cell r="N202">
            <v>20.588239999999999</v>
          </cell>
          <cell r="P202">
            <v>23.529409999999999</v>
          </cell>
          <cell r="R202">
            <v>19.047618</v>
          </cell>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419</v>
          </cell>
          <cell r="H203" t="str">
            <v>Percentage of long-stay residents who received an antipsychotic medication</v>
          </cell>
          <cell r="I203" t="str">
            <v>Long Stay</v>
          </cell>
          <cell r="J203">
            <v>20.895520000000001</v>
          </cell>
          <cell r="L203">
            <v>19.69697</v>
          </cell>
          <cell r="N203">
            <v>15.38462</v>
          </cell>
          <cell r="P203">
            <v>10.294119999999999</v>
          </cell>
          <cell r="R203">
            <v>16.541354999999999</v>
          </cell>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419</v>
          </cell>
          <cell r="H204" t="str">
            <v>Percentage of long-stay residents who received an antipsychotic medication</v>
          </cell>
          <cell r="I204" t="str">
            <v>Long Stay</v>
          </cell>
          <cell r="J204">
            <v>8.9887599999999992</v>
          </cell>
          <cell r="L204">
            <v>9.1953999999999994</v>
          </cell>
          <cell r="N204">
            <v>13.186809999999999</v>
          </cell>
          <cell r="P204">
            <v>9.6385500000000004</v>
          </cell>
          <cell r="R204">
            <v>10.285710999999999</v>
          </cell>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419</v>
          </cell>
          <cell r="H205" t="str">
            <v>Percentage of long-stay residents who received an antipsychotic medication</v>
          </cell>
          <cell r="I205" t="str">
            <v>Long Stay</v>
          </cell>
          <cell r="J205">
            <v>1.4285699999999999</v>
          </cell>
          <cell r="L205">
            <v>5.4054099999999998</v>
          </cell>
          <cell r="N205">
            <v>7.5949400000000002</v>
          </cell>
          <cell r="P205">
            <v>7.0588199999999999</v>
          </cell>
          <cell r="R205">
            <v>5.5194809999999999</v>
          </cell>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419</v>
          </cell>
          <cell r="H206" t="str">
            <v>Percentage of long-stay residents who received an antipsychotic medication</v>
          </cell>
          <cell r="I206" t="str">
            <v>Long Stay</v>
          </cell>
          <cell r="J206">
            <v>5.2631600000000001</v>
          </cell>
          <cell r="L206">
            <v>3.5087700000000002</v>
          </cell>
          <cell r="N206">
            <v>8.3333300000000001</v>
          </cell>
          <cell r="P206">
            <v>7.0175400000000003</v>
          </cell>
          <cell r="R206">
            <v>6.0606039999999997</v>
          </cell>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419</v>
          </cell>
          <cell r="H207" t="str">
            <v>Percentage of long-stay residents who received an antipsychotic medication</v>
          </cell>
          <cell r="I207" t="str">
            <v>Long Stay</v>
          </cell>
          <cell r="J207">
            <v>14.44444</v>
          </cell>
          <cell r="L207">
            <v>18.09524</v>
          </cell>
          <cell r="N207">
            <v>19.626169999999998</v>
          </cell>
          <cell r="P207">
            <v>16.037739999999999</v>
          </cell>
          <cell r="R207">
            <v>17.156863999999999</v>
          </cell>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419</v>
          </cell>
          <cell r="H208" t="str">
            <v>Percentage of long-stay residents who received an antipsychotic medication</v>
          </cell>
          <cell r="I208" t="str">
            <v>Long Stay</v>
          </cell>
          <cell r="J208">
            <v>0</v>
          </cell>
          <cell r="L208">
            <v>0</v>
          </cell>
          <cell r="N208">
            <v>0</v>
          </cell>
          <cell r="P208">
            <v>0</v>
          </cell>
          <cell r="R208">
            <v>0</v>
          </cell>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419</v>
          </cell>
          <cell r="H209" t="str">
            <v>Percentage of long-stay residents who received an antipsychotic medication</v>
          </cell>
          <cell r="I209" t="str">
            <v>Long Stay</v>
          </cell>
          <cell r="J209">
            <v>11.11111</v>
          </cell>
          <cell r="L209">
            <v>13.63636</v>
          </cell>
          <cell r="N209">
            <v>14.705880000000001</v>
          </cell>
          <cell r="P209">
            <v>16.417909999999999</v>
          </cell>
          <cell r="R209">
            <v>14.01515</v>
          </cell>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419</v>
          </cell>
          <cell r="H210" t="str">
            <v>Percentage of long-stay residents who received an antipsychotic medication</v>
          </cell>
          <cell r="I210" t="str">
            <v>Long Stay</v>
          </cell>
          <cell r="J210">
            <v>10.370369999999999</v>
          </cell>
          <cell r="L210">
            <v>11.594200000000001</v>
          </cell>
          <cell r="N210">
            <v>13.432840000000001</v>
          </cell>
          <cell r="P210">
            <v>12.9771</v>
          </cell>
          <cell r="R210">
            <v>12.081785</v>
          </cell>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419</v>
          </cell>
          <cell r="H211" t="str">
            <v>Percentage of long-stay residents who received an antipsychotic medication</v>
          </cell>
          <cell r="I211" t="str">
            <v>Long Stay</v>
          </cell>
          <cell r="J211">
            <v>11.290319999999999</v>
          </cell>
          <cell r="L211">
            <v>13.33333</v>
          </cell>
          <cell r="N211">
            <v>9.0909099999999992</v>
          </cell>
          <cell r="P211">
            <v>8.5714299999999994</v>
          </cell>
          <cell r="R211">
            <v>10.465116</v>
          </cell>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419</v>
          </cell>
          <cell r="H212" t="str">
            <v>Percentage of long-stay residents who received an antipsychotic medication</v>
          </cell>
          <cell r="I212" t="str">
            <v>Long Stay</v>
          </cell>
          <cell r="J212">
            <v>10.389609999999999</v>
          </cell>
          <cell r="L212">
            <v>9.89011</v>
          </cell>
          <cell r="N212">
            <v>11.45833</v>
          </cell>
          <cell r="P212">
            <v>13.978490000000001</v>
          </cell>
          <cell r="R212">
            <v>11.484591999999999</v>
          </cell>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419</v>
          </cell>
          <cell r="H213" t="str">
            <v>Percentage of long-stay residents who received an antipsychotic medication</v>
          </cell>
          <cell r="I213" t="str">
            <v>Long Stay</v>
          </cell>
          <cell r="J213">
            <v>13.33333</v>
          </cell>
          <cell r="L213">
            <v>13.55932</v>
          </cell>
          <cell r="N213">
            <v>16.071429999999999</v>
          </cell>
          <cell r="P213">
            <v>7.5471700000000004</v>
          </cell>
          <cell r="R213">
            <v>12.719296999999999</v>
          </cell>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419</v>
          </cell>
          <cell r="H214" t="str">
            <v>Percentage of long-stay residents who received an antipsychotic medication</v>
          </cell>
          <cell r="I214" t="str">
            <v>Long Stay</v>
          </cell>
          <cell r="J214">
            <v>6</v>
          </cell>
          <cell r="L214">
            <v>6.3829799999999999</v>
          </cell>
          <cell r="N214">
            <v>6.25</v>
          </cell>
          <cell r="P214">
            <v>6.1224499999999997</v>
          </cell>
          <cell r="R214">
            <v>6.185568</v>
          </cell>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419</v>
          </cell>
          <cell r="H215" t="str">
            <v>Percentage of long-stay residents who received an antipsychotic medication</v>
          </cell>
          <cell r="I215" t="str">
            <v>Long Stay</v>
          </cell>
          <cell r="J215">
            <v>47.727269999999997</v>
          </cell>
          <cell r="L215">
            <v>40.909089999999999</v>
          </cell>
          <cell r="N215">
            <v>45.652169999999998</v>
          </cell>
          <cell r="P215">
            <v>41.176470000000002</v>
          </cell>
          <cell r="R215">
            <v>43.783782000000002</v>
          </cell>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419</v>
          </cell>
          <cell r="H216" t="str">
            <v>Percentage of long-stay residents who received an antipsychotic medication</v>
          </cell>
          <cell r="I216" t="str">
            <v>Long Stay</v>
          </cell>
          <cell r="J216">
            <v>1.90476</v>
          </cell>
          <cell r="L216">
            <v>0.90908999999999995</v>
          </cell>
          <cell r="N216">
            <v>1</v>
          </cell>
          <cell r="P216">
            <v>4.1666699999999999</v>
          </cell>
          <cell r="R216">
            <v>1.946472</v>
          </cell>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419</v>
          </cell>
          <cell r="H217" t="str">
            <v>Percentage of long-stay residents who received an antipsychotic medication</v>
          </cell>
          <cell r="I217" t="str">
            <v>Long Stay</v>
          </cell>
          <cell r="J217">
            <v>13.88889</v>
          </cell>
          <cell r="L217">
            <v>12.35955</v>
          </cell>
          <cell r="N217">
            <v>15.340909999999999</v>
          </cell>
          <cell r="P217">
            <v>16.853929999999998</v>
          </cell>
          <cell r="R217">
            <v>14.606741</v>
          </cell>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419</v>
          </cell>
          <cell r="H218" t="str">
            <v>Percentage of long-stay residents who received an antipsychotic medication</v>
          </cell>
          <cell r="I218" t="str">
            <v>Long Stay</v>
          </cell>
          <cell r="J218">
            <v>2.8571399999999998</v>
          </cell>
          <cell r="L218">
            <v>2.63158</v>
          </cell>
          <cell r="N218">
            <v>2.7777799999999999</v>
          </cell>
          <cell r="P218">
            <v>0</v>
          </cell>
          <cell r="R218">
            <v>2.0547949999999999</v>
          </cell>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419</v>
          </cell>
          <cell r="H219" t="str">
            <v>Percentage of long-stay residents who received an antipsychotic medication</v>
          </cell>
          <cell r="I219" t="str">
            <v>Long Stay</v>
          </cell>
          <cell r="J219">
            <v>16.901409999999998</v>
          </cell>
          <cell r="L219">
            <v>12.65823</v>
          </cell>
          <cell r="N219">
            <v>14.28571</v>
          </cell>
          <cell r="P219">
            <v>13.924049999999999</v>
          </cell>
          <cell r="R219">
            <v>14.376996</v>
          </cell>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419</v>
          </cell>
          <cell r="H220" t="str">
            <v>Percentage of long-stay residents who received an antipsychotic medication</v>
          </cell>
          <cell r="I220" t="str">
            <v>Long Stay</v>
          </cell>
          <cell r="J220">
            <v>8.3333300000000001</v>
          </cell>
          <cell r="L220">
            <v>11.11111</v>
          </cell>
          <cell r="N220">
            <v>10.52632</v>
          </cell>
          <cell r="P220">
            <v>8.5714299999999994</v>
          </cell>
          <cell r="R220">
            <v>9.6551729999999996</v>
          </cell>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419</v>
          </cell>
          <cell r="H221" t="str">
            <v>Percentage of long-stay residents who received an antipsychotic medication</v>
          </cell>
          <cell r="I221" t="str">
            <v>Long Stay</v>
          </cell>
          <cell r="J221">
            <v>8.6956500000000005</v>
          </cell>
          <cell r="L221">
            <v>7.1428599999999998</v>
          </cell>
          <cell r="N221">
            <v>8.8235299999999999</v>
          </cell>
          <cell r="P221">
            <v>13.69863</v>
          </cell>
          <cell r="R221">
            <v>9.6428569999999993</v>
          </cell>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419</v>
          </cell>
          <cell r="H222" t="str">
            <v>Percentage of long-stay residents who received an antipsychotic medication</v>
          </cell>
          <cell r="I222" t="str">
            <v>Long Stay</v>
          </cell>
          <cell r="J222" t="str">
            <v>*</v>
          </cell>
          <cell r="K222">
            <v>9</v>
          </cell>
          <cell r="L222" t="str">
            <v>*</v>
          </cell>
          <cell r="M222">
            <v>9</v>
          </cell>
          <cell r="N222" t="str">
            <v>*</v>
          </cell>
          <cell r="O222">
            <v>9</v>
          </cell>
          <cell r="P222" t="str">
            <v>*</v>
          </cell>
          <cell r="Q222">
            <v>9</v>
          </cell>
          <cell r="R222">
            <v>35.483868999999999</v>
          </cell>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419</v>
          </cell>
          <cell r="H223" t="str">
            <v>Percentage of long-stay residents who received an antipsychotic medication</v>
          </cell>
          <cell r="I223" t="str">
            <v>Long Stay</v>
          </cell>
          <cell r="J223">
            <v>6.1855700000000002</v>
          </cell>
          <cell r="L223">
            <v>6.1855700000000002</v>
          </cell>
          <cell r="N223">
            <v>5.49451</v>
          </cell>
          <cell r="P223">
            <v>5.7142900000000001</v>
          </cell>
          <cell r="R223">
            <v>5.8974399999999996</v>
          </cell>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419</v>
          </cell>
          <cell r="H224" t="str">
            <v>Percentage of long-stay residents who received an antipsychotic medication</v>
          </cell>
          <cell r="I224" t="str">
            <v>Long Stay</v>
          </cell>
          <cell r="J224">
            <v>15.27778</v>
          </cell>
          <cell r="L224">
            <v>13.043480000000001</v>
          </cell>
          <cell r="N224">
            <v>14.08451</v>
          </cell>
          <cell r="P224">
            <v>14.28571</v>
          </cell>
          <cell r="R224">
            <v>14.186852</v>
          </cell>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419</v>
          </cell>
          <cell r="H225" t="str">
            <v>Percentage of long-stay residents who received an antipsychotic medication</v>
          </cell>
          <cell r="I225" t="str">
            <v>Long Stay</v>
          </cell>
          <cell r="J225">
            <v>10</v>
          </cell>
          <cell r="L225">
            <v>10.34483</v>
          </cell>
          <cell r="N225">
            <v>9.375</v>
          </cell>
          <cell r="P225">
            <v>8.5714299999999994</v>
          </cell>
          <cell r="R225">
            <v>9.5238099999999992</v>
          </cell>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419</v>
          </cell>
          <cell r="H226" t="str">
            <v>Percentage of long-stay residents who received an antipsychotic medication</v>
          </cell>
          <cell r="I226" t="str">
            <v>Long Stay</v>
          </cell>
          <cell r="J226">
            <v>7.0707100000000001</v>
          </cell>
          <cell r="L226">
            <v>7.2164900000000003</v>
          </cell>
          <cell r="N226">
            <v>8.3333300000000001</v>
          </cell>
          <cell r="P226">
            <v>9.375</v>
          </cell>
          <cell r="R226">
            <v>7.9896890000000003</v>
          </cell>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419</v>
          </cell>
          <cell r="H227" t="str">
            <v>Percentage of long-stay residents who received an antipsychotic medication</v>
          </cell>
          <cell r="I227" t="str">
            <v>Long Stay</v>
          </cell>
          <cell r="J227">
            <v>0</v>
          </cell>
          <cell r="L227">
            <v>3.44828</v>
          </cell>
          <cell r="N227">
            <v>6.6666699999999999</v>
          </cell>
          <cell r="P227">
            <v>2.7777799999999999</v>
          </cell>
          <cell r="R227">
            <v>3.2786909999999998</v>
          </cell>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419</v>
          </cell>
          <cell r="H228" t="str">
            <v>Percentage of long-stay residents who received an antipsychotic medication</v>
          </cell>
          <cell r="I228" t="str">
            <v>Long Stay</v>
          </cell>
          <cell r="J228">
            <v>19.19192</v>
          </cell>
          <cell r="L228">
            <v>13.978490000000001</v>
          </cell>
          <cell r="N228">
            <v>11.956519999999999</v>
          </cell>
          <cell r="P228">
            <v>12.63158</v>
          </cell>
          <cell r="R228">
            <v>14.511872</v>
          </cell>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419</v>
          </cell>
          <cell r="H229" t="str">
            <v>Percentage of long-stay residents who received an antipsychotic medication</v>
          </cell>
          <cell r="I229" t="str">
            <v>Long Stay</v>
          </cell>
          <cell r="J229">
            <v>1.9802</v>
          </cell>
          <cell r="L229">
            <v>1.05263</v>
          </cell>
          <cell r="N229">
            <v>1.0869599999999999</v>
          </cell>
          <cell r="P229">
            <v>2.1739099999999998</v>
          </cell>
          <cell r="R229">
            <v>1.578948</v>
          </cell>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419</v>
          </cell>
          <cell r="H230" t="str">
            <v>Percentage of long-stay residents who received an antipsychotic medication</v>
          </cell>
          <cell r="I230" t="str">
            <v>Long Stay</v>
          </cell>
          <cell r="J230">
            <v>7.2289199999999996</v>
          </cell>
          <cell r="L230">
            <v>7.4074099999999996</v>
          </cell>
          <cell r="N230">
            <v>7.3170700000000002</v>
          </cell>
          <cell r="P230">
            <v>7.5</v>
          </cell>
          <cell r="R230">
            <v>7.3619640000000004</v>
          </cell>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419</v>
          </cell>
          <cell r="H231" t="str">
            <v>Percentage of long-stay residents who received an antipsychotic medication</v>
          </cell>
          <cell r="I231" t="str">
            <v>Long Stay</v>
          </cell>
          <cell r="J231">
            <v>9.375</v>
          </cell>
          <cell r="L231">
            <v>8.1632700000000007</v>
          </cell>
          <cell r="N231">
            <v>9.0909099999999992</v>
          </cell>
          <cell r="P231">
            <v>10.576919999999999</v>
          </cell>
          <cell r="R231">
            <v>9.3199000000000005</v>
          </cell>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419</v>
          </cell>
          <cell r="H232" t="str">
            <v>Percentage of long-stay residents who received an antipsychotic medication</v>
          </cell>
          <cell r="I232" t="str">
            <v>Long Stay</v>
          </cell>
          <cell r="J232">
            <v>12.264150000000001</v>
          </cell>
          <cell r="L232">
            <v>12.556050000000001</v>
          </cell>
          <cell r="N232">
            <v>12.727270000000001</v>
          </cell>
          <cell r="P232">
            <v>10.798120000000001</v>
          </cell>
          <cell r="R232">
            <v>12.096772</v>
          </cell>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419</v>
          </cell>
          <cell r="H233" t="str">
            <v>Percentage of long-stay residents who received an antipsychotic medication</v>
          </cell>
          <cell r="I233" t="str">
            <v>Long Stay</v>
          </cell>
          <cell r="J233">
            <v>9.6774199999999997</v>
          </cell>
          <cell r="L233">
            <v>12.12121</v>
          </cell>
          <cell r="N233">
            <v>10.447760000000001</v>
          </cell>
          <cell r="P233">
            <v>8.1081099999999999</v>
          </cell>
          <cell r="R233">
            <v>10.037175</v>
          </cell>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419</v>
          </cell>
          <cell r="H234" t="str">
            <v>Percentage of long-stay residents who received an antipsychotic medication</v>
          </cell>
          <cell r="I234" t="str">
            <v>Long Stay</v>
          </cell>
          <cell r="J234">
            <v>11.11111</v>
          </cell>
          <cell r="L234">
            <v>16.21622</v>
          </cell>
          <cell r="N234">
            <v>21.428570000000001</v>
          </cell>
          <cell r="P234">
            <v>17.073170000000001</v>
          </cell>
          <cell r="R234">
            <v>16.666667</v>
          </cell>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419</v>
          </cell>
          <cell r="H235" t="str">
            <v>Percentage of long-stay residents who received an antipsychotic medication</v>
          </cell>
          <cell r="I235" t="str">
            <v>Long Stay</v>
          </cell>
          <cell r="J235">
            <v>7.2164900000000003</v>
          </cell>
          <cell r="L235">
            <v>9</v>
          </cell>
          <cell r="N235">
            <v>5.7692300000000003</v>
          </cell>
          <cell r="P235">
            <v>4</v>
          </cell>
          <cell r="R235">
            <v>6.4837889999999998</v>
          </cell>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419</v>
          </cell>
          <cell r="H236" t="str">
            <v>Percentage of long-stay residents who received an antipsychotic medication</v>
          </cell>
          <cell r="I236" t="str">
            <v>Long Stay</v>
          </cell>
          <cell r="J236">
            <v>5.3333300000000001</v>
          </cell>
          <cell r="L236">
            <v>4.4117600000000001</v>
          </cell>
          <cell r="N236">
            <v>1.25</v>
          </cell>
          <cell r="P236">
            <v>1.3698600000000001</v>
          </cell>
          <cell r="R236">
            <v>3.0405380000000002</v>
          </cell>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419</v>
          </cell>
          <cell r="H237" t="str">
            <v>Percentage of long-stay residents who received an antipsychotic medication</v>
          </cell>
          <cell r="I237" t="str">
            <v>Long Stay</v>
          </cell>
          <cell r="J237">
            <v>3.2258100000000001</v>
          </cell>
          <cell r="L237">
            <v>0</v>
          </cell>
          <cell r="N237">
            <v>3.2258100000000001</v>
          </cell>
          <cell r="P237">
            <v>3.125</v>
          </cell>
          <cell r="R237">
            <v>2.3437519999999998</v>
          </cell>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419</v>
          </cell>
          <cell r="H238" t="str">
            <v>Percentage of long-stay residents who received an antipsychotic medication</v>
          </cell>
          <cell r="I238" t="str">
            <v>Long Stay</v>
          </cell>
          <cell r="J238">
            <v>8.1481499999999993</v>
          </cell>
          <cell r="L238">
            <v>10.447760000000001</v>
          </cell>
          <cell r="N238">
            <v>11.023619999999999</v>
          </cell>
          <cell r="P238">
            <v>11.90476</v>
          </cell>
          <cell r="R238">
            <v>10.344827</v>
          </cell>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419</v>
          </cell>
          <cell r="H239" t="str">
            <v>Percentage of long-stay residents who received an antipsychotic medication</v>
          </cell>
          <cell r="I239" t="str">
            <v>Long Stay</v>
          </cell>
          <cell r="J239">
            <v>12.195119999999999</v>
          </cell>
          <cell r="L239">
            <v>11.62791</v>
          </cell>
          <cell r="N239">
            <v>9.5238099999999992</v>
          </cell>
          <cell r="P239">
            <v>9.3023299999999995</v>
          </cell>
          <cell r="R239">
            <v>10.650888999999999</v>
          </cell>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419</v>
          </cell>
          <cell r="H240" t="str">
            <v>Percentage of long-stay residents who received an antipsychotic medication</v>
          </cell>
          <cell r="I240" t="str">
            <v>Long Stay</v>
          </cell>
          <cell r="J240">
            <v>15.38462</v>
          </cell>
          <cell r="L240">
            <v>10.465120000000001</v>
          </cell>
          <cell r="N240">
            <v>10.112360000000001</v>
          </cell>
          <cell r="P240">
            <v>13.33333</v>
          </cell>
          <cell r="R240">
            <v>12.244899</v>
          </cell>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419</v>
          </cell>
          <cell r="H241" t="str">
            <v>Percentage of long-stay residents who received an antipsychotic medication</v>
          </cell>
          <cell r="I241" t="str">
            <v>Long Stay</v>
          </cell>
          <cell r="J241">
            <v>0</v>
          </cell>
          <cell r="L241">
            <v>1.7543899999999999</v>
          </cell>
          <cell r="N241">
            <v>0.84033999999999998</v>
          </cell>
          <cell r="P241">
            <v>1.7391300000000001</v>
          </cell>
          <cell r="R241">
            <v>1.103755</v>
          </cell>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419</v>
          </cell>
          <cell r="H242" t="str">
            <v>Percentage of long-stay residents who received an antipsychotic medication</v>
          </cell>
          <cell r="I242" t="str">
            <v>Long Stay</v>
          </cell>
          <cell r="J242">
            <v>3.8461500000000002</v>
          </cell>
          <cell r="L242">
            <v>8</v>
          </cell>
          <cell r="N242">
            <v>8</v>
          </cell>
          <cell r="P242">
            <v>0</v>
          </cell>
          <cell r="R242">
            <v>4.9999989999999999</v>
          </cell>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419</v>
          </cell>
          <cell r="H243" t="str">
            <v>Percentage of long-stay residents who received an antipsychotic medication</v>
          </cell>
          <cell r="I243" t="str">
            <v>Long Stay</v>
          </cell>
          <cell r="J243">
            <v>11.32075</v>
          </cell>
          <cell r="L243">
            <v>14.28571</v>
          </cell>
          <cell r="N243">
            <v>15.254239999999999</v>
          </cell>
          <cell r="P243">
            <v>12.5</v>
          </cell>
          <cell r="R243">
            <v>13.392856</v>
          </cell>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419</v>
          </cell>
          <cell r="H244" t="str">
            <v>Percentage of long-stay residents who received an antipsychotic medication</v>
          </cell>
          <cell r="I244" t="str">
            <v>Long Stay</v>
          </cell>
          <cell r="J244">
            <v>23.71134</v>
          </cell>
          <cell r="L244">
            <v>20.111730000000001</v>
          </cell>
          <cell r="N244">
            <v>16.31579</v>
          </cell>
          <cell r="P244">
            <v>17.64706</v>
          </cell>
          <cell r="R244">
            <v>19.466667000000001</v>
          </cell>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419</v>
          </cell>
          <cell r="H245" t="str">
            <v>Percentage of long-stay residents who received an antipsychotic medication</v>
          </cell>
          <cell r="I245" t="str">
            <v>Long Stay</v>
          </cell>
          <cell r="J245">
            <v>11.940300000000001</v>
          </cell>
          <cell r="L245">
            <v>13.235290000000001</v>
          </cell>
          <cell r="N245">
            <v>16.417909999999999</v>
          </cell>
          <cell r="P245">
            <v>13.88889</v>
          </cell>
          <cell r="R245">
            <v>13.868613</v>
          </cell>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419</v>
          </cell>
          <cell r="H246" t="str">
            <v>Percentage of long-stay residents who received an antipsychotic medication</v>
          </cell>
          <cell r="I246" t="str">
            <v>Long Stay</v>
          </cell>
          <cell r="J246">
            <v>8.9285700000000006</v>
          </cell>
          <cell r="L246">
            <v>10</v>
          </cell>
          <cell r="N246">
            <v>11.11111</v>
          </cell>
          <cell r="P246">
            <v>12.698410000000001</v>
          </cell>
          <cell r="R246">
            <v>10.7438</v>
          </cell>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419</v>
          </cell>
          <cell r="H247" t="str">
            <v>Percentage of long-stay residents who received an antipsychotic medication</v>
          </cell>
          <cell r="I247" t="str">
            <v>Long Stay</v>
          </cell>
          <cell r="J247">
            <v>6.7796599999999998</v>
          </cell>
          <cell r="L247">
            <v>5.0847499999999997</v>
          </cell>
          <cell r="N247">
            <v>8.1967199999999991</v>
          </cell>
          <cell r="P247">
            <v>10</v>
          </cell>
          <cell r="R247">
            <v>7.5313809999999997</v>
          </cell>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419</v>
          </cell>
          <cell r="H248" t="str">
            <v>Percentage of long-stay residents who received an antipsychotic medication</v>
          </cell>
          <cell r="I248" t="str">
            <v>Long Stay</v>
          </cell>
          <cell r="J248">
            <v>0</v>
          </cell>
          <cell r="L248">
            <v>0</v>
          </cell>
          <cell r="N248">
            <v>0</v>
          </cell>
          <cell r="P248">
            <v>0</v>
          </cell>
          <cell r="R248">
            <v>0</v>
          </cell>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419</v>
          </cell>
          <cell r="H249" t="str">
            <v>Percentage of long-stay residents who received an antipsychotic medication</v>
          </cell>
          <cell r="I249" t="str">
            <v>Long Stay</v>
          </cell>
          <cell r="J249">
            <v>9.6774199999999997</v>
          </cell>
          <cell r="L249">
            <v>11.864409999999999</v>
          </cell>
          <cell r="N249">
            <v>10.909090000000001</v>
          </cell>
          <cell r="P249">
            <v>11.538460000000001</v>
          </cell>
          <cell r="R249">
            <v>10.964912999999999</v>
          </cell>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419</v>
          </cell>
          <cell r="H250" t="str">
            <v>Percentage of long-stay residents who received an antipsychotic medication</v>
          </cell>
          <cell r="I250" t="str">
            <v>Long Stay</v>
          </cell>
          <cell r="J250">
            <v>10.112360000000001</v>
          </cell>
          <cell r="L250">
            <v>10.588240000000001</v>
          </cell>
          <cell r="N250">
            <v>10.752689999999999</v>
          </cell>
          <cell r="P250">
            <v>12.64368</v>
          </cell>
          <cell r="R250">
            <v>11.016951000000001</v>
          </cell>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419</v>
          </cell>
          <cell r="H251" t="str">
            <v>Percentage of long-stay residents who received an antipsychotic medication</v>
          </cell>
          <cell r="I251" t="str">
            <v>Long Stay</v>
          </cell>
          <cell r="J251">
            <v>12.5</v>
          </cell>
          <cell r="L251">
            <v>12</v>
          </cell>
          <cell r="N251">
            <v>16.326530000000002</v>
          </cell>
          <cell r="P251">
            <v>15.78947</v>
          </cell>
          <cell r="R251">
            <v>14.215685000000001</v>
          </cell>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419</v>
          </cell>
          <cell r="H252" t="str">
            <v>Percentage of long-stay residents who received an antipsychotic medication</v>
          </cell>
          <cell r="I252" t="str">
            <v>Long Stay</v>
          </cell>
          <cell r="J252">
            <v>10.34483</v>
          </cell>
          <cell r="L252">
            <v>12.12121</v>
          </cell>
          <cell r="N252">
            <v>12.5</v>
          </cell>
          <cell r="P252">
            <v>10</v>
          </cell>
          <cell r="R252">
            <v>11.290323000000001</v>
          </cell>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419</v>
          </cell>
          <cell r="H253" t="str">
            <v>Percentage of long-stay residents who received an antipsychotic medication</v>
          </cell>
          <cell r="I253" t="str">
            <v>Long Stay</v>
          </cell>
          <cell r="J253">
            <v>13.15789</v>
          </cell>
          <cell r="L253">
            <v>10</v>
          </cell>
          <cell r="N253">
            <v>12.5</v>
          </cell>
          <cell r="P253">
            <v>15.909090000000001</v>
          </cell>
          <cell r="R253">
            <v>12.962961999999999</v>
          </cell>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419</v>
          </cell>
          <cell r="H254" t="str">
            <v>Percentage of long-stay residents who received an antipsychotic medication</v>
          </cell>
          <cell r="I254" t="str">
            <v>Long Stay</v>
          </cell>
          <cell r="J254" t="str">
            <v>*</v>
          </cell>
          <cell r="K254">
            <v>9</v>
          </cell>
          <cell r="L254">
            <v>19.047619999999998</v>
          </cell>
          <cell r="N254">
            <v>20</v>
          </cell>
          <cell r="P254">
            <v>23.809519999999999</v>
          </cell>
          <cell r="R254">
            <v>23.456790000000002</v>
          </cell>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419</v>
          </cell>
          <cell r="H255" t="str">
            <v>Percentage of long-stay residents who received an antipsychotic medication</v>
          </cell>
          <cell r="I255" t="str">
            <v>Long Stay</v>
          </cell>
          <cell r="J255">
            <v>3.7037</v>
          </cell>
          <cell r="L255">
            <v>0</v>
          </cell>
          <cell r="N255">
            <v>0</v>
          </cell>
          <cell r="P255" t="str">
            <v>*</v>
          </cell>
          <cell r="Q255">
            <v>9</v>
          </cell>
          <cell r="R255">
            <v>1.0869549999999999</v>
          </cell>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419</v>
          </cell>
          <cell r="H256" t="str">
            <v>Percentage of long-stay residents who received an antipsychotic medication</v>
          </cell>
          <cell r="I256" t="str">
            <v>Long Stay</v>
          </cell>
          <cell r="J256">
            <v>26.470590000000001</v>
          </cell>
          <cell r="L256">
            <v>21.875</v>
          </cell>
          <cell r="N256">
            <v>15.15152</v>
          </cell>
          <cell r="P256">
            <v>23.33333</v>
          </cell>
          <cell r="R256">
            <v>21.705427</v>
          </cell>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419</v>
          </cell>
          <cell r="H257" t="str">
            <v>Percentage of long-stay residents who received an antipsychotic medication</v>
          </cell>
          <cell r="I257" t="str">
            <v>Long Stay</v>
          </cell>
          <cell r="J257">
            <v>13.88889</v>
          </cell>
          <cell r="L257">
            <v>14.018689999999999</v>
          </cell>
          <cell r="N257">
            <v>13.88889</v>
          </cell>
          <cell r="P257">
            <v>16.822430000000001</v>
          </cell>
          <cell r="R257">
            <v>14.651163</v>
          </cell>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419</v>
          </cell>
          <cell r="H258" t="str">
            <v>Percentage of long-stay residents who received an antipsychotic medication</v>
          </cell>
          <cell r="I258" t="str">
            <v>Long Stay</v>
          </cell>
          <cell r="J258">
            <v>8.6419800000000002</v>
          </cell>
          <cell r="L258">
            <v>11.11111</v>
          </cell>
          <cell r="N258">
            <v>12.087910000000001</v>
          </cell>
          <cell r="P258">
            <v>11.956519999999999</v>
          </cell>
          <cell r="R258">
            <v>11.016949</v>
          </cell>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419</v>
          </cell>
          <cell r="H259" t="str">
            <v>Percentage of long-stay residents who received an antipsychotic medication</v>
          </cell>
          <cell r="I259" t="str">
            <v>Long Stay</v>
          </cell>
          <cell r="J259">
            <v>13.51351</v>
          </cell>
          <cell r="L259">
            <v>13.51351</v>
          </cell>
          <cell r="N259">
            <v>20</v>
          </cell>
          <cell r="P259">
            <v>20</v>
          </cell>
          <cell r="R259">
            <v>16.778521999999999</v>
          </cell>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419</v>
          </cell>
          <cell r="H260" t="str">
            <v>Percentage of long-stay residents who received an antipsychotic medication</v>
          </cell>
          <cell r="I260" t="str">
            <v>Long Stay</v>
          </cell>
          <cell r="J260">
            <v>11.62791</v>
          </cell>
          <cell r="L260">
            <v>9.7561</v>
          </cell>
          <cell r="N260">
            <v>8.1081099999999999</v>
          </cell>
          <cell r="P260">
            <v>8.3333300000000001</v>
          </cell>
          <cell r="R260">
            <v>9.5541409999999996</v>
          </cell>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419</v>
          </cell>
          <cell r="H261" t="str">
            <v>Percentage of long-stay residents who received an antipsychotic medication</v>
          </cell>
          <cell r="I261" t="str">
            <v>Long Stay</v>
          </cell>
          <cell r="J261" t="str">
            <v>*</v>
          </cell>
          <cell r="K261">
            <v>9</v>
          </cell>
          <cell r="L261" t="str">
            <v>*</v>
          </cell>
          <cell r="M261">
            <v>9</v>
          </cell>
          <cell r="N261" t="str">
            <v>*</v>
          </cell>
          <cell r="O261">
            <v>9</v>
          </cell>
          <cell r="P261" t="str">
            <v>*</v>
          </cell>
          <cell r="Q261">
            <v>9</v>
          </cell>
          <cell r="R261">
            <v>2.0833339999999998</v>
          </cell>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419</v>
          </cell>
          <cell r="H262" t="str">
            <v>Percentage of long-stay residents who received an antipsychotic medication</v>
          </cell>
          <cell r="I262" t="str">
            <v>Long Stay</v>
          </cell>
          <cell r="J262">
            <v>10.126580000000001</v>
          </cell>
          <cell r="L262">
            <v>7.7922099999999999</v>
          </cell>
          <cell r="N262">
            <v>11.90476</v>
          </cell>
          <cell r="P262">
            <v>15</v>
          </cell>
          <cell r="R262">
            <v>11.249999000000001</v>
          </cell>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419</v>
          </cell>
          <cell r="H263" t="str">
            <v>Percentage of long-stay residents who received an antipsychotic medication</v>
          </cell>
          <cell r="I263" t="str">
            <v>Long Stay</v>
          </cell>
          <cell r="J263">
            <v>30</v>
          </cell>
          <cell r="L263">
            <v>30.43478</v>
          </cell>
          <cell r="N263">
            <v>34.615380000000002</v>
          </cell>
          <cell r="P263">
            <v>27.586210000000001</v>
          </cell>
          <cell r="R263">
            <v>30.612244</v>
          </cell>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419</v>
          </cell>
          <cell r="H264" t="str">
            <v>Percentage of long-stay residents who received an antipsychotic medication</v>
          </cell>
          <cell r="I264" t="str">
            <v>Long Stay</v>
          </cell>
          <cell r="J264">
            <v>8.5714299999999994</v>
          </cell>
          <cell r="L264">
            <v>3.5714299999999999</v>
          </cell>
          <cell r="N264">
            <v>9.6774199999999997</v>
          </cell>
          <cell r="P264">
            <v>12.5</v>
          </cell>
          <cell r="R264">
            <v>8.7301599999999997</v>
          </cell>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419</v>
          </cell>
          <cell r="H265" t="str">
            <v>Percentage of long-stay residents who received an antipsychotic medication</v>
          </cell>
          <cell r="I265" t="str">
            <v>Long Stay</v>
          </cell>
          <cell r="J265">
            <v>10.16949</v>
          </cell>
          <cell r="L265">
            <v>11.47541</v>
          </cell>
          <cell r="N265">
            <v>7.1428599999999998</v>
          </cell>
          <cell r="P265">
            <v>7.84314</v>
          </cell>
          <cell r="R265">
            <v>9.2511019999999995</v>
          </cell>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419</v>
          </cell>
          <cell r="H266" t="str">
            <v>Percentage of long-stay residents who received an antipsychotic medication</v>
          </cell>
          <cell r="I266" t="str">
            <v>Long Stay</v>
          </cell>
          <cell r="J266">
            <v>14.28571</v>
          </cell>
          <cell r="L266">
            <v>7.69231</v>
          </cell>
          <cell r="N266">
            <v>7.8947399999999996</v>
          </cell>
          <cell r="P266">
            <v>14.28571</v>
          </cell>
          <cell r="R266">
            <v>11.038959999999999</v>
          </cell>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419</v>
          </cell>
          <cell r="H267" t="str">
            <v>Percentage of long-stay residents who received an antipsychotic medication</v>
          </cell>
          <cell r="I267" t="str">
            <v>Long Stay</v>
          </cell>
          <cell r="J267">
            <v>0</v>
          </cell>
          <cell r="L267">
            <v>0</v>
          </cell>
          <cell r="N267">
            <v>0</v>
          </cell>
          <cell r="P267">
            <v>0</v>
          </cell>
          <cell r="R267">
            <v>0</v>
          </cell>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419</v>
          </cell>
          <cell r="H268" t="str">
            <v>Percentage of long-stay residents who received an antipsychotic medication</v>
          </cell>
          <cell r="I268" t="str">
            <v>Long Stay</v>
          </cell>
          <cell r="J268">
            <v>13.793100000000001</v>
          </cell>
          <cell r="L268">
            <v>15.476190000000001</v>
          </cell>
          <cell r="N268">
            <v>14.63415</v>
          </cell>
          <cell r="P268">
            <v>14.117649999999999</v>
          </cell>
          <cell r="R268">
            <v>14.497042</v>
          </cell>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419</v>
          </cell>
          <cell r="H269" t="str">
            <v>Percentage of long-stay residents who received an antipsychotic medication</v>
          </cell>
          <cell r="I269" t="str">
            <v>Long Stay</v>
          </cell>
          <cell r="J269">
            <v>6.25</v>
          </cell>
          <cell r="L269">
            <v>6.8181799999999999</v>
          </cell>
          <cell r="N269">
            <v>7.5187999999999997</v>
          </cell>
          <cell r="P269">
            <v>4.7618999999999998</v>
          </cell>
          <cell r="R269">
            <v>6.3583809999999996</v>
          </cell>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419</v>
          </cell>
          <cell r="H270" t="str">
            <v>Percentage of long-stay residents who received an antipsychotic medication</v>
          </cell>
          <cell r="I270" t="str">
            <v>Long Stay</v>
          </cell>
          <cell r="J270">
            <v>18.62745</v>
          </cell>
          <cell r="L270">
            <v>21.568629999999999</v>
          </cell>
          <cell r="N270">
            <v>21</v>
          </cell>
          <cell r="P270">
            <v>16.98113</v>
          </cell>
          <cell r="R270">
            <v>19.512194999999998</v>
          </cell>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419</v>
          </cell>
          <cell r="H271" t="str">
            <v>Percentage of long-stay residents who received an antipsychotic medication</v>
          </cell>
          <cell r="I271" t="str">
            <v>Long Stay</v>
          </cell>
          <cell r="J271" t="str">
            <v>*</v>
          </cell>
          <cell r="K271">
            <v>9</v>
          </cell>
          <cell r="L271">
            <v>25</v>
          </cell>
          <cell r="N271">
            <v>23.076920000000001</v>
          </cell>
          <cell r="P271">
            <v>18.181819999999998</v>
          </cell>
          <cell r="R271">
            <v>19.791667</v>
          </cell>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419</v>
          </cell>
          <cell r="H272" t="str">
            <v>Percentage of long-stay residents who received an antipsychotic medication</v>
          </cell>
          <cell r="I272" t="str">
            <v>Long Stay</v>
          </cell>
          <cell r="J272">
            <v>7.5471700000000004</v>
          </cell>
          <cell r="L272">
            <v>5.66038</v>
          </cell>
          <cell r="N272">
            <v>9.61538</v>
          </cell>
          <cell r="P272">
            <v>8.1632700000000007</v>
          </cell>
          <cell r="R272">
            <v>7.7294689999999999</v>
          </cell>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419</v>
          </cell>
          <cell r="H273" t="str">
            <v>Percentage of long-stay residents who received an antipsychotic medication</v>
          </cell>
          <cell r="I273" t="str">
            <v>Long Stay</v>
          </cell>
          <cell r="J273" t="str">
            <v>*</v>
          </cell>
          <cell r="K273">
            <v>9</v>
          </cell>
          <cell r="L273" t="str">
            <v>*</v>
          </cell>
          <cell r="M273">
            <v>9</v>
          </cell>
          <cell r="N273" t="str">
            <v>*</v>
          </cell>
          <cell r="O273">
            <v>9</v>
          </cell>
          <cell r="P273" t="str">
            <v>*</v>
          </cell>
          <cell r="Q273">
            <v>9</v>
          </cell>
          <cell r="R273">
            <v>23.188403999999998</v>
          </cell>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419</v>
          </cell>
          <cell r="H274" t="str">
            <v>Percentage of long-stay residents who received an antipsychotic medication</v>
          </cell>
          <cell r="I274" t="str">
            <v>Long Stay</v>
          </cell>
          <cell r="J274">
            <v>18.461539999999999</v>
          </cell>
          <cell r="L274">
            <v>17.391300000000001</v>
          </cell>
          <cell r="N274">
            <v>17.808219999999999</v>
          </cell>
          <cell r="P274">
            <v>15.27778</v>
          </cell>
          <cell r="R274">
            <v>17.204301000000001</v>
          </cell>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419</v>
          </cell>
          <cell r="H275" t="str">
            <v>Percentage of long-stay residents who received an antipsychotic medication</v>
          </cell>
          <cell r="I275" t="str">
            <v>Long Stay</v>
          </cell>
          <cell r="J275">
            <v>16.66667</v>
          </cell>
          <cell r="L275">
            <v>13.63636</v>
          </cell>
          <cell r="N275">
            <v>17.073170000000001</v>
          </cell>
          <cell r="P275">
            <v>16.66667</v>
          </cell>
          <cell r="R275">
            <v>15.976331999999999</v>
          </cell>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419</v>
          </cell>
          <cell r="H276" t="str">
            <v>Percentage of long-stay residents who received an antipsychotic medication</v>
          </cell>
          <cell r="I276" t="str">
            <v>Long Stay</v>
          </cell>
          <cell r="J276">
            <v>6.8965500000000004</v>
          </cell>
          <cell r="L276">
            <v>11.764709999999999</v>
          </cell>
          <cell r="N276">
            <v>17.948720000000002</v>
          </cell>
          <cell r="P276">
            <v>17.142859999999999</v>
          </cell>
          <cell r="R276">
            <v>13.868615</v>
          </cell>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419</v>
          </cell>
          <cell r="H277" t="str">
            <v>Percentage of long-stay residents who received an antipsychotic medication</v>
          </cell>
          <cell r="I277" t="str">
            <v>Long Stay</v>
          </cell>
          <cell r="J277">
            <v>8.6956500000000005</v>
          </cell>
          <cell r="L277">
            <v>9.0909099999999992</v>
          </cell>
          <cell r="N277">
            <v>8.9552200000000006</v>
          </cell>
          <cell r="P277">
            <v>13.69863</v>
          </cell>
          <cell r="R277">
            <v>10.181817000000001</v>
          </cell>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419</v>
          </cell>
          <cell r="H278" t="str">
            <v>Percentage of long-stay residents who received an antipsychotic medication</v>
          </cell>
          <cell r="I278" t="str">
            <v>Long Stay</v>
          </cell>
          <cell r="J278">
            <v>21.538460000000001</v>
          </cell>
          <cell r="L278">
            <v>19.402989999999999</v>
          </cell>
          <cell r="N278">
            <v>15.78947</v>
          </cell>
          <cell r="P278">
            <v>20.87912</v>
          </cell>
          <cell r="R278">
            <v>19.397993</v>
          </cell>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419</v>
          </cell>
          <cell r="H279" t="str">
            <v>Percentage of long-stay residents who received an antipsychotic medication</v>
          </cell>
          <cell r="I279" t="str">
            <v>Long Stay</v>
          </cell>
          <cell r="J279">
            <v>0</v>
          </cell>
          <cell r="L279">
            <v>3.2258100000000001</v>
          </cell>
          <cell r="N279">
            <v>3.2258100000000001</v>
          </cell>
          <cell r="P279">
            <v>3.7037</v>
          </cell>
          <cell r="R279">
            <v>2.5641039999999999</v>
          </cell>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419</v>
          </cell>
          <cell r="H280" t="str">
            <v>Percentage of long-stay residents who received an antipsychotic medication</v>
          </cell>
          <cell r="I280" t="str">
            <v>Long Stay</v>
          </cell>
          <cell r="J280">
            <v>14.925369999999999</v>
          </cell>
          <cell r="L280">
            <v>14.28571</v>
          </cell>
          <cell r="N280">
            <v>14.925369999999999</v>
          </cell>
          <cell r="P280">
            <v>15.15152</v>
          </cell>
          <cell r="R280">
            <v>14.814812999999999</v>
          </cell>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419</v>
          </cell>
          <cell r="H281" t="str">
            <v>Percentage of long-stay residents who received an antipsychotic medication</v>
          </cell>
          <cell r="I281" t="str">
            <v>Long Stay</v>
          </cell>
          <cell r="J281">
            <v>0</v>
          </cell>
          <cell r="L281">
            <v>0</v>
          </cell>
          <cell r="N281">
            <v>0</v>
          </cell>
          <cell r="P281">
            <v>0</v>
          </cell>
          <cell r="R281">
            <v>0</v>
          </cell>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419</v>
          </cell>
          <cell r="H282" t="str">
            <v>Percentage of long-stay residents who received an antipsychotic medication</v>
          </cell>
          <cell r="I282" t="str">
            <v>Long Stay</v>
          </cell>
          <cell r="J282" t="str">
            <v>*</v>
          </cell>
          <cell r="K282">
            <v>9</v>
          </cell>
          <cell r="L282" t="str">
            <v>*</v>
          </cell>
          <cell r="M282">
            <v>9</v>
          </cell>
          <cell r="N282" t="str">
            <v>*</v>
          </cell>
          <cell r="O282">
            <v>9</v>
          </cell>
          <cell r="P282" t="str">
            <v>*</v>
          </cell>
          <cell r="Q282">
            <v>9</v>
          </cell>
          <cell r="R282">
            <v>10.769232000000001</v>
          </cell>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419</v>
          </cell>
          <cell r="H283" t="str">
            <v>Percentage of long-stay residents who received an antipsychotic medication</v>
          </cell>
          <cell r="I283" t="str">
            <v>Long Stay</v>
          </cell>
          <cell r="J283">
            <v>7.1428599999999998</v>
          </cell>
          <cell r="L283">
            <v>7.69231</v>
          </cell>
          <cell r="N283">
            <v>7.69231</v>
          </cell>
          <cell r="P283">
            <v>3.125</v>
          </cell>
          <cell r="R283">
            <v>6.2500020000000003</v>
          </cell>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419</v>
          </cell>
          <cell r="H284" t="str">
            <v>Percentage of long-stay residents who received an antipsychotic medication</v>
          </cell>
          <cell r="I284" t="str">
            <v>Long Stay</v>
          </cell>
          <cell r="J284">
            <v>8.8235299999999999</v>
          </cell>
          <cell r="L284">
            <v>6.9444400000000002</v>
          </cell>
          <cell r="N284">
            <v>6.8493199999999996</v>
          </cell>
          <cell r="P284">
            <v>6.4935099999999997</v>
          </cell>
          <cell r="R284">
            <v>7.2413809999999996</v>
          </cell>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419</v>
          </cell>
          <cell r="H285" t="str">
            <v>Percentage of long-stay residents who received an antipsychotic medication</v>
          </cell>
          <cell r="I285" t="str">
            <v>Long Stay</v>
          </cell>
          <cell r="J285">
            <v>6.8965500000000004</v>
          </cell>
          <cell r="L285">
            <v>12.12121</v>
          </cell>
          <cell r="N285">
            <v>11.47541</v>
          </cell>
          <cell r="P285">
            <v>10.34483</v>
          </cell>
          <cell r="R285">
            <v>10.288065</v>
          </cell>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419</v>
          </cell>
          <cell r="H286" t="str">
            <v>Percentage of long-stay residents who received an antipsychotic medication</v>
          </cell>
          <cell r="I286" t="str">
            <v>Long Stay</v>
          </cell>
          <cell r="J286">
            <v>5.5555599999999998</v>
          </cell>
          <cell r="L286">
            <v>5.1948100000000004</v>
          </cell>
          <cell r="N286">
            <v>8.6419800000000002</v>
          </cell>
          <cell r="P286">
            <v>6.9444400000000002</v>
          </cell>
          <cell r="R286">
            <v>6.6225189999999996</v>
          </cell>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419</v>
          </cell>
          <cell r="H287" t="str">
            <v>Percentage of long-stay residents who received an antipsychotic medication</v>
          </cell>
          <cell r="I287" t="str">
            <v>Long Stay</v>
          </cell>
          <cell r="J287">
            <v>2.53165</v>
          </cell>
          <cell r="L287">
            <v>3.5714299999999999</v>
          </cell>
          <cell r="N287">
            <v>2.4691399999999999</v>
          </cell>
          <cell r="P287">
            <v>0</v>
          </cell>
          <cell r="R287">
            <v>2.1604960000000002</v>
          </cell>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419</v>
          </cell>
          <cell r="H288" t="str">
            <v>Percentage of long-stay residents who received an antipsychotic medication</v>
          </cell>
          <cell r="I288" t="str">
            <v>Long Stay</v>
          </cell>
          <cell r="J288">
            <v>15.38462</v>
          </cell>
          <cell r="L288">
            <v>10.16949</v>
          </cell>
          <cell r="N288">
            <v>12.857139999999999</v>
          </cell>
          <cell r="P288">
            <v>7.0422500000000001</v>
          </cell>
          <cell r="R288">
            <v>11.11111</v>
          </cell>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419</v>
          </cell>
          <cell r="H289" t="str">
            <v>Percentage of long-stay residents who received an antipsychotic medication</v>
          </cell>
          <cell r="I289" t="str">
            <v>Long Stay</v>
          </cell>
          <cell r="J289">
            <v>1.4492799999999999</v>
          </cell>
          <cell r="L289">
            <v>2.7777799999999999</v>
          </cell>
          <cell r="N289">
            <v>2.63158</v>
          </cell>
          <cell r="P289">
            <v>1.40845</v>
          </cell>
          <cell r="R289">
            <v>2.0833349999999999</v>
          </cell>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419</v>
          </cell>
          <cell r="H290" t="str">
            <v>Percentage of long-stay residents who received an antipsychotic medication</v>
          </cell>
          <cell r="I290" t="str">
            <v>Long Stay</v>
          </cell>
          <cell r="J290">
            <v>6.6666699999999999</v>
          </cell>
          <cell r="L290">
            <v>8.5365900000000003</v>
          </cell>
          <cell r="N290">
            <v>8.5365900000000003</v>
          </cell>
          <cell r="P290">
            <v>7.69231</v>
          </cell>
          <cell r="R290">
            <v>7.8864390000000002</v>
          </cell>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419</v>
          </cell>
          <cell r="H291" t="str">
            <v>Percentage of long-stay residents who received an antipsychotic medication</v>
          </cell>
          <cell r="I291" t="str">
            <v>Long Stay</v>
          </cell>
          <cell r="J291" t="str">
            <v>*</v>
          </cell>
          <cell r="K291">
            <v>9</v>
          </cell>
          <cell r="L291" t="str">
            <v>*</v>
          </cell>
          <cell r="M291">
            <v>9</v>
          </cell>
          <cell r="N291" t="str">
            <v>*</v>
          </cell>
          <cell r="O291">
            <v>9</v>
          </cell>
          <cell r="P291" t="str">
            <v>*</v>
          </cell>
          <cell r="Q291">
            <v>9</v>
          </cell>
          <cell r="R291">
            <v>0</v>
          </cell>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419</v>
          </cell>
          <cell r="H292" t="str">
            <v>Percentage of long-stay residents who received an antipsychotic medication</v>
          </cell>
          <cell r="I292" t="str">
            <v>Long Stay</v>
          </cell>
          <cell r="J292">
            <v>16.197179999999999</v>
          </cell>
          <cell r="L292">
            <v>16.326530000000002</v>
          </cell>
          <cell r="N292">
            <v>16.89189</v>
          </cell>
          <cell r="P292">
            <v>17.088609999999999</v>
          </cell>
          <cell r="R292">
            <v>16.638655</v>
          </cell>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419</v>
          </cell>
          <cell r="H293" t="str">
            <v>Percentage of long-stay residents who received an antipsychotic medication</v>
          </cell>
          <cell r="I293" t="str">
            <v>Long Stay</v>
          </cell>
          <cell r="J293">
            <v>14.207649999999999</v>
          </cell>
          <cell r="L293">
            <v>14.28571</v>
          </cell>
          <cell r="N293">
            <v>12.77778</v>
          </cell>
          <cell r="P293">
            <v>12.650600000000001</v>
          </cell>
          <cell r="R293">
            <v>13.502109000000001</v>
          </cell>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419</v>
          </cell>
          <cell r="H294" t="str">
            <v>Percentage of long-stay residents who received an antipsychotic medication</v>
          </cell>
          <cell r="I294" t="str">
            <v>Long Stay</v>
          </cell>
          <cell r="J294" t="str">
            <v>*</v>
          </cell>
          <cell r="K294">
            <v>9</v>
          </cell>
          <cell r="L294" t="str">
            <v>*</v>
          </cell>
          <cell r="M294">
            <v>9</v>
          </cell>
          <cell r="N294" t="str">
            <v>*</v>
          </cell>
          <cell r="O294">
            <v>9</v>
          </cell>
          <cell r="P294" t="str">
            <v>*</v>
          </cell>
          <cell r="Q294">
            <v>9</v>
          </cell>
          <cell r="R294">
            <v>9.0909080000000007</v>
          </cell>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419</v>
          </cell>
          <cell r="H295" t="str">
            <v>Percentage of long-stay residents who received an antipsychotic medication</v>
          </cell>
          <cell r="I295" t="str">
            <v>Long Stay</v>
          </cell>
          <cell r="J295">
            <v>13.043480000000001</v>
          </cell>
          <cell r="L295">
            <v>13.63636</v>
          </cell>
          <cell r="N295">
            <v>12.12121</v>
          </cell>
          <cell r="P295">
            <v>11.428570000000001</v>
          </cell>
          <cell r="R295">
            <v>12.546124000000001</v>
          </cell>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419</v>
          </cell>
          <cell r="H296" t="str">
            <v>Percentage of long-stay residents who received an antipsychotic medication</v>
          </cell>
          <cell r="I296" t="str">
            <v>Long Stay</v>
          </cell>
          <cell r="J296">
            <v>1.05263</v>
          </cell>
          <cell r="L296">
            <v>0</v>
          </cell>
          <cell r="N296">
            <v>1.02041</v>
          </cell>
          <cell r="P296">
            <v>2</v>
          </cell>
          <cell r="R296">
            <v>1.020408</v>
          </cell>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419</v>
          </cell>
          <cell r="H297" t="str">
            <v>Percentage of long-stay residents who received an antipsychotic medication</v>
          </cell>
          <cell r="I297" t="str">
            <v>Long Stay</v>
          </cell>
          <cell r="J297">
            <v>1.69492</v>
          </cell>
          <cell r="L297">
            <v>1.6666700000000001</v>
          </cell>
          <cell r="N297">
            <v>2.9850699999999999</v>
          </cell>
          <cell r="P297">
            <v>4.2857099999999999</v>
          </cell>
          <cell r="R297">
            <v>2.7343739999999999</v>
          </cell>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419</v>
          </cell>
          <cell r="H298" t="str">
            <v>Percentage of long-stay residents who received an antipsychotic medication</v>
          </cell>
          <cell r="I298" t="str">
            <v>Long Stay</v>
          </cell>
          <cell r="J298">
            <v>8</v>
          </cell>
          <cell r="L298">
            <v>5.4545500000000002</v>
          </cell>
          <cell r="N298">
            <v>2.63158</v>
          </cell>
          <cell r="P298">
            <v>0</v>
          </cell>
          <cell r="R298">
            <v>4.4943840000000002</v>
          </cell>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419</v>
          </cell>
          <cell r="H299" t="str">
            <v>Percentage of long-stay residents who received an antipsychotic medication</v>
          </cell>
          <cell r="I299" t="str">
            <v>Long Stay</v>
          </cell>
          <cell r="J299">
            <v>21.518989999999999</v>
          </cell>
          <cell r="L299">
            <v>18.181819999999998</v>
          </cell>
          <cell r="N299">
            <v>19.78022</v>
          </cell>
          <cell r="P299">
            <v>18.27957</v>
          </cell>
          <cell r="R299">
            <v>19.373221000000001</v>
          </cell>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419</v>
          </cell>
          <cell r="H300" t="str">
            <v>Percentage of long-stay residents who received an antipsychotic medication</v>
          </cell>
          <cell r="I300" t="str">
            <v>Long Stay</v>
          </cell>
          <cell r="J300">
            <v>15.38462</v>
          </cell>
          <cell r="L300">
            <v>25</v>
          </cell>
          <cell r="N300">
            <v>22.22222</v>
          </cell>
          <cell r="P300">
            <v>25</v>
          </cell>
          <cell r="R300">
            <v>21.904762000000002</v>
          </cell>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419</v>
          </cell>
          <cell r="H301" t="str">
            <v>Percentage of long-stay residents who received an antipsychotic medication</v>
          </cell>
          <cell r="I301" t="str">
            <v>Long Stay</v>
          </cell>
          <cell r="J301">
            <v>16.12903</v>
          </cell>
          <cell r="L301">
            <v>21.428570000000001</v>
          </cell>
          <cell r="N301">
            <v>14.28571</v>
          </cell>
          <cell r="P301">
            <v>8.3333300000000001</v>
          </cell>
          <cell r="R301">
            <v>15.315313</v>
          </cell>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419</v>
          </cell>
          <cell r="H302" t="str">
            <v>Percentage of long-stay residents who received an antipsychotic medication</v>
          </cell>
          <cell r="I302" t="str">
            <v>Long Stay</v>
          </cell>
          <cell r="J302">
            <v>18.91892</v>
          </cell>
          <cell r="L302">
            <v>13.95349</v>
          </cell>
          <cell r="N302">
            <v>9.8039199999999997</v>
          </cell>
          <cell r="P302">
            <v>11.538460000000001</v>
          </cell>
          <cell r="R302">
            <v>13.114754</v>
          </cell>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419</v>
          </cell>
          <cell r="H303" t="str">
            <v>Percentage of long-stay residents who received an antipsychotic medication</v>
          </cell>
          <cell r="I303" t="str">
            <v>Long Stay</v>
          </cell>
          <cell r="J303">
            <v>0</v>
          </cell>
          <cell r="L303">
            <v>0</v>
          </cell>
          <cell r="N303">
            <v>0</v>
          </cell>
          <cell r="P303">
            <v>0</v>
          </cell>
          <cell r="R303">
            <v>0</v>
          </cell>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419</v>
          </cell>
          <cell r="H304" t="str">
            <v>Percentage of long-stay residents who received an antipsychotic medication</v>
          </cell>
          <cell r="I304" t="str">
            <v>Long Stay</v>
          </cell>
          <cell r="J304">
            <v>7.3170700000000002</v>
          </cell>
          <cell r="L304">
            <v>7.5</v>
          </cell>
          <cell r="N304">
            <v>10</v>
          </cell>
          <cell r="P304">
            <v>12.5</v>
          </cell>
          <cell r="R304">
            <v>9.3167690000000007</v>
          </cell>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419</v>
          </cell>
          <cell r="H305" t="str">
            <v>Percentage of long-stay residents who received an antipsychotic medication</v>
          </cell>
          <cell r="I305" t="str">
            <v>Long Stay</v>
          </cell>
          <cell r="J305">
            <v>19.090910000000001</v>
          </cell>
          <cell r="L305">
            <v>14.545450000000001</v>
          </cell>
          <cell r="N305">
            <v>15.178570000000001</v>
          </cell>
          <cell r="P305">
            <v>15.78947</v>
          </cell>
          <cell r="R305">
            <v>16.143495999999999</v>
          </cell>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419</v>
          </cell>
          <cell r="H306" t="str">
            <v>Percentage of long-stay residents who received an antipsychotic medication</v>
          </cell>
          <cell r="I306" t="str">
            <v>Long Stay</v>
          </cell>
          <cell r="J306">
            <v>9.2783499999999997</v>
          </cell>
          <cell r="L306">
            <v>5.4347799999999999</v>
          </cell>
          <cell r="N306">
            <v>7.4468100000000002</v>
          </cell>
          <cell r="P306">
            <v>8.3333300000000001</v>
          </cell>
          <cell r="R306">
            <v>7.6726330000000003</v>
          </cell>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419</v>
          </cell>
          <cell r="H307" t="str">
            <v>Percentage of long-stay residents who received an antipsychotic medication</v>
          </cell>
          <cell r="I307" t="str">
            <v>Long Stay</v>
          </cell>
          <cell r="J307" t="str">
            <v>*</v>
          </cell>
          <cell r="K307">
            <v>9</v>
          </cell>
          <cell r="L307" t="str">
            <v>*</v>
          </cell>
          <cell r="M307">
            <v>9</v>
          </cell>
          <cell r="N307" t="str">
            <v>*</v>
          </cell>
          <cell r="O307">
            <v>9</v>
          </cell>
          <cell r="P307" t="str">
            <v>*</v>
          </cell>
          <cell r="Q307">
            <v>9</v>
          </cell>
          <cell r="R307">
            <v>13.333334000000001</v>
          </cell>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419</v>
          </cell>
          <cell r="H308" t="str">
            <v>Percentage of long-stay residents who received an antipsychotic medication</v>
          </cell>
          <cell r="I308" t="str">
            <v>Long Stay</v>
          </cell>
          <cell r="J308">
            <v>0</v>
          </cell>
          <cell r="L308">
            <v>6.6666699999999999</v>
          </cell>
          <cell r="N308">
            <v>15.625</v>
          </cell>
          <cell r="P308">
            <v>10.71429</v>
          </cell>
          <cell r="R308">
            <v>8.6956539999999993</v>
          </cell>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419</v>
          </cell>
          <cell r="H309" t="str">
            <v>Percentage of long-stay residents who received an antipsychotic medication</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419</v>
          </cell>
          <cell r="H310" t="str">
            <v>Percentage of long-stay residents who received an antipsychotic medication</v>
          </cell>
          <cell r="I310" t="str">
            <v>Long Stay</v>
          </cell>
          <cell r="J310">
            <v>10</v>
          </cell>
          <cell r="L310" t="str">
            <v>*</v>
          </cell>
          <cell r="M310">
            <v>9</v>
          </cell>
          <cell r="N310">
            <v>11.11111</v>
          </cell>
          <cell r="P310">
            <v>18.644069999999999</v>
          </cell>
          <cell r="R310">
            <v>13.793104</v>
          </cell>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419</v>
          </cell>
          <cell r="H311" t="str">
            <v>Percentage of long-stay residents who received an antipsychotic medication</v>
          </cell>
          <cell r="I311" t="str">
            <v>Long Stay</v>
          </cell>
          <cell r="J311">
            <v>7.8947399999999996</v>
          </cell>
          <cell r="L311">
            <v>13.33333</v>
          </cell>
          <cell r="N311">
            <v>8</v>
          </cell>
          <cell r="P311">
            <v>13.043480000000001</v>
          </cell>
          <cell r="R311">
            <v>10.614525</v>
          </cell>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419</v>
          </cell>
          <cell r="H312" t="str">
            <v>Percentage of long-stay residents who received an antipsychotic medication</v>
          </cell>
          <cell r="I312" t="str">
            <v>Long Stay</v>
          </cell>
          <cell r="J312" t="str">
            <v>*</v>
          </cell>
          <cell r="K312">
            <v>9</v>
          </cell>
          <cell r="L312">
            <v>8.3333300000000001</v>
          </cell>
          <cell r="N312" t="str">
            <v>*</v>
          </cell>
          <cell r="O312">
            <v>9</v>
          </cell>
          <cell r="P312">
            <v>22.727270000000001</v>
          </cell>
          <cell r="R312">
            <v>12.195122</v>
          </cell>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419</v>
          </cell>
          <cell r="H313" t="str">
            <v>Percentage of long-stay residents who received an antipsychotic medication</v>
          </cell>
          <cell r="I313" t="str">
            <v>Long Stay</v>
          </cell>
          <cell r="J313">
            <v>0</v>
          </cell>
          <cell r="L313">
            <v>0</v>
          </cell>
          <cell r="N313">
            <v>2.0833300000000001</v>
          </cell>
          <cell r="P313">
            <v>0</v>
          </cell>
          <cell r="R313">
            <v>0.53763399999999995</v>
          </cell>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419</v>
          </cell>
          <cell r="H314" t="str">
            <v>Percentage of long-stay residents who received an antipsychotic medication</v>
          </cell>
          <cell r="I314" t="str">
            <v>Long Stay</v>
          </cell>
          <cell r="J314">
            <v>15.909090000000001</v>
          </cell>
          <cell r="L314">
            <v>8</v>
          </cell>
          <cell r="N314">
            <v>17.543859999999999</v>
          </cell>
          <cell r="P314">
            <v>22.727270000000001</v>
          </cell>
          <cell r="R314">
            <v>15.897435</v>
          </cell>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419</v>
          </cell>
          <cell r="H315" t="str">
            <v>Percentage of long-stay residents who received an antipsychotic medication</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419</v>
          </cell>
          <cell r="H316" t="str">
            <v>Percentage of long-stay residents who received an antipsychotic medication</v>
          </cell>
          <cell r="I316" t="str">
            <v>Long Stay</v>
          </cell>
          <cell r="J316">
            <v>13.69863</v>
          </cell>
          <cell r="L316">
            <v>11.39241</v>
          </cell>
          <cell r="N316">
            <v>13.25301</v>
          </cell>
          <cell r="P316">
            <v>11.62791</v>
          </cell>
          <cell r="R316">
            <v>12.461061000000001</v>
          </cell>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419</v>
          </cell>
          <cell r="H317" t="str">
            <v>Percentage of long-stay residents who received an antipsychotic medication</v>
          </cell>
          <cell r="I317" t="str">
            <v>Long Stay</v>
          </cell>
          <cell r="J317">
            <v>22.22222</v>
          </cell>
          <cell r="L317">
            <v>24.074069999999999</v>
          </cell>
          <cell r="N317">
            <v>20</v>
          </cell>
          <cell r="P317">
            <v>27.419350000000001</v>
          </cell>
          <cell r="R317">
            <v>23.555553</v>
          </cell>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419</v>
          </cell>
          <cell r="H318" t="str">
            <v>Percentage of long-stay residents who received an antipsychotic medication</v>
          </cell>
          <cell r="I318" t="str">
            <v>Long Stay</v>
          </cell>
          <cell r="J318">
            <v>10.76923</v>
          </cell>
          <cell r="L318">
            <v>8.59375</v>
          </cell>
          <cell r="N318">
            <v>11.71875</v>
          </cell>
          <cell r="P318">
            <v>11.19403</v>
          </cell>
          <cell r="R318">
            <v>10.576923000000001</v>
          </cell>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419</v>
          </cell>
          <cell r="H319" t="str">
            <v>Percentage of long-stay residents who received an antipsychotic medication</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419</v>
          </cell>
          <cell r="H320" t="str">
            <v>Percentage of long-stay residents who received an antipsychotic medication</v>
          </cell>
          <cell r="I320" t="str">
            <v>Long Stay</v>
          </cell>
          <cell r="J320">
            <v>16.1157</v>
          </cell>
          <cell r="L320">
            <v>14.728680000000001</v>
          </cell>
          <cell r="N320">
            <v>16.33466</v>
          </cell>
          <cell r="P320">
            <v>15.062760000000001</v>
          </cell>
          <cell r="R320">
            <v>15.555554000000001</v>
          </cell>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419</v>
          </cell>
          <cell r="H321" t="str">
            <v>Percentage of long-stay residents who received an antipsychotic medication</v>
          </cell>
          <cell r="I321" t="str">
            <v>Long Stay</v>
          </cell>
          <cell r="J321">
            <v>16.071429999999999</v>
          </cell>
          <cell r="L321">
            <v>13.793100000000001</v>
          </cell>
          <cell r="N321">
            <v>8.9552200000000006</v>
          </cell>
          <cell r="P321">
            <v>7.8125</v>
          </cell>
          <cell r="R321">
            <v>11.428570000000001</v>
          </cell>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419</v>
          </cell>
          <cell r="H322" t="str">
            <v>Percentage of long-stay residents who received an antipsychotic medication</v>
          </cell>
          <cell r="I322" t="str">
            <v>Long Stay</v>
          </cell>
          <cell r="J322">
            <v>9.2307699999999997</v>
          </cell>
          <cell r="L322">
            <v>7.5757599999999998</v>
          </cell>
          <cell r="N322">
            <v>5.6337999999999999</v>
          </cell>
          <cell r="P322">
            <v>9.8591499999999996</v>
          </cell>
          <cell r="R322">
            <v>8.0586070000000003</v>
          </cell>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419</v>
          </cell>
          <cell r="H323" t="str">
            <v>Percentage of long-stay residents who received an antipsychotic medication</v>
          </cell>
          <cell r="I323" t="str">
            <v>Long Stay</v>
          </cell>
          <cell r="J323">
            <v>27.77778</v>
          </cell>
          <cell r="L323">
            <v>25.316459999999999</v>
          </cell>
          <cell r="N323">
            <v>26.0274</v>
          </cell>
          <cell r="P323">
            <v>19.178080000000001</v>
          </cell>
          <cell r="R323">
            <v>24.579125999999999</v>
          </cell>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419</v>
          </cell>
          <cell r="H324" t="str">
            <v>Percentage of long-stay residents who received an antipsychotic medication</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419</v>
          </cell>
          <cell r="H325" t="str">
            <v>Percentage of long-stay residents who received an antipsychotic medication</v>
          </cell>
          <cell r="I325" t="str">
            <v>Long Stay</v>
          </cell>
          <cell r="J325" t="str">
            <v>*</v>
          </cell>
          <cell r="K325">
            <v>9</v>
          </cell>
          <cell r="L325">
            <v>5</v>
          </cell>
          <cell r="N325">
            <v>8.6956500000000005</v>
          </cell>
          <cell r="P325">
            <v>20</v>
          </cell>
          <cell r="R325">
            <v>9.7560970000000005</v>
          </cell>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419</v>
          </cell>
          <cell r="H326" t="str">
            <v>Percentage of long-stay residents who received an antipsychotic medication</v>
          </cell>
          <cell r="I326" t="str">
            <v>Long Stay</v>
          </cell>
          <cell r="J326">
            <v>8.0459800000000001</v>
          </cell>
          <cell r="L326">
            <v>6.9767400000000004</v>
          </cell>
          <cell r="N326">
            <v>4.5976999999999997</v>
          </cell>
          <cell r="P326">
            <v>5.4347799999999999</v>
          </cell>
          <cell r="R326">
            <v>6.2499989999999999</v>
          </cell>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419</v>
          </cell>
          <cell r="H327" t="str">
            <v>Percentage of long-stay residents who received an antipsychotic medication</v>
          </cell>
          <cell r="I327" t="str">
            <v>Long Stay</v>
          </cell>
          <cell r="J327">
            <v>0</v>
          </cell>
          <cell r="L327">
            <v>1.6129</v>
          </cell>
          <cell r="N327">
            <v>0</v>
          </cell>
          <cell r="P327">
            <v>0</v>
          </cell>
          <cell r="R327">
            <v>0.395256</v>
          </cell>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419</v>
          </cell>
          <cell r="H328" t="str">
            <v>Percentage of long-stay residents who received an antipsychotic medication</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419</v>
          </cell>
          <cell r="H329" t="str">
            <v>Percentage of long-stay residents who received an antipsychotic medication</v>
          </cell>
          <cell r="I329" t="str">
            <v>Long Stay</v>
          </cell>
          <cell r="J329">
            <v>16.36364</v>
          </cell>
          <cell r="L329">
            <v>16.36364</v>
          </cell>
          <cell r="N329">
            <v>13.793100000000001</v>
          </cell>
          <cell r="P329">
            <v>18.33333</v>
          </cell>
          <cell r="R329">
            <v>16.228069999999999</v>
          </cell>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419</v>
          </cell>
          <cell r="H330" t="str">
            <v>Percentage of long-stay residents who received an antipsychotic medication</v>
          </cell>
          <cell r="I330" t="str">
            <v>Long Stay</v>
          </cell>
          <cell r="J330" t="str">
            <v>*</v>
          </cell>
          <cell r="K330">
            <v>9</v>
          </cell>
          <cell r="L330" t="str">
            <v>*</v>
          </cell>
          <cell r="M330">
            <v>9</v>
          </cell>
          <cell r="N330" t="str">
            <v>*</v>
          </cell>
          <cell r="O330">
            <v>9</v>
          </cell>
          <cell r="P330" t="str">
            <v>*</v>
          </cell>
          <cell r="Q330">
            <v>9</v>
          </cell>
          <cell r="R330">
            <v>0</v>
          </cell>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419</v>
          </cell>
          <cell r="H331" t="str">
            <v>Percentage of long-stay residents who received an antipsychotic medication</v>
          </cell>
          <cell r="I331" t="str">
            <v>Long Stay</v>
          </cell>
          <cell r="J331">
            <v>18.518519999999999</v>
          </cell>
          <cell r="L331">
            <v>18.181819999999998</v>
          </cell>
          <cell r="N331">
            <v>12.698410000000001</v>
          </cell>
          <cell r="P331">
            <v>12.307689999999999</v>
          </cell>
          <cell r="R331">
            <v>15.189873</v>
          </cell>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419</v>
          </cell>
          <cell r="H332" t="str">
            <v>Percentage of long-stay residents who received an antipsychotic medication</v>
          </cell>
          <cell r="I332" t="str">
            <v>Long Stay</v>
          </cell>
          <cell r="J332">
            <v>6.8181799999999999</v>
          </cell>
          <cell r="L332">
            <v>6.7164200000000003</v>
          </cell>
          <cell r="N332">
            <v>0</v>
          </cell>
          <cell r="P332">
            <v>1.62602</v>
          </cell>
          <cell r="R332">
            <v>3.9062510000000001</v>
          </cell>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419</v>
          </cell>
          <cell r="H333" t="str">
            <v>Percentage of long-stay residents who received an antipsychotic medication</v>
          </cell>
          <cell r="I333" t="str">
            <v>Long Stay</v>
          </cell>
          <cell r="J333">
            <v>9.7561</v>
          </cell>
          <cell r="L333">
            <v>12.98701</v>
          </cell>
          <cell r="N333">
            <v>14.10256</v>
          </cell>
          <cell r="P333">
            <v>14.63415</v>
          </cell>
          <cell r="R333">
            <v>12.852664000000001</v>
          </cell>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419</v>
          </cell>
          <cell r="H334" t="str">
            <v>Percentage of long-stay residents who received an antipsychotic medication</v>
          </cell>
          <cell r="I334" t="str">
            <v>Long Stay</v>
          </cell>
          <cell r="J334">
            <v>13.63636</v>
          </cell>
          <cell r="L334">
            <v>20.83333</v>
          </cell>
          <cell r="N334">
            <v>17.391300000000001</v>
          </cell>
          <cell r="P334">
            <v>22.727270000000001</v>
          </cell>
          <cell r="R334">
            <v>18.681315000000001</v>
          </cell>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419</v>
          </cell>
          <cell r="H335" t="str">
            <v>Percentage of long-stay residents who received an antipsychotic medication</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419</v>
          </cell>
          <cell r="H336" t="str">
            <v>Percentage of long-stay residents who received an antipsychotic medication</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419</v>
          </cell>
          <cell r="H337" t="str">
            <v>Percentage of long-stay residents who received an antipsychotic medication</v>
          </cell>
          <cell r="I337" t="str">
            <v>Long Stay</v>
          </cell>
          <cell r="J337">
            <v>0</v>
          </cell>
          <cell r="L337">
            <v>0</v>
          </cell>
          <cell r="N337">
            <v>0</v>
          </cell>
          <cell r="P337">
            <v>6.25</v>
          </cell>
          <cell r="R337">
            <v>1.657459</v>
          </cell>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419</v>
          </cell>
          <cell r="H338" t="str">
            <v>Percentage of long-stay residents who received an antipsychotic medication</v>
          </cell>
          <cell r="I338" t="str">
            <v>Long Stay</v>
          </cell>
          <cell r="J338">
            <v>4.1666699999999999</v>
          </cell>
          <cell r="L338">
            <v>4</v>
          </cell>
          <cell r="N338">
            <v>4</v>
          </cell>
          <cell r="P338">
            <v>3.7037</v>
          </cell>
          <cell r="R338">
            <v>3.9603959999999998</v>
          </cell>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419</v>
          </cell>
          <cell r="H339" t="str">
            <v>Percentage of long-stay residents who received an antipsychotic medication</v>
          </cell>
          <cell r="I339" t="str">
            <v>Long Stay</v>
          </cell>
          <cell r="J339">
            <v>19.44444</v>
          </cell>
          <cell r="L339">
            <v>20.54795</v>
          </cell>
          <cell r="N339">
            <v>22.66667</v>
          </cell>
          <cell r="P339">
            <v>16.66667</v>
          </cell>
          <cell r="R339">
            <v>19.798660000000002</v>
          </cell>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419</v>
          </cell>
          <cell r="H340" t="str">
            <v>Percentage of long-stay residents who received an antipsychotic medication</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419</v>
          </cell>
          <cell r="H341" t="str">
            <v>Percentage of long-stay residents who received an antipsychotic medication</v>
          </cell>
          <cell r="I341" t="str">
            <v>Long Stay</v>
          </cell>
          <cell r="J341">
            <v>10</v>
          </cell>
          <cell r="L341">
            <v>10</v>
          </cell>
          <cell r="N341">
            <v>11.62791</v>
          </cell>
          <cell r="P341">
            <v>12.04819</v>
          </cell>
          <cell r="R341">
            <v>10.888252</v>
          </cell>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419</v>
          </cell>
          <cell r="H342" t="str">
            <v>Percentage of long-stay residents who received an antipsychotic medication</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419</v>
          </cell>
          <cell r="H343" t="str">
            <v>Percentage of long-stay residents who received an antipsychotic medication</v>
          </cell>
          <cell r="I343" t="str">
            <v>Long Stay</v>
          </cell>
          <cell r="J343">
            <v>0</v>
          </cell>
          <cell r="L343">
            <v>2.4390200000000002</v>
          </cell>
          <cell r="N343">
            <v>1.2195100000000001</v>
          </cell>
          <cell r="P343">
            <v>1.2195100000000001</v>
          </cell>
          <cell r="R343">
            <v>1.253916</v>
          </cell>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419</v>
          </cell>
          <cell r="H344" t="str">
            <v>Percentage of long-stay residents who received an antipsychotic medication</v>
          </cell>
          <cell r="I344" t="str">
            <v>Long Stay</v>
          </cell>
          <cell r="J344" t="str">
            <v>*</v>
          </cell>
          <cell r="K344">
            <v>9</v>
          </cell>
          <cell r="L344" t="str">
            <v>*</v>
          </cell>
          <cell r="M344">
            <v>9</v>
          </cell>
          <cell r="N344" t="str">
            <v>*</v>
          </cell>
          <cell r="O344">
            <v>9</v>
          </cell>
          <cell r="P344" t="str">
            <v>*</v>
          </cell>
          <cell r="Q344">
            <v>9</v>
          </cell>
          <cell r="R344">
            <v>8.6956489999999995</v>
          </cell>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419</v>
          </cell>
          <cell r="H345" t="str">
            <v>Percentage of long-stay residents who received an antipsychotic medication</v>
          </cell>
          <cell r="I345" t="str">
            <v>Long Stay</v>
          </cell>
          <cell r="J345" t="str">
            <v>*</v>
          </cell>
          <cell r="K345">
            <v>9</v>
          </cell>
          <cell r="L345" t="str">
            <v>*</v>
          </cell>
          <cell r="M345">
            <v>9</v>
          </cell>
          <cell r="N345" t="str">
            <v>*</v>
          </cell>
          <cell r="O345">
            <v>9</v>
          </cell>
          <cell r="P345" t="str">
            <v>*</v>
          </cell>
          <cell r="Q345">
            <v>9</v>
          </cell>
          <cell r="R345">
            <v>9.2592610000000004</v>
          </cell>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419</v>
          </cell>
          <cell r="H346" t="str">
            <v>Percentage of long-stay residents who received an antipsychotic medication</v>
          </cell>
          <cell r="I346" t="str">
            <v>Long Stay</v>
          </cell>
          <cell r="J346">
            <v>11.11111</v>
          </cell>
          <cell r="L346">
            <v>7.4074099999999996</v>
          </cell>
          <cell r="N346">
            <v>3.44828</v>
          </cell>
          <cell r="P346">
            <v>3.3333300000000001</v>
          </cell>
          <cell r="R346">
            <v>6.1946909999999997</v>
          </cell>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419</v>
          </cell>
          <cell r="H347" t="str">
            <v>Percentage of long-stay residents who received an antipsychotic medication</v>
          </cell>
          <cell r="I347" t="str">
            <v>Long Stay</v>
          </cell>
          <cell r="J347">
            <v>2.52101</v>
          </cell>
          <cell r="L347">
            <v>3.0769199999999999</v>
          </cell>
          <cell r="N347">
            <v>3.7037</v>
          </cell>
          <cell r="P347">
            <v>1.51515</v>
          </cell>
          <cell r="R347">
            <v>2.7131769999999999</v>
          </cell>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419</v>
          </cell>
          <cell r="H348" t="str">
            <v>Percentage of long-stay residents who received an antipsychotic medication</v>
          </cell>
          <cell r="I348" t="str">
            <v>Long Stay</v>
          </cell>
          <cell r="J348">
            <v>11.11111</v>
          </cell>
          <cell r="L348">
            <v>10</v>
          </cell>
          <cell r="N348">
            <v>10.52632</v>
          </cell>
          <cell r="P348">
            <v>14.58333</v>
          </cell>
          <cell r="R348">
            <v>11.602209999999999</v>
          </cell>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419</v>
          </cell>
          <cell r="H349" t="str">
            <v>Percentage of long-stay residents who received an antipsychotic medication</v>
          </cell>
          <cell r="I349" t="str">
            <v>Long Stay</v>
          </cell>
          <cell r="J349" t="str">
            <v>*</v>
          </cell>
          <cell r="K349">
            <v>9</v>
          </cell>
          <cell r="L349" t="str">
            <v>*</v>
          </cell>
          <cell r="M349">
            <v>9</v>
          </cell>
          <cell r="N349" t="str">
            <v>*</v>
          </cell>
          <cell r="O349">
            <v>9</v>
          </cell>
          <cell r="P349" t="str">
            <v>*</v>
          </cell>
          <cell r="Q349">
            <v>9</v>
          </cell>
          <cell r="R349">
            <v>19.230768999999999</v>
          </cell>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419</v>
          </cell>
          <cell r="H350" t="str">
            <v>Percentage of long-stay residents who received an antipsychotic medication</v>
          </cell>
          <cell r="I350" t="str">
            <v>Long Stay</v>
          </cell>
          <cell r="J350" t="str">
            <v>*</v>
          </cell>
          <cell r="K350">
            <v>9</v>
          </cell>
          <cell r="L350" t="str">
            <v>*</v>
          </cell>
          <cell r="M350">
            <v>9</v>
          </cell>
          <cell r="N350" t="str">
            <v>*</v>
          </cell>
          <cell r="O350">
            <v>9</v>
          </cell>
          <cell r="P350" t="str">
            <v>*</v>
          </cell>
          <cell r="Q350">
            <v>9</v>
          </cell>
          <cell r="R350">
            <v>7.4074049999999998</v>
          </cell>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419</v>
          </cell>
          <cell r="H351" t="str">
            <v>Percentage of long-stay residents who received an antipsychotic medication</v>
          </cell>
          <cell r="I351" t="str">
            <v>Long Stay</v>
          </cell>
          <cell r="J351">
            <v>8.9743600000000008</v>
          </cell>
          <cell r="L351">
            <v>7.2289199999999996</v>
          </cell>
          <cell r="N351">
            <v>5.7471300000000003</v>
          </cell>
          <cell r="P351">
            <v>8.1395300000000006</v>
          </cell>
          <cell r="R351">
            <v>7.4850310000000002</v>
          </cell>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419</v>
          </cell>
          <cell r="H352" t="str">
            <v>Percentage of long-stay residents who received an antipsychotic medication</v>
          </cell>
          <cell r="I352" t="str">
            <v>Long Stay</v>
          </cell>
          <cell r="J352">
            <v>9.5238099999999992</v>
          </cell>
          <cell r="L352">
            <v>17.241379999999999</v>
          </cell>
          <cell r="N352">
            <v>14.81481</v>
          </cell>
          <cell r="P352">
            <v>16.66667</v>
          </cell>
          <cell r="R352">
            <v>14.851485</v>
          </cell>
          <cell r="T352" t="str">
            <v>Y</v>
          </cell>
          <cell r="U352" t="str">
            <v>2021Q3-2022Q2</v>
          </cell>
          <cell r="V352" t="str">
            <v>ONE SOUTH RIDGEDALE AVENUE, EAST HANOVER, NJ, 07936</v>
          </cell>
          <cell r="W352">
            <v>44866</v>
          </cell>
        </row>
      </sheetData>
      <sheetData sheetId="5">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453</v>
          </cell>
          <cell r="H2" t="str">
            <v>Percentage of high risk long-stay residents with pressure ulcers</v>
          </cell>
          <cell r="I2" t="str">
            <v>Long Stay</v>
          </cell>
          <cell r="J2">
            <v>16.176469999999998</v>
          </cell>
          <cell r="L2">
            <v>17.105260000000001</v>
          </cell>
          <cell r="N2">
            <v>15.71429</v>
          </cell>
          <cell r="P2">
            <v>12.67606</v>
          </cell>
          <cell r="R2">
            <v>15.438597</v>
          </cell>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453</v>
          </cell>
          <cell r="H3" t="str">
            <v>Percentage of high risk long-stay residents with pressure ulcers</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453</v>
          </cell>
          <cell r="H4" t="str">
            <v>Percentage of high risk long-stay residents with pressure ulcers</v>
          </cell>
          <cell r="I4" t="str">
            <v>Long Stay</v>
          </cell>
          <cell r="J4">
            <v>10.204079999999999</v>
          </cell>
          <cell r="L4">
            <v>12.5</v>
          </cell>
          <cell r="N4">
            <v>11.764709999999999</v>
          </cell>
          <cell r="P4">
            <v>4.5454499999999998</v>
          </cell>
          <cell r="R4">
            <v>9.8958329999999997</v>
          </cell>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453</v>
          </cell>
          <cell r="H5" t="str">
            <v>Percentage of high risk long-stay residents with pressure ulcers</v>
          </cell>
          <cell r="I5" t="str">
            <v>Long Stay</v>
          </cell>
          <cell r="J5">
            <v>4.0816299999999996</v>
          </cell>
          <cell r="L5">
            <v>3.7037</v>
          </cell>
          <cell r="N5">
            <v>3.92157</v>
          </cell>
          <cell r="P5">
            <v>3.2786900000000001</v>
          </cell>
          <cell r="R5">
            <v>3.7209289999999999</v>
          </cell>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453</v>
          </cell>
          <cell r="H6" t="str">
            <v>Percentage of high risk long-stay residents with pressure ulcers</v>
          </cell>
          <cell r="I6" t="str">
            <v>Long Stay</v>
          </cell>
          <cell r="J6">
            <v>12.65823</v>
          </cell>
          <cell r="L6">
            <v>9.7222200000000001</v>
          </cell>
          <cell r="N6">
            <v>15.068490000000001</v>
          </cell>
          <cell r="P6">
            <v>10.9589</v>
          </cell>
          <cell r="R6">
            <v>12.12121</v>
          </cell>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453</v>
          </cell>
          <cell r="H7" t="str">
            <v>Percentage of high risk long-stay residents with pressure ulcers</v>
          </cell>
          <cell r="I7" t="str">
            <v>Long Stay</v>
          </cell>
          <cell r="J7">
            <v>16.901409999999998</v>
          </cell>
          <cell r="L7">
            <v>16.470590000000001</v>
          </cell>
          <cell r="N7">
            <v>11.11111</v>
          </cell>
          <cell r="P7">
            <v>12.64368</v>
          </cell>
          <cell r="R7">
            <v>14.197532000000001</v>
          </cell>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453</v>
          </cell>
          <cell r="H8" t="str">
            <v>Percentage of high risk long-stay residents with pressure ulcers</v>
          </cell>
          <cell r="I8" t="str">
            <v>Long Stay</v>
          </cell>
          <cell r="J8">
            <v>9.8039199999999997</v>
          </cell>
          <cell r="L8">
            <v>9.8039199999999997</v>
          </cell>
          <cell r="N8">
            <v>7.2727300000000001</v>
          </cell>
          <cell r="P8">
            <v>8</v>
          </cell>
          <cell r="R8">
            <v>8.6956520000000008</v>
          </cell>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453</v>
          </cell>
          <cell r="H9" t="str">
            <v>Percentage of high risk long-stay residents with pressure ulcers</v>
          </cell>
          <cell r="I9" t="str">
            <v>Long Stay</v>
          </cell>
          <cell r="J9">
            <v>9.5238099999999992</v>
          </cell>
          <cell r="L9">
            <v>9.5238099999999992</v>
          </cell>
          <cell r="N9">
            <v>12.5</v>
          </cell>
          <cell r="P9">
            <v>8.1081099999999999</v>
          </cell>
          <cell r="R9">
            <v>9.9378890000000002</v>
          </cell>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453</v>
          </cell>
          <cell r="H10" t="str">
            <v>Percentage of high risk long-stay residents with pressure ulcers</v>
          </cell>
          <cell r="I10" t="str">
            <v>Long Stay</v>
          </cell>
          <cell r="J10">
            <v>12.2807</v>
          </cell>
          <cell r="L10">
            <v>10.41667</v>
          </cell>
          <cell r="N10">
            <v>6.25</v>
          </cell>
          <cell r="P10">
            <v>4</v>
          </cell>
          <cell r="R10">
            <v>8.3743850000000002</v>
          </cell>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453</v>
          </cell>
          <cell r="H11" t="str">
            <v>Percentage of high risk long-stay residents with pressure ulcers</v>
          </cell>
          <cell r="I11" t="str">
            <v>Long Stay</v>
          </cell>
          <cell r="J11">
            <v>4.7808799999999998</v>
          </cell>
          <cell r="L11">
            <v>6.3492100000000002</v>
          </cell>
          <cell r="N11">
            <v>7.1129699999999998</v>
          </cell>
          <cell r="P11">
            <v>6.5217400000000003</v>
          </cell>
          <cell r="R11">
            <v>6.172841</v>
          </cell>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453</v>
          </cell>
          <cell r="H12" t="str">
            <v>Percentage of high risk long-stay residents with pressure ulcers</v>
          </cell>
          <cell r="I12" t="str">
            <v>Long Stay</v>
          </cell>
          <cell r="J12" t="str">
            <v>*</v>
          </cell>
          <cell r="K12">
            <v>9</v>
          </cell>
          <cell r="L12" t="str">
            <v>*</v>
          </cell>
          <cell r="M12">
            <v>9</v>
          </cell>
          <cell r="N12">
            <v>20</v>
          </cell>
          <cell r="P12">
            <v>25</v>
          </cell>
          <cell r="R12">
            <v>22.666667</v>
          </cell>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453</v>
          </cell>
          <cell r="H13" t="str">
            <v>Percentage of high risk long-stay residents with pressure ulcers</v>
          </cell>
          <cell r="I13" t="str">
            <v>Long Stay</v>
          </cell>
          <cell r="J13">
            <v>14.61538</v>
          </cell>
          <cell r="L13">
            <v>9.1603100000000008</v>
          </cell>
          <cell r="N13">
            <v>9.6774199999999997</v>
          </cell>
          <cell r="P13">
            <v>6.25</v>
          </cell>
          <cell r="R13">
            <v>9.9415209999999998</v>
          </cell>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453</v>
          </cell>
          <cell r="H14" t="str">
            <v>Percentage of high risk long-stay residents with pressure ulcers</v>
          </cell>
          <cell r="I14" t="str">
            <v>Long Stay</v>
          </cell>
          <cell r="J14">
            <v>8.3333300000000001</v>
          </cell>
          <cell r="L14" t="str">
            <v>*</v>
          </cell>
          <cell r="M14">
            <v>9</v>
          </cell>
          <cell r="N14">
            <v>9.5238099999999992</v>
          </cell>
          <cell r="P14">
            <v>20</v>
          </cell>
          <cell r="R14">
            <v>10.112359</v>
          </cell>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453</v>
          </cell>
          <cell r="H15" t="str">
            <v>Percentage of high risk long-stay residents with pressure ulcers</v>
          </cell>
          <cell r="I15" t="str">
            <v>Long Stay</v>
          </cell>
          <cell r="J15">
            <v>3.8835000000000002</v>
          </cell>
          <cell r="L15">
            <v>3.92157</v>
          </cell>
          <cell r="N15">
            <v>5.7692300000000003</v>
          </cell>
          <cell r="P15">
            <v>4.3956</v>
          </cell>
          <cell r="R15">
            <v>4.5</v>
          </cell>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453</v>
          </cell>
          <cell r="H16" t="str">
            <v>Percentage of high risk long-stay residents with pressure ulcers</v>
          </cell>
          <cell r="I16" t="str">
            <v>Long Stay</v>
          </cell>
          <cell r="J16">
            <v>8.7719299999999993</v>
          </cell>
          <cell r="L16">
            <v>10.71429</v>
          </cell>
          <cell r="N16">
            <v>9.0909099999999992</v>
          </cell>
          <cell r="P16">
            <v>8.1632700000000007</v>
          </cell>
          <cell r="R16">
            <v>9.2165920000000003</v>
          </cell>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453</v>
          </cell>
          <cell r="H17" t="str">
            <v>Percentage of high risk long-stay residents with pressure ulcers</v>
          </cell>
          <cell r="I17" t="str">
            <v>Long Stay</v>
          </cell>
          <cell r="J17">
            <v>17.64706</v>
          </cell>
          <cell r="L17">
            <v>13.63636</v>
          </cell>
          <cell r="N17">
            <v>15.38462</v>
          </cell>
          <cell r="P17">
            <v>11.428570000000001</v>
          </cell>
          <cell r="R17">
            <v>14.792899999999999</v>
          </cell>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453</v>
          </cell>
          <cell r="H18" t="str">
            <v>Percentage of high risk long-stay residents with pressure ulcers</v>
          </cell>
          <cell r="I18" t="str">
            <v>Long Stay</v>
          </cell>
          <cell r="J18">
            <v>14.492749999999999</v>
          </cell>
          <cell r="L18">
            <v>13.63636</v>
          </cell>
          <cell r="N18">
            <v>13.33333</v>
          </cell>
          <cell r="P18">
            <v>10</v>
          </cell>
          <cell r="R18">
            <v>12.680113</v>
          </cell>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453</v>
          </cell>
          <cell r="H19" t="str">
            <v>Percentage of high risk long-stay residents with pressure ulcers</v>
          </cell>
          <cell r="I19" t="str">
            <v>Long Stay</v>
          </cell>
          <cell r="J19">
            <v>12.5</v>
          </cell>
          <cell r="L19">
            <v>12.87129</v>
          </cell>
          <cell r="N19">
            <v>10.41667</v>
          </cell>
          <cell r="P19">
            <v>9.5238099999999992</v>
          </cell>
          <cell r="R19">
            <v>11.306533999999999</v>
          </cell>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453</v>
          </cell>
          <cell r="H20" t="str">
            <v>Percentage of high risk long-stay residents with pressure ulcers</v>
          </cell>
          <cell r="I20" t="str">
            <v>Long Stay</v>
          </cell>
          <cell r="J20">
            <v>6.3829799999999999</v>
          </cell>
          <cell r="L20">
            <v>10</v>
          </cell>
          <cell r="N20">
            <v>10.98901</v>
          </cell>
          <cell r="P20">
            <v>5.7471300000000003</v>
          </cell>
          <cell r="R20">
            <v>8.2872939999999993</v>
          </cell>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453</v>
          </cell>
          <cell r="H21" t="str">
            <v>Percentage of high risk long-stay residents with pressure ulcers</v>
          </cell>
          <cell r="I21" t="str">
            <v>Long Stay</v>
          </cell>
          <cell r="J21">
            <v>8.88889</v>
          </cell>
          <cell r="L21">
            <v>4.1666699999999999</v>
          </cell>
          <cell r="N21">
            <v>7.69231</v>
          </cell>
          <cell r="P21">
            <v>7.5471700000000004</v>
          </cell>
          <cell r="R21">
            <v>7.0707089999999999</v>
          </cell>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453</v>
          </cell>
          <cell r="H22" t="str">
            <v>Percentage of high risk long-stay residents with pressure ulcers</v>
          </cell>
          <cell r="I22" t="str">
            <v>Long Stay</v>
          </cell>
          <cell r="J22">
            <v>14.28571</v>
          </cell>
          <cell r="L22">
            <v>11.290319999999999</v>
          </cell>
          <cell r="N22">
            <v>8.3333300000000001</v>
          </cell>
          <cell r="P22">
            <v>10.34483</v>
          </cell>
          <cell r="R22">
            <v>11.111109000000001</v>
          </cell>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453</v>
          </cell>
          <cell r="H23" t="str">
            <v>Percentage of high risk long-stay residents with pressure ulcers</v>
          </cell>
          <cell r="I23" t="str">
            <v>Long Stay</v>
          </cell>
          <cell r="J23">
            <v>14.0625</v>
          </cell>
          <cell r="L23">
            <v>18.032789999999999</v>
          </cell>
          <cell r="N23">
            <v>10.606059999999999</v>
          </cell>
          <cell r="P23">
            <v>11.940300000000001</v>
          </cell>
          <cell r="R23">
            <v>13.565892</v>
          </cell>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453</v>
          </cell>
          <cell r="H24" t="str">
            <v>Percentage of high risk long-stay residents with pressure ulcers</v>
          </cell>
          <cell r="I24" t="str">
            <v>Long Stay</v>
          </cell>
          <cell r="J24">
            <v>11.90476</v>
          </cell>
          <cell r="L24">
            <v>4.7618999999999998</v>
          </cell>
          <cell r="N24">
            <v>8.1632700000000007</v>
          </cell>
          <cell r="P24">
            <v>7.5471700000000004</v>
          </cell>
          <cell r="R24">
            <v>8.0645159999999994</v>
          </cell>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453</v>
          </cell>
          <cell r="H25" t="str">
            <v>Percentage of high risk long-stay residents with pressure ulcers</v>
          </cell>
          <cell r="I25" t="str">
            <v>Long Stay</v>
          </cell>
          <cell r="J25">
            <v>3.6363599999999998</v>
          </cell>
          <cell r="L25">
            <v>3.7037</v>
          </cell>
          <cell r="N25">
            <v>3.7037</v>
          </cell>
          <cell r="P25">
            <v>3.2786900000000001</v>
          </cell>
          <cell r="R25">
            <v>3.5714260000000002</v>
          </cell>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453</v>
          </cell>
          <cell r="H26" t="str">
            <v>Percentage of high risk long-stay residents with pressure ulcers</v>
          </cell>
          <cell r="I26" t="str">
            <v>Long Stay</v>
          </cell>
          <cell r="J26">
            <v>7.4074099999999996</v>
          </cell>
          <cell r="L26">
            <v>20</v>
          </cell>
          <cell r="N26" t="str">
            <v>*</v>
          </cell>
          <cell r="O26">
            <v>9</v>
          </cell>
          <cell r="P26">
            <v>4.1666699999999999</v>
          </cell>
          <cell r="R26">
            <v>12.000000999999999</v>
          </cell>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453</v>
          </cell>
          <cell r="H27" t="str">
            <v>Percentage of high risk long-stay residents with pressure ulcers</v>
          </cell>
          <cell r="I27" t="str">
            <v>Long Stay</v>
          </cell>
          <cell r="J27">
            <v>10.86957</v>
          </cell>
          <cell r="L27">
            <v>14</v>
          </cell>
          <cell r="N27">
            <v>12.244899999999999</v>
          </cell>
          <cell r="P27">
            <v>8.3333300000000001</v>
          </cell>
          <cell r="R27">
            <v>11.398965</v>
          </cell>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453</v>
          </cell>
          <cell r="H28" t="str">
            <v>Percentage of high risk long-stay residents with pressure ulcers</v>
          </cell>
          <cell r="I28" t="str">
            <v>Long Stay</v>
          </cell>
          <cell r="J28">
            <v>0</v>
          </cell>
          <cell r="L28">
            <v>2.7777799999999999</v>
          </cell>
          <cell r="N28">
            <v>5.8823499999999997</v>
          </cell>
          <cell r="P28">
            <v>12.195119999999999</v>
          </cell>
          <cell r="R28">
            <v>5.5944050000000001</v>
          </cell>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453</v>
          </cell>
          <cell r="H29" t="str">
            <v>Percentage of high risk long-stay residents with pressure ulcers</v>
          </cell>
          <cell r="I29" t="str">
            <v>Long Stay</v>
          </cell>
          <cell r="J29">
            <v>5.3191499999999996</v>
          </cell>
          <cell r="L29">
            <v>3.1578900000000001</v>
          </cell>
          <cell r="N29">
            <v>4.6729000000000003</v>
          </cell>
          <cell r="P29">
            <v>6.8965500000000004</v>
          </cell>
          <cell r="R29">
            <v>5.0970870000000001</v>
          </cell>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453</v>
          </cell>
          <cell r="H30" t="str">
            <v>Percentage of high risk long-stay residents with pressure ulcers</v>
          </cell>
          <cell r="I30" t="str">
            <v>Long Stay</v>
          </cell>
          <cell r="J30">
            <v>9.375</v>
          </cell>
          <cell r="L30">
            <v>10.71429</v>
          </cell>
          <cell r="N30">
            <v>10</v>
          </cell>
          <cell r="P30">
            <v>9.0909099999999992</v>
          </cell>
          <cell r="R30">
            <v>9.8039229999999993</v>
          </cell>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453</v>
          </cell>
          <cell r="H31" t="str">
            <v>Percentage of high risk long-stay residents with pressure ulcers</v>
          </cell>
          <cell r="I31" t="str">
            <v>Long Stay</v>
          </cell>
          <cell r="J31">
            <v>7.3170700000000002</v>
          </cell>
          <cell r="L31">
            <v>10.256410000000001</v>
          </cell>
          <cell r="N31">
            <v>7.69231</v>
          </cell>
          <cell r="P31">
            <v>7.5</v>
          </cell>
          <cell r="R31">
            <v>8.1760999999999999</v>
          </cell>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453</v>
          </cell>
          <cell r="H32" t="str">
            <v>Percentage of high risk long-stay residents with pressure ulcers</v>
          </cell>
          <cell r="I32" t="str">
            <v>Long Stay</v>
          </cell>
          <cell r="J32">
            <v>3.9473699999999998</v>
          </cell>
          <cell r="L32">
            <v>3.7974700000000001</v>
          </cell>
          <cell r="N32">
            <v>8.6419800000000002</v>
          </cell>
          <cell r="P32">
            <v>7.2463800000000003</v>
          </cell>
          <cell r="R32">
            <v>5.9016419999999998</v>
          </cell>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453</v>
          </cell>
          <cell r="H33" t="str">
            <v>Percentage of high risk long-stay residents with pressure ulcers</v>
          </cell>
          <cell r="I33" t="str">
            <v>Long Stay</v>
          </cell>
          <cell r="J33">
            <v>9.8039199999999997</v>
          </cell>
          <cell r="L33">
            <v>11.764709999999999</v>
          </cell>
          <cell r="N33">
            <v>5.1282100000000002</v>
          </cell>
          <cell r="P33">
            <v>3.8461500000000002</v>
          </cell>
          <cell r="R33">
            <v>7.3863640000000004</v>
          </cell>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453</v>
          </cell>
          <cell r="H34" t="str">
            <v>Percentage of high risk long-stay residents with pressure ulcers</v>
          </cell>
          <cell r="I34" t="str">
            <v>Long Stay</v>
          </cell>
          <cell r="J34">
            <v>4.3478300000000001</v>
          </cell>
          <cell r="L34">
            <v>4</v>
          </cell>
          <cell r="N34">
            <v>0</v>
          </cell>
          <cell r="P34">
            <v>4</v>
          </cell>
          <cell r="R34">
            <v>3.157896</v>
          </cell>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453</v>
          </cell>
          <cell r="H35" t="str">
            <v>Percentage of high risk long-stay residents with pressure ulcers</v>
          </cell>
          <cell r="I35" t="str">
            <v>Long Stay</v>
          </cell>
          <cell r="J35">
            <v>11.538460000000001</v>
          </cell>
          <cell r="L35">
            <v>7.4074099999999996</v>
          </cell>
          <cell r="N35">
            <v>4.7618999999999998</v>
          </cell>
          <cell r="P35">
            <v>4.3478300000000001</v>
          </cell>
          <cell r="R35">
            <v>7.2164950000000001</v>
          </cell>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453</v>
          </cell>
          <cell r="H36" t="str">
            <v>Percentage of high risk long-stay residents with pressure ulcers</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453</v>
          </cell>
          <cell r="H37" t="str">
            <v>Percentage of high risk long-stay residents with pressure ulcers</v>
          </cell>
          <cell r="I37" t="str">
            <v>Long Stay</v>
          </cell>
          <cell r="J37">
            <v>4.7618999999999998</v>
          </cell>
          <cell r="L37">
            <v>0</v>
          </cell>
          <cell r="N37">
            <v>13.15789</v>
          </cell>
          <cell r="P37">
            <v>5.2631600000000001</v>
          </cell>
          <cell r="R37">
            <v>5.6603750000000002</v>
          </cell>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453</v>
          </cell>
          <cell r="H38" t="str">
            <v>Percentage of high risk long-stay residents with pressure ulcers</v>
          </cell>
          <cell r="I38" t="str">
            <v>Long Stay</v>
          </cell>
          <cell r="J38">
            <v>8.1081099999999999</v>
          </cell>
          <cell r="L38">
            <v>18.421050000000001</v>
          </cell>
          <cell r="N38">
            <v>21.62162</v>
          </cell>
          <cell r="P38">
            <v>26.31579</v>
          </cell>
          <cell r="R38">
            <v>18.666665999999999</v>
          </cell>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453</v>
          </cell>
          <cell r="H39" t="str">
            <v>Percentage of high risk long-stay residents with pressure ulcers</v>
          </cell>
          <cell r="I39" t="str">
            <v>Long Stay</v>
          </cell>
          <cell r="J39">
            <v>10</v>
          </cell>
          <cell r="L39">
            <v>2.7027000000000001</v>
          </cell>
          <cell r="N39">
            <v>6.0606099999999996</v>
          </cell>
          <cell r="P39">
            <v>10.81081</v>
          </cell>
          <cell r="R39">
            <v>7.2992699999999999</v>
          </cell>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453</v>
          </cell>
          <cell r="H40" t="str">
            <v>Percentage of high risk long-stay residents with pressure ulcers</v>
          </cell>
          <cell r="I40" t="str">
            <v>Long Stay</v>
          </cell>
          <cell r="J40">
            <v>16.483519999999999</v>
          </cell>
          <cell r="L40">
            <v>11.827959999999999</v>
          </cell>
          <cell r="N40">
            <v>18.91892</v>
          </cell>
          <cell r="P40">
            <v>10.126580000000001</v>
          </cell>
          <cell r="R40">
            <v>14.243325</v>
          </cell>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453</v>
          </cell>
          <cell r="H41" t="str">
            <v>Percentage of high risk long-stay residents with pressure ulcers</v>
          </cell>
          <cell r="I41" t="str">
            <v>Long Stay</v>
          </cell>
          <cell r="J41">
            <v>16.12903</v>
          </cell>
          <cell r="L41">
            <v>7.5</v>
          </cell>
          <cell r="N41">
            <v>6.0606099999999996</v>
          </cell>
          <cell r="P41">
            <v>14.28571</v>
          </cell>
          <cell r="R41">
            <v>10.791366</v>
          </cell>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453</v>
          </cell>
          <cell r="H42" t="str">
            <v>Percentage of high risk long-stay residents with pressure ulcers</v>
          </cell>
          <cell r="I42" t="str">
            <v>Long Stay</v>
          </cell>
          <cell r="J42">
            <v>15.38462</v>
          </cell>
          <cell r="L42">
            <v>2.7027000000000001</v>
          </cell>
          <cell r="N42">
            <v>10.41667</v>
          </cell>
          <cell r="P42">
            <v>9.3023299999999995</v>
          </cell>
          <cell r="R42">
            <v>9.5808409999999995</v>
          </cell>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453</v>
          </cell>
          <cell r="H43" t="str">
            <v>Percentage of high risk long-stay residents with pressure ulcers</v>
          </cell>
          <cell r="I43" t="str">
            <v>Long Stay</v>
          </cell>
          <cell r="J43" t="str">
            <v>*</v>
          </cell>
          <cell r="K43">
            <v>9</v>
          </cell>
          <cell r="L43" t="str">
            <v>*</v>
          </cell>
          <cell r="M43">
            <v>9</v>
          </cell>
          <cell r="N43" t="str">
            <v>*</v>
          </cell>
          <cell r="O43">
            <v>9</v>
          </cell>
          <cell r="P43" t="str">
            <v>*</v>
          </cell>
          <cell r="Q43">
            <v>9</v>
          </cell>
          <cell r="R43">
            <v>0</v>
          </cell>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453</v>
          </cell>
          <cell r="H44" t="str">
            <v>Percentage of high risk long-stay residents with pressure ulcers</v>
          </cell>
          <cell r="I44" t="str">
            <v>Long Stay</v>
          </cell>
          <cell r="J44">
            <v>7.5471700000000004</v>
          </cell>
          <cell r="L44">
            <v>5.66038</v>
          </cell>
          <cell r="N44">
            <v>12.06897</v>
          </cell>
          <cell r="P44">
            <v>13.793100000000001</v>
          </cell>
          <cell r="R44">
            <v>9.9099109999999992</v>
          </cell>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453</v>
          </cell>
          <cell r="H45" t="str">
            <v>Percentage of high risk long-stay residents with pressure ulcers</v>
          </cell>
          <cell r="I45" t="str">
            <v>Long Stay</v>
          </cell>
          <cell r="J45">
            <v>9.5238099999999992</v>
          </cell>
          <cell r="L45">
            <v>11.36364</v>
          </cell>
          <cell r="N45">
            <v>7.1428599999999998</v>
          </cell>
          <cell r="P45">
            <v>10</v>
          </cell>
          <cell r="R45">
            <v>9.5505630000000004</v>
          </cell>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453</v>
          </cell>
          <cell r="H46" t="str">
            <v>Percentage of high risk long-stay residents with pressure ulcers</v>
          </cell>
          <cell r="I46" t="str">
            <v>Long Stay</v>
          </cell>
          <cell r="J46">
            <v>17.64706</v>
          </cell>
          <cell r="L46">
            <v>11.36364</v>
          </cell>
          <cell r="N46">
            <v>15.21739</v>
          </cell>
          <cell r="P46">
            <v>10.86957</v>
          </cell>
          <cell r="R46">
            <v>13.903745000000001</v>
          </cell>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453</v>
          </cell>
          <cell r="H47" t="str">
            <v>Percentage of high risk long-stay residents with pressure ulcers</v>
          </cell>
          <cell r="I47" t="str">
            <v>Long Stay</v>
          </cell>
          <cell r="J47">
            <v>5</v>
          </cell>
          <cell r="L47">
            <v>5.4054099999999998</v>
          </cell>
          <cell r="N47">
            <v>5.7142900000000001</v>
          </cell>
          <cell r="P47">
            <v>0</v>
          </cell>
          <cell r="R47">
            <v>4.0540560000000001</v>
          </cell>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453</v>
          </cell>
          <cell r="H48" t="str">
            <v>Percentage of high risk long-stay residents with pressure ulcers</v>
          </cell>
          <cell r="I48" t="str">
            <v>Long Stay</v>
          </cell>
          <cell r="J48">
            <v>13.63636</v>
          </cell>
          <cell r="L48" t="str">
            <v>*</v>
          </cell>
          <cell r="M48">
            <v>9</v>
          </cell>
          <cell r="N48">
            <v>35</v>
          </cell>
          <cell r="P48">
            <v>8.3333300000000001</v>
          </cell>
          <cell r="R48">
            <v>16.842103000000002</v>
          </cell>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453</v>
          </cell>
          <cell r="H49" t="str">
            <v>Percentage of high risk long-stay residents with pressure ulcers</v>
          </cell>
          <cell r="I49" t="str">
            <v>Long Stay</v>
          </cell>
          <cell r="J49">
            <v>5.7142900000000001</v>
          </cell>
          <cell r="L49">
            <v>0</v>
          </cell>
          <cell r="N49">
            <v>9.5238099999999992</v>
          </cell>
          <cell r="P49">
            <v>10</v>
          </cell>
          <cell r="R49">
            <v>6.4935080000000003</v>
          </cell>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453</v>
          </cell>
          <cell r="H50" t="str">
            <v>Percentage of high risk long-stay residents with pressure ulcers</v>
          </cell>
          <cell r="I50" t="str">
            <v>Long Stay</v>
          </cell>
          <cell r="J50">
            <v>20.408159999999999</v>
          </cell>
          <cell r="L50">
            <v>18.518519999999999</v>
          </cell>
          <cell r="N50">
            <v>22.448979999999999</v>
          </cell>
          <cell r="P50">
            <v>21.212119999999999</v>
          </cell>
          <cell r="R50">
            <v>20.54054</v>
          </cell>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453</v>
          </cell>
          <cell r="H51" t="str">
            <v>Percentage of high risk long-stay residents with pressure ulcers</v>
          </cell>
          <cell r="I51" t="str">
            <v>Long Stay</v>
          </cell>
          <cell r="J51">
            <v>15.78947</v>
          </cell>
          <cell r="L51">
            <v>14.63415</v>
          </cell>
          <cell r="N51">
            <v>12</v>
          </cell>
          <cell r="P51">
            <v>6.3829799999999999</v>
          </cell>
          <cell r="R51">
            <v>11.931819000000001</v>
          </cell>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453</v>
          </cell>
          <cell r="H52" t="str">
            <v>Percentage of high risk long-stay residents with pressure ulcers</v>
          </cell>
          <cell r="I52" t="str">
            <v>Long Stay</v>
          </cell>
          <cell r="J52">
            <v>11.180120000000001</v>
          </cell>
          <cell r="L52">
            <v>5.8139500000000002</v>
          </cell>
          <cell r="N52">
            <v>6.7901199999999999</v>
          </cell>
          <cell r="P52">
            <v>3.3898299999999999</v>
          </cell>
          <cell r="R52">
            <v>6.6964259999999998</v>
          </cell>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453</v>
          </cell>
          <cell r="H53" t="str">
            <v>Percentage of high risk long-stay residents with pressure ulcers</v>
          </cell>
          <cell r="I53" t="str">
            <v>Long Stay</v>
          </cell>
          <cell r="J53">
            <v>4.5454499999999998</v>
          </cell>
          <cell r="L53">
            <v>4.87805</v>
          </cell>
          <cell r="N53">
            <v>4.4444400000000002</v>
          </cell>
          <cell r="P53">
            <v>4.1666699999999999</v>
          </cell>
          <cell r="R53">
            <v>4.4943809999999997</v>
          </cell>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453</v>
          </cell>
          <cell r="H54" t="str">
            <v>Percentage of high risk long-stay residents with pressure ulcers</v>
          </cell>
          <cell r="I54" t="str">
            <v>Long Stay</v>
          </cell>
          <cell r="J54">
            <v>10</v>
          </cell>
          <cell r="L54">
            <v>10</v>
          </cell>
          <cell r="N54">
            <v>12.2807</v>
          </cell>
          <cell r="P54">
            <v>6.6666699999999999</v>
          </cell>
          <cell r="R54">
            <v>9.7046419999999998</v>
          </cell>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453</v>
          </cell>
          <cell r="H55" t="str">
            <v>Percentage of high risk long-stay residents with pressure ulcers</v>
          </cell>
          <cell r="I55" t="str">
            <v>Long Stay</v>
          </cell>
          <cell r="J55">
            <v>5.5555599999999998</v>
          </cell>
          <cell r="L55">
            <v>3.3898299999999999</v>
          </cell>
          <cell r="N55">
            <v>4.8387099999999998</v>
          </cell>
          <cell r="P55">
            <v>9.8360699999999994</v>
          </cell>
          <cell r="R55">
            <v>5.9322059999999999</v>
          </cell>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453</v>
          </cell>
          <cell r="H56" t="str">
            <v>Percentage of high risk long-stay residents with pressure ulcers</v>
          </cell>
          <cell r="I56" t="str">
            <v>Long Stay</v>
          </cell>
          <cell r="J56">
            <v>9.8360699999999994</v>
          </cell>
          <cell r="L56">
            <v>12.307689999999999</v>
          </cell>
          <cell r="N56">
            <v>8.1967199999999991</v>
          </cell>
          <cell r="P56">
            <v>10.52632</v>
          </cell>
          <cell r="R56">
            <v>10.245903</v>
          </cell>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453</v>
          </cell>
          <cell r="H57" t="str">
            <v>Percentage of high risk long-stay residents with pressure ulcers</v>
          </cell>
          <cell r="I57" t="str">
            <v>Long Stay</v>
          </cell>
          <cell r="J57">
            <v>23.456790000000002</v>
          </cell>
          <cell r="L57">
            <v>17.543859999999999</v>
          </cell>
          <cell r="N57">
            <v>10.71429</v>
          </cell>
          <cell r="P57">
            <v>9.90991</v>
          </cell>
          <cell r="R57">
            <v>14.832537</v>
          </cell>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453</v>
          </cell>
          <cell r="H58" t="str">
            <v>Percentage of high risk long-stay residents with pressure ulcers</v>
          </cell>
          <cell r="I58" t="str">
            <v>Long Stay</v>
          </cell>
          <cell r="J58" t="str">
            <v>*</v>
          </cell>
          <cell r="K58">
            <v>9</v>
          </cell>
          <cell r="L58" t="str">
            <v>*</v>
          </cell>
          <cell r="M58">
            <v>9</v>
          </cell>
          <cell r="N58" t="str">
            <v>*</v>
          </cell>
          <cell r="O58">
            <v>9</v>
          </cell>
          <cell r="P58" t="str">
            <v>*</v>
          </cell>
          <cell r="Q58">
            <v>9</v>
          </cell>
          <cell r="R58">
            <v>9.5238099999999992</v>
          </cell>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453</v>
          </cell>
          <cell r="H59" t="str">
            <v>Percentage of high risk long-stay residents with pressure ulcers</v>
          </cell>
          <cell r="I59" t="str">
            <v>Long Stay</v>
          </cell>
          <cell r="J59">
            <v>4.5454499999999998</v>
          </cell>
          <cell r="L59">
            <v>9.7561</v>
          </cell>
          <cell r="N59">
            <v>7.8125</v>
          </cell>
          <cell r="P59">
            <v>4.7618999999999998</v>
          </cell>
          <cell r="R59">
            <v>6.4377659999999999</v>
          </cell>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453</v>
          </cell>
          <cell r="H60" t="str">
            <v>Percentage of high risk long-stay residents with pressure ulcers</v>
          </cell>
          <cell r="I60" t="str">
            <v>Long Stay</v>
          </cell>
          <cell r="J60">
            <v>5.4545500000000002</v>
          </cell>
          <cell r="L60">
            <v>3.44828</v>
          </cell>
          <cell r="N60">
            <v>0</v>
          </cell>
          <cell r="P60">
            <v>3.5087700000000002</v>
          </cell>
          <cell r="R60">
            <v>3.0701770000000002</v>
          </cell>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453</v>
          </cell>
          <cell r="H61" t="str">
            <v>Percentage of high risk long-stay residents with pressure ulcers</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453</v>
          </cell>
          <cell r="H62" t="str">
            <v>Percentage of high risk long-stay residents with pressure ulcers</v>
          </cell>
          <cell r="I62" t="str">
            <v>Long Stay</v>
          </cell>
          <cell r="J62">
            <v>0</v>
          </cell>
          <cell r="L62">
            <v>1.9230799999999999</v>
          </cell>
          <cell r="N62">
            <v>5.66038</v>
          </cell>
          <cell r="P62">
            <v>7.69231</v>
          </cell>
          <cell r="R62">
            <v>3.5000019999999998</v>
          </cell>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453</v>
          </cell>
          <cell r="H63" t="str">
            <v>Percentage of high risk long-stay residents with pressure ulcers</v>
          </cell>
          <cell r="I63" t="str">
            <v>Long Stay</v>
          </cell>
          <cell r="J63">
            <v>12.903230000000001</v>
          </cell>
          <cell r="L63">
            <v>19.354839999999999</v>
          </cell>
          <cell r="N63">
            <v>21.428570000000001</v>
          </cell>
          <cell r="P63">
            <v>3.0303</v>
          </cell>
          <cell r="R63">
            <v>13.821137999999999</v>
          </cell>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453</v>
          </cell>
          <cell r="H64" t="str">
            <v>Percentage of high risk long-stay residents with pressure ulcers</v>
          </cell>
          <cell r="I64" t="str">
            <v>Long Stay</v>
          </cell>
          <cell r="J64">
            <v>14.51613</v>
          </cell>
          <cell r="L64" t="str">
            <v>*</v>
          </cell>
          <cell r="M64">
            <v>9</v>
          </cell>
          <cell r="N64" t="str">
            <v>---</v>
          </cell>
          <cell r="O64">
            <v>10</v>
          </cell>
          <cell r="P64" t="str">
            <v>---</v>
          </cell>
          <cell r="Q64">
            <v>10</v>
          </cell>
          <cell r="R64">
            <v>14.51613</v>
          </cell>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453</v>
          </cell>
          <cell r="H65" t="str">
            <v>Percentage of high risk long-stay residents with pressure ulcers</v>
          </cell>
          <cell r="I65" t="str">
            <v>Long Stay</v>
          </cell>
          <cell r="J65">
            <v>15.38462</v>
          </cell>
          <cell r="L65">
            <v>16.66667</v>
          </cell>
          <cell r="N65">
            <v>15.78947</v>
          </cell>
          <cell r="P65">
            <v>10</v>
          </cell>
          <cell r="R65">
            <v>14.379085999999999</v>
          </cell>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453</v>
          </cell>
          <cell r="H66" t="str">
            <v>Percentage of high risk long-stay residents with pressure ulcers</v>
          </cell>
          <cell r="I66" t="str">
            <v>Long Stay</v>
          </cell>
          <cell r="J66">
            <v>7.4074099999999996</v>
          </cell>
          <cell r="L66">
            <v>11.11111</v>
          </cell>
          <cell r="N66">
            <v>14.705880000000001</v>
          </cell>
          <cell r="P66">
            <v>10</v>
          </cell>
          <cell r="R66">
            <v>11.023622</v>
          </cell>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453</v>
          </cell>
          <cell r="H67" t="str">
            <v>Percentage of high risk long-stay residents with pressure ulcers</v>
          </cell>
          <cell r="I67" t="str">
            <v>Long Stay</v>
          </cell>
          <cell r="J67">
            <v>3.3333300000000001</v>
          </cell>
          <cell r="L67">
            <v>6.3829799999999999</v>
          </cell>
          <cell r="N67">
            <v>6</v>
          </cell>
          <cell r="P67">
            <v>8.1632700000000007</v>
          </cell>
          <cell r="R67">
            <v>6.2500010000000001</v>
          </cell>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453</v>
          </cell>
          <cell r="H68" t="str">
            <v>Percentage of high risk long-stay residents with pressure ulcers</v>
          </cell>
          <cell r="I68" t="str">
            <v>Long Stay</v>
          </cell>
          <cell r="J68">
            <v>9.2592599999999994</v>
          </cell>
          <cell r="L68">
            <v>5.0847499999999997</v>
          </cell>
          <cell r="N68">
            <v>8.3333300000000001</v>
          </cell>
          <cell r="P68">
            <v>4.5454499999999998</v>
          </cell>
          <cell r="R68">
            <v>6.6945600000000001</v>
          </cell>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453</v>
          </cell>
          <cell r="H69" t="str">
            <v>Percentage of high risk long-stay residents with pressure ulcers</v>
          </cell>
          <cell r="I69" t="str">
            <v>Long Stay</v>
          </cell>
          <cell r="J69">
            <v>7.3170700000000002</v>
          </cell>
          <cell r="L69">
            <v>13.95349</v>
          </cell>
          <cell r="N69">
            <v>7.5</v>
          </cell>
          <cell r="P69">
            <v>11.764709999999999</v>
          </cell>
          <cell r="R69">
            <v>10.126583</v>
          </cell>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453</v>
          </cell>
          <cell r="H70" t="str">
            <v>Percentage of high risk long-stay residents with pressure ulcers</v>
          </cell>
          <cell r="I70" t="str">
            <v>Long Stay</v>
          </cell>
          <cell r="J70">
            <v>5.5555599999999998</v>
          </cell>
          <cell r="L70">
            <v>9.3023299999999995</v>
          </cell>
          <cell r="N70">
            <v>15.55556</v>
          </cell>
          <cell r="P70">
            <v>11.764709999999999</v>
          </cell>
          <cell r="R70">
            <v>10.362698999999999</v>
          </cell>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453</v>
          </cell>
          <cell r="H71" t="str">
            <v>Percentage of high risk long-stay residents with pressure ulcers</v>
          </cell>
          <cell r="I71" t="str">
            <v>Long Stay</v>
          </cell>
          <cell r="J71">
            <v>11.538460000000001</v>
          </cell>
          <cell r="L71">
            <v>11.764709999999999</v>
          </cell>
          <cell r="N71">
            <v>10.909090000000001</v>
          </cell>
          <cell r="P71">
            <v>14.28571</v>
          </cell>
          <cell r="R71">
            <v>12.217193999999999</v>
          </cell>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453</v>
          </cell>
          <cell r="H72" t="str">
            <v>Percentage of high risk long-stay residents with pressure ulcers</v>
          </cell>
          <cell r="I72" t="str">
            <v>Long Stay</v>
          </cell>
          <cell r="J72">
            <v>16.66667</v>
          </cell>
          <cell r="L72">
            <v>12.5</v>
          </cell>
          <cell r="N72">
            <v>10.16949</v>
          </cell>
          <cell r="P72">
            <v>4.9180299999999999</v>
          </cell>
          <cell r="R72">
            <v>11.016949</v>
          </cell>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453</v>
          </cell>
          <cell r="H73" t="str">
            <v>Percentage of high risk long-stay residents with pressure ulcers</v>
          </cell>
          <cell r="I73" t="str">
            <v>Long Stay</v>
          </cell>
          <cell r="J73">
            <v>12</v>
          </cell>
          <cell r="L73">
            <v>13.207549999999999</v>
          </cell>
          <cell r="N73">
            <v>12</v>
          </cell>
          <cell r="P73">
            <v>10.204079999999999</v>
          </cell>
          <cell r="R73">
            <v>11.881188</v>
          </cell>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453</v>
          </cell>
          <cell r="H74" t="str">
            <v>Percentage of high risk long-stay residents with pressure ulcers</v>
          </cell>
          <cell r="I74" t="str">
            <v>Long Stay</v>
          </cell>
          <cell r="J74">
            <v>14.03509</v>
          </cell>
          <cell r="L74">
            <v>11.864409999999999</v>
          </cell>
          <cell r="N74">
            <v>17.543859999999999</v>
          </cell>
          <cell r="P74">
            <v>13.207549999999999</v>
          </cell>
          <cell r="R74">
            <v>14.159293999999999</v>
          </cell>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453</v>
          </cell>
          <cell r="H75" t="str">
            <v>Percentage of high risk long-stay residents with pressure ulcers</v>
          </cell>
          <cell r="I75" t="str">
            <v>Long Stay</v>
          </cell>
          <cell r="J75">
            <v>10.638299999999999</v>
          </cell>
          <cell r="L75">
            <v>12.5</v>
          </cell>
          <cell r="N75">
            <v>13.043480000000001</v>
          </cell>
          <cell r="P75">
            <v>14.63415</v>
          </cell>
          <cell r="R75">
            <v>12.637364</v>
          </cell>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453</v>
          </cell>
          <cell r="H76" t="str">
            <v>Percentage of high risk long-stay residents with pressure ulcers</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453</v>
          </cell>
          <cell r="H77" t="str">
            <v>Percentage of high risk long-stay residents with pressure ulcers</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453</v>
          </cell>
          <cell r="H78" t="str">
            <v>Percentage of high risk long-stay residents with pressure ulcers</v>
          </cell>
          <cell r="I78" t="str">
            <v>Long Stay</v>
          </cell>
          <cell r="J78">
            <v>20.512820000000001</v>
          </cell>
          <cell r="L78">
            <v>15</v>
          </cell>
          <cell r="N78">
            <v>9.3023299999999995</v>
          </cell>
          <cell r="P78">
            <v>9.8360699999999994</v>
          </cell>
          <cell r="R78">
            <v>13.114757000000001</v>
          </cell>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453</v>
          </cell>
          <cell r="H79" t="str">
            <v>Percentage of high risk long-stay residents with pressure ulcers</v>
          </cell>
          <cell r="I79" t="str">
            <v>Long Stay</v>
          </cell>
          <cell r="J79">
            <v>30</v>
          </cell>
          <cell r="L79" t="str">
            <v>*</v>
          </cell>
          <cell r="M79">
            <v>9</v>
          </cell>
          <cell r="N79" t="str">
            <v>*</v>
          </cell>
          <cell r="O79">
            <v>9</v>
          </cell>
          <cell r="P79" t="str">
            <v>*</v>
          </cell>
          <cell r="Q79">
            <v>9</v>
          </cell>
          <cell r="R79">
            <v>18.965515</v>
          </cell>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453</v>
          </cell>
          <cell r="H80" t="str">
            <v>Percentage of high risk long-stay residents with pressure ulcers</v>
          </cell>
          <cell r="I80" t="str">
            <v>Long Stay</v>
          </cell>
          <cell r="J80">
            <v>13.33333</v>
          </cell>
          <cell r="L80">
            <v>6.25</v>
          </cell>
          <cell r="N80">
            <v>12.903230000000001</v>
          </cell>
          <cell r="P80">
            <v>14.63415</v>
          </cell>
          <cell r="R80">
            <v>11.940300000000001</v>
          </cell>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453</v>
          </cell>
          <cell r="H81" t="str">
            <v>Percentage of high risk long-stay residents with pressure ulcers</v>
          </cell>
          <cell r="I81" t="str">
            <v>Long Stay</v>
          </cell>
          <cell r="J81">
            <v>11.11111</v>
          </cell>
          <cell r="L81">
            <v>5</v>
          </cell>
          <cell r="N81">
            <v>5.2631600000000001</v>
          </cell>
          <cell r="P81">
            <v>11.90476</v>
          </cell>
          <cell r="R81">
            <v>8.3333329999999997</v>
          </cell>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453</v>
          </cell>
          <cell r="H82" t="str">
            <v>Percentage of high risk long-stay residents with pressure ulcers</v>
          </cell>
          <cell r="I82" t="str">
            <v>Long Stay</v>
          </cell>
          <cell r="J82">
            <v>4.87805</v>
          </cell>
          <cell r="L82">
            <v>6.6666699999999999</v>
          </cell>
          <cell r="N82">
            <v>8.8607600000000009</v>
          </cell>
          <cell r="P82">
            <v>4.9382700000000002</v>
          </cell>
          <cell r="R82">
            <v>6.3091489999999997</v>
          </cell>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453</v>
          </cell>
          <cell r="H83" t="str">
            <v>Percentage of high risk long-stay residents with pressure ulcers</v>
          </cell>
          <cell r="I83" t="str">
            <v>Long Stay</v>
          </cell>
          <cell r="J83">
            <v>9.5238099999999992</v>
          </cell>
          <cell r="L83">
            <v>0</v>
          </cell>
          <cell r="N83">
            <v>8.6956500000000005</v>
          </cell>
          <cell r="P83">
            <v>6.6666699999999999</v>
          </cell>
          <cell r="R83">
            <v>6.1111120000000003</v>
          </cell>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453</v>
          </cell>
          <cell r="H84" t="str">
            <v>Percentage of high risk long-stay residents with pressure ulcers</v>
          </cell>
          <cell r="I84" t="str">
            <v>Long Stay</v>
          </cell>
          <cell r="J84">
            <v>5.5172400000000001</v>
          </cell>
          <cell r="L84">
            <v>6.58683</v>
          </cell>
          <cell r="N84">
            <v>8.3333300000000001</v>
          </cell>
          <cell r="P84">
            <v>4.2682900000000004</v>
          </cell>
          <cell r="R84">
            <v>6.2111789999999996</v>
          </cell>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453</v>
          </cell>
          <cell r="H85" t="str">
            <v>Percentage of high risk long-stay residents with pressure ulcers</v>
          </cell>
          <cell r="I85" t="str">
            <v>Long Stay</v>
          </cell>
          <cell r="J85">
            <v>7.4074099999999996</v>
          </cell>
          <cell r="L85">
            <v>7.4074099999999996</v>
          </cell>
          <cell r="N85">
            <v>6.8965500000000004</v>
          </cell>
          <cell r="P85">
            <v>6.4516099999999996</v>
          </cell>
          <cell r="R85">
            <v>7.017544</v>
          </cell>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453</v>
          </cell>
          <cell r="H86" t="str">
            <v>Percentage of high risk long-stay residents with pressure ulcers</v>
          </cell>
          <cell r="I86" t="str">
            <v>Long Stay</v>
          </cell>
          <cell r="J86">
            <v>10</v>
          </cell>
          <cell r="L86">
            <v>10.71429</v>
          </cell>
          <cell r="N86">
            <v>6</v>
          </cell>
          <cell r="P86">
            <v>9.2592599999999994</v>
          </cell>
          <cell r="R86">
            <v>9.0909099999999992</v>
          </cell>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453</v>
          </cell>
          <cell r="H87" t="str">
            <v>Percentage of high risk long-stay residents with pressure ulcers</v>
          </cell>
          <cell r="I87" t="str">
            <v>Long Stay</v>
          </cell>
          <cell r="J87">
            <v>5.7692300000000003</v>
          </cell>
          <cell r="L87">
            <v>6.3636400000000002</v>
          </cell>
          <cell r="N87">
            <v>4.7169800000000004</v>
          </cell>
          <cell r="P87">
            <v>4.7618999999999998</v>
          </cell>
          <cell r="R87">
            <v>5.4117639999999998</v>
          </cell>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453</v>
          </cell>
          <cell r="H88" t="str">
            <v>Percentage of high risk long-stay residents with pressure ulcers</v>
          </cell>
          <cell r="I88" t="str">
            <v>Long Stay</v>
          </cell>
          <cell r="J88">
            <v>3.125</v>
          </cell>
          <cell r="L88">
            <v>7.1428599999999998</v>
          </cell>
          <cell r="N88">
            <v>5.8823499999999997</v>
          </cell>
          <cell r="P88">
            <v>3.6036000000000001</v>
          </cell>
          <cell r="R88">
            <v>4.9140040000000003</v>
          </cell>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453</v>
          </cell>
          <cell r="H89" t="str">
            <v>Percentage of high risk long-stay residents with pressure ulcers</v>
          </cell>
          <cell r="I89" t="str">
            <v>Long Stay</v>
          </cell>
          <cell r="J89">
            <v>13.793100000000001</v>
          </cell>
          <cell r="L89">
            <v>14.81481</v>
          </cell>
          <cell r="N89">
            <v>20</v>
          </cell>
          <cell r="P89">
            <v>15.68627</v>
          </cell>
          <cell r="R89">
            <v>16.143495000000001</v>
          </cell>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453</v>
          </cell>
          <cell r="H90" t="str">
            <v>Percentage of high risk long-stay residents with pressure ulcers</v>
          </cell>
          <cell r="I90" t="str">
            <v>Long Stay</v>
          </cell>
          <cell r="J90">
            <v>8.4745799999999996</v>
          </cell>
          <cell r="L90">
            <v>4.8387099999999998</v>
          </cell>
          <cell r="N90">
            <v>4.6875</v>
          </cell>
          <cell r="P90">
            <v>4.4776100000000003</v>
          </cell>
          <cell r="R90">
            <v>5.5555560000000002</v>
          </cell>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453</v>
          </cell>
          <cell r="H91" t="str">
            <v>Percentage of high risk long-stay residents with pressure ulcers</v>
          </cell>
          <cell r="I91" t="str">
            <v>Long Stay</v>
          </cell>
          <cell r="J91">
            <v>15.38462</v>
          </cell>
          <cell r="L91">
            <v>9.375</v>
          </cell>
          <cell r="N91">
            <v>13.235290000000001</v>
          </cell>
          <cell r="P91">
            <v>13.793100000000001</v>
          </cell>
          <cell r="R91">
            <v>13.028168000000001</v>
          </cell>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453</v>
          </cell>
          <cell r="H92" t="str">
            <v>Percentage of high risk long-stay residents with pressure ulcers</v>
          </cell>
          <cell r="I92" t="str">
            <v>Long Stay</v>
          </cell>
          <cell r="J92">
            <v>3.6363599999999998</v>
          </cell>
          <cell r="L92">
            <v>3.7037</v>
          </cell>
          <cell r="N92">
            <v>7.4074099999999996</v>
          </cell>
          <cell r="P92">
            <v>0</v>
          </cell>
          <cell r="R92">
            <v>3.7558669999999998</v>
          </cell>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453</v>
          </cell>
          <cell r="H93" t="str">
            <v>Percentage of high risk long-stay residents with pressure ulcers</v>
          </cell>
          <cell r="I93" t="str">
            <v>Long Stay</v>
          </cell>
          <cell r="J93">
            <v>7.0707100000000001</v>
          </cell>
          <cell r="L93">
            <v>7.4468100000000002</v>
          </cell>
          <cell r="N93">
            <v>4.4247800000000002</v>
          </cell>
          <cell r="P93">
            <v>3.125</v>
          </cell>
          <cell r="R93">
            <v>5.2995400000000004</v>
          </cell>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453</v>
          </cell>
          <cell r="H94" t="str">
            <v>Percentage of high risk long-stay residents with pressure ulcers</v>
          </cell>
          <cell r="I94" t="str">
            <v>Long Stay</v>
          </cell>
          <cell r="J94">
            <v>3.2967</v>
          </cell>
          <cell r="L94">
            <v>5.9523799999999998</v>
          </cell>
          <cell r="N94">
            <v>10.465120000000001</v>
          </cell>
          <cell r="P94">
            <v>9.78261</v>
          </cell>
          <cell r="R94">
            <v>7.3654390000000003</v>
          </cell>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453</v>
          </cell>
          <cell r="H95" t="str">
            <v>Percentage of high risk long-stay residents with pressure ulcers</v>
          </cell>
          <cell r="I95" t="str">
            <v>Long Stay</v>
          </cell>
          <cell r="J95">
            <v>7.2463800000000003</v>
          </cell>
          <cell r="L95">
            <v>9.7222200000000001</v>
          </cell>
          <cell r="N95">
            <v>10.606059999999999</v>
          </cell>
          <cell r="P95">
            <v>8.4506999999999994</v>
          </cell>
          <cell r="R95">
            <v>8.9928050000000006</v>
          </cell>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453</v>
          </cell>
          <cell r="H96" t="str">
            <v>Percentage of high risk long-stay residents with pressure ulcers</v>
          </cell>
          <cell r="I96" t="str">
            <v>Long Stay</v>
          </cell>
          <cell r="J96">
            <v>18.181819999999998</v>
          </cell>
          <cell r="L96">
            <v>12.727270000000001</v>
          </cell>
          <cell r="N96">
            <v>12.06897</v>
          </cell>
          <cell r="P96">
            <v>13.33333</v>
          </cell>
          <cell r="R96">
            <v>14.035088</v>
          </cell>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453</v>
          </cell>
          <cell r="H97" t="str">
            <v>Percentage of high risk long-stay residents with pressure ulcers</v>
          </cell>
          <cell r="I97" t="str">
            <v>Long Stay</v>
          </cell>
          <cell r="J97">
            <v>8.7912099999999995</v>
          </cell>
          <cell r="L97">
            <v>5.8823499999999997</v>
          </cell>
          <cell r="N97">
            <v>4.4943799999999996</v>
          </cell>
          <cell r="P97">
            <v>6.7415700000000003</v>
          </cell>
          <cell r="R97">
            <v>6.4690009999999996</v>
          </cell>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453</v>
          </cell>
          <cell r="H98" t="str">
            <v>Percentage of high risk long-stay residents with pressure ulcers</v>
          </cell>
          <cell r="I98" t="str">
            <v>Long Stay</v>
          </cell>
          <cell r="J98">
            <v>4.7058799999999996</v>
          </cell>
          <cell r="L98">
            <v>9.5744699999999998</v>
          </cell>
          <cell r="N98">
            <v>10.309279999999999</v>
          </cell>
          <cell r="P98">
            <v>11.827959999999999</v>
          </cell>
          <cell r="R98">
            <v>9.2140930000000001</v>
          </cell>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453</v>
          </cell>
          <cell r="H99" t="str">
            <v>Percentage of high risk long-stay residents with pressure ulcers</v>
          </cell>
          <cell r="I99" t="str">
            <v>Long Stay</v>
          </cell>
          <cell r="J99">
            <v>6.7796599999999998</v>
          </cell>
          <cell r="L99">
            <v>1.96078</v>
          </cell>
          <cell r="N99">
            <v>2.0833300000000001</v>
          </cell>
          <cell r="P99">
            <v>3.92157</v>
          </cell>
          <cell r="R99">
            <v>3.8277489999999998</v>
          </cell>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453</v>
          </cell>
          <cell r="H100" t="str">
            <v>Percentage of high risk long-stay residents with pressure ulcers</v>
          </cell>
          <cell r="I100" t="str">
            <v>Long Stay</v>
          </cell>
          <cell r="J100">
            <v>0</v>
          </cell>
          <cell r="L100" t="str">
            <v>*</v>
          </cell>
          <cell r="M100">
            <v>9</v>
          </cell>
          <cell r="N100">
            <v>4.1666699999999999</v>
          </cell>
          <cell r="P100">
            <v>4.1666699999999999</v>
          </cell>
          <cell r="R100">
            <v>2.1276609999999998</v>
          </cell>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453</v>
          </cell>
          <cell r="H101" t="str">
            <v>Percentage of high risk long-stay residents with pressure ulcers</v>
          </cell>
          <cell r="I101" t="str">
            <v>Long Stay</v>
          </cell>
          <cell r="J101">
            <v>12.12121</v>
          </cell>
          <cell r="L101">
            <v>7.1428599999999998</v>
          </cell>
          <cell r="N101">
            <v>2.7777799999999999</v>
          </cell>
          <cell r="P101">
            <v>4.3478300000000001</v>
          </cell>
          <cell r="R101">
            <v>6.4981970000000002</v>
          </cell>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453</v>
          </cell>
          <cell r="H102" t="str">
            <v>Percentage of high risk long-stay residents with pressure ulcers</v>
          </cell>
          <cell r="I102" t="str">
            <v>Long Stay</v>
          </cell>
          <cell r="J102">
            <v>8.3333300000000001</v>
          </cell>
          <cell r="L102">
            <v>9.6774199999999997</v>
          </cell>
          <cell r="N102">
            <v>13.51351</v>
          </cell>
          <cell r="P102">
            <v>6.25</v>
          </cell>
          <cell r="R102">
            <v>9.5588219999999993</v>
          </cell>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453</v>
          </cell>
          <cell r="H103" t="str">
            <v>Percentage of high risk long-stay residents with pressure ulcers</v>
          </cell>
          <cell r="I103" t="str">
            <v>Long Stay</v>
          </cell>
          <cell r="J103">
            <v>1.4492799999999999</v>
          </cell>
          <cell r="L103">
            <v>2.8985500000000002</v>
          </cell>
          <cell r="N103">
            <v>2.8169</v>
          </cell>
          <cell r="P103">
            <v>1.6129</v>
          </cell>
          <cell r="R103">
            <v>2.2140219999999999</v>
          </cell>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453</v>
          </cell>
          <cell r="H104" t="str">
            <v>Percentage of high risk long-stay residents with pressure ulcers</v>
          </cell>
          <cell r="I104" t="str">
            <v>Long Stay</v>
          </cell>
          <cell r="J104">
            <v>16.66667</v>
          </cell>
          <cell r="L104">
            <v>14.81481</v>
          </cell>
          <cell r="N104">
            <v>15.625</v>
          </cell>
          <cell r="P104">
            <v>12.903230000000001</v>
          </cell>
          <cell r="R104">
            <v>15.000000999999999</v>
          </cell>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453</v>
          </cell>
          <cell r="H105" t="str">
            <v>Percentage of high risk long-stay residents with pressure ulcers</v>
          </cell>
          <cell r="I105" t="str">
            <v>Long Stay</v>
          </cell>
          <cell r="J105">
            <v>9.6774199999999997</v>
          </cell>
          <cell r="L105">
            <v>7.8125</v>
          </cell>
          <cell r="N105">
            <v>10.76923</v>
          </cell>
          <cell r="P105">
            <v>12.12121</v>
          </cell>
          <cell r="R105">
            <v>10.116731</v>
          </cell>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453</v>
          </cell>
          <cell r="H106" t="str">
            <v>Percentage of high risk long-stay residents with pressure ulcers</v>
          </cell>
          <cell r="I106" t="str">
            <v>Long Stay</v>
          </cell>
          <cell r="J106">
            <v>6.8181799999999999</v>
          </cell>
          <cell r="L106">
            <v>4.3010799999999998</v>
          </cell>
          <cell r="N106">
            <v>7.69231</v>
          </cell>
          <cell r="P106">
            <v>5.6818200000000001</v>
          </cell>
          <cell r="R106">
            <v>6.1111129999999996</v>
          </cell>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453</v>
          </cell>
          <cell r="H107" t="str">
            <v>Percentage of high risk long-stay residents with pressure ulcers</v>
          </cell>
          <cell r="I107" t="str">
            <v>Long Stay</v>
          </cell>
          <cell r="J107">
            <v>8.3333300000000001</v>
          </cell>
          <cell r="L107">
            <v>11.594200000000001</v>
          </cell>
          <cell r="N107">
            <v>6.9444400000000002</v>
          </cell>
          <cell r="P107">
            <v>4.81928</v>
          </cell>
          <cell r="R107">
            <v>7.7464769999999996</v>
          </cell>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453</v>
          </cell>
          <cell r="H108" t="str">
            <v>Percentage of high risk long-stay residents with pressure ulcers</v>
          </cell>
          <cell r="I108" t="str">
            <v>Long Stay</v>
          </cell>
          <cell r="J108">
            <v>11.940300000000001</v>
          </cell>
          <cell r="L108">
            <v>7.3529400000000003</v>
          </cell>
          <cell r="N108">
            <v>12.12121</v>
          </cell>
          <cell r="P108">
            <v>8.6956500000000005</v>
          </cell>
          <cell r="R108">
            <v>9.9999990000000007</v>
          </cell>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453</v>
          </cell>
          <cell r="H109" t="str">
            <v>Percentage of high risk long-stay residents with pressure ulcers</v>
          </cell>
          <cell r="I109" t="str">
            <v>Long Stay</v>
          </cell>
          <cell r="J109">
            <v>7.69231</v>
          </cell>
          <cell r="L109">
            <v>15.254239999999999</v>
          </cell>
          <cell r="N109">
            <v>12.307689999999999</v>
          </cell>
          <cell r="P109">
            <v>13.235290000000001</v>
          </cell>
          <cell r="R109">
            <v>12.062256</v>
          </cell>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453</v>
          </cell>
          <cell r="H110" t="str">
            <v>Percentage of high risk long-stay residents with pressure ulcers</v>
          </cell>
          <cell r="I110" t="str">
            <v>Long Stay</v>
          </cell>
          <cell r="J110">
            <v>9.5238099999999992</v>
          </cell>
          <cell r="L110" t="str">
            <v>*</v>
          </cell>
          <cell r="M110">
            <v>9</v>
          </cell>
          <cell r="N110" t="str">
            <v>*</v>
          </cell>
          <cell r="O110">
            <v>9</v>
          </cell>
          <cell r="P110">
            <v>12</v>
          </cell>
          <cell r="R110">
            <v>11.250002</v>
          </cell>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453</v>
          </cell>
          <cell r="H111" t="str">
            <v>Percentage of high risk long-stay residents with pressure ulcers</v>
          </cell>
          <cell r="I111" t="str">
            <v>Long Stay</v>
          </cell>
          <cell r="J111" t="str">
            <v>*</v>
          </cell>
          <cell r="K111">
            <v>9</v>
          </cell>
          <cell r="L111" t="str">
            <v>*</v>
          </cell>
          <cell r="M111">
            <v>9</v>
          </cell>
          <cell r="N111">
            <v>8</v>
          </cell>
          <cell r="P111">
            <v>7.1428599999999998</v>
          </cell>
          <cell r="R111">
            <v>9.302327</v>
          </cell>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453</v>
          </cell>
          <cell r="H112" t="str">
            <v>Percentage of high risk long-stay residents with pressure ulcers</v>
          </cell>
          <cell r="I112" t="str">
            <v>Long Stay</v>
          </cell>
          <cell r="J112">
            <v>8.1632700000000007</v>
          </cell>
          <cell r="L112">
            <v>6.0606099999999996</v>
          </cell>
          <cell r="N112">
            <v>13</v>
          </cell>
          <cell r="P112">
            <v>16.190480000000001</v>
          </cell>
          <cell r="R112">
            <v>10.945277000000001</v>
          </cell>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453</v>
          </cell>
          <cell r="H113" t="str">
            <v>Percentage of high risk long-stay residents with pressure ulcers</v>
          </cell>
          <cell r="I113" t="str">
            <v>Long Stay</v>
          </cell>
          <cell r="J113">
            <v>8.5714299999999994</v>
          </cell>
          <cell r="L113">
            <v>8.8235299999999999</v>
          </cell>
          <cell r="N113">
            <v>11.538460000000001</v>
          </cell>
          <cell r="P113">
            <v>8.9887599999999992</v>
          </cell>
          <cell r="R113">
            <v>9.5081959999999999</v>
          </cell>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453</v>
          </cell>
          <cell r="H114" t="str">
            <v>Percentage of high risk long-stay residents with pressure ulcers</v>
          </cell>
          <cell r="I114" t="str">
            <v>Long Stay</v>
          </cell>
          <cell r="J114">
            <v>6.6666699999999999</v>
          </cell>
          <cell r="L114">
            <v>4.3478300000000001</v>
          </cell>
          <cell r="N114">
            <v>2.1739099999999998</v>
          </cell>
          <cell r="P114">
            <v>8</v>
          </cell>
          <cell r="R114">
            <v>5.3475950000000001</v>
          </cell>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453</v>
          </cell>
          <cell r="H115" t="str">
            <v>Percentage of high risk long-stay residents with pressure ulcers</v>
          </cell>
          <cell r="I115" t="str">
            <v>Long Stay</v>
          </cell>
          <cell r="J115">
            <v>12.32877</v>
          </cell>
          <cell r="L115">
            <v>15.189870000000001</v>
          </cell>
          <cell r="N115">
            <v>6.9444400000000002</v>
          </cell>
          <cell r="P115">
            <v>5.1948100000000004</v>
          </cell>
          <cell r="R115">
            <v>9.9667770000000004</v>
          </cell>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453</v>
          </cell>
          <cell r="H116" t="str">
            <v>Percentage of high risk long-stay residents with pressure ulcers</v>
          </cell>
          <cell r="I116" t="str">
            <v>Long Stay</v>
          </cell>
          <cell r="J116">
            <v>3.0612200000000001</v>
          </cell>
          <cell r="L116">
            <v>2.9702999999999999</v>
          </cell>
          <cell r="N116">
            <v>5.5555599999999998</v>
          </cell>
          <cell r="P116">
            <v>4.87805</v>
          </cell>
          <cell r="R116">
            <v>4.0431280000000003</v>
          </cell>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453</v>
          </cell>
          <cell r="H117" t="str">
            <v>Percentage of high risk long-stay residents with pressure ulcers</v>
          </cell>
          <cell r="I117" t="str">
            <v>Long Stay</v>
          </cell>
          <cell r="J117">
            <v>13.114750000000001</v>
          </cell>
          <cell r="L117">
            <v>11.864409999999999</v>
          </cell>
          <cell r="N117">
            <v>10.71429</v>
          </cell>
          <cell r="P117">
            <v>10.294119999999999</v>
          </cell>
          <cell r="R117">
            <v>11.475410999999999</v>
          </cell>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453</v>
          </cell>
          <cell r="H118" t="str">
            <v>Percentage of high risk long-stay residents with pressure ulcers</v>
          </cell>
          <cell r="I118" t="str">
            <v>Long Stay</v>
          </cell>
          <cell r="J118">
            <v>8.4506999999999994</v>
          </cell>
          <cell r="L118">
            <v>10</v>
          </cell>
          <cell r="N118">
            <v>10.14493</v>
          </cell>
          <cell r="P118">
            <v>11.23596</v>
          </cell>
          <cell r="R118">
            <v>10.032363</v>
          </cell>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453</v>
          </cell>
          <cell r="H119" t="str">
            <v>Percentage of high risk long-stay residents with pressure ulcers</v>
          </cell>
          <cell r="I119" t="str">
            <v>Long Stay</v>
          </cell>
          <cell r="J119">
            <v>13.33333</v>
          </cell>
          <cell r="L119">
            <v>9.4339600000000008</v>
          </cell>
          <cell r="N119">
            <v>6.8181799999999999</v>
          </cell>
          <cell r="P119">
            <v>8.9285700000000006</v>
          </cell>
          <cell r="R119">
            <v>9.5959570000000003</v>
          </cell>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453</v>
          </cell>
          <cell r="H120" t="str">
            <v>Percentage of high risk long-stay residents with pressure ulcers</v>
          </cell>
          <cell r="I120" t="str">
            <v>Long Stay</v>
          </cell>
          <cell r="J120">
            <v>6.1538500000000003</v>
          </cell>
          <cell r="L120">
            <v>8.88889</v>
          </cell>
          <cell r="N120">
            <v>7.84314</v>
          </cell>
          <cell r="P120">
            <v>3.7735799999999999</v>
          </cell>
          <cell r="R120">
            <v>6.5420569999999998</v>
          </cell>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453</v>
          </cell>
          <cell r="H121" t="str">
            <v>Percentage of high risk long-stay residents with pressure ulcers</v>
          </cell>
          <cell r="I121" t="str">
            <v>Long Stay</v>
          </cell>
          <cell r="J121">
            <v>8.2191799999999997</v>
          </cell>
          <cell r="L121">
            <v>8.6206899999999997</v>
          </cell>
          <cell r="N121">
            <v>7.4074099999999996</v>
          </cell>
          <cell r="P121">
            <v>10</v>
          </cell>
          <cell r="R121">
            <v>8.5714299999999994</v>
          </cell>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453</v>
          </cell>
          <cell r="H122" t="str">
            <v>Percentage of high risk long-stay residents with pressure ulcers</v>
          </cell>
          <cell r="I122" t="str">
            <v>Long Stay</v>
          </cell>
          <cell r="J122">
            <v>4.1666699999999999</v>
          </cell>
          <cell r="L122">
            <v>7.84314</v>
          </cell>
          <cell r="N122">
            <v>6.3829799999999999</v>
          </cell>
          <cell r="P122">
            <v>8</v>
          </cell>
          <cell r="R122">
            <v>6.6326549999999997</v>
          </cell>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453</v>
          </cell>
          <cell r="H123" t="str">
            <v>Percentage of high risk long-stay residents with pressure ulcers</v>
          </cell>
          <cell r="I123" t="str">
            <v>Long Stay</v>
          </cell>
          <cell r="J123">
            <v>11.11111</v>
          </cell>
          <cell r="L123">
            <v>7.5</v>
          </cell>
          <cell r="N123">
            <v>10</v>
          </cell>
          <cell r="P123">
            <v>6.9767400000000004</v>
          </cell>
          <cell r="R123">
            <v>8.9285700000000006</v>
          </cell>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453</v>
          </cell>
          <cell r="H124" t="str">
            <v>Percentage of high risk long-stay residents with pressure ulcers</v>
          </cell>
          <cell r="I124" t="str">
            <v>Long Stay</v>
          </cell>
          <cell r="J124">
            <v>7.84314</v>
          </cell>
          <cell r="L124">
            <v>12.06897</v>
          </cell>
          <cell r="N124">
            <v>3.7037</v>
          </cell>
          <cell r="P124">
            <v>8.4745799999999996</v>
          </cell>
          <cell r="R124">
            <v>8.1081099999999999</v>
          </cell>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453</v>
          </cell>
          <cell r="H125" t="str">
            <v>Percentage of high risk long-stay residents with pressure ulcers</v>
          </cell>
          <cell r="I125" t="str">
            <v>Long Stay</v>
          </cell>
          <cell r="J125">
            <v>9.7561</v>
          </cell>
          <cell r="L125">
            <v>11.764709999999999</v>
          </cell>
          <cell r="N125">
            <v>12.820510000000001</v>
          </cell>
          <cell r="P125">
            <v>8.1081099999999999</v>
          </cell>
          <cell r="R125">
            <v>10.714287000000001</v>
          </cell>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453</v>
          </cell>
          <cell r="H126" t="str">
            <v>Percentage of high risk long-stay residents with pressure ulcers</v>
          </cell>
          <cell r="I126" t="str">
            <v>Long Stay</v>
          </cell>
          <cell r="J126">
            <v>9.45946</v>
          </cell>
          <cell r="L126">
            <v>5.1282100000000002</v>
          </cell>
          <cell r="N126">
            <v>4.2253499999999997</v>
          </cell>
          <cell r="P126">
            <v>4.61538</v>
          </cell>
          <cell r="R126">
            <v>5.9027779999999996</v>
          </cell>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453</v>
          </cell>
          <cell r="H127" t="str">
            <v>Percentage of high risk long-stay residents with pressure ulcers</v>
          </cell>
          <cell r="I127" t="str">
            <v>Long Stay</v>
          </cell>
          <cell r="J127">
            <v>7.0588199999999999</v>
          </cell>
          <cell r="L127">
            <v>10.126580000000001</v>
          </cell>
          <cell r="N127">
            <v>12</v>
          </cell>
          <cell r="P127">
            <v>10.588240000000001</v>
          </cell>
          <cell r="R127">
            <v>9.8765429999999999</v>
          </cell>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453</v>
          </cell>
          <cell r="H128" t="str">
            <v>Percentage of high risk long-stay residents with pressure ulcers</v>
          </cell>
          <cell r="I128" t="str">
            <v>Long Stay</v>
          </cell>
          <cell r="J128">
            <v>15.15152</v>
          </cell>
          <cell r="L128">
            <v>2.3809499999999999</v>
          </cell>
          <cell r="N128">
            <v>7.84314</v>
          </cell>
          <cell r="P128">
            <v>13.043480000000001</v>
          </cell>
          <cell r="R128">
            <v>9.302327</v>
          </cell>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453</v>
          </cell>
          <cell r="H129" t="str">
            <v>Percentage of high risk long-stay residents with pressure ulcers</v>
          </cell>
          <cell r="I129" t="str">
            <v>Long Stay</v>
          </cell>
          <cell r="J129">
            <v>2.34375</v>
          </cell>
          <cell r="L129">
            <v>3.0534400000000002</v>
          </cell>
          <cell r="N129">
            <v>3.8759700000000001</v>
          </cell>
          <cell r="P129">
            <v>2.2222200000000001</v>
          </cell>
          <cell r="R129">
            <v>2.8680699999999999</v>
          </cell>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453</v>
          </cell>
          <cell r="H130" t="str">
            <v>Percentage of high risk long-stay residents with pressure ulcers</v>
          </cell>
          <cell r="I130" t="str">
            <v>Long Stay</v>
          </cell>
          <cell r="J130">
            <v>2.1739099999999998</v>
          </cell>
          <cell r="L130">
            <v>4.0816299999999996</v>
          </cell>
          <cell r="N130">
            <v>2.2222200000000001</v>
          </cell>
          <cell r="P130">
            <v>2.2222200000000001</v>
          </cell>
          <cell r="R130">
            <v>2.7027000000000001</v>
          </cell>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453</v>
          </cell>
          <cell r="H131" t="str">
            <v>Percentage of high risk long-stay residents with pressure ulcers</v>
          </cell>
          <cell r="I131" t="str">
            <v>Long Stay</v>
          </cell>
          <cell r="J131">
            <v>9.0909099999999992</v>
          </cell>
          <cell r="L131">
            <v>7.3170700000000002</v>
          </cell>
          <cell r="N131">
            <v>11.11111</v>
          </cell>
          <cell r="P131">
            <v>14.45783</v>
          </cell>
          <cell r="R131">
            <v>10.479041</v>
          </cell>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453</v>
          </cell>
          <cell r="H132" t="str">
            <v>Percentage of high risk long-stay residents with pressure ulcers</v>
          </cell>
          <cell r="I132" t="str">
            <v>Long Stay</v>
          </cell>
          <cell r="J132">
            <v>4</v>
          </cell>
          <cell r="L132">
            <v>4.3478300000000001</v>
          </cell>
          <cell r="N132">
            <v>2.2727300000000001</v>
          </cell>
          <cell r="P132">
            <v>0</v>
          </cell>
          <cell r="R132">
            <v>2.9585819999999998</v>
          </cell>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453</v>
          </cell>
          <cell r="H133" t="str">
            <v>Percentage of high risk long-stay residents with pressure ulcers</v>
          </cell>
          <cell r="I133" t="str">
            <v>Long Stay</v>
          </cell>
          <cell r="J133">
            <v>12.903230000000001</v>
          </cell>
          <cell r="L133">
            <v>3.3333300000000001</v>
          </cell>
          <cell r="N133">
            <v>3.125</v>
          </cell>
          <cell r="P133">
            <v>2.5640999999999998</v>
          </cell>
          <cell r="R133">
            <v>5.3030299999999997</v>
          </cell>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453</v>
          </cell>
          <cell r="H134" t="str">
            <v>Percentage of high risk long-stay residents with pressure ulcers</v>
          </cell>
          <cell r="I134" t="str">
            <v>Long Stay</v>
          </cell>
          <cell r="J134">
            <v>6.7164200000000003</v>
          </cell>
          <cell r="L134">
            <v>4.9586800000000002</v>
          </cell>
          <cell r="N134">
            <v>2.2222200000000001</v>
          </cell>
          <cell r="P134">
            <v>5.3030299999999997</v>
          </cell>
          <cell r="R134">
            <v>4.7892720000000004</v>
          </cell>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453</v>
          </cell>
          <cell r="H135" t="str">
            <v>Percentage of high risk long-stay residents with pressure ulcers</v>
          </cell>
          <cell r="I135" t="str">
            <v>Long Stay</v>
          </cell>
          <cell r="J135">
            <v>12.244899999999999</v>
          </cell>
          <cell r="L135">
            <v>8.4745799999999996</v>
          </cell>
          <cell r="N135">
            <v>11.47541</v>
          </cell>
          <cell r="P135">
            <v>9.6774199999999997</v>
          </cell>
          <cell r="R135">
            <v>10.389612</v>
          </cell>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453</v>
          </cell>
          <cell r="H136" t="str">
            <v>Percentage of high risk long-stay residents with pressure ulcers</v>
          </cell>
          <cell r="I136" t="str">
            <v>Long Stay</v>
          </cell>
          <cell r="J136">
            <v>0</v>
          </cell>
          <cell r="L136">
            <v>4.87805</v>
          </cell>
          <cell r="N136">
            <v>2.2727300000000001</v>
          </cell>
          <cell r="P136">
            <v>2.32558</v>
          </cell>
          <cell r="R136">
            <v>2.439025</v>
          </cell>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453</v>
          </cell>
          <cell r="H137" t="str">
            <v>Percentage of high risk long-stay residents with pressure ulcers</v>
          </cell>
          <cell r="I137" t="str">
            <v>Long Stay</v>
          </cell>
          <cell r="J137">
            <v>9.375</v>
          </cell>
          <cell r="L137">
            <v>11.11111</v>
          </cell>
          <cell r="N137">
            <v>10.606059999999999</v>
          </cell>
          <cell r="P137">
            <v>14.0625</v>
          </cell>
          <cell r="R137">
            <v>11.278195</v>
          </cell>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453</v>
          </cell>
          <cell r="H138" t="str">
            <v>Percentage of high risk long-stay residents with pressure ulcers</v>
          </cell>
          <cell r="I138" t="str">
            <v>Long Stay</v>
          </cell>
          <cell r="J138">
            <v>9.5890400000000007</v>
          </cell>
          <cell r="L138">
            <v>8.1081099999999999</v>
          </cell>
          <cell r="N138">
            <v>3.3333300000000001</v>
          </cell>
          <cell r="P138">
            <v>6.9444400000000002</v>
          </cell>
          <cell r="R138">
            <v>7.1684570000000001</v>
          </cell>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453</v>
          </cell>
          <cell r="H139" t="str">
            <v>Percentage of high risk long-stay residents with pressure ulcers</v>
          </cell>
          <cell r="I139" t="str">
            <v>Long Stay</v>
          </cell>
          <cell r="J139">
            <v>0</v>
          </cell>
          <cell r="L139">
            <v>0</v>
          </cell>
          <cell r="N139">
            <v>5</v>
          </cell>
          <cell r="P139">
            <v>6.1224499999999997</v>
          </cell>
          <cell r="R139">
            <v>2.824859</v>
          </cell>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453</v>
          </cell>
          <cell r="H140" t="str">
            <v>Percentage of high risk long-stay residents with pressure ulcers</v>
          </cell>
          <cell r="I140" t="str">
            <v>Long Stay</v>
          </cell>
          <cell r="J140">
            <v>5.1724100000000002</v>
          </cell>
          <cell r="L140">
            <v>8.9285700000000006</v>
          </cell>
          <cell r="N140">
            <v>9.61538</v>
          </cell>
          <cell r="P140">
            <v>17.857140000000001</v>
          </cell>
          <cell r="R140">
            <v>10.360357</v>
          </cell>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453</v>
          </cell>
          <cell r="H141" t="str">
            <v>Percentage of high risk long-stay residents with pressure ulcers</v>
          </cell>
          <cell r="I141" t="str">
            <v>Long Stay</v>
          </cell>
          <cell r="J141">
            <v>12.5</v>
          </cell>
          <cell r="L141">
            <v>9.0909099999999992</v>
          </cell>
          <cell r="N141">
            <v>11.25</v>
          </cell>
          <cell r="P141">
            <v>10.81081</v>
          </cell>
          <cell r="R141">
            <v>10.958904</v>
          </cell>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453</v>
          </cell>
          <cell r="H142" t="str">
            <v>Percentage of high risk long-stay residents with pressure ulcers</v>
          </cell>
          <cell r="I142" t="str">
            <v>Long Stay</v>
          </cell>
          <cell r="J142">
            <v>7.4074099999999996</v>
          </cell>
          <cell r="L142">
            <v>9.0277799999999999</v>
          </cell>
          <cell r="N142">
            <v>9.0225600000000004</v>
          </cell>
          <cell r="P142">
            <v>7.8260899999999998</v>
          </cell>
          <cell r="R142">
            <v>8.3491490000000006</v>
          </cell>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453</v>
          </cell>
          <cell r="H143" t="str">
            <v>Percentage of high risk long-stay residents with pressure ulcers</v>
          </cell>
          <cell r="I143" t="str">
            <v>Long Stay</v>
          </cell>
          <cell r="J143">
            <v>17.391300000000001</v>
          </cell>
          <cell r="L143">
            <v>14.0625</v>
          </cell>
          <cell r="N143">
            <v>17.64706</v>
          </cell>
          <cell r="P143">
            <v>14.28571</v>
          </cell>
          <cell r="R143">
            <v>15.867157000000001</v>
          </cell>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453</v>
          </cell>
          <cell r="H144" t="str">
            <v>Percentage of high risk long-stay residents with pressure ulcers</v>
          </cell>
          <cell r="I144" t="str">
            <v>Long Stay</v>
          </cell>
          <cell r="J144">
            <v>7.2916699999999999</v>
          </cell>
          <cell r="L144">
            <v>7.2164900000000003</v>
          </cell>
          <cell r="N144">
            <v>6.7415700000000003</v>
          </cell>
          <cell r="P144">
            <v>10.227270000000001</v>
          </cell>
          <cell r="R144">
            <v>7.8378360000000002</v>
          </cell>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453</v>
          </cell>
          <cell r="H145" t="str">
            <v>Percentage of high risk long-stay residents with pressure ulcers</v>
          </cell>
          <cell r="I145" t="str">
            <v>Long Stay</v>
          </cell>
          <cell r="J145">
            <v>7.8125</v>
          </cell>
          <cell r="L145">
            <v>6.7796599999999998</v>
          </cell>
          <cell r="N145">
            <v>3.5087700000000002</v>
          </cell>
          <cell r="P145">
            <v>5.2631600000000001</v>
          </cell>
          <cell r="R145">
            <v>5.9071730000000002</v>
          </cell>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453</v>
          </cell>
          <cell r="H146" t="str">
            <v>Percentage of high risk long-stay residents with pressure ulcers</v>
          </cell>
          <cell r="I146" t="str">
            <v>Long Stay</v>
          </cell>
          <cell r="J146">
            <v>18.88889</v>
          </cell>
          <cell r="L146">
            <v>18.26923</v>
          </cell>
          <cell r="N146">
            <v>14.28571</v>
          </cell>
          <cell r="P146">
            <v>13.63636</v>
          </cell>
          <cell r="R146">
            <v>16.315788000000001</v>
          </cell>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453</v>
          </cell>
          <cell r="H147" t="str">
            <v>Percentage of high risk long-stay residents with pressure ulcers</v>
          </cell>
          <cell r="I147" t="str">
            <v>Long Stay</v>
          </cell>
          <cell r="J147">
            <v>12.962960000000001</v>
          </cell>
          <cell r="L147">
            <v>8.7719299999999993</v>
          </cell>
          <cell r="N147">
            <v>21.31148</v>
          </cell>
          <cell r="P147">
            <v>12.307689999999999</v>
          </cell>
          <cell r="R147">
            <v>13.924051</v>
          </cell>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453</v>
          </cell>
          <cell r="H148" t="str">
            <v>Percentage of high risk long-stay residents with pressure ulcers</v>
          </cell>
          <cell r="I148" t="str">
            <v>Long Stay</v>
          </cell>
          <cell r="J148">
            <v>6.6666699999999999</v>
          </cell>
          <cell r="L148">
            <v>9.6774199999999997</v>
          </cell>
          <cell r="N148">
            <v>14.0625</v>
          </cell>
          <cell r="P148">
            <v>18.032789999999999</v>
          </cell>
          <cell r="R148">
            <v>12.145751000000001</v>
          </cell>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453</v>
          </cell>
          <cell r="H149" t="str">
            <v>Percentage of high risk long-stay residents with pressure ulcers</v>
          </cell>
          <cell r="I149" t="str">
            <v>Long Stay</v>
          </cell>
          <cell r="J149">
            <v>2.9850699999999999</v>
          </cell>
          <cell r="L149">
            <v>1.5625</v>
          </cell>
          <cell r="N149">
            <v>0</v>
          </cell>
          <cell r="P149">
            <v>4.4776100000000003</v>
          </cell>
          <cell r="R149">
            <v>2.3346290000000001</v>
          </cell>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453</v>
          </cell>
          <cell r="H150" t="str">
            <v>Percentage of high risk long-stay residents with pressure ulcers</v>
          </cell>
          <cell r="I150" t="str">
            <v>Long Stay</v>
          </cell>
          <cell r="J150">
            <v>6.9767400000000004</v>
          </cell>
          <cell r="L150">
            <v>7.8947399999999996</v>
          </cell>
          <cell r="N150">
            <v>12.5</v>
          </cell>
          <cell r="P150">
            <v>18.75</v>
          </cell>
          <cell r="R150">
            <v>11.111110999999999</v>
          </cell>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453</v>
          </cell>
          <cell r="H151" t="str">
            <v>Percentage of high risk long-stay residents with pressure ulcers</v>
          </cell>
          <cell r="I151" t="str">
            <v>Long Stay</v>
          </cell>
          <cell r="J151">
            <v>10.86957</v>
          </cell>
          <cell r="L151">
            <v>6.1224499999999997</v>
          </cell>
          <cell r="N151">
            <v>12.244899999999999</v>
          </cell>
          <cell r="P151">
            <v>7.4074099999999996</v>
          </cell>
          <cell r="R151">
            <v>9.0909119999999994</v>
          </cell>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453</v>
          </cell>
          <cell r="H152" t="str">
            <v>Percentage of high risk long-stay residents with pressure ulcers</v>
          </cell>
          <cell r="I152" t="str">
            <v>Long Stay</v>
          </cell>
          <cell r="J152">
            <v>4.1666699999999999</v>
          </cell>
          <cell r="L152">
            <v>8.1632700000000007</v>
          </cell>
          <cell r="N152">
            <v>7.5471700000000004</v>
          </cell>
          <cell r="P152">
            <v>4.3478300000000001</v>
          </cell>
          <cell r="R152">
            <v>6.122452</v>
          </cell>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453</v>
          </cell>
          <cell r="H153" t="str">
            <v>Percentage of high risk long-stay residents with pressure ulcers</v>
          </cell>
          <cell r="I153" t="str">
            <v>Long Stay</v>
          </cell>
          <cell r="J153">
            <v>6.0606099999999996</v>
          </cell>
          <cell r="L153">
            <v>6.1538500000000003</v>
          </cell>
          <cell r="N153">
            <v>5.7142900000000001</v>
          </cell>
          <cell r="P153">
            <v>5.7142900000000001</v>
          </cell>
          <cell r="R153">
            <v>5.9040629999999998</v>
          </cell>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453</v>
          </cell>
          <cell r="H154" t="str">
            <v>Percentage of high risk long-stay residents with pressure ulcers</v>
          </cell>
          <cell r="I154" t="str">
            <v>Long Stay</v>
          </cell>
          <cell r="J154">
            <v>6.3157899999999998</v>
          </cell>
          <cell r="L154">
            <v>4</v>
          </cell>
          <cell r="N154">
            <v>6.7961200000000002</v>
          </cell>
          <cell r="P154">
            <v>8.3333300000000001</v>
          </cell>
          <cell r="R154">
            <v>6.4039409999999997</v>
          </cell>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453</v>
          </cell>
          <cell r="H155" t="str">
            <v>Percentage of high risk long-stay residents with pressure ulcers</v>
          </cell>
          <cell r="I155" t="str">
            <v>Long Stay</v>
          </cell>
          <cell r="J155">
            <v>6.25</v>
          </cell>
          <cell r="L155">
            <v>9.6774199999999997</v>
          </cell>
          <cell r="N155">
            <v>11.428570000000001</v>
          </cell>
          <cell r="P155">
            <v>9.2105300000000003</v>
          </cell>
          <cell r="R155">
            <v>9.3750009999999993</v>
          </cell>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453</v>
          </cell>
          <cell r="H156" t="str">
            <v>Percentage of high risk long-stay residents with pressure ulcers</v>
          </cell>
          <cell r="I156" t="str">
            <v>Long Stay</v>
          </cell>
          <cell r="J156">
            <v>21.153849999999998</v>
          </cell>
          <cell r="L156">
            <v>9.0909099999999992</v>
          </cell>
          <cell r="N156">
            <v>11.32075</v>
          </cell>
          <cell r="P156">
            <v>19.642859999999999</v>
          </cell>
          <cell r="R156">
            <v>15.277779000000001</v>
          </cell>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453</v>
          </cell>
          <cell r="H157" t="str">
            <v>Percentage of high risk long-stay residents with pressure ulcers</v>
          </cell>
          <cell r="I157" t="str">
            <v>Long Stay</v>
          </cell>
          <cell r="J157">
            <v>6.7796599999999998</v>
          </cell>
          <cell r="L157">
            <v>5.66038</v>
          </cell>
          <cell r="N157">
            <v>3.8461500000000002</v>
          </cell>
          <cell r="P157">
            <v>7.5471700000000004</v>
          </cell>
          <cell r="R157">
            <v>5.9907830000000004</v>
          </cell>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453</v>
          </cell>
          <cell r="H158" t="str">
            <v>Percentage of high risk long-stay residents with pressure ulcers</v>
          </cell>
          <cell r="I158" t="str">
            <v>Long Stay</v>
          </cell>
          <cell r="J158">
            <v>7.3170700000000002</v>
          </cell>
          <cell r="L158">
            <v>13.88889</v>
          </cell>
          <cell r="N158">
            <v>7.69231</v>
          </cell>
          <cell r="P158">
            <v>7.69231</v>
          </cell>
          <cell r="R158">
            <v>9.0322589999999998</v>
          </cell>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453</v>
          </cell>
          <cell r="H159" t="str">
            <v>Percentage of high risk long-stay residents with pressure ulcers</v>
          </cell>
          <cell r="I159" t="str">
            <v>Long Stay</v>
          </cell>
          <cell r="J159">
            <v>8</v>
          </cell>
          <cell r="L159">
            <v>11.11111</v>
          </cell>
          <cell r="N159">
            <v>8.9552200000000006</v>
          </cell>
          <cell r="P159">
            <v>11.11111</v>
          </cell>
          <cell r="R159">
            <v>9.9206330000000005</v>
          </cell>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453</v>
          </cell>
          <cell r="H160" t="str">
            <v>Percentage of high risk long-stay residents with pressure ulcers</v>
          </cell>
          <cell r="I160" t="str">
            <v>Long Stay</v>
          </cell>
          <cell r="J160">
            <v>7.5471700000000004</v>
          </cell>
          <cell r="L160">
            <v>14.03509</v>
          </cell>
          <cell r="N160">
            <v>14.754099999999999</v>
          </cell>
          <cell r="P160">
            <v>6.8965500000000004</v>
          </cell>
          <cell r="R160">
            <v>10.917031</v>
          </cell>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453</v>
          </cell>
          <cell r="H161" t="str">
            <v>Percentage of high risk long-stay residents with pressure ulcers</v>
          </cell>
          <cell r="I161" t="str">
            <v>Long Stay</v>
          </cell>
          <cell r="J161">
            <v>4.3478300000000001</v>
          </cell>
          <cell r="L161">
            <v>5.8823499999999997</v>
          </cell>
          <cell r="N161">
            <v>8.88889</v>
          </cell>
          <cell r="P161">
            <v>9.4339600000000008</v>
          </cell>
          <cell r="R161">
            <v>7.179487</v>
          </cell>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453</v>
          </cell>
          <cell r="H162" t="str">
            <v>Percentage of high risk long-stay residents with pressure ulcers</v>
          </cell>
          <cell r="I162" t="str">
            <v>Long Stay</v>
          </cell>
          <cell r="J162">
            <v>2.8169</v>
          </cell>
          <cell r="L162">
            <v>3.8961000000000001</v>
          </cell>
          <cell r="N162">
            <v>6.6666699999999999</v>
          </cell>
          <cell r="P162">
            <v>3.8961000000000001</v>
          </cell>
          <cell r="R162">
            <v>4.3333320000000004</v>
          </cell>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453</v>
          </cell>
          <cell r="H163" t="str">
            <v>Percentage of high risk long-stay residents with pressure ulcers</v>
          </cell>
          <cell r="I163" t="str">
            <v>Long Stay</v>
          </cell>
          <cell r="J163">
            <v>6.9767400000000004</v>
          </cell>
          <cell r="L163">
            <v>2.1276600000000001</v>
          </cell>
          <cell r="N163">
            <v>10.34483</v>
          </cell>
          <cell r="P163">
            <v>6.1403499999999998</v>
          </cell>
          <cell r="R163">
            <v>6.5853659999999996</v>
          </cell>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453</v>
          </cell>
          <cell r="H164" t="str">
            <v>Percentage of high risk long-stay residents with pressure ulcers</v>
          </cell>
          <cell r="I164" t="str">
            <v>Long Stay</v>
          </cell>
          <cell r="J164">
            <v>7.8125</v>
          </cell>
          <cell r="L164">
            <v>9.0909099999999992</v>
          </cell>
          <cell r="N164">
            <v>7.2727300000000001</v>
          </cell>
          <cell r="P164">
            <v>6.1224499999999997</v>
          </cell>
          <cell r="R164">
            <v>7.7551030000000001</v>
          </cell>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453</v>
          </cell>
          <cell r="H165" t="str">
            <v>Percentage of high risk long-stay residents with pressure ulcers</v>
          </cell>
          <cell r="I165" t="str">
            <v>Long Stay</v>
          </cell>
          <cell r="J165">
            <v>7.69231</v>
          </cell>
          <cell r="L165">
            <v>12</v>
          </cell>
          <cell r="N165">
            <v>4.7618999999999998</v>
          </cell>
          <cell r="P165">
            <v>7.69231</v>
          </cell>
          <cell r="R165">
            <v>8.1632660000000001</v>
          </cell>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453</v>
          </cell>
          <cell r="H166" t="str">
            <v>Percentage of high risk long-stay residents with pressure ulcers</v>
          </cell>
          <cell r="I166" t="str">
            <v>Long Stay</v>
          </cell>
          <cell r="J166">
            <v>9.1953999999999994</v>
          </cell>
          <cell r="L166">
            <v>8.9887599999999992</v>
          </cell>
          <cell r="N166">
            <v>9.9009900000000002</v>
          </cell>
          <cell r="P166">
            <v>6.6666699999999999</v>
          </cell>
          <cell r="R166">
            <v>8.7193450000000006</v>
          </cell>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453</v>
          </cell>
          <cell r="H167" t="str">
            <v>Percentage of high risk long-stay residents with pressure ulcers</v>
          </cell>
          <cell r="I167" t="str">
            <v>Long Stay</v>
          </cell>
          <cell r="J167">
            <v>2.5640999999999998</v>
          </cell>
          <cell r="L167">
            <v>2.32558</v>
          </cell>
          <cell r="N167">
            <v>4.2553200000000002</v>
          </cell>
          <cell r="P167">
            <v>4.4444400000000002</v>
          </cell>
          <cell r="R167">
            <v>3.4482740000000001</v>
          </cell>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453</v>
          </cell>
          <cell r="H168" t="str">
            <v>Percentage of high risk long-stay residents with pressure ulcers</v>
          </cell>
          <cell r="I168" t="str">
            <v>Long Stay</v>
          </cell>
          <cell r="J168">
            <v>10.86957</v>
          </cell>
          <cell r="L168">
            <v>10.9375</v>
          </cell>
          <cell r="N168">
            <v>8</v>
          </cell>
          <cell r="P168">
            <v>5.5555599999999998</v>
          </cell>
          <cell r="R168">
            <v>8.8785070000000008</v>
          </cell>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453</v>
          </cell>
          <cell r="H169" t="str">
            <v>Percentage of high risk long-stay residents with pressure ulcers</v>
          </cell>
          <cell r="I169" t="str">
            <v>Long Stay</v>
          </cell>
          <cell r="J169">
            <v>13.25301</v>
          </cell>
          <cell r="L169">
            <v>10.66667</v>
          </cell>
          <cell r="N169">
            <v>15.58442</v>
          </cell>
          <cell r="P169">
            <v>9.8765400000000003</v>
          </cell>
          <cell r="R169">
            <v>12.341773</v>
          </cell>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453</v>
          </cell>
          <cell r="H170" t="str">
            <v>Percentage of high risk long-stay residents with pressure ulcers</v>
          </cell>
          <cell r="I170" t="str">
            <v>Long Stay</v>
          </cell>
          <cell r="J170">
            <v>1.0309299999999999</v>
          </cell>
          <cell r="L170">
            <v>2.83019</v>
          </cell>
          <cell r="N170">
            <v>3.9603999999999999</v>
          </cell>
          <cell r="P170">
            <v>1.96078</v>
          </cell>
          <cell r="R170">
            <v>2.4630550000000002</v>
          </cell>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453</v>
          </cell>
          <cell r="H171" t="str">
            <v>Percentage of high risk long-stay residents with pressure ulcers</v>
          </cell>
          <cell r="I171" t="str">
            <v>Long Stay</v>
          </cell>
          <cell r="J171">
            <v>8.4506999999999994</v>
          </cell>
          <cell r="L171">
            <v>4.1666699999999999</v>
          </cell>
          <cell r="N171">
            <v>4.0540500000000002</v>
          </cell>
          <cell r="P171">
            <v>4.2253499999999997</v>
          </cell>
          <cell r="R171">
            <v>5.2083320000000004</v>
          </cell>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453</v>
          </cell>
          <cell r="H172" t="str">
            <v>Percentage of high risk long-stay residents with pressure ulcers</v>
          </cell>
          <cell r="I172" t="str">
            <v>Long Stay</v>
          </cell>
          <cell r="J172">
            <v>21.62162</v>
          </cell>
          <cell r="L172">
            <v>13.043480000000001</v>
          </cell>
          <cell r="N172">
            <v>13.95349</v>
          </cell>
          <cell r="P172">
            <v>8.1632700000000007</v>
          </cell>
          <cell r="R172">
            <v>13.714288</v>
          </cell>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453</v>
          </cell>
          <cell r="H173" t="str">
            <v>Percentage of high risk long-stay residents with pressure ulcers</v>
          </cell>
          <cell r="I173" t="str">
            <v>Long Stay</v>
          </cell>
          <cell r="J173" t="str">
            <v>*</v>
          </cell>
          <cell r="K173">
            <v>9</v>
          </cell>
          <cell r="L173" t="str">
            <v>*</v>
          </cell>
          <cell r="M173">
            <v>9</v>
          </cell>
          <cell r="N173" t="str">
            <v>*</v>
          </cell>
          <cell r="O173">
            <v>9</v>
          </cell>
          <cell r="P173">
            <v>4.7618999999999998</v>
          </cell>
          <cell r="R173">
            <v>1.4285699999999999</v>
          </cell>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453</v>
          </cell>
          <cell r="H174" t="str">
            <v>Percentage of high risk long-stay residents with pressure ulcers</v>
          </cell>
          <cell r="I174" t="str">
            <v>Long Stay</v>
          </cell>
          <cell r="J174">
            <v>7.1428599999999998</v>
          </cell>
          <cell r="L174">
            <v>11.290319999999999</v>
          </cell>
          <cell r="N174">
            <v>5.4545500000000002</v>
          </cell>
          <cell r="P174">
            <v>5.2631600000000001</v>
          </cell>
          <cell r="R174">
            <v>7.3913060000000002</v>
          </cell>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453</v>
          </cell>
          <cell r="H175" t="str">
            <v>Percentage of high risk long-stay residents with pressure ulcers</v>
          </cell>
          <cell r="I175" t="str">
            <v>Long Stay</v>
          </cell>
          <cell r="J175">
            <v>2</v>
          </cell>
          <cell r="L175">
            <v>6.6666699999999999</v>
          </cell>
          <cell r="N175">
            <v>0</v>
          </cell>
          <cell r="P175">
            <v>13.33333</v>
          </cell>
          <cell r="R175">
            <v>5.405405</v>
          </cell>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453</v>
          </cell>
          <cell r="H176" t="str">
            <v>Percentage of high risk long-stay residents with pressure ulcers</v>
          </cell>
          <cell r="I176" t="str">
            <v>Long Stay</v>
          </cell>
          <cell r="J176">
            <v>4.61538</v>
          </cell>
          <cell r="L176">
            <v>8.3333300000000001</v>
          </cell>
          <cell r="N176">
            <v>7.3529400000000003</v>
          </cell>
          <cell r="P176">
            <v>13.793100000000001</v>
          </cell>
          <cell r="R176">
            <v>8.3665310000000002</v>
          </cell>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453</v>
          </cell>
          <cell r="H177" t="str">
            <v>Percentage of high risk long-stay residents with pressure ulcers</v>
          </cell>
          <cell r="I177" t="str">
            <v>Long Stay</v>
          </cell>
          <cell r="J177">
            <v>10.256410000000001</v>
          </cell>
          <cell r="L177">
            <v>10</v>
          </cell>
          <cell r="N177">
            <v>8.3333300000000001</v>
          </cell>
          <cell r="P177">
            <v>11.764709999999999</v>
          </cell>
          <cell r="R177">
            <v>10.067114</v>
          </cell>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453</v>
          </cell>
          <cell r="H178" t="str">
            <v>Percentage of high risk long-stay residents with pressure ulcers</v>
          </cell>
          <cell r="I178" t="str">
            <v>Long Stay</v>
          </cell>
          <cell r="J178">
            <v>13.043480000000001</v>
          </cell>
          <cell r="L178">
            <v>16.66667</v>
          </cell>
          <cell r="N178">
            <v>7.69231</v>
          </cell>
          <cell r="P178">
            <v>13.043480000000001</v>
          </cell>
          <cell r="R178">
            <v>12.500002</v>
          </cell>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453</v>
          </cell>
          <cell r="H179" t="str">
            <v>Percentage of high risk long-stay residents with pressure ulcers</v>
          </cell>
          <cell r="I179" t="str">
            <v>Long Stay</v>
          </cell>
          <cell r="J179">
            <v>10.34483</v>
          </cell>
          <cell r="L179">
            <v>14.705880000000001</v>
          </cell>
          <cell r="N179">
            <v>8.5714299999999994</v>
          </cell>
          <cell r="P179">
            <v>7.5</v>
          </cell>
          <cell r="R179">
            <v>10.144928</v>
          </cell>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453</v>
          </cell>
          <cell r="H180" t="str">
            <v>Percentage of high risk long-stay residents with pressure ulcers</v>
          </cell>
          <cell r="I180" t="str">
            <v>Long Stay</v>
          </cell>
          <cell r="J180">
            <v>34.042549999999999</v>
          </cell>
          <cell r="L180">
            <v>19.298249999999999</v>
          </cell>
          <cell r="N180">
            <v>30.357140000000001</v>
          </cell>
          <cell r="P180">
            <v>25.454550000000001</v>
          </cell>
          <cell r="R180">
            <v>26.976745000000001</v>
          </cell>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453</v>
          </cell>
          <cell r="H181" t="str">
            <v>Percentage of high risk long-stay residents with pressure ulcers</v>
          </cell>
          <cell r="I181" t="str">
            <v>Long Stay</v>
          </cell>
          <cell r="J181">
            <v>3.7037</v>
          </cell>
          <cell r="L181">
            <v>3.3333300000000001</v>
          </cell>
          <cell r="N181">
            <v>0</v>
          </cell>
          <cell r="P181">
            <v>3.44828</v>
          </cell>
          <cell r="R181">
            <v>2.6315780000000002</v>
          </cell>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453</v>
          </cell>
          <cell r="H182" t="str">
            <v>Percentage of high risk long-stay residents with pressure ulcers</v>
          </cell>
          <cell r="I182" t="str">
            <v>Long Stay</v>
          </cell>
          <cell r="J182">
            <v>9.5238099999999992</v>
          </cell>
          <cell r="L182">
            <v>10.07752</v>
          </cell>
          <cell r="N182">
            <v>9.6296300000000006</v>
          </cell>
          <cell r="P182">
            <v>10.15625</v>
          </cell>
          <cell r="R182">
            <v>9.8455600000000008</v>
          </cell>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453</v>
          </cell>
          <cell r="H183" t="str">
            <v>Percentage of high risk long-stay residents with pressure ulcers</v>
          </cell>
          <cell r="I183" t="str">
            <v>Long Stay</v>
          </cell>
          <cell r="J183">
            <v>6.5217400000000003</v>
          </cell>
          <cell r="L183">
            <v>8.6956500000000005</v>
          </cell>
          <cell r="N183">
            <v>4.1666699999999999</v>
          </cell>
          <cell r="P183">
            <v>4.7618999999999998</v>
          </cell>
          <cell r="R183">
            <v>6.0439550000000004</v>
          </cell>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453</v>
          </cell>
          <cell r="H184" t="str">
            <v>Percentage of high risk long-stay residents with pressure ulcers</v>
          </cell>
          <cell r="I184" t="str">
            <v>Long Stay</v>
          </cell>
          <cell r="J184">
            <v>7.8947399999999996</v>
          </cell>
          <cell r="L184">
            <v>15.38462</v>
          </cell>
          <cell r="N184">
            <v>12.5</v>
          </cell>
          <cell r="P184">
            <v>8.1081099999999999</v>
          </cell>
          <cell r="R184">
            <v>10.958907</v>
          </cell>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453</v>
          </cell>
          <cell r="H185" t="str">
            <v>Percentage of high risk long-stay residents with pressure ulcers</v>
          </cell>
          <cell r="I185" t="str">
            <v>Long Stay</v>
          </cell>
          <cell r="J185">
            <v>10.112360000000001</v>
          </cell>
          <cell r="L185">
            <v>6.5420600000000002</v>
          </cell>
          <cell r="N185">
            <v>4.1666699999999999</v>
          </cell>
          <cell r="P185">
            <v>5.5555599999999998</v>
          </cell>
          <cell r="R185">
            <v>6.5445060000000002</v>
          </cell>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453</v>
          </cell>
          <cell r="H186" t="str">
            <v>Percentage of high risk long-stay residents with pressure ulcers</v>
          </cell>
          <cell r="I186" t="str">
            <v>Long Stay</v>
          </cell>
          <cell r="J186">
            <v>9.5238099999999992</v>
          </cell>
          <cell r="L186">
            <v>12.61261</v>
          </cell>
          <cell r="N186">
            <v>14.912280000000001</v>
          </cell>
          <cell r="P186">
            <v>17.592590000000001</v>
          </cell>
          <cell r="R186">
            <v>13.698629</v>
          </cell>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453</v>
          </cell>
          <cell r="H187" t="str">
            <v>Percentage of high risk long-stay residents with pressure ulcers</v>
          </cell>
          <cell r="I187" t="str">
            <v>Long Stay</v>
          </cell>
          <cell r="J187">
            <v>10.909090000000001</v>
          </cell>
          <cell r="L187">
            <v>15.87302</v>
          </cell>
          <cell r="N187">
            <v>10.52632</v>
          </cell>
          <cell r="P187">
            <v>22.058820000000001</v>
          </cell>
          <cell r="R187">
            <v>15.226338</v>
          </cell>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453</v>
          </cell>
          <cell r="H188" t="str">
            <v>Percentage of high risk long-stay residents with pressure ulcers</v>
          </cell>
          <cell r="I188" t="str">
            <v>Long Stay</v>
          </cell>
          <cell r="J188">
            <v>12.941179999999999</v>
          </cell>
          <cell r="L188">
            <v>20.779219999999999</v>
          </cell>
          <cell r="N188">
            <v>21.917809999999999</v>
          </cell>
          <cell r="P188">
            <v>13.924049999999999</v>
          </cell>
          <cell r="R188">
            <v>17.197452999999999</v>
          </cell>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453</v>
          </cell>
          <cell r="H189" t="str">
            <v>Percentage of high risk long-stay residents with pressure ulcers</v>
          </cell>
          <cell r="I189" t="str">
            <v>Long Stay</v>
          </cell>
          <cell r="J189">
            <v>0</v>
          </cell>
          <cell r="L189">
            <v>6.8965500000000004</v>
          </cell>
          <cell r="N189">
            <v>4.1666699999999999</v>
          </cell>
          <cell r="P189">
            <v>3.3333300000000001</v>
          </cell>
          <cell r="R189">
            <v>3.6363629999999998</v>
          </cell>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453</v>
          </cell>
          <cell r="H190" t="str">
            <v>Percentage of high risk long-stay residents with pressure ulcers</v>
          </cell>
          <cell r="I190" t="str">
            <v>Long Stay</v>
          </cell>
          <cell r="J190">
            <v>2.91262</v>
          </cell>
          <cell r="L190">
            <v>0.86956999999999995</v>
          </cell>
          <cell r="N190">
            <v>2.63158</v>
          </cell>
          <cell r="P190">
            <v>3.80952</v>
          </cell>
          <cell r="R190">
            <v>2.517163</v>
          </cell>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453</v>
          </cell>
          <cell r="H191" t="str">
            <v>Percentage of high risk long-stay residents with pressure ulcers</v>
          </cell>
          <cell r="I191" t="str">
            <v>Long Stay</v>
          </cell>
          <cell r="J191">
            <v>4.7618999999999998</v>
          </cell>
          <cell r="L191">
            <v>4.3478300000000001</v>
          </cell>
          <cell r="N191">
            <v>9.0909099999999992</v>
          </cell>
          <cell r="P191">
            <v>8.6956500000000005</v>
          </cell>
          <cell r="R191">
            <v>6.7415729999999998</v>
          </cell>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453</v>
          </cell>
          <cell r="H192" t="str">
            <v>Percentage of high risk long-stay residents with pressure ulcers</v>
          </cell>
          <cell r="I192" t="str">
            <v>Long Stay</v>
          </cell>
          <cell r="J192">
            <v>7.0175400000000003</v>
          </cell>
          <cell r="L192">
            <v>12.5</v>
          </cell>
          <cell r="N192">
            <v>10.34483</v>
          </cell>
          <cell r="P192">
            <v>15</v>
          </cell>
          <cell r="R192">
            <v>11.255411</v>
          </cell>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453</v>
          </cell>
          <cell r="H193" t="str">
            <v>Percentage of high risk long-stay residents with pressure ulcers</v>
          </cell>
          <cell r="I193" t="str">
            <v>Long Stay</v>
          </cell>
          <cell r="J193">
            <v>6.8181799999999999</v>
          </cell>
          <cell r="L193">
            <v>6.1224499999999997</v>
          </cell>
          <cell r="N193">
            <v>10</v>
          </cell>
          <cell r="P193">
            <v>18.75</v>
          </cell>
          <cell r="R193">
            <v>10.471204</v>
          </cell>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453</v>
          </cell>
          <cell r="H194" t="str">
            <v>Percentage of high risk long-stay residents with pressure ulcers</v>
          </cell>
          <cell r="I194" t="str">
            <v>Long Stay</v>
          </cell>
          <cell r="J194">
            <v>13.51351</v>
          </cell>
          <cell r="L194">
            <v>14.63415</v>
          </cell>
          <cell r="N194">
            <v>10.81081</v>
          </cell>
          <cell r="P194">
            <v>22.22222</v>
          </cell>
          <cell r="R194">
            <v>15.231787000000001</v>
          </cell>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453</v>
          </cell>
          <cell r="H195" t="str">
            <v>Percentage of high risk long-stay residents with pressure ulcers</v>
          </cell>
          <cell r="I195" t="str">
            <v>Long Stay</v>
          </cell>
          <cell r="J195">
            <v>3.2258100000000001</v>
          </cell>
          <cell r="L195">
            <v>0</v>
          </cell>
          <cell r="N195">
            <v>0</v>
          </cell>
          <cell r="P195">
            <v>0</v>
          </cell>
          <cell r="R195">
            <v>0.81967299999999998</v>
          </cell>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453</v>
          </cell>
          <cell r="H196" t="str">
            <v>Percentage of high risk long-stay residents with pressure ulcers</v>
          </cell>
          <cell r="I196" t="str">
            <v>Long Stay</v>
          </cell>
          <cell r="J196">
            <v>5.0847499999999997</v>
          </cell>
          <cell r="L196">
            <v>8.3333300000000001</v>
          </cell>
          <cell r="N196">
            <v>12.06897</v>
          </cell>
          <cell r="P196">
            <v>3.44828</v>
          </cell>
          <cell r="R196">
            <v>7.2340450000000001</v>
          </cell>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453</v>
          </cell>
          <cell r="H197" t="str">
            <v>Percentage of high risk long-stay residents with pressure ulcers</v>
          </cell>
          <cell r="I197" t="str">
            <v>Long Stay</v>
          </cell>
          <cell r="J197">
            <v>8.3333300000000001</v>
          </cell>
          <cell r="L197">
            <v>4.2553200000000002</v>
          </cell>
          <cell r="N197">
            <v>10.41667</v>
          </cell>
          <cell r="P197">
            <v>8</v>
          </cell>
          <cell r="R197">
            <v>7.7720209999999996</v>
          </cell>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453</v>
          </cell>
          <cell r="H198" t="str">
            <v>Percentage of high risk long-stay residents with pressure ulcers</v>
          </cell>
          <cell r="I198" t="str">
            <v>Long Stay</v>
          </cell>
          <cell r="J198">
            <v>5.0847499999999997</v>
          </cell>
          <cell r="L198">
            <v>3.3333300000000001</v>
          </cell>
          <cell r="N198">
            <v>4.61538</v>
          </cell>
          <cell r="P198">
            <v>5.7971000000000004</v>
          </cell>
          <cell r="R198">
            <v>4.7430820000000002</v>
          </cell>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453</v>
          </cell>
          <cell r="H199" t="str">
            <v>Percentage of high risk long-stay residents with pressure ulcers</v>
          </cell>
          <cell r="I199" t="str">
            <v>Long Stay</v>
          </cell>
          <cell r="J199">
            <v>6.8965500000000004</v>
          </cell>
          <cell r="L199">
            <v>7.69231</v>
          </cell>
          <cell r="N199">
            <v>7.4074099999999996</v>
          </cell>
          <cell r="P199">
            <v>6.7796599999999998</v>
          </cell>
          <cell r="R199">
            <v>7.1748880000000002</v>
          </cell>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453</v>
          </cell>
          <cell r="H200" t="str">
            <v>Percentage of high risk long-stay residents with pressure ulcers</v>
          </cell>
          <cell r="I200" t="str">
            <v>Long Stay</v>
          </cell>
          <cell r="J200">
            <v>17.142859999999999</v>
          </cell>
          <cell r="L200">
            <v>17.948720000000002</v>
          </cell>
          <cell r="N200">
            <v>9.0909099999999992</v>
          </cell>
          <cell r="P200">
            <v>7.1428599999999998</v>
          </cell>
          <cell r="R200">
            <v>13.333335</v>
          </cell>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453</v>
          </cell>
          <cell r="H201" t="str">
            <v>Percentage of high risk long-stay residents with pressure ulcers</v>
          </cell>
          <cell r="I201" t="str">
            <v>Long Stay</v>
          </cell>
          <cell r="J201">
            <v>5</v>
          </cell>
          <cell r="L201">
            <v>4.5454499999999998</v>
          </cell>
          <cell r="N201">
            <v>1.49254</v>
          </cell>
          <cell r="P201">
            <v>1.38889</v>
          </cell>
          <cell r="R201">
            <v>3.0188679999999999</v>
          </cell>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453</v>
          </cell>
          <cell r="H202" t="str">
            <v>Percentage of high risk long-stay residents with pressure ulcers</v>
          </cell>
          <cell r="I202" t="str">
            <v>Long Stay</v>
          </cell>
          <cell r="J202">
            <v>4.3478300000000001</v>
          </cell>
          <cell r="L202">
            <v>7.1428599999999998</v>
          </cell>
          <cell r="N202">
            <v>6.25</v>
          </cell>
          <cell r="P202">
            <v>6.6666699999999999</v>
          </cell>
          <cell r="R202">
            <v>6.194693</v>
          </cell>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453</v>
          </cell>
          <cell r="H203" t="str">
            <v>Percentage of high risk long-stay residents with pressure ulcers</v>
          </cell>
          <cell r="I203" t="str">
            <v>Long Stay</v>
          </cell>
          <cell r="J203">
            <v>12.727270000000001</v>
          </cell>
          <cell r="L203">
            <v>15.517239999999999</v>
          </cell>
          <cell r="N203">
            <v>9.2592599999999994</v>
          </cell>
          <cell r="P203">
            <v>3.5714299999999999</v>
          </cell>
          <cell r="R203">
            <v>10.313901</v>
          </cell>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453</v>
          </cell>
          <cell r="H204" t="str">
            <v>Percentage of high risk long-stay residents with pressure ulcers</v>
          </cell>
          <cell r="I204" t="str">
            <v>Long Stay</v>
          </cell>
          <cell r="J204">
            <v>9.0909099999999992</v>
          </cell>
          <cell r="L204">
            <v>14.28571</v>
          </cell>
          <cell r="N204">
            <v>13.725490000000001</v>
          </cell>
          <cell r="P204">
            <v>14</v>
          </cell>
          <cell r="R204">
            <v>12.834224000000001</v>
          </cell>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453</v>
          </cell>
          <cell r="H205" t="str">
            <v>Percentage of high risk long-stay residents with pressure ulcers</v>
          </cell>
          <cell r="I205" t="str">
            <v>Long Stay</v>
          </cell>
          <cell r="J205">
            <v>2.2222200000000001</v>
          </cell>
          <cell r="L205">
            <v>5.7692300000000003</v>
          </cell>
          <cell r="N205">
            <v>6.8965500000000004</v>
          </cell>
          <cell r="P205">
            <v>5.2631600000000001</v>
          </cell>
          <cell r="R205">
            <v>5.1886789999999996</v>
          </cell>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453</v>
          </cell>
          <cell r="H206" t="str">
            <v>Percentage of high risk long-stay residents with pressure ulcers</v>
          </cell>
          <cell r="I206" t="str">
            <v>Long Stay</v>
          </cell>
          <cell r="J206">
            <v>12.5</v>
          </cell>
          <cell r="L206">
            <v>11.32075</v>
          </cell>
          <cell r="N206">
            <v>13.114750000000001</v>
          </cell>
          <cell r="P206">
            <v>10.71429</v>
          </cell>
          <cell r="R206">
            <v>11.946902</v>
          </cell>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453</v>
          </cell>
          <cell r="H207" t="str">
            <v>Percentage of high risk long-stay residents with pressure ulcers</v>
          </cell>
          <cell r="I207" t="str">
            <v>Long Stay</v>
          </cell>
          <cell r="J207">
            <v>5.4545500000000002</v>
          </cell>
          <cell r="L207">
            <v>4.8387099999999998</v>
          </cell>
          <cell r="N207">
            <v>9.0909099999999992</v>
          </cell>
          <cell r="P207">
            <v>10.14493</v>
          </cell>
          <cell r="R207">
            <v>7.5396850000000004</v>
          </cell>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453</v>
          </cell>
          <cell r="H208" t="str">
            <v>Percentage of high risk long-stay residents with pressure ulcers</v>
          </cell>
          <cell r="I208" t="str">
            <v>Long Stay</v>
          </cell>
          <cell r="J208">
            <v>4</v>
          </cell>
          <cell r="L208">
            <v>2.1739099999999998</v>
          </cell>
          <cell r="N208">
            <v>6.5217400000000003</v>
          </cell>
          <cell r="P208">
            <v>4.1666699999999999</v>
          </cell>
          <cell r="R208">
            <v>4.2105269999999999</v>
          </cell>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453</v>
          </cell>
          <cell r="H209" t="str">
            <v>Percentage of high risk long-stay residents with pressure ulcers</v>
          </cell>
          <cell r="I209" t="str">
            <v>Long Stay</v>
          </cell>
          <cell r="J209">
            <v>2.0833300000000001</v>
          </cell>
          <cell r="L209">
            <v>2</v>
          </cell>
          <cell r="N209">
            <v>4</v>
          </cell>
          <cell r="P209">
            <v>1.9230799999999999</v>
          </cell>
          <cell r="R209">
            <v>2.5</v>
          </cell>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453</v>
          </cell>
          <cell r="H210" t="str">
            <v>Percentage of high risk long-stay residents with pressure ulcers</v>
          </cell>
          <cell r="I210" t="str">
            <v>Long Stay</v>
          </cell>
          <cell r="J210">
            <v>5.78512</v>
          </cell>
          <cell r="L210">
            <v>8.4033599999999993</v>
          </cell>
          <cell r="N210">
            <v>7.4766399999999997</v>
          </cell>
          <cell r="P210">
            <v>4.7169800000000004</v>
          </cell>
          <cell r="R210">
            <v>6.6225160000000001</v>
          </cell>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453</v>
          </cell>
          <cell r="H211" t="str">
            <v>Percentage of high risk long-stay residents with pressure ulcers</v>
          </cell>
          <cell r="I211" t="str">
            <v>Long Stay</v>
          </cell>
          <cell r="J211">
            <v>23.25581</v>
          </cell>
          <cell r="L211">
            <v>32.558140000000002</v>
          </cell>
          <cell r="N211">
            <v>17.391300000000001</v>
          </cell>
          <cell r="P211">
            <v>20.408159999999999</v>
          </cell>
          <cell r="R211">
            <v>23.204416999999999</v>
          </cell>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453</v>
          </cell>
          <cell r="H212" t="str">
            <v>Percentage of high risk long-stay residents with pressure ulcers</v>
          </cell>
          <cell r="I212" t="str">
            <v>Long Stay</v>
          </cell>
          <cell r="J212">
            <v>0</v>
          </cell>
          <cell r="L212">
            <v>5.2631600000000001</v>
          </cell>
          <cell r="N212">
            <v>6.7796599999999998</v>
          </cell>
          <cell r="P212">
            <v>2</v>
          </cell>
          <cell r="R212">
            <v>3.61991</v>
          </cell>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453</v>
          </cell>
          <cell r="H213" t="str">
            <v>Percentage of high risk long-stay residents with pressure ulcers</v>
          </cell>
          <cell r="I213" t="str">
            <v>Long Stay</v>
          </cell>
          <cell r="J213">
            <v>15.68627</v>
          </cell>
          <cell r="L213">
            <v>10.909090000000001</v>
          </cell>
          <cell r="N213">
            <v>8.6956500000000005</v>
          </cell>
          <cell r="P213">
            <v>6.3829799999999999</v>
          </cell>
          <cell r="R213">
            <v>10.552762</v>
          </cell>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453</v>
          </cell>
          <cell r="H214" t="str">
            <v>Percentage of high risk long-stay residents with pressure ulcers</v>
          </cell>
          <cell r="I214" t="str">
            <v>Long Stay</v>
          </cell>
          <cell r="J214">
            <v>4.87805</v>
          </cell>
          <cell r="L214">
            <v>8.1081099999999999</v>
          </cell>
          <cell r="N214">
            <v>12.820510000000001</v>
          </cell>
          <cell r="P214">
            <v>13.15789</v>
          </cell>
          <cell r="R214">
            <v>9.6774179999999994</v>
          </cell>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453</v>
          </cell>
          <cell r="H215" t="str">
            <v>Percentage of high risk long-stay residents with pressure ulcers</v>
          </cell>
          <cell r="I215" t="str">
            <v>Long Stay</v>
          </cell>
          <cell r="J215">
            <v>12</v>
          </cell>
          <cell r="L215">
            <v>4.1666699999999999</v>
          </cell>
          <cell r="N215">
            <v>0</v>
          </cell>
          <cell r="P215">
            <v>3.3333300000000001</v>
          </cell>
          <cell r="R215">
            <v>4.8543690000000002</v>
          </cell>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453</v>
          </cell>
          <cell r="H216" t="str">
            <v>Percentage of high risk long-stay residents with pressure ulcers</v>
          </cell>
          <cell r="I216" t="str">
            <v>Long Stay</v>
          </cell>
          <cell r="J216">
            <v>7.5949400000000002</v>
          </cell>
          <cell r="L216">
            <v>11.36364</v>
          </cell>
          <cell r="N216">
            <v>9.6385500000000004</v>
          </cell>
          <cell r="P216">
            <v>6.9444400000000002</v>
          </cell>
          <cell r="R216">
            <v>9.0062110000000004</v>
          </cell>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453</v>
          </cell>
          <cell r="H217" t="str">
            <v>Percentage of high risk long-stay residents with pressure ulcers</v>
          </cell>
          <cell r="I217" t="str">
            <v>Long Stay</v>
          </cell>
          <cell r="J217">
            <v>6.6666699999999999</v>
          </cell>
          <cell r="L217">
            <v>9.1666699999999999</v>
          </cell>
          <cell r="N217">
            <v>6.6666699999999999</v>
          </cell>
          <cell r="P217">
            <v>7.2</v>
          </cell>
          <cell r="R217">
            <v>7.4226830000000001</v>
          </cell>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453</v>
          </cell>
          <cell r="H218" t="str">
            <v>Percentage of high risk long-stay residents with pressure ulcers</v>
          </cell>
          <cell r="I218" t="str">
            <v>Long Stay</v>
          </cell>
          <cell r="J218">
            <v>8.8235299999999999</v>
          </cell>
          <cell r="L218">
            <v>11.11111</v>
          </cell>
          <cell r="N218">
            <v>3.0303</v>
          </cell>
          <cell r="P218">
            <v>2.8571399999999998</v>
          </cell>
          <cell r="R218">
            <v>6.521738</v>
          </cell>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453</v>
          </cell>
          <cell r="H219" t="str">
            <v>Percentage of high risk long-stay residents with pressure ulcers</v>
          </cell>
          <cell r="I219" t="str">
            <v>Long Stay</v>
          </cell>
          <cell r="J219">
            <v>3.5714299999999999</v>
          </cell>
          <cell r="L219">
            <v>5.4054099999999998</v>
          </cell>
          <cell r="N219">
            <v>7.69231</v>
          </cell>
          <cell r="P219">
            <v>9.2592599999999994</v>
          </cell>
          <cell r="R219">
            <v>7.0175460000000003</v>
          </cell>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453</v>
          </cell>
          <cell r="H220" t="str">
            <v>Percentage of high risk long-stay residents with pressure ulcers</v>
          </cell>
          <cell r="I220" t="str">
            <v>Long Stay</v>
          </cell>
          <cell r="J220">
            <v>14.705880000000001</v>
          </cell>
          <cell r="L220">
            <v>9.6774199999999997</v>
          </cell>
          <cell r="N220">
            <v>3.5714299999999999</v>
          </cell>
          <cell r="P220">
            <v>9.6774199999999997</v>
          </cell>
          <cell r="R220">
            <v>9.6774190000000004</v>
          </cell>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453</v>
          </cell>
          <cell r="H221" t="str">
            <v>Percentage of high risk long-stay residents with pressure ulcers</v>
          </cell>
          <cell r="I221" t="str">
            <v>Long Stay</v>
          </cell>
          <cell r="J221">
            <v>4.87805</v>
          </cell>
          <cell r="L221">
            <v>4.7618999999999998</v>
          </cell>
          <cell r="N221">
            <v>7.69231</v>
          </cell>
          <cell r="P221">
            <v>7.5</v>
          </cell>
          <cell r="R221">
            <v>6.1728389999999997</v>
          </cell>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453</v>
          </cell>
          <cell r="H222" t="str">
            <v>Percentage of high risk long-stay residents with pressure ulcers</v>
          </cell>
          <cell r="I222" t="str">
            <v>Long Stay</v>
          </cell>
          <cell r="J222" t="str">
            <v>*</v>
          </cell>
          <cell r="K222">
            <v>9</v>
          </cell>
          <cell r="L222" t="str">
            <v>*</v>
          </cell>
          <cell r="M222">
            <v>9</v>
          </cell>
          <cell r="N222" t="str">
            <v>*</v>
          </cell>
          <cell r="O222">
            <v>9</v>
          </cell>
          <cell r="P222" t="str">
            <v>*</v>
          </cell>
          <cell r="Q222">
            <v>9</v>
          </cell>
          <cell r="R222">
            <v>20.833331000000001</v>
          </cell>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453</v>
          </cell>
          <cell r="H223" t="str">
            <v>Percentage of high risk long-stay residents with pressure ulcers</v>
          </cell>
          <cell r="I223" t="str">
            <v>Long Stay</v>
          </cell>
          <cell r="J223">
            <v>13.75</v>
          </cell>
          <cell r="L223">
            <v>12.65823</v>
          </cell>
          <cell r="N223">
            <v>13.51351</v>
          </cell>
          <cell r="P223">
            <v>15.85366</v>
          </cell>
          <cell r="R223">
            <v>13.968254</v>
          </cell>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453</v>
          </cell>
          <cell r="H224" t="str">
            <v>Percentage of high risk long-stay residents with pressure ulcers</v>
          </cell>
          <cell r="I224" t="str">
            <v>Long Stay</v>
          </cell>
          <cell r="J224">
            <v>15.094340000000001</v>
          </cell>
          <cell r="L224">
            <v>16</v>
          </cell>
          <cell r="N224">
            <v>11.32075</v>
          </cell>
          <cell r="P224">
            <v>5.4545500000000002</v>
          </cell>
          <cell r="R224">
            <v>11.848341</v>
          </cell>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453</v>
          </cell>
          <cell r="H225" t="str">
            <v>Percentage of high risk long-stay residents with pressure ulcers</v>
          </cell>
          <cell r="I225" t="str">
            <v>Long Stay</v>
          </cell>
          <cell r="J225">
            <v>8</v>
          </cell>
          <cell r="L225">
            <v>4</v>
          </cell>
          <cell r="N225">
            <v>0</v>
          </cell>
          <cell r="P225">
            <v>0</v>
          </cell>
          <cell r="R225">
            <v>2.970297</v>
          </cell>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453</v>
          </cell>
          <cell r="H226" t="str">
            <v>Percentage of high risk long-stay residents with pressure ulcers</v>
          </cell>
          <cell r="I226" t="str">
            <v>Long Stay</v>
          </cell>
          <cell r="J226">
            <v>7.5757599999999998</v>
          </cell>
          <cell r="L226">
            <v>8.4745799999999996</v>
          </cell>
          <cell r="N226">
            <v>12.12121</v>
          </cell>
          <cell r="P226">
            <v>6.1538500000000003</v>
          </cell>
          <cell r="R226">
            <v>8.5937520000000003</v>
          </cell>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453</v>
          </cell>
          <cell r="H227" t="str">
            <v>Percentage of high risk long-stay residents with pressure ulcers</v>
          </cell>
          <cell r="I227" t="str">
            <v>Long Stay</v>
          </cell>
          <cell r="J227">
            <v>0</v>
          </cell>
          <cell r="L227">
            <v>0</v>
          </cell>
          <cell r="N227">
            <v>3.7037</v>
          </cell>
          <cell r="P227">
            <v>3.125</v>
          </cell>
          <cell r="R227">
            <v>1.8691580000000001</v>
          </cell>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453</v>
          </cell>
          <cell r="H228" t="str">
            <v>Percentage of high risk long-stay residents with pressure ulcers</v>
          </cell>
          <cell r="I228" t="str">
            <v>Long Stay</v>
          </cell>
          <cell r="J228">
            <v>10</v>
          </cell>
          <cell r="L228">
            <v>18.644069999999999</v>
          </cell>
          <cell r="N228">
            <v>13.793100000000001</v>
          </cell>
          <cell r="P228">
            <v>3.3898299999999999</v>
          </cell>
          <cell r="R228">
            <v>11.440678</v>
          </cell>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453</v>
          </cell>
          <cell r="H229" t="str">
            <v>Percentage of high risk long-stay residents with pressure ulcers</v>
          </cell>
          <cell r="I229" t="str">
            <v>Long Stay</v>
          </cell>
          <cell r="J229">
            <v>2.9850699999999999</v>
          </cell>
          <cell r="L229">
            <v>4.3478300000000001</v>
          </cell>
          <cell r="N229">
            <v>3.125</v>
          </cell>
          <cell r="P229">
            <v>1.5872999999999999</v>
          </cell>
          <cell r="R229">
            <v>3.0418249999999998</v>
          </cell>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453</v>
          </cell>
          <cell r="H230" t="str">
            <v>Percentage of high risk long-stay residents with pressure ulcers</v>
          </cell>
          <cell r="I230" t="str">
            <v>Long Stay</v>
          </cell>
          <cell r="J230">
            <v>7.9365100000000002</v>
          </cell>
          <cell r="L230">
            <v>11.47541</v>
          </cell>
          <cell r="N230">
            <v>19.047619999999998</v>
          </cell>
          <cell r="P230">
            <v>16.66667</v>
          </cell>
          <cell r="R230">
            <v>13.692947999999999</v>
          </cell>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453</v>
          </cell>
          <cell r="H231" t="str">
            <v>Percentage of high risk long-stay residents with pressure ulcers</v>
          </cell>
          <cell r="I231" t="str">
            <v>Long Stay</v>
          </cell>
          <cell r="J231">
            <v>3.5714299999999999</v>
          </cell>
          <cell r="L231">
            <v>3.2967</v>
          </cell>
          <cell r="N231">
            <v>1.13636</v>
          </cell>
          <cell r="P231">
            <v>4.2105300000000003</v>
          </cell>
          <cell r="R231">
            <v>3.0726249999999999</v>
          </cell>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453</v>
          </cell>
          <cell r="H232" t="str">
            <v>Percentage of high risk long-stay residents with pressure ulcers</v>
          </cell>
          <cell r="I232" t="str">
            <v>Long Stay</v>
          </cell>
          <cell r="J232">
            <v>7.69231</v>
          </cell>
          <cell r="L232">
            <v>9.7142900000000001</v>
          </cell>
          <cell r="N232">
            <v>10.795450000000001</v>
          </cell>
          <cell r="P232">
            <v>12.42604</v>
          </cell>
          <cell r="R232">
            <v>10.159653</v>
          </cell>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453</v>
          </cell>
          <cell r="H233" t="str">
            <v>Percentage of high risk long-stay residents with pressure ulcers</v>
          </cell>
          <cell r="I233" t="str">
            <v>Long Stay</v>
          </cell>
          <cell r="J233">
            <v>7.3170700000000002</v>
          </cell>
          <cell r="L233">
            <v>9.3023299999999995</v>
          </cell>
          <cell r="N233">
            <v>8.5106400000000004</v>
          </cell>
          <cell r="P233">
            <v>20.83333</v>
          </cell>
          <cell r="R233">
            <v>11.731843</v>
          </cell>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453</v>
          </cell>
          <cell r="H234" t="str">
            <v>Percentage of high risk long-stay residents with pressure ulcers</v>
          </cell>
          <cell r="I234" t="str">
            <v>Long Stay</v>
          </cell>
          <cell r="J234">
            <v>25.925930000000001</v>
          </cell>
          <cell r="L234">
            <v>18.75</v>
          </cell>
          <cell r="N234">
            <v>23.68421</v>
          </cell>
          <cell r="P234">
            <v>17.142859999999999</v>
          </cell>
          <cell r="R234">
            <v>21.212122999999998</v>
          </cell>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453</v>
          </cell>
          <cell r="H235" t="str">
            <v>Percentage of high risk long-stay residents with pressure ulcers</v>
          </cell>
          <cell r="I235" t="str">
            <v>Long Stay</v>
          </cell>
          <cell r="J235">
            <v>11.84211</v>
          </cell>
          <cell r="L235">
            <v>8.4337300000000006</v>
          </cell>
          <cell r="N235">
            <v>9.0909099999999992</v>
          </cell>
          <cell r="P235">
            <v>4.5454499999999998</v>
          </cell>
          <cell r="R235">
            <v>8.5910639999999994</v>
          </cell>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453</v>
          </cell>
          <cell r="H236" t="str">
            <v>Percentage of high risk long-stay residents with pressure ulcers</v>
          </cell>
          <cell r="I236" t="str">
            <v>Long Stay</v>
          </cell>
          <cell r="J236">
            <v>5.4545500000000002</v>
          </cell>
          <cell r="L236">
            <v>0</v>
          </cell>
          <cell r="N236">
            <v>1.6666700000000001</v>
          </cell>
          <cell r="P236">
            <v>1.8181799999999999</v>
          </cell>
          <cell r="R236">
            <v>2.2222240000000002</v>
          </cell>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453</v>
          </cell>
          <cell r="H237" t="str">
            <v>Percentage of high risk long-stay residents with pressure ulcers</v>
          </cell>
          <cell r="I237" t="str">
            <v>Long Stay</v>
          </cell>
          <cell r="J237" t="str">
            <v>*</v>
          </cell>
          <cell r="K237">
            <v>9</v>
          </cell>
          <cell r="L237">
            <v>4.7618999999999998</v>
          </cell>
          <cell r="N237">
            <v>14.28571</v>
          </cell>
          <cell r="P237">
            <v>5</v>
          </cell>
          <cell r="R237">
            <v>11.249997</v>
          </cell>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453</v>
          </cell>
          <cell r="H238" t="str">
            <v>Percentage of high risk long-stay residents with pressure ulcers</v>
          </cell>
          <cell r="I238" t="str">
            <v>Long Stay</v>
          </cell>
          <cell r="J238">
            <v>16.4557</v>
          </cell>
          <cell r="L238">
            <v>9.6385500000000004</v>
          </cell>
          <cell r="N238">
            <v>12.16216</v>
          </cell>
          <cell r="P238">
            <v>13.235290000000001</v>
          </cell>
          <cell r="R238">
            <v>12.828946</v>
          </cell>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453</v>
          </cell>
          <cell r="H239" t="str">
            <v>Percentage of high risk long-stay residents with pressure ulcers</v>
          </cell>
          <cell r="I239" t="str">
            <v>Long Stay</v>
          </cell>
          <cell r="J239">
            <v>7.69231</v>
          </cell>
          <cell r="L239">
            <v>7.3170700000000002</v>
          </cell>
          <cell r="N239">
            <v>5.4054099999999998</v>
          </cell>
          <cell r="P239">
            <v>4.5454499999999998</v>
          </cell>
          <cell r="R239">
            <v>6.2111799999999997</v>
          </cell>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453</v>
          </cell>
          <cell r="H240" t="str">
            <v>Percentage of high risk long-stay residents with pressure ulcers</v>
          </cell>
          <cell r="I240" t="str">
            <v>Long Stay</v>
          </cell>
          <cell r="J240">
            <v>12.727270000000001</v>
          </cell>
          <cell r="L240">
            <v>11.11111</v>
          </cell>
          <cell r="N240">
            <v>4.61538</v>
          </cell>
          <cell r="P240">
            <v>9.2307699999999997</v>
          </cell>
          <cell r="R240">
            <v>9.2741919999999993</v>
          </cell>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453</v>
          </cell>
          <cell r="H241" t="str">
            <v>Percentage of high risk long-stay residents with pressure ulcers</v>
          </cell>
          <cell r="I241" t="str">
            <v>Long Stay</v>
          </cell>
          <cell r="J241">
            <v>14.10256</v>
          </cell>
          <cell r="L241">
            <v>10.97561</v>
          </cell>
          <cell r="N241">
            <v>19.5122</v>
          </cell>
          <cell r="P241">
            <v>16.853929999999998</v>
          </cell>
          <cell r="R241">
            <v>15.407855</v>
          </cell>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453</v>
          </cell>
          <cell r="H242" t="str">
            <v>Percentage of high risk long-stay residents with pressure ulcers</v>
          </cell>
          <cell r="I242" t="str">
            <v>Long Stay</v>
          </cell>
          <cell r="J242" t="str">
            <v>*</v>
          </cell>
          <cell r="K242">
            <v>9</v>
          </cell>
          <cell r="L242" t="str">
            <v>*</v>
          </cell>
          <cell r="M242">
            <v>9</v>
          </cell>
          <cell r="N242" t="str">
            <v>*</v>
          </cell>
          <cell r="O242">
            <v>9</v>
          </cell>
          <cell r="P242" t="str">
            <v>*</v>
          </cell>
          <cell r="Q242">
            <v>9</v>
          </cell>
          <cell r="R242">
            <v>11.363638</v>
          </cell>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453</v>
          </cell>
          <cell r="H243" t="str">
            <v>Percentage of high risk long-stay residents with pressure ulcers</v>
          </cell>
          <cell r="I243" t="str">
            <v>Long Stay</v>
          </cell>
          <cell r="J243">
            <v>10.52632</v>
          </cell>
          <cell r="L243">
            <v>7.3170700000000002</v>
          </cell>
          <cell r="N243">
            <v>8.5106400000000004</v>
          </cell>
          <cell r="P243">
            <v>10.204079999999999</v>
          </cell>
          <cell r="R243">
            <v>9.1428569999999993</v>
          </cell>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453</v>
          </cell>
          <cell r="H244" t="str">
            <v>Percentage of high risk long-stay residents with pressure ulcers</v>
          </cell>
          <cell r="I244" t="str">
            <v>Long Stay</v>
          </cell>
          <cell r="J244">
            <v>9.0909099999999992</v>
          </cell>
          <cell r="L244">
            <v>10.27397</v>
          </cell>
          <cell r="N244">
            <v>9.2105300000000003</v>
          </cell>
          <cell r="P244">
            <v>9.8684200000000004</v>
          </cell>
          <cell r="R244">
            <v>9.6026489999999995</v>
          </cell>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453</v>
          </cell>
          <cell r="H245" t="str">
            <v>Percentage of high risk long-stay residents with pressure ulcers</v>
          </cell>
          <cell r="I245" t="str">
            <v>Long Stay</v>
          </cell>
          <cell r="J245">
            <v>16.98113</v>
          </cell>
          <cell r="L245">
            <v>13.043480000000001</v>
          </cell>
          <cell r="N245">
            <v>17.391300000000001</v>
          </cell>
          <cell r="P245">
            <v>16</v>
          </cell>
          <cell r="R245">
            <v>15.897435</v>
          </cell>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453</v>
          </cell>
          <cell r="H246" t="str">
            <v>Percentage of high risk long-stay residents with pressure ulcers</v>
          </cell>
          <cell r="I246" t="str">
            <v>Long Stay</v>
          </cell>
          <cell r="J246">
            <v>10.86957</v>
          </cell>
          <cell r="L246">
            <v>6.6666699999999999</v>
          </cell>
          <cell r="N246">
            <v>6.3829799999999999</v>
          </cell>
          <cell r="P246">
            <v>12.5</v>
          </cell>
          <cell r="R246">
            <v>8.8235320000000002</v>
          </cell>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453</v>
          </cell>
          <cell r="H247" t="str">
            <v>Percentage of high risk long-stay residents with pressure ulcers</v>
          </cell>
          <cell r="I247" t="str">
            <v>Long Stay</v>
          </cell>
          <cell r="J247">
            <v>5</v>
          </cell>
          <cell r="L247">
            <v>0</v>
          </cell>
          <cell r="N247">
            <v>8.6956500000000005</v>
          </cell>
          <cell r="P247">
            <v>15.68627</v>
          </cell>
          <cell r="R247">
            <v>7.6086939999999998</v>
          </cell>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453</v>
          </cell>
          <cell r="H248" t="str">
            <v>Percentage of high risk long-stay residents with pressure ulcers</v>
          </cell>
          <cell r="I248" t="str">
            <v>Long Stay</v>
          </cell>
          <cell r="J248">
            <v>14.28571</v>
          </cell>
          <cell r="L248">
            <v>10</v>
          </cell>
          <cell r="N248">
            <v>10.34483</v>
          </cell>
          <cell r="P248">
            <v>16.66667</v>
          </cell>
          <cell r="R248">
            <v>12.820513</v>
          </cell>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453</v>
          </cell>
          <cell r="H249" t="str">
            <v>Percentage of high risk long-stay residents with pressure ulcers</v>
          </cell>
          <cell r="I249" t="str">
            <v>Long Stay</v>
          </cell>
          <cell r="J249">
            <v>17.64706</v>
          </cell>
          <cell r="L249">
            <v>15.15152</v>
          </cell>
          <cell r="N249">
            <v>5.7142900000000001</v>
          </cell>
          <cell r="P249">
            <v>11.11111</v>
          </cell>
          <cell r="R249">
            <v>12.318842999999999</v>
          </cell>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453</v>
          </cell>
          <cell r="H250" t="str">
            <v>Percentage of high risk long-stay residents with pressure ulcers</v>
          </cell>
          <cell r="I250" t="str">
            <v>Long Stay</v>
          </cell>
          <cell r="J250">
            <v>6.7796599999999998</v>
          </cell>
          <cell r="L250">
            <v>4.5454499999999998</v>
          </cell>
          <cell r="N250">
            <v>6.8493199999999996</v>
          </cell>
          <cell r="P250">
            <v>4.9382700000000002</v>
          </cell>
          <cell r="R250">
            <v>5.7347669999999997</v>
          </cell>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453</v>
          </cell>
          <cell r="H251" t="str">
            <v>Percentage of high risk long-stay residents with pressure ulcers</v>
          </cell>
          <cell r="I251" t="str">
            <v>Long Stay</v>
          </cell>
          <cell r="J251">
            <v>14.47368</v>
          </cell>
          <cell r="L251">
            <v>16.438359999999999</v>
          </cell>
          <cell r="N251">
            <v>14.66667</v>
          </cell>
          <cell r="P251">
            <v>9.78261</v>
          </cell>
          <cell r="R251">
            <v>13.607595999999999</v>
          </cell>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453</v>
          </cell>
          <cell r="H252" t="str">
            <v>Percentage of high risk long-stay residents with pressure ulcers</v>
          </cell>
          <cell r="I252" t="str">
            <v>Long Stay</v>
          </cell>
          <cell r="J252">
            <v>0</v>
          </cell>
          <cell r="L252">
            <v>4.7618999999999998</v>
          </cell>
          <cell r="N252">
            <v>18.181819999999998</v>
          </cell>
          <cell r="P252">
            <v>8.6956500000000005</v>
          </cell>
          <cell r="R252">
            <v>8.0459759999999996</v>
          </cell>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453</v>
          </cell>
          <cell r="H253" t="str">
            <v>Percentage of high risk long-stay residents with pressure ulcers</v>
          </cell>
          <cell r="I253" t="str">
            <v>Long Stay</v>
          </cell>
          <cell r="J253">
            <v>7.1428599999999998</v>
          </cell>
          <cell r="L253">
            <v>3.5714299999999999</v>
          </cell>
          <cell r="N253">
            <v>3.3333300000000001</v>
          </cell>
          <cell r="P253">
            <v>3.7037</v>
          </cell>
          <cell r="R253">
            <v>4.4247779999999999</v>
          </cell>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453</v>
          </cell>
          <cell r="H254" t="str">
            <v>Percentage of high risk long-stay residents with pressure ulcers</v>
          </cell>
          <cell r="I254" t="str">
            <v>Long Stay</v>
          </cell>
          <cell r="J254" t="str">
            <v>*</v>
          </cell>
          <cell r="K254">
            <v>9</v>
          </cell>
          <cell r="L254" t="str">
            <v>*</v>
          </cell>
          <cell r="M254">
            <v>9</v>
          </cell>
          <cell r="N254" t="str">
            <v>*</v>
          </cell>
          <cell r="O254">
            <v>9</v>
          </cell>
          <cell r="P254">
            <v>4.7618999999999998</v>
          </cell>
          <cell r="R254">
            <v>11.111110999999999</v>
          </cell>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453</v>
          </cell>
          <cell r="H255" t="str">
            <v>Percentage of high risk long-stay residents with pressure ulcers</v>
          </cell>
          <cell r="I255" t="str">
            <v>Long Stay</v>
          </cell>
          <cell r="J255" t="str">
            <v>*</v>
          </cell>
          <cell r="K255">
            <v>9</v>
          </cell>
          <cell r="L255" t="str">
            <v>*</v>
          </cell>
          <cell r="M255">
            <v>9</v>
          </cell>
          <cell r="N255" t="str">
            <v>*</v>
          </cell>
          <cell r="O255">
            <v>9</v>
          </cell>
          <cell r="P255" t="str">
            <v>*</v>
          </cell>
          <cell r="Q255">
            <v>9</v>
          </cell>
          <cell r="R255">
            <v>7.3529439999999999</v>
          </cell>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453</v>
          </cell>
          <cell r="H256" t="str">
            <v>Percentage of high risk long-stay residents with pressure ulcers</v>
          </cell>
          <cell r="I256" t="str">
            <v>Long Stay</v>
          </cell>
          <cell r="J256">
            <v>4</v>
          </cell>
          <cell r="L256">
            <v>0</v>
          </cell>
          <cell r="N256">
            <v>12.5</v>
          </cell>
          <cell r="P256">
            <v>0</v>
          </cell>
          <cell r="R256">
            <v>4.4943819999999999</v>
          </cell>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453</v>
          </cell>
          <cell r="H257" t="str">
            <v>Percentage of high risk long-stay residents with pressure ulcers</v>
          </cell>
          <cell r="I257" t="str">
            <v>Long Stay</v>
          </cell>
          <cell r="J257">
            <v>2.0408200000000001</v>
          </cell>
          <cell r="L257">
            <v>5.9405900000000003</v>
          </cell>
          <cell r="N257">
            <v>3.0612200000000001</v>
          </cell>
          <cell r="P257">
            <v>6.1224499999999997</v>
          </cell>
          <cell r="R257">
            <v>4.3037960000000002</v>
          </cell>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453</v>
          </cell>
          <cell r="H258" t="str">
            <v>Percentage of high risk long-stay residents with pressure ulcers</v>
          </cell>
          <cell r="I258" t="str">
            <v>Long Stay</v>
          </cell>
          <cell r="J258">
            <v>2</v>
          </cell>
          <cell r="L258">
            <v>6.5573800000000002</v>
          </cell>
          <cell r="N258">
            <v>10.71429</v>
          </cell>
          <cell r="P258">
            <v>8</v>
          </cell>
          <cell r="R258">
            <v>7.0247950000000001</v>
          </cell>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453</v>
          </cell>
          <cell r="H259" t="str">
            <v>Percentage of high risk long-stay residents with pressure ulcers</v>
          </cell>
          <cell r="I259" t="str">
            <v>Long Stay</v>
          </cell>
          <cell r="J259">
            <v>10.34483</v>
          </cell>
          <cell r="L259">
            <v>7.1428599999999998</v>
          </cell>
          <cell r="N259">
            <v>6.6666699999999999</v>
          </cell>
          <cell r="P259">
            <v>8.8235299999999999</v>
          </cell>
          <cell r="R259">
            <v>8.2644649999999995</v>
          </cell>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453</v>
          </cell>
          <cell r="H260" t="str">
            <v>Percentage of high risk long-stay residents with pressure ulcers</v>
          </cell>
          <cell r="I260" t="str">
            <v>Long Stay</v>
          </cell>
          <cell r="J260">
            <v>3.125</v>
          </cell>
          <cell r="L260">
            <v>3.3333300000000001</v>
          </cell>
          <cell r="N260">
            <v>0</v>
          </cell>
          <cell r="P260">
            <v>0</v>
          </cell>
          <cell r="R260">
            <v>1.8691580000000001</v>
          </cell>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453</v>
          </cell>
          <cell r="H261" t="str">
            <v>Percentage of high risk long-stay residents with pressure ulcers</v>
          </cell>
          <cell r="I261" t="str">
            <v>Long Stay</v>
          </cell>
          <cell r="J261" t="str">
            <v>*</v>
          </cell>
          <cell r="K261">
            <v>9</v>
          </cell>
          <cell r="L261" t="str">
            <v>*</v>
          </cell>
          <cell r="M261">
            <v>9</v>
          </cell>
          <cell r="N261" t="str">
            <v>*</v>
          </cell>
          <cell r="O261">
            <v>9</v>
          </cell>
          <cell r="P261" t="str">
            <v>*</v>
          </cell>
          <cell r="Q261">
            <v>9</v>
          </cell>
          <cell r="R261">
            <v>12.820513</v>
          </cell>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453</v>
          </cell>
          <cell r="H262" t="str">
            <v>Percentage of high risk long-stay residents with pressure ulcers</v>
          </cell>
          <cell r="I262" t="str">
            <v>Long Stay</v>
          </cell>
          <cell r="J262">
            <v>13.55932</v>
          </cell>
          <cell r="L262">
            <v>11.864409999999999</v>
          </cell>
          <cell r="N262">
            <v>9.5238099999999992</v>
          </cell>
          <cell r="P262">
            <v>9.5238099999999992</v>
          </cell>
          <cell r="R262">
            <v>11.065574</v>
          </cell>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453</v>
          </cell>
          <cell r="H263" t="str">
            <v>Percentage of high risk long-stay residents with pressure ulcers</v>
          </cell>
          <cell r="I263" t="str">
            <v>Long Stay</v>
          </cell>
          <cell r="J263" t="str">
            <v>*</v>
          </cell>
          <cell r="K263">
            <v>9</v>
          </cell>
          <cell r="L263" t="str">
            <v>*</v>
          </cell>
          <cell r="M263">
            <v>9</v>
          </cell>
          <cell r="N263">
            <v>14.28571</v>
          </cell>
          <cell r="P263">
            <v>5</v>
          </cell>
          <cell r="R263">
            <v>10.958904</v>
          </cell>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453</v>
          </cell>
          <cell r="H264" t="str">
            <v>Percentage of high risk long-stay residents with pressure ulcers</v>
          </cell>
          <cell r="I264" t="str">
            <v>Long Stay</v>
          </cell>
          <cell r="J264">
            <v>19.354839999999999</v>
          </cell>
          <cell r="L264">
            <v>9.0909099999999992</v>
          </cell>
          <cell r="N264">
            <v>13.63636</v>
          </cell>
          <cell r="P264">
            <v>12.5</v>
          </cell>
          <cell r="R264">
            <v>14.141413999999999</v>
          </cell>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453</v>
          </cell>
          <cell r="H265" t="str">
            <v>Percentage of high risk long-stay residents with pressure ulcers</v>
          </cell>
          <cell r="I265" t="str">
            <v>Long Stay</v>
          </cell>
          <cell r="J265">
            <v>4.1666699999999999</v>
          </cell>
          <cell r="L265">
            <v>2.2727300000000001</v>
          </cell>
          <cell r="N265">
            <v>4.0816299999999996</v>
          </cell>
          <cell r="P265">
            <v>7.1428599999999998</v>
          </cell>
          <cell r="R265">
            <v>4.3715859999999997</v>
          </cell>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453</v>
          </cell>
          <cell r="H266" t="str">
            <v>Percentage of high risk long-stay residents with pressure ulcers</v>
          </cell>
          <cell r="I266" t="str">
            <v>Long Stay</v>
          </cell>
          <cell r="J266">
            <v>11.11111</v>
          </cell>
          <cell r="L266">
            <v>6.0606099999999996</v>
          </cell>
          <cell r="N266">
            <v>2.9411800000000001</v>
          </cell>
          <cell r="P266">
            <v>13.33333</v>
          </cell>
          <cell r="R266">
            <v>8.2706780000000002</v>
          </cell>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453</v>
          </cell>
          <cell r="H267" t="str">
            <v>Percentage of high risk long-stay residents with pressure ulcers</v>
          </cell>
          <cell r="I267" t="str">
            <v>Long Stay</v>
          </cell>
          <cell r="J267">
            <v>7.1428599999999998</v>
          </cell>
          <cell r="L267">
            <v>4.87805</v>
          </cell>
          <cell r="N267">
            <v>9.0909099999999992</v>
          </cell>
          <cell r="P267">
            <v>5</v>
          </cell>
          <cell r="R267">
            <v>6.5868279999999997</v>
          </cell>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453</v>
          </cell>
          <cell r="H268" t="str">
            <v>Percentage of high risk long-stay residents with pressure ulcers</v>
          </cell>
          <cell r="I268" t="str">
            <v>Long Stay</v>
          </cell>
          <cell r="J268">
            <v>1.4285699999999999</v>
          </cell>
          <cell r="L268">
            <v>7.0422500000000001</v>
          </cell>
          <cell r="N268">
            <v>4.2253499999999997</v>
          </cell>
          <cell r="P268">
            <v>13.235290000000001</v>
          </cell>
          <cell r="R268">
            <v>6.4285690000000004</v>
          </cell>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453</v>
          </cell>
          <cell r="H269" t="str">
            <v>Percentage of high risk long-stay residents with pressure ulcers</v>
          </cell>
          <cell r="I269" t="str">
            <v>Long Stay</v>
          </cell>
          <cell r="J269">
            <v>5.66038</v>
          </cell>
          <cell r="L269">
            <v>8.2568800000000007</v>
          </cell>
          <cell r="N269">
            <v>14.95327</v>
          </cell>
          <cell r="P269">
            <v>5.7142900000000001</v>
          </cell>
          <cell r="R269">
            <v>8.6651070000000008</v>
          </cell>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453</v>
          </cell>
          <cell r="H270" t="str">
            <v>Percentage of high risk long-stay residents with pressure ulcers</v>
          </cell>
          <cell r="I270" t="str">
            <v>Long Stay</v>
          </cell>
          <cell r="J270">
            <v>6.8627500000000001</v>
          </cell>
          <cell r="L270">
            <v>7.2916699999999999</v>
          </cell>
          <cell r="N270">
            <v>4.3478300000000001</v>
          </cell>
          <cell r="P270">
            <v>8.5106400000000004</v>
          </cell>
          <cell r="R270">
            <v>6.7708370000000002</v>
          </cell>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453</v>
          </cell>
          <cell r="H271" t="str">
            <v>Percentage of high risk long-stay residents with pressure ulcers</v>
          </cell>
          <cell r="I271" t="str">
            <v>Long Stay</v>
          </cell>
          <cell r="J271" t="str">
            <v>*</v>
          </cell>
          <cell r="K271">
            <v>9</v>
          </cell>
          <cell r="L271">
            <v>25</v>
          </cell>
          <cell r="N271">
            <v>12.5</v>
          </cell>
          <cell r="P271">
            <v>10</v>
          </cell>
          <cell r="R271">
            <v>14.444444000000001</v>
          </cell>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453</v>
          </cell>
          <cell r="H272" t="str">
            <v>Percentage of high risk long-stay residents with pressure ulcers</v>
          </cell>
          <cell r="I272" t="str">
            <v>Long Stay</v>
          </cell>
          <cell r="J272">
            <v>6.5217400000000003</v>
          </cell>
          <cell r="L272">
            <v>2.32558</v>
          </cell>
          <cell r="N272">
            <v>9.7561</v>
          </cell>
          <cell r="P272">
            <v>5.4054099999999998</v>
          </cell>
          <cell r="R272">
            <v>5.9880250000000004</v>
          </cell>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453</v>
          </cell>
          <cell r="H273" t="str">
            <v>Percentage of high risk long-stay residents with pressure ulcers</v>
          </cell>
          <cell r="I273" t="str">
            <v>Long Stay</v>
          </cell>
          <cell r="J273" t="str">
            <v>*</v>
          </cell>
          <cell r="K273">
            <v>9</v>
          </cell>
          <cell r="L273" t="str">
            <v>*</v>
          </cell>
          <cell r="M273">
            <v>9</v>
          </cell>
          <cell r="N273" t="str">
            <v>*</v>
          </cell>
          <cell r="O273">
            <v>9</v>
          </cell>
          <cell r="P273" t="str">
            <v>*</v>
          </cell>
          <cell r="Q273">
            <v>9</v>
          </cell>
          <cell r="R273">
            <v>25</v>
          </cell>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453</v>
          </cell>
          <cell r="H274" t="str">
            <v>Percentage of high risk long-stay residents with pressure ulcers</v>
          </cell>
          <cell r="I274" t="str">
            <v>Long Stay</v>
          </cell>
          <cell r="J274">
            <v>9.61538</v>
          </cell>
          <cell r="L274">
            <v>5.4545500000000002</v>
          </cell>
          <cell r="N274">
            <v>3.6363599999999998</v>
          </cell>
          <cell r="P274">
            <v>12.2807</v>
          </cell>
          <cell r="R274">
            <v>7.762556</v>
          </cell>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453</v>
          </cell>
          <cell r="H275" t="str">
            <v>Percentage of high risk long-stay residents with pressure ulcers</v>
          </cell>
          <cell r="I275" t="str">
            <v>Long Stay</v>
          </cell>
          <cell r="J275">
            <v>15</v>
          </cell>
          <cell r="L275">
            <v>12</v>
          </cell>
          <cell r="N275">
            <v>13.043480000000001</v>
          </cell>
          <cell r="P275">
            <v>4.1666699999999999</v>
          </cell>
          <cell r="R275">
            <v>10.869567</v>
          </cell>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453</v>
          </cell>
          <cell r="H276" t="str">
            <v>Percentage of high risk long-stay residents with pressure ulcers</v>
          </cell>
          <cell r="I276" t="str">
            <v>Long Stay</v>
          </cell>
          <cell r="J276">
            <v>5</v>
          </cell>
          <cell r="L276">
            <v>14.28571</v>
          </cell>
          <cell r="N276">
            <v>11.11111</v>
          </cell>
          <cell r="P276">
            <v>16.66667</v>
          </cell>
          <cell r="R276">
            <v>12.121211000000001</v>
          </cell>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453</v>
          </cell>
          <cell r="H277" t="str">
            <v>Percentage of high risk long-stay residents with pressure ulcers</v>
          </cell>
          <cell r="I277" t="str">
            <v>Long Stay</v>
          </cell>
          <cell r="J277">
            <v>15</v>
          </cell>
          <cell r="L277">
            <v>8.1081099999999999</v>
          </cell>
          <cell r="N277">
            <v>9.5238099999999992</v>
          </cell>
          <cell r="P277">
            <v>14.28571</v>
          </cell>
          <cell r="R277">
            <v>11.801242</v>
          </cell>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453</v>
          </cell>
          <cell r="H278" t="str">
            <v>Percentage of high risk long-stay residents with pressure ulcers</v>
          </cell>
          <cell r="I278" t="str">
            <v>Long Stay</v>
          </cell>
          <cell r="J278">
            <v>7.0175400000000003</v>
          </cell>
          <cell r="L278">
            <v>5.1724100000000002</v>
          </cell>
          <cell r="N278">
            <v>7.8125</v>
          </cell>
          <cell r="P278">
            <v>6.6666699999999999</v>
          </cell>
          <cell r="R278">
            <v>6.6929129999999999</v>
          </cell>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453</v>
          </cell>
          <cell r="H279" t="str">
            <v>Percentage of high risk long-stay residents with pressure ulcers</v>
          </cell>
          <cell r="I279" t="str">
            <v>Long Stay</v>
          </cell>
          <cell r="J279">
            <v>4.3478300000000001</v>
          </cell>
          <cell r="L279">
            <v>0</v>
          </cell>
          <cell r="N279">
            <v>3.5714299999999999</v>
          </cell>
          <cell r="P279">
            <v>9.5238099999999992</v>
          </cell>
          <cell r="R279">
            <v>4.0404049999999998</v>
          </cell>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453</v>
          </cell>
          <cell r="H280" t="str">
            <v>Percentage of high risk long-stay residents with pressure ulcers</v>
          </cell>
          <cell r="I280" t="str">
            <v>Long Stay</v>
          </cell>
          <cell r="J280">
            <v>13.63636</v>
          </cell>
          <cell r="L280">
            <v>14.28571</v>
          </cell>
          <cell r="N280">
            <v>13.51351</v>
          </cell>
          <cell r="P280">
            <v>13.88889</v>
          </cell>
          <cell r="R280">
            <v>13.836475</v>
          </cell>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453</v>
          </cell>
          <cell r="H281" t="str">
            <v>Percentage of high risk long-stay residents with pressure ulcers</v>
          </cell>
          <cell r="I281" t="str">
            <v>Long Stay</v>
          </cell>
          <cell r="J281" t="str">
            <v>*</v>
          </cell>
          <cell r="K281">
            <v>9</v>
          </cell>
          <cell r="L281" t="str">
            <v>*</v>
          </cell>
          <cell r="M281">
            <v>9</v>
          </cell>
          <cell r="N281" t="str">
            <v>*</v>
          </cell>
          <cell r="O281">
            <v>9</v>
          </cell>
          <cell r="P281" t="str">
            <v>*</v>
          </cell>
          <cell r="Q281">
            <v>9</v>
          </cell>
          <cell r="R281">
            <v>1.333334</v>
          </cell>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453</v>
          </cell>
          <cell r="H282" t="str">
            <v>Percentage of high risk long-stay residents with pressure ulcers</v>
          </cell>
          <cell r="I282" t="str">
            <v>Long Stay</v>
          </cell>
          <cell r="J282" t="str">
            <v>*</v>
          </cell>
          <cell r="K282">
            <v>9</v>
          </cell>
          <cell r="L282" t="str">
            <v>*</v>
          </cell>
          <cell r="M282">
            <v>9</v>
          </cell>
          <cell r="N282" t="str">
            <v>*</v>
          </cell>
          <cell r="O282">
            <v>9</v>
          </cell>
          <cell r="P282" t="str">
            <v>*</v>
          </cell>
          <cell r="Q282">
            <v>9</v>
          </cell>
          <cell r="R282">
            <v>9.8360660000000006</v>
          </cell>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453</v>
          </cell>
          <cell r="H283" t="str">
            <v>Percentage of high risk long-stay residents with pressure ulcers</v>
          </cell>
          <cell r="I283" t="str">
            <v>Long Stay</v>
          </cell>
          <cell r="J283">
            <v>20.83333</v>
          </cell>
          <cell r="L283">
            <v>4.5454499999999998</v>
          </cell>
          <cell r="N283">
            <v>0</v>
          </cell>
          <cell r="P283">
            <v>0</v>
          </cell>
          <cell r="R283">
            <v>6.5934049999999997</v>
          </cell>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453</v>
          </cell>
          <cell r="H284" t="str">
            <v>Percentage of high risk long-stay residents with pressure ulcers</v>
          </cell>
          <cell r="I284" t="str">
            <v>Long Stay</v>
          </cell>
          <cell r="J284">
            <v>8.3333300000000001</v>
          </cell>
          <cell r="L284">
            <v>8.7719299999999993</v>
          </cell>
          <cell r="N284">
            <v>8.4745799999999996</v>
          </cell>
          <cell r="P284">
            <v>5.2631600000000001</v>
          </cell>
          <cell r="R284">
            <v>7.7253230000000004</v>
          </cell>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453</v>
          </cell>
          <cell r="H285" t="str">
            <v>Percentage of high risk long-stay residents with pressure ulcers</v>
          </cell>
          <cell r="I285" t="str">
            <v>Long Stay</v>
          </cell>
          <cell r="J285">
            <v>7.4074099999999996</v>
          </cell>
          <cell r="L285">
            <v>5.0847499999999997</v>
          </cell>
          <cell r="N285">
            <v>5.5555599999999998</v>
          </cell>
          <cell r="P285">
            <v>10.86957</v>
          </cell>
          <cell r="R285">
            <v>7.0422580000000004</v>
          </cell>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453</v>
          </cell>
          <cell r="H286" t="str">
            <v>Percentage of high risk long-stay residents with pressure ulcers</v>
          </cell>
          <cell r="I286" t="str">
            <v>Long Stay</v>
          </cell>
          <cell r="J286">
            <v>16.98113</v>
          </cell>
          <cell r="L286">
            <v>9.0909099999999992</v>
          </cell>
          <cell r="N286">
            <v>12.06897</v>
          </cell>
          <cell r="P286">
            <v>11.11111</v>
          </cell>
          <cell r="R286">
            <v>12.322276</v>
          </cell>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453</v>
          </cell>
          <cell r="H287" t="str">
            <v>Percentage of high risk long-stay residents with pressure ulcers</v>
          </cell>
          <cell r="I287" t="str">
            <v>Long Stay</v>
          </cell>
          <cell r="J287">
            <v>11.39241</v>
          </cell>
          <cell r="L287">
            <v>8.3333300000000001</v>
          </cell>
          <cell r="N287">
            <v>11.39241</v>
          </cell>
          <cell r="P287">
            <v>11.538460000000001</v>
          </cell>
          <cell r="R287">
            <v>10.625000999999999</v>
          </cell>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453</v>
          </cell>
          <cell r="H288" t="str">
            <v>Percentage of high risk long-stay residents with pressure ulcers</v>
          </cell>
          <cell r="I288" t="str">
            <v>Long Stay</v>
          </cell>
          <cell r="J288">
            <v>7.69231</v>
          </cell>
          <cell r="L288">
            <v>6.25</v>
          </cell>
          <cell r="N288">
            <v>12.903230000000001</v>
          </cell>
          <cell r="P288">
            <v>7.69231</v>
          </cell>
          <cell r="R288">
            <v>8.5937520000000003</v>
          </cell>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453</v>
          </cell>
          <cell r="H289" t="str">
            <v>Percentage of high risk long-stay residents with pressure ulcers</v>
          </cell>
          <cell r="I289" t="str">
            <v>Long Stay</v>
          </cell>
          <cell r="J289" t="str">
            <v>*</v>
          </cell>
          <cell r="K289">
            <v>9</v>
          </cell>
          <cell r="L289" t="str">
            <v>*</v>
          </cell>
          <cell r="M289">
            <v>9</v>
          </cell>
          <cell r="N289">
            <v>30.43478</v>
          </cell>
          <cell r="P289">
            <v>23.33333</v>
          </cell>
          <cell r="R289">
            <v>21.839077</v>
          </cell>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453</v>
          </cell>
          <cell r="H290" t="str">
            <v>Percentage of high risk long-stay residents with pressure ulcers</v>
          </cell>
          <cell r="I290" t="str">
            <v>Long Stay</v>
          </cell>
          <cell r="J290">
            <v>13.63636</v>
          </cell>
          <cell r="L290">
            <v>14.28571</v>
          </cell>
          <cell r="N290">
            <v>16.12903</v>
          </cell>
          <cell r="P290">
            <v>11.594200000000001</v>
          </cell>
          <cell r="R290">
            <v>13.857675</v>
          </cell>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453</v>
          </cell>
          <cell r="H291" t="str">
            <v>Percentage of high risk long-stay residents with pressure ulcers</v>
          </cell>
          <cell r="I291" t="str">
            <v>Long Stay</v>
          </cell>
          <cell r="J291" t="str">
            <v>*</v>
          </cell>
          <cell r="K291">
            <v>9</v>
          </cell>
          <cell r="L291" t="str">
            <v>*</v>
          </cell>
          <cell r="M291">
            <v>9</v>
          </cell>
          <cell r="N291" t="str">
            <v>*</v>
          </cell>
          <cell r="O291">
            <v>9</v>
          </cell>
          <cell r="P291" t="str">
            <v>*</v>
          </cell>
          <cell r="Q291">
            <v>9</v>
          </cell>
          <cell r="R291">
            <v>8.1967219999999994</v>
          </cell>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453</v>
          </cell>
          <cell r="H292" t="str">
            <v>Percentage of high risk long-stay residents with pressure ulcers</v>
          </cell>
          <cell r="I292" t="str">
            <v>Long Stay</v>
          </cell>
          <cell r="J292">
            <v>1.38889</v>
          </cell>
          <cell r="L292">
            <v>2.7777799999999999</v>
          </cell>
          <cell r="N292">
            <v>1.4492799999999999</v>
          </cell>
          <cell r="P292">
            <v>4.3478300000000001</v>
          </cell>
          <cell r="R292">
            <v>2.622954</v>
          </cell>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453</v>
          </cell>
          <cell r="H293" t="str">
            <v>Percentage of high risk long-stay residents with pressure ulcers</v>
          </cell>
          <cell r="I293" t="str">
            <v>Long Stay</v>
          </cell>
          <cell r="J293">
            <v>13.15789</v>
          </cell>
          <cell r="L293">
            <v>4.4642900000000001</v>
          </cell>
          <cell r="N293">
            <v>7.2580600000000004</v>
          </cell>
          <cell r="P293">
            <v>11.607139999999999</v>
          </cell>
          <cell r="R293">
            <v>9.0909069999999996</v>
          </cell>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453</v>
          </cell>
          <cell r="H294" t="str">
            <v>Percentage of high risk long-stay residents with pressure ulcers</v>
          </cell>
          <cell r="I294" t="str">
            <v>Long Stay</v>
          </cell>
          <cell r="J294" t="str">
            <v>*</v>
          </cell>
          <cell r="K294">
            <v>9</v>
          </cell>
          <cell r="L294" t="str">
            <v>*</v>
          </cell>
          <cell r="M294">
            <v>9</v>
          </cell>
          <cell r="N294" t="str">
            <v>*</v>
          </cell>
          <cell r="O294">
            <v>9</v>
          </cell>
          <cell r="P294" t="str">
            <v>*</v>
          </cell>
          <cell r="Q294">
            <v>9</v>
          </cell>
          <cell r="R294">
            <v>8.3333340000000007</v>
          </cell>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453</v>
          </cell>
          <cell r="H295" t="str">
            <v>Percentage of high risk long-stay residents with pressure ulcers</v>
          </cell>
          <cell r="I295" t="str">
            <v>Long Stay</v>
          </cell>
          <cell r="J295">
            <v>4</v>
          </cell>
          <cell r="L295">
            <v>2</v>
          </cell>
          <cell r="N295">
            <v>6.6666699999999999</v>
          </cell>
          <cell r="P295">
            <v>8.3333300000000001</v>
          </cell>
          <cell r="R295">
            <v>4.9723759999999997</v>
          </cell>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453</v>
          </cell>
          <cell r="H296" t="str">
            <v>Percentage of high risk long-stay residents with pressure ulcers</v>
          </cell>
          <cell r="I296" t="str">
            <v>Long Stay</v>
          </cell>
          <cell r="J296">
            <v>9.5890400000000007</v>
          </cell>
          <cell r="L296">
            <v>4.4776100000000003</v>
          </cell>
          <cell r="N296">
            <v>6.7567599999999999</v>
          </cell>
          <cell r="P296">
            <v>8.9743600000000008</v>
          </cell>
          <cell r="R296">
            <v>7.5342469999999997</v>
          </cell>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453</v>
          </cell>
          <cell r="H297" t="str">
            <v>Percentage of high risk long-stay residents with pressure ulcers</v>
          </cell>
          <cell r="I297" t="str">
            <v>Long Stay</v>
          </cell>
          <cell r="J297">
            <v>11.290319999999999</v>
          </cell>
          <cell r="L297">
            <v>11.11111</v>
          </cell>
          <cell r="N297">
            <v>16.417909999999999</v>
          </cell>
          <cell r="P297">
            <v>8.0645199999999999</v>
          </cell>
          <cell r="R297">
            <v>11.811024</v>
          </cell>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453</v>
          </cell>
          <cell r="H298" t="str">
            <v>Percentage of high risk long-stay residents with pressure ulcers</v>
          </cell>
          <cell r="I298" t="str">
            <v>Long Stay</v>
          </cell>
          <cell r="J298">
            <v>10.52632</v>
          </cell>
          <cell r="L298">
            <v>13.63636</v>
          </cell>
          <cell r="N298">
            <v>3.5714299999999999</v>
          </cell>
          <cell r="P298">
            <v>12.5</v>
          </cell>
          <cell r="R298">
            <v>10.447761</v>
          </cell>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453</v>
          </cell>
          <cell r="H299" t="str">
            <v>Percentage of high risk long-stay residents with pressure ulcers</v>
          </cell>
          <cell r="I299" t="str">
            <v>Long Stay</v>
          </cell>
          <cell r="J299">
            <v>9.61538</v>
          </cell>
          <cell r="L299">
            <v>9.5238099999999992</v>
          </cell>
          <cell r="N299">
            <v>7.8125</v>
          </cell>
          <cell r="P299">
            <v>8.1632700000000007</v>
          </cell>
          <cell r="R299">
            <v>8.7719299999999993</v>
          </cell>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453</v>
          </cell>
          <cell r="H300" t="str">
            <v>Percentage of high risk long-stay residents with pressure ulcers</v>
          </cell>
          <cell r="I300" t="str">
            <v>Long Stay</v>
          </cell>
          <cell r="J300">
            <v>9.0909099999999992</v>
          </cell>
          <cell r="L300">
            <v>16</v>
          </cell>
          <cell r="N300" t="str">
            <v>*</v>
          </cell>
          <cell r="O300">
            <v>9</v>
          </cell>
          <cell r="P300" t="str">
            <v>*</v>
          </cell>
          <cell r="Q300">
            <v>9</v>
          </cell>
          <cell r="R300">
            <v>14.634145999999999</v>
          </cell>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453</v>
          </cell>
          <cell r="H301" t="str">
            <v>Percentage of high risk long-stay residents with pressure ulcers</v>
          </cell>
          <cell r="I301" t="str">
            <v>Long Stay</v>
          </cell>
          <cell r="J301" t="str">
            <v>*</v>
          </cell>
          <cell r="K301">
            <v>9</v>
          </cell>
          <cell r="L301" t="str">
            <v>*</v>
          </cell>
          <cell r="M301">
            <v>9</v>
          </cell>
          <cell r="N301" t="str">
            <v>*</v>
          </cell>
          <cell r="O301">
            <v>9</v>
          </cell>
          <cell r="P301" t="str">
            <v>*</v>
          </cell>
          <cell r="Q301">
            <v>9</v>
          </cell>
          <cell r="R301">
            <v>7.3529419999999996</v>
          </cell>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453</v>
          </cell>
          <cell r="H302" t="str">
            <v>Percentage of high risk long-stay residents with pressure ulcers</v>
          </cell>
          <cell r="I302" t="str">
            <v>Long Stay</v>
          </cell>
          <cell r="J302">
            <v>0</v>
          </cell>
          <cell r="L302">
            <v>5.7142900000000001</v>
          </cell>
          <cell r="N302">
            <v>11.36364</v>
          </cell>
          <cell r="P302">
            <v>6.8181799999999999</v>
          </cell>
          <cell r="R302">
            <v>6.6225180000000003</v>
          </cell>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453</v>
          </cell>
          <cell r="H303" t="str">
            <v>Percentage of high risk long-stay residents with pressure ulcers</v>
          </cell>
          <cell r="I303" t="str">
            <v>Long Stay</v>
          </cell>
          <cell r="J303" t="str">
            <v>*</v>
          </cell>
          <cell r="K303">
            <v>9</v>
          </cell>
          <cell r="L303" t="str">
            <v>*</v>
          </cell>
          <cell r="M303">
            <v>9</v>
          </cell>
          <cell r="N303" t="str">
            <v>*</v>
          </cell>
          <cell r="O303">
            <v>9</v>
          </cell>
          <cell r="P303" t="str">
            <v>*</v>
          </cell>
          <cell r="Q303">
            <v>9</v>
          </cell>
          <cell r="R303">
            <v>12.307691</v>
          </cell>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453</v>
          </cell>
          <cell r="H304" t="str">
            <v>Percentage of high risk long-stay residents with pressure ulcers</v>
          </cell>
          <cell r="I304" t="str">
            <v>Long Stay</v>
          </cell>
          <cell r="J304">
            <v>11.11111</v>
          </cell>
          <cell r="L304">
            <v>0</v>
          </cell>
          <cell r="N304">
            <v>2.7777799999999999</v>
          </cell>
          <cell r="P304">
            <v>3.0303</v>
          </cell>
          <cell r="R304">
            <v>4.2857139999999996</v>
          </cell>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453</v>
          </cell>
          <cell r="H305" t="str">
            <v>Percentage of high risk long-stay residents with pressure ulcers</v>
          </cell>
          <cell r="I305" t="str">
            <v>Long Stay</v>
          </cell>
          <cell r="J305">
            <v>7.86517</v>
          </cell>
          <cell r="L305">
            <v>11.62791</v>
          </cell>
          <cell r="N305">
            <v>5.5555599999999998</v>
          </cell>
          <cell r="P305">
            <v>7.69231</v>
          </cell>
          <cell r="R305">
            <v>8.1460699999999999</v>
          </cell>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453</v>
          </cell>
          <cell r="H306" t="str">
            <v>Percentage of high risk long-stay residents with pressure ulcers</v>
          </cell>
          <cell r="I306" t="str">
            <v>Long Stay</v>
          </cell>
          <cell r="J306">
            <v>11.494249999999999</v>
          </cell>
          <cell r="L306">
            <v>9.3333300000000001</v>
          </cell>
          <cell r="N306">
            <v>12.65823</v>
          </cell>
          <cell r="P306">
            <v>10</v>
          </cell>
          <cell r="R306">
            <v>10.876132</v>
          </cell>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453</v>
          </cell>
          <cell r="H307" t="str">
            <v>Percentage of high risk long-stay residents with pressure ulcers</v>
          </cell>
          <cell r="I307" t="str">
            <v>Long Stay</v>
          </cell>
          <cell r="J307" t="str">
            <v>*</v>
          </cell>
          <cell r="K307">
            <v>9</v>
          </cell>
          <cell r="L307" t="str">
            <v>*</v>
          </cell>
          <cell r="M307">
            <v>9</v>
          </cell>
          <cell r="N307" t="str">
            <v>*</v>
          </cell>
          <cell r="O307">
            <v>9</v>
          </cell>
          <cell r="P307" t="str">
            <v>*</v>
          </cell>
          <cell r="Q307">
            <v>9</v>
          </cell>
          <cell r="R307">
            <v>20.833334000000001</v>
          </cell>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453</v>
          </cell>
          <cell r="H308" t="str">
            <v>Percentage of high risk long-stay residents with pressure ulcers</v>
          </cell>
          <cell r="I308" t="str">
            <v>Long Stay</v>
          </cell>
          <cell r="J308">
            <v>25</v>
          </cell>
          <cell r="L308">
            <v>24.137930000000001</v>
          </cell>
          <cell r="N308">
            <v>24.242419999999999</v>
          </cell>
          <cell r="P308">
            <v>21.428570000000001</v>
          </cell>
          <cell r="R308">
            <v>23.728812000000001</v>
          </cell>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453</v>
          </cell>
          <cell r="H309" t="str">
            <v>Percentage of high risk long-stay residents with pressure ulcers</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453</v>
          </cell>
          <cell r="H310" t="str">
            <v>Percentage of high risk long-stay residents with pressure ulcers</v>
          </cell>
          <cell r="I310" t="str">
            <v>Long Stay</v>
          </cell>
          <cell r="J310" t="str">
            <v>*</v>
          </cell>
          <cell r="K310">
            <v>9</v>
          </cell>
          <cell r="L310" t="str">
            <v>*</v>
          </cell>
          <cell r="M310">
            <v>9</v>
          </cell>
          <cell r="N310">
            <v>8.5714299999999994</v>
          </cell>
          <cell r="P310">
            <v>7.5</v>
          </cell>
          <cell r="R310">
            <v>8.0459770000000006</v>
          </cell>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453</v>
          </cell>
          <cell r="H311" t="str">
            <v>Percentage of high risk long-stay residents with pressure ulcers</v>
          </cell>
          <cell r="I311" t="str">
            <v>Long Stay</v>
          </cell>
          <cell r="J311">
            <v>23.33333</v>
          </cell>
          <cell r="L311">
            <v>15.15152</v>
          </cell>
          <cell r="N311">
            <v>14.63415</v>
          </cell>
          <cell r="P311">
            <v>19.44444</v>
          </cell>
          <cell r="R311">
            <v>17.857143000000001</v>
          </cell>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453</v>
          </cell>
          <cell r="H312" t="str">
            <v>Percentage of high risk long-stay residents with pressure ulcers</v>
          </cell>
          <cell r="I312" t="str">
            <v>Long Stay</v>
          </cell>
          <cell r="J312">
            <v>15</v>
          </cell>
          <cell r="L312">
            <v>20.83333</v>
          </cell>
          <cell r="N312" t="str">
            <v>*</v>
          </cell>
          <cell r="O312">
            <v>9</v>
          </cell>
          <cell r="P312">
            <v>8.3333300000000001</v>
          </cell>
          <cell r="R312">
            <v>14.117646000000001</v>
          </cell>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453</v>
          </cell>
          <cell r="H313" t="str">
            <v>Percentage of high risk long-stay residents with pressure ulcers</v>
          </cell>
          <cell r="I313" t="str">
            <v>Long Stay</v>
          </cell>
          <cell r="J313">
            <v>9.375</v>
          </cell>
          <cell r="L313">
            <v>12.5</v>
          </cell>
          <cell r="N313">
            <v>5</v>
          </cell>
          <cell r="P313">
            <v>5.2631600000000001</v>
          </cell>
          <cell r="R313">
            <v>7.7464789999999999</v>
          </cell>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453</v>
          </cell>
          <cell r="H314" t="str">
            <v>Percentage of high risk long-stay residents with pressure ulcers</v>
          </cell>
          <cell r="I314" t="str">
            <v>Long Stay</v>
          </cell>
          <cell r="J314">
            <v>9.375</v>
          </cell>
          <cell r="L314">
            <v>23.529409999999999</v>
          </cell>
          <cell r="N314">
            <v>6.8965500000000004</v>
          </cell>
          <cell r="P314">
            <v>12</v>
          </cell>
          <cell r="R314">
            <v>13.333332</v>
          </cell>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453</v>
          </cell>
          <cell r="H315" t="str">
            <v>Percentage of high risk long-stay residents with pressure ulcers</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453</v>
          </cell>
          <cell r="H316" t="str">
            <v>Percentage of high risk long-stay residents with pressure ulcers</v>
          </cell>
          <cell r="I316" t="str">
            <v>Long Stay</v>
          </cell>
          <cell r="J316">
            <v>2.8571399999999998</v>
          </cell>
          <cell r="L316">
            <v>8.3333300000000001</v>
          </cell>
          <cell r="N316">
            <v>8.3333300000000001</v>
          </cell>
          <cell r="P316">
            <v>6.6666699999999999</v>
          </cell>
          <cell r="R316">
            <v>6.5743929999999997</v>
          </cell>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453</v>
          </cell>
          <cell r="H317" t="str">
            <v>Percentage of high risk long-stay residents with pressure ulcers</v>
          </cell>
          <cell r="I317" t="str">
            <v>Long Stay</v>
          </cell>
          <cell r="J317">
            <v>5.8823499999999997</v>
          </cell>
          <cell r="L317">
            <v>4</v>
          </cell>
          <cell r="N317">
            <v>9.8039199999999997</v>
          </cell>
          <cell r="P317">
            <v>13.461539999999999</v>
          </cell>
          <cell r="R317">
            <v>8.3333329999999997</v>
          </cell>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453</v>
          </cell>
          <cell r="H318" t="str">
            <v>Percentage of high risk long-stay residents with pressure ulcers</v>
          </cell>
          <cell r="I318" t="str">
            <v>Long Stay</v>
          </cell>
          <cell r="J318">
            <v>14.60674</v>
          </cell>
          <cell r="L318">
            <v>13.924049999999999</v>
          </cell>
          <cell r="N318">
            <v>14.45783</v>
          </cell>
          <cell r="P318">
            <v>15.662649999999999</v>
          </cell>
          <cell r="R318">
            <v>14.670658</v>
          </cell>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453</v>
          </cell>
          <cell r="H319" t="str">
            <v>Percentage of high risk long-stay residents with pressure ulcers</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453</v>
          </cell>
          <cell r="H320" t="str">
            <v>Percentage of high risk long-stay residents with pressure ulcers</v>
          </cell>
          <cell r="I320" t="str">
            <v>Long Stay</v>
          </cell>
          <cell r="J320">
            <v>6.7226900000000001</v>
          </cell>
          <cell r="L320">
            <v>10.56911</v>
          </cell>
          <cell r="N320">
            <v>13.043480000000001</v>
          </cell>
          <cell r="P320">
            <v>4.7618999999999998</v>
          </cell>
          <cell r="R320">
            <v>8.8744599999999991</v>
          </cell>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453</v>
          </cell>
          <cell r="H321" t="str">
            <v>Percentage of high risk long-stay residents with pressure ulcers</v>
          </cell>
          <cell r="I321" t="str">
            <v>Long Stay</v>
          </cell>
          <cell r="J321">
            <v>14.28571</v>
          </cell>
          <cell r="L321">
            <v>2.4390200000000002</v>
          </cell>
          <cell r="N321">
            <v>4.5454499999999998</v>
          </cell>
          <cell r="P321">
            <v>9.0909099999999992</v>
          </cell>
          <cell r="R321">
            <v>7.3170700000000002</v>
          </cell>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453</v>
          </cell>
          <cell r="H322" t="str">
            <v>Percentage of high risk long-stay residents with pressure ulcers</v>
          </cell>
          <cell r="I322" t="str">
            <v>Long Stay</v>
          </cell>
          <cell r="J322">
            <v>1.85185</v>
          </cell>
          <cell r="L322">
            <v>0</v>
          </cell>
          <cell r="N322">
            <v>1.69492</v>
          </cell>
          <cell r="P322">
            <v>3.5087700000000002</v>
          </cell>
          <cell r="R322">
            <v>1.754386</v>
          </cell>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453</v>
          </cell>
          <cell r="H323" t="str">
            <v>Percentage of high risk long-stay residents with pressure ulcers</v>
          </cell>
          <cell r="I323" t="str">
            <v>Long Stay</v>
          </cell>
          <cell r="J323">
            <v>9.2592599999999994</v>
          </cell>
          <cell r="L323">
            <v>5.7692300000000003</v>
          </cell>
          <cell r="N323">
            <v>2.0833300000000001</v>
          </cell>
          <cell r="P323">
            <v>8</v>
          </cell>
          <cell r="R323">
            <v>6.3725480000000001</v>
          </cell>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453</v>
          </cell>
          <cell r="H324" t="str">
            <v>Percentage of high risk long-stay residents with pressure ulcers</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453</v>
          </cell>
          <cell r="H325" t="str">
            <v>Percentage of high risk long-stay residents with pressure ulcers</v>
          </cell>
          <cell r="I325" t="str">
            <v>Long Stay</v>
          </cell>
          <cell r="J325" t="str">
            <v>*</v>
          </cell>
          <cell r="K325">
            <v>9</v>
          </cell>
          <cell r="L325" t="str">
            <v>*</v>
          </cell>
          <cell r="M325">
            <v>9</v>
          </cell>
          <cell r="N325" t="str">
            <v>*</v>
          </cell>
          <cell r="O325">
            <v>9</v>
          </cell>
          <cell r="P325">
            <v>9.5238099999999992</v>
          </cell>
          <cell r="R325">
            <v>3.0769229999999999</v>
          </cell>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453</v>
          </cell>
          <cell r="H326" t="str">
            <v>Percentage of high risk long-stay residents with pressure ulcers</v>
          </cell>
          <cell r="I326" t="str">
            <v>Long Stay</v>
          </cell>
          <cell r="J326">
            <v>4.9180299999999999</v>
          </cell>
          <cell r="L326">
            <v>8.8235299999999999</v>
          </cell>
          <cell r="N326">
            <v>5.0847499999999997</v>
          </cell>
          <cell r="P326">
            <v>6.6666699999999999</v>
          </cell>
          <cell r="R326">
            <v>6.4638799999999996</v>
          </cell>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453</v>
          </cell>
          <cell r="H327" t="str">
            <v>Percentage of high risk long-stay residents with pressure ulcers</v>
          </cell>
          <cell r="I327" t="str">
            <v>Long Stay</v>
          </cell>
          <cell r="J327">
            <v>3.92157</v>
          </cell>
          <cell r="L327">
            <v>12.727270000000001</v>
          </cell>
          <cell r="N327">
            <v>7.2727300000000001</v>
          </cell>
          <cell r="P327">
            <v>9.61538</v>
          </cell>
          <cell r="R327">
            <v>8.4507030000000007</v>
          </cell>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453</v>
          </cell>
          <cell r="H328" t="str">
            <v>Percentage of high risk long-stay residents with pressure ulcers</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453</v>
          </cell>
          <cell r="H329" t="str">
            <v>Percentage of high risk long-stay residents with pressure ulcers</v>
          </cell>
          <cell r="I329" t="str">
            <v>Long Stay</v>
          </cell>
          <cell r="J329">
            <v>15.78947</v>
          </cell>
          <cell r="L329">
            <v>16.279070000000001</v>
          </cell>
          <cell r="N329">
            <v>12.195119999999999</v>
          </cell>
          <cell r="P329">
            <v>12.5</v>
          </cell>
          <cell r="R329">
            <v>14.19753</v>
          </cell>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453</v>
          </cell>
          <cell r="H330" t="str">
            <v>Percentage of high risk long-stay residents with pressure ulcers</v>
          </cell>
          <cell r="I330" t="str">
            <v>Long Stay</v>
          </cell>
          <cell r="J330" t="str">
            <v>*</v>
          </cell>
          <cell r="K330">
            <v>9</v>
          </cell>
          <cell r="L330" t="str">
            <v>*</v>
          </cell>
          <cell r="M330">
            <v>9</v>
          </cell>
          <cell r="N330" t="str">
            <v>*</v>
          </cell>
          <cell r="O330">
            <v>9</v>
          </cell>
          <cell r="P330" t="str">
            <v>*</v>
          </cell>
          <cell r="Q330">
            <v>9</v>
          </cell>
          <cell r="R330">
            <v>19.047620999999999</v>
          </cell>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453</v>
          </cell>
          <cell r="H331" t="str">
            <v>Percentage of high risk long-stay residents with pressure ulcers</v>
          </cell>
          <cell r="I331" t="str">
            <v>Long Stay</v>
          </cell>
          <cell r="J331">
            <v>5.8823499999999997</v>
          </cell>
          <cell r="L331">
            <v>11.428570000000001</v>
          </cell>
          <cell r="N331">
            <v>14.705880000000001</v>
          </cell>
          <cell r="P331">
            <v>5.8823499999999997</v>
          </cell>
          <cell r="R331">
            <v>9.4890489999999996</v>
          </cell>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453</v>
          </cell>
          <cell r="H332" t="str">
            <v>Percentage of high risk long-stay residents with pressure ulcers</v>
          </cell>
          <cell r="I332" t="str">
            <v>Long Stay</v>
          </cell>
          <cell r="J332">
            <v>5.9523799999999998</v>
          </cell>
          <cell r="L332">
            <v>10.465120000000001</v>
          </cell>
          <cell r="N332">
            <v>6.4935099999999997</v>
          </cell>
          <cell r="P332">
            <v>4.2253499999999997</v>
          </cell>
          <cell r="R332">
            <v>6.9182399999999999</v>
          </cell>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453</v>
          </cell>
          <cell r="H333" t="str">
            <v>Percentage of high risk long-stay residents with pressure ulcers</v>
          </cell>
          <cell r="I333" t="str">
            <v>Long Stay</v>
          </cell>
          <cell r="J333">
            <v>4.1666699999999999</v>
          </cell>
          <cell r="L333">
            <v>4.4776100000000003</v>
          </cell>
          <cell r="N333">
            <v>7.4626900000000003</v>
          </cell>
          <cell r="P333">
            <v>8.2191799999999997</v>
          </cell>
          <cell r="R333">
            <v>6.0931920000000002</v>
          </cell>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453</v>
          </cell>
          <cell r="H334" t="str">
            <v>Percentage of high risk long-stay residents with pressure ulcers</v>
          </cell>
          <cell r="I334" t="str">
            <v>Long Stay</v>
          </cell>
          <cell r="J334">
            <v>14.28571</v>
          </cell>
          <cell r="L334" t="str">
            <v>*</v>
          </cell>
          <cell r="M334">
            <v>9</v>
          </cell>
          <cell r="N334" t="str">
            <v>*</v>
          </cell>
          <cell r="O334">
            <v>9</v>
          </cell>
          <cell r="P334" t="str">
            <v>*</v>
          </cell>
          <cell r="Q334">
            <v>9</v>
          </cell>
          <cell r="R334">
            <v>9.8591540000000002</v>
          </cell>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453</v>
          </cell>
          <cell r="H335" t="str">
            <v>Percentage of high risk long-stay residents with pressure ulcers</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453</v>
          </cell>
          <cell r="H336" t="str">
            <v>Percentage of high risk long-stay residents with pressure ulcers</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453</v>
          </cell>
          <cell r="H337" t="str">
            <v>Percentage of high risk long-stay residents with pressure ulcers</v>
          </cell>
          <cell r="I337" t="str">
            <v>Long Stay</v>
          </cell>
          <cell r="J337">
            <v>8.8235299999999999</v>
          </cell>
          <cell r="L337">
            <v>13.51351</v>
          </cell>
          <cell r="N337">
            <v>8.3333300000000001</v>
          </cell>
          <cell r="P337">
            <v>12.195119999999999</v>
          </cell>
          <cell r="R337">
            <v>10.810809000000001</v>
          </cell>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453</v>
          </cell>
          <cell r="H338" t="str">
            <v>Percentage of high risk long-stay residents with pressure ulcers</v>
          </cell>
          <cell r="I338" t="str">
            <v>Long Stay</v>
          </cell>
          <cell r="J338" t="str">
            <v>*</v>
          </cell>
          <cell r="K338">
            <v>9</v>
          </cell>
          <cell r="L338" t="str">
            <v>*</v>
          </cell>
          <cell r="M338">
            <v>9</v>
          </cell>
          <cell r="N338" t="str">
            <v>*</v>
          </cell>
          <cell r="O338">
            <v>9</v>
          </cell>
          <cell r="P338" t="str">
            <v>*</v>
          </cell>
          <cell r="Q338">
            <v>9</v>
          </cell>
          <cell r="R338">
            <v>2.7777790000000002</v>
          </cell>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453</v>
          </cell>
          <cell r="H339" t="str">
            <v>Percentage of high risk long-stay residents with pressure ulcers</v>
          </cell>
          <cell r="I339" t="str">
            <v>Long Stay</v>
          </cell>
          <cell r="J339">
            <v>4.4444400000000002</v>
          </cell>
          <cell r="L339">
            <v>6.5217400000000003</v>
          </cell>
          <cell r="N339">
            <v>4.65116</v>
          </cell>
          <cell r="P339">
            <v>5.7692300000000003</v>
          </cell>
          <cell r="R339">
            <v>5.3763420000000002</v>
          </cell>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453</v>
          </cell>
          <cell r="H340" t="str">
            <v>Percentage of high risk long-stay residents with pressure ulcers</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453</v>
          </cell>
          <cell r="H341" t="str">
            <v>Percentage of high risk long-stay residents with pressure ulcers</v>
          </cell>
          <cell r="I341" t="str">
            <v>Long Stay</v>
          </cell>
          <cell r="J341">
            <v>10.76923</v>
          </cell>
          <cell r="L341">
            <v>15.15152</v>
          </cell>
          <cell r="N341">
            <v>11.11111</v>
          </cell>
          <cell r="P341">
            <v>19.047619999999998</v>
          </cell>
          <cell r="R341">
            <v>14.007783</v>
          </cell>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453</v>
          </cell>
          <cell r="H342" t="str">
            <v>Percentage of high risk long-stay residents with pressure ulcers</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453</v>
          </cell>
          <cell r="H343" t="str">
            <v>Percentage of high risk long-stay residents with pressure ulcers</v>
          </cell>
          <cell r="I343" t="str">
            <v>Long Stay</v>
          </cell>
          <cell r="J343">
            <v>11.32075</v>
          </cell>
          <cell r="L343">
            <v>16.326530000000002</v>
          </cell>
          <cell r="N343">
            <v>12.727270000000001</v>
          </cell>
          <cell r="P343">
            <v>8.1632700000000007</v>
          </cell>
          <cell r="R343">
            <v>12.135921</v>
          </cell>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453</v>
          </cell>
          <cell r="H344" t="str">
            <v>Percentage of high risk long-stay residents with pressure ulcers</v>
          </cell>
          <cell r="I344" t="str">
            <v>Long Stay</v>
          </cell>
          <cell r="J344" t="str">
            <v>*</v>
          </cell>
          <cell r="K344">
            <v>9</v>
          </cell>
          <cell r="L344" t="str">
            <v>*</v>
          </cell>
          <cell r="M344">
            <v>9</v>
          </cell>
          <cell r="N344" t="str">
            <v>*</v>
          </cell>
          <cell r="O344">
            <v>9</v>
          </cell>
          <cell r="P344" t="str">
            <v>*</v>
          </cell>
          <cell r="Q344">
            <v>9</v>
          </cell>
          <cell r="R344" t="str">
            <v>*</v>
          </cell>
          <cell r="S344">
            <v>9</v>
          </cell>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453</v>
          </cell>
          <cell r="H345" t="str">
            <v>Percentage of high risk long-stay residents with pressure ulcers</v>
          </cell>
          <cell r="I345" t="str">
            <v>Long Stay</v>
          </cell>
          <cell r="J345" t="str">
            <v>*</v>
          </cell>
          <cell r="K345">
            <v>9</v>
          </cell>
          <cell r="L345" t="str">
            <v>*</v>
          </cell>
          <cell r="M345">
            <v>9</v>
          </cell>
          <cell r="N345" t="str">
            <v>*</v>
          </cell>
          <cell r="O345">
            <v>9</v>
          </cell>
          <cell r="P345" t="str">
            <v>*</v>
          </cell>
          <cell r="Q345">
            <v>9</v>
          </cell>
          <cell r="R345">
            <v>17.777777</v>
          </cell>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453</v>
          </cell>
          <cell r="H346" t="str">
            <v>Percentage of high risk long-stay residents with pressure ulcers</v>
          </cell>
          <cell r="I346" t="str">
            <v>Long Stay</v>
          </cell>
          <cell r="J346">
            <v>9.0909099999999992</v>
          </cell>
          <cell r="L346" t="str">
            <v>*</v>
          </cell>
          <cell r="M346">
            <v>9</v>
          </cell>
          <cell r="N346">
            <v>0</v>
          </cell>
          <cell r="P346">
            <v>12</v>
          </cell>
          <cell r="R346">
            <v>5.6818179999999998</v>
          </cell>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453</v>
          </cell>
          <cell r="H347" t="str">
            <v>Percentage of high risk long-stay residents with pressure ulcers</v>
          </cell>
          <cell r="I347" t="str">
            <v>Long Stay</v>
          </cell>
          <cell r="J347">
            <v>11.538460000000001</v>
          </cell>
          <cell r="L347">
            <v>13.33333</v>
          </cell>
          <cell r="N347">
            <v>6.0240999999999998</v>
          </cell>
          <cell r="P347">
            <v>9.78261</v>
          </cell>
          <cell r="R347">
            <v>10.204082</v>
          </cell>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453</v>
          </cell>
          <cell r="H348" t="str">
            <v>Percentage of high risk long-stay residents with pressure ulcers</v>
          </cell>
          <cell r="I348" t="str">
            <v>Long Stay</v>
          </cell>
          <cell r="J348">
            <v>2.7777799999999999</v>
          </cell>
          <cell r="L348">
            <v>7.3170700000000002</v>
          </cell>
          <cell r="N348">
            <v>2.8571399999999998</v>
          </cell>
          <cell r="P348">
            <v>7.3170700000000002</v>
          </cell>
          <cell r="R348">
            <v>5.2287559999999997</v>
          </cell>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453</v>
          </cell>
          <cell r="H349" t="str">
            <v>Percentage of high risk long-stay residents with pressure ulcers</v>
          </cell>
          <cell r="I349" t="str">
            <v>Long Stay</v>
          </cell>
          <cell r="J349" t="str">
            <v>*</v>
          </cell>
          <cell r="K349">
            <v>9</v>
          </cell>
          <cell r="L349" t="str">
            <v>*</v>
          </cell>
          <cell r="M349">
            <v>9</v>
          </cell>
          <cell r="N349" t="str">
            <v>*</v>
          </cell>
          <cell r="O349">
            <v>9</v>
          </cell>
          <cell r="P349" t="str">
            <v>*</v>
          </cell>
          <cell r="Q349">
            <v>9</v>
          </cell>
          <cell r="R349">
            <v>14.285712999999999</v>
          </cell>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453</v>
          </cell>
          <cell r="H350" t="str">
            <v>Percentage of high risk long-stay residents with pressure ulcers</v>
          </cell>
          <cell r="I350" t="str">
            <v>Long Stay</v>
          </cell>
          <cell r="J350" t="str">
            <v>*</v>
          </cell>
          <cell r="K350">
            <v>9</v>
          </cell>
          <cell r="L350" t="str">
            <v>*</v>
          </cell>
          <cell r="M350">
            <v>9</v>
          </cell>
          <cell r="N350" t="str">
            <v>*</v>
          </cell>
          <cell r="O350">
            <v>9</v>
          </cell>
          <cell r="P350" t="str">
            <v>*</v>
          </cell>
          <cell r="Q350">
            <v>9</v>
          </cell>
          <cell r="R350">
            <v>15.384615</v>
          </cell>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453</v>
          </cell>
          <cell r="H351" t="str">
            <v>Percentage of high risk long-stay residents with pressure ulcers</v>
          </cell>
          <cell r="I351" t="str">
            <v>Long Stay</v>
          </cell>
          <cell r="J351">
            <v>5.5555599999999998</v>
          </cell>
          <cell r="L351">
            <v>8.7719299999999993</v>
          </cell>
          <cell r="N351">
            <v>14.03509</v>
          </cell>
          <cell r="P351">
            <v>5.4545500000000002</v>
          </cell>
          <cell r="R351">
            <v>8.5201820000000001</v>
          </cell>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453</v>
          </cell>
          <cell r="H352" t="str">
            <v>Percentage of high risk long-stay residents with pressure ulcers</v>
          </cell>
          <cell r="I352" t="str">
            <v>Long Stay</v>
          </cell>
          <cell r="J352" t="str">
            <v>*</v>
          </cell>
          <cell r="K352">
            <v>9</v>
          </cell>
          <cell r="L352">
            <v>9.0909099999999992</v>
          </cell>
          <cell r="N352" t="str">
            <v>*</v>
          </cell>
          <cell r="O352">
            <v>9</v>
          </cell>
          <cell r="P352" t="str">
            <v>*</v>
          </cell>
          <cell r="Q352">
            <v>9</v>
          </cell>
          <cell r="R352">
            <v>10.958904</v>
          </cell>
          <cell r="T352" t="str">
            <v>Y</v>
          </cell>
          <cell r="U352" t="str">
            <v>2021Q3-2022Q2</v>
          </cell>
          <cell r="V352" t="str">
            <v>ONE SOUTH RIDGEDALE AVENUE, EAST HANOVER, NJ, 07936</v>
          </cell>
          <cell r="W352">
            <v>44866</v>
          </cell>
        </row>
      </sheetData>
      <sheetData sheetId="6">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454</v>
          </cell>
          <cell r="H2" t="str">
            <v>Percentage of long-stay residents assessed and appropriately given the seasonal influenza vaccine</v>
          </cell>
          <cell r="I2" t="str">
            <v>Long Stay</v>
          </cell>
          <cell r="J2">
            <v>100</v>
          </cell>
          <cell r="L2">
            <v>100</v>
          </cell>
          <cell r="N2">
            <v>94.690264999999997</v>
          </cell>
          <cell r="P2">
            <v>94.690264999999997</v>
          </cell>
          <cell r="R2">
            <v>97.391304000000005</v>
          </cell>
          <cell r="T2" t="str">
            <v>N</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454</v>
          </cell>
          <cell r="H3" t="str">
            <v>Percentage of long-stay residents assessed and appropriately given the seasonal influenza vaccine</v>
          </cell>
          <cell r="I3" t="str">
            <v>Long Stay</v>
          </cell>
          <cell r="J3" t="str">
            <v>*</v>
          </cell>
          <cell r="K3">
            <v>9</v>
          </cell>
          <cell r="L3" t="str">
            <v>*</v>
          </cell>
          <cell r="M3">
            <v>9</v>
          </cell>
          <cell r="N3" t="str">
            <v>*</v>
          </cell>
          <cell r="O3">
            <v>9</v>
          </cell>
          <cell r="P3" t="str">
            <v>*</v>
          </cell>
          <cell r="Q3">
            <v>9</v>
          </cell>
          <cell r="R3">
            <v>90.909091000000004</v>
          </cell>
          <cell r="T3" t="str">
            <v>N</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454</v>
          </cell>
          <cell r="H4" t="str">
            <v>Percentage of long-stay residents assessed and appropriately given the seasonal influenza vaccine</v>
          </cell>
          <cell r="I4" t="str">
            <v>Long Stay</v>
          </cell>
          <cell r="J4">
            <v>100</v>
          </cell>
          <cell r="L4">
            <v>100</v>
          </cell>
          <cell r="N4">
            <v>96.428571000000005</v>
          </cell>
          <cell r="P4">
            <v>96.428571000000005</v>
          </cell>
          <cell r="R4">
            <v>97.931033999999997</v>
          </cell>
          <cell r="T4" t="str">
            <v>N</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454</v>
          </cell>
          <cell r="H5" t="str">
            <v>Percentage of long-stay residents assessed and appropriately given the seasonal influenza vaccine</v>
          </cell>
          <cell r="I5" t="str">
            <v>Long Stay</v>
          </cell>
          <cell r="J5">
            <v>100</v>
          </cell>
          <cell r="L5">
            <v>100</v>
          </cell>
          <cell r="N5">
            <v>100</v>
          </cell>
          <cell r="P5">
            <v>100</v>
          </cell>
          <cell r="R5">
            <v>100</v>
          </cell>
          <cell r="T5" t="str">
            <v>N</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454</v>
          </cell>
          <cell r="H6" t="str">
            <v>Percentage of long-stay residents assessed and appropriately given the seasonal influenza vaccine</v>
          </cell>
          <cell r="I6" t="str">
            <v>Long Stay</v>
          </cell>
          <cell r="J6">
            <v>93.617020999999994</v>
          </cell>
          <cell r="L6">
            <v>93.617020999999994</v>
          </cell>
          <cell r="N6">
            <v>94.285713999999999</v>
          </cell>
          <cell r="P6">
            <v>94.285713999999999</v>
          </cell>
          <cell r="R6">
            <v>93.969848999999996</v>
          </cell>
          <cell r="T6" t="str">
            <v>N</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454</v>
          </cell>
          <cell r="H7" t="str">
            <v>Percentage of long-stay residents assessed and appropriately given the seasonal influenza vaccine</v>
          </cell>
          <cell r="I7" t="str">
            <v>Long Stay</v>
          </cell>
          <cell r="J7">
            <v>99.186992000000004</v>
          </cell>
          <cell r="L7">
            <v>99.186992000000004</v>
          </cell>
          <cell r="N7">
            <v>100</v>
          </cell>
          <cell r="P7">
            <v>100</v>
          </cell>
          <cell r="R7">
            <v>99.62406</v>
          </cell>
          <cell r="T7" t="str">
            <v>N</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454</v>
          </cell>
          <cell r="H8" t="str">
            <v>Percentage of long-stay residents assessed and appropriately given the seasonal influenza vaccine</v>
          </cell>
          <cell r="I8" t="str">
            <v>Long Stay</v>
          </cell>
          <cell r="J8">
            <v>98.795180999999999</v>
          </cell>
          <cell r="L8">
            <v>98.795180999999999</v>
          </cell>
          <cell r="N8">
            <v>98.823528999999994</v>
          </cell>
          <cell r="P8">
            <v>98.823528999999994</v>
          </cell>
          <cell r="R8">
            <v>98.809523999999996</v>
          </cell>
          <cell r="T8" t="str">
            <v>N</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454</v>
          </cell>
          <cell r="H9" t="str">
            <v>Percentage of long-stay residents assessed and appropriately given the seasonal influenza vaccine</v>
          </cell>
          <cell r="I9" t="str">
            <v>Long Stay</v>
          </cell>
          <cell r="J9">
            <v>87.5</v>
          </cell>
          <cell r="L9">
            <v>87.5</v>
          </cell>
          <cell r="N9">
            <v>92.537312999999997</v>
          </cell>
          <cell r="P9">
            <v>92.537312999999997</v>
          </cell>
          <cell r="R9">
            <v>90.076335999999998</v>
          </cell>
          <cell r="T9" t="str">
            <v>N</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454</v>
          </cell>
          <cell r="H10" t="str">
            <v>Percentage of long-stay residents assessed and appropriately given the seasonal influenza vaccine</v>
          </cell>
          <cell r="I10" t="str">
            <v>Long Stay</v>
          </cell>
          <cell r="J10">
            <v>100</v>
          </cell>
          <cell r="L10">
            <v>100</v>
          </cell>
          <cell r="N10">
            <v>97.826087000000001</v>
          </cell>
          <cell r="P10">
            <v>97.826087000000001</v>
          </cell>
          <cell r="R10">
            <v>98.984772000000007</v>
          </cell>
          <cell r="T10" t="str">
            <v>N</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454</v>
          </cell>
          <cell r="H11" t="str">
            <v>Percentage of long-stay residents assessed and appropriately given the seasonal influenza vaccine</v>
          </cell>
          <cell r="I11" t="str">
            <v>Long Stay</v>
          </cell>
          <cell r="J11">
            <v>99.244332</v>
          </cell>
          <cell r="L11">
            <v>99.244332</v>
          </cell>
          <cell r="N11">
            <v>98.780488000000005</v>
          </cell>
          <cell r="P11">
            <v>98.780488000000005</v>
          </cell>
          <cell r="R11">
            <v>99.008673999999999</v>
          </cell>
          <cell r="T11" t="str">
            <v>N</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454</v>
          </cell>
          <cell r="H12" t="str">
            <v>Percentage of long-stay residents assessed and appropriately given the seasonal influenza vaccine</v>
          </cell>
          <cell r="I12" t="str">
            <v>Long Stay</v>
          </cell>
          <cell r="J12" t="str">
            <v>*</v>
          </cell>
          <cell r="K12">
            <v>9</v>
          </cell>
          <cell r="L12" t="str">
            <v>*</v>
          </cell>
          <cell r="M12">
            <v>9</v>
          </cell>
          <cell r="N12">
            <v>100</v>
          </cell>
          <cell r="P12">
            <v>100</v>
          </cell>
          <cell r="R12">
            <v>97.222222000000002</v>
          </cell>
          <cell r="T12" t="str">
            <v>N</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454</v>
          </cell>
          <cell r="H13" t="str">
            <v>Percentage of long-stay residents assessed and appropriately given the seasonal influenza vaccine</v>
          </cell>
          <cell r="I13" t="str">
            <v>Long Stay</v>
          </cell>
          <cell r="J13">
            <v>99.270072999999996</v>
          </cell>
          <cell r="L13">
            <v>99.270072999999996</v>
          </cell>
          <cell r="N13">
            <v>98.657718000000003</v>
          </cell>
          <cell r="P13">
            <v>98.657718000000003</v>
          </cell>
          <cell r="R13">
            <v>98.951048999999998</v>
          </cell>
          <cell r="T13" t="str">
            <v>N</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454</v>
          </cell>
          <cell r="H14" t="str">
            <v>Percentage of long-stay residents assessed and appropriately given the seasonal influenza vaccine</v>
          </cell>
          <cell r="I14" t="str">
            <v>Long Stay</v>
          </cell>
          <cell r="J14">
            <v>100</v>
          </cell>
          <cell r="L14">
            <v>100</v>
          </cell>
          <cell r="N14">
            <v>92.105262999999994</v>
          </cell>
          <cell r="P14">
            <v>92.105262999999994</v>
          </cell>
          <cell r="R14">
            <v>96.052632000000003</v>
          </cell>
          <cell r="T14" t="str">
            <v>N</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454</v>
          </cell>
          <cell r="H15" t="str">
            <v>Percentage of long-stay residents assessed and appropriately given the seasonal influenza vaccine</v>
          </cell>
          <cell r="I15" t="str">
            <v>Long Stay</v>
          </cell>
          <cell r="J15">
            <v>100</v>
          </cell>
          <cell r="L15">
            <v>100</v>
          </cell>
          <cell r="N15">
            <v>100</v>
          </cell>
          <cell r="P15">
            <v>100</v>
          </cell>
          <cell r="R15">
            <v>100</v>
          </cell>
          <cell r="T15" t="str">
            <v>N</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454</v>
          </cell>
          <cell r="H16" t="str">
            <v>Percentage of long-stay residents assessed and appropriately given the seasonal influenza vaccine</v>
          </cell>
          <cell r="I16" t="str">
            <v>Long Stay</v>
          </cell>
          <cell r="J16">
            <v>98.901099000000002</v>
          </cell>
          <cell r="L16">
            <v>98.901099000000002</v>
          </cell>
          <cell r="N16">
            <v>98.947367999999997</v>
          </cell>
          <cell r="P16">
            <v>98.947367999999997</v>
          </cell>
          <cell r="R16">
            <v>98.924730999999994</v>
          </cell>
          <cell r="T16" t="str">
            <v>N</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454</v>
          </cell>
          <cell r="H17" t="str">
            <v>Percentage of long-stay residents assessed and appropriately given the seasonal influenza vaccine</v>
          </cell>
          <cell r="I17" t="str">
            <v>Long Stay</v>
          </cell>
          <cell r="J17">
            <v>100</v>
          </cell>
          <cell r="L17">
            <v>100</v>
          </cell>
          <cell r="N17">
            <v>97.777777999999998</v>
          </cell>
          <cell r="P17">
            <v>97.777777999999998</v>
          </cell>
          <cell r="R17">
            <v>98.863636</v>
          </cell>
          <cell r="T17" t="str">
            <v>N</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454</v>
          </cell>
          <cell r="H18" t="str">
            <v>Percentage of long-stay residents assessed and appropriately given the seasonal influenza vaccine</v>
          </cell>
          <cell r="I18" t="str">
            <v>Long Stay</v>
          </cell>
          <cell r="J18">
            <v>100</v>
          </cell>
          <cell r="L18">
            <v>100</v>
          </cell>
          <cell r="N18">
            <v>94.736841999999996</v>
          </cell>
          <cell r="P18">
            <v>94.736841999999996</v>
          </cell>
          <cell r="R18">
            <v>96.888889000000006</v>
          </cell>
          <cell r="T18" t="str">
            <v>N</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454</v>
          </cell>
          <cell r="H19" t="str">
            <v>Percentage of long-stay residents assessed and appropriately given the seasonal influenza vaccine</v>
          </cell>
          <cell r="I19" t="str">
            <v>Long Stay</v>
          </cell>
          <cell r="J19">
            <v>88.111887999999993</v>
          </cell>
          <cell r="L19">
            <v>88.111887999999993</v>
          </cell>
          <cell r="N19">
            <v>98.076922999999994</v>
          </cell>
          <cell r="P19">
            <v>98.076922999999994</v>
          </cell>
          <cell r="R19">
            <v>93.311036999999999</v>
          </cell>
          <cell r="T19" t="str">
            <v>N</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454</v>
          </cell>
          <cell r="H20" t="str">
            <v>Percentage of long-stay residents assessed and appropriately given the seasonal influenza vaccine</v>
          </cell>
          <cell r="I20" t="str">
            <v>Long Stay</v>
          </cell>
          <cell r="J20">
            <v>88.888889000000006</v>
          </cell>
          <cell r="L20">
            <v>88.888889000000006</v>
          </cell>
          <cell r="N20">
            <v>98.461538000000004</v>
          </cell>
          <cell r="P20">
            <v>98.461538000000004</v>
          </cell>
          <cell r="R20">
            <v>94.323143999999999</v>
          </cell>
          <cell r="T20" t="str">
            <v>N</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454</v>
          </cell>
          <cell r="H21" t="str">
            <v>Percentage of long-stay residents assessed and appropriately given the seasonal influenza vaccine</v>
          </cell>
          <cell r="I21" t="str">
            <v>Long Stay</v>
          </cell>
          <cell r="J21">
            <v>99.099098999999995</v>
          </cell>
          <cell r="L21">
            <v>99.099098999999995</v>
          </cell>
          <cell r="N21">
            <v>99.166667000000004</v>
          </cell>
          <cell r="P21">
            <v>99.166667000000004</v>
          </cell>
          <cell r="R21">
            <v>99.134198999999995</v>
          </cell>
          <cell r="T21" t="str">
            <v>N</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454</v>
          </cell>
          <cell r="H22" t="str">
            <v>Percentage of long-stay residents assessed and appropriately given the seasonal influenza vaccine</v>
          </cell>
          <cell r="I22" t="str">
            <v>Long Stay</v>
          </cell>
          <cell r="J22">
            <v>99.009900999999999</v>
          </cell>
          <cell r="L22">
            <v>99.009900999999999</v>
          </cell>
          <cell r="N22">
            <v>98.113208</v>
          </cell>
          <cell r="P22">
            <v>98.113208</v>
          </cell>
          <cell r="R22">
            <v>98.550725</v>
          </cell>
          <cell r="T22" t="str">
            <v>N</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454</v>
          </cell>
          <cell r="H23" t="str">
            <v>Percentage of long-stay residents assessed and appropriately given the seasonal influenza vaccine</v>
          </cell>
          <cell r="I23" t="str">
            <v>Long Stay</v>
          </cell>
          <cell r="J23">
            <v>100</v>
          </cell>
          <cell r="L23">
            <v>100</v>
          </cell>
          <cell r="N23">
            <v>98.4375</v>
          </cell>
          <cell r="P23">
            <v>98.4375</v>
          </cell>
          <cell r="R23">
            <v>99.196787</v>
          </cell>
          <cell r="T23" t="str">
            <v>N</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454</v>
          </cell>
          <cell r="H24" t="str">
            <v>Percentage of long-stay residents assessed and appropriately given the seasonal influenza vaccine</v>
          </cell>
          <cell r="I24" t="str">
            <v>Long Stay</v>
          </cell>
          <cell r="J24">
            <v>98.571428999999995</v>
          </cell>
          <cell r="L24">
            <v>98.571428999999995</v>
          </cell>
          <cell r="N24">
            <v>100</v>
          </cell>
          <cell r="P24">
            <v>100</v>
          </cell>
          <cell r="R24">
            <v>99.310344999999998</v>
          </cell>
          <cell r="T24" t="str">
            <v>N</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454</v>
          </cell>
          <cell r="H25" t="str">
            <v>Percentage of long-stay residents assessed and appropriately given the seasonal influenza vaccine</v>
          </cell>
          <cell r="I25" t="str">
            <v>Long Stay</v>
          </cell>
          <cell r="J25">
            <v>97.368420999999998</v>
          </cell>
          <cell r="L25">
            <v>97.368420999999998</v>
          </cell>
          <cell r="N25">
            <v>96.396395999999996</v>
          </cell>
          <cell r="P25">
            <v>96.396395999999996</v>
          </cell>
          <cell r="R25">
            <v>96.888889000000006</v>
          </cell>
          <cell r="T25" t="str">
            <v>N</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454</v>
          </cell>
          <cell r="H26" t="str">
            <v>Percentage of long-stay residents assessed and appropriately given the seasonal influenza vaccine</v>
          </cell>
          <cell r="I26" t="str">
            <v>Long Stay</v>
          </cell>
          <cell r="J26">
            <v>95.890411</v>
          </cell>
          <cell r="L26">
            <v>95.890411</v>
          </cell>
          <cell r="N26">
            <v>98.214286000000001</v>
          </cell>
          <cell r="P26">
            <v>98.214286000000001</v>
          </cell>
          <cell r="R26">
            <v>96.899225000000001</v>
          </cell>
          <cell r="T26" t="str">
            <v>N</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454</v>
          </cell>
          <cell r="H27" t="str">
            <v>Percentage of long-stay residents assessed and appropriately given the seasonal influenza vaccine</v>
          </cell>
          <cell r="I27" t="str">
            <v>Long Stay</v>
          </cell>
          <cell r="J27">
            <v>93.75</v>
          </cell>
          <cell r="L27">
            <v>93.75</v>
          </cell>
          <cell r="N27">
            <v>98.461538000000004</v>
          </cell>
          <cell r="P27">
            <v>98.461538000000004</v>
          </cell>
          <cell r="R27">
            <v>96.124031000000002</v>
          </cell>
          <cell r="T27" t="str">
            <v>N</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454</v>
          </cell>
          <cell r="H28" t="str">
            <v>Percentage of long-stay residents assessed and appropriately given the seasonal influenza vaccine</v>
          </cell>
          <cell r="I28" t="str">
            <v>Long Stay</v>
          </cell>
          <cell r="J28">
            <v>100</v>
          </cell>
          <cell r="L28">
            <v>100</v>
          </cell>
          <cell r="N28">
            <v>96.774193999999994</v>
          </cell>
          <cell r="P28">
            <v>96.774193999999994</v>
          </cell>
          <cell r="R28">
            <v>98.4</v>
          </cell>
          <cell r="T28" t="str">
            <v>N</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454</v>
          </cell>
          <cell r="H29" t="str">
            <v>Percentage of long-stay residents assessed and appropriately given the seasonal influenza vaccine</v>
          </cell>
          <cell r="I29" t="str">
            <v>Long Stay</v>
          </cell>
          <cell r="J29">
            <v>99.333332999999996</v>
          </cell>
          <cell r="L29">
            <v>99.333332999999996</v>
          </cell>
          <cell r="N29">
            <v>99.24812</v>
          </cell>
          <cell r="P29">
            <v>99.24812</v>
          </cell>
          <cell r="R29">
            <v>99.293285999999995</v>
          </cell>
          <cell r="T29" t="str">
            <v>N</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454</v>
          </cell>
          <cell r="H30" t="str">
            <v>Percentage of long-stay residents assessed and appropriately given the seasonal influenza vaccine</v>
          </cell>
          <cell r="I30" t="str">
            <v>Long Stay</v>
          </cell>
          <cell r="J30">
            <v>90.654206000000002</v>
          </cell>
          <cell r="L30">
            <v>90.654206000000002</v>
          </cell>
          <cell r="N30">
            <v>100</v>
          </cell>
          <cell r="P30">
            <v>100</v>
          </cell>
          <cell r="R30">
            <v>95.305164000000005</v>
          </cell>
          <cell r="T30" t="str">
            <v>N</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454</v>
          </cell>
          <cell r="H31" t="str">
            <v>Percentage of long-stay residents assessed and appropriately given the seasonal influenza vaccine</v>
          </cell>
          <cell r="I31" t="str">
            <v>Long Stay</v>
          </cell>
          <cell r="J31">
            <v>98.734177000000003</v>
          </cell>
          <cell r="L31">
            <v>98.734177000000003</v>
          </cell>
          <cell r="N31">
            <v>100</v>
          </cell>
          <cell r="P31">
            <v>100</v>
          </cell>
          <cell r="R31">
            <v>99.305555999999996</v>
          </cell>
          <cell r="T31" t="str">
            <v>N</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454</v>
          </cell>
          <cell r="H32" t="str">
            <v>Percentage of long-stay residents assessed and appropriately given the seasonal influenza vaccine</v>
          </cell>
          <cell r="I32" t="str">
            <v>Long Stay</v>
          </cell>
          <cell r="J32">
            <v>100</v>
          </cell>
          <cell r="L32">
            <v>100</v>
          </cell>
          <cell r="N32">
            <v>99.145298999999994</v>
          </cell>
          <cell r="P32">
            <v>99.145298999999994</v>
          </cell>
          <cell r="R32">
            <v>99.532709999999994</v>
          </cell>
          <cell r="T32" t="str">
            <v>N</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454</v>
          </cell>
          <cell r="H33" t="str">
            <v>Percentage of long-stay residents assessed and appropriately given the seasonal influenza vaccine</v>
          </cell>
          <cell r="I33" t="str">
            <v>Long Stay</v>
          </cell>
          <cell r="J33">
            <v>98.412698000000006</v>
          </cell>
          <cell r="L33">
            <v>98.412698000000006</v>
          </cell>
          <cell r="N33">
            <v>98.780488000000005</v>
          </cell>
          <cell r="P33">
            <v>98.780488000000005</v>
          </cell>
          <cell r="R33">
            <v>98.620689999999996</v>
          </cell>
          <cell r="T33" t="str">
            <v>N</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454</v>
          </cell>
          <cell r="H34" t="str">
            <v>Percentage of long-stay residents assessed and appropriately given the seasonal influenza vaccine</v>
          </cell>
          <cell r="I34" t="str">
            <v>Long Stay</v>
          </cell>
          <cell r="J34">
            <v>100</v>
          </cell>
          <cell r="L34">
            <v>100</v>
          </cell>
          <cell r="N34">
            <v>97.674419</v>
          </cell>
          <cell r="P34">
            <v>97.674419</v>
          </cell>
          <cell r="R34">
            <v>98.958332999999996</v>
          </cell>
          <cell r="T34" t="str">
            <v>N</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454</v>
          </cell>
          <cell r="H35" t="str">
            <v>Percentage of long-stay residents assessed and appropriately given the seasonal influenza vaccine</v>
          </cell>
          <cell r="I35" t="str">
            <v>Long Stay</v>
          </cell>
          <cell r="J35">
            <v>100</v>
          </cell>
          <cell r="L35">
            <v>100</v>
          </cell>
          <cell r="N35">
            <v>98.387096999999997</v>
          </cell>
          <cell r="P35">
            <v>98.387096999999997</v>
          </cell>
          <cell r="R35">
            <v>99.130435000000006</v>
          </cell>
          <cell r="T35" t="str">
            <v>N</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454</v>
          </cell>
          <cell r="H36" t="str">
            <v>Percentage of long-stay residents assessed and appropriately given the seasonal influenza vaccine</v>
          </cell>
          <cell r="I36" t="str">
            <v>Long Stay</v>
          </cell>
          <cell r="J36" t="str">
            <v>*</v>
          </cell>
          <cell r="K36">
            <v>9</v>
          </cell>
          <cell r="L36" t="str">
            <v>*</v>
          </cell>
          <cell r="M36">
            <v>9</v>
          </cell>
          <cell r="N36" t="str">
            <v>*</v>
          </cell>
          <cell r="O36">
            <v>9</v>
          </cell>
          <cell r="P36" t="str">
            <v>*</v>
          </cell>
          <cell r="Q36">
            <v>9</v>
          </cell>
          <cell r="R36">
            <v>100</v>
          </cell>
          <cell r="T36" t="str">
            <v>N</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454</v>
          </cell>
          <cell r="H37" t="str">
            <v>Percentage of long-stay residents assessed and appropriately given the seasonal influenza vaccine</v>
          </cell>
          <cell r="I37" t="str">
            <v>Long Stay</v>
          </cell>
          <cell r="J37">
            <v>100</v>
          </cell>
          <cell r="L37">
            <v>100</v>
          </cell>
          <cell r="N37">
            <v>100</v>
          </cell>
          <cell r="P37">
            <v>100</v>
          </cell>
          <cell r="R37">
            <v>100</v>
          </cell>
          <cell r="T37" t="str">
            <v>N</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454</v>
          </cell>
          <cell r="H38" t="str">
            <v>Percentage of long-stay residents assessed and appropriately given the seasonal influenza vaccine</v>
          </cell>
          <cell r="I38" t="str">
            <v>Long Stay</v>
          </cell>
          <cell r="J38">
            <v>100</v>
          </cell>
          <cell r="L38">
            <v>100</v>
          </cell>
          <cell r="N38">
            <v>98.611110999999994</v>
          </cell>
          <cell r="P38">
            <v>98.611110999999994</v>
          </cell>
          <cell r="R38">
            <v>99.159664000000006</v>
          </cell>
          <cell r="T38" t="str">
            <v>N</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454</v>
          </cell>
          <cell r="H39" t="str">
            <v>Percentage of long-stay residents assessed and appropriately given the seasonal influenza vaccine</v>
          </cell>
          <cell r="I39" t="str">
            <v>Long Stay</v>
          </cell>
          <cell r="J39">
            <v>94.202899000000002</v>
          </cell>
          <cell r="L39">
            <v>94.202899000000002</v>
          </cell>
          <cell r="N39">
            <v>98.550725</v>
          </cell>
          <cell r="P39">
            <v>98.550725</v>
          </cell>
          <cell r="R39">
            <v>96.376812000000001</v>
          </cell>
          <cell r="T39" t="str">
            <v>N</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454</v>
          </cell>
          <cell r="H40" t="str">
            <v>Percentage of long-stay residents assessed and appropriately given the seasonal influenza vaccine</v>
          </cell>
          <cell r="I40" t="str">
            <v>Long Stay</v>
          </cell>
          <cell r="J40">
            <v>90.551181</v>
          </cell>
          <cell r="L40">
            <v>90.551181</v>
          </cell>
          <cell r="N40">
            <v>87.951807000000002</v>
          </cell>
          <cell r="P40">
            <v>87.951807000000002</v>
          </cell>
          <cell r="R40">
            <v>89.078497999999996</v>
          </cell>
          <cell r="T40" t="str">
            <v>N</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454</v>
          </cell>
          <cell r="H41" t="str">
            <v>Percentage of long-stay residents assessed and appropriately given the seasonal influenza vaccine</v>
          </cell>
          <cell r="I41" t="str">
            <v>Long Stay</v>
          </cell>
          <cell r="J41">
            <v>97.959183999999993</v>
          </cell>
          <cell r="L41">
            <v>97.959183999999993</v>
          </cell>
          <cell r="N41">
            <v>100</v>
          </cell>
          <cell r="P41">
            <v>100</v>
          </cell>
          <cell r="R41">
            <v>98.958332999999996</v>
          </cell>
          <cell r="T41" t="str">
            <v>N</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454</v>
          </cell>
          <cell r="H42" t="str">
            <v>Percentage of long-stay residents assessed and appropriately given the seasonal influenza vaccine</v>
          </cell>
          <cell r="I42" t="str">
            <v>Long Stay</v>
          </cell>
          <cell r="J42">
            <v>100</v>
          </cell>
          <cell r="L42">
            <v>100</v>
          </cell>
          <cell r="N42">
            <v>98.591549000000001</v>
          </cell>
          <cell r="P42">
            <v>98.591549000000001</v>
          </cell>
          <cell r="R42">
            <v>99.280575999999996</v>
          </cell>
          <cell r="T42" t="str">
            <v>N</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454</v>
          </cell>
          <cell r="H43" t="str">
            <v>Percentage of long-stay residents assessed and appropriately given the seasonal influenza vaccine</v>
          </cell>
          <cell r="I43" t="str">
            <v>Long Stay</v>
          </cell>
          <cell r="J43">
            <v>100</v>
          </cell>
          <cell r="L43">
            <v>100</v>
          </cell>
          <cell r="N43">
            <v>100</v>
          </cell>
          <cell r="P43">
            <v>100</v>
          </cell>
          <cell r="R43">
            <v>100</v>
          </cell>
          <cell r="T43" t="str">
            <v>N</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454</v>
          </cell>
          <cell r="H44" t="str">
            <v>Percentage of long-stay residents assessed and appropriately given the seasonal influenza vaccine</v>
          </cell>
          <cell r="I44" t="str">
            <v>Long Stay</v>
          </cell>
          <cell r="J44">
            <v>100</v>
          </cell>
          <cell r="L44">
            <v>100</v>
          </cell>
          <cell r="N44">
            <v>91.578946999999999</v>
          </cell>
          <cell r="P44">
            <v>91.578946999999999</v>
          </cell>
          <cell r="R44">
            <v>95.555555999999996</v>
          </cell>
          <cell r="T44" t="str">
            <v>N</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454</v>
          </cell>
          <cell r="H45" t="str">
            <v>Percentage of long-stay residents assessed and appropriately given the seasonal influenza vaccine</v>
          </cell>
          <cell r="I45" t="str">
            <v>Long Stay</v>
          </cell>
          <cell r="J45">
            <v>100</v>
          </cell>
          <cell r="L45">
            <v>100</v>
          </cell>
          <cell r="N45">
            <v>100</v>
          </cell>
          <cell r="P45">
            <v>100</v>
          </cell>
          <cell r="R45">
            <v>100</v>
          </cell>
          <cell r="T45" t="str">
            <v>N</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454</v>
          </cell>
          <cell r="H46" t="str">
            <v>Percentage of long-stay residents assessed and appropriately given the seasonal influenza vaccine</v>
          </cell>
          <cell r="I46" t="str">
            <v>Long Stay</v>
          </cell>
          <cell r="J46">
            <v>96.341463000000005</v>
          </cell>
          <cell r="L46">
            <v>96.341463000000005</v>
          </cell>
          <cell r="N46">
            <v>94.366197</v>
          </cell>
          <cell r="P46">
            <v>94.366197</v>
          </cell>
          <cell r="R46">
            <v>95.424836999999997</v>
          </cell>
          <cell r="T46" t="str">
            <v>N</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454</v>
          </cell>
          <cell r="H47" t="str">
            <v>Percentage of long-stay residents assessed and appropriately given the seasonal influenza vaccine</v>
          </cell>
          <cell r="I47" t="str">
            <v>Long Stay</v>
          </cell>
          <cell r="J47">
            <v>89.285713999999999</v>
          </cell>
          <cell r="L47">
            <v>89.285713999999999</v>
          </cell>
          <cell r="N47">
            <v>98.809523999999996</v>
          </cell>
          <cell r="P47">
            <v>98.809523999999996</v>
          </cell>
          <cell r="R47">
            <v>94.047618999999997</v>
          </cell>
          <cell r="T47" t="str">
            <v>N</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454</v>
          </cell>
          <cell r="H48" t="str">
            <v>Percentage of long-stay residents assessed and appropriately given the seasonal influenza vaccine</v>
          </cell>
          <cell r="I48" t="str">
            <v>Long Stay</v>
          </cell>
          <cell r="J48">
            <v>100</v>
          </cell>
          <cell r="L48">
            <v>100</v>
          </cell>
          <cell r="N48">
            <v>100</v>
          </cell>
          <cell r="P48">
            <v>100</v>
          </cell>
          <cell r="R48">
            <v>100</v>
          </cell>
          <cell r="T48" t="str">
            <v>N</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454</v>
          </cell>
          <cell r="H49" t="str">
            <v>Percentage of long-stay residents assessed and appropriately given the seasonal influenza vaccine</v>
          </cell>
          <cell r="I49" t="str">
            <v>Long Stay</v>
          </cell>
          <cell r="J49">
            <v>100</v>
          </cell>
          <cell r="L49">
            <v>100</v>
          </cell>
          <cell r="N49">
            <v>100</v>
          </cell>
          <cell r="P49">
            <v>100</v>
          </cell>
          <cell r="R49">
            <v>100</v>
          </cell>
          <cell r="T49" t="str">
            <v>N</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454</v>
          </cell>
          <cell r="H50" t="str">
            <v>Percentage of long-stay residents assessed and appropriately given the seasonal influenza vaccine</v>
          </cell>
          <cell r="I50" t="str">
            <v>Long Stay</v>
          </cell>
          <cell r="J50">
            <v>98.648649000000006</v>
          </cell>
          <cell r="L50">
            <v>98.648649000000006</v>
          </cell>
          <cell r="N50">
            <v>95.833332999999996</v>
          </cell>
          <cell r="P50">
            <v>95.833332999999996</v>
          </cell>
          <cell r="R50">
            <v>97.260273999999995</v>
          </cell>
          <cell r="T50" t="str">
            <v>N</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454</v>
          </cell>
          <cell r="H51" t="str">
            <v>Percentage of long-stay residents assessed and appropriately given the seasonal influenza vaccine</v>
          </cell>
          <cell r="I51" t="str">
            <v>Long Stay</v>
          </cell>
          <cell r="J51">
            <v>100</v>
          </cell>
          <cell r="L51">
            <v>100</v>
          </cell>
          <cell r="N51">
            <v>100</v>
          </cell>
          <cell r="P51">
            <v>100</v>
          </cell>
          <cell r="R51">
            <v>100</v>
          </cell>
          <cell r="T51" t="str">
            <v>N</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454</v>
          </cell>
          <cell r="H52" t="str">
            <v>Percentage of long-stay residents assessed and appropriately given the seasonal influenza vaccine</v>
          </cell>
          <cell r="I52" t="str">
            <v>Long Stay</v>
          </cell>
          <cell r="J52">
            <v>95.5</v>
          </cell>
          <cell r="L52">
            <v>95.5</v>
          </cell>
          <cell r="N52">
            <v>99.166667000000004</v>
          </cell>
          <cell r="P52">
            <v>99.166667000000004</v>
          </cell>
          <cell r="R52">
            <v>97.5</v>
          </cell>
          <cell r="T52" t="str">
            <v>N</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454</v>
          </cell>
          <cell r="H53" t="str">
            <v>Percentage of long-stay residents assessed and appropriately given the seasonal influenza vaccine</v>
          </cell>
          <cell r="I53" t="str">
            <v>Long Stay</v>
          </cell>
          <cell r="J53">
            <v>98.412698000000006</v>
          </cell>
          <cell r="L53">
            <v>98.412698000000006</v>
          </cell>
          <cell r="N53">
            <v>100</v>
          </cell>
          <cell r="P53">
            <v>100</v>
          </cell>
          <cell r="R53">
            <v>99.275362000000001</v>
          </cell>
          <cell r="T53" t="str">
            <v>N</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454</v>
          </cell>
          <cell r="H54" t="str">
            <v>Percentage of long-stay residents assessed and appropriately given the seasonal influenza vaccine</v>
          </cell>
          <cell r="I54" t="str">
            <v>Long Stay</v>
          </cell>
          <cell r="J54">
            <v>94.594594999999998</v>
          </cell>
          <cell r="L54">
            <v>94.594594999999998</v>
          </cell>
          <cell r="N54">
            <v>97.391304000000005</v>
          </cell>
          <cell r="P54">
            <v>97.391304000000005</v>
          </cell>
          <cell r="R54">
            <v>96.017698999999993</v>
          </cell>
          <cell r="T54" t="str">
            <v>N</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454</v>
          </cell>
          <cell r="H55" t="str">
            <v>Percentage of long-stay residents assessed and appropriately given the seasonal influenza vaccine</v>
          </cell>
          <cell r="I55" t="str">
            <v>Long Stay</v>
          </cell>
          <cell r="J55">
            <v>98.795180999999999</v>
          </cell>
          <cell r="L55">
            <v>98.795180999999999</v>
          </cell>
          <cell r="N55">
            <v>98.113208</v>
          </cell>
          <cell r="P55">
            <v>98.113208</v>
          </cell>
          <cell r="R55">
            <v>98.412698000000006</v>
          </cell>
          <cell r="T55" t="str">
            <v>N</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454</v>
          </cell>
          <cell r="H56" t="str">
            <v>Percentage of long-stay residents assessed and appropriately given the seasonal influenza vaccine</v>
          </cell>
          <cell r="I56" t="str">
            <v>Long Stay</v>
          </cell>
          <cell r="J56">
            <v>95.890411</v>
          </cell>
          <cell r="L56">
            <v>95.890411</v>
          </cell>
          <cell r="N56">
            <v>97.674419</v>
          </cell>
          <cell r="P56">
            <v>97.674419</v>
          </cell>
          <cell r="R56">
            <v>96.855345999999997</v>
          </cell>
          <cell r="T56" t="str">
            <v>N</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454</v>
          </cell>
          <cell r="H57" t="str">
            <v>Percentage of long-stay residents assessed and appropriately given the seasonal influenza vaccine</v>
          </cell>
          <cell r="I57" t="str">
            <v>Long Stay</v>
          </cell>
          <cell r="J57">
            <v>99.130435000000006</v>
          </cell>
          <cell r="L57">
            <v>99.130435000000006</v>
          </cell>
          <cell r="N57">
            <v>90.243902000000006</v>
          </cell>
          <cell r="P57">
            <v>90.243902000000006</v>
          </cell>
          <cell r="R57">
            <v>93.906809999999993</v>
          </cell>
          <cell r="T57" t="str">
            <v>N</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454</v>
          </cell>
          <cell r="H58" t="str">
            <v>Percentage of long-stay residents assessed and appropriately given the seasonal influenza vaccine</v>
          </cell>
          <cell r="I58" t="str">
            <v>Long Stay</v>
          </cell>
          <cell r="J58">
            <v>100</v>
          </cell>
          <cell r="L58">
            <v>100</v>
          </cell>
          <cell r="N58">
            <v>100</v>
          </cell>
          <cell r="P58">
            <v>100</v>
          </cell>
          <cell r="R58">
            <v>100</v>
          </cell>
          <cell r="T58" t="str">
            <v>N</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454</v>
          </cell>
          <cell r="H59" t="str">
            <v>Percentage of long-stay residents assessed and appropriately given the seasonal influenza vaccine</v>
          </cell>
          <cell r="I59" t="str">
            <v>Long Stay</v>
          </cell>
          <cell r="J59">
            <v>99.371069000000006</v>
          </cell>
          <cell r="L59">
            <v>99.371069000000006</v>
          </cell>
          <cell r="N59">
            <v>92.610837000000004</v>
          </cell>
          <cell r="P59">
            <v>92.610837000000004</v>
          </cell>
          <cell r="R59">
            <v>95.580110000000005</v>
          </cell>
          <cell r="T59" t="str">
            <v>N</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454</v>
          </cell>
          <cell r="H60" t="str">
            <v>Percentage of long-stay residents assessed and appropriately given the seasonal influenza vaccine</v>
          </cell>
          <cell r="I60" t="str">
            <v>Long Stay</v>
          </cell>
          <cell r="J60">
            <v>97.580645000000004</v>
          </cell>
          <cell r="L60">
            <v>97.580645000000004</v>
          </cell>
          <cell r="N60">
            <v>98.148148000000006</v>
          </cell>
          <cell r="P60">
            <v>98.148148000000006</v>
          </cell>
          <cell r="R60">
            <v>97.844828000000007</v>
          </cell>
          <cell r="T60" t="str">
            <v>N</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454</v>
          </cell>
          <cell r="H61" t="str">
            <v>Percentage of long-stay residents assessed and appropriately given the seasonal influenza vaccine</v>
          </cell>
          <cell r="I61" t="str">
            <v>Long Stay</v>
          </cell>
          <cell r="J61" t="str">
            <v>*</v>
          </cell>
          <cell r="K61">
            <v>9</v>
          </cell>
          <cell r="L61" t="str">
            <v>*</v>
          </cell>
          <cell r="M61">
            <v>9</v>
          </cell>
          <cell r="N61" t="str">
            <v>*</v>
          </cell>
          <cell r="O61">
            <v>9</v>
          </cell>
          <cell r="P61" t="str">
            <v>*</v>
          </cell>
          <cell r="Q61">
            <v>9</v>
          </cell>
          <cell r="R61" t="str">
            <v>*</v>
          </cell>
          <cell r="S61">
            <v>9</v>
          </cell>
          <cell r="T61" t="str">
            <v>N</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454</v>
          </cell>
          <cell r="H62" t="str">
            <v>Percentage of long-stay residents assessed and appropriately given the seasonal influenza vaccine</v>
          </cell>
          <cell r="I62" t="str">
            <v>Long Stay</v>
          </cell>
          <cell r="J62">
            <v>98.701299000000006</v>
          </cell>
          <cell r="L62">
            <v>98.701299000000006</v>
          </cell>
          <cell r="N62">
            <v>92.753623000000005</v>
          </cell>
          <cell r="P62">
            <v>92.753623000000005</v>
          </cell>
          <cell r="R62">
            <v>95.890411</v>
          </cell>
          <cell r="T62" t="str">
            <v>N</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454</v>
          </cell>
          <cell r="H63" t="str">
            <v>Percentage of long-stay residents assessed and appropriately given the seasonal influenza vaccine</v>
          </cell>
          <cell r="I63" t="str">
            <v>Long Stay</v>
          </cell>
          <cell r="J63">
            <v>97.916667000000004</v>
          </cell>
          <cell r="L63">
            <v>97.916667000000004</v>
          </cell>
          <cell r="N63">
            <v>94</v>
          </cell>
          <cell r="P63">
            <v>94</v>
          </cell>
          <cell r="R63">
            <v>95.918367000000003</v>
          </cell>
          <cell r="T63" t="str">
            <v>N</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454</v>
          </cell>
          <cell r="H64" t="str">
            <v>Percentage of long-stay residents assessed and appropriately given the seasonal influenza vaccine</v>
          </cell>
          <cell r="I64" t="str">
            <v>Long Stay</v>
          </cell>
          <cell r="J64">
            <v>100</v>
          </cell>
          <cell r="L64">
            <v>100</v>
          </cell>
          <cell r="N64" t="str">
            <v>---</v>
          </cell>
          <cell r="O64">
            <v>10</v>
          </cell>
          <cell r="P64" t="str">
            <v>---</v>
          </cell>
          <cell r="Q64">
            <v>10</v>
          </cell>
          <cell r="R64">
            <v>100</v>
          </cell>
          <cell r="T64" t="str">
            <v>N</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454</v>
          </cell>
          <cell r="H65" t="str">
            <v>Percentage of long-stay residents assessed and appropriately given the seasonal influenza vaccine</v>
          </cell>
          <cell r="I65" t="str">
            <v>Long Stay</v>
          </cell>
          <cell r="J65">
            <v>100</v>
          </cell>
          <cell r="L65">
            <v>100</v>
          </cell>
          <cell r="N65">
            <v>96.551723999999993</v>
          </cell>
          <cell r="P65">
            <v>96.551723999999993</v>
          </cell>
          <cell r="R65">
            <v>98.181818000000007</v>
          </cell>
          <cell r="T65" t="str">
            <v>N</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454</v>
          </cell>
          <cell r="H66" t="str">
            <v>Percentage of long-stay residents assessed and appropriately given the seasonal influenza vaccine</v>
          </cell>
          <cell r="I66" t="str">
            <v>Long Stay</v>
          </cell>
          <cell r="J66">
            <v>100</v>
          </cell>
          <cell r="L66">
            <v>100</v>
          </cell>
          <cell r="N66">
            <v>100</v>
          </cell>
          <cell r="P66">
            <v>100</v>
          </cell>
          <cell r="R66">
            <v>100</v>
          </cell>
          <cell r="T66" t="str">
            <v>N</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454</v>
          </cell>
          <cell r="H67" t="str">
            <v>Percentage of long-stay residents assessed and appropriately given the seasonal influenza vaccine</v>
          </cell>
          <cell r="I67" t="str">
            <v>Long Stay</v>
          </cell>
          <cell r="J67">
            <v>98.958332999999996</v>
          </cell>
          <cell r="L67">
            <v>98.958332999999996</v>
          </cell>
          <cell r="N67">
            <v>100</v>
          </cell>
          <cell r="P67">
            <v>100</v>
          </cell>
          <cell r="R67">
            <v>99.519231000000005</v>
          </cell>
          <cell r="T67" t="str">
            <v>N</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454</v>
          </cell>
          <cell r="H68" t="str">
            <v>Percentage of long-stay residents assessed and appropriately given the seasonal influenza vaccine</v>
          </cell>
          <cell r="I68" t="str">
            <v>Long Stay</v>
          </cell>
          <cell r="J68">
            <v>95.604395999999994</v>
          </cell>
          <cell r="L68">
            <v>95.604395999999994</v>
          </cell>
          <cell r="N68">
            <v>94.623655999999997</v>
          </cell>
          <cell r="P68">
            <v>94.623655999999997</v>
          </cell>
          <cell r="R68">
            <v>95.108695999999995</v>
          </cell>
          <cell r="T68" t="str">
            <v>N</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454</v>
          </cell>
          <cell r="H69" t="str">
            <v>Percentage of long-stay residents assessed and appropriately given the seasonal influenza vaccine</v>
          </cell>
          <cell r="I69" t="str">
            <v>Long Stay</v>
          </cell>
          <cell r="J69">
            <v>100</v>
          </cell>
          <cell r="L69">
            <v>100</v>
          </cell>
          <cell r="N69">
            <v>96.923077000000006</v>
          </cell>
          <cell r="P69">
            <v>96.923077000000006</v>
          </cell>
          <cell r="R69">
            <v>98.518518999999998</v>
          </cell>
          <cell r="T69" t="str">
            <v>N</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454</v>
          </cell>
          <cell r="H70" t="str">
            <v>Percentage of long-stay residents assessed and appropriately given the seasonal influenza vaccine</v>
          </cell>
          <cell r="I70" t="str">
            <v>Long Stay</v>
          </cell>
          <cell r="J70">
            <v>100</v>
          </cell>
          <cell r="L70">
            <v>100</v>
          </cell>
          <cell r="N70">
            <v>90.588234999999997</v>
          </cell>
          <cell r="P70">
            <v>90.588234999999997</v>
          </cell>
          <cell r="R70">
            <v>95.294117999999997</v>
          </cell>
          <cell r="T70" t="str">
            <v>N</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454</v>
          </cell>
          <cell r="H71" t="str">
            <v>Percentage of long-stay residents assessed and appropriately given the seasonal influenza vaccine</v>
          </cell>
          <cell r="I71" t="str">
            <v>Long Stay</v>
          </cell>
          <cell r="J71">
            <v>100</v>
          </cell>
          <cell r="L71">
            <v>100</v>
          </cell>
          <cell r="N71">
            <v>100</v>
          </cell>
          <cell r="P71">
            <v>100</v>
          </cell>
          <cell r="R71">
            <v>100</v>
          </cell>
          <cell r="T71" t="str">
            <v>N</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454</v>
          </cell>
          <cell r="H72" t="str">
            <v>Percentage of long-stay residents assessed and appropriately given the seasonal influenza vaccine</v>
          </cell>
          <cell r="I72" t="str">
            <v>Long Stay</v>
          </cell>
          <cell r="J72">
            <v>100</v>
          </cell>
          <cell r="L72">
            <v>100</v>
          </cell>
          <cell r="N72">
            <v>96.062991999999994</v>
          </cell>
          <cell r="P72">
            <v>96.062991999999994</v>
          </cell>
          <cell r="R72">
            <v>97.807017999999999</v>
          </cell>
          <cell r="T72" t="str">
            <v>N</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454</v>
          </cell>
          <cell r="H73" t="str">
            <v>Percentage of long-stay residents assessed and appropriately given the seasonal influenza vaccine</v>
          </cell>
          <cell r="I73" t="str">
            <v>Long Stay</v>
          </cell>
          <cell r="J73">
            <v>99.107142999999994</v>
          </cell>
          <cell r="L73">
            <v>99.107142999999994</v>
          </cell>
          <cell r="N73">
            <v>99.038461999999996</v>
          </cell>
          <cell r="P73">
            <v>99.038461999999996</v>
          </cell>
          <cell r="R73">
            <v>99.074073999999996</v>
          </cell>
          <cell r="T73" t="str">
            <v>N</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454</v>
          </cell>
          <cell r="H74" t="str">
            <v>Percentage of long-stay residents assessed and appropriately given the seasonal influenza vaccine</v>
          </cell>
          <cell r="I74" t="str">
            <v>Long Stay</v>
          </cell>
          <cell r="J74">
            <v>91.964286000000001</v>
          </cell>
          <cell r="L74">
            <v>91.964286000000001</v>
          </cell>
          <cell r="N74">
            <v>98.148148000000006</v>
          </cell>
          <cell r="P74">
            <v>98.148148000000006</v>
          </cell>
          <cell r="R74">
            <v>95</v>
          </cell>
          <cell r="T74" t="str">
            <v>N</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454</v>
          </cell>
          <cell r="H75" t="str">
            <v>Percentage of long-stay residents assessed and appropriately given the seasonal influenza vaccine</v>
          </cell>
          <cell r="I75" t="str">
            <v>Long Stay</v>
          </cell>
          <cell r="J75">
            <v>98.4375</v>
          </cell>
          <cell r="L75">
            <v>98.4375</v>
          </cell>
          <cell r="N75">
            <v>98.701299000000006</v>
          </cell>
          <cell r="P75">
            <v>98.701299000000006</v>
          </cell>
          <cell r="R75">
            <v>98.581559999999996</v>
          </cell>
          <cell r="T75" t="str">
            <v>N</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454</v>
          </cell>
          <cell r="H76" t="str">
            <v>Percentage of long-stay residents assessed and appropriately given the seasonal influenza vaccine</v>
          </cell>
          <cell r="I76" t="str">
            <v>Long Stay</v>
          </cell>
          <cell r="J76" t="str">
            <v>*</v>
          </cell>
          <cell r="K76">
            <v>9</v>
          </cell>
          <cell r="L76" t="str">
            <v>*</v>
          </cell>
          <cell r="M76">
            <v>9</v>
          </cell>
          <cell r="N76" t="str">
            <v>*</v>
          </cell>
          <cell r="O76">
            <v>9</v>
          </cell>
          <cell r="P76" t="str">
            <v>*</v>
          </cell>
          <cell r="Q76">
            <v>9</v>
          </cell>
          <cell r="R76" t="str">
            <v>*</v>
          </cell>
          <cell r="S76">
            <v>9</v>
          </cell>
          <cell r="T76" t="str">
            <v>N</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454</v>
          </cell>
          <cell r="H77" t="str">
            <v>Percentage of long-stay residents assessed and appropriately given the seasonal influenza vaccine</v>
          </cell>
          <cell r="I77" t="str">
            <v>Long Stay</v>
          </cell>
          <cell r="J77" t="str">
            <v>*</v>
          </cell>
          <cell r="K77">
            <v>9</v>
          </cell>
          <cell r="L77" t="str">
            <v>*</v>
          </cell>
          <cell r="M77">
            <v>9</v>
          </cell>
          <cell r="N77" t="str">
            <v>*</v>
          </cell>
          <cell r="O77">
            <v>9</v>
          </cell>
          <cell r="P77" t="str">
            <v>*</v>
          </cell>
          <cell r="Q77">
            <v>9</v>
          </cell>
          <cell r="R77" t="str">
            <v>*</v>
          </cell>
          <cell r="S77">
            <v>9</v>
          </cell>
          <cell r="T77" t="str">
            <v>N</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454</v>
          </cell>
          <cell r="H78" t="str">
            <v>Percentage of long-stay residents assessed and appropriately given the seasonal influenza vaccine</v>
          </cell>
          <cell r="I78" t="str">
            <v>Long Stay</v>
          </cell>
          <cell r="J78">
            <v>92</v>
          </cell>
          <cell r="L78">
            <v>92</v>
          </cell>
          <cell r="N78">
            <v>97.945205000000001</v>
          </cell>
          <cell r="P78">
            <v>97.945205000000001</v>
          </cell>
          <cell r="R78">
            <v>95.202951999999996</v>
          </cell>
          <cell r="T78" t="str">
            <v>N</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454</v>
          </cell>
          <cell r="H79" t="str">
            <v>Percentage of long-stay residents assessed and appropriately given the seasonal influenza vaccine</v>
          </cell>
          <cell r="I79" t="str">
            <v>Long Stay</v>
          </cell>
          <cell r="J79">
            <v>100</v>
          </cell>
          <cell r="L79">
            <v>100</v>
          </cell>
          <cell r="N79">
            <v>98.850575000000006</v>
          </cell>
          <cell r="P79">
            <v>98.850575000000006</v>
          </cell>
          <cell r="R79">
            <v>99.418604999999999</v>
          </cell>
          <cell r="T79" t="str">
            <v>N</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454</v>
          </cell>
          <cell r="H80" t="str">
            <v>Percentage of long-stay residents assessed and appropriately given the seasonal influenza vaccine</v>
          </cell>
          <cell r="I80" t="str">
            <v>Long Stay</v>
          </cell>
          <cell r="J80">
            <v>96.296295999999998</v>
          </cell>
          <cell r="L80">
            <v>96.296295999999998</v>
          </cell>
          <cell r="N80">
            <v>89.830507999999995</v>
          </cell>
          <cell r="P80">
            <v>89.830507999999995</v>
          </cell>
          <cell r="R80">
            <v>92.920354000000003</v>
          </cell>
          <cell r="T80" t="str">
            <v>N</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454</v>
          </cell>
          <cell r="H81" t="str">
            <v>Percentage of long-stay residents assessed and appropriately given the seasonal influenza vaccine</v>
          </cell>
          <cell r="I81" t="str">
            <v>Long Stay</v>
          </cell>
          <cell r="J81">
            <v>100</v>
          </cell>
          <cell r="L81">
            <v>100</v>
          </cell>
          <cell r="N81">
            <v>100</v>
          </cell>
          <cell r="P81">
            <v>100</v>
          </cell>
          <cell r="R81">
            <v>100</v>
          </cell>
          <cell r="T81" t="str">
            <v>N</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454</v>
          </cell>
          <cell r="H82" t="str">
            <v>Percentage of long-stay residents assessed and appropriately given the seasonal influenza vaccine</v>
          </cell>
          <cell r="I82" t="str">
            <v>Long Stay</v>
          </cell>
          <cell r="J82">
            <v>94.4</v>
          </cell>
          <cell r="L82">
            <v>94.4</v>
          </cell>
          <cell r="N82">
            <v>86.861313999999993</v>
          </cell>
          <cell r="P82">
            <v>86.861313999999993</v>
          </cell>
          <cell r="R82">
            <v>90.458015000000003</v>
          </cell>
          <cell r="T82" t="str">
            <v>N</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454</v>
          </cell>
          <cell r="H83" t="str">
            <v>Percentage of long-stay residents assessed and appropriately given the seasonal influenza vaccine</v>
          </cell>
          <cell r="I83" t="str">
            <v>Long Stay</v>
          </cell>
          <cell r="J83">
            <v>98.4375</v>
          </cell>
          <cell r="L83">
            <v>98.4375</v>
          </cell>
          <cell r="N83">
            <v>98.529411999999994</v>
          </cell>
          <cell r="P83">
            <v>98.529411999999994</v>
          </cell>
          <cell r="R83">
            <v>98.484848</v>
          </cell>
          <cell r="T83" t="str">
            <v>N</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454</v>
          </cell>
          <cell r="H84" t="str">
            <v>Percentage of long-stay residents assessed and appropriately given the seasonal influenza vaccine</v>
          </cell>
          <cell r="I84" t="str">
            <v>Long Stay</v>
          </cell>
          <cell r="J84">
            <v>99.215686000000005</v>
          </cell>
          <cell r="L84">
            <v>99.215686000000005</v>
          </cell>
          <cell r="N84">
            <v>100</v>
          </cell>
          <cell r="P84">
            <v>100</v>
          </cell>
          <cell r="R84">
            <v>99.616857999999993</v>
          </cell>
          <cell r="T84" t="str">
            <v>N</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454</v>
          </cell>
          <cell r="H85" t="str">
            <v>Percentage of long-stay residents assessed and appropriately given the seasonal influenza vaccine</v>
          </cell>
          <cell r="I85" t="str">
            <v>Long Stay</v>
          </cell>
          <cell r="J85">
            <v>100</v>
          </cell>
          <cell r="L85">
            <v>100</v>
          </cell>
          <cell r="N85">
            <v>100</v>
          </cell>
          <cell r="P85">
            <v>100</v>
          </cell>
          <cell r="R85">
            <v>100</v>
          </cell>
          <cell r="T85" t="str">
            <v>N</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454</v>
          </cell>
          <cell r="H86" t="str">
            <v>Percentage of long-stay residents assessed and appropriately given the seasonal influenza vaccine</v>
          </cell>
          <cell r="I86" t="str">
            <v>Long Stay</v>
          </cell>
          <cell r="J86">
            <v>100</v>
          </cell>
          <cell r="L86">
            <v>100</v>
          </cell>
          <cell r="N86">
            <v>100</v>
          </cell>
          <cell r="P86">
            <v>100</v>
          </cell>
          <cell r="R86">
            <v>100</v>
          </cell>
          <cell r="T86" t="str">
            <v>N</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454</v>
          </cell>
          <cell r="H87" t="str">
            <v>Percentage of long-stay residents assessed and appropriately given the seasonal influenza vaccine</v>
          </cell>
          <cell r="I87" t="str">
            <v>Long Stay</v>
          </cell>
          <cell r="J87">
            <v>98.507463000000001</v>
          </cell>
          <cell r="L87">
            <v>98.507463000000001</v>
          </cell>
          <cell r="N87">
            <v>98.765432000000004</v>
          </cell>
          <cell r="P87">
            <v>98.765432000000004</v>
          </cell>
          <cell r="R87">
            <v>98.648649000000006</v>
          </cell>
          <cell r="T87" t="str">
            <v>N</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454</v>
          </cell>
          <cell r="H88" t="str">
            <v>Percentage of long-stay residents assessed and appropriately given the seasonal influenza vaccine</v>
          </cell>
          <cell r="I88" t="str">
            <v>Long Stay</v>
          </cell>
          <cell r="J88">
            <v>91.052632000000003</v>
          </cell>
          <cell r="L88">
            <v>91.052632000000003</v>
          </cell>
          <cell r="N88">
            <v>95.628415000000004</v>
          </cell>
          <cell r="P88">
            <v>95.628415000000004</v>
          </cell>
          <cell r="R88">
            <v>93.297586999999993</v>
          </cell>
          <cell r="T88" t="str">
            <v>N</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454</v>
          </cell>
          <cell r="H89" t="str">
            <v>Percentage of long-stay residents assessed and appropriately given the seasonal influenza vaccine</v>
          </cell>
          <cell r="I89" t="str">
            <v>Long Stay</v>
          </cell>
          <cell r="J89">
            <v>98.936170000000004</v>
          </cell>
          <cell r="L89">
            <v>98.936170000000004</v>
          </cell>
          <cell r="N89">
            <v>98.275862000000004</v>
          </cell>
          <cell r="P89">
            <v>98.275862000000004</v>
          </cell>
          <cell r="R89">
            <v>98.571428999999995</v>
          </cell>
          <cell r="T89" t="str">
            <v>N</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454</v>
          </cell>
          <cell r="H90" t="str">
            <v>Percentage of long-stay residents assessed and appropriately given the seasonal influenza vaccine</v>
          </cell>
          <cell r="I90" t="str">
            <v>Long Stay</v>
          </cell>
          <cell r="J90">
            <v>97.478992000000005</v>
          </cell>
          <cell r="L90">
            <v>97.478992000000005</v>
          </cell>
          <cell r="N90">
            <v>97.744360999999998</v>
          </cell>
          <cell r="P90">
            <v>97.744360999999998</v>
          </cell>
          <cell r="R90">
            <v>97.619048000000006</v>
          </cell>
          <cell r="T90" t="str">
            <v>N</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454</v>
          </cell>
          <cell r="H91" t="str">
            <v>Percentage of long-stay residents assessed and appropriately given the seasonal influenza vaccine</v>
          </cell>
          <cell r="I91" t="str">
            <v>Long Stay</v>
          </cell>
          <cell r="J91">
            <v>100</v>
          </cell>
          <cell r="L91">
            <v>100</v>
          </cell>
          <cell r="N91">
            <v>95.488721999999996</v>
          </cell>
          <cell r="P91">
            <v>95.488721999999996</v>
          </cell>
          <cell r="R91">
            <v>97.761194000000003</v>
          </cell>
          <cell r="T91" t="str">
            <v>N</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454</v>
          </cell>
          <cell r="H92" t="str">
            <v>Percentage of long-stay residents assessed and appropriately given the seasonal influenza vaccine</v>
          </cell>
          <cell r="I92" t="str">
            <v>Long Stay</v>
          </cell>
          <cell r="J92">
            <v>97.701149000000001</v>
          </cell>
          <cell r="L92">
            <v>97.701149000000001</v>
          </cell>
          <cell r="N92">
            <v>98.765432000000004</v>
          </cell>
          <cell r="P92">
            <v>98.765432000000004</v>
          </cell>
          <cell r="R92">
            <v>98.214286000000001</v>
          </cell>
          <cell r="T92" t="str">
            <v>N</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454</v>
          </cell>
          <cell r="H93" t="str">
            <v>Percentage of long-stay residents assessed and appropriately given the seasonal influenza vaccine</v>
          </cell>
          <cell r="I93" t="str">
            <v>Long Stay</v>
          </cell>
          <cell r="J93">
            <v>100</v>
          </cell>
          <cell r="L93">
            <v>100</v>
          </cell>
          <cell r="N93">
            <v>99.014778000000007</v>
          </cell>
          <cell r="P93">
            <v>99.014778000000007</v>
          </cell>
          <cell r="R93">
            <v>99.465241000000006</v>
          </cell>
          <cell r="T93" t="str">
            <v>N</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454</v>
          </cell>
          <cell r="H94" t="str">
            <v>Percentage of long-stay residents assessed and appropriately given the seasonal influenza vaccine</v>
          </cell>
          <cell r="I94" t="str">
            <v>Long Stay</v>
          </cell>
          <cell r="J94">
            <v>96</v>
          </cell>
          <cell r="L94">
            <v>96</v>
          </cell>
          <cell r="N94">
            <v>97.297297</v>
          </cell>
          <cell r="P94">
            <v>97.297297</v>
          </cell>
          <cell r="R94">
            <v>96.682463999999996</v>
          </cell>
          <cell r="T94" t="str">
            <v>N</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454</v>
          </cell>
          <cell r="H95" t="str">
            <v>Percentage of long-stay residents assessed and appropriately given the seasonal influenza vaccine</v>
          </cell>
          <cell r="I95" t="str">
            <v>Long Stay</v>
          </cell>
          <cell r="J95">
            <v>100</v>
          </cell>
          <cell r="L95">
            <v>100</v>
          </cell>
          <cell r="N95">
            <v>99.065421000000001</v>
          </cell>
          <cell r="P95">
            <v>99.065421000000001</v>
          </cell>
          <cell r="R95">
            <v>99.534884000000005</v>
          </cell>
          <cell r="T95" t="str">
            <v>N</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454</v>
          </cell>
          <cell r="H96" t="str">
            <v>Percentage of long-stay residents assessed and appropriately given the seasonal influenza vaccine</v>
          </cell>
          <cell r="I96" t="str">
            <v>Long Stay</v>
          </cell>
          <cell r="J96">
            <v>96.875</v>
          </cell>
          <cell r="L96">
            <v>96.875</v>
          </cell>
          <cell r="N96">
            <v>90.526315999999994</v>
          </cell>
          <cell r="P96">
            <v>90.526315999999994</v>
          </cell>
          <cell r="R96">
            <v>93.717276999999996</v>
          </cell>
          <cell r="T96" t="str">
            <v>N</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454</v>
          </cell>
          <cell r="H97" t="str">
            <v>Percentage of long-stay residents assessed and appropriately given the seasonal influenza vaccine</v>
          </cell>
          <cell r="I97" t="str">
            <v>Long Stay</v>
          </cell>
          <cell r="J97">
            <v>90.506328999999994</v>
          </cell>
          <cell r="L97">
            <v>90.506328999999994</v>
          </cell>
          <cell r="N97">
            <v>90.909091000000004</v>
          </cell>
          <cell r="P97">
            <v>90.909091000000004</v>
          </cell>
          <cell r="R97">
            <v>90.718563000000003</v>
          </cell>
          <cell r="T97" t="str">
            <v>N</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454</v>
          </cell>
          <cell r="H98" t="str">
            <v>Percentage of long-stay residents assessed and appropriately given the seasonal influenza vaccine</v>
          </cell>
          <cell r="I98" t="str">
            <v>Long Stay</v>
          </cell>
          <cell r="J98">
            <v>97.777777999999998</v>
          </cell>
          <cell r="L98">
            <v>97.777777999999998</v>
          </cell>
          <cell r="N98">
            <v>97.701149000000001</v>
          </cell>
          <cell r="P98">
            <v>97.701149000000001</v>
          </cell>
          <cell r="R98">
            <v>97.740112999999994</v>
          </cell>
          <cell r="T98" t="str">
            <v>N</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454</v>
          </cell>
          <cell r="H99" t="str">
            <v>Percentage of long-stay residents assessed and appropriately given the seasonal influenza vaccine</v>
          </cell>
          <cell r="I99" t="str">
            <v>Long Stay</v>
          </cell>
          <cell r="J99">
            <v>100</v>
          </cell>
          <cell r="L99">
            <v>100</v>
          </cell>
          <cell r="N99">
            <v>100</v>
          </cell>
          <cell r="P99">
            <v>100</v>
          </cell>
          <cell r="R99">
            <v>100</v>
          </cell>
          <cell r="T99" t="str">
            <v>N</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454</v>
          </cell>
          <cell r="H100" t="str">
            <v>Percentage of long-stay residents assessed and appropriately given the seasonal influenza vaccine</v>
          </cell>
          <cell r="I100" t="str">
            <v>Long Stay</v>
          </cell>
          <cell r="J100">
            <v>97.938143999999994</v>
          </cell>
          <cell r="L100">
            <v>97.938143999999994</v>
          </cell>
          <cell r="N100">
            <v>98</v>
          </cell>
          <cell r="P100">
            <v>98</v>
          </cell>
          <cell r="R100">
            <v>97.969543000000002</v>
          </cell>
          <cell r="T100" t="str">
            <v>N</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454</v>
          </cell>
          <cell r="H101" t="str">
            <v>Percentage of long-stay residents assessed and appropriately given the seasonal influenza vaccine</v>
          </cell>
          <cell r="I101" t="str">
            <v>Long Stay</v>
          </cell>
          <cell r="J101">
            <v>98.75</v>
          </cell>
          <cell r="L101">
            <v>98.75</v>
          </cell>
          <cell r="N101">
            <v>98.245614000000003</v>
          </cell>
          <cell r="P101">
            <v>98.245614000000003</v>
          </cell>
          <cell r="R101">
            <v>98.453608000000003</v>
          </cell>
          <cell r="T101" t="str">
            <v>N</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454</v>
          </cell>
          <cell r="H102" t="str">
            <v>Percentage of long-stay residents assessed and appropriately given the seasonal influenza vaccine</v>
          </cell>
          <cell r="I102" t="str">
            <v>Long Stay</v>
          </cell>
          <cell r="J102">
            <v>100</v>
          </cell>
          <cell r="L102">
            <v>100</v>
          </cell>
          <cell r="N102">
            <v>100</v>
          </cell>
          <cell r="P102">
            <v>100</v>
          </cell>
          <cell r="R102">
            <v>100</v>
          </cell>
          <cell r="T102" t="str">
            <v>N</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454</v>
          </cell>
          <cell r="H103" t="str">
            <v>Percentage of long-stay residents assessed and appropriately given the seasonal influenza vaccine</v>
          </cell>
          <cell r="I103" t="str">
            <v>Long Stay</v>
          </cell>
          <cell r="J103">
            <v>89.655171999999993</v>
          </cell>
          <cell r="L103">
            <v>89.655171999999993</v>
          </cell>
          <cell r="N103">
            <v>96.747967000000003</v>
          </cell>
          <cell r="P103">
            <v>96.747967000000003</v>
          </cell>
          <cell r="R103">
            <v>93.305439000000007</v>
          </cell>
          <cell r="T103" t="str">
            <v>N</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454</v>
          </cell>
          <cell r="H104" t="str">
            <v>Percentage of long-stay residents assessed and appropriately given the seasonal influenza vaccine</v>
          </cell>
          <cell r="I104" t="str">
            <v>Long Stay</v>
          </cell>
          <cell r="J104">
            <v>96.296295999999998</v>
          </cell>
          <cell r="L104">
            <v>96.296295999999998</v>
          </cell>
          <cell r="N104">
            <v>100</v>
          </cell>
          <cell r="P104">
            <v>100</v>
          </cell>
          <cell r="R104">
            <v>98.245614000000003</v>
          </cell>
          <cell r="T104" t="str">
            <v>N</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454</v>
          </cell>
          <cell r="H105" t="str">
            <v>Percentage of long-stay residents assessed and appropriately given the seasonal influenza vaccine</v>
          </cell>
          <cell r="I105" t="str">
            <v>Long Stay</v>
          </cell>
          <cell r="J105">
            <v>100</v>
          </cell>
          <cell r="L105">
            <v>100</v>
          </cell>
          <cell r="N105">
            <v>100</v>
          </cell>
          <cell r="P105">
            <v>100</v>
          </cell>
          <cell r="R105">
            <v>100</v>
          </cell>
          <cell r="T105" t="str">
            <v>N</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454</v>
          </cell>
          <cell r="H106" t="str">
            <v>Percentage of long-stay residents assessed and appropriately given the seasonal influenza vaccine</v>
          </cell>
          <cell r="I106" t="str">
            <v>Long Stay</v>
          </cell>
          <cell r="J106">
            <v>96.153846000000001</v>
          </cell>
          <cell r="L106">
            <v>96.153846000000001</v>
          </cell>
          <cell r="N106">
            <v>99.354838999999998</v>
          </cell>
          <cell r="P106">
            <v>99.354838999999998</v>
          </cell>
          <cell r="R106">
            <v>97.749195999999998</v>
          </cell>
          <cell r="T106" t="str">
            <v>N</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454</v>
          </cell>
          <cell r="H107" t="str">
            <v>Percentage of long-stay residents assessed and appropriately given the seasonal influenza vaccine</v>
          </cell>
          <cell r="I107" t="str">
            <v>Long Stay</v>
          </cell>
          <cell r="J107">
            <v>95.384614999999997</v>
          </cell>
          <cell r="L107">
            <v>95.384614999999997</v>
          </cell>
          <cell r="N107">
            <v>84.11215</v>
          </cell>
          <cell r="P107">
            <v>84.11215</v>
          </cell>
          <cell r="R107">
            <v>88.372093000000007</v>
          </cell>
          <cell r="T107" t="str">
            <v>N</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454</v>
          </cell>
          <cell r="H108" t="str">
            <v>Percentage of long-stay residents assessed and appropriately given the seasonal influenza vaccine</v>
          </cell>
          <cell r="I108" t="str">
            <v>Long Stay</v>
          </cell>
          <cell r="J108">
            <v>96.774193999999994</v>
          </cell>
          <cell r="L108">
            <v>96.774193999999994</v>
          </cell>
          <cell r="N108">
            <v>96.774193999999994</v>
          </cell>
          <cell r="P108">
            <v>96.774193999999994</v>
          </cell>
          <cell r="R108">
            <v>96.774193999999994</v>
          </cell>
          <cell r="T108" t="str">
            <v>N</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454</v>
          </cell>
          <cell r="H109" t="str">
            <v>Percentage of long-stay residents assessed and appropriately given the seasonal influenza vaccine</v>
          </cell>
          <cell r="I109" t="str">
            <v>Long Stay</v>
          </cell>
          <cell r="J109">
            <v>95.918367000000003</v>
          </cell>
          <cell r="L109">
            <v>95.918367000000003</v>
          </cell>
          <cell r="N109">
            <v>88.235293999999996</v>
          </cell>
          <cell r="P109">
            <v>88.235293999999996</v>
          </cell>
          <cell r="R109">
            <v>92</v>
          </cell>
          <cell r="T109" t="str">
            <v>N</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454</v>
          </cell>
          <cell r="H110" t="str">
            <v>Percentage of long-stay residents assessed and appropriately given the seasonal influenza vaccine</v>
          </cell>
          <cell r="I110" t="str">
            <v>Long Stay</v>
          </cell>
          <cell r="J110">
            <v>91.358024999999998</v>
          </cell>
          <cell r="L110">
            <v>91.358024999999998</v>
          </cell>
          <cell r="N110">
            <v>78.301886999999994</v>
          </cell>
          <cell r="P110">
            <v>78.301886999999994</v>
          </cell>
          <cell r="R110">
            <v>83.957218999999995</v>
          </cell>
          <cell r="T110" t="str">
            <v>N</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454</v>
          </cell>
          <cell r="H111" t="str">
            <v>Percentage of long-stay residents assessed and appropriately given the seasonal influenza vaccine</v>
          </cell>
          <cell r="I111" t="str">
            <v>Long Stay</v>
          </cell>
          <cell r="J111">
            <v>100</v>
          </cell>
          <cell r="L111">
            <v>100</v>
          </cell>
          <cell r="N111">
            <v>81.052632000000003</v>
          </cell>
          <cell r="P111">
            <v>81.052632000000003</v>
          </cell>
          <cell r="R111">
            <v>90.374331999999995</v>
          </cell>
          <cell r="T111" t="str">
            <v>N</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454</v>
          </cell>
          <cell r="H112" t="str">
            <v>Percentage of long-stay residents assessed and appropriately given the seasonal influenza vaccine</v>
          </cell>
          <cell r="I112" t="str">
            <v>Long Stay</v>
          </cell>
          <cell r="J112">
            <v>99.375</v>
          </cell>
          <cell r="L112">
            <v>99.375</v>
          </cell>
          <cell r="N112">
            <v>90</v>
          </cell>
          <cell r="P112">
            <v>90</v>
          </cell>
          <cell r="R112">
            <v>94.6875</v>
          </cell>
          <cell r="T112" t="str">
            <v>N</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454</v>
          </cell>
          <cell r="H113" t="str">
            <v>Percentage of long-stay residents assessed and appropriately given the seasonal influenza vaccine</v>
          </cell>
          <cell r="I113" t="str">
            <v>Long Stay</v>
          </cell>
          <cell r="J113">
            <v>77.297297</v>
          </cell>
          <cell r="L113">
            <v>77.297297</v>
          </cell>
          <cell r="N113">
            <v>100</v>
          </cell>
          <cell r="P113">
            <v>100</v>
          </cell>
          <cell r="R113">
            <v>88.461538000000004</v>
          </cell>
          <cell r="T113" t="str">
            <v>N</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454</v>
          </cell>
          <cell r="H114" t="str">
            <v>Percentage of long-stay residents assessed and appropriately given the seasonal influenza vaccine</v>
          </cell>
          <cell r="I114" t="str">
            <v>Long Stay</v>
          </cell>
          <cell r="J114">
            <v>97.560975999999997</v>
          </cell>
          <cell r="L114">
            <v>97.560975999999997</v>
          </cell>
          <cell r="N114">
            <v>89.130435000000006</v>
          </cell>
          <cell r="P114">
            <v>89.130435000000006</v>
          </cell>
          <cell r="R114">
            <v>93.103448</v>
          </cell>
          <cell r="T114" t="str">
            <v>N</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454</v>
          </cell>
          <cell r="H115" t="str">
            <v>Percentage of long-stay residents assessed and appropriately given the seasonal influenza vaccine</v>
          </cell>
          <cell r="I115" t="str">
            <v>Long Stay</v>
          </cell>
          <cell r="J115">
            <v>94.444444000000004</v>
          </cell>
          <cell r="L115">
            <v>94.444444000000004</v>
          </cell>
          <cell r="N115">
            <v>90.265486999999993</v>
          </cell>
          <cell r="P115">
            <v>90.265486999999993</v>
          </cell>
          <cell r="R115">
            <v>92.307692000000003</v>
          </cell>
          <cell r="T115" t="str">
            <v>N</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454</v>
          </cell>
          <cell r="H116" t="str">
            <v>Percentage of long-stay residents assessed and appropriately given the seasonal influenza vaccine</v>
          </cell>
          <cell r="I116" t="str">
            <v>Long Stay</v>
          </cell>
          <cell r="J116">
            <v>98.75</v>
          </cell>
          <cell r="L116">
            <v>98.75</v>
          </cell>
          <cell r="N116">
            <v>95.081967000000006</v>
          </cell>
          <cell r="P116">
            <v>95.081967000000006</v>
          </cell>
          <cell r="R116">
            <v>96.793002999999999</v>
          </cell>
          <cell r="T116" t="str">
            <v>N</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454</v>
          </cell>
          <cell r="H117" t="str">
            <v>Percentage of long-stay residents assessed and appropriately given the seasonal influenza vaccine</v>
          </cell>
          <cell r="I117" t="str">
            <v>Long Stay</v>
          </cell>
          <cell r="J117">
            <v>100</v>
          </cell>
          <cell r="L117">
            <v>100</v>
          </cell>
          <cell r="N117">
            <v>100</v>
          </cell>
          <cell r="P117">
            <v>100</v>
          </cell>
          <cell r="R117">
            <v>100</v>
          </cell>
          <cell r="T117" t="str">
            <v>N</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454</v>
          </cell>
          <cell r="H118" t="str">
            <v>Percentage of long-stay residents assessed and appropriately given the seasonal influenza vaccine</v>
          </cell>
          <cell r="I118" t="str">
            <v>Long Stay</v>
          </cell>
          <cell r="J118">
            <v>98.347106999999994</v>
          </cell>
          <cell r="L118">
            <v>98.347106999999994</v>
          </cell>
          <cell r="N118">
            <v>93.893129999999999</v>
          </cell>
          <cell r="P118">
            <v>93.893129999999999</v>
          </cell>
          <cell r="R118">
            <v>96.031745999999998</v>
          </cell>
          <cell r="T118" t="str">
            <v>N</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454</v>
          </cell>
          <cell r="H119" t="str">
            <v>Percentage of long-stay residents assessed and appropriately given the seasonal influenza vaccine</v>
          </cell>
          <cell r="I119" t="str">
            <v>Long Stay</v>
          </cell>
          <cell r="J119">
            <v>98.529411999999994</v>
          </cell>
          <cell r="L119">
            <v>98.529411999999994</v>
          </cell>
          <cell r="N119">
            <v>89.610389999999995</v>
          </cell>
          <cell r="P119">
            <v>89.610389999999995</v>
          </cell>
          <cell r="R119">
            <v>93.793103000000002</v>
          </cell>
          <cell r="T119" t="str">
            <v>N</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454</v>
          </cell>
          <cell r="H120" t="str">
            <v>Percentage of long-stay residents assessed and appropriately given the seasonal influenza vaccine</v>
          </cell>
          <cell r="I120" t="str">
            <v>Long Stay</v>
          </cell>
          <cell r="J120">
            <v>100</v>
          </cell>
          <cell r="L120">
            <v>100</v>
          </cell>
          <cell r="N120">
            <v>98.876403999999994</v>
          </cell>
          <cell r="P120">
            <v>98.876403999999994</v>
          </cell>
          <cell r="R120">
            <v>99.521530999999996</v>
          </cell>
          <cell r="T120" t="str">
            <v>N</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454</v>
          </cell>
          <cell r="H121" t="str">
            <v>Percentage of long-stay residents assessed and appropriately given the seasonal influenza vaccine</v>
          </cell>
          <cell r="I121" t="str">
            <v>Long Stay</v>
          </cell>
          <cell r="J121">
            <v>82.677165000000002</v>
          </cell>
          <cell r="L121">
            <v>82.677165000000002</v>
          </cell>
          <cell r="N121">
            <v>91.818181999999993</v>
          </cell>
          <cell r="P121">
            <v>91.818181999999993</v>
          </cell>
          <cell r="R121">
            <v>86.919831000000002</v>
          </cell>
          <cell r="T121" t="str">
            <v>N</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454</v>
          </cell>
          <cell r="H122" t="str">
            <v>Percentage of long-stay residents assessed and appropriately given the seasonal influenza vaccine</v>
          </cell>
          <cell r="I122" t="str">
            <v>Long Stay</v>
          </cell>
          <cell r="J122">
            <v>100</v>
          </cell>
          <cell r="L122">
            <v>100</v>
          </cell>
          <cell r="N122">
            <v>98.795180999999999</v>
          </cell>
          <cell r="P122">
            <v>98.795180999999999</v>
          </cell>
          <cell r="R122">
            <v>99.354838999999998</v>
          </cell>
          <cell r="T122" t="str">
            <v>N</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454</v>
          </cell>
          <cell r="H123" t="str">
            <v>Percentage of long-stay residents assessed and appropriately given the seasonal influenza vaccine</v>
          </cell>
          <cell r="I123" t="str">
            <v>Long Stay</v>
          </cell>
          <cell r="J123">
            <v>98.666667000000004</v>
          </cell>
          <cell r="L123">
            <v>98.666667000000004</v>
          </cell>
          <cell r="N123">
            <v>98.611110999999994</v>
          </cell>
          <cell r="P123">
            <v>98.611110999999994</v>
          </cell>
          <cell r="R123">
            <v>98.639455999999996</v>
          </cell>
          <cell r="T123" t="str">
            <v>N</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454</v>
          </cell>
          <cell r="H124" t="str">
            <v>Percentage of long-stay residents assessed and appropriately given the seasonal influenza vaccine</v>
          </cell>
          <cell r="I124" t="str">
            <v>Long Stay</v>
          </cell>
          <cell r="J124">
            <v>95</v>
          </cell>
          <cell r="L124">
            <v>95</v>
          </cell>
          <cell r="N124">
            <v>90.196078</v>
          </cell>
          <cell r="P124">
            <v>90.196078</v>
          </cell>
          <cell r="R124">
            <v>92.574257000000003</v>
          </cell>
          <cell r="T124" t="str">
            <v>N</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454</v>
          </cell>
          <cell r="H125" t="str">
            <v>Percentage of long-stay residents assessed and appropriately given the seasonal influenza vaccine</v>
          </cell>
          <cell r="I125" t="str">
            <v>Long Stay</v>
          </cell>
          <cell r="J125">
            <v>98.684211000000005</v>
          </cell>
          <cell r="L125">
            <v>98.684211000000005</v>
          </cell>
          <cell r="N125">
            <v>97.468354000000005</v>
          </cell>
          <cell r="P125">
            <v>97.468354000000005</v>
          </cell>
          <cell r="R125">
            <v>98.064515999999998</v>
          </cell>
          <cell r="T125" t="str">
            <v>N</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454</v>
          </cell>
          <cell r="H126" t="str">
            <v>Percentage of long-stay residents assessed and appropriately given the seasonal influenza vaccine</v>
          </cell>
          <cell r="I126" t="str">
            <v>Long Stay</v>
          </cell>
          <cell r="J126">
            <v>92.903226000000004</v>
          </cell>
          <cell r="L126">
            <v>92.903226000000004</v>
          </cell>
          <cell r="N126">
            <v>82.550336000000001</v>
          </cell>
          <cell r="P126">
            <v>82.550336000000001</v>
          </cell>
          <cell r="R126">
            <v>87.828946999999999</v>
          </cell>
          <cell r="T126" t="str">
            <v>N</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454</v>
          </cell>
          <cell r="H127" t="str">
            <v>Percentage of long-stay residents assessed and appropriately given the seasonal influenza vaccine</v>
          </cell>
          <cell r="I127" t="str">
            <v>Long Stay</v>
          </cell>
          <cell r="J127">
            <v>98.373983999999993</v>
          </cell>
          <cell r="L127">
            <v>98.373983999999993</v>
          </cell>
          <cell r="N127">
            <v>100</v>
          </cell>
          <cell r="P127">
            <v>100</v>
          </cell>
          <cell r="R127">
            <v>99.186992000000004</v>
          </cell>
          <cell r="T127" t="str">
            <v>N</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454</v>
          </cell>
          <cell r="H128" t="str">
            <v>Percentage of long-stay residents assessed and appropriately given the seasonal influenza vaccine</v>
          </cell>
          <cell r="I128" t="str">
            <v>Long Stay</v>
          </cell>
          <cell r="J128">
            <v>100</v>
          </cell>
          <cell r="L128">
            <v>100</v>
          </cell>
          <cell r="N128">
            <v>100</v>
          </cell>
          <cell r="P128">
            <v>100</v>
          </cell>
          <cell r="R128">
            <v>100</v>
          </cell>
          <cell r="T128" t="str">
            <v>N</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454</v>
          </cell>
          <cell r="H129" t="str">
            <v>Percentage of long-stay residents assessed and appropriately given the seasonal influenza vaccine</v>
          </cell>
          <cell r="I129" t="str">
            <v>Long Stay</v>
          </cell>
          <cell r="J129">
            <v>98.863636</v>
          </cell>
          <cell r="L129">
            <v>98.863636</v>
          </cell>
          <cell r="N129">
            <v>99.428571000000005</v>
          </cell>
          <cell r="P129">
            <v>99.428571000000005</v>
          </cell>
          <cell r="R129">
            <v>99.145298999999994</v>
          </cell>
          <cell r="T129" t="str">
            <v>N</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454</v>
          </cell>
          <cell r="H130" t="str">
            <v>Percentage of long-stay residents assessed and appropriately given the seasonal influenza vaccine</v>
          </cell>
          <cell r="I130" t="str">
            <v>Long Stay</v>
          </cell>
          <cell r="J130">
            <v>98.913043000000002</v>
          </cell>
          <cell r="L130">
            <v>98.913043000000002</v>
          </cell>
          <cell r="N130">
            <v>96.666667000000004</v>
          </cell>
          <cell r="P130">
            <v>96.666667000000004</v>
          </cell>
          <cell r="R130">
            <v>98.026315999999994</v>
          </cell>
          <cell r="T130" t="str">
            <v>N</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454</v>
          </cell>
          <cell r="H131" t="str">
            <v>Percentage of long-stay residents assessed and appropriately given the seasonal influenza vaccine</v>
          </cell>
          <cell r="I131" t="str">
            <v>Long Stay</v>
          </cell>
          <cell r="J131">
            <v>98.529411999999994</v>
          </cell>
          <cell r="L131">
            <v>98.529411999999994</v>
          </cell>
          <cell r="N131">
            <v>99.173553999999996</v>
          </cell>
          <cell r="P131">
            <v>99.173553999999996</v>
          </cell>
          <cell r="R131">
            <v>98.832684999999998</v>
          </cell>
          <cell r="T131" t="str">
            <v>N</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454</v>
          </cell>
          <cell r="H132" t="str">
            <v>Percentage of long-stay residents assessed and appropriately given the seasonal influenza vaccine</v>
          </cell>
          <cell r="I132" t="str">
            <v>Long Stay</v>
          </cell>
          <cell r="J132">
            <v>100</v>
          </cell>
          <cell r="L132">
            <v>100</v>
          </cell>
          <cell r="N132">
            <v>97.272727000000003</v>
          </cell>
          <cell r="P132">
            <v>97.272727000000003</v>
          </cell>
          <cell r="R132">
            <v>98.564593000000002</v>
          </cell>
          <cell r="T132" t="str">
            <v>N</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454</v>
          </cell>
          <cell r="H133" t="str">
            <v>Percentage of long-stay residents assessed and appropriately given the seasonal influenza vaccine</v>
          </cell>
          <cell r="I133" t="str">
            <v>Long Stay</v>
          </cell>
          <cell r="J133">
            <v>96.226415000000003</v>
          </cell>
          <cell r="L133">
            <v>96.226415000000003</v>
          </cell>
          <cell r="N133">
            <v>94.214876000000004</v>
          </cell>
          <cell r="P133">
            <v>94.214876000000004</v>
          </cell>
          <cell r="R133">
            <v>95.154184999999998</v>
          </cell>
          <cell r="T133" t="str">
            <v>N</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454</v>
          </cell>
          <cell r="H134" t="str">
            <v>Percentage of long-stay residents assessed and appropriately given the seasonal influenza vaccine</v>
          </cell>
          <cell r="I134" t="str">
            <v>Long Stay</v>
          </cell>
          <cell r="J134">
            <v>89.137379999999993</v>
          </cell>
          <cell r="L134">
            <v>89.137379999999993</v>
          </cell>
          <cell r="N134">
            <v>81.449275</v>
          </cell>
          <cell r="P134">
            <v>81.449275</v>
          </cell>
          <cell r="R134">
            <v>85.106382999999994</v>
          </cell>
          <cell r="T134" t="str">
            <v>N</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454</v>
          </cell>
          <cell r="H135" t="str">
            <v>Percentage of long-stay residents assessed and appropriately given the seasonal influenza vaccine</v>
          </cell>
          <cell r="I135" t="str">
            <v>Long Stay</v>
          </cell>
          <cell r="J135">
            <v>100</v>
          </cell>
          <cell r="L135">
            <v>100</v>
          </cell>
          <cell r="N135">
            <v>100</v>
          </cell>
          <cell r="P135">
            <v>100</v>
          </cell>
          <cell r="R135">
            <v>100</v>
          </cell>
          <cell r="T135" t="str">
            <v>N</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454</v>
          </cell>
          <cell r="H136" t="str">
            <v>Percentage of long-stay residents assessed and appropriately given the seasonal influenza vaccine</v>
          </cell>
          <cell r="I136" t="str">
            <v>Long Stay</v>
          </cell>
          <cell r="J136">
            <v>97.435896999999997</v>
          </cell>
          <cell r="L136">
            <v>97.435896999999997</v>
          </cell>
          <cell r="N136">
            <v>95.744681</v>
          </cell>
          <cell r="P136">
            <v>95.744681</v>
          </cell>
          <cell r="R136">
            <v>96.511628000000002</v>
          </cell>
          <cell r="T136" t="str">
            <v>N</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454</v>
          </cell>
          <cell r="H137" t="str">
            <v>Percentage of long-stay residents assessed and appropriately given the seasonal influenza vaccine</v>
          </cell>
          <cell r="I137" t="str">
            <v>Long Stay</v>
          </cell>
          <cell r="J137">
            <v>100</v>
          </cell>
          <cell r="L137">
            <v>100</v>
          </cell>
          <cell r="N137">
            <v>100</v>
          </cell>
          <cell r="P137">
            <v>100</v>
          </cell>
          <cell r="R137">
            <v>100</v>
          </cell>
          <cell r="T137" t="str">
            <v>N</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454</v>
          </cell>
          <cell r="H138" t="str">
            <v>Percentage of long-stay residents assessed and appropriately given the seasonal influenza vaccine</v>
          </cell>
          <cell r="I138" t="str">
            <v>Long Stay</v>
          </cell>
          <cell r="J138">
            <v>100</v>
          </cell>
          <cell r="L138">
            <v>100</v>
          </cell>
          <cell r="N138">
            <v>98.198198000000005</v>
          </cell>
          <cell r="P138">
            <v>98.198198000000005</v>
          </cell>
          <cell r="R138">
            <v>99.095022999999998</v>
          </cell>
          <cell r="T138" t="str">
            <v>N</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454</v>
          </cell>
          <cell r="H139" t="str">
            <v>Percentage of long-stay residents assessed and appropriately given the seasonal influenza vaccine</v>
          </cell>
          <cell r="I139" t="str">
            <v>Long Stay</v>
          </cell>
          <cell r="J139">
            <v>97.560975999999997</v>
          </cell>
          <cell r="L139">
            <v>97.560975999999997</v>
          </cell>
          <cell r="N139">
            <v>91.111110999999994</v>
          </cell>
          <cell r="P139">
            <v>91.111110999999994</v>
          </cell>
          <cell r="R139">
            <v>94.186047000000002</v>
          </cell>
          <cell r="T139" t="str">
            <v>N</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454</v>
          </cell>
          <cell r="H140" t="str">
            <v>Percentage of long-stay residents assessed and appropriately given the seasonal influenza vaccine</v>
          </cell>
          <cell r="I140" t="str">
            <v>Long Stay</v>
          </cell>
          <cell r="J140">
            <v>100</v>
          </cell>
          <cell r="L140">
            <v>100</v>
          </cell>
          <cell r="N140">
            <v>100</v>
          </cell>
          <cell r="P140">
            <v>100</v>
          </cell>
          <cell r="R140">
            <v>100</v>
          </cell>
          <cell r="T140" t="str">
            <v>N</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454</v>
          </cell>
          <cell r="H141" t="str">
            <v>Percentage of long-stay residents assessed and appropriately given the seasonal influenza vaccine</v>
          </cell>
          <cell r="I141" t="str">
            <v>Long Stay</v>
          </cell>
          <cell r="J141">
            <v>100</v>
          </cell>
          <cell r="L141">
            <v>100</v>
          </cell>
          <cell r="N141">
            <v>100</v>
          </cell>
          <cell r="P141">
            <v>100</v>
          </cell>
          <cell r="R141">
            <v>100</v>
          </cell>
          <cell r="T141" t="str">
            <v>N</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454</v>
          </cell>
          <cell r="H142" t="str">
            <v>Percentage of long-stay residents assessed and appropriately given the seasonal influenza vaccine</v>
          </cell>
          <cell r="I142" t="str">
            <v>Long Stay</v>
          </cell>
          <cell r="J142">
            <v>99.504949999999994</v>
          </cell>
          <cell r="L142">
            <v>99.504949999999994</v>
          </cell>
          <cell r="N142">
            <v>100</v>
          </cell>
          <cell r="P142">
            <v>100</v>
          </cell>
          <cell r="R142">
            <v>99.760192000000004</v>
          </cell>
          <cell r="T142" t="str">
            <v>N</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454</v>
          </cell>
          <cell r="H143" t="str">
            <v>Percentage of long-stay residents assessed and appropriately given the seasonal influenza vaccine</v>
          </cell>
          <cell r="I143" t="str">
            <v>Long Stay</v>
          </cell>
          <cell r="J143">
            <v>98.850575000000006</v>
          </cell>
          <cell r="L143">
            <v>98.850575000000006</v>
          </cell>
          <cell r="N143">
            <v>100</v>
          </cell>
          <cell r="P143">
            <v>100</v>
          </cell>
          <cell r="R143">
            <v>99.393939000000003</v>
          </cell>
          <cell r="T143" t="str">
            <v>N</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454</v>
          </cell>
          <cell r="H144" t="str">
            <v>Percentage of long-stay residents assessed and appropriately given the seasonal influenza vaccine</v>
          </cell>
          <cell r="I144" t="str">
            <v>Long Stay</v>
          </cell>
          <cell r="J144">
            <v>96.268657000000005</v>
          </cell>
          <cell r="L144">
            <v>96.268657000000005</v>
          </cell>
          <cell r="N144">
            <v>94.444444000000004</v>
          </cell>
          <cell r="P144">
            <v>94.444444000000004</v>
          </cell>
          <cell r="R144">
            <v>95.384614999999997</v>
          </cell>
          <cell r="T144" t="str">
            <v>N</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454</v>
          </cell>
          <cell r="H145" t="str">
            <v>Percentage of long-stay residents assessed and appropriately given the seasonal influenza vaccine</v>
          </cell>
          <cell r="I145" t="str">
            <v>Long Stay</v>
          </cell>
          <cell r="J145">
            <v>100</v>
          </cell>
          <cell r="L145">
            <v>100</v>
          </cell>
          <cell r="N145">
            <v>100</v>
          </cell>
          <cell r="P145">
            <v>100</v>
          </cell>
          <cell r="R145">
            <v>100</v>
          </cell>
          <cell r="T145" t="str">
            <v>N</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454</v>
          </cell>
          <cell r="H146" t="str">
            <v>Percentage of long-stay residents assessed and appropriately given the seasonal influenza vaccine</v>
          </cell>
          <cell r="I146" t="str">
            <v>Long Stay</v>
          </cell>
          <cell r="J146">
            <v>92.5</v>
          </cell>
          <cell r="L146">
            <v>92.5</v>
          </cell>
          <cell r="N146">
            <v>87.5</v>
          </cell>
          <cell r="P146">
            <v>87.5</v>
          </cell>
          <cell r="R146">
            <v>89.880951999999994</v>
          </cell>
          <cell r="T146" t="str">
            <v>N</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454</v>
          </cell>
          <cell r="H147" t="str">
            <v>Percentage of long-stay residents assessed and appropriately given the seasonal influenza vaccine</v>
          </cell>
          <cell r="I147" t="str">
            <v>Long Stay</v>
          </cell>
          <cell r="J147">
            <v>100</v>
          </cell>
          <cell r="L147">
            <v>100</v>
          </cell>
          <cell r="N147">
            <v>100</v>
          </cell>
          <cell r="P147">
            <v>100</v>
          </cell>
          <cell r="R147">
            <v>100</v>
          </cell>
          <cell r="T147" t="str">
            <v>N</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454</v>
          </cell>
          <cell r="H148" t="str">
            <v>Percentage of long-stay residents assessed and appropriately given the seasonal influenza vaccine</v>
          </cell>
          <cell r="I148" t="str">
            <v>Long Stay</v>
          </cell>
          <cell r="J148">
            <v>99.337748000000005</v>
          </cell>
          <cell r="L148">
            <v>99.337748000000005</v>
          </cell>
          <cell r="N148">
            <v>92.073171000000002</v>
          </cell>
          <cell r="P148">
            <v>92.073171000000002</v>
          </cell>
          <cell r="R148">
            <v>95.555555999999996</v>
          </cell>
          <cell r="T148" t="str">
            <v>N</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454</v>
          </cell>
          <cell r="H149" t="str">
            <v>Percentage of long-stay residents assessed and appropriately given the seasonal influenza vaccine</v>
          </cell>
          <cell r="I149" t="str">
            <v>Long Stay</v>
          </cell>
          <cell r="J149">
            <v>99</v>
          </cell>
          <cell r="L149">
            <v>99</v>
          </cell>
          <cell r="N149">
            <v>100</v>
          </cell>
          <cell r="P149">
            <v>100</v>
          </cell>
          <cell r="R149">
            <v>99.494949000000005</v>
          </cell>
          <cell r="T149" t="str">
            <v>N</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454</v>
          </cell>
          <cell r="H150" t="str">
            <v>Percentage of long-stay residents assessed and appropriately given the seasonal influenza vaccine</v>
          </cell>
          <cell r="I150" t="str">
            <v>Long Stay</v>
          </cell>
          <cell r="J150">
            <v>96.296295999999998</v>
          </cell>
          <cell r="L150">
            <v>96.296295999999998</v>
          </cell>
          <cell r="N150">
            <v>100</v>
          </cell>
          <cell r="P150">
            <v>100</v>
          </cell>
          <cell r="R150">
            <v>98.095237999999995</v>
          </cell>
          <cell r="T150" t="str">
            <v>N</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454</v>
          </cell>
          <cell r="H151" t="str">
            <v>Percentage of long-stay residents assessed and appropriately given the seasonal influenza vaccine</v>
          </cell>
          <cell r="I151" t="str">
            <v>Long Stay</v>
          </cell>
          <cell r="J151">
            <v>95.424836999999997</v>
          </cell>
          <cell r="L151">
            <v>95.424836999999997</v>
          </cell>
          <cell r="N151">
            <v>99.397589999999994</v>
          </cell>
          <cell r="P151">
            <v>99.397589999999994</v>
          </cell>
          <cell r="R151">
            <v>97.492163000000005</v>
          </cell>
          <cell r="T151" t="str">
            <v>N</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454</v>
          </cell>
          <cell r="H152" t="str">
            <v>Percentage of long-stay residents assessed and appropriately given the seasonal influenza vaccine</v>
          </cell>
          <cell r="I152" t="str">
            <v>Long Stay</v>
          </cell>
          <cell r="J152">
            <v>100</v>
          </cell>
          <cell r="L152">
            <v>100</v>
          </cell>
          <cell r="N152">
            <v>98.571428999999995</v>
          </cell>
          <cell r="P152">
            <v>98.571428999999995</v>
          </cell>
          <cell r="R152">
            <v>99.193548000000007</v>
          </cell>
          <cell r="T152" t="str">
            <v>N</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454</v>
          </cell>
          <cell r="H153" t="str">
            <v>Percentage of long-stay residents assessed and appropriately given the seasonal influenza vaccine</v>
          </cell>
          <cell r="I153" t="str">
            <v>Long Stay</v>
          </cell>
          <cell r="J153">
            <v>96.774193999999994</v>
          </cell>
          <cell r="L153">
            <v>96.774193999999994</v>
          </cell>
          <cell r="N153">
            <v>98.989898999999994</v>
          </cell>
          <cell r="P153">
            <v>98.989898999999994</v>
          </cell>
          <cell r="R153">
            <v>97.916667000000004</v>
          </cell>
          <cell r="T153" t="str">
            <v>N</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454</v>
          </cell>
          <cell r="H154" t="str">
            <v>Percentage of long-stay residents assessed and appropriately given the seasonal influenza vaccine</v>
          </cell>
          <cell r="I154" t="str">
            <v>Long Stay</v>
          </cell>
          <cell r="J154">
            <v>99.224806000000001</v>
          </cell>
          <cell r="L154">
            <v>99.224806000000001</v>
          </cell>
          <cell r="N154">
            <v>98.742137999999997</v>
          </cell>
          <cell r="P154">
            <v>98.742137999999997</v>
          </cell>
          <cell r="R154">
            <v>98.958332999999996</v>
          </cell>
          <cell r="T154" t="str">
            <v>N</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454</v>
          </cell>
          <cell r="H155" t="str">
            <v>Percentage of long-stay residents assessed and appropriately given the seasonal influenza vaccine</v>
          </cell>
          <cell r="I155" t="str">
            <v>Long Stay</v>
          </cell>
          <cell r="J155">
            <v>100</v>
          </cell>
          <cell r="L155">
            <v>100</v>
          </cell>
          <cell r="N155">
            <v>98.701299000000006</v>
          </cell>
          <cell r="P155">
            <v>98.701299000000006</v>
          </cell>
          <cell r="R155">
            <v>99.322034000000002</v>
          </cell>
          <cell r="T155" t="str">
            <v>N</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454</v>
          </cell>
          <cell r="H156" t="str">
            <v>Percentage of long-stay residents assessed and appropriately given the seasonal influenza vaccine</v>
          </cell>
          <cell r="I156" t="str">
            <v>Long Stay</v>
          </cell>
          <cell r="J156">
            <v>100</v>
          </cell>
          <cell r="L156">
            <v>100</v>
          </cell>
          <cell r="N156">
            <v>100</v>
          </cell>
          <cell r="P156">
            <v>100</v>
          </cell>
          <cell r="R156">
            <v>100</v>
          </cell>
          <cell r="T156" t="str">
            <v>N</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454</v>
          </cell>
          <cell r="H157" t="str">
            <v>Percentage of long-stay residents assessed and appropriately given the seasonal influenza vaccine</v>
          </cell>
          <cell r="I157" t="str">
            <v>Long Stay</v>
          </cell>
          <cell r="J157">
            <v>98.571428999999995</v>
          </cell>
          <cell r="L157">
            <v>98.571428999999995</v>
          </cell>
          <cell r="N157">
            <v>95</v>
          </cell>
          <cell r="P157">
            <v>95</v>
          </cell>
          <cell r="R157">
            <v>96.666667000000004</v>
          </cell>
          <cell r="T157" t="str">
            <v>N</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454</v>
          </cell>
          <cell r="H158" t="str">
            <v>Percentage of long-stay residents assessed and appropriately given the seasonal influenza vaccine</v>
          </cell>
          <cell r="I158" t="str">
            <v>Long Stay</v>
          </cell>
          <cell r="J158">
            <v>100</v>
          </cell>
          <cell r="L158">
            <v>100</v>
          </cell>
          <cell r="N158">
            <v>100</v>
          </cell>
          <cell r="P158">
            <v>100</v>
          </cell>
          <cell r="R158">
            <v>100</v>
          </cell>
          <cell r="T158" t="str">
            <v>N</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454</v>
          </cell>
          <cell r="H159" t="str">
            <v>Percentage of long-stay residents assessed and appropriately given the seasonal influenza vaccine</v>
          </cell>
          <cell r="I159" t="str">
            <v>Long Stay</v>
          </cell>
          <cell r="J159">
            <v>97.402597</v>
          </cell>
          <cell r="L159">
            <v>97.402597</v>
          </cell>
          <cell r="N159">
            <v>100</v>
          </cell>
          <cell r="P159">
            <v>100</v>
          </cell>
          <cell r="R159">
            <v>98.907104000000004</v>
          </cell>
          <cell r="T159" t="str">
            <v>N</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454</v>
          </cell>
          <cell r="H160" t="str">
            <v>Percentage of long-stay residents assessed and appropriately given the seasonal influenza vaccine</v>
          </cell>
          <cell r="I160" t="str">
            <v>Long Stay</v>
          </cell>
          <cell r="J160">
            <v>97.142857000000006</v>
          </cell>
          <cell r="L160">
            <v>97.142857000000006</v>
          </cell>
          <cell r="N160">
            <v>93.333332999999996</v>
          </cell>
          <cell r="P160">
            <v>93.333332999999996</v>
          </cell>
          <cell r="R160">
            <v>95</v>
          </cell>
          <cell r="T160" t="str">
            <v>N</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454</v>
          </cell>
          <cell r="H161" t="str">
            <v>Percentage of long-stay residents assessed and appropriately given the seasonal influenza vaccine</v>
          </cell>
          <cell r="I161" t="str">
            <v>Long Stay</v>
          </cell>
          <cell r="J161">
            <v>100</v>
          </cell>
          <cell r="L161">
            <v>100</v>
          </cell>
          <cell r="N161">
            <v>98.795180999999999</v>
          </cell>
          <cell r="P161">
            <v>98.795180999999999</v>
          </cell>
          <cell r="R161">
            <v>99.371069000000006</v>
          </cell>
          <cell r="T161" t="str">
            <v>N</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454</v>
          </cell>
          <cell r="H162" t="str">
            <v>Percentage of long-stay residents assessed and appropriately given the seasonal influenza vaccine</v>
          </cell>
          <cell r="I162" t="str">
            <v>Long Stay</v>
          </cell>
          <cell r="J162">
            <v>98.765432000000004</v>
          </cell>
          <cell r="L162">
            <v>98.765432000000004</v>
          </cell>
          <cell r="N162">
            <v>94.949494999999999</v>
          </cell>
          <cell r="P162">
            <v>94.949494999999999</v>
          </cell>
          <cell r="R162">
            <v>96.666667000000004</v>
          </cell>
          <cell r="T162" t="str">
            <v>N</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454</v>
          </cell>
          <cell r="H163" t="str">
            <v>Percentage of long-stay residents assessed and appropriately given the seasonal influenza vaccine</v>
          </cell>
          <cell r="I163" t="str">
            <v>Long Stay</v>
          </cell>
          <cell r="J163">
            <v>97.023809999999997</v>
          </cell>
          <cell r="L163">
            <v>97.023809999999997</v>
          </cell>
          <cell r="N163">
            <v>87</v>
          </cell>
          <cell r="P163">
            <v>87</v>
          </cell>
          <cell r="R163">
            <v>91.576087000000001</v>
          </cell>
          <cell r="T163" t="str">
            <v>N</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454</v>
          </cell>
          <cell r="H164" t="str">
            <v>Percentage of long-stay residents assessed and appropriately given the seasonal influenza vaccine</v>
          </cell>
          <cell r="I164" t="str">
            <v>Long Stay</v>
          </cell>
          <cell r="J164">
            <v>100</v>
          </cell>
          <cell r="L164">
            <v>100</v>
          </cell>
          <cell r="N164">
            <v>92.8</v>
          </cell>
          <cell r="P164">
            <v>92.8</v>
          </cell>
          <cell r="R164">
            <v>96.280991999999998</v>
          </cell>
          <cell r="T164" t="str">
            <v>N</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454</v>
          </cell>
          <cell r="H165" t="str">
            <v>Percentage of long-stay residents assessed and appropriately given the seasonal influenza vaccine</v>
          </cell>
          <cell r="I165" t="str">
            <v>Long Stay</v>
          </cell>
          <cell r="J165">
            <v>100</v>
          </cell>
          <cell r="L165">
            <v>100</v>
          </cell>
          <cell r="N165">
            <v>100</v>
          </cell>
          <cell r="P165">
            <v>100</v>
          </cell>
          <cell r="R165">
            <v>100</v>
          </cell>
          <cell r="T165" t="str">
            <v>N</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454</v>
          </cell>
          <cell r="H166" t="str">
            <v>Percentage of long-stay residents assessed and appropriately given the seasonal influenza vaccine</v>
          </cell>
          <cell r="I166" t="str">
            <v>Long Stay</v>
          </cell>
          <cell r="J166">
            <v>96.396395999999996</v>
          </cell>
          <cell r="L166">
            <v>96.396395999999996</v>
          </cell>
          <cell r="N166">
            <v>98.601399000000001</v>
          </cell>
          <cell r="P166">
            <v>98.601399000000001</v>
          </cell>
          <cell r="R166">
            <v>97.637794999999997</v>
          </cell>
          <cell r="T166" t="str">
            <v>N</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454</v>
          </cell>
          <cell r="H167" t="str">
            <v>Percentage of long-stay residents assessed and appropriately given the seasonal influenza vaccine</v>
          </cell>
          <cell r="I167" t="str">
            <v>Long Stay</v>
          </cell>
          <cell r="J167">
            <v>100</v>
          </cell>
          <cell r="L167">
            <v>100</v>
          </cell>
          <cell r="N167">
            <v>97.435896999999997</v>
          </cell>
          <cell r="P167">
            <v>97.435896999999997</v>
          </cell>
          <cell r="R167">
            <v>98.717949000000004</v>
          </cell>
          <cell r="T167" t="str">
            <v>N</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454</v>
          </cell>
          <cell r="H168" t="str">
            <v>Percentage of long-stay residents assessed and appropriately given the seasonal influenza vaccine</v>
          </cell>
          <cell r="I168" t="str">
            <v>Long Stay</v>
          </cell>
          <cell r="J168">
            <v>100</v>
          </cell>
          <cell r="L168">
            <v>100</v>
          </cell>
          <cell r="N168">
            <v>100</v>
          </cell>
          <cell r="P168">
            <v>100</v>
          </cell>
          <cell r="R168">
            <v>100</v>
          </cell>
          <cell r="T168" t="str">
            <v>N</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454</v>
          </cell>
          <cell r="H169" t="str">
            <v>Percentage of long-stay residents assessed and appropriately given the seasonal influenza vaccine</v>
          </cell>
          <cell r="I169" t="str">
            <v>Long Stay</v>
          </cell>
          <cell r="J169">
            <v>99.047618999999997</v>
          </cell>
          <cell r="L169">
            <v>99.047618999999997</v>
          </cell>
          <cell r="N169">
            <v>100</v>
          </cell>
          <cell r="P169">
            <v>100</v>
          </cell>
          <cell r="R169">
            <v>99.537036999999998</v>
          </cell>
          <cell r="T169" t="str">
            <v>N</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454</v>
          </cell>
          <cell r="H170" t="str">
            <v>Percentage of long-stay residents assessed and appropriately given the seasonal influenza vaccine</v>
          </cell>
          <cell r="I170" t="str">
            <v>Long Stay</v>
          </cell>
          <cell r="J170">
            <v>100</v>
          </cell>
          <cell r="L170">
            <v>100</v>
          </cell>
          <cell r="N170">
            <v>100</v>
          </cell>
          <cell r="P170">
            <v>100</v>
          </cell>
          <cell r="R170">
            <v>100</v>
          </cell>
          <cell r="T170" t="str">
            <v>N</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454</v>
          </cell>
          <cell r="H171" t="str">
            <v>Percentage of long-stay residents assessed and appropriately given the seasonal influenza vaccine</v>
          </cell>
          <cell r="I171" t="str">
            <v>Long Stay</v>
          </cell>
          <cell r="J171">
            <v>96.969696999999996</v>
          </cell>
          <cell r="L171">
            <v>96.969696999999996</v>
          </cell>
          <cell r="N171">
            <v>95.348837000000003</v>
          </cell>
          <cell r="P171">
            <v>95.348837000000003</v>
          </cell>
          <cell r="R171">
            <v>96.168582000000001</v>
          </cell>
          <cell r="T171" t="str">
            <v>N</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454</v>
          </cell>
          <cell r="H172" t="str">
            <v>Percentage of long-stay residents assessed and appropriately given the seasonal influenza vaccine</v>
          </cell>
          <cell r="I172" t="str">
            <v>Long Stay</v>
          </cell>
          <cell r="J172">
            <v>96.969696999999996</v>
          </cell>
          <cell r="L172">
            <v>96.969696999999996</v>
          </cell>
          <cell r="N172">
            <v>93.636364</v>
          </cell>
          <cell r="P172">
            <v>93.636364</v>
          </cell>
          <cell r="R172">
            <v>95.215311</v>
          </cell>
          <cell r="T172" t="str">
            <v>N</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454</v>
          </cell>
          <cell r="H173" t="str">
            <v>Percentage of long-stay residents assessed and appropriately given the seasonal influenza vaccine</v>
          </cell>
          <cell r="I173" t="str">
            <v>Long Stay</v>
          </cell>
          <cell r="J173">
            <v>100</v>
          </cell>
          <cell r="L173">
            <v>100</v>
          </cell>
          <cell r="N173">
            <v>100</v>
          </cell>
          <cell r="P173">
            <v>100</v>
          </cell>
          <cell r="R173">
            <v>100</v>
          </cell>
          <cell r="T173" t="str">
            <v>N</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454</v>
          </cell>
          <cell r="H174" t="str">
            <v>Percentage of long-stay residents assessed and appropriately given the seasonal influenza vaccine</v>
          </cell>
          <cell r="I174" t="str">
            <v>Long Stay</v>
          </cell>
          <cell r="J174">
            <v>93.617020999999994</v>
          </cell>
          <cell r="L174">
            <v>93.617020999999994</v>
          </cell>
          <cell r="N174">
            <v>96.703297000000006</v>
          </cell>
          <cell r="P174">
            <v>96.703297000000006</v>
          </cell>
          <cell r="R174">
            <v>95.135135000000005</v>
          </cell>
          <cell r="T174" t="str">
            <v>N</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454</v>
          </cell>
          <cell r="H175" t="str">
            <v>Percentage of long-stay residents assessed and appropriately given the seasonal influenza vaccine</v>
          </cell>
          <cell r="I175" t="str">
            <v>Long Stay</v>
          </cell>
          <cell r="J175">
            <v>98.823528999999994</v>
          </cell>
          <cell r="L175">
            <v>98.823528999999994</v>
          </cell>
          <cell r="N175">
            <v>98.630137000000005</v>
          </cell>
          <cell r="P175">
            <v>98.630137000000005</v>
          </cell>
          <cell r="R175">
            <v>98.734177000000003</v>
          </cell>
          <cell r="T175" t="str">
            <v>N</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454</v>
          </cell>
          <cell r="H176" t="str">
            <v>Percentage of long-stay residents assessed and appropriately given the seasonal influenza vaccine</v>
          </cell>
          <cell r="I176" t="str">
            <v>Long Stay</v>
          </cell>
          <cell r="J176">
            <v>100</v>
          </cell>
          <cell r="L176">
            <v>100</v>
          </cell>
          <cell r="N176">
            <v>99.2</v>
          </cell>
          <cell r="P176">
            <v>99.2</v>
          </cell>
          <cell r="R176">
            <v>99.619771999999998</v>
          </cell>
          <cell r="T176" t="str">
            <v>N</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454</v>
          </cell>
          <cell r="H177" t="str">
            <v>Percentage of long-stay residents assessed and appropriately given the seasonal influenza vaccine</v>
          </cell>
          <cell r="I177" t="str">
            <v>Long Stay</v>
          </cell>
          <cell r="J177">
            <v>100</v>
          </cell>
          <cell r="L177">
            <v>100</v>
          </cell>
          <cell r="N177">
            <v>100</v>
          </cell>
          <cell r="P177">
            <v>100</v>
          </cell>
          <cell r="R177">
            <v>100</v>
          </cell>
          <cell r="T177" t="str">
            <v>N</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454</v>
          </cell>
          <cell r="H178" t="str">
            <v>Percentage of long-stay residents assessed and appropriately given the seasonal influenza vaccine</v>
          </cell>
          <cell r="I178" t="str">
            <v>Long Stay</v>
          </cell>
          <cell r="J178">
            <v>100</v>
          </cell>
          <cell r="L178">
            <v>100</v>
          </cell>
          <cell r="N178">
            <v>97.560975999999997</v>
          </cell>
          <cell r="P178">
            <v>97.560975999999997</v>
          </cell>
          <cell r="R178">
            <v>98.780488000000005</v>
          </cell>
          <cell r="T178" t="str">
            <v>N</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454</v>
          </cell>
          <cell r="H179" t="str">
            <v>Percentage of long-stay residents assessed and appropriately given the seasonal influenza vaccine</v>
          </cell>
          <cell r="I179" t="str">
            <v>Long Stay</v>
          </cell>
          <cell r="J179">
            <v>100</v>
          </cell>
          <cell r="L179">
            <v>100</v>
          </cell>
          <cell r="N179">
            <v>100</v>
          </cell>
          <cell r="P179">
            <v>100</v>
          </cell>
          <cell r="R179">
            <v>100</v>
          </cell>
          <cell r="T179" t="str">
            <v>N</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454</v>
          </cell>
          <cell r="H180" t="str">
            <v>Percentage of long-stay residents assessed and appropriately given the seasonal influenza vaccine</v>
          </cell>
          <cell r="I180" t="str">
            <v>Long Stay</v>
          </cell>
          <cell r="J180">
            <v>100</v>
          </cell>
          <cell r="L180">
            <v>100</v>
          </cell>
          <cell r="N180">
            <v>100</v>
          </cell>
          <cell r="P180">
            <v>100</v>
          </cell>
          <cell r="R180">
            <v>100</v>
          </cell>
          <cell r="T180" t="str">
            <v>N</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454</v>
          </cell>
          <cell r="H181" t="str">
            <v>Percentage of long-stay residents assessed and appropriately given the seasonal influenza vaccine</v>
          </cell>
          <cell r="I181" t="str">
            <v>Long Stay</v>
          </cell>
          <cell r="J181">
            <v>100</v>
          </cell>
          <cell r="L181">
            <v>100</v>
          </cell>
          <cell r="N181">
            <v>100</v>
          </cell>
          <cell r="P181">
            <v>100</v>
          </cell>
          <cell r="R181">
            <v>100</v>
          </cell>
          <cell r="T181" t="str">
            <v>N</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454</v>
          </cell>
          <cell r="H182" t="str">
            <v>Percentage of long-stay residents assessed and appropriately given the seasonal influenza vaccine</v>
          </cell>
          <cell r="I182" t="str">
            <v>Long Stay</v>
          </cell>
          <cell r="J182">
            <v>95.575220999999999</v>
          </cell>
          <cell r="L182">
            <v>95.575220999999999</v>
          </cell>
          <cell r="N182">
            <v>96.280991999999998</v>
          </cell>
          <cell r="P182">
            <v>96.280991999999998</v>
          </cell>
          <cell r="R182">
            <v>95.940171000000007</v>
          </cell>
          <cell r="T182" t="str">
            <v>N</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454</v>
          </cell>
          <cell r="H183" t="str">
            <v>Percentage of long-stay residents assessed and appropriately given the seasonal influenza vaccine</v>
          </cell>
          <cell r="I183" t="str">
            <v>Long Stay</v>
          </cell>
          <cell r="J183">
            <v>100</v>
          </cell>
          <cell r="L183">
            <v>100</v>
          </cell>
          <cell r="N183">
            <v>100</v>
          </cell>
          <cell r="P183">
            <v>100</v>
          </cell>
          <cell r="R183">
            <v>100</v>
          </cell>
          <cell r="T183" t="str">
            <v>N</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454</v>
          </cell>
          <cell r="H184" t="str">
            <v>Percentage of long-stay residents assessed and appropriately given the seasonal influenza vaccine</v>
          </cell>
          <cell r="I184" t="str">
            <v>Long Stay</v>
          </cell>
          <cell r="J184">
            <v>99.137930999999995</v>
          </cell>
          <cell r="L184">
            <v>99.137930999999995</v>
          </cell>
          <cell r="N184">
            <v>90.566038000000006</v>
          </cell>
          <cell r="P184">
            <v>90.566038000000006</v>
          </cell>
          <cell r="R184">
            <v>95.045045000000002</v>
          </cell>
          <cell r="T184" t="str">
            <v>N</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454</v>
          </cell>
          <cell r="H185" t="str">
            <v>Percentage of long-stay residents assessed and appropriately given the seasonal influenza vaccine</v>
          </cell>
          <cell r="I185" t="str">
            <v>Long Stay</v>
          </cell>
          <cell r="J185">
            <v>100</v>
          </cell>
          <cell r="L185">
            <v>100</v>
          </cell>
          <cell r="N185">
            <v>100</v>
          </cell>
          <cell r="P185">
            <v>100</v>
          </cell>
          <cell r="R185">
            <v>100</v>
          </cell>
          <cell r="T185" t="str">
            <v>N</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454</v>
          </cell>
          <cell r="H186" t="str">
            <v>Percentage of long-stay residents assessed and appropriately given the seasonal influenza vaccine</v>
          </cell>
          <cell r="I186" t="str">
            <v>Long Stay</v>
          </cell>
          <cell r="J186">
            <v>96.453901000000002</v>
          </cell>
          <cell r="L186">
            <v>96.453901000000002</v>
          </cell>
          <cell r="N186">
            <v>99.354838999999998</v>
          </cell>
          <cell r="P186">
            <v>99.354838999999998</v>
          </cell>
          <cell r="R186">
            <v>97.972972999999996</v>
          </cell>
          <cell r="T186" t="str">
            <v>N</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454</v>
          </cell>
          <cell r="H187" t="str">
            <v>Percentage of long-stay residents assessed and appropriately given the seasonal influenza vaccine</v>
          </cell>
          <cell r="I187" t="str">
            <v>Long Stay</v>
          </cell>
          <cell r="J187">
            <v>89.130435000000006</v>
          </cell>
          <cell r="L187">
            <v>89.130435000000006</v>
          </cell>
          <cell r="N187">
            <v>96.551723999999993</v>
          </cell>
          <cell r="P187">
            <v>96.551723999999993</v>
          </cell>
          <cell r="R187">
            <v>93.269231000000005</v>
          </cell>
          <cell r="T187" t="str">
            <v>N</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454</v>
          </cell>
          <cell r="H188" t="str">
            <v>Percentage of long-stay residents assessed and appropriately given the seasonal influenza vaccine</v>
          </cell>
          <cell r="I188" t="str">
            <v>Long Stay</v>
          </cell>
          <cell r="J188">
            <v>100</v>
          </cell>
          <cell r="L188">
            <v>100</v>
          </cell>
          <cell r="N188">
            <v>97.297297</v>
          </cell>
          <cell r="P188">
            <v>97.297297</v>
          </cell>
          <cell r="R188">
            <v>98.598130999999995</v>
          </cell>
          <cell r="T188" t="str">
            <v>N</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454</v>
          </cell>
          <cell r="H189" t="str">
            <v>Percentage of long-stay residents assessed and appropriately given the seasonal influenza vaccine</v>
          </cell>
          <cell r="I189" t="str">
            <v>Long Stay</v>
          </cell>
          <cell r="J189">
            <v>100</v>
          </cell>
          <cell r="L189">
            <v>100</v>
          </cell>
          <cell r="N189">
            <v>100</v>
          </cell>
          <cell r="P189">
            <v>100</v>
          </cell>
          <cell r="R189">
            <v>100</v>
          </cell>
          <cell r="T189" t="str">
            <v>N</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454</v>
          </cell>
          <cell r="H190" t="str">
            <v>Percentage of long-stay residents assessed and appropriately given the seasonal influenza vaccine</v>
          </cell>
          <cell r="I190" t="str">
            <v>Long Stay</v>
          </cell>
          <cell r="J190">
            <v>99.310344999999998</v>
          </cell>
          <cell r="L190">
            <v>99.310344999999998</v>
          </cell>
          <cell r="N190">
            <v>100</v>
          </cell>
          <cell r="P190">
            <v>100</v>
          </cell>
          <cell r="R190">
            <v>99.666667000000004</v>
          </cell>
          <cell r="T190" t="str">
            <v>N</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454</v>
          </cell>
          <cell r="H191" t="str">
            <v>Percentage of long-stay residents assessed and appropriately given the seasonal influenza vaccine</v>
          </cell>
          <cell r="I191" t="str">
            <v>Long Stay</v>
          </cell>
          <cell r="J191">
            <v>100</v>
          </cell>
          <cell r="L191">
            <v>100</v>
          </cell>
          <cell r="N191">
            <v>100</v>
          </cell>
          <cell r="P191">
            <v>100</v>
          </cell>
          <cell r="R191">
            <v>100</v>
          </cell>
          <cell r="T191" t="str">
            <v>N</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454</v>
          </cell>
          <cell r="H192" t="str">
            <v>Percentage of long-stay residents assessed and appropriately given the seasonal influenza vaccine</v>
          </cell>
          <cell r="I192" t="str">
            <v>Long Stay</v>
          </cell>
          <cell r="J192">
            <v>97.6</v>
          </cell>
          <cell r="L192">
            <v>97.6</v>
          </cell>
          <cell r="N192">
            <v>100</v>
          </cell>
          <cell r="P192">
            <v>100</v>
          </cell>
          <cell r="R192">
            <v>98.823528999999994</v>
          </cell>
          <cell r="T192" t="str">
            <v>N</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454</v>
          </cell>
          <cell r="H193" t="str">
            <v>Percentage of long-stay residents assessed and appropriately given the seasonal influenza vaccine</v>
          </cell>
          <cell r="I193" t="str">
            <v>Long Stay</v>
          </cell>
          <cell r="J193">
            <v>97.647058999999999</v>
          </cell>
          <cell r="L193">
            <v>97.647058999999999</v>
          </cell>
          <cell r="N193">
            <v>96.629212999999993</v>
          </cell>
          <cell r="P193">
            <v>96.629212999999993</v>
          </cell>
          <cell r="R193">
            <v>97.126436999999996</v>
          </cell>
          <cell r="T193" t="str">
            <v>N</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454</v>
          </cell>
          <cell r="H194" t="str">
            <v>Percentage of long-stay residents assessed and appropriately given the seasonal influenza vaccine</v>
          </cell>
          <cell r="I194" t="str">
            <v>Long Stay</v>
          </cell>
          <cell r="J194">
            <v>100</v>
          </cell>
          <cell r="L194">
            <v>100</v>
          </cell>
          <cell r="N194">
            <v>100</v>
          </cell>
          <cell r="P194">
            <v>100</v>
          </cell>
          <cell r="R194">
            <v>100</v>
          </cell>
          <cell r="T194" t="str">
            <v>N</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454</v>
          </cell>
          <cell r="H195" t="str">
            <v>Percentage of long-stay residents assessed and appropriately given the seasonal influenza vaccine</v>
          </cell>
          <cell r="I195" t="str">
            <v>Long Stay</v>
          </cell>
          <cell r="J195">
            <v>100</v>
          </cell>
          <cell r="L195">
            <v>100</v>
          </cell>
          <cell r="N195">
            <v>100</v>
          </cell>
          <cell r="P195">
            <v>100</v>
          </cell>
          <cell r="R195">
            <v>100</v>
          </cell>
          <cell r="T195" t="str">
            <v>N</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454</v>
          </cell>
          <cell r="H196" t="str">
            <v>Percentage of long-stay residents assessed and appropriately given the seasonal influenza vaccine</v>
          </cell>
          <cell r="I196" t="str">
            <v>Long Stay</v>
          </cell>
          <cell r="J196">
            <v>97.894737000000006</v>
          </cell>
          <cell r="L196">
            <v>97.894737000000006</v>
          </cell>
          <cell r="N196">
            <v>97.872339999999994</v>
          </cell>
          <cell r="P196">
            <v>97.872339999999994</v>
          </cell>
          <cell r="R196">
            <v>97.883598000000006</v>
          </cell>
          <cell r="T196" t="str">
            <v>N</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454</v>
          </cell>
          <cell r="H197" t="str">
            <v>Percentage of long-stay residents assessed and appropriately given the seasonal influenza vaccine</v>
          </cell>
          <cell r="I197" t="str">
            <v>Long Stay</v>
          </cell>
          <cell r="J197">
            <v>98.795180999999999</v>
          </cell>
          <cell r="L197">
            <v>98.795180999999999</v>
          </cell>
          <cell r="N197">
            <v>98.876403999999994</v>
          </cell>
          <cell r="P197">
            <v>98.876403999999994</v>
          </cell>
          <cell r="R197">
            <v>98.837209000000001</v>
          </cell>
          <cell r="T197" t="str">
            <v>N</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454</v>
          </cell>
          <cell r="H198" t="str">
            <v>Percentage of long-stay residents assessed and appropriately given the seasonal influenza vaccine</v>
          </cell>
          <cell r="I198" t="str">
            <v>Long Stay</v>
          </cell>
          <cell r="J198">
            <v>100</v>
          </cell>
          <cell r="L198">
            <v>100</v>
          </cell>
          <cell r="N198">
            <v>100</v>
          </cell>
          <cell r="P198">
            <v>100</v>
          </cell>
          <cell r="R198">
            <v>100</v>
          </cell>
          <cell r="T198" t="str">
            <v>N</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454</v>
          </cell>
          <cell r="H199" t="str">
            <v>Percentage of long-stay residents assessed and appropriately given the seasonal influenza vaccine</v>
          </cell>
          <cell r="I199" t="str">
            <v>Long Stay</v>
          </cell>
          <cell r="J199">
            <v>100</v>
          </cell>
          <cell r="L199">
            <v>100</v>
          </cell>
          <cell r="N199">
            <v>100</v>
          </cell>
          <cell r="P199">
            <v>100</v>
          </cell>
          <cell r="R199">
            <v>100</v>
          </cell>
          <cell r="T199" t="str">
            <v>N</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454</v>
          </cell>
          <cell r="H200" t="str">
            <v>Percentage of long-stay residents assessed and appropriately given the seasonal influenza vaccine</v>
          </cell>
          <cell r="I200" t="str">
            <v>Long Stay</v>
          </cell>
          <cell r="J200">
            <v>98.969071999999997</v>
          </cell>
          <cell r="L200">
            <v>98.969071999999997</v>
          </cell>
          <cell r="N200">
            <v>100</v>
          </cell>
          <cell r="P200">
            <v>100</v>
          </cell>
          <cell r="R200">
            <v>99.481864999999999</v>
          </cell>
          <cell r="T200" t="str">
            <v>N</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454</v>
          </cell>
          <cell r="H201" t="str">
            <v>Percentage of long-stay residents assessed and appropriately given the seasonal influenza vaccine</v>
          </cell>
          <cell r="I201" t="str">
            <v>Long Stay</v>
          </cell>
          <cell r="J201">
            <v>100</v>
          </cell>
          <cell r="L201">
            <v>100</v>
          </cell>
          <cell r="N201">
            <v>100</v>
          </cell>
          <cell r="P201">
            <v>100</v>
          </cell>
          <cell r="R201">
            <v>100</v>
          </cell>
          <cell r="T201" t="str">
            <v>N</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454</v>
          </cell>
          <cell r="H202" t="str">
            <v>Percentage of long-stay residents assessed and appropriately given the seasonal influenza vaccine</v>
          </cell>
          <cell r="I202" t="str">
            <v>Long Stay</v>
          </cell>
          <cell r="J202">
            <v>90.625</v>
          </cell>
          <cell r="L202">
            <v>90.625</v>
          </cell>
          <cell r="N202">
            <v>94.444444000000004</v>
          </cell>
          <cell r="P202">
            <v>94.444444000000004</v>
          </cell>
          <cell r="R202">
            <v>92.647058999999999</v>
          </cell>
          <cell r="T202" t="str">
            <v>N</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454</v>
          </cell>
          <cell r="H203" t="str">
            <v>Percentage of long-stay residents assessed and appropriately given the seasonal influenza vaccine</v>
          </cell>
          <cell r="I203" t="str">
            <v>Long Stay</v>
          </cell>
          <cell r="J203">
            <v>92.405062999999998</v>
          </cell>
          <cell r="L203">
            <v>92.405062999999998</v>
          </cell>
          <cell r="N203">
            <v>95.238095000000001</v>
          </cell>
          <cell r="P203">
            <v>95.238095000000001</v>
          </cell>
          <cell r="R203">
            <v>93.865031000000002</v>
          </cell>
          <cell r="T203" t="str">
            <v>N</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454</v>
          </cell>
          <cell r="H204" t="str">
            <v>Percentage of long-stay residents assessed and appropriately given the seasonal influenza vaccine</v>
          </cell>
          <cell r="I204" t="str">
            <v>Long Stay</v>
          </cell>
          <cell r="J204">
            <v>95.412844000000007</v>
          </cell>
          <cell r="L204">
            <v>95.412844000000007</v>
          </cell>
          <cell r="N204">
            <v>91.228070000000002</v>
          </cell>
          <cell r="P204">
            <v>91.228070000000002</v>
          </cell>
          <cell r="R204">
            <v>93.273543000000004</v>
          </cell>
          <cell r="T204" t="str">
            <v>N</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454</v>
          </cell>
          <cell r="H205" t="str">
            <v>Percentage of long-stay residents assessed and appropriately given the seasonal influenza vaccine</v>
          </cell>
          <cell r="I205" t="str">
            <v>Long Stay</v>
          </cell>
          <cell r="J205">
            <v>98.809523999999996</v>
          </cell>
          <cell r="L205">
            <v>98.809523999999996</v>
          </cell>
          <cell r="N205">
            <v>100</v>
          </cell>
          <cell r="P205">
            <v>100</v>
          </cell>
          <cell r="R205">
            <v>99.431818000000007</v>
          </cell>
          <cell r="T205" t="str">
            <v>N</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454</v>
          </cell>
          <cell r="H206" t="str">
            <v>Percentage of long-stay residents assessed and appropriately given the seasonal influenza vaccine</v>
          </cell>
          <cell r="I206" t="str">
            <v>Long Stay</v>
          </cell>
          <cell r="J206">
            <v>95.081967000000006</v>
          </cell>
          <cell r="L206">
            <v>95.081967000000006</v>
          </cell>
          <cell r="N206">
            <v>92.647058999999999</v>
          </cell>
          <cell r="P206">
            <v>92.647058999999999</v>
          </cell>
          <cell r="R206">
            <v>93.798450000000003</v>
          </cell>
          <cell r="T206" t="str">
            <v>N</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454</v>
          </cell>
          <cell r="H207" t="str">
            <v>Percentage of long-stay residents assessed and appropriately given the seasonal influenza vaccine</v>
          </cell>
          <cell r="I207" t="str">
            <v>Long Stay</v>
          </cell>
          <cell r="J207">
            <v>94.495412999999999</v>
          </cell>
          <cell r="L207">
            <v>94.495412999999999</v>
          </cell>
          <cell r="N207">
            <v>64</v>
          </cell>
          <cell r="P207">
            <v>64</v>
          </cell>
          <cell r="R207">
            <v>78.205128000000002</v>
          </cell>
          <cell r="T207" t="str">
            <v>N</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454</v>
          </cell>
          <cell r="H208" t="str">
            <v>Percentage of long-stay residents assessed and appropriately given the seasonal influenza vaccine</v>
          </cell>
          <cell r="I208" t="str">
            <v>Long Stay</v>
          </cell>
          <cell r="J208">
            <v>100</v>
          </cell>
          <cell r="L208">
            <v>100</v>
          </cell>
          <cell r="N208">
            <v>100</v>
          </cell>
          <cell r="P208">
            <v>100</v>
          </cell>
          <cell r="R208">
            <v>100</v>
          </cell>
          <cell r="T208" t="str">
            <v>N</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454</v>
          </cell>
          <cell r="H209" t="str">
            <v>Percentage of long-stay residents assessed and appropriately given the seasonal influenza vaccine</v>
          </cell>
          <cell r="I209" t="str">
            <v>Long Stay</v>
          </cell>
          <cell r="J209">
            <v>100</v>
          </cell>
          <cell r="L209">
            <v>100</v>
          </cell>
          <cell r="N209">
            <v>98.571428999999995</v>
          </cell>
          <cell r="P209">
            <v>98.571428999999995</v>
          </cell>
          <cell r="R209">
            <v>99.193548000000007</v>
          </cell>
          <cell r="T209" t="str">
            <v>N</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454</v>
          </cell>
          <cell r="H210" t="str">
            <v>Percentage of long-stay residents assessed and appropriately given the seasonal influenza vaccine</v>
          </cell>
          <cell r="I210" t="str">
            <v>Long Stay</v>
          </cell>
          <cell r="J210">
            <v>99.236641000000006</v>
          </cell>
          <cell r="L210">
            <v>99.236641000000006</v>
          </cell>
          <cell r="N210">
            <v>100</v>
          </cell>
          <cell r="P210">
            <v>100</v>
          </cell>
          <cell r="R210">
            <v>99.636364</v>
          </cell>
          <cell r="T210" t="str">
            <v>N</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454</v>
          </cell>
          <cell r="H211" t="str">
            <v>Percentage of long-stay residents assessed and appropriately given the seasonal influenza vaccine</v>
          </cell>
          <cell r="I211" t="str">
            <v>Long Stay</v>
          </cell>
          <cell r="J211">
            <v>100</v>
          </cell>
          <cell r="L211">
            <v>100</v>
          </cell>
          <cell r="N211">
            <v>100</v>
          </cell>
          <cell r="P211">
            <v>100</v>
          </cell>
          <cell r="R211">
            <v>100</v>
          </cell>
          <cell r="T211" t="str">
            <v>N</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454</v>
          </cell>
          <cell r="H212" t="str">
            <v>Percentage of long-stay residents assessed and appropriately given the seasonal influenza vaccine</v>
          </cell>
          <cell r="I212" t="str">
            <v>Long Stay</v>
          </cell>
          <cell r="J212">
            <v>100</v>
          </cell>
          <cell r="L212">
            <v>100</v>
          </cell>
          <cell r="N212">
            <v>100</v>
          </cell>
          <cell r="P212">
            <v>100</v>
          </cell>
          <cell r="R212">
            <v>100</v>
          </cell>
          <cell r="T212" t="str">
            <v>N</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454</v>
          </cell>
          <cell r="H213" t="str">
            <v>Percentage of long-stay residents assessed and appropriately given the seasonal influenza vaccine</v>
          </cell>
          <cell r="I213" t="str">
            <v>Long Stay</v>
          </cell>
          <cell r="J213">
            <v>100</v>
          </cell>
          <cell r="L213">
            <v>100</v>
          </cell>
          <cell r="N213">
            <v>98.461538000000004</v>
          </cell>
          <cell r="P213">
            <v>98.461538000000004</v>
          </cell>
          <cell r="R213">
            <v>99.270072999999996</v>
          </cell>
          <cell r="T213" t="str">
            <v>N</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454</v>
          </cell>
          <cell r="H214" t="str">
            <v>Percentage of long-stay residents assessed and appropriately given the seasonal influenza vaccine</v>
          </cell>
          <cell r="I214" t="str">
            <v>Long Stay</v>
          </cell>
          <cell r="J214">
            <v>100</v>
          </cell>
          <cell r="L214">
            <v>100</v>
          </cell>
          <cell r="N214">
            <v>98.181818000000007</v>
          </cell>
          <cell r="P214">
            <v>98.181818000000007</v>
          </cell>
          <cell r="R214">
            <v>99.137930999999995</v>
          </cell>
          <cell r="T214" t="str">
            <v>N</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454</v>
          </cell>
          <cell r="H215" t="str">
            <v>Percentage of long-stay residents assessed and appropriately given the seasonal influenza vaccine</v>
          </cell>
          <cell r="I215" t="str">
            <v>Long Stay</v>
          </cell>
          <cell r="J215">
            <v>100</v>
          </cell>
          <cell r="L215">
            <v>100</v>
          </cell>
          <cell r="N215">
            <v>98.412698000000006</v>
          </cell>
          <cell r="P215">
            <v>98.412698000000006</v>
          </cell>
          <cell r="R215">
            <v>99.21875</v>
          </cell>
          <cell r="T215" t="str">
            <v>N</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454</v>
          </cell>
          <cell r="H216" t="str">
            <v>Percentage of long-stay residents assessed and appropriately given the seasonal influenza vaccine</v>
          </cell>
          <cell r="I216" t="str">
            <v>Long Stay</v>
          </cell>
          <cell r="J216">
            <v>100</v>
          </cell>
          <cell r="L216">
            <v>100</v>
          </cell>
          <cell r="N216">
            <v>99.193548000000007</v>
          </cell>
          <cell r="P216">
            <v>99.193548000000007</v>
          </cell>
          <cell r="R216">
            <v>99.570814999999996</v>
          </cell>
          <cell r="T216" t="str">
            <v>N</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454</v>
          </cell>
          <cell r="H217" t="str">
            <v>Percentage of long-stay residents assessed and appropriately given the seasonal influenza vaccine</v>
          </cell>
          <cell r="I217" t="str">
            <v>Long Stay</v>
          </cell>
          <cell r="J217">
            <v>99</v>
          </cell>
          <cell r="L217">
            <v>99</v>
          </cell>
          <cell r="N217">
            <v>98.974359000000007</v>
          </cell>
          <cell r="P217">
            <v>98.974359000000007</v>
          </cell>
          <cell r="R217">
            <v>98.987341999999998</v>
          </cell>
          <cell r="T217" t="str">
            <v>N</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454</v>
          </cell>
          <cell r="H218" t="str">
            <v>Percentage of long-stay residents assessed and appropriately given the seasonal influenza vaccine</v>
          </cell>
          <cell r="I218" t="str">
            <v>Long Stay</v>
          </cell>
          <cell r="J218">
            <v>100</v>
          </cell>
          <cell r="L218">
            <v>100</v>
          </cell>
          <cell r="N218">
            <v>97.560975999999997</v>
          </cell>
          <cell r="P218">
            <v>97.560975999999997</v>
          </cell>
          <cell r="R218">
            <v>98.823528999999994</v>
          </cell>
          <cell r="T218" t="str">
            <v>N</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454</v>
          </cell>
          <cell r="H219" t="str">
            <v>Percentage of long-stay residents assessed and appropriately given the seasonal influenza vaccine</v>
          </cell>
          <cell r="I219" t="str">
            <v>Long Stay</v>
          </cell>
          <cell r="J219">
            <v>100</v>
          </cell>
          <cell r="L219">
            <v>100</v>
          </cell>
          <cell r="N219">
            <v>100</v>
          </cell>
          <cell r="P219">
            <v>100</v>
          </cell>
          <cell r="R219">
            <v>100</v>
          </cell>
          <cell r="T219" t="str">
            <v>N</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454</v>
          </cell>
          <cell r="H220" t="str">
            <v>Percentage of long-stay residents assessed and appropriately given the seasonal influenza vaccine</v>
          </cell>
          <cell r="I220" t="str">
            <v>Long Stay</v>
          </cell>
          <cell r="J220">
            <v>100</v>
          </cell>
          <cell r="L220">
            <v>100</v>
          </cell>
          <cell r="N220">
            <v>97.826087000000001</v>
          </cell>
          <cell r="P220">
            <v>97.826087000000001</v>
          </cell>
          <cell r="R220">
            <v>98.823528999999994</v>
          </cell>
          <cell r="T220" t="str">
            <v>N</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454</v>
          </cell>
          <cell r="H221" t="str">
            <v>Percentage of long-stay residents assessed and appropriately given the seasonal influenza vaccine</v>
          </cell>
          <cell r="I221" t="str">
            <v>Long Stay</v>
          </cell>
          <cell r="J221">
            <v>98.461538000000004</v>
          </cell>
          <cell r="L221">
            <v>98.461538000000004</v>
          </cell>
          <cell r="N221">
            <v>97.333332999999996</v>
          </cell>
          <cell r="P221">
            <v>97.333332999999996</v>
          </cell>
          <cell r="R221">
            <v>97.857142999999994</v>
          </cell>
          <cell r="T221" t="str">
            <v>N</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454</v>
          </cell>
          <cell r="H222" t="str">
            <v>Percentage of long-stay residents assessed and appropriately given the seasonal influenza vaccine</v>
          </cell>
          <cell r="I222" t="str">
            <v>Long Stay</v>
          </cell>
          <cell r="J222" t="str">
            <v>*</v>
          </cell>
          <cell r="K222">
            <v>9</v>
          </cell>
          <cell r="L222" t="str">
            <v>*</v>
          </cell>
          <cell r="M222">
            <v>9</v>
          </cell>
          <cell r="N222" t="str">
            <v>*</v>
          </cell>
          <cell r="O222">
            <v>9</v>
          </cell>
          <cell r="P222" t="str">
            <v>*</v>
          </cell>
          <cell r="Q222">
            <v>9</v>
          </cell>
          <cell r="R222">
            <v>100</v>
          </cell>
          <cell r="T222" t="str">
            <v>N</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454</v>
          </cell>
          <cell r="H223" t="str">
            <v>Percentage of long-stay residents assessed and appropriately given the seasonal influenza vaccine</v>
          </cell>
          <cell r="I223" t="str">
            <v>Long Stay</v>
          </cell>
          <cell r="J223">
            <v>99.253731000000002</v>
          </cell>
          <cell r="L223">
            <v>99.253731000000002</v>
          </cell>
          <cell r="N223">
            <v>100</v>
          </cell>
          <cell r="P223">
            <v>100</v>
          </cell>
          <cell r="R223">
            <v>99.613900000000001</v>
          </cell>
          <cell r="T223" t="str">
            <v>N</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454</v>
          </cell>
          <cell r="H224" t="str">
            <v>Percentage of long-stay residents assessed and appropriately given the seasonal influenza vaccine</v>
          </cell>
          <cell r="I224" t="str">
            <v>Long Stay</v>
          </cell>
          <cell r="J224">
            <v>100</v>
          </cell>
          <cell r="L224">
            <v>100</v>
          </cell>
          <cell r="N224">
            <v>100</v>
          </cell>
          <cell r="P224">
            <v>100</v>
          </cell>
          <cell r="R224">
            <v>100</v>
          </cell>
          <cell r="T224" t="str">
            <v>N</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454</v>
          </cell>
          <cell r="H225" t="str">
            <v>Percentage of long-stay residents assessed and appropriately given the seasonal influenza vaccine</v>
          </cell>
          <cell r="I225" t="str">
            <v>Long Stay</v>
          </cell>
          <cell r="J225">
            <v>100</v>
          </cell>
          <cell r="L225">
            <v>100</v>
          </cell>
          <cell r="N225">
            <v>100</v>
          </cell>
          <cell r="P225">
            <v>100</v>
          </cell>
          <cell r="R225">
            <v>100</v>
          </cell>
          <cell r="T225" t="str">
            <v>N</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454</v>
          </cell>
          <cell r="H226" t="str">
            <v>Percentage of long-stay residents assessed and appropriately given the seasonal influenza vaccine</v>
          </cell>
          <cell r="I226" t="str">
            <v>Long Stay</v>
          </cell>
          <cell r="J226">
            <v>99.099098999999995</v>
          </cell>
          <cell r="L226">
            <v>99.099098999999995</v>
          </cell>
          <cell r="N226">
            <v>99.074073999999996</v>
          </cell>
          <cell r="P226">
            <v>99.074073999999996</v>
          </cell>
          <cell r="R226">
            <v>99.086758000000003</v>
          </cell>
          <cell r="T226" t="str">
            <v>N</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454</v>
          </cell>
          <cell r="H227" t="str">
            <v>Percentage of long-stay residents assessed and appropriately given the seasonal influenza vaccine</v>
          </cell>
          <cell r="I227" t="str">
            <v>Long Stay</v>
          </cell>
          <cell r="J227">
            <v>100</v>
          </cell>
          <cell r="L227">
            <v>100</v>
          </cell>
          <cell r="N227">
            <v>100</v>
          </cell>
          <cell r="P227">
            <v>100</v>
          </cell>
          <cell r="R227">
            <v>100</v>
          </cell>
          <cell r="T227" t="str">
            <v>N</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454</v>
          </cell>
          <cell r="H228" t="str">
            <v>Percentage of long-stay residents assessed and appropriately given the seasonal influenza vaccine</v>
          </cell>
          <cell r="I228" t="str">
            <v>Long Stay</v>
          </cell>
          <cell r="J228">
            <v>100</v>
          </cell>
          <cell r="L228">
            <v>100</v>
          </cell>
          <cell r="N228">
            <v>100</v>
          </cell>
          <cell r="P228">
            <v>100</v>
          </cell>
          <cell r="R228">
            <v>100</v>
          </cell>
          <cell r="T228" t="str">
            <v>N</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454</v>
          </cell>
          <cell r="H229" t="str">
            <v>Percentage of long-stay residents assessed and appropriately given the seasonal influenza vaccine</v>
          </cell>
          <cell r="I229" t="str">
            <v>Long Stay</v>
          </cell>
          <cell r="J229">
            <v>100</v>
          </cell>
          <cell r="L229">
            <v>100</v>
          </cell>
          <cell r="N229">
            <v>99.038461999999996</v>
          </cell>
          <cell r="P229">
            <v>99.038461999999996</v>
          </cell>
          <cell r="R229">
            <v>99.512195000000006</v>
          </cell>
          <cell r="T229" t="str">
            <v>N</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454</v>
          </cell>
          <cell r="H230" t="str">
            <v>Percentage of long-stay residents assessed and appropriately given the seasonal influenza vaccine</v>
          </cell>
          <cell r="I230" t="str">
            <v>Long Stay</v>
          </cell>
          <cell r="J230">
            <v>86.111110999999994</v>
          </cell>
          <cell r="L230">
            <v>86.111110999999994</v>
          </cell>
          <cell r="N230">
            <v>98.058251999999996</v>
          </cell>
          <cell r="P230">
            <v>98.058251999999996</v>
          </cell>
          <cell r="R230">
            <v>91.943128000000002</v>
          </cell>
          <cell r="T230" t="str">
            <v>N</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454</v>
          </cell>
          <cell r="H231" t="str">
            <v>Percentage of long-stay residents assessed and appropriately given the seasonal influenza vaccine</v>
          </cell>
          <cell r="I231" t="str">
            <v>Long Stay</v>
          </cell>
          <cell r="J231">
            <v>100</v>
          </cell>
          <cell r="L231">
            <v>100</v>
          </cell>
          <cell r="N231">
            <v>99.090908999999996</v>
          </cell>
          <cell r="P231">
            <v>99.090908999999996</v>
          </cell>
          <cell r="R231">
            <v>99.497487000000007</v>
          </cell>
          <cell r="T231" t="str">
            <v>N</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454</v>
          </cell>
          <cell r="H232" t="str">
            <v>Percentage of long-stay residents assessed and appropriately given the seasonal influenza vaccine</v>
          </cell>
          <cell r="I232" t="str">
            <v>Long Stay</v>
          </cell>
          <cell r="J232">
            <v>100</v>
          </cell>
          <cell r="L232">
            <v>100</v>
          </cell>
          <cell r="N232">
            <v>100</v>
          </cell>
          <cell r="P232">
            <v>100</v>
          </cell>
          <cell r="R232">
            <v>100</v>
          </cell>
          <cell r="T232" t="str">
            <v>N</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454</v>
          </cell>
          <cell r="H233" t="str">
            <v>Percentage of long-stay residents assessed and appropriately given the seasonal influenza vaccine</v>
          </cell>
          <cell r="I233" t="str">
            <v>Long Stay</v>
          </cell>
          <cell r="J233">
            <v>98.571428999999995</v>
          </cell>
          <cell r="L233">
            <v>98.571428999999995</v>
          </cell>
          <cell r="N233">
            <v>97.402597</v>
          </cell>
          <cell r="P233">
            <v>97.402597</v>
          </cell>
          <cell r="R233">
            <v>97.959183999999993</v>
          </cell>
          <cell r="T233" t="str">
            <v>N</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454</v>
          </cell>
          <cell r="H234" t="str">
            <v>Percentage of long-stay residents assessed and appropriately given the seasonal influenza vaccine</v>
          </cell>
          <cell r="I234" t="str">
            <v>Long Stay</v>
          </cell>
          <cell r="J234">
            <v>100</v>
          </cell>
          <cell r="L234">
            <v>100</v>
          </cell>
          <cell r="N234">
            <v>100</v>
          </cell>
          <cell r="P234">
            <v>100</v>
          </cell>
          <cell r="R234">
            <v>100</v>
          </cell>
          <cell r="T234" t="str">
            <v>N</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454</v>
          </cell>
          <cell r="H235" t="str">
            <v>Percentage of long-stay residents assessed and appropriately given the seasonal influenza vaccine</v>
          </cell>
          <cell r="I235" t="str">
            <v>Long Stay</v>
          </cell>
          <cell r="J235">
            <v>99.173553999999996</v>
          </cell>
          <cell r="L235">
            <v>99.173553999999996</v>
          </cell>
          <cell r="N235">
            <v>98.319327999999999</v>
          </cell>
          <cell r="P235">
            <v>98.319327999999999</v>
          </cell>
          <cell r="R235">
            <v>98.75</v>
          </cell>
          <cell r="T235" t="str">
            <v>N</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454</v>
          </cell>
          <cell r="H236" t="str">
            <v>Percentage of long-stay residents assessed and appropriately given the seasonal influenza vaccine</v>
          </cell>
          <cell r="I236" t="str">
            <v>Long Stay</v>
          </cell>
          <cell r="J236">
            <v>100</v>
          </cell>
          <cell r="L236">
            <v>100</v>
          </cell>
          <cell r="N236">
            <v>100</v>
          </cell>
          <cell r="P236">
            <v>100</v>
          </cell>
          <cell r="R236">
            <v>100</v>
          </cell>
          <cell r="T236" t="str">
            <v>N</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454</v>
          </cell>
          <cell r="H237" t="str">
            <v>Percentage of long-stay residents assessed and appropriately given the seasonal influenza vaccine</v>
          </cell>
          <cell r="I237" t="str">
            <v>Long Stay</v>
          </cell>
          <cell r="J237">
            <v>100</v>
          </cell>
          <cell r="L237">
            <v>100</v>
          </cell>
          <cell r="N237">
            <v>92.857142999999994</v>
          </cell>
          <cell r="P237">
            <v>92.857142999999994</v>
          </cell>
          <cell r="R237">
            <v>95.238095000000001</v>
          </cell>
          <cell r="T237" t="str">
            <v>N</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454</v>
          </cell>
          <cell r="H238" t="str">
            <v>Percentage of long-stay residents assessed and appropriately given the seasonal influenza vaccine</v>
          </cell>
          <cell r="I238" t="str">
            <v>Long Stay</v>
          </cell>
          <cell r="J238">
            <v>98.709676999999999</v>
          </cell>
          <cell r="L238">
            <v>98.709676999999999</v>
          </cell>
          <cell r="N238">
            <v>99.393939000000003</v>
          </cell>
          <cell r="P238">
            <v>99.393939000000003</v>
          </cell>
          <cell r="R238">
            <v>99.0625</v>
          </cell>
          <cell r="T238" t="str">
            <v>N</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454</v>
          </cell>
          <cell r="H239" t="str">
            <v>Percentage of long-stay residents assessed and appropriately given the seasonal influenza vaccine</v>
          </cell>
          <cell r="I239" t="str">
            <v>Long Stay</v>
          </cell>
          <cell r="J239">
            <v>97.727272999999997</v>
          </cell>
          <cell r="L239">
            <v>97.727272999999997</v>
          </cell>
          <cell r="N239">
            <v>84</v>
          </cell>
          <cell r="P239">
            <v>84</v>
          </cell>
          <cell r="R239">
            <v>90.425532000000004</v>
          </cell>
          <cell r="T239" t="str">
            <v>N</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454</v>
          </cell>
          <cell r="H240" t="str">
            <v>Percentage of long-stay residents assessed and appropriately given the seasonal influenza vaccine</v>
          </cell>
          <cell r="I240" t="str">
            <v>Long Stay</v>
          </cell>
          <cell r="J240">
            <v>93.877550999999997</v>
          </cell>
          <cell r="L240">
            <v>93.877550999999997</v>
          </cell>
          <cell r="N240">
            <v>84.761904999999999</v>
          </cell>
          <cell r="P240">
            <v>84.761904999999999</v>
          </cell>
          <cell r="R240">
            <v>89.162561999999994</v>
          </cell>
          <cell r="T240" t="str">
            <v>N</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454</v>
          </cell>
          <cell r="H241" t="str">
            <v>Percentage of long-stay residents assessed and appropriately given the seasonal influenza vaccine</v>
          </cell>
          <cell r="I241" t="str">
            <v>Long Stay</v>
          </cell>
          <cell r="J241">
            <v>100</v>
          </cell>
          <cell r="L241">
            <v>100</v>
          </cell>
          <cell r="N241">
            <v>89.84375</v>
          </cell>
          <cell r="P241">
            <v>89.84375</v>
          </cell>
          <cell r="R241">
            <v>94.628099000000006</v>
          </cell>
          <cell r="T241" t="str">
            <v>N</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454</v>
          </cell>
          <cell r="H242" t="str">
            <v>Percentage of long-stay residents assessed and appropriately given the seasonal influenza vaccine</v>
          </cell>
          <cell r="I242" t="str">
            <v>Long Stay</v>
          </cell>
          <cell r="J242">
            <v>100</v>
          </cell>
          <cell r="L242">
            <v>100</v>
          </cell>
          <cell r="N242">
            <v>100</v>
          </cell>
          <cell r="P242">
            <v>100</v>
          </cell>
          <cell r="R242">
            <v>100</v>
          </cell>
          <cell r="T242" t="str">
            <v>N</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454</v>
          </cell>
          <cell r="H243" t="str">
            <v>Percentage of long-stay residents assessed and appropriately given the seasonal influenza vaccine</v>
          </cell>
          <cell r="I243" t="str">
            <v>Long Stay</v>
          </cell>
          <cell r="J243">
            <v>98.076922999999994</v>
          </cell>
          <cell r="L243">
            <v>98.076922999999994</v>
          </cell>
          <cell r="N243">
            <v>98.484848</v>
          </cell>
          <cell r="P243">
            <v>98.484848</v>
          </cell>
          <cell r="R243">
            <v>98.305085000000005</v>
          </cell>
          <cell r="T243" t="str">
            <v>N</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454</v>
          </cell>
          <cell r="H244" t="str">
            <v>Percentage of long-stay residents assessed and appropriately given the seasonal influenza vaccine</v>
          </cell>
          <cell r="I244" t="str">
            <v>Long Stay</v>
          </cell>
          <cell r="J244">
            <v>98.453608000000003</v>
          </cell>
          <cell r="L244">
            <v>98.453608000000003</v>
          </cell>
          <cell r="N244">
            <v>98.557692000000003</v>
          </cell>
          <cell r="P244">
            <v>98.557692000000003</v>
          </cell>
          <cell r="R244">
            <v>98.507463000000001</v>
          </cell>
          <cell r="T244" t="str">
            <v>N</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454</v>
          </cell>
          <cell r="H245" t="str">
            <v>Percentage of long-stay residents assessed and appropriately given the seasonal influenza vaccine</v>
          </cell>
          <cell r="I245" t="str">
            <v>Long Stay</v>
          </cell>
          <cell r="J245">
            <v>100</v>
          </cell>
          <cell r="L245">
            <v>100</v>
          </cell>
          <cell r="N245">
            <v>96.153846000000001</v>
          </cell>
          <cell r="P245">
            <v>96.153846000000001</v>
          </cell>
          <cell r="R245">
            <v>97.321428999999995</v>
          </cell>
          <cell r="T245" t="str">
            <v>N</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454</v>
          </cell>
          <cell r="H246" t="str">
            <v>Percentage of long-stay residents assessed and appropriately given the seasonal influenza vaccine</v>
          </cell>
          <cell r="I246" t="str">
            <v>Long Stay</v>
          </cell>
          <cell r="J246">
            <v>100</v>
          </cell>
          <cell r="L246">
            <v>100</v>
          </cell>
          <cell r="N246">
            <v>97.222222000000002</v>
          </cell>
          <cell r="P246">
            <v>97.222222000000002</v>
          </cell>
          <cell r="R246">
            <v>98.561150999999995</v>
          </cell>
          <cell r="T246" t="str">
            <v>N</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454</v>
          </cell>
          <cell r="H247" t="str">
            <v>Percentage of long-stay residents assessed and appropriately given the seasonal influenza vaccine</v>
          </cell>
          <cell r="I247" t="str">
            <v>Long Stay</v>
          </cell>
          <cell r="J247">
            <v>100</v>
          </cell>
          <cell r="L247">
            <v>100</v>
          </cell>
          <cell r="N247">
            <v>100</v>
          </cell>
          <cell r="P247">
            <v>100</v>
          </cell>
          <cell r="R247">
            <v>100</v>
          </cell>
          <cell r="T247" t="str">
            <v>N</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454</v>
          </cell>
          <cell r="H248" t="str">
            <v>Percentage of long-stay residents assessed and appropriately given the seasonal influenza vaccine</v>
          </cell>
          <cell r="I248" t="str">
            <v>Long Stay</v>
          </cell>
          <cell r="J248">
            <v>100</v>
          </cell>
          <cell r="L248">
            <v>100</v>
          </cell>
          <cell r="N248">
            <v>97.297297</v>
          </cell>
          <cell r="P248">
            <v>97.297297</v>
          </cell>
          <cell r="R248">
            <v>98.630137000000005</v>
          </cell>
          <cell r="T248" t="str">
            <v>N</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454</v>
          </cell>
          <cell r="H249" t="str">
            <v>Percentage of long-stay residents assessed and appropriately given the seasonal influenza vaccine</v>
          </cell>
          <cell r="I249" t="str">
            <v>Long Stay</v>
          </cell>
          <cell r="J249">
            <v>98.529411999999994</v>
          </cell>
          <cell r="L249">
            <v>98.529411999999994</v>
          </cell>
          <cell r="N249">
            <v>100</v>
          </cell>
          <cell r="P249">
            <v>100</v>
          </cell>
          <cell r="R249">
            <v>99.305555999999996</v>
          </cell>
          <cell r="T249" t="str">
            <v>N</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454</v>
          </cell>
          <cell r="H250" t="str">
            <v>Percentage of long-stay residents assessed and appropriately given the seasonal influenza vaccine</v>
          </cell>
          <cell r="I250" t="str">
            <v>Long Stay</v>
          </cell>
          <cell r="J250">
            <v>80.21978</v>
          </cell>
          <cell r="L250">
            <v>80.21978</v>
          </cell>
          <cell r="N250">
            <v>97.087378999999999</v>
          </cell>
          <cell r="P250">
            <v>97.087378999999999</v>
          </cell>
          <cell r="R250">
            <v>89.175257999999999</v>
          </cell>
          <cell r="T250" t="str">
            <v>N</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454</v>
          </cell>
          <cell r="H251" t="str">
            <v>Percentage of long-stay residents assessed and appropriately given the seasonal influenza vaccine</v>
          </cell>
          <cell r="I251" t="str">
            <v>Long Stay</v>
          </cell>
          <cell r="J251">
            <v>84.482759000000001</v>
          </cell>
          <cell r="L251">
            <v>84.482759000000001</v>
          </cell>
          <cell r="N251">
            <v>94.160584</v>
          </cell>
          <cell r="P251">
            <v>94.160584</v>
          </cell>
          <cell r="R251">
            <v>89.723320000000001</v>
          </cell>
          <cell r="T251" t="str">
            <v>N</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454</v>
          </cell>
          <cell r="H252" t="str">
            <v>Percentage of long-stay residents assessed and appropriately given the seasonal influenza vaccine</v>
          </cell>
          <cell r="I252" t="str">
            <v>Long Stay</v>
          </cell>
          <cell r="J252">
            <v>100</v>
          </cell>
          <cell r="L252">
            <v>100</v>
          </cell>
          <cell r="N252">
            <v>100</v>
          </cell>
          <cell r="P252">
            <v>100</v>
          </cell>
          <cell r="R252">
            <v>100</v>
          </cell>
          <cell r="T252" t="str">
            <v>N</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454</v>
          </cell>
          <cell r="H253" t="str">
            <v>Percentage of long-stay residents assessed and appropriately given the seasonal influenza vaccine</v>
          </cell>
          <cell r="I253" t="str">
            <v>Long Stay</v>
          </cell>
          <cell r="J253">
            <v>100</v>
          </cell>
          <cell r="L253">
            <v>100</v>
          </cell>
          <cell r="N253">
            <v>100</v>
          </cell>
          <cell r="P253">
            <v>100</v>
          </cell>
          <cell r="R253">
            <v>100</v>
          </cell>
          <cell r="T253" t="str">
            <v>N</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454</v>
          </cell>
          <cell r="H254" t="str">
            <v>Percentage of long-stay residents assessed and appropriately given the seasonal influenza vaccine</v>
          </cell>
          <cell r="I254" t="str">
            <v>Long Stay</v>
          </cell>
          <cell r="J254">
            <v>100</v>
          </cell>
          <cell r="L254">
            <v>100</v>
          </cell>
          <cell r="N254">
            <v>100</v>
          </cell>
          <cell r="P254">
            <v>100</v>
          </cell>
          <cell r="R254">
            <v>100</v>
          </cell>
          <cell r="T254" t="str">
            <v>N</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454</v>
          </cell>
          <cell r="H255" t="str">
            <v>Percentage of long-stay residents assessed and appropriately given the seasonal influenza vaccine</v>
          </cell>
          <cell r="I255" t="str">
            <v>Long Stay</v>
          </cell>
          <cell r="J255">
            <v>100</v>
          </cell>
          <cell r="L255">
            <v>100</v>
          </cell>
          <cell r="N255">
            <v>100</v>
          </cell>
          <cell r="P255">
            <v>100</v>
          </cell>
          <cell r="R255">
            <v>100</v>
          </cell>
          <cell r="T255" t="str">
            <v>N</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454</v>
          </cell>
          <cell r="H256" t="str">
            <v>Percentage of long-stay residents assessed and appropriately given the seasonal influenza vaccine</v>
          </cell>
          <cell r="I256" t="str">
            <v>Long Stay</v>
          </cell>
          <cell r="J256">
            <v>100</v>
          </cell>
          <cell r="L256">
            <v>100</v>
          </cell>
          <cell r="N256">
            <v>97.435896999999997</v>
          </cell>
          <cell r="P256">
            <v>97.435896999999997</v>
          </cell>
          <cell r="R256">
            <v>98.717949000000004</v>
          </cell>
          <cell r="T256" t="str">
            <v>N</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454</v>
          </cell>
          <cell r="H257" t="str">
            <v>Percentage of long-stay residents assessed and appropriately given the seasonal influenza vaccine</v>
          </cell>
          <cell r="I257" t="str">
            <v>Long Stay</v>
          </cell>
          <cell r="J257">
            <v>97.315436000000005</v>
          </cell>
          <cell r="L257">
            <v>97.315436000000005</v>
          </cell>
          <cell r="N257">
            <v>98.449612000000002</v>
          </cell>
          <cell r="P257">
            <v>98.449612000000002</v>
          </cell>
          <cell r="R257">
            <v>97.841727000000006</v>
          </cell>
          <cell r="T257" t="str">
            <v>N</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454</v>
          </cell>
          <cell r="H258" t="str">
            <v>Percentage of long-stay residents assessed and appropriately given the seasonal influenza vaccine</v>
          </cell>
          <cell r="I258" t="str">
            <v>Long Stay</v>
          </cell>
          <cell r="J258">
            <v>100</v>
          </cell>
          <cell r="L258">
            <v>100</v>
          </cell>
          <cell r="N258">
            <v>100</v>
          </cell>
          <cell r="P258">
            <v>100</v>
          </cell>
          <cell r="R258">
            <v>100</v>
          </cell>
          <cell r="T258" t="str">
            <v>N</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454</v>
          </cell>
          <cell r="H259" t="str">
            <v>Percentage of long-stay residents assessed and appropriately given the seasonal influenza vaccine</v>
          </cell>
          <cell r="I259" t="str">
            <v>Long Stay</v>
          </cell>
          <cell r="J259">
            <v>97.058824000000001</v>
          </cell>
          <cell r="L259">
            <v>97.058824000000001</v>
          </cell>
          <cell r="N259">
            <v>97.5</v>
          </cell>
          <cell r="P259">
            <v>97.5</v>
          </cell>
          <cell r="R259">
            <v>97.297297</v>
          </cell>
          <cell r="T259" t="str">
            <v>N</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454</v>
          </cell>
          <cell r="H260" t="str">
            <v>Percentage of long-stay residents assessed and appropriately given the seasonal influenza vaccine</v>
          </cell>
          <cell r="I260" t="str">
            <v>Long Stay</v>
          </cell>
          <cell r="J260">
            <v>100</v>
          </cell>
          <cell r="L260">
            <v>100</v>
          </cell>
          <cell r="N260">
            <v>100</v>
          </cell>
          <cell r="P260">
            <v>100</v>
          </cell>
          <cell r="R260">
            <v>100</v>
          </cell>
          <cell r="T260" t="str">
            <v>N</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454</v>
          </cell>
          <cell r="H261" t="str">
            <v>Percentage of long-stay residents assessed and appropriately given the seasonal influenza vaccine</v>
          </cell>
          <cell r="I261" t="str">
            <v>Long Stay</v>
          </cell>
          <cell r="J261" t="str">
            <v>*</v>
          </cell>
          <cell r="K261">
            <v>9</v>
          </cell>
          <cell r="L261" t="str">
            <v>*</v>
          </cell>
          <cell r="M261">
            <v>9</v>
          </cell>
          <cell r="N261" t="str">
            <v>*</v>
          </cell>
          <cell r="O261">
            <v>9</v>
          </cell>
          <cell r="P261" t="str">
            <v>*</v>
          </cell>
          <cell r="Q261">
            <v>9</v>
          </cell>
          <cell r="R261">
            <v>88.888889000000006</v>
          </cell>
          <cell r="T261" t="str">
            <v>N</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454</v>
          </cell>
          <cell r="H262" t="str">
            <v>Percentage of long-stay residents assessed and appropriately given the seasonal influenza vaccine</v>
          </cell>
          <cell r="I262" t="str">
            <v>Long Stay</v>
          </cell>
          <cell r="J262">
            <v>98.765432000000004</v>
          </cell>
          <cell r="L262">
            <v>98.765432000000004</v>
          </cell>
          <cell r="N262">
            <v>98.850575000000006</v>
          </cell>
          <cell r="P262">
            <v>98.850575000000006</v>
          </cell>
          <cell r="R262">
            <v>98.809523999999996</v>
          </cell>
          <cell r="T262" t="str">
            <v>N</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454</v>
          </cell>
          <cell r="H263" t="str">
            <v>Percentage of long-stay residents assessed and appropriately given the seasonal influenza vaccine</v>
          </cell>
          <cell r="I263" t="str">
            <v>Long Stay</v>
          </cell>
          <cell r="J263">
            <v>98.039215999999996</v>
          </cell>
          <cell r="L263">
            <v>98.039215999999996</v>
          </cell>
          <cell r="N263">
            <v>95.384614999999997</v>
          </cell>
          <cell r="P263">
            <v>95.384614999999997</v>
          </cell>
          <cell r="R263">
            <v>96.551723999999993</v>
          </cell>
          <cell r="T263" t="str">
            <v>N</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454</v>
          </cell>
          <cell r="H264" t="str">
            <v>Percentage of long-stay residents assessed and appropriately given the seasonal influenza vaccine</v>
          </cell>
          <cell r="I264" t="str">
            <v>Long Stay</v>
          </cell>
          <cell r="J264">
            <v>100</v>
          </cell>
          <cell r="L264">
            <v>100</v>
          </cell>
          <cell r="N264">
            <v>100</v>
          </cell>
          <cell r="P264">
            <v>100</v>
          </cell>
          <cell r="R264">
            <v>100</v>
          </cell>
          <cell r="T264" t="str">
            <v>N</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454</v>
          </cell>
          <cell r="H265" t="str">
            <v>Percentage of long-stay residents assessed and appropriately given the seasonal influenza vaccine</v>
          </cell>
          <cell r="I265" t="str">
            <v>Long Stay</v>
          </cell>
          <cell r="J265">
            <v>100</v>
          </cell>
          <cell r="L265">
            <v>100</v>
          </cell>
          <cell r="N265">
            <v>100</v>
          </cell>
          <cell r="P265">
            <v>100</v>
          </cell>
          <cell r="R265">
            <v>100</v>
          </cell>
          <cell r="T265" t="str">
            <v>N</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454</v>
          </cell>
          <cell r="H266" t="str">
            <v>Percentage of long-stay residents assessed and appropriately given the seasonal influenza vaccine</v>
          </cell>
          <cell r="I266" t="str">
            <v>Long Stay</v>
          </cell>
          <cell r="J266">
            <v>100</v>
          </cell>
          <cell r="L266">
            <v>100</v>
          </cell>
          <cell r="N266">
            <v>100</v>
          </cell>
          <cell r="P266">
            <v>100</v>
          </cell>
          <cell r="R266">
            <v>100</v>
          </cell>
          <cell r="T266" t="str">
            <v>N</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454</v>
          </cell>
          <cell r="H267" t="str">
            <v>Percentage of long-stay residents assessed and appropriately given the seasonal influenza vaccine</v>
          </cell>
          <cell r="I267" t="str">
            <v>Long Stay</v>
          </cell>
          <cell r="J267">
            <v>100</v>
          </cell>
          <cell r="L267">
            <v>100</v>
          </cell>
          <cell r="N267">
            <v>100</v>
          </cell>
          <cell r="P267">
            <v>100</v>
          </cell>
          <cell r="R267">
            <v>100</v>
          </cell>
          <cell r="T267" t="str">
            <v>N</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454</v>
          </cell>
          <cell r="H268" t="str">
            <v>Percentage of long-stay residents assessed and appropriately given the seasonal influenza vaccine</v>
          </cell>
          <cell r="I268" t="str">
            <v>Long Stay</v>
          </cell>
          <cell r="J268">
            <v>100</v>
          </cell>
          <cell r="L268">
            <v>100</v>
          </cell>
          <cell r="N268">
            <v>100</v>
          </cell>
          <cell r="P268">
            <v>100</v>
          </cell>
          <cell r="R268">
            <v>100</v>
          </cell>
          <cell r="T268" t="str">
            <v>N</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454</v>
          </cell>
          <cell r="H269" t="str">
            <v>Percentage of long-stay residents assessed and appropriately given the seasonal influenza vaccine</v>
          </cell>
          <cell r="I269" t="str">
            <v>Long Stay</v>
          </cell>
          <cell r="J269">
            <v>98.620689999999996</v>
          </cell>
          <cell r="L269">
            <v>98.620689999999996</v>
          </cell>
          <cell r="N269">
            <v>98.787879000000004</v>
          </cell>
          <cell r="P269">
            <v>98.787879000000004</v>
          </cell>
          <cell r="R269">
            <v>98.709676999999999</v>
          </cell>
          <cell r="T269" t="str">
            <v>N</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454</v>
          </cell>
          <cell r="H270" t="str">
            <v>Percentage of long-stay residents assessed and appropriately given the seasonal influenza vaccine</v>
          </cell>
          <cell r="I270" t="str">
            <v>Long Stay</v>
          </cell>
          <cell r="J270">
            <v>96.116505000000004</v>
          </cell>
          <cell r="L270">
            <v>96.116505000000004</v>
          </cell>
          <cell r="N270">
            <v>99.122806999999995</v>
          </cell>
          <cell r="P270">
            <v>99.122806999999995</v>
          </cell>
          <cell r="R270">
            <v>97.695853</v>
          </cell>
          <cell r="T270" t="str">
            <v>N</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454</v>
          </cell>
          <cell r="H271" t="str">
            <v>Percentage of long-stay residents assessed and appropriately given the seasonal influenza vaccine</v>
          </cell>
          <cell r="I271" t="str">
            <v>Long Stay</v>
          </cell>
          <cell r="J271">
            <v>95.238095000000001</v>
          </cell>
          <cell r="L271">
            <v>95.238095000000001</v>
          </cell>
          <cell r="N271">
            <v>93.75</v>
          </cell>
          <cell r="P271">
            <v>93.75</v>
          </cell>
          <cell r="R271">
            <v>94.339623000000003</v>
          </cell>
          <cell r="T271" t="str">
            <v>N</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454</v>
          </cell>
          <cell r="H272" t="str">
            <v>Percentage of long-stay residents assessed and appropriately given the seasonal influenza vaccine</v>
          </cell>
          <cell r="I272" t="str">
            <v>Long Stay</v>
          </cell>
          <cell r="J272">
            <v>98.148148000000006</v>
          </cell>
          <cell r="L272">
            <v>98.148148000000006</v>
          </cell>
          <cell r="N272">
            <v>96.666667000000004</v>
          </cell>
          <cell r="P272">
            <v>96.666667000000004</v>
          </cell>
          <cell r="R272">
            <v>97.368420999999998</v>
          </cell>
          <cell r="T272" t="str">
            <v>N</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454</v>
          </cell>
          <cell r="H273" t="str">
            <v>Percentage of long-stay residents assessed and appropriately given the seasonal influenza vaccine</v>
          </cell>
          <cell r="I273" t="str">
            <v>Long Stay</v>
          </cell>
          <cell r="J273">
            <v>96.428571000000005</v>
          </cell>
          <cell r="L273">
            <v>96.428571000000005</v>
          </cell>
          <cell r="N273">
            <v>90.476190000000003</v>
          </cell>
          <cell r="P273">
            <v>90.476190000000003</v>
          </cell>
          <cell r="R273">
            <v>93.877550999999997</v>
          </cell>
          <cell r="T273" t="str">
            <v>N</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454</v>
          </cell>
          <cell r="H274" t="str">
            <v>Percentage of long-stay residents assessed and appropriately given the seasonal influenza vaccine</v>
          </cell>
          <cell r="I274" t="str">
            <v>Long Stay</v>
          </cell>
          <cell r="J274">
            <v>97.260273999999995</v>
          </cell>
          <cell r="L274">
            <v>97.260273999999995</v>
          </cell>
          <cell r="N274">
            <v>97.647058999999999</v>
          </cell>
          <cell r="P274">
            <v>97.647058999999999</v>
          </cell>
          <cell r="R274">
            <v>97.468354000000005</v>
          </cell>
          <cell r="T274" t="str">
            <v>N</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454</v>
          </cell>
          <cell r="H275" t="str">
            <v>Percentage of long-stay residents assessed and appropriately given the seasonal influenza vaccine</v>
          </cell>
          <cell r="I275" t="str">
            <v>Long Stay</v>
          </cell>
          <cell r="J275">
            <v>100</v>
          </cell>
          <cell r="L275">
            <v>100</v>
          </cell>
          <cell r="N275">
            <v>100</v>
          </cell>
          <cell r="P275">
            <v>100</v>
          </cell>
          <cell r="R275">
            <v>100</v>
          </cell>
          <cell r="T275" t="str">
            <v>N</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454</v>
          </cell>
          <cell r="H276" t="str">
            <v>Percentage of long-stay residents assessed and appropriately given the seasonal influenza vaccine</v>
          </cell>
          <cell r="I276" t="str">
            <v>Long Stay</v>
          </cell>
          <cell r="J276">
            <v>96.875</v>
          </cell>
          <cell r="L276">
            <v>96.875</v>
          </cell>
          <cell r="N276">
            <v>97.674419</v>
          </cell>
          <cell r="P276">
            <v>97.674419</v>
          </cell>
          <cell r="R276">
            <v>97.333332999999996</v>
          </cell>
          <cell r="T276" t="str">
            <v>N</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454</v>
          </cell>
          <cell r="H277" t="str">
            <v>Percentage of long-stay residents assessed and appropriately given the seasonal influenza vaccine</v>
          </cell>
          <cell r="I277" t="str">
            <v>Long Stay</v>
          </cell>
          <cell r="J277">
            <v>97.674419</v>
          </cell>
          <cell r="L277">
            <v>97.674419</v>
          </cell>
          <cell r="N277">
            <v>98.850575000000006</v>
          </cell>
          <cell r="P277">
            <v>98.850575000000006</v>
          </cell>
          <cell r="R277">
            <v>98.265895999999998</v>
          </cell>
          <cell r="T277" t="str">
            <v>N</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454</v>
          </cell>
          <cell r="H278" t="str">
            <v>Percentage of long-stay residents assessed and appropriately given the seasonal influenza vaccine</v>
          </cell>
          <cell r="I278" t="str">
            <v>Long Stay</v>
          </cell>
          <cell r="J278">
            <v>100</v>
          </cell>
          <cell r="L278">
            <v>100</v>
          </cell>
          <cell r="N278">
            <v>95.180723</v>
          </cell>
          <cell r="P278">
            <v>95.180723</v>
          </cell>
          <cell r="R278">
            <v>97.5</v>
          </cell>
          <cell r="T278" t="str">
            <v>N</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454</v>
          </cell>
          <cell r="H279" t="str">
            <v>Percentage of long-stay residents assessed and appropriately given the seasonal influenza vaccine</v>
          </cell>
          <cell r="I279" t="str">
            <v>Long Stay</v>
          </cell>
          <cell r="J279">
            <v>95</v>
          </cell>
          <cell r="L279">
            <v>95</v>
          </cell>
          <cell r="N279">
            <v>100</v>
          </cell>
          <cell r="P279">
            <v>100</v>
          </cell>
          <cell r="R279">
            <v>97.333332999999996</v>
          </cell>
          <cell r="T279" t="str">
            <v>N</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454</v>
          </cell>
          <cell r="H280" t="str">
            <v>Percentage of long-stay residents assessed and appropriately given the seasonal influenza vaccine</v>
          </cell>
          <cell r="I280" t="str">
            <v>Long Stay</v>
          </cell>
          <cell r="J280">
            <v>98.876403999999994</v>
          </cell>
          <cell r="L280">
            <v>98.876403999999994</v>
          </cell>
          <cell r="N280">
            <v>100</v>
          </cell>
          <cell r="P280">
            <v>100</v>
          </cell>
          <cell r="R280">
            <v>99.418604999999999</v>
          </cell>
          <cell r="T280" t="str">
            <v>N</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454</v>
          </cell>
          <cell r="H281" t="str">
            <v>Percentage of long-stay residents assessed and appropriately given the seasonal influenza vaccine</v>
          </cell>
          <cell r="I281" t="str">
            <v>Long Stay</v>
          </cell>
          <cell r="J281" t="str">
            <v>*</v>
          </cell>
          <cell r="K281">
            <v>9</v>
          </cell>
          <cell r="L281" t="str">
            <v>*</v>
          </cell>
          <cell r="M281">
            <v>9</v>
          </cell>
          <cell r="N281">
            <v>95.238095000000001</v>
          </cell>
          <cell r="P281">
            <v>95.238095000000001</v>
          </cell>
          <cell r="R281">
            <v>97.5</v>
          </cell>
          <cell r="T281" t="str">
            <v>N</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454</v>
          </cell>
          <cell r="H282" t="str">
            <v>Percentage of long-stay residents assessed and appropriately given the seasonal influenza vaccine</v>
          </cell>
          <cell r="I282" t="str">
            <v>Long Stay</v>
          </cell>
          <cell r="J282">
            <v>95</v>
          </cell>
          <cell r="L282">
            <v>95</v>
          </cell>
          <cell r="N282" t="str">
            <v>*</v>
          </cell>
          <cell r="O282">
            <v>9</v>
          </cell>
          <cell r="P282" t="str">
            <v>*</v>
          </cell>
          <cell r="Q282">
            <v>9</v>
          </cell>
          <cell r="R282">
            <v>89.473684000000006</v>
          </cell>
          <cell r="T282" t="str">
            <v>N</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454</v>
          </cell>
          <cell r="H283" t="str">
            <v>Percentage of long-stay residents assessed and appropriately given the seasonal influenza vaccine</v>
          </cell>
          <cell r="I283" t="str">
            <v>Long Stay</v>
          </cell>
          <cell r="J283">
            <v>89.743589999999998</v>
          </cell>
          <cell r="L283">
            <v>89.743589999999998</v>
          </cell>
          <cell r="N283">
            <v>96.551723999999993</v>
          </cell>
          <cell r="P283">
            <v>96.551723999999993</v>
          </cell>
          <cell r="R283">
            <v>92.647058999999999</v>
          </cell>
          <cell r="T283" t="str">
            <v>N</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454</v>
          </cell>
          <cell r="H284" t="str">
            <v>Percentage of long-stay residents assessed and appropriately given the seasonal influenza vaccine</v>
          </cell>
          <cell r="I284" t="str">
            <v>Long Stay</v>
          </cell>
          <cell r="J284">
            <v>100</v>
          </cell>
          <cell r="L284">
            <v>100</v>
          </cell>
          <cell r="N284">
            <v>100</v>
          </cell>
          <cell r="P284">
            <v>100</v>
          </cell>
          <cell r="R284">
            <v>100</v>
          </cell>
          <cell r="T284" t="str">
            <v>N</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454</v>
          </cell>
          <cell r="H285" t="str">
            <v>Percentage of long-stay residents assessed and appropriately given the seasonal influenza vaccine</v>
          </cell>
          <cell r="I285" t="str">
            <v>Long Stay</v>
          </cell>
          <cell r="J285">
            <v>98.611110999999994</v>
          </cell>
          <cell r="L285">
            <v>98.611110999999994</v>
          </cell>
          <cell r="N285">
            <v>97.297297</v>
          </cell>
          <cell r="P285">
            <v>97.297297</v>
          </cell>
          <cell r="R285">
            <v>97.945205000000001</v>
          </cell>
          <cell r="T285" t="str">
            <v>N</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454</v>
          </cell>
          <cell r="H286" t="str">
            <v>Percentage of long-stay residents assessed and appropriately given the seasonal influenza vaccine</v>
          </cell>
          <cell r="I286" t="str">
            <v>Long Stay</v>
          </cell>
          <cell r="J286">
            <v>98.648649000000006</v>
          </cell>
          <cell r="L286">
            <v>98.648649000000006</v>
          </cell>
          <cell r="N286">
            <v>100</v>
          </cell>
          <cell r="P286">
            <v>100</v>
          </cell>
          <cell r="R286">
            <v>99.371069000000006</v>
          </cell>
          <cell r="T286" t="str">
            <v>N</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454</v>
          </cell>
          <cell r="H287" t="str">
            <v>Percentage of long-stay residents assessed and appropriately given the seasonal influenza vaccine</v>
          </cell>
          <cell r="I287" t="str">
            <v>Long Stay</v>
          </cell>
          <cell r="J287">
            <v>100</v>
          </cell>
          <cell r="L287">
            <v>100</v>
          </cell>
          <cell r="N287">
            <v>99.009900999999999</v>
          </cell>
          <cell r="P287">
            <v>99.009900999999999</v>
          </cell>
          <cell r="R287">
            <v>99.465241000000006</v>
          </cell>
          <cell r="T287" t="str">
            <v>N</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454</v>
          </cell>
          <cell r="H288" t="str">
            <v>Percentage of long-stay residents assessed and appropriately given the seasonal influenza vaccine</v>
          </cell>
          <cell r="I288" t="str">
            <v>Long Stay</v>
          </cell>
          <cell r="J288">
            <v>98.058251999999996</v>
          </cell>
          <cell r="L288">
            <v>98.058251999999996</v>
          </cell>
          <cell r="N288">
            <v>96.875</v>
          </cell>
          <cell r="P288">
            <v>96.875</v>
          </cell>
          <cell r="R288">
            <v>97.402597</v>
          </cell>
          <cell r="T288" t="str">
            <v>N</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454</v>
          </cell>
          <cell r="H289" t="str">
            <v>Percentage of long-stay residents assessed and appropriately given the seasonal influenza vaccine</v>
          </cell>
          <cell r="I289" t="str">
            <v>Long Stay</v>
          </cell>
          <cell r="J289">
            <v>100</v>
          </cell>
          <cell r="L289">
            <v>100</v>
          </cell>
          <cell r="N289">
            <v>100</v>
          </cell>
          <cell r="P289">
            <v>100</v>
          </cell>
          <cell r="R289">
            <v>100</v>
          </cell>
          <cell r="T289" t="str">
            <v>N</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454</v>
          </cell>
          <cell r="H290" t="str">
            <v>Percentage of long-stay residents assessed and appropriately given the seasonal influenza vaccine</v>
          </cell>
          <cell r="I290" t="str">
            <v>Long Stay</v>
          </cell>
          <cell r="J290">
            <v>97.894737000000006</v>
          </cell>
          <cell r="L290">
            <v>97.894737000000006</v>
          </cell>
          <cell r="N290">
            <v>96.116505000000004</v>
          </cell>
          <cell r="P290">
            <v>96.116505000000004</v>
          </cell>
          <cell r="R290">
            <v>96.969696999999996</v>
          </cell>
          <cell r="T290" t="str">
            <v>N</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454</v>
          </cell>
          <cell r="H291" t="str">
            <v>Percentage of long-stay residents assessed and appropriately given the seasonal influenza vaccine</v>
          </cell>
          <cell r="I291" t="str">
            <v>Long Stay</v>
          </cell>
          <cell r="J291" t="str">
            <v>*</v>
          </cell>
          <cell r="K291">
            <v>9</v>
          </cell>
          <cell r="L291" t="str">
            <v>*</v>
          </cell>
          <cell r="M291">
            <v>9</v>
          </cell>
          <cell r="N291" t="str">
            <v>*</v>
          </cell>
          <cell r="O291">
            <v>9</v>
          </cell>
          <cell r="P291" t="str">
            <v>*</v>
          </cell>
          <cell r="Q291">
            <v>9</v>
          </cell>
          <cell r="R291">
            <v>97.297297</v>
          </cell>
          <cell r="T291" t="str">
            <v>N</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454</v>
          </cell>
          <cell r="H292" t="str">
            <v>Percentage of long-stay residents assessed and appropriately given the seasonal influenza vaccine</v>
          </cell>
          <cell r="I292" t="str">
            <v>Long Stay</v>
          </cell>
          <cell r="J292">
            <v>98.514850999999993</v>
          </cell>
          <cell r="L292">
            <v>98.514850999999993</v>
          </cell>
          <cell r="N292">
            <v>98.689955999999995</v>
          </cell>
          <cell r="P292">
            <v>98.689955999999995</v>
          </cell>
          <cell r="R292">
            <v>98.607889</v>
          </cell>
          <cell r="T292" t="str">
            <v>N</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454</v>
          </cell>
          <cell r="H293" t="str">
            <v>Percentage of long-stay residents assessed and appropriately given the seasonal influenza vaccine</v>
          </cell>
          <cell r="I293" t="str">
            <v>Long Stay</v>
          </cell>
          <cell r="J293">
            <v>100</v>
          </cell>
          <cell r="L293">
            <v>100</v>
          </cell>
          <cell r="N293">
            <v>98.974359000000007</v>
          </cell>
          <cell r="P293">
            <v>98.974359000000007</v>
          </cell>
          <cell r="R293">
            <v>99.479167000000004</v>
          </cell>
          <cell r="T293" t="str">
            <v>N</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454</v>
          </cell>
          <cell r="H294" t="str">
            <v>Percentage of long-stay residents assessed and appropriately given the seasonal influenza vaccine</v>
          </cell>
          <cell r="I294" t="str">
            <v>Long Stay</v>
          </cell>
          <cell r="J294">
            <v>85</v>
          </cell>
          <cell r="L294">
            <v>85</v>
          </cell>
          <cell r="N294" t="str">
            <v>*</v>
          </cell>
          <cell r="O294">
            <v>9</v>
          </cell>
          <cell r="P294" t="str">
            <v>*</v>
          </cell>
          <cell r="Q294">
            <v>9</v>
          </cell>
          <cell r="R294">
            <v>90.322581</v>
          </cell>
          <cell r="T294" t="str">
            <v>N</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454</v>
          </cell>
          <cell r="H295" t="str">
            <v>Percentage of long-stay residents assessed and appropriately given the seasonal influenza vaccine</v>
          </cell>
          <cell r="I295" t="str">
            <v>Long Stay</v>
          </cell>
          <cell r="J295">
            <v>95.652174000000002</v>
          </cell>
          <cell r="L295">
            <v>95.652174000000002</v>
          </cell>
          <cell r="N295">
            <v>98.571428999999995</v>
          </cell>
          <cell r="P295">
            <v>98.571428999999995</v>
          </cell>
          <cell r="R295">
            <v>97.122302000000005</v>
          </cell>
          <cell r="T295" t="str">
            <v>N</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454</v>
          </cell>
          <cell r="H296" t="str">
            <v>Percentage of long-stay residents assessed and appropriately given the seasonal influenza vaccine</v>
          </cell>
          <cell r="I296" t="str">
            <v>Long Stay</v>
          </cell>
          <cell r="J296">
            <v>98.571428999999995</v>
          </cell>
          <cell r="L296">
            <v>98.571428999999995</v>
          </cell>
          <cell r="N296">
            <v>96.212120999999996</v>
          </cell>
          <cell r="P296">
            <v>96.212120999999996</v>
          </cell>
          <cell r="R296">
            <v>97.426471000000006</v>
          </cell>
          <cell r="T296" t="str">
            <v>N</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454</v>
          </cell>
          <cell r="H297" t="str">
            <v>Percentage of long-stay residents assessed and appropriately given the seasonal influenza vaccine</v>
          </cell>
          <cell r="I297" t="str">
            <v>Long Stay</v>
          </cell>
          <cell r="J297">
            <v>100</v>
          </cell>
          <cell r="L297">
            <v>100</v>
          </cell>
          <cell r="N297">
            <v>92.682927000000007</v>
          </cell>
          <cell r="P297">
            <v>92.682927000000007</v>
          </cell>
          <cell r="R297">
            <v>96.153846000000001</v>
          </cell>
          <cell r="T297" t="str">
            <v>N</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454</v>
          </cell>
          <cell r="H298" t="str">
            <v>Percentage of long-stay residents assessed and appropriately given the seasonal influenza vaccine</v>
          </cell>
          <cell r="I298" t="str">
            <v>Long Stay</v>
          </cell>
          <cell r="J298">
            <v>100</v>
          </cell>
          <cell r="L298">
            <v>100</v>
          </cell>
          <cell r="N298">
            <v>98.507463000000001</v>
          </cell>
          <cell r="P298">
            <v>98.507463000000001</v>
          </cell>
          <cell r="R298">
            <v>99.242424</v>
          </cell>
          <cell r="T298" t="str">
            <v>N</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454</v>
          </cell>
          <cell r="H299" t="str">
            <v>Percentage of long-stay residents assessed and appropriately given the seasonal influenza vaccine</v>
          </cell>
          <cell r="I299" t="str">
            <v>Long Stay</v>
          </cell>
          <cell r="J299">
            <v>93.975904</v>
          </cell>
          <cell r="L299">
            <v>93.975904</v>
          </cell>
          <cell r="N299">
            <v>89.622641999999999</v>
          </cell>
          <cell r="P299">
            <v>89.622641999999999</v>
          </cell>
          <cell r="R299">
            <v>91.534391999999997</v>
          </cell>
          <cell r="T299" t="str">
            <v>N</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454</v>
          </cell>
          <cell r="H300" t="str">
            <v>Percentage of long-stay residents assessed and appropriately given the seasonal influenza vaccine</v>
          </cell>
          <cell r="I300" t="str">
            <v>Long Stay</v>
          </cell>
          <cell r="J300">
            <v>74.193548000000007</v>
          </cell>
          <cell r="L300">
            <v>74.193548000000007</v>
          </cell>
          <cell r="N300">
            <v>69.444444000000004</v>
          </cell>
          <cell r="P300">
            <v>69.444444000000004</v>
          </cell>
          <cell r="R300">
            <v>71.641790999999998</v>
          </cell>
          <cell r="T300" t="str">
            <v>N</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454</v>
          </cell>
          <cell r="H301" t="str">
            <v>Percentage of long-stay residents assessed and appropriately given the seasonal influenza vaccine</v>
          </cell>
          <cell r="I301" t="str">
            <v>Long Stay</v>
          </cell>
          <cell r="J301">
            <v>100</v>
          </cell>
          <cell r="L301">
            <v>100</v>
          </cell>
          <cell r="N301">
            <v>88.571428999999995</v>
          </cell>
          <cell r="P301">
            <v>88.571428999999995</v>
          </cell>
          <cell r="R301">
            <v>95.121950999999996</v>
          </cell>
          <cell r="T301" t="str">
            <v>N</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454</v>
          </cell>
          <cell r="H302" t="str">
            <v>Percentage of long-stay residents assessed and appropriately given the seasonal influenza vaccine</v>
          </cell>
          <cell r="I302" t="str">
            <v>Long Stay</v>
          </cell>
          <cell r="J302">
            <v>100</v>
          </cell>
          <cell r="L302">
            <v>100</v>
          </cell>
          <cell r="N302">
            <v>100</v>
          </cell>
          <cell r="P302">
            <v>100</v>
          </cell>
          <cell r="R302">
            <v>100</v>
          </cell>
          <cell r="T302" t="str">
            <v>N</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454</v>
          </cell>
          <cell r="H303" t="str">
            <v>Percentage of long-stay residents assessed and appropriately given the seasonal influenza vaccine</v>
          </cell>
          <cell r="I303" t="str">
            <v>Long Stay</v>
          </cell>
          <cell r="J303">
            <v>100</v>
          </cell>
          <cell r="L303">
            <v>100</v>
          </cell>
          <cell r="N303">
            <v>100</v>
          </cell>
          <cell r="P303">
            <v>100</v>
          </cell>
          <cell r="R303">
            <v>100</v>
          </cell>
          <cell r="T303" t="str">
            <v>N</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454</v>
          </cell>
          <cell r="H304" t="str">
            <v>Percentage of long-stay residents assessed and appropriately given the seasonal influenza vaccine</v>
          </cell>
          <cell r="I304" t="str">
            <v>Long Stay</v>
          </cell>
          <cell r="J304">
            <v>92.307692000000003</v>
          </cell>
          <cell r="L304">
            <v>92.307692000000003</v>
          </cell>
          <cell r="N304">
            <v>96.078430999999995</v>
          </cell>
          <cell r="P304">
            <v>96.078430999999995</v>
          </cell>
          <cell r="R304">
            <v>94.174757</v>
          </cell>
          <cell r="T304" t="str">
            <v>N</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454</v>
          </cell>
          <cell r="H305" t="str">
            <v>Percentage of long-stay residents assessed and appropriately given the seasonal influenza vaccine</v>
          </cell>
          <cell r="I305" t="str">
            <v>Long Stay</v>
          </cell>
          <cell r="J305">
            <v>99.099098999999995</v>
          </cell>
          <cell r="L305">
            <v>99.099098999999995</v>
          </cell>
          <cell r="N305">
            <v>98.387096999999997</v>
          </cell>
          <cell r="P305">
            <v>98.387096999999997</v>
          </cell>
          <cell r="R305">
            <v>98.723404000000002</v>
          </cell>
          <cell r="T305" t="str">
            <v>N</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454</v>
          </cell>
          <cell r="H306" t="str">
            <v>Percentage of long-stay residents assessed and appropriately given the seasonal influenza vaccine</v>
          </cell>
          <cell r="I306" t="str">
            <v>Long Stay</v>
          </cell>
          <cell r="J306">
            <v>99.598393999999999</v>
          </cell>
          <cell r="L306">
            <v>99.598393999999999</v>
          </cell>
          <cell r="N306">
            <v>95.258621000000005</v>
          </cell>
          <cell r="P306">
            <v>95.258621000000005</v>
          </cell>
          <cell r="R306">
            <v>97.505197999999993</v>
          </cell>
          <cell r="T306" t="str">
            <v>N</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454</v>
          </cell>
          <cell r="H307" t="str">
            <v>Percentage of long-stay residents assessed and appropriately given the seasonal influenza vaccine</v>
          </cell>
          <cell r="I307" t="str">
            <v>Long Stay</v>
          </cell>
          <cell r="J307" t="str">
            <v>*</v>
          </cell>
          <cell r="K307">
            <v>9</v>
          </cell>
          <cell r="L307" t="str">
            <v>*</v>
          </cell>
          <cell r="M307">
            <v>9</v>
          </cell>
          <cell r="N307" t="str">
            <v>*</v>
          </cell>
          <cell r="O307">
            <v>9</v>
          </cell>
          <cell r="P307" t="str">
            <v>*</v>
          </cell>
          <cell r="Q307">
            <v>9</v>
          </cell>
          <cell r="R307">
            <v>100</v>
          </cell>
          <cell r="T307" t="str">
            <v>N</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454</v>
          </cell>
          <cell r="H308" t="str">
            <v>Percentage of long-stay residents assessed and appropriately given the seasonal influenza vaccine</v>
          </cell>
          <cell r="I308" t="str">
            <v>Long Stay</v>
          </cell>
          <cell r="J308">
            <v>91.428571000000005</v>
          </cell>
          <cell r="L308">
            <v>91.428571000000005</v>
          </cell>
          <cell r="N308">
            <v>88.888889000000006</v>
          </cell>
          <cell r="P308">
            <v>88.888889000000006</v>
          </cell>
          <cell r="R308">
            <v>90</v>
          </cell>
          <cell r="T308" t="str">
            <v>N</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454</v>
          </cell>
          <cell r="H309" t="str">
            <v>Percentage of long-stay residents assessed and appropriately given the seasonal influenza vaccine</v>
          </cell>
          <cell r="I309" t="str">
            <v>Long Stay</v>
          </cell>
          <cell r="J309" t="str">
            <v>*</v>
          </cell>
          <cell r="K309">
            <v>9</v>
          </cell>
          <cell r="L309" t="str">
            <v>*</v>
          </cell>
          <cell r="M309">
            <v>9</v>
          </cell>
          <cell r="N309" t="str">
            <v>*</v>
          </cell>
          <cell r="O309">
            <v>9</v>
          </cell>
          <cell r="P309" t="str">
            <v>*</v>
          </cell>
          <cell r="Q309">
            <v>9</v>
          </cell>
          <cell r="R309" t="str">
            <v>*</v>
          </cell>
          <cell r="S309">
            <v>9</v>
          </cell>
          <cell r="T309" t="str">
            <v>N</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454</v>
          </cell>
          <cell r="H310" t="str">
            <v>Percentage of long-stay residents assessed and appropriately given the seasonal influenza vaccine</v>
          </cell>
          <cell r="I310" t="str">
            <v>Long Stay</v>
          </cell>
          <cell r="J310">
            <v>97.530863999999994</v>
          </cell>
          <cell r="L310">
            <v>97.530863999999994</v>
          </cell>
          <cell r="N310">
            <v>91.954023000000007</v>
          </cell>
          <cell r="P310">
            <v>91.954023000000007</v>
          </cell>
          <cell r="R310">
            <v>94.642857000000006</v>
          </cell>
          <cell r="T310" t="str">
            <v>N</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454</v>
          </cell>
          <cell r="H311" t="str">
            <v>Percentage of long-stay residents assessed and appropriately given the seasonal influenza vaccine</v>
          </cell>
          <cell r="I311" t="str">
            <v>Long Stay</v>
          </cell>
          <cell r="J311">
            <v>97.222222000000002</v>
          </cell>
          <cell r="L311">
            <v>97.222222000000002</v>
          </cell>
          <cell r="N311">
            <v>91.666667000000004</v>
          </cell>
          <cell r="P311">
            <v>91.666667000000004</v>
          </cell>
          <cell r="R311">
            <v>93.75</v>
          </cell>
          <cell r="T311" t="str">
            <v>N</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454</v>
          </cell>
          <cell r="H312" t="str">
            <v>Percentage of long-stay residents assessed and appropriately given the seasonal influenza vaccine</v>
          </cell>
          <cell r="I312" t="str">
            <v>Long Stay</v>
          </cell>
          <cell r="J312">
            <v>100</v>
          </cell>
          <cell r="L312">
            <v>100</v>
          </cell>
          <cell r="N312">
            <v>80</v>
          </cell>
          <cell r="P312">
            <v>80</v>
          </cell>
          <cell r="R312">
            <v>89.795918</v>
          </cell>
          <cell r="T312" t="str">
            <v>N</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454</v>
          </cell>
          <cell r="H313" t="str">
            <v>Percentage of long-stay residents assessed and appropriately given the seasonal influenza vaccine</v>
          </cell>
          <cell r="I313" t="str">
            <v>Long Stay</v>
          </cell>
          <cell r="J313">
            <v>100</v>
          </cell>
          <cell r="L313">
            <v>100</v>
          </cell>
          <cell r="N313">
            <v>95.3125</v>
          </cell>
          <cell r="P313">
            <v>95.3125</v>
          </cell>
          <cell r="R313">
            <v>97.520661000000004</v>
          </cell>
          <cell r="T313" t="str">
            <v>N</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454</v>
          </cell>
          <cell r="H314" t="str">
            <v>Percentage of long-stay residents assessed and appropriately given the seasonal influenza vaccine</v>
          </cell>
          <cell r="I314" t="str">
            <v>Long Stay</v>
          </cell>
          <cell r="J314">
            <v>91.935484000000002</v>
          </cell>
          <cell r="L314">
            <v>91.935484000000002</v>
          </cell>
          <cell r="N314">
            <v>77.941175999999999</v>
          </cell>
          <cell r="P314">
            <v>77.941175999999999</v>
          </cell>
          <cell r="R314">
            <v>84.615385000000003</v>
          </cell>
          <cell r="T314" t="str">
            <v>N</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454</v>
          </cell>
          <cell r="H315" t="str">
            <v>Percentage of long-stay residents assessed and appropriately given the seasonal influenza vaccine</v>
          </cell>
          <cell r="I315" t="str">
            <v>Long Stay</v>
          </cell>
          <cell r="J315" t="str">
            <v>*</v>
          </cell>
          <cell r="K315">
            <v>9</v>
          </cell>
          <cell r="L315" t="str">
            <v>*</v>
          </cell>
          <cell r="M315">
            <v>9</v>
          </cell>
          <cell r="N315" t="str">
            <v>*</v>
          </cell>
          <cell r="O315">
            <v>9</v>
          </cell>
          <cell r="P315" t="str">
            <v>*</v>
          </cell>
          <cell r="Q315">
            <v>9</v>
          </cell>
          <cell r="R315" t="str">
            <v>*</v>
          </cell>
          <cell r="S315">
            <v>9</v>
          </cell>
          <cell r="T315" t="str">
            <v>N</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454</v>
          </cell>
          <cell r="H316" t="str">
            <v>Percentage of long-stay residents assessed and appropriately given the seasonal influenza vaccine</v>
          </cell>
          <cell r="I316" t="str">
            <v>Long Stay</v>
          </cell>
          <cell r="J316">
            <v>97.368420999999998</v>
          </cell>
          <cell r="L316">
            <v>97.368420999999998</v>
          </cell>
          <cell r="N316">
            <v>98.876403999999994</v>
          </cell>
          <cell r="P316">
            <v>98.876403999999994</v>
          </cell>
          <cell r="R316">
            <v>98.181818000000007</v>
          </cell>
          <cell r="T316" t="str">
            <v>N</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454</v>
          </cell>
          <cell r="H317" t="str">
            <v>Percentage of long-stay residents assessed and appropriately given the seasonal influenza vaccine</v>
          </cell>
          <cell r="I317" t="str">
            <v>Long Stay</v>
          </cell>
          <cell r="J317">
            <v>100</v>
          </cell>
          <cell r="L317">
            <v>100</v>
          </cell>
          <cell r="N317">
            <v>100</v>
          </cell>
          <cell r="P317">
            <v>100</v>
          </cell>
          <cell r="R317">
            <v>100</v>
          </cell>
          <cell r="T317" t="str">
            <v>N</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454</v>
          </cell>
          <cell r="H318" t="str">
            <v>Percentage of long-stay residents assessed and appropriately given the seasonal influenza vaccine</v>
          </cell>
          <cell r="I318" t="str">
            <v>Long Stay</v>
          </cell>
          <cell r="J318">
            <v>98.913043000000002</v>
          </cell>
          <cell r="L318">
            <v>98.913043000000002</v>
          </cell>
          <cell r="N318">
            <v>100</v>
          </cell>
          <cell r="P318">
            <v>100</v>
          </cell>
          <cell r="R318">
            <v>99.6</v>
          </cell>
          <cell r="T318" t="str">
            <v>N</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454</v>
          </cell>
          <cell r="H319" t="str">
            <v>Percentage of long-stay residents assessed and appropriately given the seasonal influenza vaccine</v>
          </cell>
          <cell r="I319" t="str">
            <v>Long Stay</v>
          </cell>
          <cell r="J319" t="str">
            <v>*</v>
          </cell>
          <cell r="K319">
            <v>9</v>
          </cell>
          <cell r="L319" t="str">
            <v>*</v>
          </cell>
          <cell r="M319">
            <v>9</v>
          </cell>
          <cell r="N319" t="str">
            <v>---</v>
          </cell>
          <cell r="O319">
            <v>10</v>
          </cell>
          <cell r="P319" t="str">
            <v>---</v>
          </cell>
          <cell r="Q319">
            <v>10</v>
          </cell>
          <cell r="R319" t="str">
            <v>*</v>
          </cell>
          <cell r="S319">
            <v>9</v>
          </cell>
          <cell r="T319" t="str">
            <v>N</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454</v>
          </cell>
          <cell r="H320" t="str">
            <v>Percentage of long-stay residents assessed and appropriately given the seasonal influenza vaccine</v>
          </cell>
          <cell r="I320" t="str">
            <v>Long Stay</v>
          </cell>
          <cell r="J320">
            <v>99.610894999999999</v>
          </cell>
          <cell r="L320">
            <v>99.610894999999999</v>
          </cell>
          <cell r="N320">
            <v>94.871795000000006</v>
          </cell>
          <cell r="P320">
            <v>94.871795000000006</v>
          </cell>
          <cell r="R320">
            <v>97.169810999999996</v>
          </cell>
          <cell r="T320" t="str">
            <v>N</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454</v>
          </cell>
          <cell r="H321" t="str">
            <v>Percentage of long-stay residents assessed and appropriately given the seasonal influenza vaccine</v>
          </cell>
          <cell r="I321" t="str">
            <v>Long Stay</v>
          </cell>
          <cell r="J321">
            <v>100</v>
          </cell>
          <cell r="L321">
            <v>100</v>
          </cell>
          <cell r="N321">
            <v>100</v>
          </cell>
          <cell r="P321">
            <v>100</v>
          </cell>
          <cell r="R321">
            <v>100</v>
          </cell>
          <cell r="T321" t="str">
            <v>N</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454</v>
          </cell>
          <cell r="H322" t="str">
            <v>Percentage of long-stay residents assessed and appropriately given the seasonal influenza vaccine</v>
          </cell>
          <cell r="I322" t="str">
            <v>Long Stay</v>
          </cell>
          <cell r="J322">
            <v>100</v>
          </cell>
          <cell r="L322">
            <v>100</v>
          </cell>
          <cell r="N322">
            <v>100</v>
          </cell>
          <cell r="P322">
            <v>100</v>
          </cell>
          <cell r="R322">
            <v>100</v>
          </cell>
          <cell r="T322" t="str">
            <v>N</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454</v>
          </cell>
          <cell r="H323" t="str">
            <v>Percentage of long-stay residents assessed and appropriately given the seasonal influenza vaccine</v>
          </cell>
          <cell r="I323" t="str">
            <v>Long Stay</v>
          </cell>
          <cell r="J323">
            <v>98.360656000000006</v>
          </cell>
          <cell r="L323">
            <v>98.360656000000006</v>
          </cell>
          <cell r="N323">
            <v>100</v>
          </cell>
          <cell r="P323">
            <v>100</v>
          </cell>
          <cell r="R323">
            <v>99.319727999999998</v>
          </cell>
          <cell r="T323" t="str">
            <v>N</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454</v>
          </cell>
          <cell r="H324" t="str">
            <v>Percentage of long-stay residents assessed and appropriately given the seasonal influenza vaccine</v>
          </cell>
          <cell r="I324" t="str">
            <v>Long Stay</v>
          </cell>
          <cell r="J324" t="str">
            <v>*</v>
          </cell>
          <cell r="K324">
            <v>9</v>
          </cell>
          <cell r="L324" t="str">
            <v>*</v>
          </cell>
          <cell r="M324">
            <v>9</v>
          </cell>
          <cell r="N324" t="str">
            <v>*</v>
          </cell>
          <cell r="O324">
            <v>9</v>
          </cell>
          <cell r="P324" t="str">
            <v>*</v>
          </cell>
          <cell r="Q324">
            <v>9</v>
          </cell>
          <cell r="R324" t="str">
            <v>*</v>
          </cell>
          <cell r="S324">
            <v>9</v>
          </cell>
          <cell r="T324" t="str">
            <v>N</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454</v>
          </cell>
          <cell r="H325" t="str">
            <v>Percentage of long-stay residents assessed and appropriately given the seasonal influenza vaccine</v>
          </cell>
          <cell r="I325" t="str">
            <v>Long Stay</v>
          </cell>
          <cell r="J325">
            <v>84</v>
          </cell>
          <cell r="L325">
            <v>84</v>
          </cell>
          <cell r="N325">
            <v>82.142857000000006</v>
          </cell>
          <cell r="P325">
            <v>82.142857000000006</v>
          </cell>
          <cell r="R325">
            <v>83.018867999999998</v>
          </cell>
          <cell r="T325" t="str">
            <v>N</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454</v>
          </cell>
          <cell r="H326" t="str">
            <v>Percentage of long-stay residents assessed and appropriately given the seasonal influenza vaccine</v>
          </cell>
          <cell r="I326" t="str">
            <v>Long Stay</v>
          </cell>
          <cell r="J326">
            <v>98.181818000000007</v>
          </cell>
          <cell r="L326">
            <v>98.181818000000007</v>
          </cell>
          <cell r="N326">
            <v>97.272727000000003</v>
          </cell>
          <cell r="P326">
            <v>97.272727000000003</v>
          </cell>
          <cell r="R326">
            <v>97.727272999999997</v>
          </cell>
          <cell r="T326" t="str">
            <v>N</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454</v>
          </cell>
          <cell r="H327" t="str">
            <v>Percentage of long-stay residents assessed and appropriately given the seasonal influenza vaccine</v>
          </cell>
          <cell r="I327" t="str">
            <v>Long Stay</v>
          </cell>
          <cell r="J327">
            <v>100</v>
          </cell>
          <cell r="L327">
            <v>100</v>
          </cell>
          <cell r="N327">
            <v>100</v>
          </cell>
          <cell r="P327">
            <v>100</v>
          </cell>
          <cell r="R327">
            <v>100</v>
          </cell>
          <cell r="T327" t="str">
            <v>N</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454</v>
          </cell>
          <cell r="H328" t="str">
            <v>Percentage of long-stay residents assessed and appropriately given the seasonal influenza vaccine</v>
          </cell>
          <cell r="I328" t="str">
            <v>Long Stay</v>
          </cell>
          <cell r="J328" t="str">
            <v>*</v>
          </cell>
          <cell r="K328">
            <v>9</v>
          </cell>
          <cell r="L328" t="str">
            <v>*</v>
          </cell>
          <cell r="M328">
            <v>9</v>
          </cell>
          <cell r="N328" t="str">
            <v>*</v>
          </cell>
          <cell r="O328">
            <v>9</v>
          </cell>
          <cell r="P328" t="str">
            <v>*</v>
          </cell>
          <cell r="Q328">
            <v>9</v>
          </cell>
          <cell r="R328" t="str">
            <v>*</v>
          </cell>
          <cell r="S328">
            <v>9</v>
          </cell>
          <cell r="T328" t="str">
            <v>N</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454</v>
          </cell>
          <cell r="H329" t="str">
            <v>Percentage of long-stay residents assessed and appropriately given the seasonal influenza vaccine</v>
          </cell>
          <cell r="I329" t="str">
            <v>Long Stay</v>
          </cell>
          <cell r="J329">
            <v>87.931033999999997</v>
          </cell>
          <cell r="L329">
            <v>87.931033999999997</v>
          </cell>
          <cell r="N329">
            <v>93.846153999999999</v>
          </cell>
          <cell r="P329">
            <v>93.846153999999999</v>
          </cell>
          <cell r="R329">
            <v>91.056910999999999</v>
          </cell>
          <cell r="T329" t="str">
            <v>N</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454</v>
          </cell>
          <cell r="H330" t="str">
            <v>Percentage of long-stay residents assessed and appropriately given the seasonal influenza vaccine</v>
          </cell>
          <cell r="I330" t="str">
            <v>Long Stay</v>
          </cell>
          <cell r="J330" t="str">
            <v>*</v>
          </cell>
          <cell r="K330">
            <v>9</v>
          </cell>
          <cell r="L330" t="str">
            <v>*</v>
          </cell>
          <cell r="M330">
            <v>9</v>
          </cell>
          <cell r="N330" t="str">
            <v>*</v>
          </cell>
          <cell r="O330">
            <v>9</v>
          </cell>
          <cell r="P330" t="str">
            <v>*</v>
          </cell>
          <cell r="Q330">
            <v>9</v>
          </cell>
          <cell r="R330">
            <v>52.173912999999999</v>
          </cell>
          <cell r="T330" t="str">
            <v>N</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454</v>
          </cell>
          <cell r="H331" t="str">
            <v>Percentage of long-stay residents assessed and appropriately given the seasonal influenza vaccine</v>
          </cell>
          <cell r="I331" t="str">
            <v>Long Stay</v>
          </cell>
          <cell r="J331">
            <v>100</v>
          </cell>
          <cell r="L331">
            <v>100</v>
          </cell>
          <cell r="N331">
            <v>100</v>
          </cell>
          <cell r="P331">
            <v>100</v>
          </cell>
          <cell r="R331">
            <v>100</v>
          </cell>
          <cell r="T331" t="str">
            <v>N</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454</v>
          </cell>
          <cell r="H332" t="str">
            <v>Percentage of long-stay residents assessed and appropriately given the seasonal influenza vaccine</v>
          </cell>
          <cell r="I332" t="str">
            <v>Long Stay</v>
          </cell>
          <cell r="J332">
            <v>97.163121000000004</v>
          </cell>
          <cell r="L332">
            <v>97.163121000000004</v>
          </cell>
          <cell r="N332">
            <v>100</v>
          </cell>
          <cell r="P332">
            <v>100</v>
          </cell>
          <cell r="R332">
            <v>98.606272000000004</v>
          </cell>
          <cell r="T332" t="str">
            <v>N</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454</v>
          </cell>
          <cell r="H333" t="str">
            <v>Percentage of long-stay residents assessed and appropriately given the seasonal influenza vaccine</v>
          </cell>
          <cell r="I333" t="str">
            <v>Long Stay</v>
          </cell>
          <cell r="J333">
            <v>98.850575000000006</v>
          </cell>
          <cell r="L333">
            <v>98.850575000000006</v>
          </cell>
          <cell r="N333">
            <v>100</v>
          </cell>
          <cell r="P333">
            <v>100</v>
          </cell>
          <cell r="R333">
            <v>99.421965</v>
          </cell>
          <cell r="T333" t="str">
            <v>N</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454</v>
          </cell>
          <cell r="H334" t="str">
            <v>Percentage of long-stay residents assessed and appropriately given the seasonal influenza vaccine</v>
          </cell>
          <cell r="I334" t="str">
            <v>Long Stay</v>
          </cell>
          <cell r="J334">
            <v>88.461538000000004</v>
          </cell>
          <cell r="L334">
            <v>88.461538000000004</v>
          </cell>
          <cell r="N334">
            <v>96.296295999999998</v>
          </cell>
          <cell r="P334">
            <v>96.296295999999998</v>
          </cell>
          <cell r="R334">
            <v>92.452830000000006</v>
          </cell>
          <cell r="T334" t="str">
            <v>N</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454</v>
          </cell>
          <cell r="H335" t="str">
            <v>Percentage of long-stay residents assessed and appropriately given the seasonal influenza vaccine</v>
          </cell>
          <cell r="I335" t="str">
            <v>Long Stay</v>
          </cell>
          <cell r="J335" t="str">
            <v>*</v>
          </cell>
          <cell r="K335">
            <v>9</v>
          </cell>
          <cell r="L335" t="str">
            <v>*</v>
          </cell>
          <cell r="M335">
            <v>9</v>
          </cell>
          <cell r="N335" t="str">
            <v>*</v>
          </cell>
          <cell r="O335">
            <v>9</v>
          </cell>
          <cell r="P335" t="str">
            <v>*</v>
          </cell>
          <cell r="Q335">
            <v>9</v>
          </cell>
          <cell r="R335" t="str">
            <v>*</v>
          </cell>
          <cell r="S335">
            <v>9</v>
          </cell>
          <cell r="T335" t="str">
            <v>N</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454</v>
          </cell>
          <cell r="H336" t="str">
            <v>Percentage of long-stay residents assessed and appropriately given the seasonal influenza vaccine</v>
          </cell>
          <cell r="I336" t="str">
            <v>Long Stay</v>
          </cell>
          <cell r="J336" t="str">
            <v>*</v>
          </cell>
          <cell r="K336">
            <v>9</v>
          </cell>
          <cell r="L336" t="str">
            <v>*</v>
          </cell>
          <cell r="M336">
            <v>9</v>
          </cell>
          <cell r="N336" t="str">
            <v>*</v>
          </cell>
          <cell r="O336">
            <v>9</v>
          </cell>
          <cell r="P336" t="str">
            <v>*</v>
          </cell>
          <cell r="Q336">
            <v>9</v>
          </cell>
          <cell r="R336" t="str">
            <v>*</v>
          </cell>
          <cell r="S336">
            <v>9</v>
          </cell>
          <cell r="T336" t="str">
            <v>N</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454</v>
          </cell>
          <cell r="H337" t="str">
            <v>Percentage of long-stay residents assessed and appropriately given the seasonal influenza vaccine</v>
          </cell>
          <cell r="I337" t="str">
            <v>Long Stay</v>
          </cell>
          <cell r="J337">
            <v>92.452830000000006</v>
          </cell>
          <cell r="L337">
            <v>92.452830000000006</v>
          </cell>
          <cell r="N337">
            <v>98.214286000000001</v>
          </cell>
          <cell r="P337">
            <v>98.214286000000001</v>
          </cell>
          <cell r="R337">
            <v>95.412844000000007</v>
          </cell>
          <cell r="T337" t="str">
            <v>N</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454</v>
          </cell>
          <cell r="H338" t="str">
            <v>Percentage of long-stay residents assessed and appropriately given the seasonal influenza vaccine</v>
          </cell>
          <cell r="I338" t="str">
            <v>Long Stay</v>
          </cell>
          <cell r="J338">
            <v>100</v>
          </cell>
          <cell r="L338">
            <v>100</v>
          </cell>
          <cell r="N338">
            <v>100</v>
          </cell>
          <cell r="P338">
            <v>100</v>
          </cell>
          <cell r="R338">
            <v>100</v>
          </cell>
          <cell r="T338" t="str">
            <v>N</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454</v>
          </cell>
          <cell r="H339" t="str">
            <v>Percentage of long-stay residents assessed and appropriately given the seasonal influenza vaccine</v>
          </cell>
          <cell r="I339" t="str">
            <v>Long Stay</v>
          </cell>
          <cell r="J339">
            <v>100</v>
          </cell>
          <cell r="L339">
            <v>100</v>
          </cell>
          <cell r="N339">
            <v>100</v>
          </cell>
          <cell r="P339">
            <v>100</v>
          </cell>
          <cell r="R339">
            <v>100</v>
          </cell>
          <cell r="T339" t="str">
            <v>N</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454</v>
          </cell>
          <cell r="H340" t="str">
            <v>Percentage of long-stay residents assessed and appropriately given the seasonal influenza vaccine</v>
          </cell>
          <cell r="I340" t="str">
            <v>Long Stay</v>
          </cell>
          <cell r="J340" t="str">
            <v>*</v>
          </cell>
          <cell r="K340">
            <v>9</v>
          </cell>
          <cell r="L340" t="str">
            <v>*</v>
          </cell>
          <cell r="M340">
            <v>9</v>
          </cell>
          <cell r="N340" t="str">
            <v>*</v>
          </cell>
          <cell r="O340">
            <v>9</v>
          </cell>
          <cell r="P340" t="str">
            <v>*</v>
          </cell>
          <cell r="Q340">
            <v>9</v>
          </cell>
          <cell r="R340" t="str">
            <v>*</v>
          </cell>
          <cell r="S340">
            <v>9</v>
          </cell>
          <cell r="T340" t="str">
            <v>N</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454</v>
          </cell>
          <cell r="H341" t="str">
            <v>Percentage of long-stay residents assessed and appropriately given the seasonal influenza vaccine</v>
          </cell>
          <cell r="I341" t="str">
            <v>Long Stay</v>
          </cell>
          <cell r="J341">
            <v>97.029702999999998</v>
          </cell>
          <cell r="L341">
            <v>97.029702999999998</v>
          </cell>
          <cell r="N341">
            <v>100</v>
          </cell>
          <cell r="P341">
            <v>100</v>
          </cell>
          <cell r="R341">
            <v>98.484848</v>
          </cell>
          <cell r="T341" t="str">
            <v>N</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454</v>
          </cell>
          <cell r="H342" t="str">
            <v>Percentage of long-stay residents assessed and appropriately given the seasonal influenza vaccine</v>
          </cell>
          <cell r="I342" t="str">
            <v>Long Stay</v>
          </cell>
          <cell r="J342" t="str">
            <v>*</v>
          </cell>
          <cell r="K342">
            <v>9</v>
          </cell>
          <cell r="L342" t="str">
            <v>*</v>
          </cell>
          <cell r="M342">
            <v>9</v>
          </cell>
          <cell r="N342" t="str">
            <v>*</v>
          </cell>
          <cell r="O342">
            <v>9</v>
          </cell>
          <cell r="P342" t="str">
            <v>*</v>
          </cell>
          <cell r="Q342">
            <v>9</v>
          </cell>
          <cell r="R342" t="str">
            <v>*</v>
          </cell>
          <cell r="S342">
            <v>9</v>
          </cell>
          <cell r="T342" t="str">
            <v>N</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454</v>
          </cell>
          <cell r="H343" t="str">
            <v>Percentage of long-stay residents assessed and appropriately given the seasonal influenza vaccine</v>
          </cell>
          <cell r="I343" t="str">
            <v>Long Stay</v>
          </cell>
          <cell r="J343">
            <v>98.924730999999994</v>
          </cell>
          <cell r="L343">
            <v>98.924730999999994</v>
          </cell>
          <cell r="N343">
            <v>96.842105000000004</v>
          </cell>
          <cell r="P343">
            <v>96.842105000000004</v>
          </cell>
          <cell r="R343">
            <v>97.872339999999994</v>
          </cell>
          <cell r="T343" t="str">
            <v>N</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454</v>
          </cell>
          <cell r="H344" t="str">
            <v>Percentage of long-stay residents assessed and appropriately given the seasonal influenza vaccine</v>
          </cell>
          <cell r="I344" t="str">
            <v>Long Stay</v>
          </cell>
          <cell r="J344" t="str">
            <v>*</v>
          </cell>
          <cell r="K344">
            <v>9</v>
          </cell>
          <cell r="L344" t="str">
            <v>*</v>
          </cell>
          <cell r="M344">
            <v>9</v>
          </cell>
          <cell r="N344" t="str">
            <v>*</v>
          </cell>
          <cell r="O344">
            <v>9</v>
          </cell>
          <cell r="P344" t="str">
            <v>*</v>
          </cell>
          <cell r="Q344">
            <v>9</v>
          </cell>
          <cell r="R344">
            <v>90.909091000000004</v>
          </cell>
          <cell r="T344" t="str">
            <v>N</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454</v>
          </cell>
          <cell r="H345" t="str">
            <v>Percentage of long-stay residents assessed and appropriately given the seasonal influenza vaccine</v>
          </cell>
          <cell r="I345" t="str">
            <v>Long Stay</v>
          </cell>
          <cell r="J345">
            <v>90.476190000000003</v>
          </cell>
          <cell r="L345">
            <v>90.476190000000003</v>
          </cell>
          <cell r="N345" t="str">
            <v>*</v>
          </cell>
          <cell r="O345">
            <v>9</v>
          </cell>
          <cell r="P345" t="str">
            <v>*</v>
          </cell>
          <cell r="Q345">
            <v>9</v>
          </cell>
          <cell r="R345">
            <v>94.594594999999998</v>
          </cell>
          <cell r="T345" t="str">
            <v>N</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454</v>
          </cell>
          <cell r="H346" t="str">
            <v>Percentage of long-stay residents assessed and appropriately given the seasonal influenza vaccine</v>
          </cell>
          <cell r="I346" t="str">
            <v>Long Stay</v>
          </cell>
          <cell r="J346">
            <v>91.666667000000004</v>
          </cell>
          <cell r="L346">
            <v>91.666667000000004</v>
          </cell>
          <cell r="N346">
            <v>100</v>
          </cell>
          <cell r="P346">
            <v>100</v>
          </cell>
          <cell r="R346">
            <v>96.428571000000005</v>
          </cell>
          <cell r="T346" t="str">
            <v>N</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454</v>
          </cell>
          <cell r="H347" t="str">
            <v>Percentage of long-stay residents assessed and appropriately given the seasonal influenza vaccine</v>
          </cell>
          <cell r="I347" t="str">
            <v>Long Stay</v>
          </cell>
          <cell r="J347">
            <v>83.823528999999994</v>
          </cell>
          <cell r="L347">
            <v>83.823528999999994</v>
          </cell>
          <cell r="N347">
            <v>91.25</v>
          </cell>
          <cell r="P347">
            <v>91.25</v>
          </cell>
          <cell r="R347">
            <v>87.837838000000005</v>
          </cell>
          <cell r="T347" t="str">
            <v>N</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454</v>
          </cell>
          <cell r="H348" t="str">
            <v>Percentage of long-stay residents assessed and appropriately given the seasonal influenza vaccine</v>
          </cell>
          <cell r="I348" t="str">
            <v>Long Stay</v>
          </cell>
          <cell r="J348">
            <v>100</v>
          </cell>
          <cell r="L348">
            <v>100</v>
          </cell>
          <cell r="N348">
            <v>92.592592999999994</v>
          </cell>
          <cell r="P348">
            <v>92.592592999999994</v>
          </cell>
          <cell r="R348">
            <v>96.078430999999995</v>
          </cell>
          <cell r="T348" t="str">
            <v>N</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454</v>
          </cell>
          <cell r="H349" t="str">
            <v>Percentage of long-stay residents assessed and appropriately given the seasonal influenza vaccine</v>
          </cell>
          <cell r="I349" t="str">
            <v>Long Stay</v>
          </cell>
          <cell r="J349" t="str">
            <v>*</v>
          </cell>
          <cell r="K349">
            <v>9</v>
          </cell>
          <cell r="L349" t="str">
            <v>*</v>
          </cell>
          <cell r="M349">
            <v>9</v>
          </cell>
          <cell r="N349" t="str">
            <v>*</v>
          </cell>
          <cell r="O349">
            <v>9</v>
          </cell>
          <cell r="P349" t="str">
            <v>*</v>
          </cell>
          <cell r="Q349">
            <v>9</v>
          </cell>
          <cell r="R349">
            <v>46.153846000000001</v>
          </cell>
          <cell r="T349" t="str">
            <v>N</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454</v>
          </cell>
          <cell r="H350" t="str">
            <v>Percentage of long-stay residents assessed and appropriately given the seasonal influenza vaccine</v>
          </cell>
          <cell r="I350" t="str">
            <v>Long Stay</v>
          </cell>
          <cell r="J350" t="str">
            <v>*</v>
          </cell>
          <cell r="K350">
            <v>9</v>
          </cell>
          <cell r="L350" t="str">
            <v>*</v>
          </cell>
          <cell r="M350">
            <v>9</v>
          </cell>
          <cell r="N350" t="str">
            <v>*</v>
          </cell>
          <cell r="O350">
            <v>9</v>
          </cell>
          <cell r="P350" t="str">
            <v>*</v>
          </cell>
          <cell r="Q350">
            <v>9</v>
          </cell>
          <cell r="R350">
            <v>87.5</v>
          </cell>
          <cell r="T350" t="str">
            <v>N</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454</v>
          </cell>
          <cell r="H351" t="str">
            <v>Percentage of long-stay residents assessed and appropriately given the seasonal influenza vaccine</v>
          </cell>
          <cell r="I351" t="str">
            <v>Long Stay</v>
          </cell>
          <cell r="J351">
            <v>95.890411</v>
          </cell>
          <cell r="L351">
            <v>95.890411</v>
          </cell>
          <cell r="N351">
            <v>88.349514999999997</v>
          </cell>
          <cell r="P351">
            <v>88.349514999999997</v>
          </cell>
          <cell r="R351">
            <v>91.477272999999997</v>
          </cell>
          <cell r="T351" t="str">
            <v>N</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454</v>
          </cell>
          <cell r="H352" t="str">
            <v>Percentage of long-stay residents assessed and appropriately given the seasonal influenza vaccine</v>
          </cell>
          <cell r="I352" t="str">
            <v>Long Stay</v>
          </cell>
          <cell r="J352" t="str">
            <v>*</v>
          </cell>
          <cell r="K352">
            <v>9</v>
          </cell>
          <cell r="L352" t="str">
            <v>*</v>
          </cell>
          <cell r="M352">
            <v>9</v>
          </cell>
          <cell r="N352">
            <v>77.419354999999996</v>
          </cell>
          <cell r="P352">
            <v>77.419354999999996</v>
          </cell>
          <cell r="R352">
            <v>83.720929999999996</v>
          </cell>
          <cell r="T352" t="str">
            <v>N</v>
          </cell>
          <cell r="U352" t="str">
            <v>2021Q3-2022Q2</v>
          </cell>
          <cell r="V352" t="str">
            <v>ONE SOUTH RIDGEDALE AVENUE, EAST HANOVER, NJ, 07936</v>
          </cell>
          <cell r="W352">
            <v>44866</v>
          </cell>
        </row>
      </sheetData>
      <sheetData sheetId="7">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Adjusted Score</v>
          </cell>
          <cell r="K1" t="str">
            <v>Observed Score</v>
          </cell>
          <cell r="L1" t="str">
            <v>Expected Score</v>
          </cell>
          <cell r="M1" t="str">
            <v>Footnote for Score</v>
          </cell>
          <cell r="N1" t="str">
            <v>Used in Quality Measure Five Star Rating</v>
          </cell>
          <cell r="O1" t="str">
            <v>Measure Period</v>
          </cell>
          <cell r="P1" t="str">
            <v>Location</v>
          </cell>
          <cell r="Q1" t="str">
            <v>Processing Date</v>
          </cell>
        </row>
        <row r="2">
          <cell r="A2">
            <v>315001</v>
          </cell>
          <cell r="B2" t="str">
            <v>MERWICK CARE &amp; REHABILITATION CENTER</v>
          </cell>
          <cell r="C2" t="str">
            <v>100 PLAINSBORO ROAD</v>
          </cell>
          <cell r="D2" t="str">
            <v>PLAINSBORO</v>
          </cell>
          <cell r="E2" t="str">
            <v>NJ</v>
          </cell>
          <cell r="F2">
            <v>8536</v>
          </cell>
          <cell r="G2">
            <v>551</v>
          </cell>
          <cell r="H2" t="str">
            <v>Number of hospitalizations per 1000 long-stay resident days</v>
          </cell>
          <cell r="I2" t="str">
            <v>Long Stay</v>
          </cell>
          <cell r="J2">
            <v>2.2965939999999998</v>
          </cell>
          <cell r="K2">
            <v>2.9306709999999998</v>
          </cell>
          <cell r="L2">
            <v>1.9558169999999999</v>
          </cell>
          <cell r="N2" t="str">
            <v>Y</v>
          </cell>
          <cell r="O2" t="str">
            <v>20210401-20220331</v>
          </cell>
          <cell r="P2" t="str">
            <v>100 PLAINSBORO ROAD, PLAINSBORO, NJ, 08536</v>
          </cell>
          <cell r="Q2">
            <v>44866</v>
          </cell>
        </row>
        <row r="3">
          <cell r="A3">
            <v>315002</v>
          </cell>
          <cell r="B3" t="str">
            <v>CARE ONE AT SOMERSET VALLEY</v>
          </cell>
          <cell r="C3" t="str">
            <v>1621 ROUTE 22 WEST</v>
          </cell>
          <cell r="D3" t="str">
            <v>BOUND BROOK</v>
          </cell>
          <cell r="E3" t="str">
            <v>NJ</v>
          </cell>
          <cell r="F3">
            <v>8805</v>
          </cell>
          <cell r="G3">
            <v>551</v>
          </cell>
          <cell r="H3" t="str">
            <v>Number of hospitalizations per 1000 long-stay resident days</v>
          </cell>
          <cell r="I3" t="str">
            <v>Long Stay</v>
          </cell>
          <cell r="J3" t="str">
            <v>*</v>
          </cell>
          <cell r="M3">
            <v>9</v>
          </cell>
          <cell r="N3" t="str">
            <v>Y</v>
          </cell>
          <cell r="O3" t="str">
            <v>20210401-20220331</v>
          </cell>
          <cell r="P3" t="str">
            <v>1621 ROUTE 22 WEST, BOUND BROOK, NJ, 08805</v>
          </cell>
          <cell r="Q3">
            <v>44866</v>
          </cell>
        </row>
        <row r="4">
          <cell r="A4">
            <v>315005</v>
          </cell>
          <cell r="B4" t="str">
            <v>SPRING GROVE REHABILITATION AND HEALTHCARE CENTER</v>
          </cell>
          <cell r="C4" t="str">
            <v>144 GALES DRIVE</v>
          </cell>
          <cell r="D4" t="str">
            <v>NEW PROVIDENCE</v>
          </cell>
          <cell r="E4" t="str">
            <v>NJ</v>
          </cell>
          <cell r="F4">
            <v>7974</v>
          </cell>
          <cell r="G4">
            <v>551</v>
          </cell>
          <cell r="H4" t="str">
            <v>Number of hospitalizations per 1000 long-stay resident days</v>
          </cell>
          <cell r="I4" t="str">
            <v>Long Stay</v>
          </cell>
          <cell r="J4">
            <v>1.211138</v>
          </cell>
          <cell r="K4">
            <v>1.23272</v>
          </cell>
          <cell r="L4">
            <v>1.5599700000000001</v>
          </cell>
          <cell r="N4" t="str">
            <v>Y</v>
          </cell>
          <cell r="O4" t="str">
            <v>20210401-20220331</v>
          </cell>
          <cell r="P4" t="str">
            <v>144 GALES DRIVE, NEW PROVIDENCE, NJ, 07974</v>
          </cell>
          <cell r="Q4">
            <v>44866</v>
          </cell>
        </row>
        <row r="5">
          <cell r="A5">
            <v>315008</v>
          </cell>
          <cell r="B5" t="str">
            <v>LAUREL MANOR HEALTHCARE AND REHABILITATION CENTER</v>
          </cell>
          <cell r="C5" t="str">
            <v>18 W LAUREL ROAD</v>
          </cell>
          <cell r="D5" t="str">
            <v>STRATFORD</v>
          </cell>
          <cell r="E5" t="str">
            <v>NJ</v>
          </cell>
          <cell r="F5">
            <v>8084</v>
          </cell>
          <cell r="G5">
            <v>551</v>
          </cell>
          <cell r="H5" t="str">
            <v>Number of hospitalizations per 1000 long-stay resident days</v>
          </cell>
          <cell r="I5" t="str">
            <v>Long Stay</v>
          </cell>
          <cell r="J5">
            <v>1.620528</v>
          </cell>
          <cell r="K5">
            <v>1.4744729999999999</v>
          </cell>
          <cell r="L5">
            <v>1.394523</v>
          </cell>
          <cell r="N5" t="str">
            <v>Y</v>
          </cell>
          <cell r="O5" t="str">
            <v>20210401-20220331</v>
          </cell>
          <cell r="P5" t="str">
            <v>18 W LAUREL ROAD, STRATFORD, NJ, 08084</v>
          </cell>
          <cell r="Q5">
            <v>44866</v>
          </cell>
        </row>
        <row r="6">
          <cell r="A6">
            <v>315009</v>
          </cell>
          <cell r="B6" t="str">
            <v>RUNNELLS CENTER FOR REHABILITATION &amp; HEALTHCARE</v>
          </cell>
          <cell r="C6" t="str">
            <v>40 WATCHUNG WAY</v>
          </cell>
          <cell r="D6" t="str">
            <v>BERKELEY HEIGHTS</v>
          </cell>
          <cell r="E6" t="str">
            <v>NJ</v>
          </cell>
          <cell r="F6">
            <v>7922</v>
          </cell>
          <cell r="G6">
            <v>551</v>
          </cell>
          <cell r="H6" t="str">
            <v>Number of hospitalizations per 1000 long-stay resident days</v>
          </cell>
          <cell r="I6" t="str">
            <v>Long Stay</v>
          </cell>
          <cell r="J6">
            <v>1.4728680000000001</v>
          </cell>
          <cell r="K6">
            <v>1.464753</v>
          </cell>
          <cell r="L6">
            <v>1.524214</v>
          </cell>
          <cell r="N6" t="str">
            <v>Y</v>
          </cell>
          <cell r="O6" t="str">
            <v>20210401-20220331</v>
          </cell>
          <cell r="P6" t="str">
            <v>40 WATCHUNG WAY, BERKELEY HEIGHTS, NJ, 07922</v>
          </cell>
          <cell r="Q6">
            <v>44866</v>
          </cell>
        </row>
        <row r="7">
          <cell r="A7">
            <v>315010</v>
          </cell>
          <cell r="B7" t="str">
            <v>ELMORA HILLS HEALTH &amp; REHABILITATION CENTER</v>
          </cell>
          <cell r="C7" t="str">
            <v>225 W JERSEY STREET</v>
          </cell>
          <cell r="D7" t="str">
            <v>ELIZABETH</v>
          </cell>
          <cell r="E7" t="str">
            <v>NJ</v>
          </cell>
          <cell r="F7">
            <v>7202</v>
          </cell>
          <cell r="G7">
            <v>551</v>
          </cell>
          <cell r="H7" t="str">
            <v>Number of hospitalizations per 1000 long-stay resident days</v>
          </cell>
          <cell r="I7" t="str">
            <v>Long Stay</v>
          </cell>
          <cell r="J7">
            <v>2.1589839999999998</v>
          </cell>
          <cell r="K7">
            <v>2.4237410000000001</v>
          </cell>
          <cell r="L7">
            <v>1.7206079999999999</v>
          </cell>
          <cell r="N7" t="str">
            <v>Y</v>
          </cell>
          <cell r="O7" t="str">
            <v>20210401-20220331</v>
          </cell>
          <cell r="P7" t="str">
            <v>225 W JERSEY STREET, ELIZABETH, NJ, 07202</v>
          </cell>
          <cell r="Q7">
            <v>44866</v>
          </cell>
        </row>
        <row r="8">
          <cell r="A8">
            <v>315013</v>
          </cell>
          <cell r="B8" t="str">
            <v>BARCLAYS REHABILITATION AND HEALTHCARE CENTER</v>
          </cell>
          <cell r="C8" t="str">
            <v>1412 MARLTON PIKE EAST</v>
          </cell>
          <cell r="D8" t="str">
            <v>CHERRY HILL</v>
          </cell>
          <cell r="E8" t="str">
            <v>NJ</v>
          </cell>
          <cell r="F8">
            <v>8034</v>
          </cell>
          <cell r="G8">
            <v>551</v>
          </cell>
          <cell r="H8" t="str">
            <v>Number of hospitalizations per 1000 long-stay resident days</v>
          </cell>
          <cell r="I8" t="str">
            <v>Long Stay</v>
          </cell>
          <cell r="J8">
            <v>2.7681749999999998</v>
          </cell>
          <cell r="K8">
            <v>3.4869240000000001</v>
          </cell>
          <cell r="L8">
            <v>1.930609</v>
          </cell>
          <cell r="N8" t="str">
            <v>Y</v>
          </cell>
          <cell r="O8" t="str">
            <v>20210401-20220331</v>
          </cell>
          <cell r="P8" t="str">
            <v>1412 MARLTON PIKE EAST, CHERRY HILL, NJ, 08034</v>
          </cell>
          <cell r="Q8">
            <v>44866</v>
          </cell>
        </row>
        <row r="9">
          <cell r="A9">
            <v>315014</v>
          </cell>
          <cell r="B9" t="str">
            <v>EAGLEVIEW HEALTH AND REHABILITATION</v>
          </cell>
          <cell r="C9" t="str">
            <v>849 BIG OAK ROAD</v>
          </cell>
          <cell r="D9" t="str">
            <v>PITTSGROVE</v>
          </cell>
          <cell r="E9" t="str">
            <v>NJ</v>
          </cell>
          <cell r="F9">
            <v>8318</v>
          </cell>
          <cell r="G9">
            <v>551</v>
          </cell>
          <cell r="H9" t="str">
            <v>Number of hospitalizations per 1000 long-stay resident days</v>
          </cell>
          <cell r="I9" t="str">
            <v>Long Stay</v>
          </cell>
          <cell r="J9">
            <v>2.2002709999999999</v>
          </cell>
          <cell r="K9">
            <v>1.3132839999999999</v>
          </cell>
          <cell r="L9">
            <v>0.91480399999999995</v>
          </cell>
          <cell r="N9" t="str">
            <v>Y</v>
          </cell>
          <cell r="O9" t="str">
            <v>20210401-20220331</v>
          </cell>
          <cell r="P9" t="str">
            <v>849 BIG OAK ROAD, PITTSGROVE, NJ, 08318</v>
          </cell>
          <cell r="Q9">
            <v>44866</v>
          </cell>
        </row>
        <row r="10">
          <cell r="A10">
            <v>315015</v>
          </cell>
          <cell r="B10" t="str">
            <v>COMPLETE CARE AT MADISON, LLC</v>
          </cell>
          <cell r="C10" t="str">
            <v>625 STATE HIGHWAY 34</v>
          </cell>
          <cell r="D10" t="str">
            <v>MATAWAN</v>
          </cell>
          <cell r="E10" t="str">
            <v>NJ</v>
          </cell>
          <cell r="F10">
            <v>7747</v>
          </cell>
          <cell r="G10">
            <v>551</v>
          </cell>
          <cell r="H10" t="str">
            <v>Number of hospitalizations per 1000 long-stay resident days</v>
          </cell>
          <cell r="I10" t="str">
            <v>Long Stay</v>
          </cell>
          <cell r="J10">
            <v>2.6364839999999998</v>
          </cell>
          <cell r="K10">
            <v>3.2115170000000002</v>
          </cell>
          <cell r="L10">
            <v>1.866941</v>
          </cell>
          <cell r="N10" t="str">
            <v>Y</v>
          </cell>
          <cell r="O10" t="str">
            <v>20210401-20220331</v>
          </cell>
          <cell r="P10" t="str">
            <v>625 STATE HIGHWAY 34, MATAWAN, NJ, 07747</v>
          </cell>
          <cell r="Q10">
            <v>44866</v>
          </cell>
        </row>
        <row r="11">
          <cell r="A11">
            <v>315017</v>
          </cell>
          <cell r="B11" t="str">
            <v>BERGEN NEW BRIDGE MEDICAL CENTER</v>
          </cell>
          <cell r="C11" t="str">
            <v>230 E RIDGEWOOD AVE</v>
          </cell>
          <cell r="D11" t="str">
            <v>PARAMUS</v>
          </cell>
          <cell r="E11" t="str">
            <v>NJ</v>
          </cell>
          <cell r="F11">
            <v>7652</v>
          </cell>
          <cell r="G11">
            <v>551</v>
          </cell>
          <cell r="H11" t="str">
            <v>Number of hospitalizations per 1000 long-stay resident days</v>
          </cell>
          <cell r="I11" t="str">
            <v>Long Stay</v>
          </cell>
          <cell r="J11">
            <v>1.2222230000000001</v>
          </cell>
          <cell r="K11">
            <v>0.90890400000000005</v>
          </cell>
          <cell r="L11">
            <v>1.139759</v>
          </cell>
          <cell r="N11" t="str">
            <v>Y</v>
          </cell>
          <cell r="O11" t="str">
            <v>20210401-20220331</v>
          </cell>
          <cell r="P11" t="str">
            <v>230 E RIDGEWOOD AVE, PARAMUS, NJ, 07652</v>
          </cell>
          <cell r="Q11">
            <v>44866</v>
          </cell>
        </row>
        <row r="12">
          <cell r="A12">
            <v>315019</v>
          </cell>
          <cell r="B12" t="str">
            <v>DWELLING PLACE AT ST CLARES</v>
          </cell>
          <cell r="C12" t="str">
            <v>400 WEST BLACKWELL ST</v>
          </cell>
          <cell r="D12" t="str">
            <v>DOVER</v>
          </cell>
          <cell r="E12" t="str">
            <v>NJ</v>
          </cell>
          <cell r="F12">
            <v>7801</v>
          </cell>
          <cell r="G12">
            <v>551</v>
          </cell>
          <cell r="H12" t="str">
            <v>Number of hospitalizations per 1000 long-stay resident days</v>
          </cell>
          <cell r="I12" t="str">
            <v>Long Stay</v>
          </cell>
          <cell r="J12" t="str">
            <v>*</v>
          </cell>
          <cell r="M12">
            <v>9</v>
          </cell>
          <cell r="N12" t="str">
            <v>Y</v>
          </cell>
          <cell r="O12" t="str">
            <v>20210401-20220331</v>
          </cell>
          <cell r="P12" t="str">
            <v>400 WEST BLACKWELL ST, DOVER, NJ, 07801</v>
          </cell>
          <cell r="Q12">
            <v>44866</v>
          </cell>
        </row>
        <row r="13">
          <cell r="A13">
            <v>315021</v>
          </cell>
          <cell r="B13" t="str">
            <v>ATLAS HEALTHCARE AT DAUGHTERS OF MIRIAM</v>
          </cell>
          <cell r="C13" t="str">
            <v>155 HAZEL STREET</v>
          </cell>
          <cell r="D13" t="str">
            <v>CLIFTON</v>
          </cell>
          <cell r="E13" t="str">
            <v>NJ</v>
          </cell>
          <cell r="F13">
            <v>7011</v>
          </cell>
          <cell r="G13">
            <v>551</v>
          </cell>
          <cell r="H13" t="str">
            <v>Number of hospitalizations per 1000 long-stay resident days</v>
          </cell>
          <cell r="I13" t="str">
            <v>Long Stay</v>
          </cell>
          <cell r="J13">
            <v>1.592741</v>
          </cell>
          <cell r="K13">
            <v>1.1889989999999999</v>
          </cell>
          <cell r="L13">
            <v>1.144147</v>
          </cell>
          <cell r="N13" t="str">
            <v>Y</v>
          </cell>
          <cell r="O13" t="str">
            <v>20210401-20220331</v>
          </cell>
          <cell r="P13" t="str">
            <v>155 HAZEL STREET, CLIFTON, NJ, 07011</v>
          </cell>
          <cell r="Q13">
            <v>44866</v>
          </cell>
        </row>
        <row r="14">
          <cell r="A14">
            <v>315022</v>
          </cell>
          <cell r="B14" t="str">
            <v>MEADOW LAKES</v>
          </cell>
          <cell r="C14" t="str">
            <v>300 MEADOW LAKES</v>
          </cell>
          <cell r="D14" t="str">
            <v>EAST WINDSOR</v>
          </cell>
          <cell r="E14" t="str">
            <v>NJ</v>
          </cell>
          <cell r="F14">
            <v>8520</v>
          </cell>
          <cell r="G14">
            <v>551</v>
          </cell>
          <cell r="H14" t="str">
            <v>Number of hospitalizations per 1000 long-stay resident days</v>
          </cell>
          <cell r="I14" t="str">
            <v>Long Stay</v>
          </cell>
          <cell r="J14">
            <v>2.058284</v>
          </cell>
          <cell r="K14">
            <v>1.9984010000000001</v>
          </cell>
          <cell r="L14">
            <v>1.4880679999999999</v>
          </cell>
          <cell r="N14" t="str">
            <v>Y</v>
          </cell>
          <cell r="O14" t="str">
            <v>20210401-20220331</v>
          </cell>
          <cell r="P14" t="str">
            <v>300 MEADOW LAKES, EAST WINDSOR, NJ, 08520</v>
          </cell>
          <cell r="Q14">
            <v>44866</v>
          </cell>
        </row>
        <row r="15">
          <cell r="A15">
            <v>315029</v>
          </cell>
          <cell r="B15" t="str">
            <v>DAUGHTERS OF ISRAEL PLEASANT VALLEY HOME</v>
          </cell>
          <cell r="C15" t="str">
            <v>1155 PLEASANT VALLEY WAY</v>
          </cell>
          <cell r="D15" t="str">
            <v>WEST ORANGE</v>
          </cell>
          <cell r="E15" t="str">
            <v>NJ</v>
          </cell>
          <cell r="F15">
            <v>7052</v>
          </cell>
          <cell r="G15">
            <v>551</v>
          </cell>
          <cell r="H15" t="str">
            <v>Number of hospitalizations per 1000 long-stay resident days</v>
          </cell>
          <cell r="I15" t="str">
            <v>Long Stay</v>
          </cell>
          <cell r="J15">
            <v>0.87171900000000002</v>
          </cell>
          <cell r="K15">
            <v>0.53850299999999995</v>
          </cell>
          <cell r="L15">
            <v>0.946797</v>
          </cell>
          <cell r="N15" t="str">
            <v>Y</v>
          </cell>
          <cell r="O15" t="str">
            <v>20210401-20220331</v>
          </cell>
          <cell r="P15" t="str">
            <v>1155 PLEASANT VALLEY WAY, WEST ORANGE, NJ, 07052</v>
          </cell>
          <cell r="Q15">
            <v>44866</v>
          </cell>
        </row>
        <row r="16">
          <cell r="A16">
            <v>315036</v>
          </cell>
          <cell r="B16" t="str">
            <v>ARBOR GLEN CENTER</v>
          </cell>
          <cell r="C16" t="str">
            <v>25 E LINDSLEY ROAD</v>
          </cell>
          <cell r="D16" t="str">
            <v>CEDAR GROVE</v>
          </cell>
          <cell r="E16" t="str">
            <v>NJ</v>
          </cell>
          <cell r="F16">
            <v>7009</v>
          </cell>
          <cell r="G16">
            <v>551</v>
          </cell>
          <cell r="H16" t="str">
            <v>Number of hospitalizations per 1000 long-stay resident days</v>
          </cell>
          <cell r="I16" t="str">
            <v>Long Stay</v>
          </cell>
          <cell r="J16">
            <v>0.68459599999999998</v>
          </cell>
          <cell r="K16">
            <v>0.52975499999999998</v>
          </cell>
          <cell r="L16">
            <v>1.1860029999999999</v>
          </cell>
          <cell r="N16" t="str">
            <v>Y</v>
          </cell>
          <cell r="O16" t="str">
            <v>20210401-20220331</v>
          </cell>
          <cell r="P16" t="str">
            <v>25 E LINDSLEY ROAD, CEDAR GROVE, NJ, 07009</v>
          </cell>
          <cell r="Q16">
            <v>44866</v>
          </cell>
        </row>
        <row r="17">
          <cell r="A17">
            <v>315037</v>
          </cell>
          <cell r="B17" t="str">
            <v>TEANECK NURSING CENTER</v>
          </cell>
          <cell r="C17" t="str">
            <v>1104 TEANECK ROAD</v>
          </cell>
          <cell r="D17" t="str">
            <v>TEANECK</v>
          </cell>
          <cell r="E17" t="str">
            <v>NJ</v>
          </cell>
          <cell r="F17">
            <v>7666</v>
          </cell>
          <cell r="G17">
            <v>551</v>
          </cell>
          <cell r="H17" t="str">
            <v>Number of hospitalizations per 1000 long-stay resident days</v>
          </cell>
          <cell r="I17" t="str">
            <v>Long Stay</v>
          </cell>
          <cell r="J17">
            <v>1.3720319999999999</v>
          </cell>
          <cell r="K17">
            <v>1.3003899999999999</v>
          </cell>
          <cell r="L17">
            <v>1.4526300000000001</v>
          </cell>
          <cell r="N17" t="str">
            <v>Y</v>
          </cell>
          <cell r="O17" t="str">
            <v>20210401-20220331</v>
          </cell>
          <cell r="P17" t="str">
            <v>1104 TEANECK ROAD, TEANECK, NJ, 07666</v>
          </cell>
          <cell r="Q17">
            <v>44866</v>
          </cell>
        </row>
        <row r="18">
          <cell r="A18">
            <v>315038</v>
          </cell>
          <cell r="B18" t="str">
            <v>COMPLETE CARE AT SUMMIT RIDGE</v>
          </cell>
          <cell r="C18" t="str">
            <v>20 SUMMIT STREET</v>
          </cell>
          <cell r="D18" t="str">
            <v>WEST ORANGE</v>
          </cell>
          <cell r="E18" t="str">
            <v>NJ</v>
          </cell>
          <cell r="F18">
            <v>7052</v>
          </cell>
          <cell r="G18">
            <v>551</v>
          </cell>
          <cell r="H18" t="str">
            <v>Number of hospitalizations per 1000 long-stay resident days</v>
          </cell>
          <cell r="I18" t="str">
            <v>Long Stay</v>
          </cell>
          <cell r="J18">
            <v>1.314935</v>
          </cell>
          <cell r="K18">
            <v>1.285595</v>
          </cell>
          <cell r="L18">
            <v>1.4984599999999999</v>
          </cell>
          <cell r="N18" t="str">
            <v>Y</v>
          </cell>
          <cell r="O18" t="str">
            <v>20210401-20220331</v>
          </cell>
          <cell r="P18" t="str">
            <v>20 SUMMIT STREET, WEST ORANGE, NJ, 07052</v>
          </cell>
          <cell r="Q18">
            <v>44866</v>
          </cell>
        </row>
        <row r="19">
          <cell r="A19">
            <v>315039</v>
          </cell>
          <cell r="B19" t="str">
            <v>ROOSEVELT CARE CENTER</v>
          </cell>
          <cell r="C19" t="str">
            <v>118 PARSONAGE ROAD</v>
          </cell>
          <cell r="D19" t="str">
            <v>EDISON</v>
          </cell>
          <cell r="E19" t="str">
            <v>NJ</v>
          </cell>
          <cell r="F19">
            <v>8837</v>
          </cell>
          <cell r="G19">
            <v>551</v>
          </cell>
          <cell r="H19" t="str">
            <v>Number of hospitalizations per 1000 long-stay resident days</v>
          </cell>
          <cell r="I19" t="str">
            <v>Long Stay</v>
          </cell>
          <cell r="J19">
            <v>1.9048750000000001</v>
          </cell>
          <cell r="K19">
            <v>1.5828249999999999</v>
          </cell>
          <cell r="L19">
            <v>1.2735380000000001</v>
          </cell>
          <cell r="N19" t="str">
            <v>Y</v>
          </cell>
          <cell r="O19" t="str">
            <v>20210401-20220331</v>
          </cell>
          <cell r="P19" t="str">
            <v>118 PARSONAGE ROAD, EDISON, NJ, 08837</v>
          </cell>
          <cell r="Q19">
            <v>44866</v>
          </cell>
        </row>
        <row r="20">
          <cell r="A20">
            <v>315042</v>
          </cell>
          <cell r="B20" t="str">
            <v>LINCOLN PARK RENAISSANCE REHAB &amp; NURSING</v>
          </cell>
          <cell r="C20" t="str">
            <v>521 PINE BROOK ROAD</v>
          </cell>
          <cell r="D20" t="str">
            <v>LINCOLN PARK</v>
          </cell>
          <cell r="E20" t="str">
            <v>NJ</v>
          </cell>
          <cell r="F20">
            <v>7035</v>
          </cell>
          <cell r="G20">
            <v>551</v>
          </cell>
          <cell r="H20" t="str">
            <v>Number of hospitalizations per 1000 long-stay resident days</v>
          </cell>
          <cell r="I20" t="str">
            <v>Long Stay</v>
          </cell>
          <cell r="J20">
            <v>1.9327240000000001</v>
          </cell>
          <cell r="K20">
            <v>2.1555040000000001</v>
          </cell>
          <cell r="L20">
            <v>1.7093240000000001</v>
          </cell>
          <cell r="N20" t="str">
            <v>Y</v>
          </cell>
          <cell r="O20" t="str">
            <v>20210401-20220331</v>
          </cell>
          <cell r="P20" t="str">
            <v>521 PINE BROOK ROAD, LINCOLN PARK, NJ, 07035</v>
          </cell>
          <cell r="Q20">
            <v>44866</v>
          </cell>
        </row>
        <row r="21">
          <cell r="A21">
            <v>315044</v>
          </cell>
          <cell r="B21" t="str">
            <v>LIMECREST SUBACUTE AND REHABILITATION CENTER</v>
          </cell>
          <cell r="C21" t="str">
            <v>1 O'BRIEN LANE</v>
          </cell>
          <cell r="D21" t="str">
            <v>ANDOVER</v>
          </cell>
          <cell r="E21" t="str">
            <v>NJ</v>
          </cell>
          <cell r="F21">
            <v>7821</v>
          </cell>
          <cell r="G21">
            <v>551</v>
          </cell>
          <cell r="H21" t="str">
            <v>Number of hospitalizations per 1000 long-stay resident days</v>
          </cell>
          <cell r="I21" t="str">
            <v>Long Stay</v>
          </cell>
          <cell r="J21">
            <v>2.5413139999999999</v>
          </cell>
          <cell r="K21">
            <v>2.070694</v>
          </cell>
          <cell r="L21">
            <v>1.248829</v>
          </cell>
          <cell r="N21" t="str">
            <v>Y</v>
          </cell>
          <cell r="O21" t="str">
            <v>20210401-20220331</v>
          </cell>
          <cell r="P21" t="str">
            <v>1 O'BRIEN LANE, ANDOVER, NJ, 07821</v>
          </cell>
          <cell r="Q21">
            <v>44866</v>
          </cell>
        </row>
        <row r="22">
          <cell r="A22">
            <v>315047</v>
          </cell>
          <cell r="B22" t="str">
            <v>WYNWOOD REHABILITATION AND HEALTHCARE CENTER</v>
          </cell>
          <cell r="C22" t="str">
            <v>1700 WYNWOOD DRIVE</v>
          </cell>
          <cell r="D22" t="str">
            <v>CINNAMINSON</v>
          </cell>
          <cell r="E22" t="str">
            <v>NJ</v>
          </cell>
          <cell r="F22">
            <v>8077</v>
          </cell>
          <cell r="G22">
            <v>551</v>
          </cell>
          <cell r="H22" t="str">
            <v>Number of hospitalizations per 1000 long-stay resident days</v>
          </cell>
          <cell r="I22" t="str">
            <v>Long Stay</v>
          </cell>
          <cell r="J22">
            <v>1.6011789999999999</v>
          </cell>
          <cell r="K22">
            <v>2.2486649999999999</v>
          </cell>
          <cell r="L22">
            <v>2.1524359999999998</v>
          </cell>
          <cell r="N22" t="str">
            <v>Y</v>
          </cell>
          <cell r="O22" t="str">
            <v>20210401-20220331</v>
          </cell>
          <cell r="P22" t="str">
            <v>1700 WYNWOOD DRIVE, CINNAMINSON, NJ, 08077</v>
          </cell>
          <cell r="Q22">
            <v>44866</v>
          </cell>
        </row>
        <row r="23">
          <cell r="A23">
            <v>315050</v>
          </cell>
          <cell r="B23" t="str">
            <v>COMPLETE CARE AT BURLINGTON WOODS, LLC</v>
          </cell>
          <cell r="C23" t="str">
            <v>115 SUNSET ROAD</v>
          </cell>
          <cell r="D23" t="str">
            <v>BURLINGTON</v>
          </cell>
          <cell r="E23" t="str">
            <v>NJ</v>
          </cell>
          <cell r="F23">
            <v>8016</v>
          </cell>
          <cell r="G23">
            <v>551</v>
          </cell>
          <cell r="H23" t="str">
            <v>Number of hospitalizations per 1000 long-stay resident days</v>
          </cell>
          <cell r="I23" t="str">
            <v>Long Stay</v>
          </cell>
          <cell r="J23">
            <v>1.368876</v>
          </cell>
          <cell r="K23">
            <v>1.9734989999999999</v>
          </cell>
          <cell r="L23">
            <v>2.2096230000000001</v>
          </cell>
          <cell r="N23" t="str">
            <v>Y</v>
          </cell>
          <cell r="O23" t="str">
            <v>20210401-20220331</v>
          </cell>
          <cell r="P23" t="str">
            <v>115 SUNSET ROAD, BURLINGTON, NJ, 08016</v>
          </cell>
          <cell r="Q23">
            <v>44866</v>
          </cell>
        </row>
        <row r="24">
          <cell r="A24">
            <v>315053</v>
          </cell>
          <cell r="B24" t="str">
            <v>PINE ACRES CONVALESCENT CENTER</v>
          </cell>
          <cell r="C24" t="str">
            <v>51 MADISON AVE</v>
          </cell>
          <cell r="D24" t="str">
            <v>MADISON</v>
          </cell>
          <cell r="E24" t="str">
            <v>NJ</v>
          </cell>
          <cell r="F24">
            <v>7940</v>
          </cell>
          <cell r="G24">
            <v>551</v>
          </cell>
          <cell r="H24" t="str">
            <v>Number of hospitalizations per 1000 long-stay resident days</v>
          </cell>
          <cell r="I24" t="str">
            <v>Long Stay</v>
          </cell>
          <cell r="J24">
            <v>1.2883869999999999</v>
          </cell>
          <cell r="K24">
            <v>1.22976</v>
          </cell>
          <cell r="L24">
            <v>1.4629160000000001</v>
          </cell>
          <cell r="N24" t="str">
            <v>Y</v>
          </cell>
          <cell r="O24" t="str">
            <v>20210401-20220331</v>
          </cell>
          <cell r="P24" t="str">
            <v>51 MADISON AVE, MADISON, NJ, 07940</v>
          </cell>
          <cell r="Q24">
            <v>44866</v>
          </cell>
        </row>
        <row r="25">
          <cell r="A25">
            <v>315054</v>
          </cell>
          <cell r="B25" t="str">
            <v>OUR LADYS CENTER FOR REHABILITATION &amp; HEALTHCARE</v>
          </cell>
          <cell r="C25" t="str">
            <v>1100 CLEMATIS AVE</v>
          </cell>
          <cell r="D25" t="str">
            <v>PLEASANTVILLE</v>
          </cell>
          <cell r="E25" t="str">
            <v>NJ</v>
          </cell>
          <cell r="F25">
            <v>8232</v>
          </cell>
          <cell r="G25">
            <v>551</v>
          </cell>
          <cell r="H25" t="str">
            <v>Number of hospitalizations per 1000 long-stay resident days</v>
          </cell>
          <cell r="I25" t="str">
            <v>Long Stay</v>
          </cell>
          <cell r="J25">
            <v>0.71409599999999995</v>
          </cell>
          <cell r="K25">
            <v>0.61801200000000001</v>
          </cell>
          <cell r="L25">
            <v>1.326435</v>
          </cell>
          <cell r="N25" t="str">
            <v>Y</v>
          </cell>
          <cell r="O25" t="str">
            <v>20210401-20220331</v>
          </cell>
          <cell r="P25" t="str">
            <v>1100 CLEMATIS AVE, PLEASANTVILLE, NJ, 08232</v>
          </cell>
          <cell r="Q25">
            <v>44866</v>
          </cell>
        </row>
        <row r="26">
          <cell r="A26">
            <v>315056</v>
          </cell>
          <cell r="B26" t="str">
            <v>JERSEY SHORE POST ACUTE REHABILITATION AND NURSING</v>
          </cell>
          <cell r="C26" t="str">
            <v>101 WALNUT STREET</v>
          </cell>
          <cell r="D26" t="str">
            <v>NEPTUNE</v>
          </cell>
          <cell r="E26" t="str">
            <v>NJ</v>
          </cell>
          <cell r="F26">
            <v>7753</v>
          </cell>
          <cell r="G26">
            <v>551</v>
          </cell>
          <cell r="H26" t="str">
            <v>Number of hospitalizations per 1000 long-stay resident days</v>
          </cell>
          <cell r="I26" t="str">
            <v>Long Stay</v>
          </cell>
          <cell r="J26">
            <v>1.7816620000000001</v>
          </cell>
          <cell r="K26">
            <v>2.3875470000000001</v>
          </cell>
          <cell r="L26">
            <v>2.0538660000000002</v>
          </cell>
          <cell r="N26" t="str">
            <v>Y</v>
          </cell>
          <cell r="O26" t="str">
            <v>20210401-20220331</v>
          </cell>
          <cell r="P26" t="str">
            <v>101 WALNUT STREET, NEPTUNE, NJ, 07753</v>
          </cell>
          <cell r="Q26">
            <v>44866</v>
          </cell>
        </row>
        <row r="27">
          <cell r="A27">
            <v>315057</v>
          </cell>
          <cell r="B27" t="str">
            <v>MERRY HEART NURSING HOME</v>
          </cell>
          <cell r="C27" t="str">
            <v>200 RT 10 WEST</v>
          </cell>
          <cell r="D27" t="str">
            <v>SUCCASUNNA</v>
          </cell>
          <cell r="E27" t="str">
            <v>NJ</v>
          </cell>
          <cell r="F27">
            <v>7876</v>
          </cell>
          <cell r="G27">
            <v>551</v>
          </cell>
          <cell r="H27" t="str">
            <v>Number of hospitalizations per 1000 long-stay resident days</v>
          </cell>
          <cell r="I27" t="str">
            <v>Long Stay</v>
          </cell>
          <cell r="J27">
            <v>1.0070840000000001</v>
          </cell>
          <cell r="K27">
            <v>0.95006900000000005</v>
          </cell>
          <cell r="L27">
            <v>1.445889</v>
          </cell>
          <cell r="N27" t="str">
            <v>Y</v>
          </cell>
          <cell r="O27" t="str">
            <v>20210401-20220331</v>
          </cell>
          <cell r="P27" t="str">
            <v>200 RT 10 WEST, SUCCASUNNA, NJ, 07876</v>
          </cell>
          <cell r="Q27">
            <v>44866</v>
          </cell>
        </row>
        <row r="28">
          <cell r="A28">
            <v>315058</v>
          </cell>
          <cell r="B28" t="str">
            <v>GOLDEN REHABILITATION AND NURSING CENTER</v>
          </cell>
          <cell r="C28" t="str">
            <v>438 SALEM-WOODSTOWN ROAD</v>
          </cell>
          <cell r="D28" t="str">
            <v>SALEM</v>
          </cell>
          <cell r="E28" t="str">
            <v>NJ</v>
          </cell>
          <cell r="F28">
            <v>8079</v>
          </cell>
          <cell r="G28">
            <v>551</v>
          </cell>
          <cell r="H28" t="str">
            <v>Number of hospitalizations per 1000 long-stay resident days</v>
          </cell>
          <cell r="I28" t="str">
            <v>Long Stay</v>
          </cell>
          <cell r="J28">
            <v>1.665537</v>
          </cell>
          <cell r="K28">
            <v>1.7178720000000001</v>
          </cell>
          <cell r="L28">
            <v>1.580819</v>
          </cell>
          <cell r="N28" t="str">
            <v>Y</v>
          </cell>
          <cell r="O28" t="str">
            <v>20210401-20220331</v>
          </cell>
          <cell r="P28" t="str">
            <v>438 SALEM-WOODSTOWN ROAD, SALEM, NJ, 08079</v>
          </cell>
          <cell r="Q28">
            <v>44866</v>
          </cell>
        </row>
        <row r="29">
          <cell r="A29">
            <v>315060</v>
          </cell>
          <cell r="B29" t="str">
            <v>ST MARY'S CENTER FOR REHABILITATION &amp; HEALTHCARE</v>
          </cell>
          <cell r="C29" t="str">
            <v>220 ST MARY'S DRIVE</v>
          </cell>
          <cell r="D29" t="str">
            <v>CHERRY HILL</v>
          </cell>
          <cell r="E29" t="str">
            <v>NJ</v>
          </cell>
          <cell r="F29">
            <v>8003</v>
          </cell>
          <cell r="G29">
            <v>551</v>
          </cell>
          <cell r="H29" t="str">
            <v>Number of hospitalizations per 1000 long-stay resident days</v>
          </cell>
          <cell r="I29" t="str">
            <v>Long Stay</v>
          </cell>
          <cell r="J29">
            <v>1.6909050000000001</v>
          </cell>
          <cell r="K29">
            <v>1.274456</v>
          </cell>
          <cell r="L29">
            <v>1.1551830000000001</v>
          </cell>
          <cell r="N29" t="str">
            <v>Y</v>
          </cell>
          <cell r="O29" t="str">
            <v>20210401-20220331</v>
          </cell>
          <cell r="P29" t="str">
            <v>220 ST MARY'S DRIVE, CHERRY HILL, NJ, 08003</v>
          </cell>
          <cell r="Q29">
            <v>44866</v>
          </cell>
        </row>
        <row r="30">
          <cell r="A30">
            <v>315061</v>
          </cell>
          <cell r="B30" t="str">
            <v>SOUTH JERSEY EXTENDED CARE</v>
          </cell>
          <cell r="C30" t="str">
            <v>99 MANHEIM AVENUE</v>
          </cell>
          <cell r="D30" t="str">
            <v>BRIDGETON</v>
          </cell>
          <cell r="E30" t="str">
            <v>NJ</v>
          </cell>
          <cell r="F30">
            <v>8302</v>
          </cell>
          <cell r="G30">
            <v>551</v>
          </cell>
          <cell r="H30" t="str">
            <v>Number of hospitalizations per 1000 long-stay resident days</v>
          </cell>
          <cell r="I30" t="str">
            <v>Long Stay</v>
          </cell>
          <cell r="J30">
            <v>2.3387180000000001</v>
          </cell>
          <cell r="K30">
            <v>2.462107</v>
          </cell>
          <cell r="L30">
            <v>1.6135200000000001</v>
          </cell>
          <cell r="N30" t="str">
            <v>Y</v>
          </cell>
          <cell r="O30" t="str">
            <v>20210401-20220331</v>
          </cell>
          <cell r="P30" t="str">
            <v>99 MANHEIM AVENUE, BRIDGETON, NJ, 08302</v>
          </cell>
          <cell r="Q30">
            <v>44866</v>
          </cell>
        </row>
        <row r="31">
          <cell r="A31">
            <v>315064</v>
          </cell>
          <cell r="B31" t="str">
            <v>ASHBROOK CARE &amp; REHABILITATION CENTER</v>
          </cell>
          <cell r="C31" t="str">
            <v>1610 RARITAN ROAD</v>
          </cell>
          <cell r="D31" t="str">
            <v>SCOTCH PLAINS</v>
          </cell>
          <cell r="E31" t="str">
            <v>NJ</v>
          </cell>
          <cell r="F31">
            <v>7076</v>
          </cell>
          <cell r="G31">
            <v>551</v>
          </cell>
          <cell r="H31" t="str">
            <v>Number of hospitalizations per 1000 long-stay resident days</v>
          </cell>
          <cell r="I31" t="str">
            <v>Long Stay</v>
          </cell>
          <cell r="J31">
            <v>0.52944500000000005</v>
          </cell>
          <cell r="K31">
            <v>0.63748400000000005</v>
          </cell>
          <cell r="L31">
            <v>1.845415</v>
          </cell>
          <cell r="N31" t="str">
            <v>Y</v>
          </cell>
          <cell r="O31" t="str">
            <v>20210401-20220331</v>
          </cell>
          <cell r="P31" t="str">
            <v>1610 RARITAN ROAD, SCOTCH PLAINS, NJ, 07076</v>
          </cell>
          <cell r="Q31">
            <v>44866</v>
          </cell>
        </row>
        <row r="32">
          <cell r="A32">
            <v>315066</v>
          </cell>
          <cell r="B32" t="str">
            <v>STRATFORD MANOR REHABILITATION AND CARE CENTER</v>
          </cell>
          <cell r="C32" t="str">
            <v>787 NORTHFIELD AVE</v>
          </cell>
          <cell r="D32" t="str">
            <v>WEST ORANGE</v>
          </cell>
          <cell r="E32" t="str">
            <v>NJ</v>
          </cell>
          <cell r="F32">
            <v>7052</v>
          </cell>
          <cell r="G32">
            <v>551</v>
          </cell>
          <cell r="H32" t="str">
            <v>Number of hospitalizations per 1000 long-stay resident days</v>
          </cell>
          <cell r="I32" t="str">
            <v>Long Stay</v>
          </cell>
          <cell r="J32">
            <v>1.9140459999999999</v>
          </cell>
          <cell r="K32">
            <v>2.0897429999999999</v>
          </cell>
          <cell r="L32">
            <v>1.6733469999999999</v>
          </cell>
          <cell r="N32" t="str">
            <v>Y</v>
          </cell>
          <cell r="O32" t="str">
            <v>20210401-20220331</v>
          </cell>
          <cell r="P32" t="str">
            <v>787 NORTHFIELD AVE, WEST ORANGE, NJ, 07052</v>
          </cell>
          <cell r="Q32">
            <v>44866</v>
          </cell>
        </row>
        <row r="33">
          <cell r="A33">
            <v>315068</v>
          </cell>
          <cell r="B33" t="str">
            <v>AVISTA HEALTHCARE</v>
          </cell>
          <cell r="C33" t="str">
            <v>3025 CHAPEL AVENUE WEST</v>
          </cell>
          <cell r="D33" t="str">
            <v>CHERRY HILL</v>
          </cell>
          <cell r="E33" t="str">
            <v>NJ</v>
          </cell>
          <cell r="F33">
            <v>8002</v>
          </cell>
          <cell r="G33">
            <v>551</v>
          </cell>
          <cell r="H33" t="str">
            <v>Number of hospitalizations per 1000 long-stay resident days</v>
          </cell>
          <cell r="I33" t="str">
            <v>Long Stay</v>
          </cell>
          <cell r="J33">
            <v>1.6250450000000001</v>
          </cell>
          <cell r="K33">
            <v>2.1722130000000002</v>
          </cell>
          <cell r="L33">
            <v>2.0487190000000002</v>
          </cell>
          <cell r="N33" t="str">
            <v>Y</v>
          </cell>
          <cell r="O33" t="str">
            <v>20210401-20220331</v>
          </cell>
          <cell r="P33" t="str">
            <v>3025 CHAPEL AVENUE WEST, CHERRY HILL, NJ, 08002</v>
          </cell>
          <cell r="Q33">
            <v>44866</v>
          </cell>
        </row>
        <row r="34">
          <cell r="A34">
            <v>315069</v>
          </cell>
          <cell r="B34" t="str">
            <v>TOWER LODGE CARE CENTER</v>
          </cell>
          <cell r="C34" t="str">
            <v>1506 GULLY ROAD</v>
          </cell>
          <cell r="D34" t="str">
            <v>WALL</v>
          </cell>
          <cell r="E34" t="str">
            <v>NJ</v>
          </cell>
          <cell r="F34">
            <v>7719</v>
          </cell>
          <cell r="G34">
            <v>551</v>
          </cell>
          <cell r="H34" t="str">
            <v>Number of hospitalizations per 1000 long-stay resident days</v>
          </cell>
          <cell r="I34" t="str">
            <v>Long Stay</v>
          </cell>
          <cell r="J34">
            <v>2.3956879999999998</v>
          </cell>
          <cell r="K34">
            <v>1.8975329999999999</v>
          </cell>
          <cell r="L34">
            <v>1.2139599999999999</v>
          </cell>
          <cell r="N34" t="str">
            <v>Y</v>
          </cell>
          <cell r="O34" t="str">
            <v>20210401-20220331</v>
          </cell>
          <cell r="P34" t="str">
            <v>1506 GULLY ROAD, WALL, NJ, 07719</v>
          </cell>
          <cell r="Q34">
            <v>44866</v>
          </cell>
        </row>
        <row r="35">
          <cell r="A35">
            <v>315072</v>
          </cell>
          <cell r="B35" t="str">
            <v>HEATH VILLAGE</v>
          </cell>
          <cell r="C35" t="str">
            <v>451 SCHOOLEY'S MOUNTAIN RD</v>
          </cell>
          <cell r="D35" t="str">
            <v>HACKETTSTOWN</v>
          </cell>
          <cell r="E35" t="str">
            <v>NJ</v>
          </cell>
          <cell r="F35">
            <v>7840</v>
          </cell>
          <cell r="G35">
            <v>551</v>
          </cell>
          <cell r="H35" t="str">
            <v>Number of hospitalizations per 1000 long-stay resident days</v>
          </cell>
          <cell r="I35" t="str">
            <v>Long Stay</v>
          </cell>
          <cell r="J35">
            <v>1.3915919999999999</v>
          </cell>
          <cell r="K35">
            <v>1.0913360000000001</v>
          </cell>
          <cell r="L35">
            <v>1.2019660000000001</v>
          </cell>
          <cell r="N35" t="str">
            <v>Y</v>
          </cell>
          <cell r="O35" t="str">
            <v>20210401-20220331</v>
          </cell>
          <cell r="P35" t="str">
            <v>451 SCHOOLEY'S MOUNTAIN RD, HACKETTSTOWN, NJ, 07840</v>
          </cell>
          <cell r="Q35">
            <v>44866</v>
          </cell>
        </row>
        <row r="36">
          <cell r="A36">
            <v>315077</v>
          </cell>
          <cell r="B36" t="str">
            <v>WILLOWBROOKE COURT SKILLED CARE AT EVERGREENS</v>
          </cell>
          <cell r="C36" t="str">
            <v>309 BRIDGEBORO ROAD</v>
          </cell>
          <cell r="D36" t="str">
            <v>MOORESTOWN</v>
          </cell>
          <cell r="E36" t="str">
            <v>NJ</v>
          </cell>
          <cell r="F36">
            <v>8057</v>
          </cell>
          <cell r="G36">
            <v>551</v>
          </cell>
          <cell r="H36" t="str">
            <v>Number of hospitalizations per 1000 long-stay resident days</v>
          </cell>
          <cell r="I36" t="str">
            <v>Long Stay</v>
          </cell>
          <cell r="J36" t="str">
            <v>*</v>
          </cell>
          <cell r="M36">
            <v>9</v>
          </cell>
          <cell r="N36" t="str">
            <v>Y</v>
          </cell>
          <cell r="O36" t="str">
            <v>20210401-20220331</v>
          </cell>
          <cell r="P36" t="str">
            <v>309 BRIDGEBORO ROAD, MOORESTOWN, NJ, 08057</v>
          </cell>
          <cell r="Q36">
            <v>44866</v>
          </cell>
        </row>
        <row r="37">
          <cell r="A37">
            <v>315083</v>
          </cell>
          <cell r="B37" t="str">
            <v>ACCLAIM REHABILITATION AND NURSING CENTER</v>
          </cell>
          <cell r="C37" t="str">
            <v>198 STEVENS AVE</v>
          </cell>
          <cell r="D37" t="str">
            <v>JERSEY CITY</v>
          </cell>
          <cell r="E37" t="str">
            <v>NJ</v>
          </cell>
          <cell r="F37">
            <v>7305</v>
          </cell>
          <cell r="G37">
            <v>551</v>
          </cell>
          <cell r="H37" t="str">
            <v>Number of hospitalizations per 1000 long-stay resident days</v>
          </cell>
          <cell r="I37" t="str">
            <v>Long Stay</v>
          </cell>
          <cell r="J37" t="str">
            <v>*</v>
          </cell>
          <cell r="M37">
            <v>9</v>
          </cell>
          <cell r="N37" t="str">
            <v>Y</v>
          </cell>
          <cell r="O37" t="str">
            <v>20210401-20220331</v>
          </cell>
          <cell r="P37" t="str">
            <v>198 STEVENS AVE, JERSEY CITY, NJ, 07305</v>
          </cell>
          <cell r="Q37">
            <v>44866</v>
          </cell>
        </row>
        <row r="38">
          <cell r="A38">
            <v>315085</v>
          </cell>
          <cell r="B38" t="str">
            <v>COMPLETE CARE AT CHESTNUT HILL LLC</v>
          </cell>
          <cell r="C38" t="str">
            <v>360 CHESTNUT STREET</v>
          </cell>
          <cell r="D38" t="str">
            <v>PASSAIC</v>
          </cell>
          <cell r="E38" t="str">
            <v>NJ</v>
          </cell>
          <cell r="F38">
            <v>7055</v>
          </cell>
          <cell r="G38">
            <v>551</v>
          </cell>
          <cell r="H38" t="str">
            <v>Number of hospitalizations per 1000 long-stay resident days</v>
          </cell>
          <cell r="I38" t="str">
            <v>Long Stay</v>
          </cell>
          <cell r="J38">
            <v>2.174337</v>
          </cell>
          <cell r="K38">
            <v>1.657092</v>
          </cell>
          <cell r="L38">
            <v>1.1680600000000001</v>
          </cell>
          <cell r="N38" t="str">
            <v>Y</v>
          </cell>
          <cell r="O38" t="str">
            <v>20210401-20220331</v>
          </cell>
          <cell r="P38" t="str">
            <v>360 CHESTNUT STREET, PASSAIC, NJ, 07055</v>
          </cell>
          <cell r="Q38">
            <v>44866</v>
          </cell>
        </row>
        <row r="39">
          <cell r="A39">
            <v>315087</v>
          </cell>
          <cell r="B39" t="str">
            <v>CARE ONE AT KING JAMES</v>
          </cell>
          <cell r="C39" t="str">
            <v>1040 STATE ROUTE 36</v>
          </cell>
          <cell r="D39" t="str">
            <v>ATLANTIC HIGHLANDS</v>
          </cell>
          <cell r="E39" t="str">
            <v>NJ</v>
          </cell>
          <cell r="F39">
            <v>7716</v>
          </cell>
          <cell r="G39">
            <v>551</v>
          </cell>
          <cell r="H39" t="str">
            <v>Number of hospitalizations per 1000 long-stay resident days</v>
          </cell>
          <cell r="I39" t="str">
            <v>Long Stay</v>
          </cell>
          <cell r="J39">
            <v>1.36002</v>
          </cell>
          <cell r="K39">
            <v>1.2714080000000001</v>
          </cell>
          <cell r="L39">
            <v>1.432798</v>
          </cell>
          <cell r="N39" t="str">
            <v>Y</v>
          </cell>
          <cell r="O39" t="str">
            <v>20210401-20220331</v>
          </cell>
          <cell r="P39" t="str">
            <v>1040 STATE ROUTE 36, ATLANTIC HIGHLANDS, NJ, 07716</v>
          </cell>
          <cell r="Q39">
            <v>44866</v>
          </cell>
        </row>
        <row r="40">
          <cell r="A40">
            <v>315091</v>
          </cell>
          <cell r="B40" t="str">
            <v>CRANFORD REHAB &amp; NURSING CENTER</v>
          </cell>
          <cell r="C40" t="str">
            <v>205 BIRCHWOOD AVE</v>
          </cell>
          <cell r="D40" t="str">
            <v>CRANFORD</v>
          </cell>
          <cell r="E40" t="str">
            <v>NJ</v>
          </cell>
          <cell r="F40">
            <v>7016</v>
          </cell>
          <cell r="G40">
            <v>551</v>
          </cell>
          <cell r="H40" t="str">
            <v>Number of hospitalizations per 1000 long-stay resident days</v>
          </cell>
          <cell r="I40" t="str">
            <v>Long Stay</v>
          </cell>
          <cell r="J40">
            <v>1.382112</v>
          </cell>
          <cell r="K40">
            <v>1.159025</v>
          </cell>
          <cell r="L40">
            <v>1.285272</v>
          </cell>
          <cell r="N40" t="str">
            <v>Y</v>
          </cell>
          <cell r="O40" t="str">
            <v>20210401-20220331</v>
          </cell>
          <cell r="P40" t="str">
            <v>205 BIRCHWOOD AVE, CRANFORD, NJ, 07016</v>
          </cell>
          <cell r="Q40">
            <v>44866</v>
          </cell>
        </row>
        <row r="41">
          <cell r="A41">
            <v>315092</v>
          </cell>
          <cell r="B41" t="str">
            <v>CARE ONE AT HOLMDEL</v>
          </cell>
          <cell r="C41" t="str">
            <v>188 HIGHWAY 34</v>
          </cell>
          <cell r="D41" t="str">
            <v>HOLMDEL</v>
          </cell>
          <cell r="E41" t="str">
            <v>NJ</v>
          </cell>
          <cell r="F41">
            <v>7733</v>
          </cell>
          <cell r="G41">
            <v>551</v>
          </cell>
          <cell r="H41" t="str">
            <v>Number of hospitalizations per 1000 long-stay resident days</v>
          </cell>
          <cell r="I41" t="str">
            <v>Long Stay</v>
          </cell>
          <cell r="J41">
            <v>0.92014200000000002</v>
          </cell>
          <cell r="K41">
            <v>1.027749</v>
          </cell>
          <cell r="L41">
            <v>1.711897</v>
          </cell>
          <cell r="N41" t="str">
            <v>Y</v>
          </cell>
          <cell r="O41" t="str">
            <v>20210401-20220331</v>
          </cell>
          <cell r="P41" t="str">
            <v>188 HIGHWAY 34, HOLMDEL, NJ, 07733</v>
          </cell>
          <cell r="Q41">
            <v>44866</v>
          </cell>
        </row>
        <row r="42">
          <cell r="A42">
            <v>315094</v>
          </cell>
          <cell r="B42" t="str">
            <v>COMPLETE CARE AT MERCERVILLE LLC</v>
          </cell>
          <cell r="C42" t="str">
            <v>2240 WHITEHORSE-MERCERVILLE ROAD</v>
          </cell>
          <cell r="D42" t="str">
            <v>MERCERVILLE</v>
          </cell>
          <cell r="E42" t="str">
            <v>NJ</v>
          </cell>
          <cell r="F42">
            <v>8619</v>
          </cell>
          <cell r="G42">
            <v>551</v>
          </cell>
          <cell r="H42" t="str">
            <v>Number of hospitalizations per 1000 long-stay resident days</v>
          </cell>
          <cell r="I42" t="str">
            <v>Long Stay</v>
          </cell>
          <cell r="J42">
            <v>2.436321</v>
          </cell>
          <cell r="K42">
            <v>2.8922629999999998</v>
          </cell>
          <cell r="L42">
            <v>1.8194859999999999</v>
          </cell>
          <cell r="N42" t="str">
            <v>Y</v>
          </cell>
          <cell r="O42" t="str">
            <v>20210401-20220331</v>
          </cell>
          <cell r="P42" t="str">
            <v>2240 WHITEHORSE-MERCERVILLE ROAD, MERCERVILLE, NJ, 08619</v>
          </cell>
          <cell r="Q42">
            <v>44866</v>
          </cell>
        </row>
        <row r="43">
          <cell r="A43">
            <v>315096</v>
          </cell>
          <cell r="B43" t="str">
            <v>DOCTORS SUBACUTE HEALTHCARE, LLC</v>
          </cell>
          <cell r="C43" t="str">
            <v>59 BIRCH STREET</v>
          </cell>
          <cell r="D43" t="str">
            <v>PATERSON</v>
          </cell>
          <cell r="E43" t="str">
            <v>NJ</v>
          </cell>
          <cell r="F43">
            <v>7522</v>
          </cell>
          <cell r="G43">
            <v>551</v>
          </cell>
          <cell r="H43" t="str">
            <v>Number of hospitalizations per 1000 long-stay resident days</v>
          </cell>
          <cell r="I43" t="str">
            <v>Long Stay</v>
          </cell>
          <cell r="J43">
            <v>2.1639870000000001</v>
          </cell>
          <cell r="K43">
            <v>1.9513929999999999</v>
          </cell>
          <cell r="L43">
            <v>1.3820870000000001</v>
          </cell>
          <cell r="N43" t="str">
            <v>Y</v>
          </cell>
          <cell r="O43" t="str">
            <v>20210401-20220331</v>
          </cell>
          <cell r="P43" t="str">
            <v>59 BIRCH STREET, PATERSON, NJ, 07522</v>
          </cell>
          <cell r="Q43">
            <v>44866</v>
          </cell>
        </row>
        <row r="44">
          <cell r="A44">
            <v>315101</v>
          </cell>
          <cell r="B44" t="str">
            <v>JFK HARTWYCK AT CEDAR BROOK</v>
          </cell>
          <cell r="C44" t="str">
            <v>1340 PARK AVE</v>
          </cell>
          <cell r="D44" t="str">
            <v>PLAINFIELD</v>
          </cell>
          <cell r="E44" t="str">
            <v>NJ</v>
          </cell>
          <cell r="F44">
            <v>7060</v>
          </cell>
          <cell r="G44">
            <v>551</v>
          </cell>
          <cell r="H44" t="str">
            <v>Number of hospitalizations per 1000 long-stay resident days</v>
          </cell>
          <cell r="I44" t="str">
            <v>Long Stay</v>
          </cell>
          <cell r="J44">
            <v>0.83299000000000001</v>
          </cell>
          <cell r="K44">
            <v>0.96993200000000002</v>
          </cell>
          <cell r="L44">
            <v>1.7846249999999999</v>
          </cell>
          <cell r="N44" t="str">
            <v>Y</v>
          </cell>
          <cell r="O44" t="str">
            <v>20210401-20220331</v>
          </cell>
          <cell r="P44" t="str">
            <v>1340 PARK AVE, PLAINFIELD, NJ, 07060</v>
          </cell>
          <cell r="Q44">
            <v>44866</v>
          </cell>
        </row>
        <row r="45">
          <cell r="A45">
            <v>315103</v>
          </cell>
          <cell r="B45" t="str">
            <v>REGENCY GARDENS NURSING CENTER</v>
          </cell>
          <cell r="C45" t="str">
            <v>296 HAMBURG TURNPIKE</v>
          </cell>
          <cell r="D45" t="str">
            <v>WAYNE</v>
          </cell>
          <cell r="E45" t="str">
            <v>NJ</v>
          </cell>
          <cell r="F45">
            <v>7470</v>
          </cell>
          <cell r="G45">
            <v>551</v>
          </cell>
          <cell r="H45" t="str">
            <v>Number of hospitalizations per 1000 long-stay resident days</v>
          </cell>
          <cell r="I45" t="str">
            <v>Long Stay</v>
          </cell>
          <cell r="J45">
            <v>1.6721220000000001</v>
          </cell>
          <cell r="K45">
            <v>1.815463</v>
          </cell>
          <cell r="L45">
            <v>1.664045</v>
          </cell>
          <cell r="N45" t="str">
            <v>Y</v>
          </cell>
          <cell r="O45" t="str">
            <v>20210401-20220331</v>
          </cell>
          <cell r="P45" t="str">
            <v>296 HAMBURG TURNPIKE, WAYNE, NJ, 07470</v>
          </cell>
          <cell r="Q45">
            <v>44866</v>
          </cell>
        </row>
        <row r="46">
          <cell r="A46">
            <v>315104</v>
          </cell>
          <cell r="B46" t="str">
            <v>CORNELL HALL CARE &amp; REHABILITATION CENTER</v>
          </cell>
          <cell r="C46" t="str">
            <v>234 CHESTNUT STREET</v>
          </cell>
          <cell r="D46" t="str">
            <v>UNION</v>
          </cell>
          <cell r="E46" t="str">
            <v>NJ</v>
          </cell>
          <cell r="F46">
            <v>7083</v>
          </cell>
          <cell r="G46">
            <v>551</v>
          </cell>
          <cell r="H46" t="str">
            <v>Number of hospitalizations per 1000 long-stay resident days</v>
          </cell>
          <cell r="I46" t="str">
            <v>Long Stay</v>
          </cell>
          <cell r="J46">
            <v>1.7910189999999999</v>
          </cell>
          <cell r="K46">
            <v>1.9361079999999999</v>
          </cell>
          <cell r="L46">
            <v>1.6568179999999999</v>
          </cell>
          <cell r="N46" t="str">
            <v>Y</v>
          </cell>
          <cell r="O46" t="str">
            <v>20210401-20220331</v>
          </cell>
          <cell r="P46" t="str">
            <v>234 CHESTNUT STREET, UNION, NJ, 07083</v>
          </cell>
          <cell r="Q46">
            <v>44866</v>
          </cell>
        </row>
        <row r="47">
          <cell r="A47">
            <v>315105</v>
          </cell>
          <cell r="B47" t="str">
            <v>CORAL HARBOR REHABILITATION AND HEALTHCARE CENTER</v>
          </cell>
          <cell r="C47" t="str">
            <v>2050 SIXTH AVE</v>
          </cell>
          <cell r="D47" t="str">
            <v>NEPTUNE CITY</v>
          </cell>
          <cell r="E47" t="str">
            <v>NJ</v>
          </cell>
          <cell r="F47">
            <v>7753</v>
          </cell>
          <cell r="G47">
            <v>551</v>
          </cell>
          <cell r="H47" t="str">
            <v>Number of hospitalizations per 1000 long-stay resident days</v>
          </cell>
          <cell r="I47" t="str">
            <v>Long Stay</v>
          </cell>
          <cell r="J47">
            <v>2.389929</v>
          </cell>
          <cell r="K47">
            <v>2.569715</v>
          </cell>
          <cell r="L47">
            <v>1.6479550000000001</v>
          </cell>
          <cell r="N47" t="str">
            <v>Y</v>
          </cell>
          <cell r="O47" t="str">
            <v>20210401-20220331</v>
          </cell>
          <cell r="P47" t="str">
            <v>2050 SIXTH AVE, NEPTUNE CITY, NJ, 07753</v>
          </cell>
          <cell r="Q47">
            <v>44866</v>
          </cell>
        </row>
        <row r="48">
          <cell r="A48">
            <v>315106</v>
          </cell>
          <cell r="B48" t="str">
            <v>ELIZABETH NURSING AND REHAB</v>
          </cell>
          <cell r="C48" t="str">
            <v>1048 GROVE STREET</v>
          </cell>
          <cell r="D48" t="str">
            <v>ELIZABETH</v>
          </cell>
          <cell r="E48" t="str">
            <v>NJ</v>
          </cell>
          <cell r="F48">
            <v>7202</v>
          </cell>
          <cell r="G48">
            <v>551</v>
          </cell>
          <cell r="H48" t="str">
            <v>Number of hospitalizations per 1000 long-stay resident days</v>
          </cell>
          <cell r="I48" t="str">
            <v>Long Stay</v>
          </cell>
          <cell r="J48">
            <v>1.4043060000000001</v>
          </cell>
          <cell r="K48">
            <v>1.180936</v>
          </cell>
          <cell r="L48">
            <v>1.2888729999999999</v>
          </cell>
          <cell r="N48" t="str">
            <v>Y</v>
          </cell>
          <cell r="O48" t="str">
            <v>20210401-20220331</v>
          </cell>
          <cell r="P48" t="str">
            <v>1048 GROVE STREET, ELIZABETH, NJ, 07202</v>
          </cell>
          <cell r="Q48">
            <v>44866</v>
          </cell>
        </row>
        <row r="49">
          <cell r="A49">
            <v>315108</v>
          </cell>
          <cell r="B49" t="str">
            <v>PRINCETON CARE CENTER</v>
          </cell>
          <cell r="C49" t="str">
            <v>728 BUNN DRIVE</v>
          </cell>
          <cell r="D49" t="str">
            <v>PRINCETON</v>
          </cell>
          <cell r="E49" t="str">
            <v>NJ</v>
          </cell>
          <cell r="F49">
            <v>8540</v>
          </cell>
          <cell r="G49">
            <v>551</v>
          </cell>
          <cell r="H49" t="str">
            <v>Number of hospitalizations per 1000 long-stay resident days</v>
          </cell>
          <cell r="I49" t="str">
            <v>Long Stay</v>
          </cell>
          <cell r="J49">
            <v>2.2139720000000001</v>
          </cell>
          <cell r="K49">
            <v>2.1424750000000001</v>
          </cell>
          <cell r="L49">
            <v>1.4831639999999999</v>
          </cell>
          <cell r="N49" t="str">
            <v>Y</v>
          </cell>
          <cell r="O49" t="str">
            <v>20210401-20220331</v>
          </cell>
          <cell r="P49" t="str">
            <v>728 BUNN DRIVE, PRINCETON, NJ, 08540</v>
          </cell>
          <cell r="Q49">
            <v>44866</v>
          </cell>
        </row>
        <row r="50">
          <cell r="A50">
            <v>315110</v>
          </cell>
          <cell r="B50" t="str">
            <v>LAKEVIEW REHABILITATION AND CARE CENTER</v>
          </cell>
          <cell r="C50" t="str">
            <v>130 TERHUNE DRIVE</v>
          </cell>
          <cell r="D50" t="str">
            <v>WAYNE</v>
          </cell>
          <cell r="E50" t="str">
            <v>NJ</v>
          </cell>
          <cell r="F50">
            <v>7470</v>
          </cell>
          <cell r="G50">
            <v>551</v>
          </cell>
          <cell r="H50" t="str">
            <v>Number of hospitalizations per 1000 long-stay resident days</v>
          </cell>
          <cell r="I50" t="str">
            <v>Long Stay</v>
          </cell>
          <cell r="J50">
            <v>2.7443770000000001</v>
          </cell>
          <cell r="K50">
            <v>4.0204279999999999</v>
          </cell>
          <cell r="L50">
            <v>2.245298</v>
          </cell>
          <cell r="N50" t="str">
            <v>Y</v>
          </cell>
          <cell r="O50" t="str">
            <v>20210401-20220331</v>
          </cell>
          <cell r="P50" t="str">
            <v>130 TERHUNE DRIVE, WAYNE, NJ, 07470</v>
          </cell>
          <cell r="Q50">
            <v>44866</v>
          </cell>
        </row>
        <row r="51">
          <cell r="A51">
            <v>315111</v>
          </cell>
          <cell r="B51" t="str">
            <v>PREFERRED CARE AT HAMILTON</v>
          </cell>
          <cell r="C51" t="str">
            <v>1501 STATE HWY 33</v>
          </cell>
          <cell r="D51" t="str">
            <v>HAMILTON SQUARE</v>
          </cell>
          <cell r="E51" t="str">
            <v>NJ</v>
          </cell>
          <cell r="F51">
            <v>8690</v>
          </cell>
          <cell r="G51">
            <v>551</v>
          </cell>
          <cell r="H51" t="str">
            <v>Number of hospitalizations per 1000 long-stay resident days</v>
          </cell>
          <cell r="I51" t="str">
            <v>Long Stay</v>
          </cell>
          <cell r="J51">
            <v>1.0719030000000001</v>
          </cell>
          <cell r="K51">
            <v>1.3780429999999999</v>
          </cell>
          <cell r="L51">
            <v>1.9703930000000001</v>
          </cell>
          <cell r="N51" t="str">
            <v>Y</v>
          </cell>
          <cell r="O51" t="str">
            <v>20210401-20220331</v>
          </cell>
          <cell r="P51" t="str">
            <v>1501 STATE HWY 33, HAMILTON SQUARE, NJ, 08690</v>
          </cell>
          <cell r="Q51">
            <v>44866</v>
          </cell>
        </row>
        <row r="52">
          <cell r="A52">
            <v>315112</v>
          </cell>
          <cell r="B52" t="str">
            <v>HUDSONVIEW HEALTH CARE CENTER</v>
          </cell>
          <cell r="C52" t="str">
            <v>9020 WALL STREET</v>
          </cell>
          <cell r="D52" t="str">
            <v>NORTH BERGEN</v>
          </cell>
          <cell r="E52" t="str">
            <v>NJ</v>
          </cell>
          <cell r="F52">
            <v>7047</v>
          </cell>
          <cell r="G52">
            <v>551</v>
          </cell>
          <cell r="H52" t="str">
            <v>Number of hospitalizations per 1000 long-stay resident days</v>
          </cell>
          <cell r="I52" t="str">
            <v>Long Stay</v>
          </cell>
          <cell r="J52">
            <v>1.853059</v>
          </cell>
          <cell r="K52">
            <v>1.580457</v>
          </cell>
          <cell r="L52">
            <v>1.3071900000000001</v>
          </cell>
          <cell r="N52" t="str">
            <v>Y</v>
          </cell>
          <cell r="O52" t="str">
            <v>20210401-20220331</v>
          </cell>
          <cell r="P52" t="str">
            <v>9020 WALL STREET, NORTH BERGEN, NJ, 07047</v>
          </cell>
          <cell r="Q52">
            <v>44866</v>
          </cell>
        </row>
        <row r="53">
          <cell r="A53">
            <v>315113</v>
          </cell>
          <cell r="B53" t="str">
            <v>CLOVER MEADOWS HEALTHCARE AND REHABILITATION CENTE</v>
          </cell>
          <cell r="C53" t="str">
            <v>112 FRANKLIN CORNER ROAD</v>
          </cell>
          <cell r="D53" t="str">
            <v>LAWRENCEVILLE</v>
          </cell>
          <cell r="E53" t="str">
            <v>NJ</v>
          </cell>
          <cell r="F53">
            <v>8648</v>
          </cell>
          <cell r="G53">
            <v>551</v>
          </cell>
          <cell r="H53" t="str">
            <v>Number of hospitalizations per 1000 long-stay resident days</v>
          </cell>
          <cell r="I53" t="str">
            <v>Long Stay</v>
          </cell>
          <cell r="J53">
            <v>2.946361</v>
          </cell>
          <cell r="K53">
            <v>2.9641609999999998</v>
          </cell>
          <cell r="L53">
            <v>1.541917</v>
          </cell>
          <cell r="N53" t="str">
            <v>Y</v>
          </cell>
          <cell r="O53" t="str">
            <v>20210401-20220331</v>
          </cell>
          <cell r="P53" t="str">
            <v>112 FRANKLIN CORNER ROAD, LAWRENCEVILLE, NJ, 08648</v>
          </cell>
          <cell r="Q53">
            <v>44866</v>
          </cell>
        </row>
        <row r="54">
          <cell r="A54">
            <v>315115</v>
          </cell>
          <cell r="B54" t="str">
            <v>ATLANTIC COAST REHAB &amp; HEALTH</v>
          </cell>
          <cell r="C54" t="str">
            <v>485 RIVER AVE</v>
          </cell>
          <cell r="D54" t="str">
            <v>LAKEWOOD</v>
          </cell>
          <cell r="E54" t="str">
            <v>NJ</v>
          </cell>
          <cell r="F54">
            <v>8701</v>
          </cell>
          <cell r="G54">
            <v>551</v>
          </cell>
          <cell r="H54" t="str">
            <v>Number of hospitalizations per 1000 long-stay resident days</v>
          </cell>
          <cell r="I54" t="str">
            <v>Long Stay</v>
          </cell>
          <cell r="J54">
            <v>2.1546240000000001</v>
          </cell>
          <cell r="K54">
            <v>1.9459900000000001</v>
          </cell>
          <cell r="L54">
            <v>1.38425</v>
          </cell>
          <cell r="N54" t="str">
            <v>Y</v>
          </cell>
          <cell r="O54" t="str">
            <v>20210401-20220331</v>
          </cell>
          <cell r="P54" t="str">
            <v>485 RIVER AVE, LAKEWOOD, NJ, 08701</v>
          </cell>
          <cell r="Q54">
            <v>44866</v>
          </cell>
        </row>
        <row r="55">
          <cell r="A55">
            <v>315119</v>
          </cell>
          <cell r="B55" t="str">
            <v>ARNOLD WALTER NURSING &amp; REHABILITATION CENTER</v>
          </cell>
          <cell r="C55" t="str">
            <v>622 S LAUREL AVENUE</v>
          </cell>
          <cell r="D55" t="str">
            <v>HAZLET</v>
          </cell>
          <cell r="E55" t="str">
            <v>NJ</v>
          </cell>
          <cell r="F55">
            <v>7730</v>
          </cell>
          <cell r="G55">
            <v>551</v>
          </cell>
          <cell r="H55" t="str">
            <v>Number of hospitalizations per 1000 long-stay resident days</v>
          </cell>
          <cell r="I55" t="str">
            <v>Long Stay</v>
          </cell>
          <cell r="J55">
            <v>1.789099</v>
          </cell>
          <cell r="K55">
            <v>1.8723590000000001</v>
          </cell>
          <cell r="L55">
            <v>1.6039840000000001</v>
          </cell>
          <cell r="N55" t="str">
            <v>Y</v>
          </cell>
          <cell r="O55" t="str">
            <v>20210401-20220331</v>
          </cell>
          <cell r="P55" t="str">
            <v>622 S LAUREL AVENUE, HAZLET, NJ, 07730</v>
          </cell>
          <cell r="Q55">
            <v>44866</v>
          </cell>
        </row>
        <row r="56">
          <cell r="A56">
            <v>315120</v>
          </cell>
          <cell r="B56" t="str">
            <v>CHATHAM HILLS SUBACUTE CARE CENTER</v>
          </cell>
          <cell r="C56" t="str">
            <v>415 SOUTHERN BLVD</v>
          </cell>
          <cell r="D56" t="str">
            <v>CHATHAM</v>
          </cell>
          <cell r="E56" t="str">
            <v>NJ</v>
          </cell>
          <cell r="F56">
            <v>7928</v>
          </cell>
          <cell r="G56">
            <v>551</v>
          </cell>
          <cell r="H56" t="str">
            <v>Number of hospitalizations per 1000 long-stay resident days</v>
          </cell>
          <cell r="I56" t="str">
            <v>Long Stay</v>
          </cell>
          <cell r="J56">
            <v>0.86040799999999995</v>
          </cell>
          <cell r="K56">
            <v>0.82194599999999995</v>
          </cell>
          <cell r="L56">
            <v>1.4641459999999999</v>
          </cell>
          <cell r="N56" t="str">
            <v>Y</v>
          </cell>
          <cell r="O56" t="str">
            <v>20210401-20220331</v>
          </cell>
          <cell r="P56" t="str">
            <v>415 SOUTHERN BLVD, CHATHAM, NJ, 07928</v>
          </cell>
          <cell r="Q56">
            <v>44866</v>
          </cell>
        </row>
        <row r="57">
          <cell r="A57">
            <v>315122</v>
          </cell>
          <cell r="B57" t="str">
            <v>COMPLETE CARE AT WESTFIELD, LLC</v>
          </cell>
          <cell r="C57" t="str">
            <v>1515 LAMBERTS MILL ROAD</v>
          </cell>
          <cell r="D57" t="str">
            <v>WESTFIELD</v>
          </cell>
          <cell r="E57" t="str">
            <v>NJ</v>
          </cell>
          <cell r="F57">
            <v>7090</v>
          </cell>
          <cell r="G57">
            <v>551</v>
          </cell>
          <cell r="H57" t="str">
            <v>Number of hospitalizations per 1000 long-stay resident days</v>
          </cell>
          <cell r="I57" t="str">
            <v>Long Stay</v>
          </cell>
          <cell r="J57">
            <v>0.57659400000000005</v>
          </cell>
          <cell r="K57">
            <v>0.89872099999999999</v>
          </cell>
          <cell r="L57">
            <v>2.3889140000000002</v>
          </cell>
          <cell r="N57" t="str">
            <v>Y</v>
          </cell>
          <cell r="O57" t="str">
            <v>20210401-20220331</v>
          </cell>
          <cell r="P57" t="str">
            <v>1515 LAMBERTS MILL ROAD, WESTFIELD, NJ, 07090</v>
          </cell>
          <cell r="Q57">
            <v>44866</v>
          </cell>
        </row>
        <row r="58">
          <cell r="A58">
            <v>315124</v>
          </cell>
          <cell r="B58" t="str">
            <v>BELLE CARE NURSING AND REHABILITATION CENTER</v>
          </cell>
          <cell r="C58" t="str">
            <v>439 BELLEVUE AVENUE</v>
          </cell>
          <cell r="D58" t="str">
            <v>TRENTON</v>
          </cell>
          <cell r="E58" t="str">
            <v>NJ</v>
          </cell>
          <cell r="F58">
            <v>8618</v>
          </cell>
          <cell r="G58">
            <v>551</v>
          </cell>
          <cell r="H58" t="str">
            <v>Number of hospitalizations per 1000 long-stay resident days</v>
          </cell>
          <cell r="I58" t="str">
            <v>Long Stay</v>
          </cell>
          <cell r="J58">
            <v>1.8057700000000001</v>
          </cell>
          <cell r="K58">
            <v>1.4524330000000001</v>
          </cell>
          <cell r="L58">
            <v>1.2327619999999999</v>
          </cell>
          <cell r="N58" t="str">
            <v>Y</v>
          </cell>
          <cell r="O58" t="str">
            <v>20210401-20220331</v>
          </cell>
          <cell r="P58" t="str">
            <v>439 BELLEVUE AVENUE, TRENTON, NJ, 08618</v>
          </cell>
          <cell r="Q58">
            <v>44866</v>
          </cell>
        </row>
        <row r="59">
          <cell r="A59">
            <v>315125</v>
          </cell>
          <cell r="B59" t="str">
            <v>CRYSTAL SPRING CENTER LLC</v>
          </cell>
          <cell r="C59" t="str">
            <v>395 LAKESIDE BLVD</v>
          </cell>
          <cell r="D59" t="str">
            <v>BAYVILLE</v>
          </cell>
          <cell r="E59" t="str">
            <v>NJ</v>
          </cell>
          <cell r="F59">
            <v>8721</v>
          </cell>
          <cell r="G59">
            <v>551</v>
          </cell>
          <cell r="H59" t="str">
            <v>Number of hospitalizations per 1000 long-stay resident days</v>
          </cell>
          <cell r="I59" t="str">
            <v>Long Stay</v>
          </cell>
          <cell r="J59">
            <v>2.3141889999999998</v>
          </cell>
          <cell r="K59">
            <v>1.9010279999999999</v>
          </cell>
          <cell r="L59">
            <v>1.2590269999999999</v>
          </cell>
          <cell r="N59" t="str">
            <v>Y</v>
          </cell>
          <cell r="O59" t="str">
            <v>20210401-20220331</v>
          </cell>
          <cell r="P59" t="str">
            <v>395 LAKESIDE BLVD, BAYVILLE, NJ, 08721</v>
          </cell>
          <cell r="Q59">
            <v>44866</v>
          </cell>
        </row>
        <row r="60">
          <cell r="A60">
            <v>315126</v>
          </cell>
          <cell r="B60" t="str">
            <v>BISHOP MCCARTHY CENTER FOR REHAB &amp; HEALTHCARE</v>
          </cell>
          <cell r="C60" t="str">
            <v>1045 E CHESTNUT AVE</v>
          </cell>
          <cell r="D60" t="str">
            <v>VINELAND</v>
          </cell>
          <cell r="E60" t="str">
            <v>NJ</v>
          </cell>
          <cell r="F60">
            <v>8360</v>
          </cell>
          <cell r="G60">
            <v>551</v>
          </cell>
          <cell r="H60" t="str">
            <v>Number of hospitalizations per 1000 long-stay resident days</v>
          </cell>
          <cell r="I60" t="str">
            <v>Long Stay</v>
          </cell>
          <cell r="J60">
            <v>2.3574120000000001</v>
          </cell>
          <cell r="K60">
            <v>2.0625849999999999</v>
          </cell>
          <cell r="L60">
            <v>1.340978</v>
          </cell>
          <cell r="N60" t="str">
            <v>Y</v>
          </cell>
          <cell r="O60" t="str">
            <v>20210401-20220331</v>
          </cell>
          <cell r="P60" t="str">
            <v>1045 E CHESTNUT AVE, VINELAND, NJ, 08360</v>
          </cell>
          <cell r="Q60">
            <v>44866</v>
          </cell>
        </row>
        <row r="61">
          <cell r="A61">
            <v>315127</v>
          </cell>
          <cell r="B61" t="str">
            <v>ST LAWRENCE REHAB CENTER</v>
          </cell>
          <cell r="C61" t="str">
            <v>2381 LAWRENCEVILLE ROAD</v>
          </cell>
          <cell r="D61" t="str">
            <v>LAWRENCEVILLE</v>
          </cell>
          <cell r="E61" t="str">
            <v>NJ</v>
          </cell>
          <cell r="F61">
            <v>8648</v>
          </cell>
          <cell r="G61">
            <v>551</v>
          </cell>
          <cell r="H61" t="str">
            <v>Number of hospitalizations per 1000 long-stay resident days</v>
          </cell>
          <cell r="I61" t="str">
            <v>Long Stay</v>
          </cell>
          <cell r="J61" t="str">
            <v>*</v>
          </cell>
          <cell r="M61">
            <v>9</v>
          </cell>
          <cell r="N61" t="str">
            <v>Y</v>
          </cell>
          <cell r="O61" t="str">
            <v>20210401-20220331</v>
          </cell>
          <cell r="P61" t="str">
            <v>2381 LAWRENCEVILLE ROAD, LAWRENCEVILLE, NJ, 08648</v>
          </cell>
          <cell r="Q61">
            <v>44866</v>
          </cell>
        </row>
        <row r="62">
          <cell r="A62">
            <v>315128</v>
          </cell>
          <cell r="B62" t="str">
            <v>MOUNT HOLLY REHABILITATION &amp; HEALTHCARE CENTER</v>
          </cell>
          <cell r="C62" t="str">
            <v>62 RICHMOND AVENUE</v>
          </cell>
          <cell r="D62" t="str">
            <v>LUMBERTON</v>
          </cell>
          <cell r="E62" t="str">
            <v>NJ</v>
          </cell>
          <cell r="F62">
            <v>8048</v>
          </cell>
          <cell r="G62">
            <v>551</v>
          </cell>
          <cell r="H62" t="str">
            <v>Number of hospitalizations per 1000 long-stay resident days</v>
          </cell>
          <cell r="I62" t="str">
            <v>Long Stay</v>
          </cell>
          <cell r="J62">
            <v>0.90799799999999997</v>
          </cell>
          <cell r="K62">
            <v>0.48774499999999998</v>
          </cell>
          <cell r="L62">
            <v>0.82329200000000002</v>
          </cell>
          <cell r="N62" t="str">
            <v>Y</v>
          </cell>
          <cell r="O62" t="str">
            <v>20210401-20220331</v>
          </cell>
          <cell r="P62" t="str">
            <v>62 RICHMOND AVENUE, LUMBERTON, NJ, 08048</v>
          </cell>
          <cell r="Q62">
            <v>44866</v>
          </cell>
        </row>
        <row r="63">
          <cell r="A63">
            <v>315129</v>
          </cell>
          <cell r="B63" t="str">
            <v>DELLRIDGE HEALTH &amp; REHABILITATION CENTER</v>
          </cell>
          <cell r="C63" t="str">
            <v>532 FARVIEW AVE</v>
          </cell>
          <cell r="D63" t="str">
            <v>PARAMUS</v>
          </cell>
          <cell r="E63" t="str">
            <v>NJ</v>
          </cell>
          <cell r="F63">
            <v>7652</v>
          </cell>
          <cell r="G63">
            <v>551</v>
          </cell>
          <cell r="H63" t="str">
            <v>Number of hospitalizations per 1000 long-stay resident days</v>
          </cell>
          <cell r="I63" t="str">
            <v>Long Stay</v>
          </cell>
          <cell r="J63">
            <v>0.948264</v>
          </cell>
          <cell r="K63">
            <v>1.211282</v>
          </cell>
          <cell r="L63">
            <v>1.9577690000000001</v>
          </cell>
          <cell r="N63" t="str">
            <v>Y</v>
          </cell>
          <cell r="O63" t="str">
            <v>20210401-20220331</v>
          </cell>
          <cell r="P63" t="str">
            <v>532 FARVIEW AVE, PARAMUS, NJ, 07652</v>
          </cell>
          <cell r="Q63">
            <v>44866</v>
          </cell>
        </row>
        <row r="64">
          <cell r="A64">
            <v>315131</v>
          </cell>
          <cell r="B64" t="str">
            <v>COMPLETE CARE AT WILLOW CREEK</v>
          </cell>
          <cell r="C64" t="str">
            <v>1165 EASTON AVE</v>
          </cell>
          <cell r="D64" t="str">
            <v>SOMERSET</v>
          </cell>
          <cell r="E64" t="str">
            <v>NJ</v>
          </cell>
          <cell r="F64">
            <v>8873</v>
          </cell>
          <cell r="G64">
            <v>551</v>
          </cell>
          <cell r="H64" t="str">
            <v>Number of hospitalizations per 1000 long-stay resident days</v>
          </cell>
          <cell r="I64" t="str">
            <v>Long Stay</v>
          </cell>
          <cell r="J64">
            <v>0.76611099999999999</v>
          </cell>
          <cell r="K64">
            <v>2.0590250000000001</v>
          </cell>
          <cell r="L64">
            <v>4.1192260000000003</v>
          </cell>
          <cell r="N64" t="str">
            <v>Y</v>
          </cell>
          <cell r="O64" t="str">
            <v>20210401-20220331</v>
          </cell>
          <cell r="P64" t="str">
            <v>1165 EASTON AVE, SOMERSET, NJ, 08873</v>
          </cell>
          <cell r="Q64">
            <v>44866</v>
          </cell>
        </row>
        <row r="65">
          <cell r="A65">
            <v>315132</v>
          </cell>
          <cell r="B65" t="str">
            <v>CARE ONE AT THE HIGHLANDS</v>
          </cell>
          <cell r="C65" t="str">
            <v>1350 INMAN AVENUE</v>
          </cell>
          <cell r="D65" t="str">
            <v>EDISON</v>
          </cell>
          <cell r="E65" t="str">
            <v>NJ</v>
          </cell>
          <cell r="F65">
            <v>8820</v>
          </cell>
          <cell r="G65">
            <v>551</v>
          </cell>
          <cell r="H65" t="str">
            <v>Number of hospitalizations per 1000 long-stay resident days</v>
          </cell>
          <cell r="I65" t="str">
            <v>Long Stay</v>
          </cell>
          <cell r="J65">
            <v>1.135087</v>
          </cell>
          <cell r="K65">
            <v>2.2892540000000001</v>
          </cell>
          <cell r="L65">
            <v>3.0910799999999998</v>
          </cell>
          <cell r="N65" t="str">
            <v>Y</v>
          </cell>
          <cell r="O65" t="str">
            <v>20210401-20220331</v>
          </cell>
          <cell r="P65" t="str">
            <v>1350 INMAN AVENUE, EDISON, NJ, 08820</v>
          </cell>
          <cell r="Q65">
            <v>44866</v>
          </cell>
        </row>
        <row r="66">
          <cell r="A66">
            <v>315133</v>
          </cell>
          <cell r="B66" t="str">
            <v>WOODCLIFF LAKE HEALTH &amp; REHABILITATION CENTER</v>
          </cell>
          <cell r="C66" t="str">
            <v>555 CHESTNUT RIDGE ROAD</v>
          </cell>
          <cell r="D66" t="str">
            <v>WOODCLIFF LAKE</v>
          </cell>
          <cell r="E66" t="str">
            <v>NJ</v>
          </cell>
          <cell r="F66">
            <v>7677</v>
          </cell>
          <cell r="G66">
            <v>551</v>
          </cell>
          <cell r="H66" t="str">
            <v>Number of hospitalizations per 1000 long-stay resident days</v>
          </cell>
          <cell r="I66" t="str">
            <v>Long Stay</v>
          </cell>
          <cell r="J66">
            <v>1.235012</v>
          </cell>
          <cell r="K66">
            <v>1.4330750000000001</v>
          </cell>
          <cell r="L66">
            <v>1.778456</v>
          </cell>
          <cell r="N66" t="str">
            <v>Y</v>
          </cell>
          <cell r="O66" t="str">
            <v>20210401-20220331</v>
          </cell>
          <cell r="P66" t="str">
            <v>555 CHESTNUT RIDGE ROAD, WOODCLIFF LAKE, NJ, 07677</v>
          </cell>
          <cell r="Q66">
            <v>44866</v>
          </cell>
        </row>
        <row r="67">
          <cell r="A67">
            <v>315134</v>
          </cell>
          <cell r="B67" t="str">
            <v>COMPLETE CARE AT GREEN KNOLL</v>
          </cell>
          <cell r="C67" t="str">
            <v>875 ROUTE 202-206 NORTH</v>
          </cell>
          <cell r="D67" t="str">
            <v>BRIDGEWATER</v>
          </cell>
          <cell r="E67" t="str">
            <v>NJ</v>
          </cell>
          <cell r="F67">
            <v>8807</v>
          </cell>
          <cell r="G67">
            <v>551</v>
          </cell>
          <cell r="H67" t="str">
            <v>Number of hospitalizations per 1000 long-stay resident days</v>
          </cell>
          <cell r="I67" t="str">
            <v>Long Stay</v>
          </cell>
          <cell r="J67">
            <v>1.3517999999999999</v>
          </cell>
          <cell r="K67">
            <v>1.3059320000000001</v>
          </cell>
          <cell r="L67">
            <v>1.480653</v>
          </cell>
          <cell r="N67" t="str">
            <v>Y</v>
          </cell>
          <cell r="O67" t="str">
            <v>20210401-20220331</v>
          </cell>
          <cell r="P67" t="str">
            <v>875 ROUTE 202-206 NORTH, BRIDGEWATER, NJ, 08807</v>
          </cell>
          <cell r="Q67">
            <v>44866</v>
          </cell>
        </row>
        <row r="68">
          <cell r="A68">
            <v>315135</v>
          </cell>
          <cell r="B68" t="str">
            <v>CREST POINTE REHABILITATION AND HEALTHCARE CENTER</v>
          </cell>
          <cell r="C68" t="str">
            <v>1515 HULSE ROAD</v>
          </cell>
          <cell r="D68" t="str">
            <v>PT PLEASANT</v>
          </cell>
          <cell r="E68" t="str">
            <v>NJ</v>
          </cell>
          <cell r="F68">
            <v>8742</v>
          </cell>
          <cell r="G68">
            <v>551</v>
          </cell>
          <cell r="H68" t="str">
            <v>Number of hospitalizations per 1000 long-stay resident days</v>
          </cell>
          <cell r="I68" t="str">
            <v>Long Stay</v>
          </cell>
          <cell r="J68">
            <v>1.633348</v>
          </cell>
          <cell r="K68">
            <v>1.8322909999999999</v>
          </cell>
          <cell r="L68">
            <v>1.719338</v>
          </cell>
          <cell r="N68" t="str">
            <v>Y</v>
          </cell>
          <cell r="O68" t="str">
            <v>20210401-20220331</v>
          </cell>
          <cell r="P68" t="str">
            <v>1515 HULSE ROAD, PT PLEASANT, NJ, 08742</v>
          </cell>
          <cell r="Q68">
            <v>44866</v>
          </cell>
        </row>
        <row r="69">
          <cell r="A69">
            <v>315136</v>
          </cell>
          <cell r="B69" t="str">
            <v>MERIDIAN NURSING &amp; REHABILITATION AT SHREWSBURY</v>
          </cell>
          <cell r="C69" t="str">
            <v>89 AVENUE AT THE COMMON</v>
          </cell>
          <cell r="D69" t="str">
            <v>SHREWSBURY</v>
          </cell>
          <cell r="E69" t="str">
            <v>NJ</v>
          </cell>
          <cell r="F69">
            <v>7702</v>
          </cell>
          <cell r="G69">
            <v>551</v>
          </cell>
          <cell r="H69" t="str">
            <v>Number of hospitalizations per 1000 long-stay resident days</v>
          </cell>
          <cell r="I69" t="str">
            <v>Long Stay</v>
          </cell>
          <cell r="J69">
            <v>1.581183</v>
          </cell>
          <cell r="K69">
            <v>1.7318739999999999</v>
          </cell>
          <cell r="L69">
            <v>1.678725</v>
          </cell>
          <cell r="N69" t="str">
            <v>Y</v>
          </cell>
          <cell r="O69" t="str">
            <v>20210401-20220331</v>
          </cell>
          <cell r="P69" t="str">
            <v>89 AVENUE AT THE COMMON, SHREWSBURY, NJ, 07702</v>
          </cell>
          <cell r="Q69">
            <v>44866</v>
          </cell>
        </row>
        <row r="70">
          <cell r="A70">
            <v>315137</v>
          </cell>
          <cell r="B70" t="str">
            <v>BARN HILL CARE AND REHAB CENTER</v>
          </cell>
          <cell r="C70" t="str">
            <v>249 HIGH STREET</v>
          </cell>
          <cell r="D70" t="str">
            <v>NEWTON</v>
          </cell>
          <cell r="E70" t="str">
            <v>NJ</v>
          </cell>
          <cell r="F70">
            <v>7860</v>
          </cell>
          <cell r="G70">
            <v>551</v>
          </cell>
          <cell r="H70" t="str">
            <v>Number of hospitalizations per 1000 long-stay resident days</v>
          </cell>
          <cell r="I70" t="str">
            <v>Long Stay</v>
          </cell>
          <cell r="J70">
            <v>1.773695</v>
          </cell>
          <cell r="K70">
            <v>1.3931309999999999</v>
          </cell>
          <cell r="L70">
            <v>1.203811</v>
          </cell>
          <cell r="N70" t="str">
            <v>Y</v>
          </cell>
          <cell r="O70" t="str">
            <v>20210401-20220331</v>
          </cell>
          <cell r="P70" t="str">
            <v>249 HIGH STREET, NEWTON, NJ, 07860</v>
          </cell>
          <cell r="Q70">
            <v>44866</v>
          </cell>
        </row>
        <row r="71">
          <cell r="A71">
            <v>315138</v>
          </cell>
          <cell r="B71" t="str">
            <v>TROY HILLS CENTER</v>
          </cell>
          <cell r="C71" t="str">
            <v>200 REYNOLDS AVE</v>
          </cell>
          <cell r="D71" t="str">
            <v>PARSIPPANY</v>
          </cell>
          <cell r="E71" t="str">
            <v>NJ</v>
          </cell>
          <cell r="F71">
            <v>7054</v>
          </cell>
          <cell r="G71">
            <v>551</v>
          </cell>
          <cell r="H71" t="str">
            <v>Number of hospitalizations per 1000 long-stay resident days</v>
          </cell>
          <cell r="I71" t="str">
            <v>Long Stay</v>
          </cell>
          <cell r="J71">
            <v>2.1429640000000001</v>
          </cell>
          <cell r="K71">
            <v>1.773639</v>
          </cell>
          <cell r="L71">
            <v>1.268516</v>
          </cell>
          <cell r="N71" t="str">
            <v>Y</v>
          </cell>
          <cell r="O71" t="str">
            <v>20210401-20220331</v>
          </cell>
          <cell r="P71" t="str">
            <v>200 REYNOLDS AVE, PARSIPPANY, NJ, 07054</v>
          </cell>
          <cell r="Q71">
            <v>44866</v>
          </cell>
        </row>
        <row r="72">
          <cell r="A72">
            <v>315140</v>
          </cell>
          <cell r="B72" t="str">
            <v>REHAB AT RIVER'S EDGE</v>
          </cell>
          <cell r="C72" t="str">
            <v>633 ROUTE 28</v>
          </cell>
          <cell r="D72" t="str">
            <v>RARITAN</v>
          </cell>
          <cell r="E72" t="str">
            <v>NJ</v>
          </cell>
          <cell r="F72">
            <v>8869</v>
          </cell>
          <cell r="G72">
            <v>551</v>
          </cell>
          <cell r="H72" t="str">
            <v>Number of hospitalizations per 1000 long-stay resident days</v>
          </cell>
          <cell r="I72" t="str">
            <v>Long Stay</v>
          </cell>
          <cell r="J72">
            <v>1.4515629999999999</v>
          </cell>
          <cell r="K72">
            <v>1.615211</v>
          </cell>
          <cell r="L72">
            <v>1.705449</v>
          </cell>
          <cell r="N72" t="str">
            <v>Y</v>
          </cell>
          <cell r="O72" t="str">
            <v>20210401-20220331</v>
          </cell>
          <cell r="P72" t="str">
            <v>633 ROUTE 28, RARITAN, NJ, 08869</v>
          </cell>
          <cell r="Q72">
            <v>44866</v>
          </cell>
        </row>
        <row r="73">
          <cell r="A73">
            <v>315141</v>
          </cell>
          <cell r="B73" t="str">
            <v>ABINGDON CARE &amp; REHABILITATION CENTER</v>
          </cell>
          <cell r="C73" t="str">
            <v>303 ROCK AVE</v>
          </cell>
          <cell r="D73" t="str">
            <v>GREEN BROOK</v>
          </cell>
          <cell r="E73" t="str">
            <v>NJ</v>
          </cell>
          <cell r="F73">
            <v>8812</v>
          </cell>
          <cell r="G73">
            <v>551</v>
          </cell>
          <cell r="H73" t="str">
            <v>Number of hospitalizations per 1000 long-stay resident days</v>
          </cell>
          <cell r="I73" t="str">
            <v>Long Stay</v>
          </cell>
          <cell r="J73">
            <v>1.1425920000000001</v>
          </cell>
          <cell r="K73">
            <v>1.0257579999999999</v>
          </cell>
          <cell r="L73">
            <v>1.3759380000000001</v>
          </cell>
          <cell r="N73" t="str">
            <v>Y</v>
          </cell>
          <cell r="O73" t="str">
            <v>20210401-20220331</v>
          </cell>
          <cell r="P73" t="str">
            <v>303 ROCK AVE, GREEN BROOK, NJ, 08812</v>
          </cell>
          <cell r="Q73">
            <v>44866</v>
          </cell>
        </row>
        <row r="74">
          <cell r="A74">
            <v>315142</v>
          </cell>
          <cell r="B74" t="str">
            <v>LLANFAIR HOUSE CARE &amp; REHABILITATION CENTER</v>
          </cell>
          <cell r="C74" t="str">
            <v>1140 BLACK OAK RIDGE ROAD</v>
          </cell>
          <cell r="D74" t="str">
            <v>WAYNE</v>
          </cell>
          <cell r="E74" t="str">
            <v>NJ</v>
          </cell>
          <cell r="F74">
            <v>7470</v>
          </cell>
          <cell r="G74">
            <v>551</v>
          </cell>
          <cell r="H74" t="str">
            <v>Number of hospitalizations per 1000 long-stay resident days</v>
          </cell>
          <cell r="I74" t="str">
            <v>Long Stay</v>
          </cell>
          <cell r="J74">
            <v>1.347961</v>
          </cell>
          <cell r="K74">
            <v>1.8107740000000001</v>
          </cell>
          <cell r="L74">
            <v>2.0588860000000002</v>
          </cell>
          <cell r="N74" t="str">
            <v>Y</v>
          </cell>
          <cell r="O74" t="str">
            <v>20210401-20220331</v>
          </cell>
          <cell r="P74" t="str">
            <v>1140 BLACK OAK RIDGE ROAD, WAYNE, NJ, 07470</v>
          </cell>
          <cell r="Q74">
            <v>44866</v>
          </cell>
        </row>
        <row r="75">
          <cell r="A75">
            <v>315143</v>
          </cell>
          <cell r="B75" t="str">
            <v>HOLLY MANOR CENTER</v>
          </cell>
          <cell r="C75" t="str">
            <v>84 COLD HILL ROAD</v>
          </cell>
          <cell r="D75" t="str">
            <v>MENDHAM</v>
          </cell>
          <cell r="E75" t="str">
            <v>NJ</v>
          </cell>
          <cell r="F75">
            <v>7945</v>
          </cell>
          <cell r="G75">
            <v>551</v>
          </cell>
          <cell r="H75" t="str">
            <v>Number of hospitalizations per 1000 long-stay resident days</v>
          </cell>
          <cell r="I75" t="str">
            <v>Long Stay</v>
          </cell>
          <cell r="J75">
            <v>1.0974950000000001</v>
          </cell>
          <cell r="K75">
            <v>0.91730199999999995</v>
          </cell>
          <cell r="L75">
            <v>1.2810170000000001</v>
          </cell>
          <cell r="N75" t="str">
            <v>Y</v>
          </cell>
          <cell r="O75" t="str">
            <v>20210401-20220331</v>
          </cell>
          <cell r="P75" t="str">
            <v>84 COLD HILL ROAD, MENDHAM, NJ, 07945</v>
          </cell>
          <cell r="Q75">
            <v>44866</v>
          </cell>
        </row>
        <row r="76">
          <cell r="A76">
            <v>315144</v>
          </cell>
          <cell r="B76" t="str">
            <v>MEDFORD LEAS</v>
          </cell>
          <cell r="C76" t="str">
            <v>ONE MEDFORD LEAS WAY</v>
          </cell>
          <cell r="D76" t="str">
            <v>MEDFORD</v>
          </cell>
          <cell r="E76" t="str">
            <v>NJ</v>
          </cell>
          <cell r="F76">
            <v>8055</v>
          </cell>
          <cell r="G76">
            <v>551</v>
          </cell>
          <cell r="H76" t="str">
            <v>Number of hospitalizations per 1000 long-stay resident days</v>
          </cell>
          <cell r="I76" t="str">
            <v>Long Stay</v>
          </cell>
          <cell r="J76" t="str">
            <v>---</v>
          </cell>
          <cell r="M76">
            <v>10</v>
          </cell>
          <cell r="N76" t="str">
            <v>Y</v>
          </cell>
          <cell r="O76" t="str">
            <v>20210401-20220331</v>
          </cell>
          <cell r="P76" t="str">
            <v>ONE MEDFORD LEAS WAY, MEDFORD, NJ, 08055</v>
          </cell>
          <cell r="Q76">
            <v>44866</v>
          </cell>
        </row>
        <row r="77">
          <cell r="A77">
            <v>315146</v>
          </cell>
          <cell r="B77" t="str">
            <v>CARE CONNECTION RAHWAY</v>
          </cell>
          <cell r="C77" t="str">
            <v>865 STONE STREET</v>
          </cell>
          <cell r="D77" t="str">
            <v>RAHWAY</v>
          </cell>
          <cell r="E77" t="str">
            <v>NJ</v>
          </cell>
          <cell r="F77">
            <v>7065</v>
          </cell>
          <cell r="G77">
            <v>551</v>
          </cell>
          <cell r="H77" t="str">
            <v>Number of hospitalizations per 1000 long-stay resident days</v>
          </cell>
          <cell r="I77" t="str">
            <v>Long Stay</v>
          </cell>
          <cell r="J77" t="str">
            <v>---</v>
          </cell>
          <cell r="M77">
            <v>10</v>
          </cell>
          <cell r="N77" t="str">
            <v>Y</v>
          </cell>
          <cell r="O77" t="str">
            <v>20210401-20220331</v>
          </cell>
          <cell r="P77" t="str">
            <v>865 STONE STREET, RAHWAY, NJ, 07065</v>
          </cell>
          <cell r="Q77">
            <v>44866</v>
          </cell>
        </row>
        <row r="78">
          <cell r="A78">
            <v>315147</v>
          </cell>
          <cell r="B78" t="str">
            <v>GROVE PARK HEALTHCARE AND REHABILITATION</v>
          </cell>
          <cell r="C78" t="str">
            <v>101 NORTH GROVE STREET</v>
          </cell>
          <cell r="D78" t="str">
            <v>EAST ORANGE</v>
          </cell>
          <cell r="E78" t="str">
            <v>NJ</v>
          </cell>
          <cell r="F78">
            <v>7017</v>
          </cell>
          <cell r="G78">
            <v>551</v>
          </cell>
          <cell r="H78" t="str">
            <v>Number of hospitalizations per 1000 long-stay resident days</v>
          </cell>
          <cell r="I78" t="str">
            <v>Long Stay</v>
          </cell>
          <cell r="J78">
            <v>2.3610799999999998</v>
          </cell>
          <cell r="K78">
            <v>2.7977620000000001</v>
          </cell>
          <cell r="L78">
            <v>1.8161240000000001</v>
          </cell>
          <cell r="N78" t="str">
            <v>Y</v>
          </cell>
          <cell r="O78" t="str">
            <v>20210401-20220331</v>
          </cell>
          <cell r="P78" t="str">
            <v>101 NORTH GROVE STREET, EAST ORANGE, NJ, 07017</v>
          </cell>
          <cell r="Q78">
            <v>44866</v>
          </cell>
        </row>
        <row r="79">
          <cell r="A79">
            <v>315149</v>
          </cell>
          <cell r="B79" t="str">
            <v>STERLING MANOR</v>
          </cell>
          <cell r="C79" t="str">
            <v>794 N FORKLANDING ROAD</v>
          </cell>
          <cell r="D79" t="str">
            <v>MAPLE SHADE</v>
          </cell>
          <cell r="E79" t="str">
            <v>NJ</v>
          </cell>
          <cell r="F79">
            <v>8052</v>
          </cell>
          <cell r="G79">
            <v>551</v>
          </cell>
          <cell r="H79" t="str">
            <v>Number of hospitalizations per 1000 long-stay resident days</v>
          </cell>
          <cell r="I79" t="str">
            <v>Long Stay</v>
          </cell>
          <cell r="J79">
            <v>2.8793549999999999</v>
          </cell>
          <cell r="K79">
            <v>3.0494690000000002</v>
          </cell>
          <cell r="L79">
            <v>1.6232089999999999</v>
          </cell>
          <cell r="N79" t="str">
            <v>Y</v>
          </cell>
          <cell r="O79" t="str">
            <v>20210401-20220331</v>
          </cell>
          <cell r="P79" t="str">
            <v>794 N FORKLANDING ROAD, MAPLE SHADE, NJ, 08052</v>
          </cell>
          <cell r="Q79">
            <v>44866</v>
          </cell>
        </row>
        <row r="80">
          <cell r="A80">
            <v>315152</v>
          </cell>
          <cell r="B80" t="str">
            <v>CARE ONE AT WELLINGTON</v>
          </cell>
          <cell r="C80" t="str">
            <v>301 UNION STREET</v>
          </cell>
          <cell r="D80" t="str">
            <v>HACKENSACK</v>
          </cell>
          <cell r="E80" t="str">
            <v>NJ</v>
          </cell>
          <cell r="F80">
            <v>7601</v>
          </cell>
          <cell r="G80">
            <v>551</v>
          </cell>
          <cell r="H80" t="str">
            <v>Number of hospitalizations per 1000 long-stay resident days</v>
          </cell>
          <cell r="I80" t="str">
            <v>Long Stay</v>
          </cell>
          <cell r="J80">
            <v>1.567016</v>
          </cell>
          <cell r="K80">
            <v>2.0382739999999999</v>
          </cell>
          <cell r="L80">
            <v>1.9935849999999999</v>
          </cell>
          <cell r="N80" t="str">
            <v>Y</v>
          </cell>
          <cell r="O80" t="str">
            <v>20210401-20220331</v>
          </cell>
          <cell r="P80" t="str">
            <v>301 UNION STREET, HACKENSACK, NJ, 07601</v>
          </cell>
          <cell r="Q80">
            <v>44866</v>
          </cell>
        </row>
        <row r="81">
          <cell r="A81">
            <v>315153</v>
          </cell>
          <cell r="B81" t="str">
            <v>MANOR, THE</v>
          </cell>
          <cell r="C81" t="str">
            <v>689 WEST MAIN ST</v>
          </cell>
          <cell r="D81" t="str">
            <v>FREEHOLD</v>
          </cell>
          <cell r="E81" t="str">
            <v>NJ</v>
          </cell>
          <cell r="F81">
            <v>7728</v>
          </cell>
          <cell r="G81">
            <v>551</v>
          </cell>
          <cell r="H81" t="str">
            <v>Number of hospitalizations per 1000 long-stay resident days</v>
          </cell>
          <cell r="I81" t="str">
            <v>Long Stay</v>
          </cell>
          <cell r="J81">
            <v>1.2482629999999999</v>
          </cell>
          <cell r="K81">
            <v>0.86281300000000005</v>
          </cell>
          <cell r="L81">
            <v>1.0593900000000001</v>
          </cell>
          <cell r="N81" t="str">
            <v>Y</v>
          </cell>
          <cell r="O81" t="str">
            <v>20210401-20220331</v>
          </cell>
          <cell r="P81" t="str">
            <v>689 WEST MAIN ST, FREEHOLD, NJ, 07728</v>
          </cell>
          <cell r="Q81">
            <v>44866</v>
          </cell>
        </row>
        <row r="82">
          <cell r="A82">
            <v>315157</v>
          </cell>
          <cell r="B82" t="str">
            <v>MORRISTOWN POST ACUTE REHAB AND NURSING CENTER</v>
          </cell>
          <cell r="C82" t="str">
            <v>77 MADISON AVENUE</v>
          </cell>
          <cell r="D82" t="str">
            <v>MORRISTOWN</v>
          </cell>
          <cell r="E82" t="str">
            <v>NJ</v>
          </cell>
          <cell r="F82">
            <v>7960</v>
          </cell>
          <cell r="G82">
            <v>551</v>
          </cell>
          <cell r="H82" t="str">
            <v>Number of hospitalizations per 1000 long-stay resident days</v>
          </cell>
          <cell r="I82" t="str">
            <v>Long Stay</v>
          </cell>
          <cell r="J82">
            <v>1.205484</v>
          </cell>
          <cell r="K82">
            <v>1.4597530000000001</v>
          </cell>
          <cell r="L82">
            <v>1.855936</v>
          </cell>
          <cell r="N82" t="str">
            <v>Y</v>
          </cell>
          <cell r="O82" t="str">
            <v>20210401-20220331</v>
          </cell>
          <cell r="P82" t="str">
            <v>77 MADISON AVENUE, MORRISTOWN, NJ, 07960</v>
          </cell>
          <cell r="Q82">
            <v>44866</v>
          </cell>
        </row>
        <row r="83">
          <cell r="A83">
            <v>315158</v>
          </cell>
          <cell r="B83" t="str">
            <v>RIDGEWOOD CENTER</v>
          </cell>
          <cell r="C83" t="str">
            <v>330 FRANKLIN TPK</v>
          </cell>
          <cell r="D83" t="str">
            <v>RIDGEWOOD</v>
          </cell>
          <cell r="E83" t="str">
            <v>NJ</v>
          </cell>
          <cell r="F83">
            <v>7450</v>
          </cell>
          <cell r="G83">
            <v>551</v>
          </cell>
          <cell r="H83" t="str">
            <v>Number of hospitalizations per 1000 long-stay resident days</v>
          </cell>
          <cell r="I83" t="str">
            <v>Long Stay</v>
          </cell>
          <cell r="J83">
            <v>1.3453919999999999</v>
          </cell>
          <cell r="K83">
            <v>1.654944</v>
          </cell>
          <cell r="L83">
            <v>1.885297</v>
          </cell>
          <cell r="N83" t="str">
            <v>Y</v>
          </cell>
          <cell r="O83" t="str">
            <v>20210401-20220331</v>
          </cell>
          <cell r="P83" t="str">
            <v>330 FRANKLIN TPK, RIDGEWOOD, NJ, 07450</v>
          </cell>
          <cell r="Q83">
            <v>44866</v>
          </cell>
        </row>
        <row r="84">
          <cell r="A84">
            <v>315159</v>
          </cell>
          <cell r="B84" t="str">
            <v>ELMWOOD HILLS HEALTHCARE CENTER LLC</v>
          </cell>
          <cell r="C84" t="str">
            <v>425 WOODBURY-TURNERSVILLE ROAD</v>
          </cell>
          <cell r="D84" t="str">
            <v>BLACKWOOD</v>
          </cell>
          <cell r="E84" t="str">
            <v>NJ</v>
          </cell>
          <cell r="F84">
            <v>8012</v>
          </cell>
          <cell r="G84">
            <v>551</v>
          </cell>
          <cell r="H84" t="str">
            <v>Number of hospitalizations per 1000 long-stay resident days</v>
          </cell>
          <cell r="I84" t="str">
            <v>Long Stay</v>
          </cell>
          <cell r="J84">
            <v>2.3413270000000002</v>
          </cell>
          <cell r="K84">
            <v>2.3201860000000001</v>
          </cell>
          <cell r="L84">
            <v>1.5188189999999999</v>
          </cell>
          <cell r="N84" t="str">
            <v>Y</v>
          </cell>
          <cell r="O84" t="str">
            <v>20210401-20220331</v>
          </cell>
          <cell r="P84" t="str">
            <v>425 WOODBURY-TURNERSVILLE ROAD, BLACKWOOD, NJ, 08012</v>
          </cell>
          <cell r="Q84">
            <v>44866</v>
          </cell>
        </row>
        <row r="85">
          <cell r="A85">
            <v>315164</v>
          </cell>
          <cell r="B85" t="str">
            <v>FAMILY OF CARING HEALTHCARE AT TENAFLY, LLC</v>
          </cell>
          <cell r="C85" t="str">
            <v>133 COUNTY ROAD</v>
          </cell>
          <cell r="D85" t="str">
            <v>TENAFLY</v>
          </cell>
          <cell r="E85" t="str">
            <v>NJ</v>
          </cell>
          <cell r="F85">
            <v>7670</v>
          </cell>
          <cell r="G85">
            <v>551</v>
          </cell>
          <cell r="H85" t="str">
            <v>Number of hospitalizations per 1000 long-stay resident days</v>
          </cell>
          <cell r="I85" t="str">
            <v>Long Stay</v>
          </cell>
          <cell r="J85">
            <v>1.3949860000000001</v>
          </cell>
          <cell r="K85">
            <v>1.0204949999999999</v>
          </cell>
          <cell r="L85">
            <v>1.1212089999999999</v>
          </cell>
          <cell r="N85" t="str">
            <v>Y</v>
          </cell>
          <cell r="O85" t="str">
            <v>20210401-20220331</v>
          </cell>
          <cell r="P85" t="str">
            <v>133 COUNTY ROAD, TENAFLY, NJ, 07670</v>
          </cell>
          <cell r="Q85">
            <v>44866</v>
          </cell>
        </row>
        <row r="86">
          <cell r="A86">
            <v>315166</v>
          </cell>
          <cell r="B86" t="str">
            <v>MASONIC VILLAGE AT BURLINGTON</v>
          </cell>
          <cell r="C86" t="str">
            <v>902 JACKSONVILLE ROAD</v>
          </cell>
          <cell r="D86" t="str">
            <v>BURLINGTON</v>
          </cell>
          <cell r="E86" t="str">
            <v>NJ</v>
          </cell>
          <cell r="F86">
            <v>8016</v>
          </cell>
          <cell r="G86">
            <v>551</v>
          </cell>
          <cell r="H86" t="str">
            <v>Number of hospitalizations per 1000 long-stay resident days</v>
          </cell>
          <cell r="I86" t="str">
            <v>Long Stay</v>
          </cell>
          <cell r="J86">
            <v>0.98230399999999995</v>
          </cell>
          <cell r="K86">
            <v>0.74951299999999998</v>
          </cell>
          <cell r="L86">
            <v>1.169441</v>
          </cell>
          <cell r="N86" t="str">
            <v>Y</v>
          </cell>
          <cell r="O86" t="str">
            <v>20210401-20220331</v>
          </cell>
          <cell r="P86" t="str">
            <v>902 JACKSONVILLE ROAD, BURLINGTON, NJ, 08016</v>
          </cell>
          <cell r="Q86">
            <v>44866</v>
          </cell>
        </row>
        <row r="87">
          <cell r="A87">
            <v>315171</v>
          </cell>
          <cell r="B87" t="str">
            <v>OAKLAND REHABILITATION AND HEALTHCARE  CENTER</v>
          </cell>
          <cell r="C87" t="str">
            <v>20 BREAKNECK ROAD</v>
          </cell>
          <cell r="D87" t="str">
            <v>OAKLAND</v>
          </cell>
          <cell r="E87" t="str">
            <v>NJ</v>
          </cell>
          <cell r="F87">
            <v>7436</v>
          </cell>
          <cell r="G87">
            <v>551</v>
          </cell>
          <cell r="H87" t="str">
            <v>Number of hospitalizations per 1000 long-stay resident days</v>
          </cell>
          <cell r="I87" t="str">
            <v>Long Stay</v>
          </cell>
          <cell r="J87">
            <v>1.3454660000000001</v>
          </cell>
          <cell r="K87">
            <v>1.329324</v>
          </cell>
          <cell r="L87">
            <v>1.5142720000000001</v>
          </cell>
          <cell r="N87" t="str">
            <v>Y</v>
          </cell>
          <cell r="O87" t="str">
            <v>20210401-20220331</v>
          </cell>
          <cell r="P87" t="str">
            <v>20 BREAKNECK ROAD, OAKLAND, NJ, 07436</v>
          </cell>
          <cell r="Q87">
            <v>44866</v>
          </cell>
        </row>
        <row r="88">
          <cell r="A88">
            <v>315174</v>
          </cell>
          <cell r="B88" t="str">
            <v>DEPTFORD CENTER FOR REHABILITATION AND HEALTHCARE</v>
          </cell>
          <cell r="C88" t="str">
            <v>1511 CLEMENTS BRIDGE RD</v>
          </cell>
          <cell r="D88" t="str">
            <v>DEPTFORD</v>
          </cell>
          <cell r="E88" t="str">
            <v>NJ</v>
          </cell>
          <cell r="F88">
            <v>8096</v>
          </cell>
          <cell r="G88">
            <v>551</v>
          </cell>
          <cell r="H88" t="str">
            <v>Number of hospitalizations per 1000 long-stay resident days</v>
          </cell>
          <cell r="I88" t="str">
            <v>Long Stay</v>
          </cell>
          <cell r="J88">
            <v>1.826057</v>
          </cell>
          <cell r="K88">
            <v>1.737711</v>
          </cell>
          <cell r="L88">
            <v>1.458507</v>
          </cell>
          <cell r="N88" t="str">
            <v>Y</v>
          </cell>
          <cell r="O88" t="str">
            <v>20210401-20220331</v>
          </cell>
          <cell r="P88" t="str">
            <v>1511 CLEMENTS BRIDGE RD, DEPTFORD, NJ, 08096</v>
          </cell>
          <cell r="Q88">
            <v>44866</v>
          </cell>
        </row>
        <row r="89">
          <cell r="A89">
            <v>315176</v>
          </cell>
          <cell r="B89" t="str">
            <v>MEDFORD CARE CENTER</v>
          </cell>
          <cell r="C89" t="str">
            <v>185 TUCKERTON ROAD</v>
          </cell>
          <cell r="D89" t="str">
            <v>MEDFORD</v>
          </cell>
          <cell r="E89" t="str">
            <v>NJ</v>
          </cell>
          <cell r="F89">
            <v>8055</v>
          </cell>
          <cell r="G89">
            <v>551</v>
          </cell>
          <cell r="H89" t="str">
            <v>Number of hospitalizations per 1000 long-stay resident days</v>
          </cell>
          <cell r="I89" t="str">
            <v>Long Stay</v>
          </cell>
          <cell r="J89">
            <v>1.053285</v>
          </cell>
          <cell r="K89">
            <v>1.0939779999999999</v>
          </cell>
          <cell r="L89">
            <v>1.591871</v>
          </cell>
          <cell r="N89" t="str">
            <v>Y</v>
          </cell>
          <cell r="O89" t="str">
            <v>20210401-20220331</v>
          </cell>
          <cell r="P89" t="str">
            <v>185 TUCKERTON ROAD, MEDFORD, NJ, 08055</v>
          </cell>
          <cell r="Q89">
            <v>44866</v>
          </cell>
        </row>
        <row r="90">
          <cell r="A90">
            <v>315177</v>
          </cell>
          <cell r="B90" t="str">
            <v>GATEWAY CARE CENTER</v>
          </cell>
          <cell r="C90" t="str">
            <v>139 GRANT AVE</v>
          </cell>
          <cell r="D90" t="str">
            <v>EATONTOWN</v>
          </cell>
          <cell r="E90" t="str">
            <v>NJ</v>
          </cell>
          <cell r="F90">
            <v>7724</v>
          </cell>
          <cell r="G90">
            <v>551</v>
          </cell>
          <cell r="H90" t="str">
            <v>Number of hospitalizations per 1000 long-stay resident days</v>
          </cell>
          <cell r="I90" t="str">
            <v>Long Stay</v>
          </cell>
          <cell r="J90">
            <v>1.920652</v>
          </cell>
          <cell r="K90">
            <v>1.4557249999999999</v>
          </cell>
          <cell r="L90">
            <v>1.1616519999999999</v>
          </cell>
          <cell r="N90" t="str">
            <v>Y</v>
          </cell>
          <cell r="O90" t="str">
            <v>20210401-20220331</v>
          </cell>
          <cell r="P90" t="str">
            <v>139 GRANT AVE, EATONTOWN, NJ, 07724</v>
          </cell>
          <cell r="Q90">
            <v>44866</v>
          </cell>
        </row>
        <row r="91">
          <cell r="A91">
            <v>315178</v>
          </cell>
          <cell r="B91" t="str">
            <v>COMPLETE CARE AT ORANGE PARK</v>
          </cell>
          <cell r="C91" t="str">
            <v>140 PARK AVE</v>
          </cell>
          <cell r="D91" t="str">
            <v>EAST ORANGE</v>
          </cell>
          <cell r="E91" t="str">
            <v>NJ</v>
          </cell>
          <cell r="F91">
            <v>7017</v>
          </cell>
          <cell r="G91">
            <v>551</v>
          </cell>
          <cell r="H91" t="str">
            <v>Number of hospitalizations per 1000 long-stay resident days</v>
          </cell>
          <cell r="I91" t="str">
            <v>Long Stay</v>
          </cell>
          <cell r="J91">
            <v>2.0321349999999998</v>
          </cell>
          <cell r="K91">
            <v>2.0135770000000002</v>
          </cell>
          <cell r="L91">
            <v>1.518662</v>
          </cell>
          <cell r="N91" t="str">
            <v>Y</v>
          </cell>
          <cell r="O91" t="str">
            <v>20210401-20220331</v>
          </cell>
          <cell r="P91" t="str">
            <v>140 PARK AVE, EAST ORANGE, NJ, 07017</v>
          </cell>
          <cell r="Q91">
            <v>44866</v>
          </cell>
        </row>
        <row r="92">
          <cell r="A92">
            <v>315179</v>
          </cell>
          <cell r="B92" t="str">
            <v>AUTUMN LAKE HEALTHCARE AT OCEANVIEW</v>
          </cell>
          <cell r="C92" t="str">
            <v>2721 ROUTE 9</v>
          </cell>
          <cell r="D92" t="str">
            <v>OCEAN VIEW</v>
          </cell>
          <cell r="E92" t="str">
            <v>NJ</v>
          </cell>
          <cell r="F92">
            <v>8230</v>
          </cell>
          <cell r="G92">
            <v>551</v>
          </cell>
          <cell r="H92" t="str">
            <v>Number of hospitalizations per 1000 long-stay resident days</v>
          </cell>
          <cell r="I92" t="str">
            <v>Long Stay</v>
          </cell>
          <cell r="J92">
            <v>1.8184849999999999</v>
          </cell>
          <cell r="K92">
            <v>1.528818</v>
          </cell>
          <cell r="L92">
            <v>1.288521</v>
          </cell>
          <cell r="N92" t="str">
            <v>Y</v>
          </cell>
          <cell r="O92" t="str">
            <v>20210401-20220331</v>
          </cell>
          <cell r="P92" t="str">
            <v>2721 ROUTE 9, OCEAN VIEW, NJ, 08230</v>
          </cell>
          <cell r="Q92">
            <v>44866</v>
          </cell>
        </row>
        <row r="93">
          <cell r="A93">
            <v>315180</v>
          </cell>
          <cell r="B93" t="str">
            <v>ALAMEDA CENTER FOR REHABILITATION AND HEALTHCARE</v>
          </cell>
          <cell r="C93" t="str">
            <v>303 ELM STREET</v>
          </cell>
          <cell r="D93" t="str">
            <v>PERTH AMBOY</v>
          </cell>
          <cell r="E93" t="str">
            <v>NJ</v>
          </cell>
          <cell r="F93">
            <v>8861</v>
          </cell>
          <cell r="G93">
            <v>551</v>
          </cell>
          <cell r="H93" t="str">
            <v>Number of hospitalizations per 1000 long-stay resident days</v>
          </cell>
          <cell r="I93" t="str">
            <v>Long Stay</v>
          </cell>
          <cell r="J93">
            <v>1.2628200000000001</v>
          </cell>
          <cell r="K93">
            <v>1.318516</v>
          </cell>
          <cell r="L93">
            <v>1.600255</v>
          </cell>
          <cell r="N93" t="str">
            <v>Y</v>
          </cell>
          <cell r="O93" t="str">
            <v>20210401-20220331</v>
          </cell>
          <cell r="P93" t="str">
            <v>303 ELM STREET, PERTH AMBOY, NJ, 08861</v>
          </cell>
          <cell r="Q93">
            <v>44866</v>
          </cell>
        </row>
        <row r="94">
          <cell r="A94">
            <v>315182</v>
          </cell>
          <cell r="B94" t="str">
            <v>BRIDGEWAY CARE AND REHAB CENTER AT BRIDGEWATER</v>
          </cell>
          <cell r="C94" t="str">
            <v>270 ROUTE 28</v>
          </cell>
          <cell r="D94" t="str">
            <v>BRIDGEWATER</v>
          </cell>
          <cell r="E94" t="str">
            <v>NJ</v>
          </cell>
          <cell r="F94">
            <v>8807</v>
          </cell>
          <cell r="G94">
            <v>551</v>
          </cell>
          <cell r="H94" t="str">
            <v>Number of hospitalizations per 1000 long-stay resident days</v>
          </cell>
          <cell r="I94" t="str">
            <v>Long Stay</v>
          </cell>
          <cell r="J94">
            <v>1.724561</v>
          </cell>
          <cell r="K94">
            <v>1.759282</v>
          </cell>
          <cell r="L94">
            <v>1.563515</v>
          </cell>
          <cell r="N94" t="str">
            <v>Y</v>
          </cell>
          <cell r="O94" t="str">
            <v>20210401-20220331</v>
          </cell>
          <cell r="P94" t="str">
            <v>270 ROUTE 28, BRIDGEWATER, NJ, 08807</v>
          </cell>
          <cell r="Q94">
            <v>44866</v>
          </cell>
        </row>
        <row r="95">
          <cell r="A95">
            <v>315183</v>
          </cell>
          <cell r="B95" t="str">
            <v>PREMIER CADBURY OF CHERRY HILL</v>
          </cell>
          <cell r="C95" t="str">
            <v>2150 ROUTE 38</v>
          </cell>
          <cell r="D95" t="str">
            <v>CHERRY HILL</v>
          </cell>
          <cell r="E95" t="str">
            <v>NJ</v>
          </cell>
          <cell r="F95">
            <v>8002</v>
          </cell>
          <cell r="G95">
            <v>551</v>
          </cell>
          <cell r="H95" t="str">
            <v>Number of hospitalizations per 1000 long-stay resident days</v>
          </cell>
          <cell r="I95" t="str">
            <v>Long Stay</v>
          </cell>
          <cell r="J95">
            <v>1.465033</v>
          </cell>
          <cell r="K95">
            <v>1.312408</v>
          </cell>
          <cell r="L95">
            <v>1.372989</v>
          </cell>
          <cell r="N95" t="str">
            <v>Y</v>
          </cell>
          <cell r="O95" t="str">
            <v>20210401-20220331</v>
          </cell>
          <cell r="P95" t="str">
            <v>2150 ROUTE 38, CHERRY HILL, NJ, 08002</v>
          </cell>
          <cell r="Q95">
            <v>44866</v>
          </cell>
        </row>
        <row r="96">
          <cell r="A96">
            <v>315185</v>
          </cell>
          <cell r="B96" t="str">
            <v>COMPLETE CARE AT LINWOOD, LLC</v>
          </cell>
          <cell r="C96" t="str">
            <v>201 NEW ROAD AND CENTRAL AVE</v>
          </cell>
          <cell r="D96" t="str">
            <v>LINWOOD</v>
          </cell>
          <cell r="E96" t="str">
            <v>NJ</v>
          </cell>
          <cell r="F96">
            <v>8221</v>
          </cell>
          <cell r="G96">
            <v>551</v>
          </cell>
          <cell r="H96" t="str">
            <v>Number of hospitalizations per 1000 long-stay resident days</v>
          </cell>
          <cell r="I96" t="str">
            <v>Long Stay</v>
          </cell>
          <cell r="J96">
            <v>2.043024</v>
          </cell>
          <cell r="K96">
            <v>2.5870989999999998</v>
          </cell>
          <cell r="L96">
            <v>1.9408190000000001</v>
          </cell>
          <cell r="N96" t="str">
            <v>Y</v>
          </cell>
          <cell r="O96" t="str">
            <v>20210401-20220331</v>
          </cell>
          <cell r="P96" t="str">
            <v>201 NEW ROAD AND CENTRAL AVE, LINWOOD, NJ, 08221</v>
          </cell>
          <cell r="Q96">
            <v>44866</v>
          </cell>
        </row>
        <row r="97">
          <cell r="A97">
            <v>315187</v>
          </cell>
          <cell r="B97" t="str">
            <v>ECHELON CARE AND REHAB</v>
          </cell>
          <cell r="C97" t="str">
            <v>1302 LAUREL OAK ROAD</v>
          </cell>
          <cell r="D97" t="str">
            <v>VOORHEES</v>
          </cell>
          <cell r="E97" t="str">
            <v>NJ</v>
          </cell>
          <cell r="F97">
            <v>8043</v>
          </cell>
          <cell r="G97">
            <v>551</v>
          </cell>
          <cell r="H97" t="str">
            <v>Number of hospitalizations per 1000 long-stay resident days</v>
          </cell>
          <cell r="I97" t="str">
            <v>Long Stay</v>
          </cell>
          <cell r="J97">
            <v>1.6924729999999999</v>
          </cell>
          <cell r="K97">
            <v>1.556729</v>
          </cell>
          <cell r="L97">
            <v>1.409732</v>
          </cell>
          <cell r="N97" t="str">
            <v>Y</v>
          </cell>
          <cell r="O97" t="str">
            <v>20210401-20220331</v>
          </cell>
          <cell r="P97" t="str">
            <v>1302 LAUREL OAK ROAD, VOORHEES, NJ, 08043</v>
          </cell>
          <cell r="Q97">
            <v>44866</v>
          </cell>
        </row>
        <row r="98">
          <cell r="A98">
            <v>315190</v>
          </cell>
          <cell r="B98" t="str">
            <v>LEISURE CHATEAU REHABILITATION</v>
          </cell>
          <cell r="C98" t="str">
            <v>962 RIVER AVE</v>
          </cell>
          <cell r="D98" t="str">
            <v>LAKEWOOD</v>
          </cell>
          <cell r="E98" t="str">
            <v>NJ</v>
          </cell>
          <cell r="F98">
            <v>8701</v>
          </cell>
          <cell r="G98">
            <v>551</v>
          </cell>
          <cell r="H98" t="str">
            <v>Number of hospitalizations per 1000 long-stay resident days</v>
          </cell>
          <cell r="I98" t="str">
            <v>Long Stay</v>
          </cell>
          <cell r="J98">
            <v>1.729263</v>
          </cell>
          <cell r="K98">
            <v>1.285547</v>
          </cell>
          <cell r="L98">
            <v>1.1393899999999999</v>
          </cell>
          <cell r="N98" t="str">
            <v>Y</v>
          </cell>
          <cell r="O98" t="str">
            <v>20210401-20220331</v>
          </cell>
          <cell r="P98" t="str">
            <v>962 RIVER AVE, LAKEWOOD, NJ, 08701</v>
          </cell>
          <cell r="Q98">
            <v>44866</v>
          </cell>
        </row>
        <row r="99">
          <cell r="A99">
            <v>315192</v>
          </cell>
          <cell r="B99" t="str">
            <v>ALARIS HEALTH AT KEARNY</v>
          </cell>
          <cell r="C99" t="str">
            <v>206 BERGEN AVE</v>
          </cell>
          <cell r="D99" t="str">
            <v>KEARNY</v>
          </cell>
          <cell r="E99" t="str">
            <v>NJ</v>
          </cell>
          <cell r="F99">
            <v>7032</v>
          </cell>
          <cell r="G99">
            <v>551</v>
          </cell>
          <cell r="H99" t="str">
            <v>Number of hospitalizations per 1000 long-stay resident days</v>
          </cell>
          <cell r="I99" t="str">
            <v>Long Stay</v>
          </cell>
          <cell r="J99" t="str">
            <v>*</v>
          </cell>
          <cell r="M99">
            <v>9</v>
          </cell>
          <cell r="N99" t="str">
            <v>Y</v>
          </cell>
          <cell r="O99" t="str">
            <v>20210401-20220331</v>
          </cell>
          <cell r="P99" t="str">
            <v>206 BERGEN AVE, KEARNY, NJ, 07032</v>
          </cell>
          <cell r="Q99">
            <v>44866</v>
          </cell>
        </row>
        <row r="100">
          <cell r="A100">
            <v>315193</v>
          </cell>
          <cell r="B100" t="str">
            <v>OCEANA REHABILITATION AND NC</v>
          </cell>
          <cell r="C100" t="str">
            <v>502 ROUTE 9 NORTH</v>
          </cell>
          <cell r="D100" t="str">
            <v>CAPE MAY COURT HOUSE</v>
          </cell>
          <cell r="E100" t="str">
            <v>NJ</v>
          </cell>
          <cell r="F100">
            <v>8210</v>
          </cell>
          <cell r="G100">
            <v>551</v>
          </cell>
          <cell r="H100" t="str">
            <v>Number of hospitalizations per 1000 long-stay resident days</v>
          </cell>
          <cell r="I100" t="str">
            <v>Long Stay</v>
          </cell>
          <cell r="J100">
            <v>1.418812</v>
          </cell>
          <cell r="K100">
            <v>0.84257800000000005</v>
          </cell>
          <cell r="L100">
            <v>0.910188</v>
          </cell>
          <cell r="N100" t="str">
            <v>Y</v>
          </cell>
          <cell r="O100" t="str">
            <v>20210401-20220331</v>
          </cell>
          <cell r="P100" t="str">
            <v>502 ROUTE 9 NORTH, CAPE MAY COURT HOUSE, NJ, 08210</v>
          </cell>
          <cell r="Q100">
            <v>44866</v>
          </cell>
        </row>
        <row r="101">
          <cell r="A101">
            <v>315194</v>
          </cell>
          <cell r="B101" t="str">
            <v>ST JOSEPH'S HEALTHCARE AND REHAB CENTER</v>
          </cell>
          <cell r="C101" t="str">
            <v>315 EAST LINDSLEY ROAD</v>
          </cell>
          <cell r="D101" t="str">
            <v>CEDAR GROVE</v>
          </cell>
          <cell r="E101" t="str">
            <v>NJ</v>
          </cell>
          <cell r="F101">
            <v>7009</v>
          </cell>
          <cell r="G101">
            <v>551</v>
          </cell>
          <cell r="H101" t="str">
            <v>Number of hospitalizations per 1000 long-stay resident days</v>
          </cell>
          <cell r="I101" t="str">
            <v>Long Stay</v>
          </cell>
          <cell r="J101">
            <v>1.2937369999999999</v>
          </cell>
          <cell r="K101">
            <v>1.003714</v>
          </cell>
          <cell r="L101">
            <v>1.1890750000000001</v>
          </cell>
          <cell r="N101" t="str">
            <v>Y</v>
          </cell>
          <cell r="O101" t="str">
            <v>20210401-20220331</v>
          </cell>
          <cell r="P101" t="str">
            <v>315 EAST LINDSLEY ROAD, CEDAR GROVE, NJ, 07009</v>
          </cell>
          <cell r="Q101">
            <v>44866</v>
          </cell>
        </row>
        <row r="102">
          <cell r="A102">
            <v>315195</v>
          </cell>
          <cell r="B102" t="str">
            <v>AUTUMN LAKE HEALTHCARE AT BERKELEY HEIGHTS</v>
          </cell>
          <cell r="C102" t="str">
            <v>35 COTTAGE STREET</v>
          </cell>
          <cell r="D102" t="str">
            <v>BERKELEY HEIGHTS</v>
          </cell>
          <cell r="E102" t="str">
            <v>NJ</v>
          </cell>
          <cell r="F102">
            <v>7922</v>
          </cell>
          <cell r="G102">
            <v>551</v>
          </cell>
          <cell r="H102" t="str">
            <v>Number of hospitalizations per 1000 long-stay resident days</v>
          </cell>
          <cell r="I102" t="str">
            <v>Long Stay</v>
          </cell>
          <cell r="J102">
            <v>2.4874649999999998</v>
          </cell>
          <cell r="K102">
            <v>2.5666099999999998</v>
          </cell>
          <cell r="L102">
            <v>1.581423</v>
          </cell>
          <cell r="N102" t="str">
            <v>Y</v>
          </cell>
          <cell r="O102" t="str">
            <v>20210401-20220331</v>
          </cell>
          <cell r="P102" t="str">
            <v>35 COTTAGE STREET, BERKELEY HEIGHTS, NJ, 07922</v>
          </cell>
          <cell r="Q102">
            <v>44866</v>
          </cell>
        </row>
        <row r="103">
          <cell r="A103">
            <v>315196</v>
          </cell>
          <cell r="B103" t="str">
            <v>ARISTACARE AT MANCHESTER</v>
          </cell>
          <cell r="C103" t="str">
            <v>1770 TOBIAS AVENUE</v>
          </cell>
          <cell r="D103" t="str">
            <v>MANCHESTER</v>
          </cell>
          <cell r="E103" t="str">
            <v>NJ</v>
          </cell>
          <cell r="F103">
            <v>8759</v>
          </cell>
          <cell r="G103">
            <v>551</v>
          </cell>
          <cell r="H103" t="str">
            <v>Number of hospitalizations per 1000 long-stay resident days</v>
          </cell>
          <cell r="I103" t="str">
            <v>Long Stay</v>
          </cell>
          <cell r="J103">
            <v>1.5006630000000001</v>
          </cell>
          <cell r="K103">
            <v>1.3721190000000001</v>
          </cell>
          <cell r="L103">
            <v>1.401373</v>
          </cell>
          <cell r="N103" t="str">
            <v>Y</v>
          </cell>
          <cell r="O103" t="str">
            <v>20210401-20220331</v>
          </cell>
          <cell r="P103" t="str">
            <v>1770 TOBIAS AVENUE, MANCHESTER, NJ, 08759</v>
          </cell>
          <cell r="Q103">
            <v>44866</v>
          </cell>
        </row>
        <row r="104">
          <cell r="A104">
            <v>315198</v>
          </cell>
          <cell r="B104" t="str">
            <v>ADROIT CARE REHABILITATION AND NURSING CENTER</v>
          </cell>
          <cell r="C104" t="str">
            <v>1777 LAWRENCE STREET</v>
          </cell>
          <cell r="D104" t="str">
            <v>RAHWAY</v>
          </cell>
          <cell r="E104" t="str">
            <v>NJ</v>
          </cell>
          <cell r="F104">
            <v>7065</v>
          </cell>
          <cell r="G104">
            <v>551</v>
          </cell>
          <cell r="H104" t="str">
            <v>Number of hospitalizations per 1000 long-stay resident days</v>
          </cell>
          <cell r="I104" t="str">
            <v>Long Stay</v>
          </cell>
          <cell r="J104" t="str">
            <v>*</v>
          </cell>
          <cell r="M104">
            <v>9</v>
          </cell>
          <cell r="N104" t="str">
            <v>Y</v>
          </cell>
          <cell r="O104" t="str">
            <v>20210401-20220331</v>
          </cell>
          <cell r="P104" t="str">
            <v>1777 LAWRENCE STREET, RAHWAY, NJ, 07065</v>
          </cell>
          <cell r="Q104">
            <v>44866</v>
          </cell>
        </row>
        <row r="105">
          <cell r="A105">
            <v>315199</v>
          </cell>
          <cell r="B105" t="str">
            <v>IMPERIAL CARE CENTER</v>
          </cell>
          <cell r="C105" t="str">
            <v>919 GREEN GROVE ROAD</v>
          </cell>
          <cell r="D105" t="str">
            <v>NEPTUNE</v>
          </cell>
          <cell r="E105" t="str">
            <v>NJ</v>
          </cell>
          <cell r="F105">
            <v>7753</v>
          </cell>
          <cell r="G105">
            <v>551</v>
          </cell>
          <cell r="H105" t="str">
            <v>Number of hospitalizations per 1000 long-stay resident days</v>
          </cell>
          <cell r="I105" t="str">
            <v>Long Stay</v>
          </cell>
          <cell r="J105">
            <v>2.3176519999999998</v>
          </cell>
          <cell r="K105">
            <v>1.96038</v>
          </cell>
          <cell r="L105">
            <v>1.296395</v>
          </cell>
          <cell r="N105" t="str">
            <v>Y</v>
          </cell>
          <cell r="O105" t="str">
            <v>20210401-20220331</v>
          </cell>
          <cell r="P105" t="str">
            <v>919 GREEN GROVE ROAD, NEPTUNE, NJ, 07753</v>
          </cell>
          <cell r="Q105">
            <v>44866</v>
          </cell>
        </row>
        <row r="106">
          <cell r="A106">
            <v>315200</v>
          </cell>
          <cell r="B106" t="str">
            <v>ARISTACARE AT PARKSIDE</v>
          </cell>
          <cell r="C106" t="str">
            <v>400 W STIMPSON AVE</v>
          </cell>
          <cell r="D106" t="str">
            <v>LINDEN</v>
          </cell>
          <cell r="E106" t="str">
            <v>NJ</v>
          </cell>
          <cell r="F106">
            <v>7036</v>
          </cell>
          <cell r="G106">
            <v>551</v>
          </cell>
          <cell r="H106" t="str">
            <v>Number of hospitalizations per 1000 long-stay resident days</v>
          </cell>
          <cell r="I106" t="str">
            <v>Long Stay</v>
          </cell>
          <cell r="J106">
            <v>2.6257169999999999</v>
          </cell>
          <cell r="K106">
            <v>2.3139219999999998</v>
          </cell>
          <cell r="L106">
            <v>1.3506609999999999</v>
          </cell>
          <cell r="N106" t="str">
            <v>Y</v>
          </cell>
          <cell r="O106" t="str">
            <v>20210401-20220331</v>
          </cell>
          <cell r="P106" t="str">
            <v>400 W STIMPSON AVE, LINDEN, NJ, 07036</v>
          </cell>
          <cell r="Q106">
            <v>44866</v>
          </cell>
        </row>
        <row r="107">
          <cell r="A107">
            <v>315201</v>
          </cell>
          <cell r="B107" t="str">
            <v>CAMBRIDGE REHABILITATION AND HEALTHCARE CENTER</v>
          </cell>
          <cell r="C107" t="str">
            <v>255 EAST MAIN ST</v>
          </cell>
          <cell r="D107" t="str">
            <v>MOORESTOWN</v>
          </cell>
          <cell r="E107" t="str">
            <v>NJ</v>
          </cell>
          <cell r="F107">
            <v>8057</v>
          </cell>
          <cell r="G107">
            <v>551</v>
          </cell>
          <cell r="H107" t="str">
            <v>Number of hospitalizations per 1000 long-stay resident days</v>
          </cell>
          <cell r="I107" t="str">
            <v>Long Stay</v>
          </cell>
          <cell r="J107">
            <v>1.503741</v>
          </cell>
          <cell r="K107">
            <v>1.8278749999999999</v>
          </cell>
          <cell r="L107">
            <v>1.8630260000000001</v>
          </cell>
          <cell r="N107" t="str">
            <v>Y</v>
          </cell>
          <cell r="O107" t="str">
            <v>20210401-20220331</v>
          </cell>
          <cell r="P107" t="str">
            <v>255 EAST MAIN ST, MOORESTOWN, NJ, 08057</v>
          </cell>
          <cell r="Q107">
            <v>44866</v>
          </cell>
        </row>
        <row r="108">
          <cell r="A108">
            <v>315202</v>
          </cell>
          <cell r="B108" t="str">
            <v>LOPATCONG CENTER</v>
          </cell>
          <cell r="C108" t="str">
            <v>390 RED SCHOOL LANE</v>
          </cell>
          <cell r="D108" t="str">
            <v>PHILLIPSBURG</v>
          </cell>
          <cell r="E108" t="str">
            <v>NJ</v>
          </cell>
          <cell r="F108">
            <v>8865</v>
          </cell>
          <cell r="G108">
            <v>551</v>
          </cell>
          <cell r="H108" t="str">
            <v>Number of hospitalizations per 1000 long-stay resident days</v>
          </cell>
          <cell r="I108" t="str">
            <v>Long Stay</v>
          </cell>
          <cell r="J108">
            <v>1.1567160000000001</v>
          </cell>
          <cell r="K108">
            <v>1.051104</v>
          </cell>
          <cell r="L108">
            <v>1.3927210000000001</v>
          </cell>
          <cell r="N108" t="str">
            <v>Y</v>
          </cell>
          <cell r="O108" t="str">
            <v>20210401-20220331</v>
          </cell>
          <cell r="P108" t="str">
            <v>390 RED SCHOOL LANE, PHILLIPSBURG, NJ, 08865</v>
          </cell>
          <cell r="Q108">
            <v>44866</v>
          </cell>
        </row>
        <row r="109">
          <cell r="A109">
            <v>315204</v>
          </cell>
          <cell r="B109" t="str">
            <v>CANTERBURY AT CEDAR GROVE</v>
          </cell>
          <cell r="C109" t="str">
            <v>398 POMPTON AVENUE</v>
          </cell>
          <cell r="D109" t="str">
            <v>CEDAR GROVE</v>
          </cell>
          <cell r="E109" t="str">
            <v>NJ</v>
          </cell>
          <cell r="F109">
            <v>7009</v>
          </cell>
          <cell r="G109">
            <v>551</v>
          </cell>
          <cell r="H109" t="str">
            <v>Number of hospitalizations per 1000 long-stay resident days</v>
          </cell>
          <cell r="I109" t="str">
            <v>Long Stay</v>
          </cell>
          <cell r="J109">
            <v>0.82706900000000005</v>
          </cell>
          <cell r="K109">
            <v>0.63027900000000003</v>
          </cell>
          <cell r="L109">
            <v>1.167983</v>
          </cell>
          <cell r="N109" t="str">
            <v>Y</v>
          </cell>
          <cell r="O109" t="str">
            <v>20210401-20220331</v>
          </cell>
          <cell r="P109" t="str">
            <v>398 POMPTON AVENUE, CEDAR GROVE, NJ, 07009</v>
          </cell>
          <cell r="Q109">
            <v>44866</v>
          </cell>
        </row>
        <row r="110">
          <cell r="A110">
            <v>315205</v>
          </cell>
          <cell r="B110" t="str">
            <v>MAJESTIC CENTER FOR REHAB &amp; SUB-ACUTE CARE</v>
          </cell>
          <cell r="C110" t="str">
            <v>TWO COOPER PLAZA</v>
          </cell>
          <cell r="D110" t="str">
            <v>CAMDEN</v>
          </cell>
          <cell r="E110" t="str">
            <v>NJ</v>
          </cell>
          <cell r="F110">
            <v>8103</v>
          </cell>
          <cell r="G110">
            <v>551</v>
          </cell>
          <cell r="H110" t="str">
            <v>Number of hospitalizations per 1000 long-stay resident days</v>
          </cell>
          <cell r="I110" t="str">
            <v>Long Stay</v>
          </cell>
          <cell r="J110">
            <v>2.1441590000000001</v>
          </cell>
          <cell r="K110">
            <v>3.0086499999999998</v>
          </cell>
          <cell r="L110">
            <v>2.1506020000000001</v>
          </cell>
          <cell r="N110" t="str">
            <v>Y</v>
          </cell>
          <cell r="O110" t="str">
            <v>20210401-20220331</v>
          </cell>
          <cell r="P110" t="str">
            <v>TWO COOPER PLAZA, CAMDEN, NJ, 08103</v>
          </cell>
          <cell r="Q110">
            <v>44866</v>
          </cell>
        </row>
        <row r="111">
          <cell r="A111">
            <v>315206</v>
          </cell>
          <cell r="B111" t="str">
            <v>THE BAY AT MANAHAWKIN HEALTH AND REHAB CENTER</v>
          </cell>
          <cell r="C111" t="str">
            <v>1211 RT 72 WEST</v>
          </cell>
          <cell r="D111" t="str">
            <v>MANAHAWKIN</v>
          </cell>
          <cell r="E111" t="str">
            <v>NJ</v>
          </cell>
          <cell r="F111">
            <v>8050</v>
          </cell>
          <cell r="G111">
            <v>551</v>
          </cell>
          <cell r="H111" t="str">
            <v>Number of hospitalizations per 1000 long-stay resident days</v>
          </cell>
          <cell r="I111" t="str">
            <v>Long Stay</v>
          </cell>
          <cell r="J111">
            <v>3.2000500000000001</v>
          </cell>
          <cell r="K111">
            <v>3.2342659999999999</v>
          </cell>
          <cell r="L111">
            <v>1.5490459999999999</v>
          </cell>
          <cell r="N111" t="str">
            <v>Y</v>
          </cell>
          <cell r="O111" t="str">
            <v>20210401-20220331</v>
          </cell>
          <cell r="P111" t="str">
            <v>1211 RT 72 WEST, MANAHAWKIN, NJ, 08050</v>
          </cell>
          <cell r="Q111">
            <v>44866</v>
          </cell>
        </row>
        <row r="112">
          <cell r="A112">
            <v>315207</v>
          </cell>
          <cell r="B112" t="str">
            <v>COMPLETE CARE AT KRESSON VIEW, LLC</v>
          </cell>
          <cell r="C112" t="str">
            <v>2601 EVESHAM ROAD</v>
          </cell>
          <cell r="D112" t="str">
            <v>VOORHEES</v>
          </cell>
          <cell r="E112" t="str">
            <v>NJ</v>
          </cell>
          <cell r="F112">
            <v>8043</v>
          </cell>
          <cell r="G112">
            <v>551</v>
          </cell>
          <cell r="H112" t="str">
            <v>Number of hospitalizations per 1000 long-stay resident days</v>
          </cell>
          <cell r="I112" t="str">
            <v>Long Stay</v>
          </cell>
          <cell r="J112">
            <v>1.578562</v>
          </cell>
          <cell r="K112">
            <v>1.7510349999999999</v>
          </cell>
          <cell r="L112">
            <v>1.700115</v>
          </cell>
          <cell r="N112" t="str">
            <v>Y</v>
          </cell>
          <cell r="O112" t="str">
            <v>20210401-20220331</v>
          </cell>
          <cell r="P112" t="str">
            <v>2601 EVESHAM ROAD, VOORHEES, NJ, 08043</v>
          </cell>
          <cell r="Q112">
            <v>44866</v>
          </cell>
        </row>
        <row r="113">
          <cell r="A113">
            <v>315209</v>
          </cell>
          <cell r="B113" t="str">
            <v>HAMMONTON CENTER FOR REHABILITATION AND HEALTHCARE</v>
          </cell>
          <cell r="C113" t="str">
            <v>43 N WHITE HORSE PIKE</v>
          </cell>
          <cell r="D113" t="str">
            <v>HAMMONTON</v>
          </cell>
          <cell r="E113" t="str">
            <v>NJ</v>
          </cell>
          <cell r="F113">
            <v>8037</v>
          </cell>
          <cell r="G113">
            <v>551</v>
          </cell>
          <cell r="H113" t="str">
            <v>Number of hospitalizations per 1000 long-stay resident days</v>
          </cell>
          <cell r="I113" t="str">
            <v>Long Stay</v>
          </cell>
          <cell r="J113">
            <v>2.041512</v>
          </cell>
          <cell r="K113">
            <v>2.0667260000000001</v>
          </cell>
          <cell r="L113">
            <v>1.551588</v>
          </cell>
          <cell r="N113" t="str">
            <v>Y</v>
          </cell>
          <cell r="O113" t="str">
            <v>20210401-20220331</v>
          </cell>
          <cell r="P113" t="str">
            <v>43 N WHITE HORSE PIKE, HAMMONTON, NJ, 08037</v>
          </cell>
          <cell r="Q113">
            <v>44866</v>
          </cell>
        </row>
        <row r="114">
          <cell r="A114">
            <v>315210</v>
          </cell>
          <cell r="B114" t="str">
            <v>HEALTH CENTER AT GALLOWAY, THE</v>
          </cell>
          <cell r="C114" t="str">
            <v>66 WEST JIMMIE LEEDS ROAD</v>
          </cell>
          <cell r="D114" t="str">
            <v>GALLOWAY TOWNSHIP</v>
          </cell>
          <cell r="E114" t="str">
            <v>NJ</v>
          </cell>
          <cell r="F114">
            <v>8205</v>
          </cell>
          <cell r="G114">
            <v>551</v>
          </cell>
          <cell r="H114" t="str">
            <v>Number of hospitalizations per 1000 long-stay resident days</v>
          </cell>
          <cell r="I114" t="str">
            <v>Long Stay</v>
          </cell>
          <cell r="J114">
            <v>0.74646800000000002</v>
          </cell>
          <cell r="K114">
            <v>1.430104</v>
          </cell>
          <cell r="L114">
            <v>2.9363079999999999</v>
          </cell>
          <cell r="N114" t="str">
            <v>Y</v>
          </cell>
          <cell r="O114" t="str">
            <v>20210401-20220331</v>
          </cell>
          <cell r="P114" t="str">
            <v>66 WEST JIMMIE LEEDS ROAD, GALLOWAY TOWNSHIP, NJ, 08205</v>
          </cell>
          <cell r="Q114">
            <v>44866</v>
          </cell>
        </row>
        <row r="115">
          <cell r="A115">
            <v>315213</v>
          </cell>
          <cell r="B115" t="str">
            <v>WILLOW SPRINGS REHABILITATION AND HEALTHCARE CTR</v>
          </cell>
          <cell r="C115" t="str">
            <v>1049 BURNT TAVERN ROAD</v>
          </cell>
          <cell r="D115" t="str">
            <v>BRICK</v>
          </cell>
          <cell r="E115" t="str">
            <v>NJ</v>
          </cell>
          <cell r="F115">
            <v>8724</v>
          </cell>
          <cell r="G115">
            <v>551</v>
          </cell>
          <cell r="H115" t="str">
            <v>Number of hospitalizations per 1000 long-stay resident days</v>
          </cell>
          <cell r="I115" t="str">
            <v>Long Stay</v>
          </cell>
          <cell r="J115">
            <v>1.460936</v>
          </cell>
          <cell r="K115">
            <v>1.5035210000000001</v>
          </cell>
          <cell r="L115">
            <v>1.5773349999999999</v>
          </cell>
          <cell r="N115" t="str">
            <v>Y</v>
          </cell>
          <cell r="O115" t="str">
            <v>20210401-20220331</v>
          </cell>
          <cell r="P115" t="str">
            <v>1049 BURNT TAVERN ROAD, BRICK, NJ, 08724</v>
          </cell>
          <cell r="Q115">
            <v>44866</v>
          </cell>
        </row>
        <row r="116">
          <cell r="A116">
            <v>315214</v>
          </cell>
          <cell r="B116" t="str">
            <v>ARISTACARE AT CEDAR OAKS</v>
          </cell>
          <cell r="C116" t="str">
            <v>1311 DURHAM AVENUE</v>
          </cell>
          <cell r="D116" t="str">
            <v>SOUTH PLAINFIELD</v>
          </cell>
          <cell r="E116" t="str">
            <v>NJ</v>
          </cell>
          <cell r="F116">
            <v>7080</v>
          </cell>
          <cell r="G116">
            <v>551</v>
          </cell>
          <cell r="H116" t="str">
            <v>Number of hospitalizations per 1000 long-stay resident days</v>
          </cell>
          <cell r="I116" t="str">
            <v>Long Stay</v>
          </cell>
          <cell r="J116">
            <v>1.8358589999999999</v>
          </cell>
          <cell r="K116">
            <v>1.879589</v>
          </cell>
          <cell r="L116">
            <v>1.5691660000000001</v>
          </cell>
          <cell r="N116" t="str">
            <v>Y</v>
          </cell>
          <cell r="O116" t="str">
            <v>20210401-20220331</v>
          </cell>
          <cell r="P116" t="str">
            <v>1311 DURHAM AVENUE, SOUTH PLAINFIELD, NJ, 07080</v>
          </cell>
          <cell r="Q116">
            <v>44866</v>
          </cell>
        </row>
        <row r="117">
          <cell r="A117">
            <v>315215</v>
          </cell>
          <cell r="B117" t="str">
            <v>GREENWOOD HOUSE HOME FOR THE JEWISH AGED</v>
          </cell>
          <cell r="C117" t="str">
            <v>53 WALTER STREET</v>
          </cell>
          <cell r="D117" t="str">
            <v>TRENTON</v>
          </cell>
          <cell r="E117" t="str">
            <v>NJ</v>
          </cell>
          <cell r="F117">
            <v>8628</v>
          </cell>
          <cell r="G117">
            <v>551</v>
          </cell>
          <cell r="H117" t="str">
            <v>Number of hospitalizations per 1000 long-stay resident days</v>
          </cell>
          <cell r="I117" t="str">
            <v>Long Stay</v>
          </cell>
          <cell r="J117">
            <v>1.769873</v>
          </cell>
          <cell r="K117">
            <v>1.4433689999999999</v>
          </cell>
          <cell r="L117">
            <v>1.2499150000000001</v>
          </cell>
          <cell r="N117" t="str">
            <v>Y</v>
          </cell>
          <cell r="O117" t="str">
            <v>20210401-20220331</v>
          </cell>
          <cell r="P117" t="str">
            <v>53 WALTER STREET, TRENTON, NJ, 08628</v>
          </cell>
          <cell r="Q117">
            <v>44866</v>
          </cell>
        </row>
        <row r="118">
          <cell r="A118">
            <v>315216</v>
          </cell>
          <cell r="B118" t="str">
            <v>COMPLETE CARE AT CEDAR GROVE</v>
          </cell>
          <cell r="C118" t="str">
            <v>536 RIDGE ROAD</v>
          </cell>
          <cell r="D118" t="str">
            <v>CEDAR GROVE</v>
          </cell>
          <cell r="E118" t="str">
            <v>NJ</v>
          </cell>
          <cell r="F118">
            <v>7009</v>
          </cell>
          <cell r="G118">
            <v>551</v>
          </cell>
          <cell r="H118" t="str">
            <v>Number of hospitalizations per 1000 long-stay resident days</v>
          </cell>
          <cell r="I118" t="str">
            <v>Long Stay</v>
          </cell>
          <cell r="J118">
            <v>1.6052500000000001</v>
          </cell>
          <cell r="K118">
            <v>1.579647</v>
          </cell>
          <cell r="L118">
            <v>1.5082139999999999</v>
          </cell>
          <cell r="N118" t="str">
            <v>Y</v>
          </cell>
          <cell r="O118" t="str">
            <v>20210401-20220331</v>
          </cell>
          <cell r="P118" t="str">
            <v>536 RIDGE ROAD, CEDAR GROVE, NJ, 07009</v>
          </cell>
          <cell r="Q118">
            <v>44866</v>
          </cell>
        </row>
        <row r="119">
          <cell r="A119">
            <v>315217</v>
          </cell>
          <cell r="B119" t="str">
            <v>ARISTACARE AT NORWOOD TERRACE</v>
          </cell>
          <cell r="C119" t="str">
            <v>40 NORWOOD AVENUE</v>
          </cell>
          <cell r="D119" t="str">
            <v>PLAINFIELD</v>
          </cell>
          <cell r="E119" t="str">
            <v>NJ</v>
          </cell>
          <cell r="F119">
            <v>7060</v>
          </cell>
          <cell r="G119">
            <v>551</v>
          </cell>
          <cell r="H119" t="str">
            <v>Number of hospitalizations per 1000 long-stay resident days</v>
          </cell>
          <cell r="I119" t="str">
            <v>Long Stay</v>
          </cell>
          <cell r="J119">
            <v>1.74057</v>
          </cell>
          <cell r="K119">
            <v>2.409192</v>
          </cell>
          <cell r="L119">
            <v>2.121413</v>
          </cell>
          <cell r="N119" t="str">
            <v>Y</v>
          </cell>
          <cell r="O119" t="str">
            <v>20210401-20220331</v>
          </cell>
          <cell r="P119" t="str">
            <v>40 NORWOOD AVENUE, PLAINFIELD, NJ, 07060</v>
          </cell>
          <cell r="Q119">
            <v>44866</v>
          </cell>
        </row>
        <row r="120">
          <cell r="A120">
            <v>315218</v>
          </cell>
          <cell r="B120" t="str">
            <v>SEACREST REHABILITATION AND HEALTHCARE CENTER</v>
          </cell>
          <cell r="C120" t="str">
            <v>1001 CENTER ST</v>
          </cell>
          <cell r="D120" t="str">
            <v>LITTLE EGG HARBOR TW</v>
          </cell>
          <cell r="E120" t="str">
            <v>NJ</v>
          </cell>
          <cell r="F120">
            <v>8087</v>
          </cell>
          <cell r="G120">
            <v>551</v>
          </cell>
          <cell r="H120" t="str">
            <v>Number of hospitalizations per 1000 long-stay resident days</v>
          </cell>
          <cell r="I120" t="str">
            <v>Long Stay</v>
          </cell>
          <cell r="J120">
            <v>1.7754490000000001</v>
          </cell>
          <cell r="K120">
            <v>1.6447369999999999</v>
          </cell>
          <cell r="L120">
            <v>1.419821</v>
          </cell>
          <cell r="N120" t="str">
            <v>Y</v>
          </cell>
          <cell r="O120" t="str">
            <v>20210401-20220331</v>
          </cell>
          <cell r="P120" t="str">
            <v>1001 CENTER ST, LITTLE EGG HARBOR TW, NJ, 08087</v>
          </cell>
          <cell r="Q120">
            <v>44866</v>
          </cell>
        </row>
        <row r="121">
          <cell r="A121">
            <v>315219</v>
          </cell>
          <cell r="B121" t="str">
            <v>COMPLETE CARE AT VOORHEES, LLC</v>
          </cell>
          <cell r="C121" t="str">
            <v>3001 EVESHAM ROAD</v>
          </cell>
          <cell r="D121" t="str">
            <v>VOORHEES</v>
          </cell>
          <cell r="E121" t="str">
            <v>NJ</v>
          </cell>
          <cell r="F121">
            <v>8043</v>
          </cell>
          <cell r="G121">
            <v>551</v>
          </cell>
          <cell r="H121" t="str">
            <v>Number of hospitalizations per 1000 long-stay resident days</v>
          </cell>
          <cell r="I121" t="str">
            <v>Long Stay</v>
          </cell>
          <cell r="J121">
            <v>2.3660389999999998</v>
          </cell>
          <cell r="K121">
            <v>3.7256559999999999</v>
          </cell>
          <cell r="L121">
            <v>2.4133830000000001</v>
          </cell>
          <cell r="N121" t="str">
            <v>Y</v>
          </cell>
          <cell r="O121" t="str">
            <v>20210401-20220331</v>
          </cell>
          <cell r="P121" t="str">
            <v>3001 EVESHAM ROAD, VOORHEES, NJ, 08043</v>
          </cell>
          <cell r="Q121">
            <v>44866</v>
          </cell>
        </row>
        <row r="122">
          <cell r="A122">
            <v>315221</v>
          </cell>
          <cell r="B122" t="str">
            <v>COMPLETE CARE AT HAMILTON, LLC</v>
          </cell>
          <cell r="C122" t="str">
            <v>56 HAMILTON AVENUE</v>
          </cell>
          <cell r="D122" t="str">
            <v>PASSAIC</v>
          </cell>
          <cell r="E122" t="str">
            <v>NJ</v>
          </cell>
          <cell r="F122">
            <v>7055</v>
          </cell>
          <cell r="G122">
            <v>551</v>
          </cell>
          <cell r="H122" t="str">
            <v>Number of hospitalizations per 1000 long-stay resident days</v>
          </cell>
          <cell r="I122" t="str">
            <v>Long Stay</v>
          </cell>
          <cell r="J122">
            <v>1.2855559999999999</v>
          </cell>
          <cell r="K122">
            <v>1.5261800000000001</v>
          </cell>
          <cell r="L122">
            <v>1.819534</v>
          </cell>
          <cell r="N122" t="str">
            <v>Y</v>
          </cell>
          <cell r="O122" t="str">
            <v>20210401-20220331</v>
          </cell>
          <cell r="P122" t="str">
            <v>56 HAMILTON AVENUE, PASSAIC, NJ, 07055</v>
          </cell>
          <cell r="Q122">
            <v>44866</v>
          </cell>
        </row>
        <row r="123">
          <cell r="A123">
            <v>315222</v>
          </cell>
          <cell r="B123" t="str">
            <v>BARNEGAT REHABILITATION AND NURSING CENTER</v>
          </cell>
          <cell r="C123" t="str">
            <v>859 WEST BAY AVE</v>
          </cell>
          <cell r="D123" t="str">
            <v>BARNEGAT</v>
          </cell>
          <cell r="E123" t="str">
            <v>NJ</v>
          </cell>
          <cell r="F123">
            <v>8005</v>
          </cell>
          <cell r="G123">
            <v>551</v>
          </cell>
          <cell r="H123" t="str">
            <v>Number of hospitalizations per 1000 long-stay resident days</v>
          </cell>
          <cell r="I123" t="str">
            <v>Long Stay</v>
          </cell>
          <cell r="J123">
            <v>2.8757779999999999</v>
          </cell>
          <cell r="K123">
            <v>3.0370520000000001</v>
          </cell>
          <cell r="L123">
            <v>1.6186100000000001</v>
          </cell>
          <cell r="N123" t="str">
            <v>Y</v>
          </cell>
          <cell r="O123" t="str">
            <v>20210401-20220331</v>
          </cell>
          <cell r="P123" t="str">
            <v>859 WEST BAY AVE, BARNEGAT, NJ, 08005</v>
          </cell>
          <cell r="Q123">
            <v>44866</v>
          </cell>
        </row>
        <row r="124">
          <cell r="A124">
            <v>315223</v>
          </cell>
          <cell r="B124" t="str">
            <v>HAMILTON CONTINUING CARE</v>
          </cell>
          <cell r="C124" t="str">
            <v>1059 EDINBURG ROAD</v>
          </cell>
          <cell r="D124" t="str">
            <v>HAMILTON</v>
          </cell>
          <cell r="E124" t="str">
            <v>NJ</v>
          </cell>
          <cell r="F124">
            <v>8690</v>
          </cell>
          <cell r="G124">
            <v>551</v>
          </cell>
          <cell r="H124" t="str">
            <v>Number of hospitalizations per 1000 long-stay resident days</v>
          </cell>
          <cell r="I124" t="str">
            <v>Long Stay</v>
          </cell>
          <cell r="J124">
            <v>1.7066079999999999</v>
          </cell>
          <cell r="K124">
            <v>1.473975</v>
          </cell>
          <cell r="L124">
            <v>1.3237369999999999</v>
          </cell>
          <cell r="N124" t="str">
            <v>Y</v>
          </cell>
          <cell r="O124" t="str">
            <v>20210401-20220331</v>
          </cell>
          <cell r="P124" t="str">
            <v>1059 EDINBURG ROAD, HAMILTON, NJ, 08690</v>
          </cell>
          <cell r="Q124">
            <v>44866</v>
          </cell>
        </row>
        <row r="125">
          <cell r="A125">
            <v>315224</v>
          </cell>
          <cell r="B125" t="str">
            <v>FOREST MANOR HCC</v>
          </cell>
          <cell r="C125" t="str">
            <v>145 STATE PARK ROAD</v>
          </cell>
          <cell r="D125" t="str">
            <v>HOPE</v>
          </cell>
          <cell r="E125" t="str">
            <v>NJ</v>
          </cell>
          <cell r="F125">
            <v>7844</v>
          </cell>
          <cell r="G125">
            <v>551</v>
          </cell>
          <cell r="H125" t="str">
            <v>Number of hospitalizations per 1000 long-stay resident days</v>
          </cell>
          <cell r="I125" t="str">
            <v>Long Stay</v>
          </cell>
          <cell r="J125">
            <v>1.2204090000000001</v>
          </cell>
          <cell r="K125">
            <v>1.2379020000000001</v>
          </cell>
          <cell r="L125">
            <v>1.5546279999999999</v>
          </cell>
          <cell r="N125" t="str">
            <v>Y</v>
          </cell>
          <cell r="O125" t="str">
            <v>20210401-20220331</v>
          </cell>
          <cell r="P125" t="str">
            <v>145 STATE PARK ROAD, HOPE, NJ, 07844</v>
          </cell>
          <cell r="Q125">
            <v>44866</v>
          </cell>
        </row>
        <row r="126">
          <cell r="A126">
            <v>315225</v>
          </cell>
          <cell r="B126" t="str">
            <v>RIVERFRONT REHABILITATION AND HEALTHCARE CENTER</v>
          </cell>
          <cell r="C126" t="str">
            <v>5101 NORTH PARK DRIVE</v>
          </cell>
          <cell r="D126" t="str">
            <v>PENNSAUKEN</v>
          </cell>
          <cell r="E126" t="str">
            <v>NJ</v>
          </cell>
          <cell r="F126">
            <v>8109</v>
          </cell>
          <cell r="G126">
            <v>551</v>
          </cell>
          <cell r="H126" t="str">
            <v>Number of hospitalizations per 1000 long-stay resident days</v>
          </cell>
          <cell r="I126" t="str">
            <v>Long Stay</v>
          </cell>
          <cell r="J126">
            <v>1.3722829999999999</v>
          </cell>
          <cell r="K126">
            <v>1.4336310000000001</v>
          </cell>
          <cell r="L126">
            <v>1.6011770000000001</v>
          </cell>
          <cell r="N126" t="str">
            <v>Y</v>
          </cell>
          <cell r="O126" t="str">
            <v>20210401-20220331</v>
          </cell>
          <cell r="P126" t="str">
            <v>5101 NORTH PARK DRIVE, PENNSAUKEN, NJ, 08109</v>
          </cell>
          <cell r="Q126">
            <v>44866</v>
          </cell>
        </row>
        <row r="127">
          <cell r="A127">
            <v>315226</v>
          </cell>
          <cell r="B127" t="str">
            <v>HUNTERDON CARE CENTER</v>
          </cell>
          <cell r="C127" t="str">
            <v>1 LEISURE COURT</v>
          </cell>
          <cell r="D127" t="str">
            <v>FLEMINGTON</v>
          </cell>
          <cell r="E127" t="str">
            <v>NJ</v>
          </cell>
          <cell r="F127">
            <v>8822</v>
          </cell>
          <cell r="G127">
            <v>551</v>
          </cell>
          <cell r="H127" t="str">
            <v>Number of hospitalizations per 1000 long-stay resident days</v>
          </cell>
          <cell r="I127" t="str">
            <v>Long Stay</v>
          </cell>
          <cell r="J127">
            <v>0.66017999999999999</v>
          </cell>
          <cell r="K127">
            <v>0.46380700000000002</v>
          </cell>
          <cell r="L127">
            <v>1.076762</v>
          </cell>
          <cell r="N127" t="str">
            <v>Y</v>
          </cell>
          <cell r="O127" t="str">
            <v>20210401-20220331</v>
          </cell>
          <cell r="P127" t="str">
            <v>1 LEISURE COURT, FLEMINGTON, NJ, 08822</v>
          </cell>
          <cell r="Q127">
            <v>44866</v>
          </cell>
        </row>
        <row r="128">
          <cell r="A128">
            <v>315228</v>
          </cell>
          <cell r="B128" t="str">
            <v>COMPLETE CARE AT COURT HOUSE, LLC</v>
          </cell>
          <cell r="C128" t="str">
            <v>144 MAGNOLIA DRIVE</v>
          </cell>
          <cell r="D128" t="str">
            <v>CAPE MAY COURT HOUSE</v>
          </cell>
          <cell r="E128" t="str">
            <v>NJ</v>
          </cell>
          <cell r="F128">
            <v>8210</v>
          </cell>
          <cell r="G128">
            <v>551</v>
          </cell>
          <cell r="H128" t="str">
            <v>Number of hospitalizations per 1000 long-stay resident days</v>
          </cell>
          <cell r="I128" t="str">
            <v>Long Stay</v>
          </cell>
          <cell r="J128">
            <v>0.425595</v>
          </cell>
          <cell r="K128">
            <v>0.40276600000000001</v>
          </cell>
          <cell r="L128">
            <v>1.450445</v>
          </cell>
          <cell r="N128" t="str">
            <v>Y</v>
          </cell>
          <cell r="O128" t="str">
            <v>20210401-20220331</v>
          </cell>
          <cell r="P128" t="str">
            <v>144 MAGNOLIA DRIVE, CAPE MAY COURT HOUSE, NJ, 08210</v>
          </cell>
          <cell r="Q128">
            <v>44866</v>
          </cell>
        </row>
        <row r="129">
          <cell r="A129">
            <v>315229</v>
          </cell>
          <cell r="B129" t="str">
            <v>PHOENIX CENTER FOR REHABILITATION AND PEDIATRICS</v>
          </cell>
          <cell r="C129" t="str">
            <v>1433 RINGWOOD AVE</v>
          </cell>
          <cell r="D129" t="str">
            <v>HASKELL</v>
          </cell>
          <cell r="E129" t="str">
            <v>NJ</v>
          </cell>
          <cell r="F129">
            <v>7420</v>
          </cell>
          <cell r="G129">
            <v>551</v>
          </cell>
          <cell r="H129" t="str">
            <v>Number of hospitalizations per 1000 long-stay resident days</v>
          </cell>
          <cell r="I129" t="str">
            <v>Long Stay</v>
          </cell>
          <cell r="J129">
            <v>1.732526</v>
          </cell>
          <cell r="K129">
            <v>1.29199</v>
          </cell>
          <cell r="L129">
            <v>1.142943</v>
          </cell>
          <cell r="N129" t="str">
            <v>Y</v>
          </cell>
          <cell r="O129" t="str">
            <v>20210401-20220331</v>
          </cell>
          <cell r="P129" t="str">
            <v>1433 RINGWOOD AVE, HASKELL, NJ, 07420</v>
          </cell>
          <cell r="Q129">
            <v>44866</v>
          </cell>
        </row>
        <row r="130">
          <cell r="A130">
            <v>315231</v>
          </cell>
          <cell r="B130" t="str">
            <v>JEFFERSON HEALTH CARE CENTER</v>
          </cell>
          <cell r="C130" t="str">
            <v>535 EGG HARBOR ROAD</v>
          </cell>
          <cell r="D130" t="str">
            <v>SEWELL</v>
          </cell>
          <cell r="E130" t="str">
            <v>NJ</v>
          </cell>
          <cell r="F130">
            <v>8080</v>
          </cell>
          <cell r="G130">
            <v>551</v>
          </cell>
          <cell r="H130" t="str">
            <v>Number of hospitalizations per 1000 long-stay resident days</v>
          </cell>
          <cell r="I130" t="str">
            <v>Long Stay</v>
          </cell>
          <cell r="J130">
            <v>2.0471539999999999</v>
          </cell>
          <cell r="K130">
            <v>1.8338270000000001</v>
          </cell>
          <cell r="L130">
            <v>1.3729450000000001</v>
          </cell>
          <cell r="N130" t="str">
            <v>Y</v>
          </cell>
          <cell r="O130" t="str">
            <v>20210401-20220331</v>
          </cell>
          <cell r="P130" t="str">
            <v>535 EGG HARBOR ROAD, SEWELL, NJ, 08080</v>
          </cell>
          <cell r="Q130">
            <v>44866</v>
          </cell>
        </row>
        <row r="131">
          <cell r="A131">
            <v>315233</v>
          </cell>
          <cell r="B131" t="str">
            <v>LINCOLN SPECIALTY CARE CENTER</v>
          </cell>
          <cell r="C131" t="str">
            <v>1640 SOUTH LINCOLN AVENUE</v>
          </cell>
          <cell r="D131" t="str">
            <v>VINELAND</v>
          </cell>
          <cell r="E131" t="str">
            <v>NJ</v>
          </cell>
          <cell r="F131">
            <v>8360</v>
          </cell>
          <cell r="G131">
            <v>551</v>
          </cell>
          <cell r="H131" t="str">
            <v>Number of hospitalizations per 1000 long-stay resident days</v>
          </cell>
          <cell r="I131" t="str">
            <v>Long Stay</v>
          </cell>
          <cell r="J131">
            <v>3.2693590000000001</v>
          </cell>
          <cell r="K131">
            <v>3.2804630000000001</v>
          </cell>
          <cell r="L131">
            <v>1.5378639999999999</v>
          </cell>
          <cell r="N131" t="str">
            <v>Y</v>
          </cell>
          <cell r="O131" t="str">
            <v>20210401-20220331</v>
          </cell>
          <cell r="P131" t="str">
            <v>1640 SOUTH LINCOLN AVENUE, VINELAND, NJ, 08360</v>
          </cell>
          <cell r="Q131">
            <v>44866</v>
          </cell>
        </row>
        <row r="132">
          <cell r="A132">
            <v>315234</v>
          </cell>
          <cell r="B132" t="str">
            <v>ARBOR RIDGE REHABILITATION AND HEALTHCARE CENTER</v>
          </cell>
          <cell r="C132" t="str">
            <v>261 TERHUNE DRIVE</v>
          </cell>
          <cell r="D132" t="str">
            <v>WAYNE</v>
          </cell>
          <cell r="E132" t="str">
            <v>NJ</v>
          </cell>
          <cell r="F132">
            <v>7470</v>
          </cell>
          <cell r="G132">
            <v>551</v>
          </cell>
          <cell r="H132" t="str">
            <v>Number of hospitalizations per 1000 long-stay resident days</v>
          </cell>
          <cell r="I132" t="str">
            <v>Long Stay</v>
          </cell>
          <cell r="J132">
            <v>0.83428000000000002</v>
          </cell>
          <cell r="K132">
            <v>0.936643</v>
          </cell>
          <cell r="L132">
            <v>1.72071</v>
          </cell>
          <cell r="N132" t="str">
            <v>Y</v>
          </cell>
          <cell r="O132" t="str">
            <v>20210401-20220331</v>
          </cell>
          <cell r="P132" t="str">
            <v>261 TERHUNE DRIVE, WAYNE, NJ, 07470</v>
          </cell>
          <cell r="Q132">
            <v>44866</v>
          </cell>
        </row>
        <row r="133">
          <cell r="A133">
            <v>315235</v>
          </cell>
          <cell r="B133" t="str">
            <v>RIVERSIDE NURSING AND REHABILITATION CENTER</v>
          </cell>
          <cell r="C133" t="str">
            <v>325 JERSEY STREET</v>
          </cell>
          <cell r="D133" t="str">
            <v>TRENTON</v>
          </cell>
          <cell r="E133" t="str">
            <v>NJ</v>
          </cell>
          <cell r="F133">
            <v>8611</v>
          </cell>
          <cell r="G133">
            <v>551</v>
          </cell>
          <cell r="H133" t="str">
            <v>Number of hospitalizations per 1000 long-stay resident days</v>
          </cell>
          <cell r="I133" t="str">
            <v>Long Stay</v>
          </cell>
          <cell r="J133">
            <v>1.939252</v>
          </cell>
          <cell r="K133">
            <v>2.6892049999999998</v>
          </cell>
          <cell r="L133">
            <v>2.125372</v>
          </cell>
          <cell r="N133" t="str">
            <v>Y</v>
          </cell>
          <cell r="O133" t="str">
            <v>20210401-20220331</v>
          </cell>
          <cell r="P133" t="str">
            <v>325 JERSEY STREET, TRENTON, NJ, 08611</v>
          </cell>
          <cell r="Q133">
            <v>44866</v>
          </cell>
        </row>
        <row r="134">
          <cell r="A134">
            <v>315236</v>
          </cell>
          <cell r="B134" t="str">
            <v>SINAI POST ACUTE NURSING AND REHAB CENTER</v>
          </cell>
          <cell r="C134" t="str">
            <v>65 JAY STREET</v>
          </cell>
          <cell r="D134" t="str">
            <v>NEWARK</v>
          </cell>
          <cell r="E134" t="str">
            <v>NJ</v>
          </cell>
          <cell r="F134">
            <v>7103</v>
          </cell>
          <cell r="G134">
            <v>551</v>
          </cell>
          <cell r="H134" t="str">
            <v>Number of hospitalizations per 1000 long-stay resident days</v>
          </cell>
          <cell r="I134" t="str">
            <v>Long Stay</v>
          </cell>
          <cell r="J134">
            <v>1.3179540000000001</v>
          </cell>
          <cell r="K134">
            <v>1.1288640000000001</v>
          </cell>
          <cell r="L134">
            <v>1.312765</v>
          </cell>
          <cell r="N134" t="str">
            <v>Y</v>
          </cell>
          <cell r="O134" t="str">
            <v>20210401-20220331</v>
          </cell>
          <cell r="P134" t="str">
            <v>65 JAY STREET, NEWARK, NJ, 07103</v>
          </cell>
          <cell r="Q134">
            <v>44866</v>
          </cell>
        </row>
        <row r="135">
          <cell r="A135">
            <v>315237</v>
          </cell>
          <cell r="B135" t="str">
            <v>SOUTHGATE HEALTH CARE CTR</v>
          </cell>
          <cell r="C135" t="str">
            <v>449 S PENNSVILLE-AUBURN ROAD</v>
          </cell>
          <cell r="D135" t="str">
            <v>CARNEYS POINT</v>
          </cell>
          <cell r="E135" t="str">
            <v>NJ</v>
          </cell>
          <cell r="F135">
            <v>8069</v>
          </cell>
          <cell r="G135">
            <v>551</v>
          </cell>
          <cell r="H135" t="str">
            <v>Number of hospitalizations per 1000 long-stay resident days</v>
          </cell>
          <cell r="I135" t="str">
            <v>Long Stay</v>
          </cell>
          <cell r="J135">
            <v>1.5648230000000001</v>
          </cell>
          <cell r="K135">
            <v>1.6392599999999999</v>
          </cell>
          <cell r="L135">
            <v>1.6055649999999999</v>
          </cell>
          <cell r="N135" t="str">
            <v>Y</v>
          </cell>
          <cell r="O135" t="str">
            <v>20210401-20220331</v>
          </cell>
          <cell r="P135" t="str">
            <v>449 S PENNSVILLE-AUBURN ROAD, CARNEYS POINT, NJ, 08069</v>
          </cell>
          <cell r="Q135">
            <v>44866</v>
          </cell>
        </row>
        <row r="136">
          <cell r="A136">
            <v>315239</v>
          </cell>
          <cell r="B136" t="str">
            <v>CHILDRENS SPECIALIZED HOSPITAL MOUNTAINSIDE</v>
          </cell>
          <cell r="C136" t="str">
            <v>150 NEW PROVIDENCE ROAD</v>
          </cell>
          <cell r="D136" t="str">
            <v>MOUNTAINSIDE</v>
          </cell>
          <cell r="E136" t="str">
            <v>NJ</v>
          </cell>
          <cell r="F136">
            <v>7092</v>
          </cell>
          <cell r="G136">
            <v>551</v>
          </cell>
          <cell r="H136" t="str">
            <v>Number of hospitalizations per 1000 long-stay resident days</v>
          </cell>
          <cell r="I136" t="str">
            <v>Long Stay</v>
          </cell>
          <cell r="J136" t="str">
            <v>---</v>
          </cell>
          <cell r="M136">
            <v>10</v>
          </cell>
          <cell r="N136" t="str">
            <v>Y</v>
          </cell>
          <cell r="O136" t="str">
            <v>20210401-20220331</v>
          </cell>
          <cell r="P136" t="str">
            <v>150 NEW PROVIDENCE ROAD, MOUNTAINSIDE, NJ, 07092</v>
          </cell>
          <cell r="Q136">
            <v>44866</v>
          </cell>
        </row>
        <row r="137">
          <cell r="A137">
            <v>315243</v>
          </cell>
          <cell r="B137" t="str">
            <v>MILLVILLE CENTER</v>
          </cell>
          <cell r="C137" t="str">
            <v>54 N SHARP STREET</v>
          </cell>
          <cell r="D137" t="str">
            <v>MILLVILLE</v>
          </cell>
          <cell r="E137" t="str">
            <v>NJ</v>
          </cell>
          <cell r="F137">
            <v>8332</v>
          </cell>
          <cell r="G137">
            <v>551</v>
          </cell>
          <cell r="H137" t="str">
            <v>Number of hospitalizations per 1000 long-stay resident days</v>
          </cell>
          <cell r="I137" t="str">
            <v>Long Stay</v>
          </cell>
          <cell r="J137">
            <v>1.5937269999999999</v>
          </cell>
          <cell r="K137">
            <v>1.4634640000000001</v>
          </cell>
          <cell r="L137">
            <v>1.407386</v>
          </cell>
          <cell r="N137" t="str">
            <v>Y</v>
          </cell>
          <cell r="O137" t="str">
            <v>20210401-20220331</v>
          </cell>
          <cell r="P137" t="str">
            <v>54 N SHARP STREET, MILLVILLE, NJ, 08332</v>
          </cell>
          <cell r="Q137">
            <v>44866</v>
          </cell>
        </row>
        <row r="138">
          <cell r="A138">
            <v>315244</v>
          </cell>
          <cell r="B138" t="str">
            <v>PREFERRED CARE AT ABSECON</v>
          </cell>
          <cell r="C138" t="str">
            <v>1020 PITNEY ROAD</v>
          </cell>
          <cell r="D138" t="str">
            <v>ABSECON</v>
          </cell>
          <cell r="E138" t="str">
            <v>NJ</v>
          </cell>
          <cell r="F138">
            <v>8201</v>
          </cell>
          <cell r="G138">
            <v>551</v>
          </cell>
          <cell r="H138" t="str">
            <v>Number of hospitalizations per 1000 long-stay resident days</v>
          </cell>
          <cell r="I138" t="str">
            <v>Long Stay</v>
          </cell>
          <cell r="J138">
            <v>1.6159250000000001</v>
          </cell>
          <cell r="K138">
            <v>1.717015</v>
          </cell>
          <cell r="L138">
            <v>1.628539</v>
          </cell>
          <cell r="N138" t="str">
            <v>Y</v>
          </cell>
          <cell r="O138" t="str">
            <v>20210401-20220331</v>
          </cell>
          <cell r="P138" t="str">
            <v>1020 PITNEY ROAD, ABSECON, NJ, 08201</v>
          </cell>
          <cell r="Q138">
            <v>44866</v>
          </cell>
        </row>
        <row r="139">
          <cell r="A139">
            <v>315245</v>
          </cell>
          <cell r="B139" t="str">
            <v>ARISTACARE AT CHERRY HILL</v>
          </cell>
          <cell r="C139" t="str">
            <v>1399 CHAPEL AVE WEST</v>
          </cell>
          <cell r="D139" t="str">
            <v>CHERRY HILL</v>
          </cell>
          <cell r="E139" t="str">
            <v>NJ</v>
          </cell>
          <cell r="F139">
            <v>8002</v>
          </cell>
          <cell r="G139">
            <v>551</v>
          </cell>
          <cell r="H139" t="str">
            <v>Number of hospitalizations per 1000 long-stay resident days</v>
          </cell>
          <cell r="I139" t="str">
            <v>Long Stay</v>
          </cell>
          <cell r="J139">
            <v>2.1843059999999999</v>
          </cell>
          <cell r="K139">
            <v>1.955884</v>
          </cell>
          <cell r="L139">
            <v>1.372382</v>
          </cell>
          <cell r="N139" t="str">
            <v>Y</v>
          </cell>
          <cell r="O139" t="str">
            <v>20210401-20220331</v>
          </cell>
          <cell r="P139" t="str">
            <v>1399 CHAPEL AVE WEST, CHERRY HILL, NJ, 08002</v>
          </cell>
          <cell r="Q139">
            <v>44866</v>
          </cell>
        </row>
        <row r="140">
          <cell r="A140">
            <v>315246</v>
          </cell>
          <cell r="B140" t="str">
            <v>PROMEDICA SKILLED NURSING &amp; REHAB - WEST DEPTFORD</v>
          </cell>
          <cell r="C140" t="str">
            <v>550 JESSUP ROAD</v>
          </cell>
          <cell r="D140" t="str">
            <v>WEST DEPTFORD</v>
          </cell>
          <cell r="E140" t="str">
            <v>NJ</v>
          </cell>
          <cell r="F140">
            <v>8066</v>
          </cell>
          <cell r="G140">
            <v>551</v>
          </cell>
          <cell r="H140" t="str">
            <v>Number of hospitalizations per 1000 long-stay resident days</v>
          </cell>
          <cell r="I140" t="str">
            <v>Long Stay</v>
          </cell>
          <cell r="J140">
            <v>1.4526680000000001</v>
          </cell>
          <cell r="K140">
            <v>1.71393</v>
          </cell>
          <cell r="L140">
            <v>1.808306</v>
          </cell>
          <cell r="N140" t="str">
            <v>Y</v>
          </cell>
          <cell r="O140" t="str">
            <v>20210401-20220331</v>
          </cell>
          <cell r="P140" t="str">
            <v>550 JESSUP ROAD, WEST DEPTFORD, NJ, 08066</v>
          </cell>
          <cell r="Q140">
            <v>44866</v>
          </cell>
        </row>
        <row r="141">
          <cell r="A141">
            <v>315247</v>
          </cell>
          <cell r="B141" t="str">
            <v>HACKENSACK MERIDIAN HEALTH WEST CALDWELL C</v>
          </cell>
          <cell r="C141" t="str">
            <v>165 FAIRFIELD AVE</v>
          </cell>
          <cell r="D141" t="str">
            <v>WEST CALDWELL</v>
          </cell>
          <cell r="E141" t="str">
            <v>NJ</v>
          </cell>
          <cell r="F141">
            <v>7006</v>
          </cell>
          <cell r="G141">
            <v>551</v>
          </cell>
          <cell r="H141" t="str">
            <v>Number of hospitalizations per 1000 long-stay resident days</v>
          </cell>
          <cell r="I141" t="str">
            <v>Long Stay</v>
          </cell>
          <cell r="J141">
            <v>2.2001469999999999</v>
          </cell>
          <cell r="K141">
            <v>1.9247989999999999</v>
          </cell>
          <cell r="L141">
            <v>1.340846</v>
          </cell>
          <cell r="N141" t="str">
            <v>Y</v>
          </cell>
          <cell r="O141" t="str">
            <v>20210401-20220331</v>
          </cell>
          <cell r="P141" t="str">
            <v>165 FAIRFIELD AVE, WEST CALDWELL, NJ, 07006</v>
          </cell>
          <cell r="Q141">
            <v>44866</v>
          </cell>
        </row>
        <row r="142">
          <cell r="A142">
            <v>315249</v>
          </cell>
          <cell r="B142" t="str">
            <v>LINCOLN PARK CARE CENTER</v>
          </cell>
          <cell r="C142" t="str">
            <v>499 PINE BROOK ROAD</v>
          </cell>
          <cell r="D142" t="str">
            <v>LINCOLN PARK</v>
          </cell>
          <cell r="E142" t="str">
            <v>NJ</v>
          </cell>
          <cell r="F142">
            <v>7035</v>
          </cell>
          <cell r="G142">
            <v>551</v>
          </cell>
          <cell r="H142" t="str">
            <v>Number of hospitalizations per 1000 long-stay resident days</v>
          </cell>
          <cell r="I142" t="str">
            <v>Long Stay</v>
          </cell>
          <cell r="J142">
            <v>1.6253839999999999</v>
          </cell>
          <cell r="K142">
            <v>1.240156</v>
          </cell>
          <cell r="L142">
            <v>1.1694070000000001</v>
          </cell>
          <cell r="N142" t="str">
            <v>Y</v>
          </cell>
          <cell r="O142" t="str">
            <v>20210401-20220331</v>
          </cell>
          <cell r="P142" t="str">
            <v>499 PINE BROOK ROAD, LINCOLN PARK, NJ, 07035</v>
          </cell>
          <cell r="Q142">
            <v>44866</v>
          </cell>
        </row>
        <row r="143">
          <cell r="A143">
            <v>315251</v>
          </cell>
          <cell r="B143" t="str">
            <v>HARTWYCK AT OAK TREE</v>
          </cell>
          <cell r="C143" t="str">
            <v>2048 OAK TREE ROAD</v>
          </cell>
          <cell r="D143" t="str">
            <v>EDISON</v>
          </cell>
          <cell r="E143" t="str">
            <v>NJ</v>
          </cell>
          <cell r="F143">
            <v>8820</v>
          </cell>
          <cell r="G143">
            <v>551</v>
          </cell>
          <cell r="H143" t="str">
            <v>Number of hospitalizations per 1000 long-stay resident days</v>
          </cell>
          <cell r="I143" t="str">
            <v>Long Stay</v>
          </cell>
          <cell r="J143">
            <v>1.8584480000000001</v>
          </cell>
          <cell r="K143">
            <v>2.4630540000000001</v>
          </cell>
          <cell r="L143">
            <v>2.0312760000000001</v>
          </cell>
          <cell r="N143" t="str">
            <v>Y</v>
          </cell>
          <cell r="O143" t="str">
            <v>20210401-20220331</v>
          </cell>
          <cell r="P143" t="str">
            <v>2048 OAK TREE ROAD, EDISON, NJ, 08820</v>
          </cell>
          <cell r="Q143">
            <v>44866</v>
          </cell>
        </row>
        <row r="144">
          <cell r="A144">
            <v>315252</v>
          </cell>
          <cell r="B144" t="str">
            <v>BAYSHORE HEALTH CARE CENTER</v>
          </cell>
          <cell r="C144" t="str">
            <v>715 NORTH BEERS STREET</v>
          </cell>
          <cell r="D144" t="str">
            <v>HOLMDEL</v>
          </cell>
          <cell r="E144" t="str">
            <v>NJ</v>
          </cell>
          <cell r="F144">
            <v>7733</v>
          </cell>
          <cell r="G144">
            <v>551</v>
          </cell>
          <cell r="H144" t="str">
            <v>Number of hospitalizations per 1000 long-stay resident days</v>
          </cell>
          <cell r="I144" t="str">
            <v>Long Stay</v>
          </cell>
          <cell r="J144">
            <v>2.477757</v>
          </cell>
          <cell r="K144">
            <v>2.0662050000000001</v>
          </cell>
          <cell r="L144">
            <v>1.2780860000000001</v>
          </cell>
          <cell r="N144" t="str">
            <v>Y</v>
          </cell>
          <cell r="O144" t="str">
            <v>20210401-20220331</v>
          </cell>
          <cell r="P144" t="str">
            <v>715 NORTH BEERS STREET, HOLMDEL, NJ, 07733</v>
          </cell>
          <cell r="Q144">
            <v>44866</v>
          </cell>
        </row>
        <row r="145">
          <cell r="A145">
            <v>315253</v>
          </cell>
          <cell r="B145" t="str">
            <v>PARKER AT SOMERSET, INC</v>
          </cell>
          <cell r="C145" t="str">
            <v>15 DELLWOOD LANE</v>
          </cell>
          <cell r="D145" t="str">
            <v>SOMERSET</v>
          </cell>
          <cell r="E145" t="str">
            <v>NJ</v>
          </cell>
          <cell r="F145">
            <v>8873</v>
          </cell>
          <cell r="G145">
            <v>551</v>
          </cell>
          <cell r="H145" t="str">
            <v>Number of hospitalizations per 1000 long-stay resident days</v>
          </cell>
          <cell r="I145" t="str">
            <v>Long Stay</v>
          </cell>
          <cell r="J145">
            <v>1.5821179999999999</v>
          </cell>
          <cell r="K145">
            <v>1.107604</v>
          </cell>
          <cell r="L145">
            <v>1.072978</v>
          </cell>
          <cell r="N145" t="str">
            <v>Y</v>
          </cell>
          <cell r="O145" t="str">
            <v>20210401-20220331</v>
          </cell>
          <cell r="P145" t="str">
            <v>15 DELLWOOD LANE, SOMERSET, NJ, 08873</v>
          </cell>
          <cell r="Q145">
            <v>44866</v>
          </cell>
        </row>
        <row r="146">
          <cell r="A146">
            <v>315257</v>
          </cell>
          <cell r="B146" t="str">
            <v>CEDAR GROVE RESPIRATORY AND NURSING CENTER</v>
          </cell>
          <cell r="C146" t="str">
            <v>1420 SOUTH BLACK HORSE PIKE</v>
          </cell>
          <cell r="D146" t="str">
            <v>WILLIAMSTOWN</v>
          </cell>
          <cell r="E146" t="str">
            <v>NJ</v>
          </cell>
          <cell r="F146">
            <v>8094</v>
          </cell>
          <cell r="G146">
            <v>551</v>
          </cell>
          <cell r="H146" t="str">
            <v>Number of hospitalizations per 1000 long-stay resident days</v>
          </cell>
          <cell r="I146" t="str">
            <v>Long Stay</v>
          </cell>
          <cell r="J146">
            <v>1.5943499999999999</v>
          </cell>
          <cell r="K146">
            <v>2.842498</v>
          </cell>
          <cell r="L146">
            <v>2.7325110000000001</v>
          </cell>
          <cell r="N146" t="str">
            <v>Y</v>
          </cell>
          <cell r="O146" t="str">
            <v>20210401-20220331</v>
          </cell>
          <cell r="P146" t="str">
            <v>1420 SOUTH BLACK HORSE PIKE, WILLIAMSTOWN, NJ, 08094</v>
          </cell>
          <cell r="Q146">
            <v>44866</v>
          </cell>
        </row>
        <row r="147">
          <cell r="A147">
            <v>315259</v>
          </cell>
          <cell r="B147" t="str">
            <v>PROMEDICA SKILLED NURSING &amp; REHAB - MOUNTAINSIDE</v>
          </cell>
          <cell r="C147" t="str">
            <v>1180 ROUTE 22 WEST</v>
          </cell>
          <cell r="D147" t="str">
            <v>MOUNTAINSIDE</v>
          </cell>
          <cell r="E147" t="str">
            <v>NJ</v>
          </cell>
          <cell r="F147">
            <v>7092</v>
          </cell>
          <cell r="G147">
            <v>551</v>
          </cell>
          <cell r="H147" t="str">
            <v>Number of hospitalizations per 1000 long-stay resident days</v>
          </cell>
          <cell r="I147" t="str">
            <v>Long Stay</v>
          </cell>
          <cell r="J147">
            <v>1.188477</v>
          </cell>
          <cell r="K147">
            <v>1.15307</v>
          </cell>
          <cell r="L147">
            <v>1.486998</v>
          </cell>
          <cell r="N147" t="str">
            <v>Y</v>
          </cell>
          <cell r="O147" t="str">
            <v>20210401-20220331</v>
          </cell>
          <cell r="P147" t="str">
            <v>1180 ROUTE 22 WEST, MOUNTAINSIDE, NJ, 07092</v>
          </cell>
          <cell r="Q147">
            <v>44866</v>
          </cell>
        </row>
        <row r="148">
          <cell r="A148">
            <v>315260</v>
          </cell>
          <cell r="B148" t="str">
            <v>ASPEN HILLS HEALTHCARE CENTER</v>
          </cell>
          <cell r="C148" t="str">
            <v>600 PEMBERTON BROWN MILLS RD</v>
          </cell>
          <cell r="D148" t="str">
            <v>PEMBERTON</v>
          </cell>
          <cell r="E148" t="str">
            <v>NJ</v>
          </cell>
          <cell r="F148">
            <v>8068</v>
          </cell>
          <cell r="G148">
            <v>551</v>
          </cell>
          <cell r="H148" t="str">
            <v>Number of hospitalizations per 1000 long-stay resident days</v>
          </cell>
          <cell r="I148" t="str">
            <v>Long Stay</v>
          </cell>
          <cell r="J148">
            <v>1.7603759999999999</v>
          </cell>
          <cell r="K148">
            <v>1.6104099999999999</v>
          </cell>
          <cell r="L148">
            <v>1.402091</v>
          </cell>
          <cell r="N148" t="str">
            <v>Y</v>
          </cell>
          <cell r="O148" t="str">
            <v>20210401-20220331</v>
          </cell>
          <cell r="P148" t="str">
            <v>600 PEMBERTON BROWN MILLS RD, PEMBERTON, NJ, 08068</v>
          </cell>
          <cell r="Q148">
            <v>44866</v>
          </cell>
        </row>
        <row r="149">
          <cell r="A149">
            <v>315261</v>
          </cell>
          <cell r="B149" t="str">
            <v>LAKELAND HEALTH CARE CENTER</v>
          </cell>
          <cell r="C149" t="str">
            <v>25 FIFTH AVENUE</v>
          </cell>
          <cell r="D149" t="str">
            <v>HASKELL</v>
          </cell>
          <cell r="E149" t="str">
            <v>NJ</v>
          </cell>
          <cell r="F149">
            <v>7420</v>
          </cell>
          <cell r="G149">
            <v>551</v>
          </cell>
          <cell r="H149" t="str">
            <v>Number of hospitalizations per 1000 long-stay resident days</v>
          </cell>
          <cell r="I149" t="str">
            <v>Long Stay</v>
          </cell>
          <cell r="J149">
            <v>1.622841</v>
          </cell>
          <cell r="K149">
            <v>1.5250440000000001</v>
          </cell>
          <cell r="L149">
            <v>1.4402969999999999</v>
          </cell>
          <cell r="N149" t="str">
            <v>Y</v>
          </cell>
          <cell r="O149" t="str">
            <v>20210401-20220331</v>
          </cell>
          <cell r="P149" t="str">
            <v>25 FIFTH AVENUE, HASKELL, NJ, 07420</v>
          </cell>
          <cell r="Q149">
            <v>44866</v>
          </cell>
        </row>
        <row r="150">
          <cell r="A150">
            <v>315262</v>
          </cell>
          <cell r="B150" t="str">
            <v>HARROGATE</v>
          </cell>
          <cell r="C150" t="str">
            <v>400 LOCUST STREET</v>
          </cell>
          <cell r="D150" t="str">
            <v>LAKEWOOD</v>
          </cell>
          <cell r="E150" t="str">
            <v>NJ</v>
          </cell>
          <cell r="F150">
            <v>8701</v>
          </cell>
          <cell r="G150">
            <v>551</v>
          </cell>
          <cell r="H150" t="str">
            <v>Number of hospitalizations per 1000 long-stay resident days</v>
          </cell>
          <cell r="I150" t="str">
            <v>Long Stay</v>
          </cell>
          <cell r="J150">
            <v>0.37387399999999998</v>
          </cell>
          <cell r="K150">
            <v>0.26657199999999998</v>
          </cell>
          <cell r="L150">
            <v>1.092786</v>
          </cell>
          <cell r="N150" t="str">
            <v>Y</v>
          </cell>
          <cell r="O150" t="str">
            <v>20210401-20220331</v>
          </cell>
          <cell r="P150" t="str">
            <v>400 LOCUST STREET, LAKEWOOD, NJ, 08701</v>
          </cell>
          <cell r="Q150">
            <v>44866</v>
          </cell>
        </row>
        <row r="151">
          <cell r="A151">
            <v>315263</v>
          </cell>
          <cell r="B151" t="str">
            <v>PALACE REHABILITATION AND CARE CENTER, THE</v>
          </cell>
          <cell r="C151" t="str">
            <v>315 WEST MILL ROAD</v>
          </cell>
          <cell r="D151" t="str">
            <v>MAPLE SHADE</v>
          </cell>
          <cell r="E151" t="str">
            <v>NJ</v>
          </cell>
          <cell r="F151">
            <v>8052</v>
          </cell>
          <cell r="G151">
            <v>551</v>
          </cell>
          <cell r="H151" t="str">
            <v>Number of hospitalizations per 1000 long-stay resident days</v>
          </cell>
          <cell r="I151" t="str">
            <v>Long Stay</v>
          </cell>
          <cell r="J151">
            <v>2.3141180000000001</v>
          </cell>
          <cell r="K151">
            <v>1.790281</v>
          </cell>
          <cell r="L151">
            <v>1.1857169999999999</v>
          </cell>
          <cell r="N151" t="str">
            <v>Y</v>
          </cell>
          <cell r="O151" t="str">
            <v>20210401-20220331</v>
          </cell>
          <cell r="P151" t="str">
            <v>315 WEST MILL ROAD, MAPLE SHADE, NJ, 08052</v>
          </cell>
          <cell r="Q151">
            <v>44866</v>
          </cell>
        </row>
        <row r="152">
          <cell r="A152">
            <v>315264</v>
          </cell>
          <cell r="B152" t="str">
            <v>COMPLETE CARE AT BEY LEA, LLC</v>
          </cell>
          <cell r="C152" t="str">
            <v>1351 OLD FREEHOLD ROAD</v>
          </cell>
          <cell r="D152" t="str">
            <v>TOMS RIVER</v>
          </cell>
          <cell r="E152" t="str">
            <v>NJ</v>
          </cell>
          <cell r="F152">
            <v>8753</v>
          </cell>
          <cell r="G152">
            <v>551</v>
          </cell>
          <cell r="H152" t="str">
            <v>Number of hospitalizations per 1000 long-stay resident days</v>
          </cell>
          <cell r="I152" t="str">
            <v>Long Stay</v>
          </cell>
          <cell r="J152">
            <v>0.854514</v>
          </cell>
          <cell r="K152">
            <v>1.2623610000000001</v>
          </cell>
          <cell r="L152">
            <v>2.2641719999999999</v>
          </cell>
          <cell r="N152" t="str">
            <v>Y</v>
          </cell>
          <cell r="O152" t="str">
            <v>20210401-20220331</v>
          </cell>
          <cell r="P152" t="str">
            <v>1351 OLD FREEHOLD ROAD, TOMS RIVER, NJ, 08753</v>
          </cell>
          <cell r="Q152">
            <v>44866</v>
          </cell>
        </row>
        <row r="153">
          <cell r="A153">
            <v>315265</v>
          </cell>
          <cell r="B153" t="str">
            <v>COMPLETE CARE AT GREEN ACRES</v>
          </cell>
          <cell r="C153" t="str">
            <v>1931 LAKEWOOD ROAD</v>
          </cell>
          <cell r="D153" t="str">
            <v>TOMS RIVER</v>
          </cell>
          <cell r="E153" t="str">
            <v>NJ</v>
          </cell>
          <cell r="F153">
            <v>8755</v>
          </cell>
          <cell r="G153">
            <v>551</v>
          </cell>
          <cell r="H153" t="str">
            <v>Number of hospitalizations per 1000 long-stay resident days</v>
          </cell>
          <cell r="I153" t="str">
            <v>Long Stay</v>
          </cell>
          <cell r="J153">
            <v>0.67083700000000002</v>
          </cell>
          <cell r="K153">
            <v>0.71437099999999998</v>
          </cell>
          <cell r="L153">
            <v>1.6321190000000001</v>
          </cell>
          <cell r="N153" t="str">
            <v>Y</v>
          </cell>
          <cell r="O153" t="str">
            <v>20210401-20220331</v>
          </cell>
          <cell r="P153" t="str">
            <v>1931 LAKEWOOD ROAD, TOMS RIVER, NJ, 08755</v>
          </cell>
          <cell r="Q153">
            <v>44866</v>
          </cell>
        </row>
        <row r="154">
          <cell r="A154">
            <v>315266</v>
          </cell>
          <cell r="B154" t="str">
            <v>PARK CRESCENT HEALTHCARE &amp; REHABILITATION CENTER</v>
          </cell>
          <cell r="C154" t="str">
            <v>480 PARKWAY DRIVE</v>
          </cell>
          <cell r="D154" t="str">
            <v>EAST ORANGE</v>
          </cell>
          <cell r="E154" t="str">
            <v>NJ</v>
          </cell>
          <cell r="F154">
            <v>7017</v>
          </cell>
          <cell r="G154">
            <v>551</v>
          </cell>
          <cell r="H154" t="str">
            <v>Number of hospitalizations per 1000 long-stay resident days</v>
          </cell>
          <cell r="I154" t="str">
            <v>Long Stay</v>
          </cell>
          <cell r="J154">
            <v>2.2638240000000001</v>
          </cell>
          <cell r="K154">
            <v>2.4607230000000002</v>
          </cell>
          <cell r="L154">
            <v>1.665964</v>
          </cell>
          <cell r="N154" t="str">
            <v>Y</v>
          </cell>
          <cell r="O154" t="str">
            <v>20210401-20220331</v>
          </cell>
          <cell r="P154" t="str">
            <v>480 PARKWAY DRIVE, EAST ORANGE, NJ, 07017</v>
          </cell>
          <cell r="Q154">
            <v>44866</v>
          </cell>
        </row>
        <row r="155">
          <cell r="A155">
            <v>315267</v>
          </cell>
          <cell r="B155" t="str">
            <v>ABIGAIL HOUSE FOR NURSING &amp; REHABILITATION</v>
          </cell>
          <cell r="C155" t="str">
            <v>1105 -1115 LINDEN STREET</v>
          </cell>
          <cell r="D155" t="str">
            <v>CAMDEN</v>
          </cell>
          <cell r="E155" t="str">
            <v>NJ</v>
          </cell>
          <cell r="F155">
            <v>8102</v>
          </cell>
          <cell r="G155">
            <v>551</v>
          </cell>
          <cell r="H155" t="str">
            <v>Number of hospitalizations per 1000 long-stay resident days</v>
          </cell>
          <cell r="I155" t="str">
            <v>Long Stay</v>
          </cell>
          <cell r="J155">
            <v>1.5622609999999999</v>
          </cell>
          <cell r="K155">
            <v>1.3594440000000001</v>
          </cell>
          <cell r="L155">
            <v>1.333685</v>
          </cell>
          <cell r="N155" t="str">
            <v>Y</v>
          </cell>
          <cell r="O155" t="str">
            <v>20210401-20220331</v>
          </cell>
          <cell r="P155" t="str">
            <v>1105 -1115 LINDEN STREET, CAMDEN, NJ, 08102</v>
          </cell>
          <cell r="Q155">
            <v>44866</v>
          </cell>
        </row>
        <row r="156">
          <cell r="A156">
            <v>315268</v>
          </cell>
          <cell r="B156" t="str">
            <v>BROOKHAVEN HEALTH CARE CENTER</v>
          </cell>
          <cell r="C156" t="str">
            <v>120 PARK END PLACE</v>
          </cell>
          <cell r="D156" t="str">
            <v>EAST ORANGE</v>
          </cell>
          <cell r="E156" t="str">
            <v>NJ</v>
          </cell>
          <cell r="F156">
            <v>7018</v>
          </cell>
          <cell r="G156">
            <v>551</v>
          </cell>
          <cell r="H156" t="str">
            <v>Number of hospitalizations per 1000 long-stay resident days</v>
          </cell>
          <cell r="I156" t="str">
            <v>Long Stay</v>
          </cell>
          <cell r="J156">
            <v>2.3280810000000001</v>
          </cell>
          <cell r="K156">
            <v>2.6003579999999999</v>
          </cell>
          <cell r="L156">
            <v>1.711908</v>
          </cell>
          <cell r="N156" t="str">
            <v>Y</v>
          </cell>
          <cell r="O156" t="str">
            <v>20210401-20220331</v>
          </cell>
          <cell r="P156" t="str">
            <v>120 PARK END PLACE, EAST ORANGE, NJ, 07018</v>
          </cell>
          <cell r="Q156">
            <v>44866</v>
          </cell>
        </row>
        <row r="157">
          <cell r="A157">
            <v>315269</v>
          </cell>
          <cell r="B157" t="str">
            <v>VILLAGE POINT</v>
          </cell>
          <cell r="C157" t="str">
            <v>THREE DAVID BRAINERD DRIVE</v>
          </cell>
          <cell r="D157" t="str">
            <v>MONROE TOWNSHIP</v>
          </cell>
          <cell r="E157" t="str">
            <v>NJ</v>
          </cell>
          <cell r="F157">
            <v>8831</v>
          </cell>
          <cell r="G157">
            <v>551</v>
          </cell>
          <cell r="H157" t="str">
            <v>Number of hospitalizations per 1000 long-stay resident days</v>
          </cell>
          <cell r="I157" t="str">
            <v>Long Stay</v>
          </cell>
          <cell r="J157">
            <v>2.013452</v>
          </cell>
          <cell r="K157">
            <v>1.598033</v>
          </cell>
          <cell r="L157">
            <v>1.2164379999999999</v>
          </cell>
          <cell r="N157" t="str">
            <v>Y</v>
          </cell>
          <cell r="O157" t="str">
            <v>20210401-20220331</v>
          </cell>
          <cell r="P157" t="str">
            <v>THREE DAVID BRAINERD DRIVE, MONROE TOWNSHIP, NJ, 08831</v>
          </cell>
          <cell r="Q157">
            <v>44866</v>
          </cell>
        </row>
        <row r="158">
          <cell r="A158">
            <v>315271</v>
          </cell>
          <cell r="B158" t="str">
            <v>CARNEYS POINT REHABILITATION AND NURSING CENTER</v>
          </cell>
          <cell r="C158" t="str">
            <v>201 FIFTH AVENUE</v>
          </cell>
          <cell r="D158" t="str">
            <v>CARNEYS POINT</v>
          </cell>
          <cell r="E158" t="str">
            <v>NJ</v>
          </cell>
          <cell r="F158">
            <v>8069</v>
          </cell>
          <cell r="G158">
            <v>551</v>
          </cell>
          <cell r="H158" t="str">
            <v>Number of hospitalizations per 1000 long-stay resident days</v>
          </cell>
          <cell r="I158" t="str">
            <v>Long Stay</v>
          </cell>
          <cell r="J158">
            <v>1.849073</v>
          </cell>
          <cell r="K158">
            <v>1.478197</v>
          </cell>
          <cell r="L158">
            <v>1.2252460000000001</v>
          </cell>
          <cell r="N158" t="str">
            <v>Y</v>
          </cell>
          <cell r="O158" t="str">
            <v>20210401-20220331</v>
          </cell>
          <cell r="P158" t="str">
            <v>201 FIFTH AVENUE, CARNEYS POINT, NJ, 08069</v>
          </cell>
          <cell r="Q158">
            <v>44866</v>
          </cell>
        </row>
        <row r="159">
          <cell r="A159">
            <v>315273</v>
          </cell>
          <cell r="B159" t="str">
            <v>COMPLETE CARE AT WOODLANDS</v>
          </cell>
          <cell r="C159" t="str">
            <v>1400 WOODLAND AVE</v>
          </cell>
          <cell r="D159" t="str">
            <v>PLAINFIELD</v>
          </cell>
          <cell r="E159" t="str">
            <v>NJ</v>
          </cell>
          <cell r="F159">
            <v>7060</v>
          </cell>
          <cell r="G159">
            <v>551</v>
          </cell>
          <cell r="H159" t="str">
            <v>Number of hospitalizations per 1000 long-stay resident days</v>
          </cell>
          <cell r="I159" t="str">
            <v>Long Stay</v>
          </cell>
          <cell r="J159">
            <v>0.63164100000000001</v>
          </cell>
          <cell r="K159">
            <v>0.87456299999999998</v>
          </cell>
          <cell r="L159">
            <v>2.1221009999999998</v>
          </cell>
          <cell r="N159" t="str">
            <v>Y</v>
          </cell>
          <cell r="O159" t="str">
            <v>20210401-20220331</v>
          </cell>
          <cell r="P159" t="str">
            <v>1400 WOODLAND AVE, PLAINFIELD, NJ, 07060</v>
          </cell>
          <cell r="Q159">
            <v>44866</v>
          </cell>
        </row>
        <row r="160">
          <cell r="A160">
            <v>315274</v>
          </cell>
          <cell r="B160" t="str">
            <v>COMPLETE CARE AT LAURELTON, LLC</v>
          </cell>
          <cell r="C160" t="str">
            <v>475 JACK MARTIN BLVD</v>
          </cell>
          <cell r="D160" t="str">
            <v>BRICK</v>
          </cell>
          <cell r="E160" t="str">
            <v>NJ</v>
          </cell>
          <cell r="F160">
            <v>8724</v>
          </cell>
          <cell r="G160">
            <v>551</v>
          </cell>
          <cell r="H160" t="str">
            <v>Number of hospitalizations per 1000 long-stay resident days</v>
          </cell>
          <cell r="I160" t="str">
            <v>Long Stay</v>
          </cell>
          <cell r="J160">
            <v>1.541094</v>
          </cell>
          <cell r="K160">
            <v>2.0181629999999999</v>
          </cell>
          <cell r="L160">
            <v>2.007117</v>
          </cell>
          <cell r="N160" t="str">
            <v>Y</v>
          </cell>
          <cell r="O160" t="str">
            <v>20210401-20220331</v>
          </cell>
          <cell r="P160" t="str">
            <v>475 JACK MARTIN BLVD, BRICK, NJ, 08724</v>
          </cell>
          <cell r="Q160">
            <v>44866</v>
          </cell>
        </row>
        <row r="161">
          <cell r="A161">
            <v>315275</v>
          </cell>
          <cell r="B161" t="str">
            <v>CONCORD HEALTHCARE &amp; REHABILITATION CENTER</v>
          </cell>
          <cell r="C161" t="str">
            <v>963 OCEAN AVE</v>
          </cell>
          <cell r="D161" t="str">
            <v>LAKEWOOD</v>
          </cell>
          <cell r="E161" t="str">
            <v>NJ</v>
          </cell>
          <cell r="F161">
            <v>8701</v>
          </cell>
          <cell r="G161">
            <v>551</v>
          </cell>
          <cell r="H161" t="str">
            <v>Number of hospitalizations per 1000 long-stay resident days</v>
          </cell>
          <cell r="I161" t="str">
            <v>Long Stay</v>
          </cell>
          <cell r="J161">
            <v>1.151988</v>
          </cell>
          <cell r="K161">
            <v>0.97980500000000004</v>
          </cell>
          <cell r="L161">
            <v>1.303579</v>
          </cell>
          <cell r="N161" t="str">
            <v>Y</v>
          </cell>
          <cell r="O161" t="str">
            <v>20210401-20220331</v>
          </cell>
          <cell r="P161" t="str">
            <v>963 OCEAN AVE, LAKEWOOD, NJ, 08701</v>
          </cell>
          <cell r="Q161">
            <v>44866</v>
          </cell>
        </row>
        <row r="162">
          <cell r="A162">
            <v>315276</v>
          </cell>
          <cell r="B162" t="str">
            <v>COMPLETE CARE AT MILFORD MANOR LLC</v>
          </cell>
          <cell r="C162" t="str">
            <v>69 MAPLE ROAD</v>
          </cell>
          <cell r="D162" t="str">
            <v>WEST MILFORD</v>
          </cell>
          <cell r="E162" t="str">
            <v>NJ</v>
          </cell>
          <cell r="F162">
            <v>7480</v>
          </cell>
          <cell r="G162">
            <v>551</v>
          </cell>
          <cell r="H162" t="str">
            <v>Number of hospitalizations per 1000 long-stay resident days</v>
          </cell>
          <cell r="I162" t="str">
            <v>Long Stay</v>
          </cell>
          <cell r="J162">
            <v>1.2193890000000001</v>
          </cell>
          <cell r="K162">
            <v>1.121181</v>
          </cell>
          <cell r="L162">
            <v>1.4092199999999999</v>
          </cell>
          <cell r="N162" t="str">
            <v>Y</v>
          </cell>
          <cell r="O162" t="str">
            <v>20210401-20220331</v>
          </cell>
          <cell r="P162" t="str">
            <v>69 MAPLE ROAD, WEST MILFORD, NJ, 07480</v>
          </cell>
          <cell r="Q162">
            <v>44866</v>
          </cell>
        </row>
        <row r="163">
          <cell r="A163">
            <v>315279</v>
          </cell>
          <cell r="B163" t="str">
            <v>EMBASSY MANOR AT EDISON NURSING AND REHABILITATION</v>
          </cell>
          <cell r="C163" t="str">
            <v>10 BRUNSWICK AVENUE</v>
          </cell>
          <cell r="D163" t="str">
            <v>EDISON</v>
          </cell>
          <cell r="E163" t="str">
            <v>NJ</v>
          </cell>
          <cell r="F163">
            <v>8817</v>
          </cell>
          <cell r="G163">
            <v>551</v>
          </cell>
          <cell r="H163" t="str">
            <v>Number of hospitalizations per 1000 long-stay resident days</v>
          </cell>
          <cell r="I163" t="str">
            <v>Long Stay</v>
          </cell>
          <cell r="J163">
            <v>1.9526410000000001</v>
          </cell>
          <cell r="K163">
            <v>1.8722289999999999</v>
          </cell>
          <cell r="L163">
            <v>1.469541</v>
          </cell>
          <cell r="N163" t="str">
            <v>Y</v>
          </cell>
          <cell r="O163" t="str">
            <v>20210401-20220331</v>
          </cell>
          <cell r="P163" t="str">
            <v>10 BRUNSWICK AVENUE, EDISON, NJ, 08817</v>
          </cell>
          <cell r="Q163">
            <v>44866</v>
          </cell>
        </row>
        <row r="164">
          <cell r="A164">
            <v>315280</v>
          </cell>
          <cell r="B164" t="str">
            <v>SILVER HEALTHCARE CENTER</v>
          </cell>
          <cell r="C164" t="str">
            <v>1417 BRACE ROAD</v>
          </cell>
          <cell r="D164" t="str">
            <v>CHERRY HILL</v>
          </cell>
          <cell r="E164" t="str">
            <v>NJ</v>
          </cell>
          <cell r="F164">
            <v>8034</v>
          </cell>
          <cell r="G164">
            <v>551</v>
          </cell>
          <cell r="H164" t="str">
            <v>Number of hospitalizations per 1000 long-stay resident days</v>
          </cell>
          <cell r="I164" t="str">
            <v>Long Stay</v>
          </cell>
          <cell r="J164">
            <v>2.109791</v>
          </cell>
          <cell r="K164">
            <v>2.4062190000000001</v>
          </cell>
          <cell r="L164">
            <v>1.7479990000000001</v>
          </cell>
          <cell r="N164" t="str">
            <v>Y</v>
          </cell>
          <cell r="O164" t="str">
            <v>20210401-20220331</v>
          </cell>
          <cell r="P164" t="str">
            <v>1417 BRACE ROAD, CHERRY HILL, NJ, 08034</v>
          </cell>
          <cell r="Q164">
            <v>44866</v>
          </cell>
        </row>
        <row r="165">
          <cell r="A165">
            <v>315282</v>
          </cell>
          <cell r="B165" t="str">
            <v>EXCEL CARE AT MANALAPAN</v>
          </cell>
          <cell r="C165" t="str">
            <v>104 PENSION ROAD</v>
          </cell>
          <cell r="D165" t="str">
            <v>MANALAPAN</v>
          </cell>
          <cell r="E165" t="str">
            <v>NJ</v>
          </cell>
          <cell r="F165">
            <v>7726</v>
          </cell>
          <cell r="G165">
            <v>551</v>
          </cell>
          <cell r="H165" t="str">
            <v>Number of hospitalizations per 1000 long-stay resident days</v>
          </cell>
          <cell r="I165" t="str">
            <v>Long Stay</v>
          </cell>
          <cell r="J165">
            <v>2.3786040000000002</v>
          </cell>
          <cell r="K165">
            <v>1.846608</v>
          </cell>
          <cell r="L165">
            <v>1.1898660000000001</v>
          </cell>
          <cell r="N165" t="str">
            <v>Y</v>
          </cell>
          <cell r="O165" t="str">
            <v>20210401-20220331</v>
          </cell>
          <cell r="P165" t="str">
            <v>104 PENSION ROAD, MANALAPAN, NJ, 07726</v>
          </cell>
          <cell r="Q165">
            <v>44866</v>
          </cell>
        </row>
        <row r="166">
          <cell r="A166">
            <v>315283</v>
          </cell>
          <cell r="B166" t="str">
            <v>SOUTH MOUNTAIN HC</v>
          </cell>
          <cell r="C166" t="str">
            <v>2385 SPRINGFIELD AVENUE</v>
          </cell>
          <cell r="D166" t="str">
            <v>VAUXHALL</v>
          </cell>
          <cell r="E166" t="str">
            <v>NJ</v>
          </cell>
          <cell r="F166">
            <v>7088</v>
          </cell>
          <cell r="G166">
            <v>551</v>
          </cell>
          <cell r="H166" t="str">
            <v>Number of hospitalizations per 1000 long-stay resident days</v>
          </cell>
          <cell r="I166" t="str">
            <v>Long Stay</v>
          </cell>
          <cell r="J166">
            <v>1.2071609999999999</v>
          </cell>
          <cell r="K166">
            <v>1.431554</v>
          </cell>
          <cell r="L166">
            <v>1.8175570000000001</v>
          </cell>
          <cell r="N166" t="str">
            <v>Y</v>
          </cell>
          <cell r="O166" t="str">
            <v>20210401-20220331</v>
          </cell>
          <cell r="P166" t="str">
            <v>2385 SPRINGFIELD AVENUE, VAUXHALL, NJ, 07088</v>
          </cell>
          <cell r="Q166">
            <v>44866</v>
          </cell>
        </row>
        <row r="167">
          <cell r="A167">
            <v>315284</v>
          </cell>
          <cell r="B167" t="str">
            <v>COMPLETE CARE AT MONMOUTH, LLC</v>
          </cell>
          <cell r="C167" t="str">
            <v>229 BATH AVENUE</v>
          </cell>
          <cell r="D167" t="str">
            <v>LONG BRANCH</v>
          </cell>
          <cell r="E167" t="str">
            <v>NJ</v>
          </cell>
          <cell r="F167">
            <v>7740</v>
          </cell>
          <cell r="G167">
            <v>551</v>
          </cell>
          <cell r="H167" t="str">
            <v>Number of hospitalizations per 1000 long-stay resident days</v>
          </cell>
          <cell r="I167" t="str">
            <v>Long Stay</v>
          </cell>
          <cell r="J167">
            <v>1.9894769999999999</v>
          </cell>
          <cell r="K167">
            <v>1.778041</v>
          </cell>
          <cell r="L167">
            <v>1.369772</v>
          </cell>
          <cell r="N167" t="str">
            <v>Y</v>
          </cell>
          <cell r="O167" t="str">
            <v>20210401-20220331</v>
          </cell>
          <cell r="P167" t="str">
            <v>229 BATH AVENUE, LONG BRANCH, NJ, 07740</v>
          </cell>
          <cell r="Q167">
            <v>44866</v>
          </cell>
        </row>
        <row r="168">
          <cell r="A168">
            <v>315286</v>
          </cell>
          <cell r="B168" t="str">
            <v>HACKENSACK MERIDIAN HEALTH NURSING &amp; REHAB</v>
          </cell>
          <cell r="C168" t="str">
            <v>100 CHAPIN AVENUE</v>
          </cell>
          <cell r="D168" t="str">
            <v>RED BANK</v>
          </cell>
          <cell r="E168" t="str">
            <v>NJ</v>
          </cell>
          <cell r="F168">
            <v>7701</v>
          </cell>
          <cell r="G168">
            <v>551</v>
          </cell>
          <cell r="H168" t="str">
            <v>Number of hospitalizations per 1000 long-stay resident days</v>
          </cell>
          <cell r="I168" t="str">
            <v>Long Stay</v>
          </cell>
          <cell r="J168">
            <v>2.901125</v>
          </cell>
          <cell r="K168">
            <v>2.3881790000000001</v>
          </cell>
          <cell r="L168">
            <v>1.2616700000000001</v>
          </cell>
          <cell r="N168" t="str">
            <v>Y</v>
          </cell>
          <cell r="O168" t="str">
            <v>20210401-20220331</v>
          </cell>
          <cell r="P168" t="str">
            <v>100 CHAPIN AVENUE, RED BANK, NJ, 07701</v>
          </cell>
          <cell r="Q168">
            <v>44866</v>
          </cell>
        </row>
        <row r="169">
          <cell r="A169">
            <v>315288</v>
          </cell>
          <cell r="B169" t="str">
            <v>BARTLEY HEALTHCARE NURSING &amp; REHABILITATION</v>
          </cell>
          <cell r="C169" t="str">
            <v>175 BARTLEY ROAD</v>
          </cell>
          <cell r="D169" t="str">
            <v>JACKSON</v>
          </cell>
          <cell r="E169" t="str">
            <v>NJ</v>
          </cell>
          <cell r="F169">
            <v>8527</v>
          </cell>
          <cell r="G169">
            <v>551</v>
          </cell>
          <cell r="H169" t="str">
            <v>Number of hospitalizations per 1000 long-stay resident days</v>
          </cell>
          <cell r="I169" t="str">
            <v>Long Stay</v>
          </cell>
          <cell r="J169">
            <v>2.1418330000000001</v>
          </cell>
          <cell r="K169">
            <v>3.0120480000000001</v>
          </cell>
          <cell r="L169">
            <v>2.15537</v>
          </cell>
          <cell r="N169" t="str">
            <v>Y</v>
          </cell>
          <cell r="O169" t="str">
            <v>20210401-20220331</v>
          </cell>
          <cell r="P169" t="str">
            <v>175 BARTLEY ROAD, JACKSON, NJ, 08527</v>
          </cell>
          <cell r="Q169">
            <v>44866</v>
          </cell>
        </row>
        <row r="170">
          <cell r="A170">
            <v>315289</v>
          </cell>
          <cell r="B170" t="str">
            <v>VOORHEES PEDIATRIC FACILITY</v>
          </cell>
          <cell r="C170" t="str">
            <v>1304 LAUREL OAK ROAD</v>
          </cell>
          <cell r="D170" t="str">
            <v>VOORHEES</v>
          </cell>
          <cell r="E170" t="str">
            <v>NJ</v>
          </cell>
          <cell r="F170">
            <v>8043</v>
          </cell>
          <cell r="G170">
            <v>551</v>
          </cell>
          <cell r="H170" t="str">
            <v>Number of hospitalizations per 1000 long-stay resident days</v>
          </cell>
          <cell r="I170" t="str">
            <v>Long Stay</v>
          </cell>
          <cell r="J170" t="str">
            <v>*</v>
          </cell>
          <cell r="M170">
            <v>9</v>
          </cell>
          <cell r="N170" t="str">
            <v>Y</v>
          </cell>
          <cell r="O170" t="str">
            <v>20210401-20220331</v>
          </cell>
          <cell r="P170" t="str">
            <v>1304 LAUREL OAK ROAD, VOORHEES, NJ, 08043</v>
          </cell>
          <cell r="Q170">
            <v>44866</v>
          </cell>
        </row>
        <row r="171">
          <cell r="A171">
            <v>315290</v>
          </cell>
          <cell r="B171" t="str">
            <v>BUCKINGHAM AT NORWOOD, THE</v>
          </cell>
          <cell r="C171" t="str">
            <v>100 MCCLELLAN STREET</v>
          </cell>
          <cell r="D171" t="str">
            <v>NORWOOD</v>
          </cell>
          <cell r="E171" t="str">
            <v>NJ</v>
          </cell>
          <cell r="F171">
            <v>7648</v>
          </cell>
          <cell r="G171">
            <v>551</v>
          </cell>
          <cell r="H171" t="str">
            <v>Number of hospitalizations per 1000 long-stay resident days</v>
          </cell>
          <cell r="I171" t="str">
            <v>Long Stay</v>
          </cell>
          <cell r="J171">
            <v>1.621796</v>
          </cell>
          <cell r="K171">
            <v>1.4338390000000001</v>
          </cell>
          <cell r="L171">
            <v>1.3550310000000001</v>
          </cell>
          <cell r="N171" t="str">
            <v>Y</v>
          </cell>
          <cell r="O171" t="str">
            <v>20210401-20220331</v>
          </cell>
          <cell r="P171" t="str">
            <v>100 MCCLELLAN STREET, NORWOOD, NJ, 07648</v>
          </cell>
          <cell r="Q171">
            <v>44866</v>
          </cell>
        </row>
        <row r="172">
          <cell r="A172">
            <v>315291</v>
          </cell>
          <cell r="B172" t="str">
            <v>ATRIUM POST ACUTE CARE OF WAYNEVIEW</v>
          </cell>
          <cell r="C172" t="str">
            <v>2020 ROUTE 23 NORTH</v>
          </cell>
          <cell r="D172" t="str">
            <v>WAYNE</v>
          </cell>
          <cell r="E172" t="str">
            <v>NJ</v>
          </cell>
          <cell r="F172">
            <v>7470</v>
          </cell>
          <cell r="G172">
            <v>551</v>
          </cell>
          <cell r="H172" t="str">
            <v>Number of hospitalizations per 1000 long-stay resident days</v>
          </cell>
          <cell r="I172" t="str">
            <v>Long Stay</v>
          </cell>
          <cell r="J172">
            <v>0.72835000000000005</v>
          </cell>
          <cell r="K172">
            <v>0.87425299999999995</v>
          </cell>
          <cell r="L172">
            <v>1.839682</v>
          </cell>
          <cell r="N172" t="str">
            <v>Y</v>
          </cell>
          <cell r="O172" t="str">
            <v>20210401-20220331</v>
          </cell>
          <cell r="P172" t="str">
            <v>2020 ROUTE 23 NORTH, WAYNE, NJ, 07470</v>
          </cell>
          <cell r="Q172">
            <v>44866</v>
          </cell>
        </row>
        <row r="173">
          <cell r="A173">
            <v>315292</v>
          </cell>
          <cell r="B173" t="str">
            <v>APPLEWOOD ESTATES</v>
          </cell>
          <cell r="C173" t="str">
            <v>ONE APPLEWOOD DRIVE</v>
          </cell>
          <cell r="D173" t="str">
            <v>FREEHOLD</v>
          </cell>
          <cell r="E173" t="str">
            <v>NJ</v>
          </cell>
          <cell r="F173">
            <v>7728</v>
          </cell>
          <cell r="G173">
            <v>551</v>
          </cell>
          <cell r="H173" t="str">
            <v>Number of hospitalizations per 1000 long-stay resident days</v>
          </cell>
          <cell r="I173" t="str">
            <v>Long Stay</v>
          </cell>
          <cell r="J173">
            <v>1.186205</v>
          </cell>
          <cell r="K173">
            <v>0.78076199999999996</v>
          </cell>
          <cell r="L173">
            <v>1.008799</v>
          </cell>
          <cell r="N173" t="str">
            <v>Y</v>
          </cell>
          <cell r="O173" t="str">
            <v>20210401-20220331</v>
          </cell>
          <cell r="P173" t="str">
            <v>ONE APPLEWOOD DRIVE, FREEHOLD, NJ, 07728</v>
          </cell>
          <cell r="Q173">
            <v>44866</v>
          </cell>
        </row>
        <row r="174">
          <cell r="A174">
            <v>315293</v>
          </cell>
          <cell r="B174" t="str">
            <v>COMPLETE CARE AT WHITING</v>
          </cell>
          <cell r="C174" t="str">
            <v>3000 HILLTOP ROAD</v>
          </cell>
          <cell r="D174" t="str">
            <v>WHITING</v>
          </cell>
          <cell r="E174" t="str">
            <v>NJ</v>
          </cell>
          <cell r="F174">
            <v>8759</v>
          </cell>
          <cell r="G174">
            <v>551</v>
          </cell>
          <cell r="H174" t="str">
            <v>Number of hospitalizations per 1000 long-stay resident days</v>
          </cell>
          <cell r="I174" t="str">
            <v>Long Stay</v>
          </cell>
          <cell r="J174">
            <v>1.9032279999999999</v>
          </cell>
          <cell r="K174">
            <v>1.3005310000000001</v>
          </cell>
          <cell r="L174">
            <v>1.04731</v>
          </cell>
          <cell r="N174" t="str">
            <v>Y</v>
          </cell>
          <cell r="O174" t="str">
            <v>20210401-20220331</v>
          </cell>
          <cell r="P174" t="str">
            <v>3000 HILLTOP ROAD, WHITING, NJ, 08759</v>
          </cell>
          <cell r="Q174">
            <v>44866</v>
          </cell>
        </row>
        <row r="175">
          <cell r="A175">
            <v>315294</v>
          </cell>
          <cell r="B175" t="str">
            <v>CREST HAVEN NURSING AND REHABILITATION CENTER</v>
          </cell>
          <cell r="C175" t="str">
            <v>4 MOORE ROAD</v>
          </cell>
          <cell r="D175" t="str">
            <v>CAPE MAY COURT HOUSE</v>
          </cell>
          <cell r="E175" t="str">
            <v>NJ</v>
          </cell>
          <cell r="F175">
            <v>8210</v>
          </cell>
          <cell r="G175">
            <v>551</v>
          </cell>
          <cell r="H175" t="str">
            <v>Number of hospitalizations per 1000 long-stay resident days</v>
          </cell>
          <cell r="I175" t="str">
            <v>Long Stay</v>
          </cell>
          <cell r="J175">
            <v>1.4007860000000001</v>
          </cell>
          <cell r="K175">
            <v>0.97964499999999999</v>
          </cell>
          <cell r="L175">
            <v>1.0718700000000001</v>
          </cell>
          <cell r="N175" t="str">
            <v>Y</v>
          </cell>
          <cell r="O175" t="str">
            <v>20210401-20220331</v>
          </cell>
          <cell r="P175" t="str">
            <v>4 MOORE ROAD, CAPE MAY COURT HOUSE, NJ, 08210</v>
          </cell>
          <cell r="Q175">
            <v>44866</v>
          </cell>
        </row>
        <row r="176">
          <cell r="A176">
            <v>315295</v>
          </cell>
          <cell r="B176" t="str">
            <v>HACKENSACK MERIDIAN HEALTH NURSING &amp; REHAB</v>
          </cell>
          <cell r="C176" t="str">
            <v>50 POLIFLY ROAD</v>
          </cell>
          <cell r="D176" t="str">
            <v>HACKENSACK</v>
          </cell>
          <cell r="E176" t="str">
            <v>NJ</v>
          </cell>
          <cell r="F176">
            <v>7601</v>
          </cell>
          <cell r="G176">
            <v>551</v>
          </cell>
          <cell r="H176" t="str">
            <v>Number of hospitalizations per 1000 long-stay resident days</v>
          </cell>
          <cell r="I176" t="str">
            <v>Long Stay</v>
          </cell>
          <cell r="J176">
            <v>1.554332</v>
          </cell>
          <cell r="K176">
            <v>1.467082</v>
          </cell>
          <cell r="L176">
            <v>1.446625</v>
          </cell>
          <cell r="N176" t="str">
            <v>Y</v>
          </cell>
          <cell r="O176" t="str">
            <v>20210401-20220331</v>
          </cell>
          <cell r="P176" t="str">
            <v>50 POLIFLY ROAD, HACKENSACK, NJ, 07601</v>
          </cell>
          <cell r="Q176">
            <v>44866</v>
          </cell>
        </row>
        <row r="177">
          <cell r="A177">
            <v>315297</v>
          </cell>
          <cell r="B177" t="str">
            <v>ALLEGRIA AT THE FOUNTAINS</v>
          </cell>
          <cell r="C177" t="str">
            <v>114 HAYES MILL ROAD</v>
          </cell>
          <cell r="D177" t="str">
            <v>ATCO</v>
          </cell>
          <cell r="E177" t="str">
            <v>NJ</v>
          </cell>
          <cell r="F177">
            <v>8004</v>
          </cell>
          <cell r="G177">
            <v>551</v>
          </cell>
          <cell r="H177" t="str">
            <v>Number of hospitalizations per 1000 long-stay resident days</v>
          </cell>
          <cell r="I177" t="str">
            <v>Long Stay</v>
          </cell>
          <cell r="J177">
            <v>1.533004</v>
          </cell>
          <cell r="K177">
            <v>1.626738</v>
          </cell>
          <cell r="L177">
            <v>1.626371</v>
          </cell>
          <cell r="N177" t="str">
            <v>Y</v>
          </cell>
          <cell r="O177" t="str">
            <v>20210401-20220331</v>
          </cell>
          <cell r="P177" t="str">
            <v>114 HAYES MILL ROAD, ATCO, NJ, 08004</v>
          </cell>
          <cell r="Q177">
            <v>44866</v>
          </cell>
        </row>
        <row r="178">
          <cell r="A178">
            <v>315298</v>
          </cell>
          <cell r="B178" t="str">
            <v>CRESTWOOD MANOR</v>
          </cell>
          <cell r="C178" t="str">
            <v>50 LACEY ROAD</v>
          </cell>
          <cell r="D178" t="str">
            <v>WHITING</v>
          </cell>
          <cell r="E178" t="str">
            <v>NJ</v>
          </cell>
          <cell r="F178">
            <v>8759</v>
          </cell>
          <cell r="G178">
            <v>551</v>
          </cell>
          <cell r="H178" t="str">
            <v>Number of hospitalizations per 1000 long-stay resident days</v>
          </cell>
          <cell r="I178" t="str">
            <v>Long Stay</v>
          </cell>
          <cell r="J178">
            <v>2.9723579999999998</v>
          </cell>
          <cell r="K178">
            <v>2.0364420000000001</v>
          </cell>
          <cell r="L178">
            <v>1.050065</v>
          </cell>
          <cell r="N178" t="str">
            <v>Y</v>
          </cell>
          <cell r="O178" t="str">
            <v>20210401-20220331</v>
          </cell>
          <cell r="P178" t="str">
            <v>50 LACEY ROAD, WHITING, NJ, 08759</v>
          </cell>
          <cell r="Q178">
            <v>44866</v>
          </cell>
        </row>
        <row r="179">
          <cell r="A179">
            <v>315299</v>
          </cell>
          <cell r="B179" t="str">
            <v>KING MANOR CARE AND REHABILITATION CENTER</v>
          </cell>
          <cell r="C179" t="str">
            <v>2303 WEST BANGS AVE</v>
          </cell>
          <cell r="D179" t="str">
            <v>NEPTUNE</v>
          </cell>
          <cell r="E179" t="str">
            <v>NJ</v>
          </cell>
          <cell r="F179">
            <v>7753</v>
          </cell>
          <cell r="G179">
            <v>551</v>
          </cell>
          <cell r="H179" t="str">
            <v>Number of hospitalizations per 1000 long-stay resident days</v>
          </cell>
          <cell r="I179" t="str">
            <v>Long Stay</v>
          </cell>
          <cell r="J179">
            <v>3.1242200000000002</v>
          </cell>
          <cell r="K179">
            <v>2.8797259999999998</v>
          </cell>
          <cell r="L179">
            <v>1.4127160000000001</v>
          </cell>
          <cell r="N179" t="str">
            <v>Y</v>
          </cell>
          <cell r="O179" t="str">
            <v>20210401-20220331</v>
          </cell>
          <cell r="P179" t="str">
            <v>2303 WEST BANGS AVE, NEPTUNE, NJ, 07753</v>
          </cell>
          <cell r="Q179">
            <v>44866</v>
          </cell>
        </row>
        <row r="180">
          <cell r="A180">
            <v>315300</v>
          </cell>
          <cell r="B180" t="str">
            <v>ALARIS HEALTH AT HAMILTON PARK</v>
          </cell>
          <cell r="C180" t="str">
            <v>525 MONMOUTH STREET</v>
          </cell>
          <cell r="D180" t="str">
            <v>JERSEY CITY</v>
          </cell>
          <cell r="E180" t="str">
            <v>NJ</v>
          </cell>
          <cell r="F180">
            <v>7302</v>
          </cell>
          <cell r="G180">
            <v>551</v>
          </cell>
          <cell r="H180" t="str">
            <v>Number of hospitalizations per 1000 long-stay resident days</v>
          </cell>
          <cell r="I180" t="str">
            <v>Long Stay</v>
          </cell>
          <cell r="J180">
            <v>1.825202</v>
          </cell>
          <cell r="K180">
            <v>2.2373750000000001</v>
          </cell>
          <cell r="L180">
            <v>1.878768</v>
          </cell>
          <cell r="N180" t="str">
            <v>Y</v>
          </cell>
          <cell r="O180" t="str">
            <v>20210401-20220331</v>
          </cell>
          <cell r="P180" t="str">
            <v>525 MONMOUTH STREET, JERSEY CITY, NJ, 07302</v>
          </cell>
          <cell r="Q180">
            <v>44866</v>
          </cell>
        </row>
        <row r="181">
          <cell r="A181">
            <v>315302</v>
          </cell>
          <cell r="B181" t="str">
            <v>ROLLING HILLS CARE CENTER</v>
          </cell>
          <cell r="C181" t="str">
            <v>16 CRATETOWN ROAD</v>
          </cell>
          <cell r="D181" t="str">
            <v>LEBANON</v>
          </cell>
          <cell r="E181" t="str">
            <v>NJ</v>
          </cell>
          <cell r="F181">
            <v>8833</v>
          </cell>
          <cell r="G181">
            <v>551</v>
          </cell>
          <cell r="H181" t="str">
            <v>Number of hospitalizations per 1000 long-stay resident days</v>
          </cell>
          <cell r="I181" t="str">
            <v>Long Stay</v>
          </cell>
          <cell r="J181">
            <v>1.6412990000000001</v>
          </cell>
          <cell r="K181">
            <v>1.6387689999999999</v>
          </cell>
          <cell r="L181">
            <v>1.5302960000000001</v>
          </cell>
          <cell r="N181" t="str">
            <v>Y</v>
          </cell>
          <cell r="O181" t="str">
            <v>20210401-20220331</v>
          </cell>
          <cell r="P181" t="str">
            <v>16 CRATETOWN ROAD, LEBANON, NJ, 08833</v>
          </cell>
          <cell r="Q181">
            <v>44866</v>
          </cell>
        </row>
        <row r="182">
          <cell r="A182">
            <v>315303</v>
          </cell>
          <cell r="B182" t="str">
            <v>MORRIS VIEW HEALTHCARE CENTER</v>
          </cell>
          <cell r="C182" t="str">
            <v>540 WEST HANOVER AVENUE</v>
          </cell>
          <cell r="D182" t="str">
            <v>MORRISTOWN</v>
          </cell>
          <cell r="E182" t="str">
            <v>NJ</v>
          </cell>
          <cell r="F182">
            <v>7960</v>
          </cell>
          <cell r="G182">
            <v>551</v>
          </cell>
          <cell r="H182" t="str">
            <v>Number of hospitalizations per 1000 long-stay resident days</v>
          </cell>
          <cell r="I182" t="str">
            <v>Long Stay</v>
          </cell>
          <cell r="J182">
            <v>1.6654310000000001</v>
          </cell>
          <cell r="K182">
            <v>1.716094</v>
          </cell>
          <cell r="L182">
            <v>1.579283</v>
          </cell>
          <cell r="N182" t="str">
            <v>Y</v>
          </cell>
          <cell r="O182" t="str">
            <v>20210401-20220331</v>
          </cell>
          <cell r="P182" t="str">
            <v>540 WEST HANOVER AVENUE, MORRISTOWN, NJ, 07960</v>
          </cell>
          <cell r="Q182">
            <v>44866</v>
          </cell>
        </row>
        <row r="183">
          <cell r="A183">
            <v>315304</v>
          </cell>
          <cell r="B183" t="str">
            <v>WARREN HAVEN REHAB AND NURSING CENTER</v>
          </cell>
          <cell r="C183" t="str">
            <v>350 OXFORD ROAD</v>
          </cell>
          <cell r="D183" t="str">
            <v>OXFORD</v>
          </cell>
          <cell r="E183" t="str">
            <v>NJ</v>
          </cell>
          <cell r="F183">
            <v>7863</v>
          </cell>
          <cell r="G183">
            <v>551</v>
          </cell>
          <cell r="H183" t="str">
            <v>Number of hospitalizations per 1000 long-stay resident days</v>
          </cell>
          <cell r="I183" t="str">
            <v>Long Stay</v>
          </cell>
          <cell r="J183">
            <v>3.028178</v>
          </cell>
          <cell r="K183">
            <v>2.1423860000000001</v>
          </cell>
          <cell r="L183">
            <v>1.0843309999999999</v>
          </cell>
          <cell r="N183" t="str">
            <v>Y</v>
          </cell>
          <cell r="O183" t="str">
            <v>20210401-20220331</v>
          </cell>
          <cell r="P183" t="str">
            <v>350 OXFORD ROAD, OXFORD, NJ, 07863</v>
          </cell>
          <cell r="Q183">
            <v>44866</v>
          </cell>
        </row>
        <row r="184">
          <cell r="A184">
            <v>315305</v>
          </cell>
          <cell r="B184" t="str">
            <v>SPRING CREEK HEALTHCARE CENTER</v>
          </cell>
          <cell r="C184" t="str">
            <v>1 LINDBERGH AVENUE</v>
          </cell>
          <cell r="D184" t="str">
            <v>PERTH AMBOY</v>
          </cell>
          <cell r="E184" t="str">
            <v>NJ</v>
          </cell>
          <cell r="F184">
            <v>8861</v>
          </cell>
          <cell r="G184">
            <v>551</v>
          </cell>
          <cell r="H184" t="str">
            <v>Number of hospitalizations per 1000 long-stay resident days</v>
          </cell>
          <cell r="I184" t="str">
            <v>Long Stay</v>
          </cell>
          <cell r="J184">
            <v>2.4286919999999999</v>
          </cell>
          <cell r="K184">
            <v>1.8911659999999999</v>
          </cell>
          <cell r="L184">
            <v>1.193446</v>
          </cell>
          <cell r="N184" t="str">
            <v>Y</v>
          </cell>
          <cell r="O184" t="str">
            <v>20210401-20220331</v>
          </cell>
          <cell r="P184" t="str">
            <v>1 LINDBERGH AVENUE, PERTH AMBOY, NJ, 08861</v>
          </cell>
          <cell r="Q184">
            <v>44866</v>
          </cell>
        </row>
        <row r="185">
          <cell r="A185">
            <v>315306</v>
          </cell>
          <cell r="B185" t="str">
            <v>CARE ONE AT NEW MILFORD</v>
          </cell>
          <cell r="C185" t="str">
            <v>800 RIVER ROAD</v>
          </cell>
          <cell r="D185" t="str">
            <v>NEW MILFORD</v>
          </cell>
          <cell r="E185" t="str">
            <v>NJ</v>
          </cell>
          <cell r="F185">
            <v>7646</v>
          </cell>
          <cell r="G185">
            <v>551</v>
          </cell>
          <cell r="H185" t="str">
            <v>Number of hospitalizations per 1000 long-stay resident days</v>
          </cell>
          <cell r="I185" t="str">
            <v>Long Stay</v>
          </cell>
          <cell r="J185">
            <v>1.709077</v>
          </cell>
          <cell r="K185">
            <v>1.6039479999999999</v>
          </cell>
          <cell r="L185">
            <v>1.4383809999999999</v>
          </cell>
          <cell r="N185" t="str">
            <v>Y</v>
          </cell>
          <cell r="O185" t="str">
            <v>20210401-20220331</v>
          </cell>
          <cell r="P185" t="str">
            <v>800 RIVER ROAD, NEW MILFORD, NJ, 07646</v>
          </cell>
          <cell r="Q185">
            <v>44866</v>
          </cell>
        </row>
        <row r="186">
          <cell r="A186">
            <v>315307</v>
          </cell>
          <cell r="B186" t="str">
            <v>HARBORAGE, THE</v>
          </cell>
          <cell r="C186" t="str">
            <v>7600 RIVER ROAD</v>
          </cell>
          <cell r="D186" t="str">
            <v>NORTH BERGEN</v>
          </cell>
          <cell r="E186" t="str">
            <v>NJ</v>
          </cell>
          <cell r="F186">
            <v>7047</v>
          </cell>
          <cell r="G186">
            <v>551</v>
          </cell>
          <cell r="H186" t="str">
            <v>Number of hospitalizations per 1000 long-stay resident days</v>
          </cell>
          <cell r="I186" t="str">
            <v>Long Stay</v>
          </cell>
          <cell r="J186">
            <v>3.4680249999999999</v>
          </cell>
          <cell r="K186">
            <v>3.3957639999999998</v>
          </cell>
          <cell r="L186">
            <v>1.500723</v>
          </cell>
          <cell r="N186" t="str">
            <v>Y</v>
          </cell>
          <cell r="O186" t="str">
            <v>20210401-20220331</v>
          </cell>
          <cell r="P186" t="str">
            <v>7600 RIVER ROAD, NORTH BERGEN, NJ, 07047</v>
          </cell>
          <cell r="Q186">
            <v>44866</v>
          </cell>
        </row>
        <row r="187">
          <cell r="A187">
            <v>315309</v>
          </cell>
          <cell r="B187" t="str">
            <v>ARISTACARE AT WHITING</v>
          </cell>
          <cell r="C187" t="str">
            <v>23 SCHOOLHOUSE ROAD</v>
          </cell>
          <cell r="D187" t="str">
            <v>WHITING</v>
          </cell>
          <cell r="E187" t="str">
            <v>NJ</v>
          </cell>
          <cell r="F187">
            <v>8759</v>
          </cell>
          <cell r="G187">
            <v>551</v>
          </cell>
          <cell r="H187" t="str">
            <v>Number of hospitalizations per 1000 long-stay resident days</v>
          </cell>
          <cell r="I187" t="str">
            <v>Long Stay</v>
          </cell>
          <cell r="J187">
            <v>2.7240880000000001</v>
          </cell>
          <cell r="K187">
            <v>2.7344819999999999</v>
          </cell>
          <cell r="L187">
            <v>1.5385059999999999</v>
          </cell>
          <cell r="N187" t="str">
            <v>Y</v>
          </cell>
          <cell r="O187" t="str">
            <v>20210401-20220331</v>
          </cell>
          <cell r="P187" t="str">
            <v>23 SCHOOLHOUSE ROAD, WHITING, NJ, 08759</v>
          </cell>
          <cell r="Q187">
            <v>44866</v>
          </cell>
        </row>
        <row r="188">
          <cell r="A188">
            <v>315310</v>
          </cell>
          <cell r="B188" t="str">
            <v>OPTIMA CARE HARBORVIEW</v>
          </cell>
          <cell r="C188" t="str">
            <v>178-198 OGDEN AVE</v>
          </cell>
          <cell r="D188" t="str">
            <v>JERSEY CITY</v>
          </cell>
          <cell r="E188" t="str">
            <v>NJ</v>
          </cell>
          <cell r="F188">
            <v>7307</v>
          </cell>
          <cell r="G188">
            <v>551</v>
          </cell>
          <cell r="H188" t="str">
            <v>Number of hospitalizations per 1000 long-stay resident days</v>
          </cell>
          <cell r="I188" t="str">
            <v>Long Stay</v>
          </cell>
          <cell r="J188">
            <v>0.77438799999999997</v>
          </cell>
          <cell r="K188">
            <v>0.97075599999999995</v>
          </cell>
          <cell r="L188">
            <v>1.921308</v>
          </cell>
          <cell r="N188" t="str">
            <v>Y</v>
          </cell>
          <cell r="O188" t="str">
            <v>20210401-20220331</v>
          </cell>
          <cell r="P188" t="str">
            <v>178-198 OGDEN AVE, JERSEY CITY, NJ, 07307</v>
          </cell>
          <cell r="Q188">
            <v>44866</v>
          </cell>
        </row>
        <row r="189">
          <cell r="A189">
            <v>315311</v>
          </cell>
          <cell r="B189" t="str">
            <v>COMPLETE CARE AT PHILLIPSBURG, LLC</v>
          </cell>
          <cell r="C189" t="str">
            <v>843 WILBUR AVENUE</v>
          </cell>
          <cell r="D189" t="str">
            <v>PHILLIPSBURG</v>
          </cell>
          <cell r="E189" t="str">
            <v>NJ</v>
          </cell>
          <cell r="F189">
            <v>8865</v>
          </cell>
          <cell r="G189">
            <v>551</v>
          </cell>
          <cell r="H189" t="str">
            <v>Number of hospitalizations per 1000 long-stay resident days</v>
          </cell>
          <cell r="I189" t="str">
            <v>Long Stay</v>
          </cell>
          <cell r="J189">
            <v>1.327718</v>
          </cell>
          <cell r="K189">
            <v>1.2280489999999999</v>
          </cell>
          <cell r="L189">
            <v>1.4176040000000001</v>
          </cell>
          <cell r="N189" t="str">
            <v>Y</v>
          </cell>
          <cell r="O189" t="str">
            <v>20210401-20220331</v>
          </cell>
          <cell r="P189" t="str">
            <v>843 WILBUR AVENUE, PHILLIPSBURG, NJ, 08865</v>
          </cell>
          <cell r="Q189">
            <v>44866</v>
          </cell>
        </row>
        <row r="190">
          <cell r="A190">
            <v>315312</v>
          </cell>
          <cell r="B190" t="str">
            <v>HAMPTON RIDGE HEALTHCARE AND REHABILITATION</v>
          </cell>
          <cell r="C190" t="str">
            <v>94 STEVENS ROAD</v>
          </cell>
          <cell r="D190" t="str">
            <v>TOMS RIVER</v>
          </cell>
          <cell r="E190" t="str">
            <v>NJ</v>
          </cell>
          <cell r="F190">
            <v>8755</v>
          </cell>
          <cell r="G190">
            <v>551</v>
          </cell>
          <cell r="H190" t="str">
            <v>Number of hospitalizations per 1000 long-stay resident days</v>
          </cell>
          <cell r="I190" t="str">
            <v>Long Stay</v>
          </cell>
          <cell r="J190">
            <v>1.583229</v>
          </cell>
          <cell r="K190">
            <v>1.549998</v>
          </cell>
          <cell r="L190">
            <v>1.500489</v>
          </cell>
          <cell r="N190" t="str">
            <v>Y</v>
          </cell>
          <cell r="O190" t="str">
            <v>20210401-20220331</v>
          </cell>
          <cell r="P190" t="str">
            <v>94 STEVENS ROAD, TOMS RIVER, NJ, 08755</v>
          </cell>
          <cell r="Q190">
            <v>44866</v>
          </cell>
        </row>
        <row r="191">
          <cell r="A191">
            <v>315313</v>
          </cell>
          <cell r="B191" t="str">
            <v>CARE ONE AT CRESSKILL</v>
          </cell>
          <cell r="C191" t="str">
            <v>221 COUNTY ROAD</v>
          </cell>
          <cell r="D191" t="str">
            <v>CRESSKILL</v>
          </cell>
          <cell r="E191" t="str">
            <v>NJ</v>
          </cell>
          <cell r="F191">
            <v>7626</v>
          </cell>
          <cell r="G191">
            <v>551</v>
          </cell>
          <cell r="H191" t="str">
            <v>Number of hospitalizations per 1000 long-stay resident days</v>
          </cell>
          <cell r="I191" t="str">
            <v>Long Stay</v>
          </cell>
          <cell r="J191">
            <v>1.294109</v>
          </cell>
          <cell r="K191">
            <v>2.0971690000000001</v>
          </cell>
          <cell r="L191">
            <v>2.4837500000000001</v>
          </cell>
          <cell r="N191" t="str">
            <v>Y</v>
          </cell>
          <cell r="O191" t="str">
            <v>20210401-20220331</v>
          </cell>
          <cell r="P191" t="str">
            <v>221 COUNTY ROAD, CRESSKILL, NJ, 07626</v>
          </cell>
          <cell r="Q191">
            <v>44866</v>
          </cell>
        </row>
        <row r="192">
          <cell r="A192">
            <v>315314</v>
          </cell>
          <cell r="B192" t="str">
            <v>ANCHOR CARE AND REHABILITATION CENTER</v>
          </cell>
          <cell r="C192" t="str">
            <v>3325 HIGHWAY 35</v>
          </cell>
          <cell r="D192" t="str">
            <v>HAZLET</v>
          </cell>
          <cell r="E192" t="str">
            <v>NJ</v>
          </cell>
          <cell r="F192">
            <v>7730</v>
          </cell>
          <cell r="G192">
            <v>551</v>
          </cell>
          <cell r="H192" t="str">
            <v>Number of hospitalizations per 1000 long-stay resident days</v>
          </cell>
          <cell r="I192" t="str">
            <v>Long Stay</v>
          </cell>
          <cell r="J192">
            <v>1.05122</v>
          </cell>
          <cell r="K192">
            <v>0.93388099999999996</v>
          </cell>
          <cell r="L192">
            <v>1.36158</v>
          </cell>
          <cell r="N192" t="str">
            <v>Y</v>
          </cell>
          <cell r="O192" t="str">
            <v>20210401-20220331</v>
          </cell>
          <cell r="P192" t="str">
            <v>3325 HIGHWAY 35, HAZLET, NJ, 07730</v>
          </cell>
          <cell r="Q192">
            <v>44866</v>
          </cell>
        </row>
        <row r="193">
          <cell r="A193">
            <v>315316</v>
          </cell>
          <cell r="B193" t="str">
            <v>COMPLETE CARE AT BRAKELEY PARK, LLC</v>
          </cell>
          <cell r="C193" t="str">
            <v>290 RED SCHOOL LANE</v>
          </cell>
          <cell r="D193" t="str">
            <v>PHILLIPSBURG</v>
          </cell>
          <cell r="E193" t="str">
            <v>NJ</v>
          </cell>
          <cell r="F193">
            <v>8865</v>
          </cell>
          <cell r="G193">
            <v>551</v>
          </cell>
          <cell r="H193" t="str">
            <v>Number of hospitalizations per 1000 long-stay resident days</v>
          </cell>
          <cell r="I193" t="str">
            <v>Long Stay</v>
          </cell>
          <cell r="J193">
            <v>1.1833499999999999</v>
          </cell>
          <cell r="K193">
            <v>0.99304899999999996</v>
          </cell>
          <cell r="L193">
            <v>1.2861830000000001</v>
          </cell>
          <cell r="N193" t="str">
            <v>Y</v>
          </cell>
          <cell r="O193" t="str">
            <v>20210401-20220331</v>
          </cell>
          <cell r="P193" t="str">
            <v>290 RED SCHOOL LANE, PHILLIPSBURG, NJ, 08865</v>
          </cell>
          <cell r="Q193">
            <v>44866</v>
          </cell>
        </row>
        <row r="194">
          <cell r="A194">
            <v>315317</v>
          </cell>
          <cell r="B194" t="str">
            <v>EXCEL CARE AT THE PINES</v>
          </cell>
          <cell r="C194" t="str">
            <v>29 NORTH VERMONT AVE</v>
          </cell>
          <cell r="D194" t="str">
            <v>ATLANTIC CITY</v>
          </cell>
          <cell r="E194" t="str">
            <v>NJ</v>
          </cell>
          <cell r="F194">
            <v>8401</v>
          </cell>
          <cell r="G194">
            <v>551</v>
          </cell>
          <cell r="H194" t="str">
            <v>Number of hospitalizations per 1000 long-stay resident days</v>
          </cell>
          <cell r="I194" t="str">
            <v>Long Stay</v>
          </cell>
          <cell r="J194">
            <v>2.1128309999999999</v>
          </cell>
          <cell r="K194">
            <v>1.528885</v>
          </cell>
          <cell r="L194">
            <v>1.1090610000000001</v>
          </cell>
          <cell r="N194" t="str">
            <v>Y</v>
          </cell>
          <cell r="O194" t="str">
            <v>20210401-20220331</v>
          </cell>
          <cell r="P194" t="str">
            <v>29 NORTH VERMONT AVE, ATLANTIC CITY, NJ, 08401</v>
          </cell>
          <cell r="Q194">
            <v>44866</v>
          </cell>
        </row>
        <row r="195">
          <cell r="A195">
            <v>315318</v>
          </cell>
          <cell r="B195" t="str">
            <v>ST JOSEPH'S HOME AL &amp; NC, INC</v>
          </cell>
          <cell r="C195" t="str">
            <v>1-3 ST JOSEPH'S TERRACE</v>
          </cell>
          <cell r="D195" t="str">
            <v>WOODBRIDGE</v>
          </cell>
          <cell r="E195" t="str">
            <v>NJ</v>
          </cell>
          <cell r="F195">
            <v>7095</v>
          </cell>
          <cell r="G195">
            <v>551</v>
          </cell>
          <cell r="H195" t="str">
            <v>Number of hospitalizations per 1000 long-stay resident days</v>
          </cell>
          <cell r="I195" t="str">
            <v>Long Stay</v>
          </cell>
          <cell r="J195">
            <v>1.6117649999999999</v>
          </cell>
          <cell r="K195">
            <v>1.3642559999999999</v>
          </cell>
          <cell r="L195">
            <v>1.2972980000000001</v>
          </cell>
          <cell r="N195" t="str">
            <v>Y</v>
          </cell>
          <cell r="O195" t="str">
            <v>20210401-20220331</v>
          </cell>
          <cell r="P195" t="str">
            <v>1-3 ST JOSEPH'S TERRACE, WOODBRIDGE, NJ, 07095</v>
          </cell>
          <cell r="Q195">
            <v>44866</v>
          </cell>
        </row>
        <row r="196">
          <cell r="A196">
            <v>315320</v>
          </cell>
          <cell r="B196" t="str">
            <v>COMPLETE CARE AT HOLIDAY CITY</v>
          </cell>
          <cell r="C196" t="str">
            <v>4 PLAZA DRIVE</v>
          </cell>
          <cell r="D196" t="str">
            <v>TOMS RIVER</v>
          </cell>
          <cell r="E196" t="str">
            <v>NJ</v>
          </cell>
          <cell r="F196">
            <v>8757</v>
          </cell>
          <cell r="G196">
            <v>551</v>
          </cell>
          <cell r="H196" t="str">
            <v>Number of hospitalizations per 1000 long-stay resident days</v>
          </cell>
          <cell r="I196" t="str">
            <v>Long Stay</v>
          </cell>
          <cell r="J196">
            <v>3.220863</v>
          </cell>
          <cell r="K196">
            <v>3.0922519999999998</v>
          </cell>
          <cell r="L196">
            <v>1.4714590000000001</v>
          </cell>
          <cell r="N196" t="str">
            <v>Y</v>
          </cell>
          <cell r="O196" t="str">
            <v>20210401-20220331</v>
          </cell>
          <cell r="P196" t="str">
            <v>4 PLAZA DRIVE, TOMS RIVER, NJ, 08757</v>
          </cell>
          <cell r="Q196">
            <v>44866</v>
          </cell>
        </row>
        <row r="197">
          <cell r="A197">
            <v>315321</v>
          </cell>
          <cell r="B197" t="str">
            <v>PREFERRED CARE AT OLD BRIDGE, LLC</v>
          </cell>
          <cell r="C197" t="str">
            <v>6989 RT18</v>
          </cell>
          <cell r="D197" t="str">
            <v>OLD BRIDGE</v>
          </cell>
          <cell r="E197" t="str">
            <v>NJ</v>
          </cell>
          <cell r="F197">
            <v>8857</v>
          </cell>
          <cell r="G197">
            <v>551</v>
          </cell>
          <cell r="H197" t="str">
            <v>Number of hospitalizations per 1000 long-stay resident days</v>
          </cell>
          <cell r="I197" t="str">
            <v>Long Stay</v>
          </cell>
          <cell r="J197">
            <v>1.3953310000000001</v>
          </cell>
          <cell r="K197">
            <v>1.5578639999999999</v>
          </cell>
          <cell r="L197">
            <v>1.7111879999999999</v>
          </cell>
          <cell r="N197" t="str">
            <v>Y</v>
          </cell>
          <cell r="O197" t="str">
            <v>20210401-20220331</v>
          </cell>
          <cell r="P197" t="str">
            <v>6989 RT18, OLD BRIDGE, NJ, 08857</v>
          </cell>
          <cell r="Q197">
            <v>44866</v>
          </cell>
        </row>
        <row r="198">
          <cell r="A198">
            <v>315322</v>
          </cell>
          <cell r="B198" t="str">
            <v>INGLEMOOR REHABILITATION AND CARE CENTER OF LIVING</v>
          </cell>
          <cell r="C198" t="str">
            <v>311 S LIVINGSTON AVE</v>
          </cell>
          <cell r="D198" t="str">
            <v>LIVINGSTON</v>
          </cell>
          <cell r="E198" t="str">
            <v>NJ</v>
          </cell>
          <cell r="F198">
            <v>7039</v>
          </cell>
          <cell r="G198">
            <v>551</v>
          </cell>
          <cell r="H198" t="str">
            <v>Number of hospitalizations per 1000 long-stay resident days</v>
          </cell>
          <cell r="I198" t="str">
            <v>Long Stay</v>
          </cell>
          <cell r="J198">
            <v>0.72916300000000001</v>
          </cell>
          <cell r="K198">
            <v>0.76491600000000004</v>
          </cell>
          <cell r="L198">
            <v>1.6078079999999999</v>
          </cell>
          <cell r="N198" t="str">
            <v>Y</v>
          </cell>
          <cell r="O198" t="str">
            <v>20210401-20220331</v>
          </cell>
          <cell r="P198" t="str">
            <v>311 S LIVINGSTON AVE, LIVINGSTON, NJ, 07039</v>
          </cell>
          <cell r="Q198">
            <v>44866</v>
          </cell>
        </row>
        <row r="199">
          <cell r="A199">
            <v>315324</v>
          </cell>
          <cell r="B199" t="str">
            <v>WATERS EDGE HEALTHCARE &amp; REHAB</v>
          </cell>
          <cell r="C199" t="str">
            <v>512 UNION STREET</v>
          </cell>
          <cell r="D199" t="str">
            <v>TRENTON</v>
          </cell>
          <cell r="E199" t="str">
            <v>NJ</v>
          </cell>
          <cell r="F199">
            <v>8611</v>
          </cell>
          <cell r="G199">
            <v>551</v>
          </cell>
          <cell r="H199" t="str">
            <v>Number of hospitalizations per 1000 long-stay resident days</v>
          </cell>
          <cell r="I199" t="str">
            <v>Long Stay</v>
          </cell>
          <cell r="J199">
            <v>1.498041</v>
          </cell>
          <cell r="K199">
            <v>1.834862</v>
          </cell>
          <cell r="L199">
            <v>1.877264</v>
          </cell>
          <cell r="N199" t="str">
            <v>Y</v>
          </cell>
          <cell r="O199" t="str">
            <v>20210401-20220331</v>
          </cell>
          <cell r="P199" t="str">
            <v>512 UNION STREET, TRENTON, NJ, 08611</v>
          </cell>
          <cell r="Q199">
            <v>44866</v>
          </cell>
        </row>
        <row r="200">
          <cell r="A200">
            <v>315327</v>
          </cell>
          <cell r="B200" t="str">
            <v>FOUNTAIN VIEW CARE CENTER</v>
          </cell>
          <cell r="C200" t="str">
            <v>527 RIVER AVENUE</v>
          </cell>
          <cell r="D200" t="str">
            <v>LAKEWOOD</v>
          </cell>
          <cell r="E200" t="str">
            <v>NJ</v>
          </cell>
          <cell r="F200">
            <v>8701</v>
          </cell>
          <cell r="G200">
            <v>551</v>
          </cell>
          <cell r="H200" t="str">
            <v>Number of hospitalizations per 1000 long-stay resident days</v>
          </cell>
          <cell r="I200" t="str">
            <v>Long Stay</v>
          </cell>
          <cell r="J200">
            <v>1.9432430000000001</v>
          </cell>
          <cell r="K200">
            <v>1.484267</v>
          </cell>
          <cell r="L200">
            <v>1.170658</v>
          </cell>
          <cell r="N200" t="str">
            <v>Y</v>
          </cell>
          <cell r="O200" t="str">
            <v>20210401-20220331</v>
          </cell>
          <cell r="P200" t="str">
            <v>527 RIVER AVENUE, LAKEWOOD, NJ, 08701</v>
          </cell>
          <cell r="Q200">
            <v>44866</v>
          </cell>
        </row>
        <row r="201">
          <cell r="A201">
            <v>315328</v>
          </cell>
          <cell r="B201" t="str">
            <v>MAPLE GLEN CENTER</v>
          </cell>
          <cell r="C201" t="str">
            <v>12-15 SADDLE RIVER ROAD</v>
          </cell>
          <cell r="D201" t="str">
            <v>FAIRLAWN</v>
          </cell>
          <cell r="E201" t="str">
            <v>NJ</v>
          </cell>
          <cell r="F201">
            <v>7410</v>
          </cell>
          <cell r="G201">
            <v>551</v>
          </cell>
          <cell r="H201" t="str">
            <v>Number of hospitalizations per 1000 long-stay resident days</v>
          </cell>
          <cell r="I201" t="str">
            <v>Long Stay</v>
          </cell>
          <cell r="J201">
            <v>0.71777100000000005</v>
          </cell>
          <cell r="K201">
            <v>0.50668199999999997</v>
          </cell>
          <cell r="L201">
            <v>1.0819190000000001</v>
          </cell>
          <cell r="N201" t="str">
            <v>Y</v>
          </cell>
          <cell r="O201" t="str">
            <v>20210401-20220331</v>
          </cell>
          <cell r="P201" t="str">
            <v>12-15 SADDLE RIVER ROAD, FAIRLAWN, NJ, 07410</v>
          </cell>
          <cell r="Q201">
            <v>44866</v>
          </cell>
        </row>
        <row r="202">
          <cell r="A202">
            <v>315329</v>
          </cell>
          <cell r="B202" t="str">
            <v>OAKS AT DENVILLE, THE</v>
          </cell>
          <cell r="C202" t="str">
            <v>21 POCONO ROAD</v>
          </cell>
          <cell r="D202" t="str">
            <v>DENVILLE</v>
          </cell>
          <cell r="E202" t="str">
            <v>NJ</v>
          </cell>
          <cell r="F202">
            <v>7834</v>
          </cell>
          <cell r="G202">
            <v>551</v>
          </cell>
          <cell r="H202" t="str">
            <v>Number of hospitalizations per 1000 long-stay resident days</v>
          </cell>
          <cell r="I202" t="str">
            <v>Long Stay</v>
          </cell>
          <cell r="J202">
            <v>0.87894700000000003</v>
          </cell>
          <cell r="K202">
            <v>0.77077200000000001</v>
          </cell>
          <cell r="L202">
            <v>1.3440289999999999</v>
          </cell>
          <cell r="N202" t="str">
            <v>Y</v>
          </cell>
          <cell r="O202" t="str">
            <v>20210401-20220331</v>
          </cell>
          <cell r="P202" t="str">
            <v>21 POCONO ROAD, DENVILLE, NJ, 07834</v>
          </cell>
          <cell r="Q202">
            <v>44866</v>
          </cell>
        </row>
        <row r="203">
          <cell r="A203">
            <v>315330</v>
          </cell>
          <cell r="B203" t="str">
            <v>COMPLETE CARE AT MARCELLA, LLC</v>
          </cell>
          <cell r="C203" t="str">
            <v>2305 RANCOCAS ROAD</v>
          </cell>
          <cell r="D203" t="str">
            <v>BURLINGTON</v>
          </cell>
          <cell r="E203" t="str">
            <v>NJ</v>
          </cell>
          <cell r="F203">
            <v>8016</v>
          </cell>
          <cell r="G203">
            <v>551</v>
          </cell>
          <cell r="H203" t="str">
            <v>Number of hospitalizations per 1000 long-stay resident days</v>
          </cell>
          <cell r="I203" t="str">
            <v>Long Stay</v>
          </cell>
          <cell r="J203">
            <v>1.3569880000000001</v>
          </cell>
          <cell r="K203">
            <v>1.25569</v>
          </cell>
          <cell r="L203">
            <v>1.4182459999999999</v>
          </cell>
          <cell r="N203" t="str">
            <v>Y</v>
          </cell>
          <cell r="O203" t="str">
            <v>20210401-20220331</v>
          </cell>
          <cell r="P203" t="str">
            <v>2305 RANCOCAS ROAD, BURLINGTON, NJ, 08016</v>
          </cell>
          <cell r="Q203">
            <v>44866</v>
          </cell>
        </row>
        <row r="204">
          <cell r="A204">
            <v>315331</v>
          </cell>
          <cell r="B204" t="str">
            <v>COMPLETE CARE AT FAIR LAWN EDGE</v>
          </cell>
          <cell r="C204" t="str">
            <v>77 EAST 43RD STREET</v>
          </cell>
          <cell r="D204" t="str">
            <v>PATERSON</v>
          </cell>
          <cell r="E204" t="str">
            <v>NJ</v>
          </cell>
          <cell r="F204">
            <v>7514</v>
          </cell>
          <cell r="G204">
            <v>551</v>
          </cell>
          <cell r="H204" t="str">
            <v>Number of hospitalizations per 1000 long-stay resident days</v>
          </cell>
          <cell r="I204" t="str">
            <v>Long Stay</v>
          </cell>
          <cell r="J204">
            <v>1.4716260000000001</v>
          </cell>
          <cell r="K204">
            <v>1.282478</v>
          </cell>
          <cell r="L204">
            <v>1.3356650000000001</v>
          </cell>
          <cell r="N204" t="str">
            <v>Y</v>
          </cell>
          <cell r="O204" t="str">
            <v>20210401-20220331</v>
          </cell>
          <cell r="P204" t="str">
            <v>77 EAST 43RD STREET, PATERSON, NJ, 07514</v>
          </cell>
          <cell r="Q204">
            <v>44866</v>
          </cell>
        </row>
        <row r="205">
          <cell r="A205">
            <v>315332</v>
          </cell>
          <cell r="B205" t="str">
            <v>SOUTHERN OCEAN CENTER</v>
          </cell>
          <cell r="C205" t="str">
            <v>1361 ROUTE 72 WEST</v>
          </cell>
          <cell r="D205" t="str">
            <v>MANAHAWKIN</v>
          </cell>
          <cell r="E205" t="str">
            <v>NJ</v>
          </cell>
          <cell r="F205">
            <v>8050</v>
          </cell>
          <cell r="G205">
            <v>551</v>
          </cell>
          <cell r="H205" t="str">
            <v>Number of hospitalizations per 1000 long-stay resident days</v>
          </cell>
          <cell r="I205" t="str">
            <v>Long Stay</v>
          </cell>
          <cell r="J205">
            <v>1.7305900000000001</v>
          </cell>
          <cell r="K205">
            <v>1.6162829999999999</v>
          </cell>
          <cell r="L205">
            <v>1.4314249999999999</v>
          </cell>
          <cell r="N205" t="str">
            <v>Y</v>
          </cell>
          <cell r="O205" t="str">
            <v>20210401-20220331</v>
          </cell>
          <cell r="P205" t="str">
            <v>1361 ROUTE 72 WEST, MANAHAWKIN, NJ, 08050</v>
          </cell>
          <cell r="Q205">
            <v>44866</v>
          </cell>
        </row>
        <row r="206">
          <cell r="A206">
            <v>315333</v>
          </cell>
          <cell r="B206" t="str">
            <v>COMPLETE CARE AT ARBORS</v>
          </cell>
          <cell r="C206" t="str">
            <v>1750 ROUTE 37 WEST</v>
          </cell>
          <cell r="D206" t="str">
            <v>TOMS RIVER</v>
          </cell>
          <cell r="E206" t="str">
            <v>NJ</v>
          </cell>
          <cell r="F206">
            <v>8757</v>
          </cell>
          <cell r="G206">
            <v>551</v>
          </cell>
          <cell r="H206" t="str">
            <v>Number of hospitalizations per 1000 long-stay resident days</v>
          </cell>
          <cell r="I206" t="str">
            <v>Long Stay</v>
          </cell>
          <cell r="J206">
            <v>0.927929</v>
          </cell>
          <cell r="K206">
            <v>1.199041</v>
          </cell>
          <cell r="L206">
            <v>1.980453</v>
          </cell>
          <cell r="N206" t="str">
            <v>Y</v>
          </cell>
          <cell r="O206" t="str">
            <v>20210401-20220331</v>
          </cell>
          <cell r="P206" t="str">
            <v>1750 ROUTE 37 WEST, TOMS RIVER, NJ, 08757</v>
          </cell>
          <cell r="Q206">
            <v>44866</v>
          </cell>
        </row>
        <row r="207">
          <cell r="A207">
            <v>315335</v>
          </cell>
          <cell r="B207" t="str">
            <v>ATRIUM POST ACUTE CARE OF WAYNE</v>
          </cell>
          <cell r="C207" t="str">
            <v>1120 ALPS ROAD</v>
          </cell>
          <cell r="D207" t="str">
            <v>WAYNE</v>
          </cell>
          <cell r="E207" t="str">
            <v>NJ</v>
          </cell>
          <cell r="F207">
            <v>7470</v>
          </cell>
          <cell r="G207">
            <v>551</v>
          </cell>
          <cell r="H207" t="str">
            <v>Number of hospitalizations per 1000 long-stay resident days</v>
          </cell>
          <cell r="I207" t="str">
            <v>Long Stay</v>
          </cell>
          <cell r="J207">
            <v>1.49193</v>
          </cell>
          <cell r="K207">
            <v>1.147996</v>
          </cell>
          <cell r="L207">
            <v>1.179335</v>
          </cell>
          <cell r="N207" t="str">
            <v>Y</v>
          </cell>
          <cell r="O207" t="str">
            <v>20210401-20220331</v>
          </cell>
          <cell r="P207" t="str">
            <v>1120 ALPS ROAD, WAYNE, NJ, 07470</v>
          </cell>
          <cell r="Q207">
            <v>44866</v>
          </cell>
        </row>
        <row r="208">
          <cell r="A208">
            <v>315336</v>
          </cell>
          <cell r="B208" t="str">
            <v>GARDENS AT MONROE HEALTHCARE AND REHABILITATION, T</v>
          </cell>
          <cell r="C208" t="str">
            <v>189 APPLEGARTH ROAD</v>
          </cell>
          <cell r="D208" t="str">
            <v>MONROE TOWNSHIP</v>
          </cell>
          <cell r="E208" t="str">
            <v>NJ</v>
          </cell>
          <cell r="F208">
            <v>8831</v>
          </cell>
          <cell r="G208">
            <v>551</v>
          </cell>
          <cell r="H208" t="str">
            <v>Number of hospitalizations per 1000 long-stay resident days</v>
          </cell>
          <cell r="I208" t="str">
            <v>Long Stay</v>
          </cell>
          <cell r="J208">
            <v>1.644854</v>
          </cell>
          <cell r="K208">
            <v>1.5294970000000001</v>
          </cell>
          <cell r="L208">
            <v>1.42517</v>
          </cell>
          <cell r="N208" t="str">
            <v>Y</v>
          </cell>
          <cell r="O208" t="str">
            <v>20210401-20220331</v>
          </cell>
          <cell r="P208" t="str">
            <v>189 APPLEGARTH ROAD, MONROE TOWNSHIP, NJ, 08831</v>
          </cell>
          <cell r="Q208">
            <v>44866</v>
          </cell>
        </row>
        <row r="209">
          <cell r="A209">
            <v>315337</v>
          </cell>
          <cell r="B209" t="str">
            <v>MCAULEY HALL HEALTH CARE CENTE</v>
          </cell>
          <cell r="C209" t="str">
            <v>1633 HIGHWAY 22</v>
          </cell>
          <cell r="D209" t="str">
            <v>WATCHUNG</v>
          </cell>
          <cell r="E209" t="str">
            <v>NJ</v>
          </cell>
          <cell r="F209">
            <v>7069</v>
          </cell>
          <cell r="G209">
            <v>551</v>
          </cell>
          <cell r="H209" t="str">
            <v>Number of hospitalizations per 1000 long-stay resident days</v>
          </cell>
          <cell r="I209" t="str">
            <v>Long Stay</v>
          </cell>
          <cell r="J209">
            <v>0.54658799999999996</v>
          </cell>
          <cell r="K209">
            <v>0.41390700000000002</v>
          </cell>
          <cell r="L209">
            <v>1.160615</v>
          </cell>
          <cell r="N209" t="str">
            <v>Y</v>
          </cell>
          <cell r="O209" t="str">
            <v>20210401-20220331</v>
          </cell>
          <cell r="P209" t="str">
            <v>1633 HIGHWAY 22, WATCHUNG, NJ, 07069</v>
          </cell>
          <cell r="Q209">
            <v>44866</v>
          </cell>
        </row>
        <row r="210">
          <cell r="A210">
            <v>315338</v>
          </cell>
          <cell r="B210" t="str">
            <v>MORRIS HALL/ST JOSEPH'S NURSING CENTER</v>
          </cell>
          <cell r="C210" t="str">
            <v>1 BISHOPS DRIVE</v>
          </cell>
          <cell r="D210" t="str">
            <v>LAWRENCEVILLE</v>
          </cell>
          <cell r="E210" t="str">
            <v>NJ</v>
          </cell>
          <cell r="F210">
            <v>8648</v>
          </cell>
          <cell r="G210">
            <v>551</v>
          </cell>
          <cell r="H210" t="str">
            <v>Number of hospitalizations per 1000 long-stay resident days</v>
          </cell>
          <cell r="I210" t="str">
            <v>Long Stay</v>
          </cell>
          <cell r="J210">
            <v>1.7350730000000001</v>
          </cell>
          <cell r="K210">
            <v>1.2884979999999999</v>
          </cell>
          <cell r="L210">
            <v>1.1381810000000001</v>
          </cell>
          <cell r="N210" t="str">
            <v>Y</v>
          </cell>
          <cell r="O210" t="str">
            <v>20210401-20220331</v>
          </cell>
          <cell r="P210" t="str">
            <v>1 BISHOPS DRIVE, LAWRENCEVILLE, NJ, 08648</v>
          </cell>
          <cell r="Q210">
            <v>44866</v>
          </cell>
        </row>
        <row r="211">
          <cell r="A211">
            <v>315339</v>
          </cell>
          <cell r="B211" t="str">
            <v>CARE ONE AT ORADELL</v>
          </cell>
          <cell r="C211" t="str">
            <v>600 KINDERKAMACK ROAD</v>
          </cell>
          <cell r="D211" t="str">
            <v>ORADELL</v>
          </cell>
          <cell r="E211" t="str">
            <v>NJ</v>
          </cell>
          <cell r="F211">
            <v>7649</v>
          </cell>
          <cell r="G211">
            <v>551</v>
          </cell>
          <cell r="H211" t="str">
            <v>Number of hospitalizations per 1000 long-stay resident days</v>
          </cell>
          <cell r="I211" t="str">
            <v>Long Stay</v>
          </cell>
          <cell r="J211">
            <v>2.0757400000000001</v>
          </cell>
          <cell r="K211">
            <v>1.8392010000000001</v>
          </cell>
          <cell r="L211">
            <v>1.358006</v>
          </cell>
          <cell r="N211" t="str">
            <v>Y</v>
          </cell>
          <cell r="O211" t="str">
            <v>20210401-20220331</v>
          </cell>
          <cell r="P211" t="str">
            <v>600 KINDERKAMACK ROAD, ORADELL, NJ, 07649</v>
          </cell>
          <cell r="Q211">
            <v>44866</v>
          </cell>
        </row>
        <row r="212">
          <cell r="A212">
            <v>315340</v>
          </cell>
          <cell r="B212" t="str">
            <v>SEASHORE GARDENS LIVING CENTER</v>
          </cell>
          <cell r="C212" t="str">
            <v>22 WEST JIMMIE LEEDS ROAD</v>
          </cell>
          <cell r="D212" t="str">
            <v>GALLOWAY TOWNSHIP</v>
          </cell>
          <cell r="E212" t="str">
            <v>NJ</v>
          </cell>
          <cell r="F212">
            <v>8205</v>
          </cell>
          <cell r="G212">
            <v>551</v>
          </cell>
          <cell r="H212" t="str">
            <v>Number of hospitalizations per 1000 long-stay resident days</v>
          </cell>
          <cell r="I212" t="str">
            <v>Long Stay</v>
          </cell>
          <cell r="J212">
            <v>1.113013</v>
          </cell>
          <cell r="K212">
            <v>0.88553300000000001</v>
          </cell>
          <cell r="L212">
            <v>1.2194100000000001</v>
          </cell>
          <cell r="N212" t="str">
            <v>Y</v>
          </cell>
          <cell r="O212" t="str">
            <v>20210401-20220331</v>
          </cell>
          <cell r="P212" t="str">
            <v>22 WEST JIMMIE LEEDS ROAD, GALLOWAY TOWNSHIP, NJ, 08205</v>
          </cell>
          <cell r="Q212">
            <v>44866</v>
          </cell>
        </row>
        <row r="213">
          <cell r="A213">
            <v>315341</v>
          </cell>
          <cell r="B213" t="str">
            <v>CLARK NURSING AND REHAB CNTR</v>
          </cell>
          <cell r="C213" t="str">
            <v>1213 WESTFIELD AVENUE</v>
          </cell>
          <cell r="D213" t="str">
            <v>CLARK</v>
          </cell>
          <cell r="E213" t="str">
            <v>NJ</v>
          </cell>
          <cell r="F213">
            <v>7066</v>
          </cell>
          <cell r="G213">
            <v>551</v>
          </cell>
          <cell r="H213" t="str">
            <v>Number of hospitalizations per 1000 long-stay resident days</v>
          </cell>
          <cell r="I213" t="str">
            <v>Long Stay</v>
          </cell>
          <cell r="J213">
            <v>2.0262419999999999</v>
          </cell>
          <cell r="K213">
            <v>1.7613719999999999</v>
          </cell>
          <cell r="L213">
            <v>1.3323100000000001</v>
          </cell>
          <cell r="N213" t="str">
            <v>Y</v>
          </cell>
          <cell r="O213" t="str">
            <v>20210401-20220331</v>
          </cell>
          <cell r="P213" t="str">
            <v>1213 WESTFIELD AVENUE, CLARK, NJ, 07066</v>
          </cell>
          <cell r="Q213">
            <v>44866</v>
          </cell>
        </row>
        <row r="214">
          <cell r="A214">
            <v>315342</v>
          </cell>
          <cell r="B214" t="str">
            <v>MERIDIAN NURSING AND REHABILITATION AT BRICK</v>
          </cell>
          <cell r="C214" t="str">
            <v>415 JACK MARTIN BLVD</v>
          </cell>
          <cell r="D214" t="str">
            <v>BRICK</v>
          </cell>
          <cell r="E214" t="str">
            <v>NJ</v>
          </cell>
          <cell r="F214">
            <v>8724</v>
          </cell>
          <cell r="G214">
            <v>551</v>
          </cell>
          <cell r="H214" t="str">
            <v>Number of hospitalizations per 1000 long-stay resident days</v>
          </cell>
          <cell r="I214" t="str">
            <v>Long Stay</v>
          </cell>
          <cell r="J214">
            <v>3.2309549999999998</v>
          </cell>
          <cell r="K214">
            <v>2.7572079999999999</v>
          </cell>
          <cell r="L214">
            <v>1.3079289999999999</v>
          </cell>
          <cell r="N214" t="str">
            <v>Y</v>
          </cell>
          <cell r="O214" t="str">
            <v>20210401-20220331</v>
          </cell>
          <cell r="P214" t="str">
            <v>415 JACK MARTIN BLVD, BRICK, NJ, 08724</v>
          </cell>
          <cell r="Q214">
            <v>44866</v>
          </cell>
        </row>
        <row r="215">
          <cell r="A215">
            <v>315343</v>
          </cell>
          <cell r="B215" t="str">
            <v>BROADWAY HOUSE FOR CONTINUING</v>
          </cell>
          <cell r="C215" t="str">
            <v>298 BROADWAY</v>
          </cell>
          <cell r="D215" t="str">
            <v>NEWARK</v>
          </cell>
          <cell r="E215" t="str">
            <v>NJ</v>
          </cell>
          <cell r="F215">
            <v>7104</v>
          </cell>
          <cell r="G215">
            <v>551</v>
          </cell>
          <cell r="H215" t="str">
            <v>Number of hospitalizations per 1000 long-stay resident days</v>
          </cell>
          <cell r="I215" t="str">
            <v>Long Stay</v>
          </cell>
          <cell r="J215" t="str">
            <v>*</v>
          </cell>
          <cell r="M215">
            <v>9</v>
          </cell>
          <cell r="N215" t="str">
            <v>Y</v>
          </cell>
          <cell r="O215" t="str">
            <v>20210401-20220331</v>
          </cell>
          <cell r="P215" t="str">
            <v>298 BROADWAY, NEWARK, NJ, 07104</v>
          </cell>
          <cell r="Q215">
            <v>44866</v>
          </cell>
        </row>
        <row r="216">
          <cell r="A216">
            <v>315344</v>
          </cell>
          <cell r="B216" t="str">
            <v>ALARIS HEALTH AT CASTLE HILL</v>
          </cell>
          <cell r="C216" t="str">
            <v>615 23RD STREET</v>
          </cell>
          <cell r="D216" t="str">
            <v>UNION CITY</v>
          </cell>
          <cell r="E216" t="str">
            <v>NJ</v>
          </cell>
          <cell r="F216">
            <v>7087</v>
          </cell>
          <cell r="G216">
            <v>551</v>
          </cell>
          <cell r="H216" t="str">
            <v>Number of hospitalizations per 1000 long-stay resident days</v>
          </cell>
          <cell r="I216" t="str">
            <v>Long Stay</v>
          </cell>
          <cell r="J216">
            <v>1.1951989999999999</v>
          </cell>
          <cell r="K216">
            <v>0.95318800000000004</v>
          </cell>
          <cell r="L216">
            <v>1.2223170000000001</v>
          </cell>
          <cell r="N216" t="str">
            <v>Y</v>
          </cell>
          <cell r="O216" t="str">
            <v>20210401-20220331</v>
          </cell>
          <cell r="P216" t="str">
            <v>615 23RD STREET, UNION CITY, NJ, 07087</v>
          </cell>
          <cell r="Q216">
            <v>44866</v>
          </cell>
        </row>
        <row r="217">
          <cell r="A217">
            <v>315346</v>
          </cell>
          <cell r="B217" t="str">
            <v>N J VETERANS MEM HOME PARAMUS</v>
          </cell>
          <cell r="C217" t="str">
            <v>1 VETERANS DRIVE</v>
          </cell>
          <cell r="D217" t="str">
            <v>PARAMUS</v>
          </cell>
          <cell r="E217" t="str">
            <v>NJ</v>
          </cell>
          <cell r="F217">
            <v>7652</v>
          </cell>
          <cell r="G217">
            <v>551</v>
          </cell>
          <cell r="H217" t="str">
            <v>Number of hospitalizations per 1000 long-stay resident days</v>
          </cell>
          <cell r="I217" t="str">
            <v>Long Stay</v>
          </cell>
          <cell r="J217">
            <v>1.7091750000000001</v>
          </cell>
          <cell r="K217">
            <v>1.3533459999999999</v>
          </cell>
          <cell r="L217">
            <v>1.213578</v>
          </cell>
          <cell r="N217" t="str">
            <v>Y</v>
          </cell>
          <cell r="O217" t="str">
            <v>20210401-20220331</v>
          </cell>
          <cell r="P217" t="str">
            <v>1 VETERANS DRIVE, PARAMUS, NJ, 07652</v>
          </cell>
          <cell r="Q217">
            <v>44866</v>
          </cell>
        </row>
        <row r="218">
          <cell r="A218">
            <v>315347</v>
          </cell>
          <cell r="B218" t="str">
            <v>HAMILTON PLACE AT THE PINES AT WHITING</v>
          </cell>
          <cell r="C218" t="str">
            <v>507 ROUTE 530</v>
          </cell>
          <cell r="D218" t="str">
            <v>WHITING</v>
          </cell>
          <cell r="E218" t="str">
            <v>NJ</v>
          </cell>
          <cell r="F218">
            <v>8759</v>
          </cell>
          <cell r="G218">
            <v>551</v>
          </cell>
          <cell r="H218" t="str">
            <v>Number of hospitalizations per 1000 long-stay resident days</v>
          </cell>
          <cell r="I218" t="str">
            <v>Long Stay</v>
          </cell>
          <cell r="J218">
            <v>1.2156899999999999</v>
          </cell>
          <cell r="K218">
            <v>1.019714</v>
          </cell>
          <cell r="L218">
            <v>1.285585</v>
          </cell>
          <cell r="N218" t="str">
            <v>Y</v>
          </cell>
          <cell r="O218" t="str">
            <v>20210401-20220331</v>
          </cell>
          <cell r="P218" t="str">
            <v>507 ROUTE 530, WHITING, NJ, 08759</v>
          </cell>
          <cell r="Q218">
            <v>44866</v>
          </cell>
        </row>
        <row r="219">
          <cell r="A219">
            <v>315348</v>
          </cell>
          <cell r="B219" t="str">
            <v>HEALTH CENTER AT BLOOMINGDALE</v>
          </cell>
          <cell r="C219" t="str">
            <v>255 UNION AVE</v>
          </cell>
          <cell r="D219" t="str">
            <v>BLOOMINGDALE</v>
          </cell>
          <cell r="E219" t="str">
            <v>NJ</v>
          </cell>
          <cell r="F219">
            <v>7403</v>
          </cell>
          <cell r="G219">
            <v>551</v>
          </cell>
          <cell r="H219" t="str">
            <v>Number of hospitalizations per 1000 long-stay resident days</v>
          </cell>
          <cell r="I219" t="str">
            <v>Long Stay</v>
          </cell>
          <cell r="J219">
            <v>1.306986</v>
          </cell>
          <cell r="K219">
            <v>1.302932</v>
          </cell>
          <cell r="L219">
            <v>1.5279050000000001</v>
          </cell>
          <cell r="N219" t="str">
            <v>Y</v>
          </cell>
          <cell r="O219" t="str">
            <v>20210401-20220331</v>
          </cell>
          <cell r="P219" t="str">
            <v>255 UNION AVE, BLOOMINGDALE, NJ, 07403</v>
          </cell>
          <cell r="Q219">
            <v>44866</v>
          </cell>
        </row>
        <row r="220">
          <cell r="A220">
            <v>315349</v>
          </cell>
          <cell r="B220" t="str">
            <v>COMPLETE CARE AT INGLEMOOR, LLC</v>
          </cell>
          <cell r="C220" t="str">
            <v>333 GRAND AVE</v>
          </cell>
          <cell r="D220" t="str">
            <v>ENGLEWOOD</v>
          </cell>
          <cell r="E220" t="str">
            <v>NJ</v>
          </cell>
          <cell r="F220">
            <v>7631</v>
          </cell>
          <cell r="G220">
            <v>551</v>
          </cell>
          <cell r="H220" t="str">
            <v>Number of hospitalizations per 1000 long-stay resident days</v>
          </cell>
          <cell r="I220" t="str">
            <v>Long Stay</v>
          </cell>
          <cell r="J220">
            <v>1.7785310000000001</v>
          </cell>
          <cell r="K220">
            <v>1.6583749999999999</v>
          </cell>
          <cell r="L220">
            <v>1.429114</v>
          </cell>
          <cell r="N220" t="str">
            <v>Y</v>
          </cell>
          <cell r="O220" t="str">
            <v>20210401-20220331</v>
          </cell>
          <cell r="P220" t="str">
            <v>333 GRAND AVE, ENGLEWOOD, NJ, 07631</v>
          </cell>
          <cell r="Q220">
            <v>44866</v>
          </cell>
        </row>
        <row r="221">
          <cell r="A221">
            <v>315350</v>
          </cell>
          <cell r="B221" t="str">
            <v>NORTH CAPE CENTER</v>
          </cell>
          <cell r="C221" t="str">
            <v>700 TOWNBANK ROAD</v>
          </cell>
          <cell r="D221" t="str">
            <v>CAPE MAY</v>
          </cell>
          <cell r="E221" t="str">
            <v>NJ</v>
          </cell>
          <cell r="F221">
            <v>8204</v>
          </cell>
          <cell r="G221">
            <v>551</v>
          </cell>
          <cell r="H221" t="str">
            <v>Number of hospitalizations per 1000 long-stay resident days</v>
          </cell>
          <cell r="I221" t="str">
            <v>Long Stay</v>
          </cell>
          <cell r="J221">
            <v>1.5929599999999999</v>
          </cell>
          <cell r="K221">
            <v>1.4050260000000001</v>
          </cell>
          <cell r="L221">
            <v>1.3518380000000001</v>
          </cell>
          <cell r="N221" t="str">
            <v>Y</v>
          </cell>
          <cell r="O221" t="str">
            <v>20210401-20220331</v>
          </cell>
          <cell r="P221" t="str">
            <v>700 TOWNBANK ROAD, CAPE MAY, NJ, 08204</v>
          </cell>
          <cell r="Q221">
            <v>44866</v>
          </cell>
        </row>
        <row r="222">
          <cell r="A222">
            <v>315351</v>
          </cell>
          <cell r="B222" t="str">
            <v>BRIGHTON GARDENS OF EDISON</v>
          </cell>
          <cell r="C222" t="str">
            <v>1801 OAKTREE ROAD</v>
          </cell>
          <cell r="D222" t="str">
            <v>EDISON</v>
          </cell>
          <cell r="E222" t="str">
            <v>NJ</v>
          </cell>
          <cell r="F222">
            <v>8820</v>
          </cell>
          <cell r="G222">
            <v>551</v>
          </cell>
          <cell r="H222" t="str">
            <v>Number of hospitalizations per 1000 long-stay resident days</v>
          </cell>
          <cell r="I222" t="str">
            <v>Long Stay</v>
          </cell>
          <cell r="J222" t="str">
            <v>*</v>
          </cell>
          <cell r="M222">
            <v>9</v>
          </cell>
          <cell r="N222" t="str">
            <v>Y</v>
          </cell>
          <cell r="O222" t="str">
            <v>20210401-20220331</v>
          </cell>
          <cell r="P222" t="str">
            <v>1801 OAKTREE ROAD, EDISON, NJ, 08820</v>
          </cell>
          <cell r="Q222">
            <v>44866</v>
          </cell>
        </row>
        <row r="223">
          <cell r="A223">
            <v>315352</v>
          </cell>
          <cell r="B223" t="str">
            <v>ALARIS HEALTH AT ST MARY'S</v>
          </cell>
          <cell r="C223" t="str">
            <v>135 SOUTH CENTER STREET</v>
          </cell>
          <cell r="D223" t="str">
            <v>ORANGE</v>
          </cell>
          <cell r="E223" t="str">
            <v>NJ</v>
          </cell>
          <cell r="F223">
            <v>7050</v>
          </cell>
          <cell r="G223">
            <v>551</v>
          </cell>
          <cell r="H223" t="str">
            <v>Number of hospitalizations per 1000 long-stay resident days</v>
          </cell>
          <cell r="I223" t="str">
            <v>Long Stay</v>
          </cell>
          <cell r="J223">
            <v>2.0881050000000001</v>
          </cell>
          <cell r="K223">
            <v>1.962758</v>
          </cell>
          <cell r="L223">
            <v>1.4406540000000001</v>
          </cell>
          <cell r="N223" t="str">
            <v>Y</v>
          </cell>
          <cell r="O223" t="str">
            <v>20210401-20220331</v>
          </cell>
          <cell r="P223" t="str">
            <v>135 SOUTH CENTER STREET, ORANGE, NJ, 07050</v>
          </cell>
          <cell r="Q223">
            <v>44866</v>
          </cell>
        </row>
        <row r="224">
          <cell r="A224">
            <v>315353</v>
          </cell>
          <cell r="B224" t="str">
            <v>CRANBURY CENTER</v>
          </cell>
          <cell r="C224" t="str">
            <v>292 APPLEGARTH ROAD</v>
          </cell>
          <cell r="D224" t="str">
            <v>MONROE TOWNSHIP</v>
          </cell>
          <cell r="E224" t="str">
            <v>NJ</v>
          </cell>
          <cell r="F224">
            <v>8831</v>
          </cell>
          <cell r="G224">
            <v>551</v>
          </cell>
          <cell r="H224" t="str">
            <v>Number of hospitalizations per 1000 long-stay resident days</v>
          </cell>
          <cell r="I224" t="str">
            <v>Long Stay</v>
          </cell>
          <cell r="J224">
            <v>0.450743</v>
          </cell>
          <cell r="K224">
            <v>0.29235499999999998</v>
          </cell>
          <cell r="L224">
            <v>0.994093</v>
          </cell>
          <cell r="N224" t="str">
            <v>Y</v>
          </cell>
          <cell r="O224" t="str">
            <v>20210401-20220331</v>
          </cell>
          <cell r="P224" t="str">
            <v>292 APPLEGARTH ROAD, MONROE TOWNSHIP, NJ, 08831</v>
          </cell>
          <cell r="Q224">
            <v>44866</v>
          </cell>
        </row>
        <row r="225">
          <cell r="A225">
            <v>315354</v>
          </cell>
          <cell r="B225" t="str">
            <v>SUNNYSIDE MANOR</v>
          </cell>
          <cell r="C225" t="str">
            <v>2500 RIDGEWOOD ROAD</v>
          </cell>
          <cell r="D225" t="str">
            <v>WALL</v>
          </cell>
          <cell r="E225" t="str">
            <v>NJ</v>
          </cell>
          <cell r="F225">
            <v>7719</v>
          </cell>
          <cell r="G225">
            <v>551</v>
          </cell>
          <cell r="H225" t="str">
            <v>Number of hospitalizations per 1000 long-stay resident days</v>
          </cell>
          <cell r="I225" t="str">
            <v>Long Stay</v>
          </cell>
          <cell r="J225">
            <v>1.9270119999999999</v>
          </cell>
          <cell r="K225">
            <v>1.647238</v>
          </cell>
          <cell r="L225">
            <v>1.310138</v>
          </cell>
          <cell r="N225" t="str">
            <v>Y</v>
          </cell>
          <cell r="O225" t="str">
            <v>20210401-20220331</v>
          </cell>
          <cell r="P225" t="str">
            <v>2500 RIDGEWOOD ROAD, WALL, NJ, 07719</v>
          </cell>
          <cell r="Q225">
            <v>44866</v>
          </cell>
        </row>
        <row r="226">
          <cell r="A226">
            <v>315355</v>
          </cell>
          <cell r="B226" t="str">
            <v>REGENCY GRANDE NURS &amp; REHAB CE</v>
          </cell>
          <cell r="C226" t="str">
            <v>65 NORTH SUSSEX STREET</v>
          </cell>
          <cell r="D226" t="str">
            <v>DOVER</v>
          </cell>
          <cell r="E226" t="str">
            <v>NJ</v>
          </cell>
          <cell r="F226">
            <v>7801</v>
          </cell>
          <cell r="G226">
            <v>551</v>
          </cell>
          <cell r="H226" t="str">
            <v>Number of hospitalizations per 1000 long-stay resident days</v>
          </cell>
          <cell r="I226" t="str">
            <v>Long Stay</v>
          </cell>
          <cell r="J226">
            <v>2.636377</v>
          </cell>
          <cell r="K226">
            <v>2.4360539999999999</v>
          </cell>
          <cell r="L226">
            <v>1.4161999999999999</v>
          </cell>
          <cell r="N226" t="str">
            <v>Y</v>
          </cell>
          <cell r="O226" t="str">
            <v>20210401-20220331</v>
          </cell>
          <cell r="P226" t="str">
            <v>65 NORTH SUSSEX STREET, DOVER, NJ, 07801</v>
          </cell>
          <cell r="Q226">
            <v>44866</v>
          </cell>
        </row>
        <row r="227">
          <cell r="A227">
            <v>315356</v>
          </cell>
          <cell r="B227" t="str">
            <v>SKILLED NURSING AT FELLOWSHIP VILLAGE</v>
          </cell>
          <cell r="C227" t="str">
            <v>8000 FELLOWSHIP DRIVE</v>
          </cell>
          <cell r="D227" t="str">
            <v>BASKING RIDGE</v>
          </cell>
          <cell r="E227" t="str">
            <v>NJ</v>
          </cell>
          <cell r="F227">
            <v>7920</v>
          </cell>
          <cell r="G227">
            <v>551</v>
          </cell>
          <cell r="H227" t="str">
            <v>Number of hospitalizations per 1000 long-stay resident days</v>
          </cell>
          <cell r="I227" t="str">
            <v>Long Stay</v>
          </cell>
          <cell r="J227">
            <v>1.3472710000000001</v>
          </cell>
          <cell r="K227">
            <v>0.84714999999999996</v>
          </cell>
          <cell r="L227">
            <v>0.96372000000000002</v>
          </cell>
          <cell r="N227" t="str">
            <v>Y</v>
          </cell>
          <cell r="O227" t="str">
            <v>20210401-20220331</v>
          </cell>
          <cell r="P227" t="str">
            <v>8000 FELLOWSHIP DRIVE, BASKING RIDGE, NJ, 07920</v>
          </cell>
          <cell r="Q227">
            <v>44866</v>
          </cell>
        </row>
        <row r="228">
          <cell r="A228">
            <v>315357</v>
          </cell>
          <cell r="B228" t="str">
            <v>ALARIS HEALTH AT CEDAR GROVE</v>
          </cell>
          <cell r="C228" t="str">
            <v>110 GROVE AVE</v>
          </cell>
          <cell r="D228" t="str">
            <v>CEDAR GROVE</v>
          </cell>
          <cell r="E228" t="str">
            <v>NJ</v>
          </cell>
          <cell r="F228">
            <v>7009</v>
          </cell>
          <cell r="G228">
            <v>551</v>
          </cell>
          <cell r="H228" t="str">
            <v>Number of hospitalizations per 1000 long-stay resident days</v>
          </cell>
          <cell r="I228" t="str">
            <v>Long Stay</v>
          </cell>
          <cell r="J228">
            <v>2.070757</v>
          </cell>
          <cell r="K228">
            <v>1.869767</v>
          </cell>
          <cell r="L228">
            <v>1.3838969999999999</v>
          </cell>
          <cell r="N228" t="str">
            <v>Y</v>
          </cell>
          <cell r="O228" t="str">
            <v>20210401-20220331</v>
          </cell>
          <cell r="P228" t="str">
            <v>110 GROVE AVE, CEDAR GROVE, NJ, 07009</v>
          </cell>
          <cell r="Q228">
            <v>44866</v>
          </cell>
        </row>
        <row r="229">
          <cell r="A229">
            <v>315358</v>
          </cell>
          <cell r="B229" t="str">
            <v>MEADOWVIEW NURSING AND REHABILITATION CENTER</v>
          </cell>
          <cell r="C229" t="str">
            <v>235 DOLPHIN AVE</v>
          </cell>
          <cell r="D229" t="str">
            <v>NORTHFIELD</v>
          </cell>
          <cell r="E229" t="str">
            <v>NJ</v>
          </cell>
          <cell r="F229">
            <v>8225</v>
          </cell>
          <cell r="G229">
            <v>551</v>
          </cell>
          <cell r="H229" t="str">
            <v>Number of hospitalizations per 1000 long-stay resident days</v>
          </cell>
          <cell r="I229" t="str">
            <v>Long Stay</v>
          </cell>
          <cell r="J229">
            <v>2.0061629999999999</v>
          </cell>
          <cell r="K229">
            <v>1.43462</v>
          </cell>
          <cell r="L229">
            <v>1.096014</v>
          </cell>
          <cell r="N229" t="str">
            <v>Y</v>
          </cell>
          <cell r="O229" t="str">
            <v>20210401-20220331</v>
          </cell>
          <cell r="P229" t="str">
            <v>235 DOLPHIN AVE, NORTHFIELD, NJ, 08225</v>
          </cell>
          <cell r="Q229">
            <v>44866</v>
          </cell>
        </row>
        <row r="230">
          <cell r="A230">
            <v>315359</v>
          </cell>
          <cell r="B230" t="str">
            <v>ALLIANCE CARE REHABILITATION AND NURSING CENTER</v>
          </cell>
          <cell r="C230" t="str">
            <v>155 40TH STREET</v>
          </cell>
          <cell r="D230" t="str">
            <v>IRVINGTON</v>
          </cell>
          <cell r="E230" t="str">
            <v>NJ</v>
          </cell>
          <cell r="F230">
            <v>7111</v>
          </cell>
          <cell r="G230">
            <v>551</v>
          </cell>
          <cell r="H230" t="str">
            <v>Number of hospitalizations per 1000 long-stay resident days</v>
          </cell>
          <cell r="I230" t="str">
            <v>Long Stay</v>
          </cell>
          <cell r="J230">
            <v>2.7197490000000002</v>
          </cell>
          <cell r="K230">
            <v>5.1612900000000002</v>
          </cell>
          <cell r="L230">
            <v>2.9085390000000002</v>
          </cell>
          <cell r="N230" t="str">
            <v>Y</v>
          </cell>
          <cell r="O230" t="str">
            <v>20210401-20220331</v>
          </cell>
          <cell r="P230" t="str">
            <v>155 40TH STREET, IRVINGTON, NJ, 07111</v>
          </cell>
          <cell r="Q230">
            <v>44866</v>
          </cell>
        </row>
        <row r="231">
          <cell r="A231">
            <v>315360</v>
          </cell>
          <cell r="B231" t="str">
            <v>EMERSON HEALTH CARE CENTER</v>
          </cell>
          <cell r="C231" t="str">
            <v>100 KINDERKAMACK ROAD</v>
          </cell>
          <cell r="D231" t="str">
            <v>EMERSON</v>
          </cell>
          <cell r="E231" t="str">
            <v>NJ</v>
          </cell>
          <cell r="F231">
            <v>7630</v>
          </cell>
          <cell r="G231">
            <v>551</v>
          </cell>
          <cell r="H231" t="str">
            <v>Number of hospitalizations per 1000 long-stay resident days</v>
          </cell>
          <cell r="I231" t="str">
            <v>Long Stay</v>
          </cell>
          <cell r="J231">
            <v>1.6776759999999999</v>
          </cell>
          <cell r="K231">
            <v>1.2527200000000001</v>
          </cell>
          <cell r="L231">
            <v>1.1444350000000001</v>
          </cell>
          <cell r="N231" t="str">
            <v>Y</v>
          </cell>
          <cell r="O231" t="str">
            <v>20210401-20220331</v>
          </cell>
          <cell r="P231" t="str">
            <v>100 KINDERKAMACK ROAD, EMERSON, NJ, 07630</v>
          </cell>
          <cell r="Q231">
            <v>44866</v>
          </cell>
        </row>
        <row r="232">
          <cell r="A232">
            <v>315361</v>
          </cell>
          <cell r="B232" t="str">
            <v>PREAKNESS HEALTHCARE CENTER</v>
          </cell>
          <cell r="C232" t="str">
            <v>305 OLDHAM ROAD</v>
          </cell>
          <cell r="D232" t="str">
            <v>WAYNE</v>
          </cell>
          <cell r="E232" t="str">
            <v>NJ</v>
          </cell>
          <cell r="F232">
            <v>7470</v>
          </cell>
          <cell r="G232">
            <v>551</v>
          </cell>
          <cell r="H232" t="str">
            <v>Number of hospitalizations per 1000 long-stay resident days</v>
          </cell>
          <cell r="I232" t="str">
            <v>Long Stay</v>
          </cell>
          <cell r="J232">
            <v>2.3461880000000002</v>
          </cell>
          <cell r="K232">
            <v>1.9652259999999999</v>
          </cell>
          <cell r="L232">
            <v>1.283793</v>
          </cell>
          <cell r="N232" t="str">
            <v>Y</v>
          </cell>
          <cell r="O232" t="str">
            <v>20210401-20220331</v>
          </cell>
          <cell r="P232" t="str">
            <v>305 OLDHAM ROAD, WAYNE, NJ, 07470</v>
          </cell>
          <cell r="Q232">
            <v>44866</v>
          </cell>
        </row>
        <row r="233">
          <cell r="A233">
            <v>315362</v>
          </cell>
          <cell r="B233" t="str">
            <v>COMPLETE CARE AT PARK PLACE, LLC</v>
          </cell>
          <cell r="C233" t="str">
            <v>2 DEER PARK DRIVE</v>
          </cell>
          <cell r="D233" t="str">
            <v>MONMOUTH JUNCTION</v>
          </cell>
          <cell r="E233" t="str">
            <v>NJ</v>
          </cell>
          <cell r="F233">
            <v>8852</v>
          </cell>
          <cell r="G233">
            <v>551</v>
          </cell>
          <cell r="H233" t="str">
            <v>Number of hospitalizations per 1000 long-stay resident days</v>
          </cell>
          <cell r="I233" t="str">
            <v>Long Stay</v>
          </cell>
          <cell r="J233">
            <v>1.0833489999999999</v>
          </cell>
          <cell r="K233">
            <v>0.99980000000000002</v>
          </cell>
          <cell r="L233">
            <v>1.4144589999999999</v>
          </cell>
          <cell r="N233" t="str">
            <v>Y</v>
          </cell>
          <cell r="O233" t="str">
            <v>20210401-20220331</v>
          </cell>
          <cell r="P233" t="str">
            <v>2 DEER PARK DRIVE, MONMOUTH JUNCTION, NJ, 08852</v>
          </cell>
          <cell r="Q233">
            <v>44866</v>
          </cell>
        </row>
        <row r="234">
          <cell r="A234">
            <v>315363</v>
          </cell>
          <cell r="B234" t="str">
            <v>MONTCLAIR CARE CENTER</v>
          </cell>
          <cell r="C234" t="str">
            <v>111-115 GATES AVENUE</v>
          </cell>
          <cell r="D234" t="str">
            <v>MONTCLAIR</v>
          </cell>
          <cell r="E234" t="str">
            <v>NJ</v>
          </cell>
          <cell r="F234">
            <v>7042</v>
          </cell>
          <cell r="G234">
            <v>551</v>
          </cell>
          <cell r="H234" t="str">
            <v>Number of hospitalizations per 1000 long-stay resident days</v>
          </cell>
          <cell r="I234" t="str">
            <v>Long Stay</v>
          </cell>
          <cell r="J234">
            <v>2.426717</v>
          </cell>
          <cell r="K234">
            <v>2.6921650000000001</v>
          </cell>
          <cell r="L234">
            <v>1.7003090000000001</v>
          </cell>
          <cell r="N234" t="str">
            <v>Y</v>
          </cell>
          <cell r="O234" t="str">
            <v>20210401-20220331</v>
          </cell>
          <cell r="P234" t="str">
            <v>111-115 GATES AVENUE, MONTCLAIR, NJ, 07042</v>
          </cell>
          <cell r="Q234">
            <v>44866</v>
          </cell>
        </row>
        <row r="235">
          <cell r="A235">
            <v>315364</v>
          </cell>
          <cell r="B235" t="str">
            <v>JERSEY SHORE CENTER</v>
          </cell>
          <cell r="C235" t="str">
            <v>3 INDUSTRIAL WAY EAST</v>
          </cell>
          <cell r="D235" t="str">
            <v>EATONTOWN</v>
          </cell>
          <cell r="E235" t="str">
            <v>NJ</v>
          </cell>
          <cell r="F235">
            <v>7724</v>
          </cell>
          <cell r="G235">
            <v>551</v>
          </cell>
          <cell r="H235" t="str">
            <v>Number of hospitalizations per 1000 long-stay resident days</v>
          </cell>
          <cell r="I235" t="str">
            <v>Long Stay</v>
          </cell>
          <cell r="J235">
            <v>1.5298130000000001</v>
          </cell>
          <cell r="K235">
            <v>1.381335</v>
          </cell>
          <cell r="L235">
            <v>1.383904</v>
          </cell>
          <cell r="N235" t="str">
            <v>Y</v>
          </cell>
          <cell r="O235" t="str">
            <v>20210401-20220331</v>
          </cell>
          <cell r="P235" t="str">
            <v>3 INDUSTRIAL WAY EAST, EATONTOWN, NJ, 07724</v>
          </cell>
          <cell r="Q235">
            <v>44866</v>
          </cell>
        </row>
        <row r="236">
          <cell r="A236">
            <v>315365</v>
          </cell>
          <cell r="B236" t="str">
            <v>MERIDIAN NURSING AND REHABILITATION AT OCEAN GROVE</v>
          </cell>
          <cell r="C236" t="str">
            <v>160 MAIN STREET</v>
          </cell>
          <cell r="D236" t="str">
            <v>OCEAN GROVE</v>
          </cell>
          <cell r="E236" t="str">
            <v>NJ</v>
          </cell>
          <cell r="F236">
            <v>7756</v>
          </cell>
          <cell r="G236">
            <v>551</v>
          </cell>
          <cell r="H236" t="str">
            <v>Number of hospitalizations per 1000 long-stay resident days</v>
          </cell>
          <cell r="I236" t="str">
            <v>Long Stay</v>
          </cell>
          <cell r="J236">
            <v>2.4230550000000002</v>
          </cell>
          <cell r="K236">
            <v>2.2712020000000002</v>
          </cell>
          <cell r="L236">
            <v>1.436607</v>
          </cell>
          <cell r="N236" t="str">
            <v>Y</v>
          </cell>
          <cell r="O236" t="str">
            <v>20210401-20220331</v>
          </cell>
          <cell r="P236" t="str">
            <v>160 MAIN STREET, OCEAN GROVE, NJ, 07756</v>
          </cell>
          <cell r="Q236">
            <v>44866</v>
          </cell>
        </row>
        <row r="237">
          <cell r="A237">
            <v>315366</v>
          </cell>
          <cell r="B237" t="str">
            <v>ALARIS HEALTH AT BELGROVE</v>
          </cell>
          <cell r="C237" t="str">
            <v>195 BELGROVE DRIVE</v>
          </cell>
          <cell r="D237" t="str">
            <v>KEARNY</v>
          </cell>
          <cell r="E237" t="str">
            <v>NJ</v>
          </cell>
          <cell r="F237">
            <v>7032</v>
          </cell>
          <cell r="G237">
            <v>551</v>
          </cell>
          <cell r="H237" t="str">
            <v>Number of hospitalizations per 1000 long-stay resident days</v>
          </cell>
          <cell r="I237" t="str">
            <v>Long Stay</v>
          </cell>
          <cell r="J237">
            <v>1.2442869999999999</v>
          </cell>
          <cell r="K237">
            <v>1.794454</v>
          </cell>
          <cell r="L237">
            <v>2.2103299999999999</v>
          </cell>
          <cell r="N237" t="str">
            <v>Y</v>
          </cell>
          <cell r="O237" t="str">
            <v>20210401-20220331</v>
          </cell>
          <cell r="P237" t="str">
            <v>195 BELGROVE DRIVE, KEARNY, NJ, 07032</v>
          </cell>
          <cell r="Q237">
            <v>44866</v>
          </cell>
        </row>
        <row r="238">
          <cell r="A238">
            <v>315367</v>
          </cell>
          <cell r="B238" t="str">
            <v>REGENCY HERITAGE NURSING AND REHABILITATION CENTER</v>
          </cell>
          <cell r="C238" t="str">
            <v>380 DEMOTT LANE</v>
          </cell>
          <cell r="D238" t="str">
            <v>SOMERSET</v>
          </cell>
          <cell r="E238" t="str">
            <v>NJ</v>
          </cell>
          <cell r="F238">
            <v>8873</v>
          </cell>
          <cell r="G238">
            <v>551</v>
          </cell>
          <cell r="H238" t="str">
            <v>Number of hospitalizations per 1000 long-stay resident days</v>
          </cell>
          <cell r="I238" t="str">
            <v>Long Stay</v>
          </cell>
          <cell r="J238">
            <v>2.4941689999999999</v>
          </cell>
          <cell r="K238">
            <v>2.4807990000000002</v>
          </cell>
          <cell r="L238">
            <v>1.524443</v>
          </cell>
          <cell r="N238" t="str">
            <v>Y</v>
          </cell>
          <cell r="O238" t="str">
            <v>20210401-20220331</v>
          </cell>
          <cell r="P238" t="str">
            <v>380 DEMOTT LANE, SOMERSET, NJ, 08873</v>
          </cell>
          <cell r="Q238">
            <v>44866</v>
          </cell>
        </row>
        <row r="239">
          <cell r="A239">
            <v>315369</v>
          </cell>
          <cell r="B239" t="str">
            <v>CARE ONE AT VALLEY</v>
          </cell>
          <cell r="C239" t="str">
            <v>300 OLD HOOK ROAD</v>
          </cell>
          <cell r="D239" t="str">
            <v>WESTWOOD</v>
          </cell>
          <cell r="E239" t="str">
            <v>NJ</v>
          </cell>
          <cell r="F239">
            <v>7675</v>
          </cell>
          <cell r="G239">
            <v>551</v>
          </cell>
          <cell r="H239" t="str">
            <v>Number of hospitalizations per 1000 long-stay resident days</v>
          </cell>
          <cell r="I239" t="str">
            <v>Long Stay</v>
          </cell>
          <cell r="J239">
            <v>1.279925</v>
          </cell>
          <cell r="K239">
            <v>1.1904760000000001</v>
          </cell>
          <cell r="L239">
            <v>1.4255469999999999</v>
          </cell>
          <cell r="N239" t="str">
            <v>Y</v>
          </cell>
          <cell r="O239" t="str">
            <v>20210401-20220331</v>
          </cell>
          <cell r="P239" t="str">
            <v>300 OLD HOOK ROAD, WESTWOOD, NJ, 07675</v>
          </cell>
          <cell r="Q239">
            <v>44866</v>
          </cell>
        </row>
        <row r="240">
          <cell r="A240">
            <v>315370</v>
          </cell>
          <cell r="B240" t="str">
            <v>SPRING HILLS POST ACUTE PRINCETON</v>
          </cell>
          <cell r="C240" t="str">
            <v>5000 WINDROW DRIVE</v>
          </cell>
          <cell r="D240" t="str">
            <v>PRINCETON</v>
          </cell>
          <cell r="E240" t="str">
            <v>NJ</v>
          </cell>
          <cell r="F240">
            <v>8540</v>
          </cell>
          <cell r="G240">
            <v>551</v>
          </cell>
          <cell r="H240" t="str">
            <v>Number of hospitalizations per 1000 long-stay resident days</v>
          </cell>
          <cell r="I240" t="str">
            <v>Long Stay</v>
          </cell>
          <cell r="J240">
            <v>2.267309</v>
          </cell>
          <cell r="K240">
            <v>2.032203</v>
          </cell>
          <cell r="L240">
            <v>1.373731</v>
          </cell>
          <cell r="N240" t="str">
            <v>Y</v>
          </cell>
          <cell r="O240" t="str">
            <v>20210401-20220331</v>
          </cell>
          <cell r="P240" t="str">
            <v>5000 WINDROW DRIVE, PRINCETON, NJ, 08540</v>
          </cell>
          <cell r="Q240">
            <v>44866</v>
          </cell>
        </row>
        <row r="241">
          <cell r="A241">
            <v>315372</v>
          </cell>
          <cell r="B241" t="str">
            <v>WHITE HOUSE HLTHCR &amp; REHAB CTR</v>
          </cell>
          <cell r="C241" t="str">
            <v>560 BERKELEY AVENUE</v>
          </cell>
          <cell r="D241" t="str">
            <v>ORANGE</v>
          </cell>
          <cell r="E241" t="str">
            <v>NJ</v>
          </cell>
          <cell r="F241">
            <v>7050</v>
          </cell>
          <cell r="G241">
            <v>551</v>
          </cell>
          <cell r="H241" t="str">
            <v>Number of hospitalizations per 1000 long-stay resident days</v>
          </cell>
          <cell r="I241" t="str">
            <v>Long Stay</v>
          </cell>
          <cell r="J241">
            <v>2.7654030000000001</v>
          </cell>
          <cell r="K241">
            <v>2.742931</v>
          </cell>
          <cell r="L241">
            <v>1.5202040000000001</v>
          </cell>
          <cell r="N241" t="str">
            <v>Y</v>
          </cell>
          <cell r="O241" t="str">
            <v>20210401-20220331</v>
          </cell>
          <cell r="P241" t="str">
            <v>560 BERKELEY AVENUE, ORANGE, NJ, 07050</v>
          </cell>
          <cell r="Q241">
            <v>44866</v>
          </cell>
        </row>
        <row r="242">
          <cell r="A242">
            <v>315374</v>
          </cell>
          <cell r="B242" t="str">
            <v>DE LA SALLE HALL</v>
          </cell>
          <cell r="C242" t="str">
            <v>810 NEWMAN SPRINGS RD</v>
          </cell>
          <cell r="D242" t="str">
            <v>LINCROFT</v>
          </cell>
          <cell r="E242" t="str">
            <v>NJ</v>
          </cell>
          <cell r="F242">
            <v>7738</v>
          </cell>
          <cell r="G242">
            <v>551</v>
          </cell>
          <cell r="H242" t="str">
            <v>Number of hospitalizations per 1000 long-stay resident days</v>
          </cell>
          <cell r="I242" t="str">
            <v>Long Stay</v>
          </cell>
          <cell r="J242" t="str">
            <v>*</v>
          </cell>
          <cell r="M242">
            <v>9</v>
          </cell>
          <cell r="N242" t="str">
            <v>Y</v>
          </cell>
          <cell r="O242" t="str">
            <v>20210401-20220331</v>
          </cell>
          <cell r="P242" t="str">
            <v>810 NEWMAN SPRINGS RD, LINCROFT, NJ, 07738</v>
          </cell>
          <cell r="Q242">
            <v>44866</v>
          </cell>
        </row>
        <row r="243">
          <cell r="A243">
            <v>315375</v>
          </cell>
          <cell r="B243" t="str">
            <v>FOREST HILL HEALTH CARE CENTER</v>
          </cell>
          <cell r="C243" t="str">
            <v>497 MT PROSPECT AVE</v>
          </cell>
          <cell r="D243" t="str">
            <v>NEWARK</v>
          </cell>
          <cell r="E243" t="str">
            <v>NJ</v>
          </cell>
          <cell r="F243">
            <v>7104</v>
          </cell>
          <cell r="G243">
            <v>551</v>
          </cell>
          <cell r="H243" t="str">
            <v>Number of hospitalizations per 1000 long-stay resident days</v>
          </cell>
          <cell r="I243" t="str">
            <v>Long Stay</v>
          </cell>
          <cell r="J243" t="str">
            <v>*</v>
          </cell>
          <cell r="M243">
            <v>9</v>
          </cell>
          <cell r="N243" t="str">
            <v>Y</v>
          </cell>
          <cell r="O243" t="str">
            <v>20210401-20220331</v>
          </cell>
          <cell r="P243" t="str">
            <v>497 MT PROSPECT AVE, NEWARK, NJ, 07104</v>
          </cell>
          <cell r="Q243">
            <v>44866</v>
          </cell>
        </row>
        <row r="244">
          <cell r="A244">
            <v>315376</v>
          </cell>
          <cell r="B244" t="str">
            <v>CHRISTIAN HEALTH CARE CENTER</v>
          </cell>
          <cell r="C244" t="str">
            <v>301 SICOMAC AVE</v>
          </cell>
          <cell r="D244" t="str">
            <v>WYCKOFF</v>
          </cell>
          <cell r="E244" t="str">
            <v>NJ</v>
          </cell>
          <cell r="F244">
            <v>7481</v>
          </cell>
          <cell r="G244">
            <v>551</v>
          </cell>
          <cell r="H244" t="str">
            <v>Number of hospitalizations per 1000 long-stay resident days</v>
          </cell>
          <cell r="I244" t="str">
            <v>Long Stay</v>
          </cell>
          <cell r="J244">
            <v>0.71731699999999998</v>
          </cell>
          <cell r="K244">
            <v>0.58431699999999998</v>
          </cell>
          <cell r="L244">
            <v>1.2484839999999999</v>
          </cell>
          <cell r="N244" t="str">
            <v>Y</v>
          </cell>
          <cell r="O244" t="str">
            <v>20210401-20220331</v>
          </cell>
          <cell r="P244" t="str">
            <v>301 SICOMAC AVE, WYCKOFF, NJ, 07481</v>
          </cell>
          <cell r="Q244">
            <v>44866</v>
          </cell>
        </row>
        <row r="245">
          <cell r="A245">
            <v>315377</v>
          </cell>
          <cell r="B245" t="str">
            <v>ACTORS FUND HOME, THE</v>
          </cell>
          <cell r="C245" t="str">
            <v>175 WEST HUDSON AVE</v>
          </cell>
          <cell r="D245" t="str">
            <v>ENGLEWOOD</v>
          </cell>
          <cell r="E245" t="str">
            <v>NJ</v>
          </cell>
          <cell r="F245">
            <v>7631</v>
          </cell>
          <cell r="G245">
            <v>551</v>
          </cell>
          <cell r="H245" t="str">
            <v>Number of hospitalizations per 1000 long-stay resident days</v>
          </cell>
          <cell r="I245" t="str">
            <v>Long Stay</v>
          </cell>
          <cell r="J245">
            <v>2.1107360000000002</v>
          </cell>
          <cell r="K245">
            <v>1.706566</v>
          </cell>
          <cell r="L245">
            <v>1.2391799999999999</v>
          </cell>
          <cell r="N245" t="str">
            <v>Y</v>
          </cell>
          <cell r="O245" t="str">
            <v>20210401-20220331</v>
          </cell>
          <cell r="P245" t="str">
            <v>175 WEST HUDSON AVE, ENGLEWOOD, NJ, 07631</v>
          </cell>
          <cell r="Q245">
            <v>44866</v>
          </cell>
        </row>
        <row r="246">
          <cell r="A246">
            <v>315378</v>
          </cell>
          <cell r="B246" t="str">
            <v>HOMESTEAD REHABILITATION &amp; HEALTH CARE CENTER</v>
          </cell>
          <cell r="C246" t="str">
            <v>129 MORRIS TURNPIKE</v>
          </cell>
          <cell r="D246" t="str">
            <v>NEWTON</v>
          </cell>
          <cell r="E246" t="str">
            <v>NJ</v>
          </cell>
          <cell r="F246">
            <v>7860</v>
          </cell>
          <cell r="G246">
            <v>551</v>
          </cell>
          <cell r="H246" t="str">
            <v>Number of hospitalizations per 1000 long-stay resident days</v>
          </cell>
          <cell r="I246" t="str">
            <v>Long Stay</v>
          </cell>
          <cell r="J246">
            <v>1.8773770000000001</v>
          </cell>
          <cell r="K246">
            <v>1.9966539999999999</v>
          </cell>
          <cell r="L246">
            <v>1.630034</v>
          </cell>
          <cell r="N246" t="str">
            <v>Y</v>
          </cell>
          <cell r="O246" t="str">
            <v>20210401-20220331</v>
          </cell>
          <cell r="P246" t="str">
            <v>129 MORRIS TURNPIKE, NEWTON, NJ, 07860</v>
          </cell>
          <cell r="Q246">
            <v>44866</v>
          </cell>
        </row>
        <row r="247">
          <cell r="A247">
            <v>315381</v>
          </cell>
          <cell r="B247" t="str">
            <v>SUMMER HILL NURSING HOME</v>
          </cell>
          <cell r="C247" t="str">
            <v>111 ROUTE 516</v>
          </cell>
          <cell r="D247" t="str">
            <v>OLD BRIDGE</v>
          </cell>
          <cell r="E247" t="str">
            <v>NJ</v>
          </cell>
          <cell r="F247">
            <v>8857</v>
          </cell>
          <cell r="G247">
            <v>551</v>
          </cell>
          <cell r="H247" t="str">
            <v>Number of hospitalizations per 1000 long-stay resident days</v>
          </cell>
          <cell r="I247" t="str">
            <v>Long Stay</v>
          </cell>
          <cell r="J247">
            <v>3.1716470000000001</v>
          </cell>
          <cell r="K247">
            <v>2.5948560000000001</v>
          </cell>
          <cell r="L247">
            <v>1.253932</v>
          </cell>
          <cell r="N247" t="str">
            <v>Y</v>
          </cell>
          <cell r="O247" t="str">
            <v>20210401-20220331</v>
          </cell>
          <cell r="P247" t="str">
            <v>111 ROUTE 516, OLD BRIDGE, NJ, 08857</v>
          </cell>
          <cell r="Q247">
            <v>44866</v>
          </cell>
        </row>
        <row r="248">
          <cell r="A248">
            <v>315383</v>
          </cell>
          <cell r="B248" t="str">
            <v>CHESHIRE HOME</v>
          </cell>
          <cell r="C248" t="str">
            <v>9 RIDGEDALE AVE</v>
          </cell>
          <cell r="D248" t="str">
            <v>FLORHAM PARK</v>
          </cell>
          <cell r="E248" t="str">
            <v>NJ</v>
          </cell>
          <cell r="F248">
            <v>7932</v>
          </cell>
          <cell r="G248">
            <v>551</v>
          </cell>
          <cell r="H248" t="str">
            <v>Number of hospitalizations per 1000 long-stay resident days</v>
          </cell>
          <cell r="I248" t="str">
            <v>Long Stay</v>
          </cell>
          <cell r="J248" t="str">
            <v>*</v>
          </cell>
          <cell r="M248">
            <v>9</v>
          </cell>
          <cell r="N248" t="str">
            <v>Y</v>
          </cell>
          <cell r="O248" t="str">
            <v>20210401-20220331</v>
          </cell>
          <cell r="P248" t="str">
            <v>9 RIDGEDALE AVE, FLORHAM PARK, NJ, 07932</v>
          </cell>
          <cell r="Q248">
            <v>44866</v>
          </cell>
        </row>
        <row r="249">
          <cell r="A249">
            <v>315384</v>
          </cell>
          <cell r="B249" t="str">
            <v>ROSE MOUNTAIN CARE CENTER</v>
          </cell>
          <cell r="C249" t="str">
            <v>ROUTE 1 &amp; 18</v>
          </cell>
          <cell r="D249" t="str">
            <v>NEW BRUNSWICK</v>
          </cell>
          <cell r="E249" t="str">
            <v>NJ</v>
          </cell>
          <cell r="F249">
            <v>8901</v>
          </cell>
          <cell r="G249">
            <v>551</v>
          </cell>
          <cell r="H249" t="str">
            <v>Number of hospitalizations per 1000 long-stay resident days</v>
          </cell>
          <cell r="I249" t="str">
            <v>Long Stay</v>
          </cell>
          <cell r="J249">
            <v>2.0258120000000002</v>
          </cell>
          <cell r="K249">
            <v>1.777719</v>
          </cell>
          <cell r="L249">
            <v>1.3449599999999999</v>
          </cell>
          <cell r="N249" t="str">
            <v>Y</v>
          </cell>
          <cell r="O249" t="str">
            <v>20210401-20220331</v>
          </cell>
          <cell r="P249" t="str">
            <v>ROUTE 1 &amp; 18, NEW BRUNSWICK, NJ, 08901</v>
          </cell>
          <cell r="Q249">
            <v>44866</v>
          </cell>
        </row>
        <row r="250">
          <cell r="A250">
            <v>315386</v>
          </cell>
          <cell r="B250" t="str">
            <v>ATLAS REHABILITATION AND HEALTHCARE AT MAYWOOD</v>
          </cell>
          <cell r="C250" t="str">
            <v>100 WEST MAGNOLIA AVENUE</v>
          </cell>
          <cell r="D250" t="str">
            <v>MAYWOOD</v>
          </cell>
          <cell r="E250" t="str">
            <v>NJ</v>
          </cell>
          <cell r="F250">
            <v>7607</v>
          </cell>
          <cell r="G250">
            <v>551</v>
          </cell>
          <cell r="H250" t="str">
            <v>Number of hospitalizations per 1000 long-stay resident days</v>
          </cell>
          <cell r="I250" t="str">
            <v>Long Stay</v>
          </cell>
          <cell r="J250">
            <v>1.7683260000000001</v>
          </cell>
          <cell r="K250">
            <v>1.977732</v>
          </cell>
          <cell r="L250">
            <v>1.7141569999999999</v>
          </cell>
          <cell r="N250" t="str">
            <v>Y</v>
          </cell>
          <cell r="O250" t="str">
            <v>20210401-20220331</v>
          </cell>
          <cell r="P250" t="str">
            <v>100 WEST MAGNOLIA AVENUE, MAYWOOD, NJ, 07607</v>
          </cell>
          <cell r="Q250">
            <v>44866</v>
          </cell>
        </row>
        <row r="251">
          <cell r="A251">
            <v>315387</v>
          </cell>
          <cell r="B251" t="str">
            <v>ALLAIRE REHAB &amp; NURSING</v>
          </cell>
          <cell r="C251" t="str">
            <v>115 DUTCH LANE ROAD</v>
          </cell>
          <cell r="D251" t="str">
            <v>FREEHOLD</v>
          </cell>
          <cell r="E251" t="str">
            <v>NJ</v>
          </cell>
          <cell r="F251">
            <v>7728</v>
          </cell>
          <cell r="G251">
            <v>551</v>
          </cell>
          <cell r="H251" t="str">
            <v>Number of hospitalizations per 1000 long-stay resident days</v>
          </cell>
          <cell r="I251" t="str">
            <v>Long Stay</v>
          </cell>
          <cell r="J251">
            <v>3.6081150000000002</v>
          </cell>
          <cell r="K251">
            <v>3.8619020000000002</v>
          </cell>
          <cell r="L251">
            <v>1.640463</v>
          </cell>
          <cell r="N251" t="str">
            <v>Y</v>
          </cell>
          <cell r="O251" t="str">
            <v>20210401-20220331</v>
          </cell>
          <cell r="P251" t="str">
            <v>115 DUTCH LANE ROAD, FREEHOLD, NJ, 07728</v>
          </cell>
          <cell r="Q251">
            <v>44866</v>
          </cell>
        </row>
        <row r="252">
          <cell r="A252">
            <v>315388</v>
          </cell>
          <cell r="B252" t="str">
            <v>ST JOSEPH'S HOME FOR ELDERLY</v>
          </cell>
          <cell r="C252" t="str">
            <v>140 SHEPHERD LANE</v>
          </cell>
          <cell r="D252" t="str">
            <v>TOTOWA</v>
          </cell>
          <cell r="E252" t="str">
            <v>NJ</v>
          </cell>
          <cell r="F252">
            <v>7512</v>
          </cell>
          <cell r="G252">
            <v>551</v>
          </cell>
          <cell r="H252" t="str">
            <v>Number of hospitalizations per 1000 long-stay resident days</v>
          </cell>
          <cell r="I252" t="str">
            <v>Long Stay</v>
          </cell>
          <cell r="J252">
            <v>1.6068819999999999</v>
          </cell>
          <cell r="K252">
            <v>0.81160600000000005</v>
          </cell>
          <cell r="L252">
            <v>0.77411700000000006</v>
          </cell>
          <cell r="N252" t="str">
            <v>Y</v>
          </cell>
          <cell r="O252" t="str">
            <v>20210401-20220331</v>
          </cell>
          <cell r="P252" t="str">
            <v>140 SHEPHERD LANE, TOTOWA, NJ, 07512</v>
          </cell>
          <cell r="Q252">
            <v>44866</v>
          </cell>
        </row>
        <row r="253">
          <cell r="A253">
            <v>315390</v>
          </cell>
          <cell r="B253" t="str">
            <v>CRANFORD PARK REHABILITATION &amp; HEALTHCARE CENTER</v>
          </cell>
          <cell r="C253" t="str">
            <v>600 LINCOLN PARK EAST</v>
          </cell>
          <cell r="D253" t="str">
            <v>CRANFORD</v>
          </cell>
          <cell r="E253" t="str">
            <v>NJ</v>
          </cell>
          <cell r="F253">
            <v>7016</v>
          </cell>
          <cell r="G253">
            <v>551</v>
          </cell>
          <cell r="H253" t="str">
            <v>Number of hospitalizations per 1000 long-stay resident days</v>
          </cell>
          <cell r="I253" t="str">
            <v>Long Stay</v>
          </cell>
          <cell r="J253" t="str">
            <v>*</v>
          </cell>
          <cell r="M253">
            <v>9</v>
          </cell>
          <cell r="N253" t="str">
            <v>Y</v>
          </cell>
          <cell r="O253" t="str">
            <v>20210401-20220331</v>
          </cell>
          <cell r="P253" t="str">
            <v>600 LINCOLN PARK EAST, CRANFORD, NJ, 07016</v>
          </cell>
          <cell r="Q253">
            <v>44866</v>
          </cell>
        </row>
        <row r="254">
          <cell r="A254">
            <v>315392</v>
          </cell>
          <cell r="B254" t="str">
            <v>JOB HAINES HOME FOR AGED PEOPLE</v>
          </cell>
          <cell r="C254" t="str">
            <v>250 BLOOMFIELD AVE</v>
          </cell>
          <cell r="D254" t="str">
            <v>BLOOMFIELD</v>
          </cell>
          <cell r="E254" t="str">
            <v>NJ</v>
          </cell>
          <cell r="F254">
            <v>7003</v>
          </cell>
          <cell r="G254">
            <v>551</v>
          </cell>
          <cell r="H254" t="str">
            <v>Number of hospitalizations per 1000 long-stay resident days</v>
          </cell>
          <cell r="I254" t="str">
            <v>Long Stay</v>
          </cell>
          <cell r="J254" t="str">
            <v>*</v>
          </cell>
          <cell r="M254">
            <v>9</v>
          </cell>
          <cell r="N254" t="str">
            <v>Y</v>
          </cell>
          <cell r="O254" t="str">
            <v>20210401-20220331</v>
          </cell>
          <cell r="P254" t="str">
            <v>250 BLOOMFIELD AVE, BLOOMFIELD, NJ, 07003</v>
          </cell>
          <cell r="Q254">
            <v>44866</v>
          </cell>
        </row>
        <row r="255">
          <cell r="A255">
            <v>315393</v>
          </cell>
          <cell r="B255" t="str">
            <v>NEW COMMUNITY EXTENDED CARE FACILITY</v>
          </cell>
          <cell r="C255" t="str">
            <v>266 S ORANGE AVE</v>
          </cell>
          <cell r="D255" t="str">
            <v>NEWARK</v>
          </cell>
          <cell r="E255" t="str">
            <v>NJ</v>
          </cell>
          <cell r="F255">
            <v>7103</v>
          </cell>
          <cell r="G255">
            <v>551</v>
          </cell>
          <cell r="H255" t="str">
            <v>Number of hospitalizations per 1000 long-stay resident days</v>
          </cell>
          <cell r="I255" t="str">
            <v>Long Stay</v>
          </cell>
          <cell r="J255" t="str">
            <v>*</v>
          </cell>
          <cell r="M255">
            <v>9</v>
          </cell>
          <cell r="N255" t="str">
            <v>Y</v>
          </cell>
          <cell r="O255" t="str">
            <v>20210401-20220331</v>
          </cell>
          <cell r="P255" t="str">
            <v>266 S ORANGE AVE, NEWARK, NJ, 07103</v>
          </cell>
          <cell r="Q255">
            <v>44866</v>
          </cell>
        </row>
        <row r="256">
          <cell r="A256">
            <v>315394</v>
          </cell>
          <cell r="B256" t="str">
            <v>UNITED METHODIST COMMUNITIES AT THE SHORES</v>
          </cell>
          <cell r="C256" t="str">
            <v>2201 BAY AVENUE</v>
          </cell>
          <cell r="D256" t="str">
            <v>OCEAN CITY</v>
          </cell>
          <cell r="E256" t="str">
            <v>NJ</v>
          </cell>
          <cell r="F256">
            <v>8226</v>
          </cell>
          <cell r="G256">
            <v>551</v>
          </cell>
          <cell r="H256" t="str">
            <v>Number of hospitalizations per 1000 long-stay resident days</v>
          </cell>
          <cell r="I256" t="str">
            <v>Long Stay</v>
          </cell>
          <cell r="J256">
            <v>2.7428499999999998</v>
          </cell>
          <cell r="K256">
            <v>1.9909300000000001</v>
          </cell>
          <cell r="L256">
            <v>1.112498</v>
          </cell>
          <cell r="N256" t="str">
            <v>Y</v>
          </cell>
          <cell r="O256" t="str">
            <v>20210401-20220331</v>
          </cell>
          <cell r="P256" t="str">
            <v>2201 BAY AVENUE, OCEAN CITY, NJ, 08226</v>
          </cell>
          <cell r="Q256">
            <v>44866</v>
          </cell>
        </row>
        <row r="257">
          <cell r="A257">
            <v>315396</v>
          </cell>
          <cell r="B257" t="str">
            <v>CUMBERLAND MANOR NURSING AND REHABILITATION CENTER</v>
          </cell>
          <cell r="C257" t="str">
            <v>154 SUNNY SLOPE DRIVE</v>
          </cell>
          <cell r="D257" t="str">
            <v>BRIDGETON</v>
          </cell>
          <cell r="E257" t="str">
            <v>NJ</v>
          </cell>
          <cell r="F257">
            <v>8302</v>
          </cell>
          <cell r="G257">
            <v>551</v>
          </cell>
          <cell r="H257" t="str">
            <v>Number of hospitalizations per 1000 long-stay resident days</v>
          </cell>
          <cell r="I257" t="str">
            <v>Long Stay</v>
          </cell>
          <cell r="J257">
            <v>1.5383610000000001</v>
          </cell>
          <cell r="K257">
            <v>1.378117</v>
          </cell>
          <cell r="L257">
            <v>1.3730089999999999</v>
          </cell>
          <cell r="N257" t="str">
            <v>Y</v>
          </cell>
          <cell r="O257" t="str">
            <v>20210401-20220331</v>
          </cell>
          <cell r="P257" t="str">
            <v>154 SUNNY SLOPE DRIVE, BRIDGETON, NJ, 08302</v>
          </cell>
          <cell r="Q257">
            <v>44866</v>
          </cell>
        </row>
        <row r="258">
          <cell r="A258">
            <v>315397</v>
          </cell>
          <cell r="B258" t="str">
            <v>PREFERRED CARE AT WALL</v>
          </cell>
          <cell r="C258" t="str">
            <v>2350 HOSPITAL ROAD</v>
          </cell>
          <cell r="D258" t="str">
            <v>ALLENWOOD</v>
          </cell>
          <cell r="E258" t="str">
            <v>NJ</v>
          </cell>
          <cell r="F258">
            <v>8720</v>
          </cell>
          <cell r="G258">
            <v>551</v>
          </cell>
          <cell r="H258" t="str">
            <v>Number of hospitalizations per 1000 long-stay resident days</v>
          </cell>
          <cell r="I258" t="str">
            <v>Long Stay</v>
          </cell>
          <cell r="J258">
            <v>0.70540099999999994</v>
          </cell>
          <cell r="K258">
            <v>0.66641700000000004</v>
          </cell>
          <cell r="L258">
            <v>1.4479550000000001</v>
          </cell>
          <cell r="N258" t="str">
            <v>Y</v>
          </cell>
          <cell r="O258" t="str">
            <v>20210401-20220331</v>
          </cell>
          <cell r="P258" t="str">
            <v>2350 HOSPITAL ROAD, ALLENWOOD, NJ, 08720</v>
          </cell>
          <cell r="Q258">
            <v>44866</v>
          </cell>
        </row>
        <row r="259">
          <cell r="A259">
            <v>315404</v>
          </cell>
          <cell r="B259" t="str">
            <v>UNITED METHODIST COMMUNITIES AT COLLINGSWOOD</v>
          </cell>
          <cell r="C259" t="str">
            <v>460 HADDON AVE</v>
          </cell>
          <cell r="D259" t="str">
            <v>COLLINGSWOOD</v>
          </cell>
          <cell r="E259" t="str">
            <v>NJ</v>
          </cell>
          <cell r="F259">
            <v>8108</v>
          </cell>
          <cell r="G259">
            <v>551</v>
          </cell>
          <cell r="H259" t="str">
            <v>Number of hospitalizations per 1000 long-stay resident days</v>
          </cell>
          <cell r="I259" t="str">
            <v>Long Stay</v>
          </cell>
          <cell r="J259">
            <v>1.4994780000000001</v>
          </cell>
          <cell r="K259">
            <v>1.233322</v>
          </cell>
          <cell r="L259">
            <v>1.260613</v>
          </cell>
          <cell r="N259" t="str">
            <v>Y</v>
          </cell>
          <cell r="O259" t="str">
            <v>20210401-20220331</v>
          </cell>
          <cell r="P259" t="str">
            <v>460 HADDON AVE, COLLINGSWOOD, NJ, 08108</v>
          </cell>
          <cell r="Q259">
            <v>44866</v>
          </cell>
        </row>
        <row r="260">
          <cell r="A260">
            <v>315405</v>
          </cell>
          <cell r="B260" t="str">
            <v>SHADY LANE GLOUCESTER CO HOME</v>
          </cell>
          <cell r="C260" t="str">
            <v>256 COUNTY HOUSE ROAD</v>
          </cell>
          <cell r="D260" t="str">
            <v>CLARKSBORO</v>
          </cell>
          <cell r="E260" t="str">
            <v>NJ</v>
          </cell>
          <cell r="F260">
            <v>8020</v>
          </cell>
          <cell r="G260">
            <v>551</v>
          </cell>
          <cell r="H260" t="str">
            <v>Number of hospitalizations per 1000 long-stay resident days</v>
          </cell>
          <cell r="I260" t="str">
            <v>Long Stay</v>
          </cell>
          <cell r="J260">
            <v>0.69269899999999995</v>
          </cell>
          <cell r="K260">
            <v>0.58956500000000001</v>
          </cell>
          <cell r="L260">
            <v>1.304465</v>
          </cell>
          <cell r="N260" t="str">
            <v>Y</v>
          </cell>
          <cell r="O260" t="str">
            <v>20210401-20220331</v>
          </cell>
          <cell r="P260" t="str">
            <v>256 COUNTY HOUSE ROAD, CLARKSBORO, NJ, 08020</v>
          </cell>
          <cell r="Q260">
            <v>44866</v>
          </cell>
        </row>
        <row r="261">
          <cell r="A261">
            <v>315409</v>
          </cell>
          <cell r="B261" t="str">
            <v>VALLEY VIEW REHABILITATION AND HEALTHCARE CTR</v>
          </cell>
          <cell r="C261" t="str">
            <v>1 SUMMIT AVENUE</v>
          </cell>
          <cell r="D261" t="str">
            <v>NEWTON</v>
          </cell>
          <cell r="E261" t="str">
            <v>NJ</v>
          </cell>
          <cell r="F261">
            <v>7860</v>
          </cell>
          <cell r="G261">
            <v>551</v>
          </cell>
          <cell r="H261" t="str">
            <v>Number of hospitalizations per 1000 long-stay resident days</v>
          </cell>
          <cell r="I261" t="str">
            <v>Long Stay</v>
          </cell>
          <cell r="J261" t="str">
            <v>*</v>
          </cell>
          <cell r="M261">
            <v>9</v>
          </cell>
          <cell r="N261" t="str">
            <v>Y</v>
          </cell>
          <cell r="O261" t="str">
            <v>20210401-20220331</v>
          </cell>
          <cell r="P261" t="str">
            <v>1 SUMMIT AVENUE, NEWTON, NJ, 07860</v>
          </cell>
          <cell r="Q261">
            <v>44866</v>
          </cell>
        </row>
        <row r="262">
          <cell r="A262">
            <v>315413</v>
          </cell>
          <cell r="B262" t="str">
            <v>PEACE CARE ST ANN'S</v>
          </cell>
          <cell r="C262" t="str">
            <v>198 OLD BERGEN ROAD</v>
          </cell>
          <cell r="D262" t="str">
            <v>JERSEY CITY</v>
          </cell>
          <cell r="E262" t="str">
            <v>NJ</v>
          </cell>
          <cell r="F262">
            <v>7305</v>
          </cell>
          <cell r="G262">
            <v>551</v>
          </cell>
          <cell r="H262" t="str">
            <v>Number of hospitalizations per 1000 long-stay resident days</v>
          </cell>
          <cell r="I262" t="str">
            <v>Long Stay</v>
          </cell>
          <cell r="J262">
            <v>2.0441929999999999</v>
          </cell>
          <cell r="K262">
            <v>1.3927579999999999</v>
          </cell>
          <cell r="L262">
            <v>1.0442370000000001</v>
          </cell>
          <cell r="N262" t="str">
            <v>Y</v>
          </cell>
          <cell r="O262" t="str">
            <v>20210401-20220331</v>
          </cell>
          <cell r="P262" t="str">
            <v>198 OLD BERGEN ROAD, JERSEY CITY, NJ, 07305</v>
          </cell>
          <cell r="Q262">
            <v>44866</v>
          </cell>
        </row>
        <row r="263">
          <cell r="A263">
            <v>315414</v>
          </cell>
          <cell r="B263" t="str">
            <v>WARDELL GARDENS AT TINTON FALLS</v>
          </cell>
          <cell r="C263" t="str">
            <v>524 WARDELL ROAD</v>
          </cell>
          <cell r="D263" t="str">
            <v>TINTON FALLS</v>
          </cell>
          <cell r="E263" t="str">
            <v>NJ</v>
          </cell>
          <cell r="F263">
            <v>7753</v>
          </cell>
          <cell r="G263">
            <v>551</v>
          </cell>
          <cell r="H263" t="str">
            <v>Number of hospitalizations per 1000 long-stay resident days</v>
          </cell>
          <cell r="I263" t="str">
            <v>Long Stay</v>
          </cell>
          <cell r="J263">
            <v>1.721819</v>
          </cell>
          <cell r="K263">
            <v>1.7642910000000001</v>
          </cell>
          <cell r="L263">
            <v>1.5704640000000001</v>
          </cell>
          <cell r="N263" t="str">
            <v>Y</v>
          </cell>
          <cell r="O263" t="str">
            <v>20210401-20220331</v>
          </cell>
          <cell r="P263" t="str">
            <v>524 WARDELL ROAD, TINTON FALLS, NJ, 07753</v>
          </cell>
          <cell r="Q263">
            <v>44866</v>
          </cell>
        </row>
        <row r="264">
          <cell r="A264">
            <v>315416</v>
          </cell>
          <cell r="B264" t="str">
            <v>GREEN HILL</v>
          </cell>
          <cell r="C264" t="str">
            <v>103 PLEASANT VALLEY WAY</v>
          </cell>
          <cell r="D264" t="str">
            <v>WEST ORANGE</v>
          </cell>
          <cell r="E264" t="str">
            <v>NJ</v>
          </cell>
          <cell r="F264">
            <v>7052</v>
          </cell>
          <cell r="G264">
            <v>551</v>
          </cell>
          <cell r="H264" t="str">
            <v>Number of hospitalizations per 1000 long-stay resident days</v>
          </cell>
          <cell r="I264" t="str">
            <v>Long Stay</v>
          </cell>
          <cell r="J264">
            <v>2.629194</v>
          </cell>
          <cell r="K264">
            <v>1.7504770000000001</v>
          </cell>
          <cell r="L264">
            <v>1.020421</v>
          </cell>
          <cell r="N264" t="str">
            <v>Y</v>
          </cell>
          <cell r="O264" t="str">
            <v>20210401-20220331</v>
          </cell>
          <cell r="P264" t="str">
            <v>103 PLEASANT VALLEY WAY, WEST ORANGE, NJ, 07052</v>
          </cell>
          <cell r="Q264">
            <v>44866</v>
          </cell>
        </row>
        <row r="265">
          <cell r="A265">
            <v>315417</v>
          </cell>
          <cell r="B265" t="str">
            <v>REFORMED CHURCH HOME</v>
          </cell>
          <cell r="C265" t="str">
            <v>1990 ROUTE 18 NORTH</v>
          </cell>
          <cell r="D265" t="str">
            <v>OLD BRIDGE</v>
          </cell>
          <cell r="E265" t="str">
            <v>NJ</v>
          </cell>
          <cell r="F265">
            <v>8857</v>
          </cell>
          <cell r="G265">
            <v>551</v>
          </cell>
          <cell r="H265" t="str">
            <v>Number of hospitalizations per 1000 long-stay resident days</v>
          </cell>
          <cell r="I265" t="str">
            <v>Long Stay</v>
          </cell>
          <cell r="J265">
            <v>1.134978</v>
          </cell>
          <cell r="K265">
            <v>0.81091999999999997</v>
          </cell>
          <cell r="L265">
            <v>1.0950549999999999</v>
          </cell>
          <cell r="N265" t="str">
            <v>Y</v>
          </cell>
          <cell r="O265" t="str">
            <v>20210401-20220331</v>
          </cell>
          <cell r="P265" t="str">
            <v>1990 ROUTE 18 NORTH, OLD BRIDGE, NJ, 08857</v>
          </cell>
          <cell r="Q265">
            <v>44866</v>
          </cell>
        </row>
        <row r="266">
          <cell r="A266">
            <v>315418</v>
          </cell>
          <cell r="B266" t="str">
            <v>WILEY MISSION</v>
          </cell>
          <cell r="C266" t="str">
            <v>99 EAST MAIN STREET</v>
          </cell>
          <cell r="D266" t="str">
            <v>MARLTON</v>
          </cell>
          <cell r="E266" t="str">
            <v>NJ</v>
          </cell>
          <cell r="F266">
            <v>8053</v>
          </cell>
          <cell r="G266">
            <v>551</v>
          </cell>
          <cell r="H266" t="str">
            <v>Number of hospitalizations per 1000 long-stay resident days</v>
          </cell>
          <cell r="I266" t="str">
            <v>Long Stay</v>
          </cell>
          <cell r="J266">
            <v>0.64769399999999999</v>
          </cell>
          <cell r="K266">
            <v>0.52510000000000001</v>
          </cell>
          <cell r="L266">
            <v>1.242561</v>
          </cell>
          <cell r="N266" t="str">
            <v>Y</v>
          </cell>
          <cell r="O266" t="str">
            <v>20210401-20220331</v>
          </cell>
          <cell r="P266" t="str">
            <v>99 EAST MAIN STREET, MARLTON, NJ, 08053</v>
          </cell>
          <cell r="Q266">
            <v>44866</v>
          </cell>
        </row>
        <row r="267">
          <cell r="A267">
            <v>315419</v>
          </cell>
          <cell r="B267" t="str">
            <v>N J EASTERN STAR HOME</v>
          </cell>
          <cell r="C267" t="str">
            <v>111 FINDERNE AVENUE</v>
          </cell>
          <cell r="D267" t="str">
            <v>BRIDGEWATER</v>
          </cell>
          <cell r="E267" t="str">
            <v>NJ</v>
          </cell>
          <cell r="F267">
            <v>8807</v>
          </cell>
          <cell r="G267">
            <v>551</v>
          </cell>
          <cell r="H267" t="str">
            <v>Number of hospitalizations per 1000 long-stay resident days</v>
          </cell>
          <cell r="I267" t="str">
            <v>Long Stay</v>
          </cell>
          <cell r="J267">
            <v>0.62557499999999999</v>
          </cell>
          <cell r="K267">
            <v>0.82426600000000005</v>
          </cell>
          <cell r="L267">
            <v>2.0194529999999999</v>
          </cell>
          <cell r="N267" t="str">
            <v>Y</v>
          </cell>
          <cell r="O267" t="str">
            <v>20210401-20220331</v>
          </cell>
          <cell r="P267" t="str">
            <v>111 FINDERNE AVENUE, BRIDGEWATER, NJ, 08807</v>
          </cell>
          <cell r="Q267">
            <v>44866</v>
          </cell>
        </row>
        <row r="268">
          <cell r="A268">
            <v>315421</v>
          </cell>
          <cell r="B268" t="str">
            <v>ROSE GARDEN NURSING AND REHABILITATION CENTER</v>
          </cell>
          <cell r="C268" t="str">
            <v>1579 OLD FREEHOLD ROAD</v>
          </cell>
          <cell r="D268" t="str">
            <v>TOMS RIVER</v>
          </cell>
          <cell r="E268" t="str">
            <v>NJ</v>
          </cell>
          <cell r="F268">
            <v>8753</v>
          </cell>
          <cell r="G268">
            <v>551</v>
          </cell>
          <cell r="H268" t="str">
            <v>Number of hospitalizations per 1000 long-stay resident days</v>
          </cell>
          <cell r="I268" t="str">
            <v>Long Stay</v>
          </cell>
          <cell r="J268">
            <v>2.2581500000000001</v>
          </cell>
          <cell r="K268">
            <v>2.28803</v>
          </cell>
          <cell r="L268">
            <v>1.5529390000000001</v>
          </cell>
          <cell r="N268" t="str">
            <v>Y</v>
          </cell>
          <cell r="O268" t="str">
            <v>20210401-20220331</v>
          </cell>
          <cell r="P268" t="str">
            <v>1579 OLD FREEHOLD ROAD, TOMS RIVER, NJ, 08753</v>
          </cell>
          <cell r="Q268">
            <v>44866</v>
          </cell>
        </row>
        <row r="269">
          <cell r="A269">
            <v>315423</v>
          </cell>
          <cell r="B269" t="str">
            <v>HAMILTON GROVE HEALTHCARE AND REHABILITATION, LLC</v>
          </cell>
          <cell r="C269" t="str">
            <v>2300 HAMILTON AVE</v>
          </cell>
          <cell r="D269" t="str">
            <v>HAMILTON</v>
          </cell>
          <cell r="E269" t="str">
            <v>NJ</v>
          </cell>
          <cell r="F269">
            <v>8619</v>
          </cell>
          <cell r="G269">
            <v>551</v>
          </cell>
          <cell r="H269" t="str">
            <v>Number of hospitalizations per 1000 long-stay resident days</v>
          </cell>
          <cell r="I269" t="str">
            <v>Long Stay</v>
          </cell>
          <cell r="J269">
            <v>1.04894</v>
          </cell>
          <cell r="K269">
            <v>1.4471780000000001</v>
          </cell>
          <cell r="L269">
            <v>2.1145429999999998</v>
          </cell>
          <cell r="N269" t="str">
            <v>Y</v>
          </cell>
          <cell r="O269" t="str">
            <v>20210401-20220331</v>
          </cell>
          <cell r="P269" t="str">
            <v>2300 HAMILTON AVE, HAMILTON, NJ, 08619</v>
          </cell>
          <cell r="Q269">
            <v>44866</v>
          </cell>
        </row>
        <row r="270">
          <cell r="A270">
            <v>315425</v>
          </cell>
          <cell r="B270" t="str">
            <v>FOOTHILL ACRES REHABILITATION &amp; NURSING CENTER</v>
          </cell>
          <cell r="C270" t="str">
            <v>39 EAST MOUNTAIN ROAD</v>
          </cell>
          <cell r="D270" t="str">
            <v>HILLSBOROUGH</v>
          </cell>
          <cell r="E270" t="str">
            <v>NJ</v>
          </cell>
          <cell r="F270">
            <v>8844</v>
          </cell>
          <cell r="G270">
            <v>551</v>
          </cell>
          <cell r="H270" t="str">
            <v>Number of hospitalizations per 1000 long-stay resident days</v>
          </cell>
          <cell r="I270" t="str">
            <v>Long Stay</v>
          </cell>
          <cell r="J270">
            <v>1.619545</v>
          </cell>
          <cell r="K270">
            <v>1.4578469999999999</v>
          </cell>
          <cell r="L270">
            <v>1.3796360000000001</v>
          </cell>
          <cell r="N270" t="str">
            <v>Y</v>
          </cell>
          <cell r="O270" t="str">
            <v>20210401-20220331</v>
          </cell>
          <cell r="P270" t="str">
            <v>39 EAST MOUNTAIN ROAD, HILLSBOROUGH, NJ, 08844</v>
          </cell>
          <cell r="Q270">
            <v>44866</v>
          </cell>
        </row>
        <row r="271">
          <cell r="A271">
            <v>315426</v>
          </cell>
          <cell r="B271" t="str">
            <v>CARE ONE AT RIDGEWOOD AVENUE</v>
          </cell>
          <cell r="C271" t="str">
            <v>W-90 RIDGEWOOD AVE</v>
          </cell>
          <cell r="D271" t="str">
            <v>PARAMUS</v>
          </cell>
          <cell r="E271" t="str">
            <v>NJ</v>
          </cell>
          <cell r="F271">
            <v>7652</v>
          </cell>
          <cell r="G271">
            <v>551</v>
          </cell>
          <cell r="H271" t="str">
            <v>Number of hospitalizations per 1000 long-stay resident days</v>
          </cell>
          <cell r="I271" t="str">
            <v>Long Stay</v>
          </cell>
          <cell r="J271">
            <v>0.69237199999999999</v>
          </cell>
          <cell r="K271">
            <v>0.75814999999999999</v>
          </cell>
          <cell r="L271">
            <v>1.6782680000000001</v>
          </cell>
          <cell r="N271" t="str">
            <v>Y</v>
          </cell>
          <cell r="O271" t="str">
            <v>20210401-20220331</v>
          </cell>
          <cell r="P271" t="str">
            <v>W-90 RIDGEWOOD AVE, PARAMUS, NJ, 07652</v>
          </cell>
          <cell r="Q271">
            <v>44866</v>
          </cell>
        </row>
        <row r="272">
          <cell r="A272">
            <v>315427</v>
          </cell>
          <cell r="B272" t="str">
            <v>UNITED METHODIST COMMUNITIES AT PITMAN</v>
          </cell>
          <cell r="C272" t="str">
            <v>535 N OAK AVE</v>
          </cell>
          <cell r="D272" t="str">
            <v>PITMAN</v>
          </cell>
          <cell r="E272" t="str">
            <v>NJ</v>
          </cell>
          <cell r="F272">
            <v>8071</v>
          </cell>
          <cell r="G272">
            <v>551</v>
          </cell>
          <cell r="H272" t="str">
            <v>Number of hospitalizations per 1000 long-stay resident days</v>
          </cell>
          <cell r="I272" t="str">
            <v>Long Stay</v>
          </cell>
          <cell r="J272">
            <v>2.0628989999999998</v>
          </cell>
          <cell r="K272">
            <v>1.593499</v>
          </cell>
          <cell r="L272">
            <v>1.1839109999999999</v>
          </cell>
          <cell r="N272" t="str">
            <v>Y</v>
          </cell>
          <cell r="O272" t="str">
            <v>20210401-20220331</v>
          </cell>
          <cell r="P272" t="str">
            <v>535 N OAK AVE, PITMAN, NJ, 08071</v>
          </cell>
          <cell r="Q272">
            <v>44866</v>
          </cell>
        </row>
        <row r="273">
          <cell r="A273">
            <v>315429</v>
          </cell>
          <cell r="B273" t="str">
            <v>CLOVER REST HOME</v>
          </cell>
          <cell r="C273" t="str">
            <v>28 WASHINGTON STREET</v>
          </cell>
          <cell r="D273" t="str">
            <v>COLUMBIA</v>
          </cell>
          <cell r="E273" t="str">
            <v>NJ</v>
          </cell>
          <cell r="F273">
            <v>7832</v>
          </cell>
          <cell r="G273">
            <v>551</v>
          </cell>
          <cell r="H273" t="str">
            <v>Number of hospitalizations per 1000 long-stay resident days</v>
          </cell>
          <cell r="I273" t="str">
            <v>Long Stay</v>
          </cell>
          <cell r="J273" t="str">
            <v>*</v>
          </cell>
          <cell r="M273">
            <v>9</v>
          </cell>
          <cell r="N273" t="str">
            <v>Y</v>
          </cell>
          <cell r="O273" t="str">
            <v>20210401-20220331</v>
          </cell>
          <cell r="P273" t="str">
            <v>28 WASHINGTON STREET, COLUMBIA, NJ, 07832</v>
          </cell>
          <cell r="Q273">
            <v>44866</v>
          </cell>
        </row>
        <row r="274">
          <cell r="A274">
            <v>315433</v>
          </cell>
          <cell r="B274" t="str">
            <v>COUNTRY ARCH CARE CENTER</v>
          </cell>
          <cell r="C274" t="str">
            <v>114 PITTSTOWN ROAD</v>
          </cell>
          <cell r="D274" t="str">
            <v>PITTSTOWN</v>
          </cell>
          <cell r="E274" t="str">
            <v>NJ</v>
          </cell>
          <cell r="F274">
            <v>8867</v>
          </cell>
          <cell r="G274">
            <v>551</v>
          </cell>
          <cell r="H274" t="str">
            <v>Number of hospitalizations per 1000 long-stay resident days</v>
          </cell>
          <cell r="I274" t="str">
            <v>Long Stay</v>
          </cell>
          <cell r="J274">
            <v>1.525285</v>
          </cell>
          <cell r="K274">
            <v>1.5018899999999999</v>
          </cell>
          <cell r="L274">
            <v>1.5091509999999999</v>
          </cell>
          <cell r="N274" t="str">
            <v>Y</v>
          </cell>
          <cell r="O274" t="str">
            <v>20210401-20220331</v>
          </cell>
          <cell r="P274" t="str">
            <v>114 PITTSTOWN ROAD, PITTSTOWN, NJ, 08867</v>
          </cell>
          <cell r="Q274">
            <v>44866</v>
          </cell>
        </row>
        <row r="275">
          <cell r="A275">
            <v>315434</v>
          </cell>
          <cell r="B275" t="str">
            <v>FAMILY OF CARING HEALTHCARE AT RIDGEWOOD</v>
          </cell>
          <cell r="C275" t="str">
            <v>304 S. VAN DIEN AVE</v>
          </cell>
          <cell r="D275" t="str">
            <v>RIDGEWOOD</v>
          </cell>
          <cell r="E275" t="str">
            <v>NJ</v>
          </cell>
          <cell r="F275">
            <v>7450</v>
          </cell>
          <cell r="G275">
            <v>551</v>
          </cell>
          <cell r="H275" t="str">
            <v>Number of hospitalizations per 1000 long-stay resident days</v>
          </cell>
          <cell r="I275" t="str">
            <v>Long Stay</v>
          </cell>
          <cell r="J275">
            <v>2.9172750000000001</v>
          </cell>
          <cell r="K275">
            <v>3.093159</v>
          </cell>
          <cell r="L275">
            <v>1.6250629999999999</v>
          </cell>
          <cell r="N275" t="str">
            <v>Y</v>
          </cell>
          <cell r="O275" t="str">
            <v>20210401-20220331</v>
          </cell>
          <cell r="P275" t="str">
            <v>304 S. VAN DIEN AVE, RIDGEWOOD, NJ, 07450</v>
          </cell>
          <cell r="Q275">
            <v>44866</v>
          </cell>
        </row>
        <row r="276">
          <cell r="A276">
            <v>315435</v>
          </cell>
          <cell r="B276" t="str">
            <v>FAMILY OF CARING HEALTHCARE AT MONTCLAIR</v>
          </cell>
          <cell r="C276" t="str">
            <v>42 NORTH MOUNTAIN AVE</v>
          </cell>
          <cell r="D276" t="str">
            <v>MONTCLAIR</v>
          </cell>
          <cell r="E276" t="str">
            <v>NJ</v>
          </cell>
          <cell r="F276">
            <v>7042</v>
          </cell>
          <cell r="G276">
            <v>551</v>
          </cell>
          <cell r="H276" t="str">
            <v>Number of hospitalizations per 1000 long-stay resident days</v>
          </cell>
          <cell r="I276" t="str">
            <v>Long Stay</v>
          </cell>
          <cell r="J276">
            <v>1.43425</v>
          </cell>
          <cell r="K276">
            <v>1.9146609999999999</v>
          </cell>
          <cell r="L276">
            <v>2.0460310000000002</v>
          </cell>
          <cell r="N276" t="str">
            <v>Y</v>
          </cell>
          <cell r="O276" t="str">
            <v>20210401-20220331</v>
          </cell>
          <cell r="P276" t="str">
            <v>42 NORTH MOUNTAIN AVE, MONTCLAIR, NJ, 07042</v>
          </cell>
          <cell r="Q276">
            <v>44866</v>
          </cell>
        </row>
        <row r="277">
          <cell r="A277">
            <v>315437</v>
          </cell>
          <cell r="B277" t="str">
            <v>LAUREL BAY HEALTH &amp; REHABILITATION CENTER</v>
          </cell>
          <cell r="C277" t="str">
            <v>32 LAUREL AVENUE</v>
          </cell>
          <cell r="D277" t="str">
            <v>KEANSBURG</v>
          </cell>
          <cell r="E277" t="str">
            <v>NJ</v>
          </cell>
          <cell r="F277">
            <v>7734</v>
          </cell>
          <cell r="G277">
            <v>551</v>
          </cell>
          <cell r="H277" t="str">
            <v>Number of hospitalizations per 1000 long-stay resident days</v>
          </cell>
          <cell r="I277" t="str">
            <v>Long Stay</v>
          </cell>
          <cell r="J277">
            <v>3.033795</v>
          </cell>
          <cell r="K277">
            <v>2.8749660000000001</v>
          </cell>
          <cell r="L277">
            <v>1.4524189999999999</v>
          </cell>
          <cell r="N277" t="str">
            <v>Y</v>
          </cell>
          <cell r="O277" t="str">
            <v>20210401-20220331</v>
          </cell>
          <cell r="P277" t="str">
            <v>32 LAUREL AVENUE, KEANSBURG, NJ, 07734</v>
          </cell>
          <cell r="Q277">
            <v>44866</v>
          </cell>
        </row>
        <row r="278">
          <cell r="A278">
            <v>315438</v>
          </cell>
          <cell r="B278" t="str">
            <v>ATRIUM POST ACUTE CARE OF PARK RIDGE</v>
          </cell>
          <cell r="C278" t="str">
            <v>120 NOYES DRIVE</v>
          </cell>
          <cell r="D278" t="str">
            <v>PARK RIDGE</v>
          </cell>
          <cell r="E278" t="str">
            <v>NJ</v>
          </cell>
          <cell r="F278">
            <v>7656</v>
          </cell>
          <cell r="G278">
            <v>551</v>
          </cell>
          <cell r="H278" t="str">
            <v>Number of hospitalizations per 1000 long-stay resident days</v>
          </cell>
          <cell r="I278" t="str">
            <v>Long Stay</v>
          </cell>
          <cell r="J278">
            <v>1.1186100000000001</v>
          </cell>
          <cell r="K278">
            <v>0.909918</v>
          </cell>
          <cell r="L278">
            <v>1.2467200000000001</v>
          </cell>
          <cell r="N278" t="str">
            <v>Y</v>
          </cell>
          <cell r="O278" t="str">
            <v>20210401-20220331</v>
          </cell>
          <cell r="P278" t="str">
            <v>120 NOYES DRIVE, PARK RIDGE, NJ, 07656</v>
          </cell>
          <cell r="Q278">
            <v>44866</v>
          </cell>
        </row>
        <row r="279">
          <cell r="A279">
            <v>315439</v>
          </cell>
          <cell r="B279" t="str">
            <v>UNITED METHODIST COMMUNITIES AT BRISTOL GLEN</v>
          </cell>
          <cell r="C279" t="str">
            <v>200 BRISTOL GLEN DRIVE</v>
          </cell>
          <cell r="D279" t="str">
            <v>NEWTON</v>
          </cell>
          <cell r="E279" t="str">
            <v>NJ</v>
          </cell>
          <cell r="F279">
            <v>7860</v>
          </cell>
          <cell r="G279">
            <v>551</v>
          </cell>
          <cell r="H279" t="str">
            <v>Number of hospitalizations per 1000 long-stay resident days</v>
          </cell>
          <cell r="I279" t="str">
            <v>Long Stay</v>
          </cell>
          <cell r="J279">
            <v>1.7651939999999999</v>
          </cell>
          <cell r="K279">
            <v>1.1668609999999999</v>
          </cell>
          <cell r="L279">
            <v>1.0131460000000001</v>
          </cell>
          <cell r="N279" t="str">
            <v>Y</v>
          </cell>
          <cell r="O279" t="str">
            <v>20210401-20220331</v>
          </cell>
          <cell r="P279" t="str">
            <v>200 BRISTOL GLEN DRIVE, NEWTON, NJ, 07860</v>
          </cell>
          <cell r="Q279">
            <v>44866</v>
          </cell>
        </row>
        <row r="280">
          <cell r="A280">
            <v>315442</v>
          </cell>
          <cell r="B280" t="str">
            <v>TRINITAS HOSPITAL</v>
          </cell>
          <cell r="C280" t="str">
            <v>655 EAST JERSEY STREET</v>
          </cell>
          <cell r="D280" t="str">
            <v>ELIZABETH</v>
          </cell>
          <cell r="E280" t="str">
            <v>NJ</v>
          </cell>
          <cell r="F280">
            <v>7206</v>
          </cell>
          <cell r="G280">
            <v>551</v>
          </cell>
          <cell r="H280" t="str">
            <v>Number of hospitalizations per 1000 long-stay resident days</v>
          </cell>
          <cell r="I280" t="str">
            <v>Long Stay</v>
          </cell>
          <cell r="J280">
            <v>0.99747399999999997</v>
          </cell>
          <cell r="K280">
            <v>0.85218000000000005</v>
          </cell>
          <cell r="L280">
            <v>1.309407</v>
          </cell>
          <cell r="N280" t="str">
            <v>Y</v>
          </cell>
          <cell r="O280" t="str">
            <v>20210401-20220331</v>
          </cell>
          <cell r="P280" t="str">
            <v>655 EAST JERSEY STREET, ELIZABETH, NJ, 07206</v>
          </cell>
          <cell r="Q280">
            <v>44866</v>
          </cell>
        </row>
        <row r="281">
          <cell r="A281">
            <v>315443</v>
          </cell>
          <cell r="B281" t="str">
            <v>CHILDRENS SPECIALIZED HOSPITAL TOMS RIVER</v>
          </cell>
          <cell r="C281" t="str">
            <v>94 STEVENS ROAD</v>
          </cell>
          <cell r="D281" t="str">
            <v>TOMS RIVER</v>
          </cell>
          <cell r="E281" t="str">
            <v>NJ</v>
          </cell>
          <cell r="F281">
            <v>8755</v>
          </cell>
          <cell r="G281">
            <v>551</v>
          </cell>
          <cell r="H281" t="str">
            <v>Number of hospitalizations per 1000 long-stay resident days</v>
          </cell>
          <cell r="I281" t="str">
            <v>Long Stay</v>
          </cell>
          <cell r="J281" t="str">
            <v>*</v>
          </cell>
          <cell r="M281">
            <v>9</v>
          </cell>
          <cell r="N281" t="str">
            <v>Y</v>
          </cell>
          <cell r="O281" t="str">
            <v>20210401-20220331</v>
          </cell>
          <cell r="P281" t="str">
            <v>94 STEVENS ROAD, TOMS RIVER, NJ, 08755</v>
          </cell>
          <cell r="Q281">
            <v>44866</v>
          </cell>
        </row>
        <row r="282">
          <cell r="A282">
            <v>315445</v>
          </cell>
          <cell r="B282" t="str">
            <v>ARBOR AT LAUREL CIRCLE, THE</v>
          </cell>
          <cell r="C282" t="str">
            <v>100 MONROE STREET</v>
          </cell>
          <cell r="D282" t="str">
            <v>BRIDGEWATER</v>
          </cell>
          <cell r="E282" t="str">
            <v>NJ</v>
          </cell>
          <cell r="F282">
            <v>8807</v>
          </cell>
          <cell r="G282">
            <v>551</v>
          </cell>
          <cell r="H282" t="str">
            <v>Number of hospitalizations per 1000 long-stay resident days</v>
          </cell>
          <cell r="I282" t="str">
            <v>Long Stay</v>
          </cell>
          <cell r="J282" t="str">
            <v>*</v>
          </cell>
          <cell r="M282">
            <v>9</v>
          </cell>
          <cell r="N282" t="str">
            <v>Y</v>
          </cell>
          <cell r="O282" t="str">
            <v>20210401-20220331</v>
          </cell>
          <cell r="P282" t="str">
            <v>100 MONROE STREET, BRIDGEWATER, NJ, 08807</v>
          </cell>
          <cell r="Q282">
            <v>44866</v>
          </cell>
        </row>
        <row r="283">
          <cell r="A283">
            <v>315448</v>
          </cell>
          <cell r="B283" t="str">
            <v>RIVERVIEW ESTATES REHAB AND SENIOR LIVING CENTER</v>
          </cell>
          <cell r="C283" t="str">
            <v>303 BANK AVE</v>
          </cell>
          <cell r="D283" t="str">
            <v>RIVERTON</v>
          </cell>
          <cell r="E283" t="str">
            <v>NJ</v>
          </cell>
          <cell r="F283">
            <v>8077</v>
          </cell>
          <cell r="G283">
            <v>551</v>
          </cell>
          <cell r="H283" t="str">
            <v>Number of hospitalizations per 1000 long-stay resident days</v>
          </cell>
          <cell r="I283" t="str">
            <v>Long Stay</v>
          </cell>
          <cell r="J283">
            <v>1.1143289999999999</v>
          </cell>
          <cell r="K283">
            <v>0.86671799999999999</v>
          </cell>
          <cell r="L283">
            <v>1.1920919999999999</v>
          </cell>
          <cell r="N283" t="str">
            <v>Y</v>
          </cell>
          <cell r="O283" t="str">
            <v>20210401-20220331</v>
          </cell>
          <cell r="P283" t="str">
            <v>303 BANK AVE, RIVERTON, NJ, 08077</v>
          </cell>
          <cell r="Q283">
            <v>44866</v>
          </cell>
        </row>
        <row r="284">
          <cell r="A284">
            <v>315449</v>
          </cell>
          <cell r="B284" t="str">
            <v>ALARIS HEALTH AT WEST ORANGE</v>
          </cell>
          <cell r="C284" t="str">
            <v>5 BROOK END DRIVE</v>
          </cell>
          <cell r="D284" t="str">
            <v>WEST ORANGE</v>
          </cell>
          <cell r="E284" t="str">
            <v>NJ</v>
          </cell>
          <cell r="F284">
            <v>7052</v>
          </cell>
          <cell r="G284">
            <v>551</v>
          </cell>
          <cell r="H284" t="str">
            <v>Number of hospitalizations per 1000 long-stay resident days</v>
          </cell>
          <cell r="I284" t="str">
            <v>Long Stay</v>
          </cell>
          <cell r="J284">
            <v>1.3371059999999999</v>
          </cell>
          <cell r="K284">
            <v>1.2957099999999999</v>
          </cell>
          <cell r="L284">
            <v>1.4852080000000001</v>
          </cell>
          <cell r="N284" t="str">
            <v>Y</v>
          </cell>
          <cell r="O284" t="str">
            <v>20210401-20220331</v>
          </cell>
          <cell r="P284" t="str">
            <v>5 BROOK END DRIVE, WEST ORANGE, NJ, 07052</v>
          </cell>
          <cell r="Q284">
            <v>44866</v>
          </cell>
        </row>
        <row r="285">
          <cell r="A285">
            <v>315451</v>
          </cell>
          <cell r="B285" t="str">
            <v>ELMS OF CRANBURY, THE</v>
          </cell>
          <cell r="C285" t="str">
            <v>61 MAPLEWOOD AVENUE</v>
          </cell>
          <cell r="D285" t="str">
            <v>CRANBURY</v>
          </cell>
          <cell r="E285" t="str">
            <v>NJ</v>
          </cell>
          <cell r="F285">
            <v>8512</v>
          </cell>
          <cell r="G285">
            <v>551</v>
          </cell>
          <cell r="H285" t="str">
            <v>Number of hospitalizations per 1000 long-stay resident days</v>
          </cell>
          <cell r="I285" t="str">
            <v>Long Stay</v>
          </cell>
          <cell r="J285">
            <v>1.1978610000000001</v>
          </cell>
          <cell r="K285">
            <v>1.2369859999999999</v>
          </cell>
          <cell r="L285">
            <v>1.582719</v>
          </cell>
          <cell r="N285" t="str">
            <v>Y</v>
          </cell>
          <cell r="O285" t="str">
            <v>20210401-20220331</v>
          </cell>
          <cell r="P285" t="str">
            <v>61 MAPLEWOOD AVENUE, CRANBURY, NJ, 08512</v>
          </cell>
          <cell r="Q285">
            <v>44866</v>
          </cell>
        </row>
        <row r="286">
          <cell r="A286">
            <v>315452</v>
          </cell>
          <cell r="B286" t="str">
            <v>PEACE CARE ST JOSEPH'S</v>
          </cell>
          <cell r="C286" t="str">
            <v>537 PAVONIA AVENUE</v>
          </cell>
          <cell r="D286" t="str">
            <v>JERSEY CITY</v>
          </cell>
          <cell r="E286" t="str">
            <v>NJ</v>
          </cell>
          <cell r="F286">
            <v>7306</v>
          </cell>
          <cell r="G286">
            <v>551</v>
          </cell>
          <cell r="H286" t="str">
            <v>Number of hospitalizations per 1000 long-stay resident days</v>
          </cell>
          <cell r="I286" t="str">
            <v>Long Stay</v>
          </cell>
          <cell r="J286">
            <v>1.7243059999999999</v>
          </cell>
          <cell r="K286">
            <v>2.6832539999999998</v>
          </cell>
          <cell r="L286">
            <v>2.385024</v>
          </cell>
          <cell r="N286" t="str">
            <v>Y</v>
          </cell>
          <cell r="O286" t="str">
            <v>20210401-20220331</v>
          </cell>
          <cell r="P286" t="str">
            <v>537 PAVONIA AVENUE, JERSEY CITY, NJ, 07306</v>
          </cell>
          <cell r="Q286">
            <v>44866</v>
          </cell>
        </row>
        <row r="287">
          <cell r="A287">
            <v>315453</v>
          </cell>
          <cell r="B287" t="str">
            <v>COMPLETE CARE AT SHORROCK</v>
          </cell>
          <cell r="C287" t="str">
            <v>75 OLD TOMS RIVER ROAD</v>
          </cell>
          <cell r="D287" t="str">
            <v>BRICK</v>
          </cell>
          <cell r="E287" t="str">
            <v>NJ</v>
          </cell>
          <cell r="F287">
            <v>8723</v>
          </cell>
          <cell r="G287">
            <v>551</v>
          </cell>
          <cell r="H287" t="str">
            <v>Number of hospitalizations per 1000 long-stay resident days</v>
          </cell>
          <cell r="I287" t="str">
            <v>Long Stay</v>
          </cell>
          <cell r="J287">
            <v>2.5732010000000001</v>
          </cell>
          <cell r="K287">
            <v>1.838517</v>
          </cell>
          <cell r="L287">
            <v>1.095064</v>
          </cell>
          <cell r="N287" t="str">
            <v>Y</v>
          </cell>
          <cell r="O287" t="str">
            <v>20210401-20220331</v>
          </cell>
          <cell r="P287" t="str">
            <v>75 OLD TOMS RIVER ROAD, BRICK, NJ, 08723</v>
          </cell>
          <cell r="Q287">
            <v>44866</v>
          </cell>
        </row>
        <row r="288">
          <cell r="A288">
            <v>315454</v>
          </cell>
          <cell r="B288" t="str">
            <v>SHORE GARDENS REHABILITATION AND NURSING CENTER</v>
          </cell>
          <cell r="C288" t="str">
            <v>231 WARNER STREET</v>
          </cell>
          <cell r="D288" t="str">
            <v>TOMS RIVER</v>
          </cell>
          <cell r="E288" t="str">
            <v>NJ</v>
          </cell>
          <cell r="F288">
            <v>8755</v>
          </cell>
          <cell r="G288">
            <v>551</v>
          </cell>
          <cell r="H288" t="str">
            <v>Number of hospitalizations per 1000 long-stay resident days</v>
          </cell>
          <cell r="I288" t="str">
            <v>Long Stay</v>
          </cell>
          <cell r="J288">
            <v>2.2142759999999999</v>
          </cell>
          <cell r="K288">
            <v>1.8088089999999999</v>
          </cell>
          <cell r="L288">
            <v>1.252006</v>
          </cell>
          <cell r="N288" t="str">
            <v>Y</v>
          </cell>
          <cell r="O288" t="str">
            <v>20210401-20220331</v>
          </cell>
          <cell r="P288" t="str">
            <v>231 WARNER STREET, TOMS RIVER, NJ, 08755</v>
          </cell>
          <cell r="Q288">
            <v>44866</v>
          </cell>
        </row>
        <row r="289">
          <cell r="A289">
            <v>315455</v>
          </cell>
          <cell r="B289" t="str">
            <v>AVANT REHABILITATION AND CARE CENTER</v>
          </cell>
          <cell r="C289" t="str">
            <v>1314 BRUNSWICK AVENUE</v>
          </cell>
          <cell r="D289" t="str">
            <v>TRENTON</v>
          </cell>
          <cell r="E289" t="str">
            <v>NJ</v>
          </cell>
          <cell r="F289">
            <v>8638</v>
          </cell>
          <cell r="G289">
            <v>551</v>
          </cell>
          <cell r="H289" t="str">
            <v>Number of hospitalizations per 1000 long-stay resident days</v>
          </cell>
          <cell r="I289" t="str">
            <v>Long Stay</v>
          </cell>
          <cell r="J289">
            <v>1.683935</v>
          </cell>
          <cell r="K289">
            <v>1.4660610000000001</v>
          </cell>
          <cell r="L289">
            <v>1.334357</v>
          </cell>
          <cell r="N289" t="str">
            <v>Y</v>
          </cell>
          <cell r="O289" t="str">
            <v>20210401-20220331</v>
          </cell>
          <cell r="P289" t="str">
            <v>1314 BRUNSWICK AVENUE, TRENTON, NJ, 08638</v>
          </cell>
          <cell r="Q289">
            <v>44866</v>
          </cell>
        </row>
        <row r="290">
          <cell r="A290">
            <v>315456</v>
          </cell>
          <cell r="B290" t="str">
            <v>MYSTIC MEADOWS REHAB &amp; NURSING CENTER</v>
          </cell>
          <cell r="C290" t="str">
            <v>151 NINTH AVENUE</v>
          </cell>
          <cell r="D290" t="str">
            <v>LITTLE EGG HARBOR TW</v>
          </cell>
          <cell r="E290" t="str">
            <v>NJ</v>
          </cell>
          <cell r="F290">
            <v>8087</v>
          </cell>
          <cell r="G290">
            <v>551</v>
          </cell>
          <cell r="H290" t="str">
            <v>Number of hospitalizations per 1000 long-stay resident days</v>
          </cell>
          <cell r="I290" t="str">
            <v>Long Stay</v>
          </cell>
          <cell r="J290">
            <v>1.6072850000000001</v>
          </cell>
          <cell r="K290">
            <v>1.6500220000000001</v>
          </cell>
          <cell r="L290">
            <v>1.5734109999999999</v>
          </cell>
          <cell r="N290" t="str">
            <v>Y</v>
          </cell>
          <cell r="O290" t="str">
            <v>20210401-20220331</v>
          </cell>
          <cell r="P290" t="str">
            <v>151 NINTH AVENUE, LITTLE EGG HARBOR TW, NJ, 08087</v>
          </cell>
          <cell r="Q290">
            <v>44866</v>
          </cell>
        </row>
        <row r="291">
          <cell r="A291">
            <v>315457</v>
          </cell>
          <cell r="B291" t="str">
            <v>LUTHERAN SOCIAL MINISTRIES CRANES MILL</v>
          </cell>
          <cell r="C291" t="str">
            <v>459 PASSAIC AVENUE</v>
          </cell>
          <cell r="D291" t="str">
            <v>WEST CALDWELL</v>
          </cell>
          <cell r="E291" t="str">
            <v>NJ</v>
          </cell>
          <cell r="F291">
            <v>7006</v>
          </cell>
          <cell r="G291">
            <v>551</v>
          </cell>
          <cell r="H291" t="str">
            <v>Number of hospitalizations per 1000 long-stay resident days</v>
          </cell>
          <cell r="I291" t="str">
            <v>Long Stay</v>
          </cell>
          <cell r="J291" t="str">
            <v>*</v>
          </cell>
          <cell r="M291">
            <v>9</v>
          </cell>
          <cell r="N291" t="str">
            <v>Y</v>
          </cell>
          <cell r="O291" t="str">
            <v>20210401-20220331</v>
          </cell>
          <cell r="P291" t="str">
            <v>459 PASSAIC AVENUE, WEST CALDWELL, NJ, 07006</v>
          </cell>
          <cell r="Q291">
            <v>44866</v>
          </cell>
        </row>
        <row r="292">
          <cell r="A292">
            <v>315458</v>
          </cell>
          <cell r="B292" t="str">
            <v>NEW VISTA NURSING &amp; REHABILITATION CTR</v>
          </cell>
          <cell r="C292" t="str">
            <v>300 BROADWAY</v>
          </cell>
          <cell r="D292" t="str">
            <v>NEWARK</v>
          </cell>
          <cell r="E292" t="str">
            <v>NJ</v>
          </cell>
          <cell r="F292">
            <v>7104</v>
          </cell>
          <cell r="G292">
            <v>551</v>
          </cell>
          <cell r="H292" t="str">
            <v>Number of hospitalizations per 1000 long-stay resident days</v>
          </cell>
          <cell r="I292" t="str">
            <v>Long Stay</v>
          </cell>
          <cell r="J292">
            <v>1.0111969999999999</v>
          </cell>
          <cell r="K292">
            <v>1.089531</v>
          </cell>
          <cell r="L292">
            <v>1.651389</v>
          </cell>
          <cell r="N292" t="str">
            <v>Y</v>
          </cell>
          <cell r="O292" t="str">
            <v>20210401-20220331</v>
          </cell>
          <cell r="P292" t="str">
            <v>300 BROADWAY, NEWARK, NJ, 07104</v>
          </cell>
          <cell r="Q292">
            <v>44866</v>
          </cell>
        </row>
        <row r="293">
          <cell r="A293">
            <v>315459</v>
          </cell>
          <cell r="B293" t="str">
            <v>NEW JERSEY VETERANS MEMORIAL HOME MENLO</v>
          </cell>
          <cell r="C293" t="str">
            <v>132 EVERGREEN RD</v>
          </cell>
          <cell r="D293" t="str">
            <v>EDISON</v>
          </cell>
          <cell r="E293" t="str">
            <v>NJ</v>
          </cell>
          <cell r="F293">
            <v>8818</v>
          </cell>
          <cell r="G293">
            <v>551</v>
          </cell>
          <cell r="H293" t="str">
            <v>Number of hospitalizations per 1000 long-stay resident days</v>
          </cell>
          <cell r="I293" t="str">
            <v>Long Stay</v>
          </cell>
          <cell r="J293">
            <v>3.1009389999999999</v>
          </cell>
          <cell r="K293">
            <v>2.6996000000000002</v>
          </cell>
          <cell r="L293">
            <v>1.3342940000000001</v>
          </cell>
          <cell r="N293" t="str">
            <v>Y</v>
          </cell>
          <cell r="O293" t="str">
            <v>20210401-20220331</v>
          </cell>
          <cell r="P293" t="str">
            <v>132 EVERGREEN RD, EDISON, NJ, 08818</v>
          </cell>
          <cell r="Q293">
            <v>44866</v>
          </cell>
        </row>
        <row r="294">
          <cell r="A294">
            <v>315460</v>
          </cell>
          <cell r="B294" t="str">
            <v>HACKENSACK MERIDIAN HEALTH PROSPECT HEIGHTS CARE C</v>
          </cell>
          <cell r="C294" t="str">
            <v>336 PROSPECT AVE</v>
          </cell>
          <cell r="D294" t="str">
            <v>HACKENSACK</v>
          </cell>
          <cell r="E294" t="str">
            <v>NJ</v>
          </cell>
          <cell r="F294">
            <v>7601</v>
          </cell>
          <cell r="G294">
            <v>551</v>
          </cell>
          <cell r="H294" t="str">
            <v>Number of hospitalizations per 1000 long-stay resident days</v>
          </cell>
          <cell r="I294" t="str">
            <v>Long Stay</v>
          </cell>
          <cell r="J294" t="str">
            <v>*</v>
          </cell>
          <cell r="M294">
            <v>9</v>
          </cell>
          <cell r="N294" t="str">
            <v>Y</v>
          </cell>
          <cell r="O294" t="str">
            <v>20210401-20220331</v>
          </cell>
          <cell r="P294" t="str">
            <v>336 PROSPECT AVE, HACKENSACK, NJ, 07601</v>
          </cell>
          <cell r="Q294">
            <v>44866</v>
          </cell>
        </row>
        <row r="295">
          <cell r="A295">
            <v>315461</v>
          </cell>
          <cell r="B295" t="str">
            <v>BERLIN REHABILITATION AND HEALTHCARE CENTER</v>
          </cell>
          <cell r="C295" t="str">
            <v>100 LONG-A-COMING LANE</v>
          </cell>
          <cell r="D295" t="str">
            <v>BERLIN</v>
          </cell>
          <cell r="E295" t="str">
            <v>NJ</v>
          </cell>
          <cell r="F295">
            <v>8009</v>
          </cell>
          <cell r="G295">
            <v>551</v>
          </cell>
          <cell r="H295" t="str">
            <v>Number of hospitalizations per 1000 long-stay resident days</v>
          </cell>
          <cell r="I295" t="str">
            <v>Long Stay</v>
          </cell>
          <cell r="J295">
            <v>1.9818880000000001</v>
          </cell>
          <cell r="K295">
            <v>1.5159499999999999</v>
          </cell>
          <cell r="L295">
            <v>1.172334</v>
          </cell>
          <cell r="N295" t="str">
            <v>Y</v>
          </cell>
          <cell r="O295" t="str">
            <v>20210401-20220331</v>
          </cell>
          <cell r="P295" t="str">
            <v>100 LONG-A-COMING LANE, BERLIN, NJ, 08009</v>
          </cell>
          <cell r="Q295">
            <v>44866</v>
          </cell>
        </row>
        <row r="296">
          <cell r="A296">
            <v>315462</v>
          </cell>
          <cell r="B296" t="str">
            <v>TALLWOODS CARE CENTER</v>
          </cell>
          <cell r="C296" t="str">
            <v>18 BUTLER BOULEVARD</v>
          </cell>
          <cell r="D296" t="str">
            <v>BAYVILLE</v>
          </cell>
          <cell r="E296" t="str">
            <v>NJ</v>
          </cell>
          <cell r="F296">
            <v>8721</v>
          </cell>
          <cell r="G296">
            <v>551</v>
          </cell>
          <cell r="H296" t="str">
            <v>Number of hospitalizations per 1000 long-stay resident days</v>
          </cell>
          <cell r="I296" t="str">
            <v>Long Stay</v>
          </cell>
          <cell r="J296">
            <v>1.9386460000000001</v>
          </cell>
          <cell r="K296">
            <v>2.207506</v>
          </cell>
          <cell r="L296">
            <v>1.745214</v>
          </cell>
          <cell r="N296" t="str">
            <v>Y</v>
          </cell>
          <cell r="O296" t="str">
            <v>20210401-20220331</v>
          </cell>
          <cell r="P296" t="str">
            <v>18 BUTLER BOULEVARD, BAYVILLE, NJ, 08721</v>
          </cell>
          <cell r="Q296">
            <v>44866</v>
          </cell>
        </row>
        <row r="297">
          <cell r="A297">
            <v>315463</v>
          </cell>
          <cell r="B297" t="str">
            <v>SPRING HILLS POST ACUTE MATAWAN</v>
          </cell>
          <cell r="C297" t="str">
            <v>38 FRENEAU AVENUE</v>
          </cell>
          <cell r="D297" t="str">
            <v>MATAWAN</v>
          </cell>
          <cell r="E297" t="str">
            <v>NJ</v>
          </cell>
          <cell r="F297">
            <v>7747</v>
          </cell>
          <cell r="G297">
            <v>551</v>
          </cell>
          <cell r="H297" t="str">
            <v>Number of hospitalizations per 1000 long-stay resident days</v>
          </cell>
          <cell r="I297" t="str">
            <v>Long Stay</v>
          </cell>
          <cell r="J297">
            <v>1.7385710000000001</v>
          </cell>
          <cell r="K297">
            <v>2.2234569999999998</v>
          </cell>
          <cell r="L297">
            <v>1.960116</v>
          </cell>
          <cell r="N297" t="str">
            <v>Y</v>
          </cell>
          <cell r="O297" t="str">
            <v>20210401-20220331</v>
          </cell>
          <cell r="P297" t="str">
            <v>38 FRENEAU AVENUE, MATAWAN, NJ, 07747</v>
          </cell>
          <cell r="Q297">
            <v>44866</v>
          </cell>
        </row>
        <row r="298">
          <cell r="A298">
            <v>315464</v>
          </cell>
          <cell r="B298" t="str">
            <v>CARE ONE AT EVESHAM</v>
          </cell>
          <cell r="C298" t="str">
            <v>870 EAST ROUTE 70</v>
          </cell>
          <cell r="D298" t="str">
            <v>MARLTON</v>
          </cell>
          <cell r="E298" t="str">
            <v>NJ</v>
          </cell>
          <cell r="F298">
            <v>8053</v>
          </cell>
          <cell r="G298">
            <v>551</v>
          </cell>
          <cell r="H298" t="str">
            <v>Number of hospitalizations per 1000 long-stay resident days</v>
          </cell>
          <cell r="I298" t="str">
            <v>Long Stay</v>
          </cell>
          <cell r="J298">
            <v>0.887293</v>
          </cell>
          <cell r="K298">
            <v>1.279941</v>
          </cell>
          <cell r="L298">
            <v>2.2108970000000001</v>
          </cell>
          <cell r="N298" t="str">
            <v>Y</v>
          </cell>
          <cell r="O298" t="str">
            <v>20210401-20220331</v>
          </cell>
          <cell r="P298" t="str">
            <v>870 EAST ROUTE 70, MARLTON, NJ, 08053</v>
          </cell>
          <cell r="Q298">
            <v>44866</v>
          </cell>
        </row>
        <row r="299">
          <cell r="A299">
            <v>315465</v>
          </cell>
          <cell r="B299" t="str">
            <v>MANHATTANVIEW NURSING HOME</v>
          </cell>
          <cell r="C299" t="str">
            <v>3200 HUDSON AVENUE</v>
          </cell>
          <cell r="D299" t="str">
            <v>UNION CITY</v>
          </cell>
          <cell r="E299" t="str">
            <v>NJ</v>
          </cell>
          <cell r="F299">
            <v>7087</v>
          </cell>
          <cell r="G299">
            <v>551</v>
          </cell>
          <cell r="H299" t="str">
            <v>Number of hospitalizations per 1000 long-stay resident days</v>
          </cell>
          <cell r="I299" t="str">
            <v>Long Stay</v>
          </cell>
          <cell r="J299">
            <v>2.319251</v>
          </cell>
          <cell r="K299">
            <v>1.9058299999999999</v>
          </cell>
          <cell r="L299">
            <v>1.259452</v>
          </cell>
          <cell r="N299" t="str">
            <v>Y</v>
          </cell>
          <cell r="O299" t="str">
            <v>20210401-20220331</v>
          </cell>
          <cell r="P299" t="str">
            <v>3200 HUDSON AVENUE, UNION CITY, NJ, 07087</v>
          </cell>
          <cell r="Q299">
            <v>44866</v>
          </cell>
        </row>
        <row r="300">
          <cell r="A300">
            <v>315467</v>
          </cell>
          <cell r="B300" t="str">
            <v>LITTLE BROOK NURSING AND CONVALESCENT HOME</v>
          </cell>
          <cell r="C300" t="str">
            <v>78 SLIKER ROAD</v>
          </cell>
          <cell r="D300" t="str">
            <v>CALIFON</v>
          </cell>
          <cell r="E300" t="str">
            <v>NJ</v>
          </cell>
          <cell r="F300">
            <v>7830</v>
          </cell>
          <cell r="G300">
            <v>551</v>
          </cell>
          <cell r="H300" t="str">
            <v>Number of hospitalizations per 1000 long-stay resident days</v>
          </cell>
          <cell r="I300" t="str">
            <v>Long Stay</v>
          </cell>
          <cell r="J300">
            <v>2.0414690000000002</v>
          </cell>
          <cell r="K300">
            <v>1.5398829999999999</v>
          </cell>
          <cell r="L300">
            <v>1.1560859999999999</v>
          </cell>
          <cell r="N300" t="str">
            <v>Y</v>
          </cell>
          <cell r="O300" t="str">
            <v>20210401-20220331</v>
          </cell>
          <cell r="P300" t="str">
            <v>78 SLIKER ROAD, CALIFON, NJ, 07830</v>
          </cell>
          <cell r="Q300">
            <v>44866</v>
          </cell>
        </row>
        <row r="301">
          <cell r="A301">
            <v>315468</v>
          </cell>
          <cell r="B301" t="str">
            <v>CARE ONE AT PARSIPPANY</v>
          </cell>
          <cell r="C301" t="str">
            <v>100 MAZDABROOK ROAD</v>
          </cell>
          <cell r="D301" t="str">
            <v>PARSIPPANY TROY HILL</v>
          </cell>
          <cell r="E301" t="str">
            <v>NJ</v>
          </cell>
          <cell r="F301">
            <v>7054</v>
          </cell>
          <cell r="G301">
            <v>551</v>
          </cell>
          <cell r="H301" t="str">
            <v>Number of hospitalizations per 1000 long-stay resident days</v>
          </cell>
          <cell r="I301" t="str">
            <v>Long Stay</v>
          </cell>
          <cell r="J301">
            <v>1.518278</v>
          </cell>
          <cell r="K301">
            <v>1.5027159999999999</v>
          </cell>
          <cell r="L301">
            <v>1.5169490000000001</v>
          </cell>
          <cell r="N301" t="str">
            <v>Y</v>
          </cell>
          <cell r="O301" t="str">
            <v>20210401-20220331</v>
          </cell>
          <cell r="P301" t="str">
            <v>100 MAZDABROOK ROAD, PARSIPPANY TROY HILL, NJ, 07054</v>
          </cell>
          <cell r="Q301">
            <v>44866</v>
          </cell>
        </row>
        <row r="302">
          <cell r="A302">
            <v>315469</v>
          </cell>
          <cell r="B302" t="str">
            <v>CONTINUING CARE AT SEABROOK</v>
          </cell>
          <cell r="C302" t="str">
            <v>3002 ESSEX ROAD</v>
          </cell>
          <cell r="D302" t="str">
            <v>TINTON FALLS</v>
          </cell>
          <cell r="E302" t="str">
            <v>NJ</v>
          </cell>
          <cell r="F302">
            <v>7753</v>
          </cell>
          <cell r="G302">
            <v>551</v>
          </cell>
          <cell r="H302" t="str">
            <v>Number of hospitalizations per 1000 long-stay resident days</v>
          </cell>
          <cell r="I302" t="str">
            <v>Long Stay</v>
          </cell>
          <cell r="J302">
            <v>1.106295</v>
          </cell>
          <cell r="K302">
            <v>1.1031439999999999</v>
          </cell>
          <cell r="L302">
            <v>1.5282929999999999</v>
          </cell>
          <cell r="N302" t="str">
            <v>Y</v>
          </cell>
          <cell r="O302" t="str">
            <v>20210401-20220331</v>
          </cell>
          <cell r="P302" t="str">
            <v>3002 ESSEX ROAD, TINTON FALLS, NJ, 07753</v>
          </cell>
          <cell r="Q302">
            <v>44866</v>
          </cell>
        </row>
        <row r="303">
          <cell r="A303">
            <v>315471</v>
          </cell>
          <cell r="B303" t="str">
            <v>ST CATHERINE OF SIENA</v>
          </cell>
          <cell r="C303" t="str">
            <v>7 RYERSON AVENUE</v>
          </cell>
          <cell r="D303" t="str">
            <v>CALDWELL</v>
          </cell>
          <cell r="E303" t="str">
            <v>NJ</v>
          </cell>
          <cell r="F303">
            <v>7006</v>
          </cell>
          <cell r="G303">
            <v>551</v>
          </cell>
          <cell r="H303" t="str">
            <v>Number of hospitalizations per 1000 long-stay resident days</v>
          </cell>
          <cell r="I303" t="str">
            <v>Long Stay</v>
          </cell>
          <cell r="J303">
            <v>1.611739</v>
          </cell>
          <cell r="K303">
            <v>1.3148280000000001</v>
          </cell>
          <cell r="L303">
            <v>1.250316</v>
          </cell>
          <cell r="N303" t="str">
            <v>Y</v>
          </cell>
          <cell r="O303" t="str">
            <v>20210401-20220331</v>
          </cell>
          <cell r="P303" t="str">
            <v>7 RYERSON AVENUE, CALDWELL, NJ, 07006</v>
          </cell>
          <cell r="Q303">
            <v>44866</v>
          </cell>
        </row>
        <row r="304">
          <cell r="A304">
            <v>315472</v>
          </cell>
          <cell r="B304" t="str">
            <v>CARE ONE AT EAST BRUNSWICK</v>
          </cell>
          <cell r="C304" t="str">
            <v>599 CRANBURY ROAD</v>
          </cell>
          <cell r="D304" t="str">
            <v>EAST BRUNSWICK</v>
          </cell>
          <cell r="E304" t="str">
            <v>NJ</v>
          </cell>
          <cell r="F304">
            <v>8816</v>
          </cell>
          <cell r="G304">
            <v>551</v>
          </cell>
          <cell r="H304" t="str">
            <v>Number of hospitalizations per 1000 long-stay resident days</v>
          </cell>
          <cell r="I304" t="str">
            <v>Long Stay</v>
          </cell>
          <cell r="J304">
            <v>0.69215499999999996</v>
          </cell>
          <cell r="K304">
            <v>0.55061000000000004</v>
          </cell>
          <cell r="L304">
            <v>1.2192320000000001</v>
          </cell>
          <cell r="N304" t="str">
            <v>Y</v>
          </cell>
          <cell r="O304" t="str">
            <v>20210401-20220331</v>
          </cell>
          <cell r="P304" t="str">
            <v>599 CRANBURY ROAD, EAST BRUNSWICK, NJ, 08816</v>
          </cell>
          <cell r="Q304">
            <v>44866</v>
          </cell>
        </row>
        <row r="305">
          <cell r="A305">
            <v>315473</v>
          </cell>
          <cell r="B305" t="str">
            <v>JEWISH HOME AT ROCKLEIGH</v>
          </cell>
          <cell r="C305" t="str">
            <v>10 LINK DRIVE</v>
          </cell>
          <cell r="D305" t="str">
            <v>ROCKLEIGH</v>
          </cell>
          <cell r="E305" t="str">
            <v>NJ</v>
          </cell>
          <cell r="F305">
            <v>7647</v>
          </cell>
          <cell r="G305">
            <v>551</v>
          </cell>
          <cell r="H305" t="str">
            <v>Number of hospitalizations per 1000 long-stay resident days</v>
          </cell>
          <cell r="I305" t="str">
            <v>Long Stay</v>
          </cell>
          <cell r="J305">
            <v>2.071269</v>
          </cell>
          <cell r="K305">
            <v>1.8959140000000001</v>
          </cell>
          <cell r="L305">
            <v>1.402903</v>
          </cell>
          <cell r="N305" t="str">
            <v>Y</v>
          </cell>
          <cell r="O305" t="str">
            <v>20210401-20220331</v>
          </cell>
          <cell r="P305" t="str">
            <v>10 LINK DRIVE, ROCKLEIGH, NJ, 07647</v>
          </cell>
          <cell r="Q305">
            <v>44866</v>
          </cell>
        </row>
        <row r="306">
          <cell r="A306">
            <v>315476</v>
          </cell>
          <cell r="B306" t="str">
            <v>ALARIS HEALTH AT THE FOUNTAINS</v>
          </cell>
          <cell r="C306" t="str">
            <v>595 COUNTY AVENUE</v>
          </cell>
          <cell r="D306" t="str">
            <v>SECAUCUS</v>
          </cell>
          <cell r="E306" t="str">
            <v>NJ</v>
          </cell>
          <cell r="F306">
            <v>7094</v>
          </cell>
          <cell r="G306">
            <v>551</v>
          </cell>
          <cell r="H306" t="str">
            <v>Number of hospitalizations per 1000 long-stay resident days</v>
          </cell>
          <cell r="I306" t="str">
            <v>Long Stay</v>
          </cell>
          <cell r="J306">
            <v>2.5856919999999999</v>
          </cell>
          <cell r="K306">
            <v>2.1274380000000002</v>
          </cell>
          <cell r="L306">
            <v>1.2610300000000001</v>
          </cell>
          <cell r="N306" t="str">
            <v>Y</v>
          </cell>
          <cell r="O306" t="str">
            <v>20210401-20220331</v>
          </cell>
          <cell r="P306" t="str">
            <v>595 COUNTY AVENUE, SECAUCUS, NJ, 07094</v>
          </cell>
          <cell r="Q306">
            <v>44866</v>
          </cell>
        </row>
        <row r="307">
          <cell r="A307">
            <v>315477</v>
          </cell>
          <cell r="B307" t="str">
            <v>CARE ONE AT WAYNE - SNF</v>
          </cell>
          <cell r="C307" t="str">
            <v>493 BLACK OAK RIDGE ROAD</v>
          </cell>
          <cell r="D307" t="str">
            <v>WAYNE</v>
          </cell>
          <cell r="E307" t="str">
            <v>NJ</v>
          </cell>
          <cell r="F307">
            <v>7470</v>
          </cell>
          <cell r="G307">
            <v>551</v>
          </cell>
          <cell r="H307" t="str">
            <v>Number of hospitalizations per 1000 long-stay resident days</v>
          </cell>
          <cell r="I307" t="str">
            <v>Long Stay</v>
          </cell>
          <cell r="J307" t="str">
            <v>*</v>
          </cell>
          <cell r="M307">
            <v>9</v>
          </cell>
          <cell r="N307" t="str">
            <v>Y</v>
          </cell>
          <cell r="O307" t="str">
            <v>20210401-20220331</v>
          </cell>
          <cell r="P307" t="str">
            <v>493 BLACK OAK RIDGE ROAD, WAYNE, NJ, 07470</v>
          </cell>
          <cell r="Q307">
            <v>44866</v>
          </cell>
        </row>
        <row r="308">
          <cell r="A308">
            <v>315479</v>
          </cell>
          <cell r="B308" t="str">
            <v>CARE ONE AT LIVINGSTON</v>
          </cell>
          <cell r="C308" t="str">
            <v>68 PASSAIC AVENUE</v>
          </cell>
          <cell r="D308" t="str">
            <v>LIVINGSTON</v>
          </cell>
          <cell r="E308" t="str">
            <v>NJ</v>
          </cell>
          <cell r="F308">
            <v>7039</v>
          </cell>
          <cell r="G308">
            <v>551</v>
          </cell>
          <cell r="H308" t="str">
            <v>Number of hospitalizations per 1000 long-stay resident days</v>
          </cell>
          <cell r="I308" t="str">
            <v>Long Stay</v>
          </cell>
          <cell r="J308">
            <v>0.634131</v>
          </cell>
          <cell r="K308">
            <v>0.89397499999999996</v>
          </cell>
          <cell r="L308">
            <v>2.1606860000000001</v>
          </cell>
          <cell r="N308" t="str">
            <v>Y</v>
          </cell>
          <cell r="O308" t="str">
            <v>20210401-20220331</v>
          </cell>
          <cell r="P308" t="str">
            <v>68 PASSAIC AVENUE, LIVINGSTON, NJ, 07039</v>
          </cell>
          <cell r="Q308">
            <v>44866</v>
          </cell>
        </row>
        <row r="309">
          <cell r="A309">
            <v>315482</v>
          </cell>
          <cell r="B309" t="str">
            <v>CARE ONE AT MOORESTOWN</v>
          </cell>
          <cell r="C309" t="str">
            <v>895 WESTFIELD ROAD</v>
          </cell>
          <cell r="D309" t="str">
            <v>MOORESTOWN</v>
          </cell>
          <cell r="E309" t="str">
            <v>NJ</v>
          </cell>
          <cell r="F309">
            <v>8057</v>
          </cell>
          <cell r="G309">
            <v>551</v>
          </cell>
          <cell r="H309" t="str">
            <v>Number of hospitalizations per 1000 long-stay resident days</v>
          </cell>
          <cell r="I309" t="str">
            <v>Long Stay</v>
          </cell>
          <cell r="J309" t="str">
            <v>*</v>
          </cell>
          <cell r="M309">
            <v>9</v>
          </cell>
          <cell r="N309" t="str">
            <v>Y</v>
          </cell>
          <cell r="O309" t="str">
            <v>20210401-20220331</v>
          </cell>
          <cell r="P309" t="str">
            <v>895 WESTFIELD ROAD, MOORESTOWN, NJ, 08057</v>
          </cell>
          <cell r="Q309">
            <v>44866</v>
          </cell>
        </row>
        <row r="310">
          <cell r="A310">
            <v>315483</v>
          </cell>
          <cell r="B310" t="str">
            <v>PLAZA HEALTHCARE &amp; REHABILITATION CENTER</v>
          </cell>
          <cell r="C310" t="str">
            <v>456 RAHWAY AVENUE</v>
          </cell>
          <cell r="D310" t="str">
            <v>ELIZABETH</v>
          </cell>
          <cell r="E310" t="str">
            <v>NJ</v>
          </cell>
          <cell r="F310">
            <v>7202</v>
          </cell>
          <cell r="G310">
            <v>551</v>
          </cell>
          <cell r="H310" t="str">
            <v>Number of hospitalizations per 1000 long-stay resident days</v>
          </cell>
          <cell r="I310" t="str">
            <v>Long Stay</v>
          </cell>
          <cell r="J310">
            <v>1.5962499999999999</v>
          </cell>
          <cell r="K310">
            <v>1.175379</v>
          </cell>
          <cell r="L310">
            <v>1.1285540000000001</v>
          </cell>
          <cell r="N310" t="str">
            <v>Y</v>
          </cell>
          <cell r="O310" t="str">
            <v>20210401-20220331</v>
          </cell>
          <cell r="P310" t="str">
            <v>456 RAHWAY AVENUE, ELIZABETH, NJ, 07202</v>
          </cell>
          <cell r="Q310">
            <v>44866</v>
          </cell>
        </row>
        <row r="311">
          <cell r="A311">
            <v>315485</v>
          </cell>
          <cell r="B311" t="str">
            <v>CARE ONE AT WALL</v>
          </cell>
          <cell r="C311" t="str">
            <v>2621 HIGHWAY 138</v>
          </cell>
          <cell r="D311" t="str">
            <v>WALL</v>
          </cell>
          <cell r="E311" t="str">
            <v>NJ</v>
          </cell>
          <cell r="F311">
            <v>7719</v>
          </cell>
          <cell r="G311">
            <v>551</v>
          </cell>
          <cell r="H311" t="str">
            <v>Number of hospitalizations per 1000 long-stay resident days</v>
          </cell>
          <cell r="I311" t="str">
            <v>Long Stay</v>
          </cell>
          <cell r="J311">
            <v>1.1037539999999999</v>
          </cell>
          <cell r="K311">
            <v>1.5544039999999999</v>
          </cell>
          <cell r="L311">
            <v>2.158426</v>
          </cell>
          <cell r="N311" t="str">
            <v>Y</v>
          </cell>
          <cell r="O311" t="str">
            <v>20210401-20220331</v>
          </cell>
          <cell r="P311" t="str">
            <v>2621 HIGHWAY 138, WALL, NJ, 07719</v>
          </cell>
          <cell r="Q311">
            <v>44866</v>
          </cell>
        </row>
        <row r="312">
          <cell r="A312">
            <v>315486</v>
          </cell>
          <cell r="B312" t="str">
            <v>STONEBRIDGE AT MONTGOMERY HEALTH CARE CENTER</v>
          </cell>
          <cell r="C312" t="str">
            <v>100 HOLLINSHEAD SPRING ROAD</v>
          </cell>
          <cell r="D312" t="str">
            <v>SKILLMAN</v>
          </cell>
          <cell r="E312" t="str">
            <v>NJ</v>
          </cell>
          <cell r="F312">
            <v>8558</v>
          </cell>
          <cell r="G312">
            <v>551</v>
          </cell>
          <cell r="H312" t="str">
            <v>Number of hospitalizations per 1000 long-stay resident days</v>
          </cell>
          <cell r="I312" t="str">
            <v>Long Stay</v>
          </cell>
          <cell r="J312">
            <v>1.519083</v>
          </cell>
          <cell r="K312">
            <v>1.0401499999999999</v>
          </cell>
          <cell r="L312">
            <v>1.049445</v>
          </cell>
          <cell r="N312" t="str">
            <v>Y</v>
          </cell>
          <cell r="O312" t="str">
            <v>20210401-20220331</v>
          </cell>
          <cell r="P312" t="str">
            <v>100 HOLLINSHEAD SPRING ROAD, SKILLMAN, NJ, 08558</v>
          </cell>
          <cell r="Q312">
            <v>44866</v>
          </cell>
        </row>
        <row r="313">
          <cell r="A313">
            <v>315487</v>
          </cell>
          <cell r="B313" t="str">
            <v>PREFERRED CARE AT MERCER</v>
          </cell>
          <cell r="C313" t="str">
            <v>1201 PARKWAY AVENUE</v>
          </cell>
          <cell r="D313" t="str">
            <v>EWING</v>
          </cell>
          <cell r="E313" t="str">
            <v>NJ</v>
          </cell>
          <cell r="F313">
            <v>8628</v>
          </cell>
          <cell r="G313">
            <v>551</v>
          </cell>
          <cell r="H313" t="str">
            <v>Number of hospitalizations per 1000 long-stay resident days</v>
          </cell>
          <cell r="I313" t="str">
            <v>Long Stay</v>
          </cell>
          <cell r="J313">
            <v>1.215473</v>
          </cell>
          <cell r="K313">
            <v>1.4315789999999999</v>
          </cell>
          <cell r="L313">
            <v>1.805158</v>
          </cell>
          <cell r="N313" t="str">
            <v>Y</v>
          </cell>
          <cell r="O313" t="str">
            <v>20210401-20220331</v>
          </cell>
          <cell r="P313" t="str">
            <v>1201 PARKWAY AVENUE, EWING, NJ, 08628</v>
          </cell>
          <cell r="Q313">
            <v>44866</v>
          </cell>
        </row>
        <row r="314">
          <cell r="A314">
            <v>315488</v>
          </cell>
          <cell r="B314" t="str">
            <v>CARE ONE AT MADISON AVENUE</v>
          </cell>
          <cell r="C314" t="str">
            <v>151 MADISON AVENUE</v>
          </cell>
          <cell r="D314" t="str">
            <v>MORRISTOWN</v>
          </cell>
          <cell r="E314" t="str">
            <v>NJ</v>
          </cell>
          <cell r="F314">
            <v>7960</v>
          </cell>
          <cell r="G314">
            <v>551</v>
          </cell>
          <cell r="H314" t="str">
            <v>Number of hospitalizations per 1000 long-stay resident days</v>
          </cell>
          <cell r="I314" t="str">
            <v>Long Stay</v>
          </cell>
          <cell r="J314">
            <v>1.5153479999999999</v>
          </cell>
          <cell r="K314">
            <v>2.3495849999999998</v>
          </cell>
          <cell r="L314">
            <v>2.3764249999999998</v>
          </cell>
          <cell r="N314" t="str">
            <v>Y</v>
          </cell>
          <cell r="O314" t="str">
            <v>20210401-20220331</v>
          </cell>
          <cell r="P314" t="str">
            <v>151 MADISON AVENUE, MORRISTOWN, NJ, 07960</v>
          </cell>
          <cell r="Q314">
            <v>44866</v>
          </cell>
        </row>
        <row r="315">
          <cell r="A315">
            <v>315490</v>
          </cell>
          <cell r="B315" t="str">
            <v>COMMUNITY MEDICAL CENTER TCU</v>
          </cell>
          <cell r="C315" t="str">
            <v>99 ROUTE 37 WEST</v>
          </cell>
          <cell r="D315" t="str">
            <v>TOMS RIVER</v>
          </cell>
          <cell r="E315" t="str">
            <v>NJ</v>
          </cell>
          <cell r="F315">
            <v>8755</v>
          </cell>
          <cell r="G315">
            <v>551</v>
          </cell>
          <cell r="H315" t="str">
            <v>Number of hospitalizations per 1000 long-stay resident days</v>
          </cell>
          <cell r="I315" t="str">
            <v>Long Stay</v>
          </cell>
          <cell r="J315" t="str">
            <v>---</v>
          </cell>
          <cell r="M315">
            <v>10</v>
          </cell>
          <cell r="N315" t="str">
            <v>Y</v>
          </cell>
          <cell r="O315" t="str">
            <v>20210401-20220331</v>
          </cell>
          <cell r="P315" t="str">
            <v>99 ROUTE 37 WEST, TOMS RIVER, NJ, 08755</v>
          </cell>
          <cell r="Q315">
            <v>44866</v>
          </cell>
        </row>
        <row r="316">
          <cell r="A316">
            <v>315491</v>
          </cell>
          <cell r="B316" t="str">
            <v>CEDAR CREST/MOUNTAINVIEW GARDENS</v>
          </cell>
          <cell r="C316" t="str">
            <v>4 CEDAR CREST VILLAGE DRIVE</v>
          </cell>
          <cell r="D316" t="str">
            <v>POMPTON PLAINS</v>
          </cell>
          <cell r="E316" t="str">
            <v>NJ</v>
          </cell>
          <cell r="F316">
            <v>7444</v>
          </cell>
          <cell r="G316">
            <v>551</v>
          </cell>
          <cell r="H316" t="str">
            <v>Number of hospitalizations per 1000 long-stay resident days</v>
          </cell>
          <cell r="I316" t="str">
            <v>Long Stay</v>
          </cell>
          <cell r="J316">
            <v>0.91125100000000003</v>
          </cell>
          <cell r="K316">
            <v>0.67229399999999995</v>
          </cell>
          <cell r="L316">
            <v>1.1307510000000001</v>
          </cell>
          <cell r="N316" t="str">
            <v>Y</v>
          </cell>
          <cell r="O316" t="str">
            <v>20210401-20220331</v>
          </cell>
          <cell r="P316" t="str">
            <v>4 CEDAR CREST VILLAGE DRIVE, POMPTON PLAINS, NJ, 07444</v>
          </cell>
          <cell r="Q316">
            <v>44866</v>
          </cell>
        </row>
        <row r="317">
          <cell r="A317">
            <v>315492</v>
          </cell>
          <cell r="B317" t="str">
            <v>BOONTON CARE CENTER</v>
          </cell>
          <cell r="C317" t="str">
            <v>199 POWERVILLE ROAD</v>
          </cell>
          <cell r="D317" t="str">
            <v>BOONTON</v>
          </cell>
          <cell r="E317" t="str">
            <v>NJ</v>
          </cell>
          <cell r="F317">
            <v>7005</v>
          </cell>
          <cell r="G317">
            <v>551</v>
          </cell>
          <cell r="H317" t="str">
            <v>Number of hospitalizations per 1000 long-stay resident days</v>
          </cell>
          <cell r="I317" t="str">
            <v>Long Stay</v>
          </cell>
          <cell r="J317">
            <v>1.9230389999999999</v>
          </cell>
          <cell r="K317">
            <v>2.2132800000000001</v>
          </cell>
          <cell r="L317">
            <v>1.7639800000000001</v>
          </cell>
          <cell r="N317" t="str">
            <v>Y</v>
          </cell>
          <cell r="O317" t="str">
            <v>20210401-20220331</v>
          </cell>
          <cell r="P317" t="str">
            <v>199 POWERVILLE ROAD, BOONTON, NJ, 07005</v>
          </cell>
          <cell r="Q317">
            <v>44866</v>
          </cell>
        </row>
        <row r="318">
          <cell r="A318">
            <v>315494</v>
          </cell>
          <cell r="B318" t="str">
            <v>ALARIS HEALTH AT THE CHATEAU</v>
          </cell>
          <cell r="C318" t="str">
            <v>96 PARKWAY</v>
          </cell>
          <cell r="D318" t="str">
            <v>ROCHELLE PARK</v>
          </cell>
          <cell r="E318" t="str">
            <v>NJ</v>
          </cell>
          <cell r="F318">
            <v>7662</v>
          </cell>
          <cell r="G318">
            <v>551</v>
          </cell>
          <cell r="H318" t="str">
            <v>Number of hospitalizations per 1000 long-stay resident days</v>
          </cell>
          <cell r="I318" t="str">
            <v>Long Stay</v>
          </cell>
          <cell r="J318">
            <v>1.2030350000000001</v>
          </cell>
          <cell r="K318">
            <v>2.6401300000000001</v>
          </cell>
          <cell r="L318">
            <v>3.3635090000000001</v>
          </cell>
          <cell r="N318" t="str">
            <v>Y</v>
          </cell>
          <cell r="O318" t="str">
            <v>20210401-20220331</v>
          </cell>
          <cell r="P318" t="str">
            <v>96 PARKWAY, ROCHELLE PARK, NJ, 07662</v>
          </cell>
          <cell r="Q318">
            <v>44866</v>
          </cell>
        </row>
        <row r="319">
          <cell r="A319">
            <v>315495</v>
          </cell>
          <cell r="B319" t="str">
            <v>RENAISSANCE PAVILION</v>
          </cell>
          <cell r="C319" t="str">
            <v>61 W JIMMIE LEEDS ROAD</v>
          </cell>
          <cell r="D319" t="str">
            <v>POMONA</v>
          </cell>
          <cell r="E319" t="str">
            <v>NJ</v>
          </cell>
          <cell r="F319">
            <v>8240</v>
          </cell>
          <cell r="G319">
            <v>551</v>
          </cell>
          <cell r="H319" t="str">
            <v>Number of hospitalizations per 1000 long-stay resident days</v>
          </cell>
          <cell r="I319" t="str">
            <v>Long Stay</v>
          </cell>
          <cell r="J319" t="str">
            <v>---</v>
          </cell>
          <cell r="M319">
            <v>10</v>
          </cell>
          <cell r="N319" t="str">
            <v>Y</v>
          </cell>
          <cell r="O319" t="str">
            <v>20210401-20220331</v>
          </cell>
          <cell r="P319" t="str">
            <v>61 W JIMMIE LEEDS ROAD, POMONA, NJ, 08240</v>
          </cell>
          <cell r="Q319">
            <v>44866</v>
          </cell>
        </row>
        <row r="320">
          <cell r="A320">
            <v>315496</v>
          </cell>
          <cell r="B320" t="str">
            <v>NEW JERSEY VETERANS MEMORIAL VINELAND</v>
          </cell>
          <cell r="C320" t="str">
            <v>524 NORTH WEST BLVD</v>
          </cell>
          <cell r="D320" t="str">
            <v>VINELAND</v>
          </cell>
          <cell r="E320" t="str">
            <v>NJ</v>
          </cell>
          <cell r="F320">
            <v>8360</v>
          </cell>
          <cell r="G320">
            <v>551</v>
          </cell>
          <cell r="H320" t="str">
            <v>Number of hospitalizations per 1000 long-stay resident days</v>
          </cell>
          <cell r="I320" t="str">
            <v>Long Stay</v>
          </cell>
          <cell r="J320">
            <v>2.207144</v>
          </cell>
          <cell r="K320">
            <v>1.7409699999999999</v>
          </cell>
          <cell r="L320">
            <v>1.2089430000000001</v>
          </cell>
          <cell r="N320" t="str">
            <v>Y</v>
          </cell>
          <cell r="O320" t="str">
            <v>20210401-20220331</v>
          </cell>
          <cell r="P320" t="str">
            <v>524 NORTH WEST BLVD, VINELAND, NJ, 08360</v>
          </cell>
          <cell r="Q320">
            <v>44866</v>
          </cell>
        </row>
        <row r="321">
          <cell r="A321">
            <v>315497</v>
          </cell>
          <cell r="B321" t="str">
            <v>ALLENDALE REHABILITATION AND HEALTHCARE CENTER</v>
          </cell>
          <cell r="C321" t="str">
            <v>85 HARRETON ROAD</v>
          </cell>
          <cell r="D321" t="str">
            <v>ALLENDALE</v>
          </cell>
          <cell r="E321" t="str">
            <v>NJ</v>
          </cell>
          <cell r="F321">
            <v>7401</v>
          </cell>
          <cell r="G321">
            <v>551</v>
          </cell>
          <cell r="H321" t="str">
            <v>Number of hospitalizations per 1000 long-stay resident days</v>
          </cell>
          <cell r="I321" t="str">
            <v>Long Stay</v>
          </cell>
          <cell r="J321">
            <v>1.477176</v>
          </cell>
          <cell r="K321">
            <v>1.3627689999999999</v>
          </cell>
          <cell r="L321">
            <v>1.4139550000000001</v>
          </cell>
          <cell r="N321" t="str">
            <v>Y</v>
          </cell>
          <cell r="O321" t="str">
            <v>20210401-20220331</v>
          </cell>
          <cell r="P321" t="str">
            <v>85 HARRETON ROAD, ALLENDALE, NJ, 07401</v>
          </cell>
          <cell r="Q321">
            <v>44866</v>
          </cell>
        </row>
        <row r="322">
          <cell r="A322">
            <v>315499</v>
          </cell>
          <cell r="B322" t="str">
            <v>LIONS GATE</v>
          </cell>
          <cell r="C322" t="str">
            <v>1100 LAUREL OAK ROAD</v>
          </cell>
          <cell r="D322" t="str">
            <v>VOORHEES</v>
          </cell>
          <cell r="E322" t="str">
            <v>NJ</v>
          </cell>
          <cell r="F322">
            <v>8043</v>
          </cell>
          <cell r="G322">
            <v>551</v>
          </cell>
          <cell r="H322" t="str">
            <v>Number of hospitalizations per 1000 long-stay resident days</v>
          </cell>
          <cell r="I322" t="str">
            <v>Long Stay</v>
          </cell>
          <cell r="J322">
            <v>0.73256600000000005</v>
          </cell>
          <cell r="K322">
            <v>0.54794500000000002</v>
          </cell>
          <cell r="L322">
            <v>1.1463989999999999</v>
          </cell>
          <cell r="N322" t="str">
            <v>Y</v>
          </cell>
          <cell r="O322" t="str">
            <v>20210401-20220331</v>
          </cell>
          <cell r="P322" t="str">
            <v>1100 LAUREL OAK ROAD, VOORHEES, NJ, 08043</v>
          </cell>
          <cell r="Q322">
            <v>44866</v>
          </cell>
        </row>
        <row r="323">
          <cell r="A323">
            <v>315500</v>
          </cell>
          <cell r="B323" t="str">
            <v>PROMEDICA SKILLED NURSING &amp; REHAB - VOORHEES WEST</v>
          </cell>
          <cell r="C323" t="str">
            <v>1086 DUMONT CIRCLE</v>
          </cell>
          <cell r="D323" t="str">
            <v>VOORHEES</v>
          </cell>
          <cell r="E323" t="str">
            <v>NJ</v>
          </cell>
          <cell r="F323">
            <v>8043</v>
          </cell>
          <cell r="G323">
            <v>551</v>
          </cell>
          <cell r="H323" t="str">
            <v>Number of hospitalizations per 1000 long-stay resident days</v>
          </cell>
          <cell r="I323" t="str">
            <v>Long Stay</v>
          </cell>
          <cell r="J323">
            <v>1.0041580000000001</v>
          </cell>
          <cell r="K323">
            <v>1.3266119999999999</v>
          </cell>
          <cell r="L323">
            <v>2.024823</v>
          </cell>
          <cell r="N323" t="str">
            <v>Y</v>
          </cell>
          <cell r="O323" t="str">
            <v>20210401-20220331</v>
          </cell>
          <cell r="P323" t="str">
            <v>1086 DUMONT CIRCLE, VOORHEES, NJ, 08043</v>
          </cell>
          <cell r="Q323">
            <v>44866</v>
          </cell>
        </row>
        <row r="324">
          <cell r="A324">
            <v>315501</v>
          </cell>
          <cell r="B324" t="str">
            <v>MERIDIAN SUBACUTE REHABILITATION</v>
          </cell>
          <cell r="C324" t="str">
            <v>1725 MERIDIAN TRAIL</v>
          </cell>
          <cell r="D324" t="str">
            <v>WALL</v>
          </cell>
          <cell r="E324" t="str">
            <v>NJ</v>
          </cell>
          <cell r="F324">
            <v>7719</v>
          </cell>
          <cell r="G324">
            <v>551</v>
          </cell>
          <cell r="H324" t="str">
            <v>Number of hospitalizations per 1000 long-stay resident days</v>
          </cell>
          <cell r="I324" t="str">
            <v>Long Stay</v>
          </cell>
          <cell r="J324" t="str">
            <v>---</v>
          </cell>
          <cell r="M324">
            <v>10</v>
          </cell>
          <cell r="N324" t="str">
            <v>Y</v>
          </cell>
          <cell r="O324" t="str">
            <v>20210401-20220331</v>
          </cell>
          <cell r="P324" t="str">
            <v>1725 MERIDIAN TRAIL, WALL, NJ, 07719</v>
          </cell>
          <cell r="Q324">
            <v>44866</v>
          </cell>
        </row>
        <row r="325">
          <cell r="A325">
            <v>315502</v>
          </cell>
          <cell r="B325" t="str">
            <v>CARE ONE AT TEANECK</v>
          </cell>
          <cell r="C325" t="str">
            <v>544 TEANECK ROAD</v>
          </cell>
          <cell r="D325" t="str">
            <v>TEANECK</v>
          </cell>
          <cell r="E325" t="str">
            <v>NJ</v>
          </cell>
          <cell r="F325">
            <v>7666</v>
          </cell>
          <cell r="G325">
            <v>551</v>
          </cell>
          <cell r="H325" t="str">
            <v>Number of hospitalizations per 1000 long-stay resident days</v>
          </cell>
          <cell r="I325" t="str">
            <v>Long Stay</v>
          </cell>
          <cell r="J325">
            <v>3.026742</v>
          </cell>
          <cell r="K325">
            <v>3.3995820000000001</v>
          </cell>
          <cell r="L325">
            <v>1.721454</v>
          </cell>
          <cell r="N325" t="str">
            <v>Y</v>
          </cell>
          <cell r="O325" t="str">
            <v>20210401-20220331</v>
          </cell>
          <cell r="P325" t="str">
            <v>544 TEANECK ROAD, TEANECK, NJ, 07666</v>
          </cell>
          <cell r="Q325">
            <v>44866</v>
          </cell>
        </row>
        <row r="326">
          <cell r="A326">
            <v>315503</v>
          </cell>
          <cell r="B326" t="str">
            <v>ROYAL SUITES HEALTH CARE &amp; REHABILITATION</v>
          </cell>
          <cell r="C326" t="str">
            <v>214 WEST JIMMIE LEEDS ROAD</v>
          </cell>
          <cell r="D326" t="str">
            <v>GALLOWAY TOWNSHIP</v>
          </cell>
          <cell r="E326" t="str">
            <v>NJ</v>
          </cell>
          <cell r="F326">
            <v>8205</v>
          </cell>
          <cell r="G326">
            <v>551</v>
          </cell>
          <cell r="H326" t="str">
            <v>Number of hospitalizations per 1000 long-stay resident days</v>
          </cell>
          <cell r="I326" t="str">
            <v>Long Stay</v>
          </cell>
          <cell r="J326">
            <v>1.0070779999999999</v>
          </cell>
          <cell r="K326">
            <v>0.85363999999999995</v>
          </cell>
          <cell r="L326">
            <v>1.299142</v>
          </cell>
          <cell r="N326" t="str">
            <v>Y</v>
          </cell>
          <cell r="O326" t="str">
            <v>20210401-20220331</v>
          </cell>
          <cell r="P326" t="str">
            <v>214 WEST JIMMIE LEEDS ROAD, GALLOWAY TOWNSHIP, NJ, 08205</v>
          </cell>
          <cell r="Q326">
            <v>44866</v>
          </cell>
        </row>
        <row r="327">
          <cell r="A327">
            <v>315504</v>
          </cell>
          <cell r="B327" t="str">
            <v>WEDGWOOD GARDENS CARE CENTER</v>
          </cell>
          <cell r="C327" t="str">
            <v>3419 HIGHWAY 9</v>
          </cell>
          <cell r="D327" t="str">
            <v>FREEHOLD</v>
          </cell>
          <cell r="E327" t="str">
            <v>NJ</v>
          </cell>
          <cell r="F327">
            <v>7728</v>
          </cell>
          <cell r="G327">
            <v>551</v>
          </cell>
          <cell r="H327" t="str">
            <v>Number of hospitalizations per 1000 long-stay resident days</v>
          </cell>
          <cell r="I327" t="str">
            <v>Long Stay</v>
          </cell>
          <cell r="J327">
            <v>2.1927270000000001</v>
          </cell>
          <cell r="K327">
            <v>1.5660339999999999</v>
          </cell>
          <cell r="L327">
            <v>1.094617</v>
          </cell>
          <cell r="N327" t="str">
            <v>Y</v>
          </cell>
          <cell r="O327" t="str">
            <v>20210401-20220331</v>
          </cell>
          <cell r="P327" t="str">
            <v>3419 HIGHWAY 9, FREEHOLD, NJ, 07728</v>
          </cell>
          <cell r="Q327">
            <v>44866</v>
          </cell>
        </row>
        <row r="328">
          <cell r="A328">
            <v>315505</v>
          </cell>
          <cell r="B328" t="str">
            <v>CLARA MAASS MEDICAL CENTER</v>
          </cell>
          <cell r="C328" t="str">
            <v>ONE CLARA MAASS DRIVE</v>
          </cell>
          <cell r="D328" t="str">
            <v>BELLEVILLE</v>
          </cell>
          <cell r="E328" t="str">
            <v>NJ</v>
          </cell>
          <cell r="F328">
            <v>7109</v>
          </cell>
          <cell r="G328">
            <v>551</v>
          </cell>
          <cell r="H328" t="str">
            <v>Number of hospitalizations per 1000 long-stay resident days</v>
          </cell>
          <cell r="I328" t="str">
            <v>Long Stay</v>
          </cell>
          <cell r="J328" t="str">
            <v>---</v>
          </cell>
          <cell r="M328">
            <v>10</v>
          </cell>
          <cell r="N328" t="str">
            <v>Y</v>
          </cell>
          <cell r="O328" t="str">
            <v>20210401-20220331</v>
          </cell>
          <cell r="P328" t="str">
            <v>ONE CLARA MAASS DRIVE, BELLEVILLE, NJ, 07109</v>
          </cell>
          <cell r="Q328">
            <v>44866</v>
          </cell>
        </row>
        <row r="329">
          <cell r="A329">
            <v>315506</v>
          </cell>
          <cell r="B329" t="str">
            <v>PROMEDICA SKILLED NURSING &amp; REHAB - WASHINGTON TWP</v>
          </cell>
          <cell r="C329" t="str">
            <v>378 FRIES MILL ROAD</v>
          </cell>
          <cell r="D329" t="str">
            <v>SEWELL</v>
          </cell>
          <cell r="E329" t="str">
            <v>NJ</v>
          </cell>
          <cell r="F329">
            <v>8080</v>
          </cell>
          <cell r="G329">
            <v>551</v>
          </cell>
          <cell r="H329" t="str">
            <v>Number of hospitalizations per 1000 long-stay resident days</v>
          </cell>
          <cell r="I329" t="str">
            <v>Long Stay</v>
          </cell>
          <cell r="J329">
            <v>1.379553</v>
          </cell>
          <cell r="K329">
            <v>1.548287</v>
          </cell>
          <cell r="L329">
            <v>1.720119</v>
          </cell>
          <cell r="N329" t="str">
            <v>Y</v>
          </cell>
          <cell r="O329" t="str">
            <v>20210401-20220331</v>
          </cell>
          <cell r="P329" t="str">
            <v>378 FRIES MILL ROAD, SEWELL, NJ, 08080</v>
          </cell>
          <cell r="Q329">
            <v>44866</v>
          </cell>
        </row>
        <row r="330">
          <cell r="A330">
            <v>315507</v>
          </cell>
          <cell r="B330" t="str">
            <v>BARNERT SUBACUTE REHABILITATION CENTER, LLC</v>
          </cell>
          <cell r="C330" t="str">
            <v>680 BROADWAY SUITE 301</v>
          </cell>
          <cell r="D330" t="str">
            <v>PATERSON</v>
          </cell>
          <cell r="E330" t="str">
            <v>NJ</v>
          </cell>
          <cell r="F330">
            <v>7514</v>
          </cell>
          <cell r="G330">
            <v>551</v>
          </cell>
          <cell r="H330" t="str">
            <v>Number of hospitalizations per 1000 long-stay resident days</v>
          </cell>
          <cell r="I330" t="str">
            <v>Long Stay</v>
          </cell>
          <cell r="J330" t="str">
            <v>*</v>
          </cell>
          <cell r="M330">
            <v>9</v>
          </cell>
          <cell r="N330" t="str">
            <v>Y</v>
          </cell>
          <cell r="O330" t="str">
            <v>20210401-20220331</v>
          </cell>
          <cell r="P330" t="str">
            <v>680 BROADWAY SUITE 301, PATERSON, NJ, 07514</v>
          </cell>
          <cell r="Q330">
            <v>44866</v>
          </cell>
        </row>
        <row r="331">
          <cell r="A331">
            <v>315508</v>
          </cell>
          <cell r="B331" t="str">
            <v>PELICAN POINTE POST ACUTE NURSING &amp; REHABILITATION</v>
          </cell>
          <cell r="C331" t="str">
            <v>3809 BAYSHORE ROAD</v>
          </cell>
          <cell r="D331" t="str">
            <v>NORTH CAPE MAY</v>
          </cell>
          <cell r="E331" t="str">
            <v>NJ</v>
          </cell>
          <cell r="F331">
            <v>8204</v>
          </cell>
          <cell r="G331">
            <v>551</v>
          </cell>
          <cell r="H331" t="str">
            <v>Number of hospitalizations per 1000 long-stay resident days</v>
          </cell>
          <cell r="I331" t="str">
            <v>Long Stay</v>
          </cell>
          <cell r="J331">
            <v>1.6401250000000001</v>
          </cell>
          <cell r="K331">
            <v>1.5201769999999999</v>
          </cell>
          <cell r="L331">
            <v>1.4205700000000001</v>
          </cell>
          <cell r="N331" t="str">
            <v>Y</v>
          </cell>
          <cell r="O331" t="str">
            <v>20210401-20220331</v>
          </cell>
          <cell r="P331" t="str">
            <v>3809 BAYSHORE ROAD, NORTH CAPE MAY, NJ, 08204</v>
          </cell>
          <cell r="Q331">
            <v>44866</v>
          </cell>
        </row>
        <row r="332">
          <cell r="A332">
            <v>315509</v>
          </cell>
          <cell r="B332" t="str">
            <v>ROOSEVELT CARE CENTER AT OLD BRIDGE</v>
          </cell>
          <cell r="C332" t="str">
            <v>1133 MARLBORO ROAD</v>
          </cell>
          <cell r="D332" t="str">
            <v>OLD BRIDGE</v>
          </cell>
          <cell r="E332" t="str">
            <v>NJ</v>
          </cell>
          <cell r="F332">
            <v>8857</v>
          </cell>
          <cell r="G332">
            <v>551</v>
          </cell>
          <cell r="H332" t="str">
            <v>Number of hospitalizations per 1000 long-stay resident days</v>
          </cell>
          <cell r="I332" t="str">
            <v>Long Stay</v>
          </cell>
          <cell r="J332">
            <v>1.391769</v>
          </cell>
          <cell r="K332">
            <v>1.1129370000000001</v>
          </cell>
          <cell r="L332">
            <v>1.2256</v>
          </cell>
          <cell r="N332" t="str">
            <v>Y</v>
          </cell>
          <cell r="O332" t="str">
            <v>20210401-20220331</v>
          </cell>
          <cell r="P332" t="str">
            <v>1133 MARLBORO ROAD, OLD BRIDGE, NJ, 08857</v>
          </cell>
          <cell r="Q332">
            <v>44866</v>
          </cell>
        </row>
        <row r="333">
          <cell r="A333">
            <v>315510</v>
          </cell>
          <cell r="B333" t="str">
            <v>BRIDGEWAY CARE AND REHAB CENTER AT HILLSBOROUGH</v>
          </cell>
          <cell r="C333" t="str">
            <v>395 AMWELL ROAD</v>
          </cell>
          <cell r="D333" t="str">
            <v>HILLSBOROUGH</v>
          </cell>
          <cell r="E333" t="str">
            <v>NJ</v>
          </cell>
          <cell r="F333">
            <v>8844</v>
          </cell>
          <cell r="G333">
            <v>551</v>
          </cell>
          <cell r="H333" t="str">
            <v>Number of hospitalizations per 1000 long-stay resident days</v>
          </cell>
          <cell r="I333" t="str">
            <v>Long Stay</v>
          </cell>
          <cell r="J333">
            <v>3.6003759999999998</v>
          </cell>
          <cell r="K333">
            <v>2.898215</v>
          </cell>
          <cell r="L333">
            <v>1.2337530000000001</v>
          </cell>
          <cell r="N333" t="str">
            <v>Y</v>
          </cell>
          <cell r="O333" t="str">
            <v>20210401-20220331</v>
          </cell>
          <cell r="P333" t="str">
            <v>395 AMWELL ROAD, HILLSBOROUGH, NJ, 08844</v>
          </cell>
          <cell r="Q333">
            <v>44866</v>
          </cell>
        </row>
        <row r="334">
          <cell r="A334">
            <v>315511</v>
          </cell>
          <cell r="B334" t="str">
            <v>CARE ONE AT HANOVER TOWNSHIP</v>
          </cell>
          <cell r="C334" t="str">
            <v>101 WHIPPANY ROAD</v>
          </cell>
          <cell r="D334" t="str">
            <v>WHIPPANY</v>
          </cell>
          <cell r="E334" t="str">
            <v>NJ</v>
          </cell>
          <cell r="F334">
            <v>7981</v>
          </cell>
          <cell r="G334">
            <v>551</v>
          </cell>
          <cell r="H334" t="str">
            <v>Number of hospitalizations per 1000 long-stay resident days</v>
          </cell>
          <cell r="I334" t="str">
            <v>Long Stay</v>
          </cell>
          <cell r="J334">
            <v>2.1006</v>
          </cell>
          <cell r="K334">
            <v>2.9579960000000001</v>
          </cell>
          <cell r="L334">
            <v>2.1582400000000002</v>
          </cell>
          <cell r="N334" t="str">
            <v>Y</v>
          </cell>
          <cell r="O334" t="str">
            <v>20210401-20220331</v>
          </cell>
          <cell r="P334" t="str">
            <v>101 WHIPPANY ROAD, WHIPPANY, NJ, 07981</v>
          </cell>
          <cell r="Q334">
            <v>44866</v>
          </cell>
        </row>
        <row r="335">
          <cell r="A335">
            <v>315512</v>
          </cell>
          <cell r="B335" t="str">
            <v>HOBOKEN UNIVERSITY MEDICAL CENTER TCU</v>
          </cell>
          <cell r="C335" t="str">
            <v>308 WILLOW AVENUE</v>
          </cell>
          <cell r="D335" t="str">
            <v>HOBOKEN</v>
          </cell>
          <cell r="E335" t="str">
            <v>NJ</v>
          </cell>
          <cell r="F335">
            <v>7030</v>
          </cell>
          <cell r="G335">
            <v>551</v>
          </cell>
          <cell r="H335" t="str">
            <v>Number of hospitalizations per 1000 long-stay resident days</v>
          </cell>
          <cell r="I335" t="str">
            <v>Long Stay</v>
          </cell>
          <cell r="J335" t="str">
            <v>---</v>
          </cell>
          <cell r="M335">
            <v>10</v>
          </cell>
          <cell r="N335" t="str">
            <v>Y</v>
          </cell>
          <cell r="O335" t="str">
            <v>20210401-20220331</v>
          </cell>
          <cell r="P335" t="str">
            <v>308 WILLOW AVENUE, HOBOKEN, NJ, 07030</v>
          </cell>
          <cell r="Q335">
            <v>44866</v>
          </cell>
        </row>
        <row r="336">
          <cell r="A336">
            <v>315513</v>
          </cell>
          <cell r="B336" t="str">
            <v>PROMEDICA SKILLED NURSING AND REHAB VOORHEES EAST</v>
          </cell>
          <cell r="C336" t="str">
            <v>113 SOUTH ROUTE 73</v>
          </cell>
          <cell r="D336" t="str">
            <v>VOORHEES</v>
          </cell>
          <cell r="E336" t="str">
            <v>NJ</v>
          </cell>
          <cell r="F336">
            <v>8043</v>
          </cell>
          <cell r="G336">
            <v>551</v>
          </cell>
          <cell r="H336" t="str">
            <v>Number of hospitalizations per 1000 long-stay resident days</v>
          </cell>
          <cell r="I336" t="str">
            <v>Long Stay</v>
          </cell>
          <cell r="J336" t="str">
            <v>---</v>
          </cell>
          <cell r="M336">
            <v>10</v>
          </cell>
          <cell r="N336" t="str">
            <v>Y</v>
          </cell>
          <cell r="O336" t="str">
            <v>20210401-20220331</v>
          </cell>
          <cell r="P336" t="str">
            <v>113 SOUTH ROUTE 73, VOORHEES, NJ, 08043</v>
          </cell>
          <cell r="Q336">
            <v>44866</v>
          </cell>
        </row>
        <row r="337">
          <cell r="A337">
            <v>315514</v>
          </cell>
          <cell r="B337" t="str">
            <v>EXCEL CARE AT EGG HARBOR</v>
          </cell>
          <cell r="C337" t="str">
            <v>6818 DELILAH ROAD</v>
          </cell>
          <cell r="D337" t="str">
            <v>EGG HARBOR TOWNSHIP</v>
          </cell>
          <cell r="E337" t="str">
            <v>NJ</v>
          </cell>
          <cell r="F337">
            <v>8234</v>
          </cell>
          <cell r="G337">
            <v>551</v>
          </cell>
          <cell r="H337" t="str">
            <v>Number of hospitalizations per 1000 long-stay resident days</v>
          </cell>
          <cell r="I337" t="str">
            <v>Long Stay</v>
          </cell>
          <cell r="J337">
            <v>1.990273</v>
          </cell>
          <cell r="K337">
            <v>2.784653</v>
          </cell>
          <cell r="L337">
            <v>2.1443910000000002</v>
          </cell>
          <cell r="N337" t="str">
            <v>Y</v>
          </cell>
          <cell r="O337" t="str">
            <v>20210401-20220331</v>
          </cell>
          <cell r="P337" t="str">
            <v>6818 DELILAH ROAD, EGG HARBOR TOWNSHIP, NJ, 08234</v>
          </cell>
          <cell r="Q337">
            <v>44866</v>
          </cell>
        </row>
        <row r="338">
          <cell r="A338">
            <v>315515</v>
          </cell>
          <cell r="B338" t="str">
            <v>ATRIUM AT NAVESINK HARBOR, THE</v>
          </cell>
          <cell r="C338" t="str">
            <v>40 RIVERSIDE AVENUE</v>
          </cell>
          <cell r="D338" t="str">
            <v>RED BANK</v>
          </cell>
          <cell r="E338" t="str">
            <v>NJ</v>
          </cell>
          <cell r="F338">
            <v>7701</v>
          </cell>
          <cell r="G338">
            <v>551</v>
          </cell>
          <cell r="H338" t="str">
            <v>Number of hospitalizations per 1000 long-stay resident days</v>
          </cell>
          <cell r="I338" t="str">
            <v>Long Stay</v>
          </cell>
          <cell r="J338" t="str">
            <v>*</v>
          </cell>
          <cell r="M338">
            <v>9</v>
          </cell>
          <cell r="N338" t="str">
            <v>Y</v>
          </cell>
          <cell r="O338" t="str">
            <v>20210401-20220331</v>
          </cell>
          <cell r="P338" t="str">
            <v>40 RIVERSIDE AVENUE, RED BANK, NJ, 07701</v>
          </cell>
          <cell r="Q338">
            <v>44866</v>
          </cell>
        </row>
        <row r="339">
          <cell r="A339">
            <v>315516</v>
          </cell>
          <cell r="B339" t="str">
            <v>ADVANCED SUBACUTE REHABILITATION CENTER AT SEWELL</v>
          </cell>
          <cell r="C339" t="str">
            <v>685 SALINA ROAD</v>
          </cell>
          <cell r="D339" t="str">
            <v>SEWELL</v>
          </cell>
          <cell r="E339" t="str">
            <v>NJ</v>
          </cell>
          <cell r="F339">
            <v>8080</v>
          </cell>
          <cell r="G339">
            <v>551</v>
          </cell>
          <cell r="H339" t="str">
            <v>Number of hospitalizations per 1000 long-stay resident days</v>
          </cell>
          <cell r="I339" t="str">
            <v>Long Stay</v>
          </cell>
          <cell r="J339">
            <v>1.244715</v>
          </cell>
          <cell r="K339">
            <v>1.036842</v>
          </cell>
          <cell r="L339">
            <v>1.2766980000000001</v>
          </cell>
          <cell r="N339" t="str">
            <v>Y</v>
          </cell>
          <cell r="O339" t="str">
            <v>20210401-20220331</v>
          </cell>
          <cell r="P339" t="str">
            <v>685 SALINA ROAD, SEWELL, NJ, 08080</v>
          </cell>
          <cell r="Q339">
            <v>44866</v>
          </cell>
        </row>
        <row r="340">
          <cell r="A340">
            <v>315517</v>
          </cell>
          <cell r="B340" t="str">
            <v>PROMEDICA TOTAL REHAB + (MOORESTOWN)</v>
          </cell>
          <cell r="C340" t="str">
            <v>212 MARTER AVENUE</v>
          </cell>
          <cell r="D340" t="str">
            <v>MOORESTOWN</v>
          </cell>
          <cell r="E340" t="str">
            <v>NJ</v>
          </cell>
          <cell r="F340">
            <v>8057</v>
          </cell>
          <cell r="G340">
            <v>551</v>
          </cell>
          <cell r="H340" t="str">
            <v>Number of hospitalizations per 1000 long-stay resident days</v>
          </cell>
          <cell r="I340" t="str">
            <v>Long Stay</v>
          </cell>
          <cell r="J340" t="str">
            <v>---</v>
          </cell>
          <cell r="M340">
            <v>10</v>
          </cell>
          <cell r="N340" t="str">
            <v>Y</v>
          </cell>
          <cell r="O340" t="str">
            <v>20210401-20220331</v>
          </cell>
          <cell r="P340" t="str">
            <v>212 MARTER AVENUE, MOORESTOWN, NJ, 08057</v>
          </cell>
          <cell r="Q340">
            <v>44866</v>
          </cell>
        </row>
        <row r="341">
          <cell r="A341">
            <v>315518</v>
          </cell>
          <cell r="B341" t="str">
            <v>VENETIAN CARE &amp; REHABILITATION CENTER, THE</v>
          </cell>
          <cell r="C341" t="str">
            <v>275 JOHN T O'LEARY BOULEVARD</v>
          </cell>
          <cell r="D341" t="str">
            <v>SOUTH AMBOY</v>
          </cell>
          <cell r="E341" t="str">
            <v>NJ</v>
          </cell>
          <cell r="F341">
            <v>8879</v>
          </cell>
          <cell r="G341">
            <v>551</v>
          </cell>
          <cell r="H341" t="str">
            <v>Number of hospitalizations per 1000 long-stay resident days</v>
          </cell>
          <cell r="I341" t="str">
            <v>Long Stay</v>
          </cell>
          <cell r="J341">
            <v>1.8175349999999999</v>
          </cell>
          <cell r="K341">
            <v>1.902263</v>
          </cell>
          <cell r="L341">
            <v>1.604106</v>
          </cell>
          <cell r="N341" t="str">
            <v>Y</v>
          </cell>
          <cell r="O341" t="str">
            <v>20210401-20220331</v>
          </cell>
          <cell r="P341" t="str">
            <v>275 JOHN T O'LEARY BOULEVARD, SOUTH AMBOY, NJ, 08879</v>
          </cell>
          <cell r="Q341">
            <v>44866</v>
          </cell>
        </row>
        <row r="342">
          <cell r="A342">
            <v>315519</v>
          </cell>
          <cell r="B342" t="str">
            <v>ATRIUM POST ACUTE CARE OF HAMILTON</v>
          </cell>
          <cell r="C342" t="str">
            <v>3 HAMILTON HEALTH PLACE</v>
          </cell>
          <cell r="D342" t="str">
            <v>HAMILTON</v>
          </cell>
          <cell r="E342" t="str">
            <v>NJ</v>
          </cell>
          <cell r="F342">
            <v>8690</v>
          </cell>
          <cell r="G342">
            <v>551</v>
          </cell>
          <cell r="H342" t="str">
            <v>Number of hospitalizations per 1000 long-stay resident days</v>
          </cell>
          <cell r="I342" t="str">
            <v>Long Stay</v>
          </cell>
          <cell r="J342" t="str">
            <v>*</v>
          </cell>
          <cell r="M342">
            <v>9</v>
          </cell>
          <cell r="N342" t="str">
            <v>Y</v>
          </cell>
          <cell r="O342" t="str">
            <v>20210401-20220331</v>
          </cell>
          <cell r="P342" t="str">
            <v>3 HAMILTON HEALTH PLACE, HAMILTON, NJ, 08690</v>
          </cell>
          <cell r="Q342">
            <v>44866</v>
          </cell>
        </row>
        <row r="343">
          <cell r="A343">
            <v>315520</v>
          </cell>
          <cell r="B343" t="str">
            <v>SOMERSET WOODS REHABILITATION &amp; NURSING CENTER</v>
          </cell>
          <cell r="C343" t="str">
            <v>780 OLD NEW BRUNSWICK ROAD</v>
          </cell>
          <cell r="D343" t="str">
            <v>SOMERSET</v>
          </cell>
          <cell r="E343" t="str">
            <v>NJ</v>
          </cell>
          <cell r="F343">
            <v>8873</v>
          </cell>
          <cell r="G343">
            <v>551</v>
          </cell>
          <cell r="H343" t="str">
            <v>Number of hospitalizations per 1000 long-stay resident days</v>
          </cell>
          <cell r="I343" t="str">
            <v>Long Stay</v>
          </cell>
          <cell r="J343">
            <v>1.446286</v>
          </cell>
          <cell r="K343">
            <v>1.710037</v>
          </cell>
          <cell r="L343">
            <v>1.8121609999999999</v>
          </cell>
          <cell r="N343" t="str">
            <v>Y</v>
          </cell>
          <cell r="O343" t="str">
            <v>20210401-20220331</v>
          </cell>
          <cell r="P343" t="str">
            <v>780 OLD NEW BRUNSWICK ROAD, SOMERSET, NJ, 08873</v>
          </cell>
          <cell r="Q343">
            <v>44866</v>
          </cell>
        </row>
        <row r="344">
          <cell r="A344">
            <v>315521</v>
          </cell>
          <cell r="B344" t="str">
            <v>ATRIUM POST ACUTE CARE OF WOODBURY</v>
          </cell>
          <cell r="C344" t="str">
            <v>467 COOPER STREET</v>
          </cell>
          <cell r="D344" t="str">
            <v>WOODBURY</v>
          </cell>
          <cell r="E344" t="str">
            <v>NJ</v>
          </cell>
          <cell r="F344">
            <v>8096</v>
          </cell>
          <cell r="G344">
            <v>551</v>
          </cell>
          <cell r="H344" t="str">
            <v>Number of hospitalizations per 1000 long-stay resident days</v>
          </cell>
          <cell r="I344" t="str">
            <v>Long Stay</v>
          </cell>
          <cell r="J344" t="str">
            <v>*</v>
          </cell>
          <cell r="M344">
            <v>9</v>
          </cell>
          <cell r="N344" t="str">
            <v>Y</v>
          </cell>
          <cell r="O344" t="str">
            <v>20210401-20220331</v>
          </cell>
          <cell r="P344" t="str">
            <v>467 COOPER STREET, WOODBURY, NJ, 08096</v>
          </cell>
          <cell r="Q344">
            <v>44866</v>
          </cell>
        </row>
        <row r="345">
          <cell r="A345">
            <v>315522</v>
          </cell>
          <cell r="B345" t="str">
            <v>PROMEDICA TOTAL REHAB + (PISCATAWAY)</v>
          </cell>
          <cell r="C345" t="str">
            <v>10 STERLING DRIVE</v>
          </cell>
          <cell r="D345" t="str">
            <v>PISCATAWAY</v>
          </cell>
          <cell r="E345" t="str">
            <v>NJ</v>
          </cell>
          <cell r="F345">
            <v>8854</v>
          </cell>
          <cell r="G345">
            <v>551</v>
          </cell>
          <cell r="H345" t="str">
            <v>Number of hospitalizations per 1000 long-stay resident days</v>
          </cell>
          <cell r="I345" t="str">
            <v>Long Stay</v>
          </cell>
          <cell r="J345" t="str">
            <v>*</v>
          </cell>
          <cell r="M345">
            <v>9</v>
          </cell>
          <cell r="N345" t="str">
            <v>Y</v>
          </cell>
          <cell r="O345" t="str">
            <v>20210401-20220331</v>
          </cell>
          <cell r="P345" t="str">
            <v>10 STERLING DRIVE, PISCATAWAY, NJ, 08854</v>
          </cell>
          <cell r="Q345">
            <v>44866</v>
          </cell>
        </row>
        <row r="346">
          <cell r="A346">
            <v>315523</v>
          </cell>
          <cell r="B346" t="str">
            <v>CONTINUING CARE AT LANTERN HILL</v>
          </cell>
          <cell r="C346" t="str">
            <v>537 MOUNTAIN AVENUE</v>
          </cell>
          <cell r="D346" t="str">
            <v>NEW PROVIDENCE</v>
          </cell>
          <cell r="E346" t="str">
            <v>NJ</v>
          </cell>
          <cell r="F346">
            <v>7974</v>
          </cell>
          <cell r="G346">
            <v>551</v>
          </cell>
          <cell r="H346" t="str">
            <v>Number of hospitalizations per 1000 long-stay resident days</v>
          </cell>
          <cell r="I346" t="str">
            <v>Long Stay</v>
          </cell>
          <cell r="J346">
            <v>1.123273</v>
          </cell>
          <cell r="K346">
            <v>1.0302199999999999</v>
          </cell>
          <cell r="L346">
            <v>1.405691</v>
          </cell>
          <cell r="N346" t="str">
            <v>Y</v>
          </cell>
          <cell r="O346" t="str">
            <v>20210401-20220331</v>
          </cell>
          <cell r="P346" t="str">
            <v>537 MOUNTAIN AVENUE, NEW PROVIDENCE, NJ, 07974</v>
          </cell>
          <cell r="Q346">
            <v>44866</v>
          </cell>
        </row>
        <row r="347">
          <cell r="A347">
            <v>315524</v>
          </cell>
          <cell r="B347" t="str">
            <v>LAUREL BROOK REHABILITATION AND HEALTHCARE CENTER</v>
          </cell>
          <cell r="C347" t="str">
            <v>3718 CHURCH ROAD</v>
          </cell>
          <cell r="D347" t="str">
            <v>MOUNT LAUREL</v>
          </cell>
          <cell r="E347" t="str">
            <v>NJ</v>
          </cell>
          <cell r="F347">
            <v>8054</v>
          </cell>
          <cell r="G347">
            <v>551</v>
          </cell>
          <cell r="H347" t="str">
            <v>Number of hospitalizations per 1000 long-stay resident days</v>
          </cell>
          <cell r="I347" t="str">
            <v>Long Stay</v>
          </cell>
          <cell r="J347">
            <v>1.0855109999999999</v>
          </cell>
          <cell r="K347">
            <v>1.350922</v>
          </cell>
          <cell r="L347">
            <v>1.9073979999999999</v>
          </cell>
          <cell r="N347" t="str">
            <v>Y</v>
          </cell>
          <cell r="O347" t="str">
            <v>20210401-20220331</v>
          </cell>
          <cell r="P347" t="str">
            <v>3718 CHURCH ROAD, MOUNT LAUREL, NJ, 08054</v>
          </cell>
          <cell r="Q347">
            <v>44866</v>
          </cell>
        </row>
        <row r="348">
          <cell r="A348">
            <v>315525</v>
          </cell>
          <cell r="B348" t="str">
            <v>HUDSON HILLS SENIOR LIVING, LLC</v>
          </cell>
          <cell r="C348" t="str">
            <v>3161 KENNEDY BLVD</v>
          </cell>
          <cell r="D348" t="str">
            <v>NORTH BERGEN</v>
          </cell>
          <cell r="E348" t="str">
            <v>NJ</v>
          </cell>
          <cell r="F348">
            <v>7047</v>
          </cell>
          <cell r="G348">
            <v>551</v>
          </cell>
          <cell r="H348" t="str">
            <v>Number of hospitalizations per 1000 long-stay resident days</v>
          </cell>
          <cell r="I348" t="str">
            <v>Long Stay</v>
          </cell>
          <cell r="J348">
            <v>2.0611100000000002</v>
          </cell>
          <cell r="K348">
            <v>2.0755499999999998</v>
          </cell>
          <cell r="L348">
            <v>1.543396</v>
          </cell>
          <cell r="N348" t="str">
            <v>Y</v>
          </cell>
          <cell r="O348" t="str">
            <v>20210401-20220331</v>
          </cell>
          <cell r="P348" t="str">
            <v>3161 KENNEDY BLVD, NORTH BERGEN, NJ, 07047</v>
          </cell>
          <cell r="Q348">
            <v>44866</v>
          </cell>
        </row>
        <row r="349">
          <cell r="A349">
            <v>315526</v>
          </cell>
          <cell r="B349" t="str">
            <v>ATRIUM POST ACUTE CARE OF LIVINGSTON</v>
          </cell>
          <cell r="C349" t="str">
            <v>348 EAST CEDAR STREET</v>
          </cell>
          <cell r="D349" t="str">
            <v>LIVINGSTON</v>
          </cell>
          <cell r="E349" t="str">
            <v>NJ</v>
          </cell>
          <cell r="F349">
            <v>7039</v>
          </cell>
          <cell r="G349">
            <v>551</v>
          </cell>
          <cell r="H349" t="str">
            <v>Number of hospitalizations per 1000 long-stay resident days</v>
          </cell>
          <cell r="I349" t="str">
            <v>Long Stay</v>
          </cell>
          <cell r="J349" t="str">
            <v>*</v>
          </cell>
          <cell r="M349">
            <v>9</v>
          </cell>
          <cell r="N349" t="str">
            <v>Y</v>
          </cell>
          <cell r="O349" t="str">
            <v>20210401-20220331</v>
          </cell>
          <cell r="P349" t="str">
            <v>348 EAST CEDAR STREET, LIVINGSTON, NJ, 07039</v>
          </cell>
          <cell r="Q349">
            <v>44866</v>
          </cell>
        </row>
        <row r="350">
          <cell r="A350">
            <v>315527</v>
          </cell>
          <cell r="B350" t="str">
            <v>WINCHESTER GARDENS HEALTH CARE CENTER</v>
          </cell>
          <cell r="C350" t="str">
            <v>333 ELMWOOD AVENUE</v>
          </cell>
          <cell r="D350" t="str">
            <v>MAPLEWOOD</v>
          </cell>
          <cell r="E350" t="str">
            <v>NJ</v>
          </cell>
          <cell r="F350">
            <v>7040</v>
          </cell>
          <cell r="G350">
            <v>551</v>
          </cell>
          <cell r="H350" t="str">
            <v>Number of hospitalizations per 1000 long-stay resident days</v>
          </cell>
          <cell r="I350" t="str">
            <v>Long Stay</v>
          </cell>
          <cell r="J350" t="str">
            <v>*</v>
          </cell>
          <cell r="M350">
            <v>9</v>
          </cell>
          <cell r="N350" t="str">
            <v>Y</v>
          </cell>
          <cell r="O350" t="str">
            <v>20210401-20220331</v>
          </cell>
          <cell r="P350" t="str">
            <v>333 ELMWOOD AVENUE, MAPLEWOOD, NJ, 07040</v>
          </cell>
          <cell r="Q350">
            <v>44866</v>
          </cell>
        </row>
        <row r="351">
          <cell r="A351">
            <v>315528</v>
          </cell>
          <cell r="B351" t="str">
            <v>JEWISH HOME FOR REHABILITATION AND NURSING, THE</v>
          </cell>
          <cell r="C351" t="str">
            <v>1151 WEST MAIN STREET</v>
          </cell>
          <cell r="D351" t="str">
            <v>FREEHOLD</v>
          </cell>
          <cell r="E351" t="str">
            <v>NJ</v>
          </cell>
          <cell r="F351">
            <v>7728</v>
          </cell>
          <cell r="G351">
            <v>551</v>
          </cell>
          <cell r="H351" t="str">
            <v>Number of hospitalizations per 1000 long-stay resident days</v>
          </cell>
          <cell r="I351" t="str">
            <v>Long Stay</v>
          </cell>
          <cell r="J351">
            <v>1.9411560000000001</v>
          </cell>
          <cell r="K351">
            <v>2.2301519999999999</v>
          </cell>
          <cell r="L351">
            <v>1.760837</v>
          </cell>
          <cell r="N351" t="str">
            <v>Y</v>
          </cell>
          <cell r="O351" t="str">
            <v>20210401-20220331</v>
          </cell>
          <cell r="P351" t="str">
            <v>1151 WEST MAIN STREET, FREEHOLD, NJ, 07728</v>
          </cell>
          <cell r="Q351">
            <v>44866</v>
          </cell>
        </row>
        <row r="352">
          <cell r="A352">
            <v>315529</v>
          </cell>
          <cell r="B352" t="str">
            <v>SYCAMORE LIVING AT EAST HANOVER</v>
          </cell>
          <cell r="C352" t="str">
            <v>ONE SOUTH RIDGEDALE AVENUE</v>
          </cell>
          <cell r="D352" t="str">
            <v>EAST HANOVER</v>
          </cell>
          <cell r="E352" t="str">
            <v>NJ</v>
          </cell>
          <cell r="F352">
            <v>7936</v>
          </cell>
          <cell r="G352">
            <v>551</v>
          </cell>
          <cell r="H352" t="str">
            <v>Number of hospitalizations per 1000 long-stay resident days</v>
          </cell>
          <cell r="I352" t="str">
            <v>Long Stay</v>
          </cell>
          <cell r="J352">
            <v>1.8704419999999999</v>
          </cell>
          <cell r="K352">
            <v>2.022586</v>
          </cell>
          <cell r="L352">
            <v>1.6573260000000001</v>
          </cell>
          <cell r="N352" t="str">
            <v>Y</v>
          </cell>
          <cell r="O352" t="str">
            <v>20210401-20220331</v>
          </cell>
          <cell r="P352" t="str">
            <v>ONE SOUTH RIDGEDALE AVENUE, EAST HANOVER, NJ, 07936</v>
          </cell>
          <cell r="Q352">
            <v>44866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sheetName val="Physically Restrained"/>
      <sheetName val="Falls with Major Injuries"/>
      <sheetName val="Antipsychotic Meds"/>
      <sheetName val="Pressure Ulcers"/>
      <sheetName val="Influenza"/>
      <sheetName val="hospitalizations per 1000"/>
    </sheetNames>
    <sheetDataSet>
      <sheetData sheetId="0"/>
      <sheetData sheetId="1"/>
      <sheetData sheetId="2">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409</v>
          </cell>
          <cell r="H2" t="str">
            <v>Percentage of long-stay residents who were physically restrained</v>
          </cell>
          <cell r="I2" t="str">
            <v>Long Stay</v>
          </cell>
          <cell r="J2">
            <v>0</v>
          </cell>
          <cell r="K2"/>
          <cell r="L2">
            <v>0</v>
          </cell>
          <cell r="M2"/>
          <cell r="N2">
            <v>0</v>
          </cell>
          <cell r="O2"/>
          <cell r="P2">
            <v>0</v>
          </cell>
          <cell r="Q2"/>
          <cell r="R2">
            <v>0</v>
          </cell>
          <cell r="S2"/>
          <cell r="T2" t="str">
            <v>N</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409</v>
          </cell>
          <cell r="H3" t="str">
            <v>Percentage of long-stay residents who were physically restrained</v>
          </cell>
          <cell r="I3" t="str">
            <v>Long Stay</v>
          </cell>
          <cell r="J3" t="str">
            <v>*</v>
          </cell>
          <cell r="K3">
            <v>9</v>
          </cell>
          <cell r="L3" t="str">
            <v>*</v>
          </cell>
          <cell r="M3">
            <v>9</v>
          </cell>
          <cell r="N3" t="str">
            <v>*</v>
          </cell>
          <cell r="O3">
            <v>9</v>
          </cell>
          <cell r="P3" t="str">
            <v>*</v>
          </cell>
          <cell r="Q3">
            <v>9</v>
          </cell>
          <cell r="R3" t="str">
            <v>*</v>
          </cell>
          <cell r="S3">
            <v>9</v>
          </cell>
          <cell r="T3" t="str">
            <v>N</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409</v>
          </cell>
          <cell r="H4" t="str">
            <v>Percentage of long-stay residents who were physically restrained</v>
          </cell>
          <cell r="I4" t="str">
            <v>Long Stay</v>
          </cell>
          <cell r="J4">
            <v>0</v>
          </cell>
          <cell r="K4"/>
          <cell r="L4">
            <v>0</v>
          </cell>
          <cell r="M4"/>
          <cell r="N4">
            <v>0</v>
          </cell>
          <cell r="O4"/>
          <cell r="P4">
            <v>0</v>
          </cell>
          <cell r="Q4"/>
          <cell r="R4">
            <v>0</v>
          </cell>
          <cell r="S4"/>
          <cell r="T4" t="str">
            <v>N</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409</v>
          </cell>
          <cell r="H5" t="str">
            <v>Percentage of long-stay residents who were physically restrained</v>
          </cell>
          <cell r="I5" t="str">
            <v>Long Stay</v>
          </cell>
          <cell r="J5">
            <v>0</v>
          </cell>
          <cell r="K5"/>
          <cell r="L5">
            <v>0</v>
          </cell>
          <cell r="M5"/>
          <cell r="N5">
            <v>0</v>
          </cell>
          <cell r="O5"/>
          <cell r="P5">
            <v>0</v>
          </cell>
          <cell r="Q5"/>
          <cell r="R5">
            <v>0</v>
          </cell>
          <cell r="S5"/>
          <cell r="T5" t="str">
            <v>N</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409</v>
          </cell>
          <cell r="H6" t="str">
            <v>Percentage of long-stay residents who were physically restrained</v>
          </cell>
          <cell r="I6" t="str">
            <v>Long Stay</v>
          </cell>
          <cell r="J6">
            <v>0</v>
          </cell>
          <cell r="K6"/>
          <cell r="L6">
            <v>0</v>
          </cell>
          <cell r="M6"/>
          <cell r="N6">
            <v>0</v>
          </cell>
          <cell r="O6"/>
          <cell r="P6">
            <v>0</v>
          </cell>
          <cell r="Q6"/>
          <cell r="R6">
            <v>0</v>
          </cell>
          <cell r="S6"/>
          <cell r="T6" t="str">
            <v>N</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409</v>
          </cell>
          <cell r="H7" t="str">
            <v>Percentage of long-stay residents who were physically restrained</v>
          </cell>
          <cell r="I7" t="str">
            <v>Long Stay</v>
          </cell>
          <cell r="J7">
            <v>0</v>
          </cell>
          <cell r="K7"/>
          <cell r="L7">
            <v>0</v>
          </cell>
          <cell r="M7"/>
          <cell r="N7">
            <v>0</v>
          </cell>
          <cell r="O7"/>
          <cell r="P7">
            <v>0</v>
          </cell>
          <cell r="Q7"/>
          <cell r="R7">
            <v>0</v>
          </cell>
          <cell r="S7"/>
          <cell r="T7" t="str">
            <v>N</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409</v>
          </cell>
          <cell r="H8" t="str">
            <v>Percentage of long-stay residents who were physically restrained</v>
          </cell>
          <cell r="I8" t="str">
            <v>Long Stay</v>
          </cell>
          <cell r="J8">
            <v>0</v>
          </cell>
          <cell r="K8"/>
          <cell r="L8">
            <v>0</v>
          </cell>
          <cell r="M8"/>
          <cell r="N8">
            <v>0</v>
          </cell>
          <cell r="O8"/>
          <cell r="P8">
            <v>0</v>
          </cell>
          <cell r="Q8"/>
          <cell r="R8">
            <v>0</v>
          </cell>
          <cell r="S8"/>
          <cell r="T8" t="str">
            <v>N</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409</v>
          </cell>
          <cell r="H9" t="str">
            <v>Percentage of long-stay residents who were physically restrained</v>
          </cell>
          <cell r="I9" t="str">
            <v>Long Stay</v>
          </cell>
          <cell r="J9">
            <v>0</v>
          </cell>
          <cell r="K9"/>
          <cell r="L9">
            <v>0</v>
          </cell>
          <cell r="M9"/>
          <cell r="N9">
            <v>0</v>
          </cell>
          <cell r="O9"/>
          <cell r="P9">
            <v>0</v>
          </cell>
          <cell r="Q9"/>
          <cell r="R9">
            <v>0</v>
          </cell>
          <cell r="S9"/>
          <cell r="T9" t="str">
            <v>N</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409</v>
          </cell>
          <cell r="H10" t="str">
            <v>Percentage of long-stay residents who were physically restrained</v>
          </cell>
          <cell r="I10" t="str">
            <v>Long Stay</v>
          </cell>
          <cell r="J10">
            <v>0</v>
          </cell>
          <cell r="K10"/>
          <cell r="L10">
            <v>0</v>
          </cell>
          <cell r="M10"/>
          <cell r="N10">
            <v>0</v>
          </cell>
          <cell r="O10"/>
          <cell r="P10">
            <v>0</v>
          </cell>
          <cell r="Q10"/>
          <cell r="R10">
            <v>0</v>
          </cell>
          <cell r="S10"/>
          <cell r="T10" t="str">
            <v>N</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409</v>
          </cell>
          <cell r="H11" t="str">
            <v>Percentage of long-stay residents who were physically restrained</v>
          </cell>
          <cell r="I11" t="str">
            <v>Long Stay</v>
          </cell>
          <cell r="J11">
            <v>0</v>
          </cell>
          <cell r="K11"/>
          <cell r="L11">
            <v>0</v>
          </cell>
          <cell r="M11"/>
          <cell r="N11">
            <v>0</v>
          </cell>
          <cell r="O11"/>
          <cell r="P11">
            <v>0</v>
          </cell>
          <cell r="Q11"/>
          <cell r="R11">
            <v>0</v>
          </cell>
          <cell r="S11"/>
          <cell r="T11" t="str">
            <v>N</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409</v>
          </cell>
          <cell r="H12" t="str">
            <v>Percentage of long-stay residents who were physically restrained</v>
          </cell>
          <cell r="I12" t="str">
            <v>Long Stay</v>
          </cell>
          <cell r="J12" t="str">
            <v>*</v>
          </cell>
          <cell r="K12">
            <v>9</v>
          </cell>
          <cell r="L12" t="str">
            <v>*</v>
          </cell>
          <cell r="M12">
            <v>9</v>
          </cell>
          <cell r="N12">
            <v>0</v>
          </cell>
          <cell r="O12"/>
          <cell r="P12">
            <v>0</v>
          </cell>
          <cell r="Q12"/>
          <cell r="R12">
            <v>0</v>
          </cell>
          <cell r="S12"/>
          <cell r="T12" t="str">
            <v>N</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409</v>
          </cell>
          <cell r="H13" t="str">
            <v>Percentage of long-stay residents who were physically restrained</v>
          </cell>
          <cell r="I13" t="str">
            <v>Long Stay</v>
          </cell>
          <cell r="J13">
            <v>0</v>
          </cell>
          <cell r="K13"/>
          <cell r="L13">
            <v>0</v>
          </cell>
          <cell r="M13"/>
          <cell r="N13">
            <v>0</v>
          </cell>
          <cell r="O13"/>
          <cell r="P13">
            <v>0</v>
          </cell>
          <cell r="Q13"/>
          <cell r="R13">
            <v>0</v>
          </cell>
          <cell r="S13"/>
          <cell r="T13" t="str">
            <v>N</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409</v>
          </cell>
          <cell r="H14" t="str">
            <v>Percentage of long-stay residents who were physically restrained</v>
          </cell>
          <cell r="I14" t="str">
            <v>Long Stay</v>
          </cell>
          <cell r="J14">
            <v>0</v>
          </cell>
          <cell r="K14"/>
          <cell r="L14">
            <v>0</v>
          </cell>
          <cell r="M14"/>
          <cell r="N14">
            <v>0</v>
          </cell>
          <cell r="O14"/>
          <cell r="P14">
            <v>0</v>
          </cell>
          <cell r="Q14"/>
          <cell r="R14">
            <v>0</v>
          </cell>
          <cell r="S14"/>
          <cell r="T14" t="str">
            <v>N</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409</v>
          </cell>
          <cell r="H15" t="str">
            <v>Percentage of long-stay residents who were physically restrained</v>
          </cell>
          <cell r="I15" t="str">
            <v>Long Stay</v>
          </cell>
          <cell r="J15">
            <v>0</v>
          </cell>
          <cell r="K15"/>
          <cell r="L15">
            <v>0</v>
          </cell>
          <cell r="M15"/>
          <cell r="N15">
            <v>0</v>
          </cell>
          <cell r="O15"/>
          <cell r="P15">
            <v>0</v>
          </cell>
          <cell r="Q15"/>
          <cell r="R15">
            <v>0</v>
          </cell>
          <cell r="S15"/>
          <cell r="T15" t="str">
            <v>N</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409</v>
          </cell>
          <cell r="H16" t="str">
            <v>Percentage of long-stay residents who were physically restrained</v>
          </cell>
          <cell r="I16" t="str">
            <v>Long Stay</v>
          </cell>
          <cell r="J16">
            <v>0</v>
          </cell>
          <cell r="K16"/>
          <cell r="L16">
            <v>0</v>
          </cell>
          <cell r="M16"/>
          <cell r="N16">
            <v>0</v>
          </cell>
          <cell r="O16"/>
          <cell r="P16">
            <v>0</v>
          </cell>
          <cell r="Q16"/>
          <cell r="R16">
            <v>0</v>
          </cell>
          <cell r="S16"/>
          <cell r="T16" t="str">
            <v>N</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409</v>
          </cell>
          <cell r="H17" t="str">
            <v>Percentage of long-stay residents who were physically restrained</v>
          </cell>
          <cell r="I17" t="str">
            <v>Long Stay</v>
          </cell>
          <cell r="J17">
            <v>0</v>
          </cell>
          <cell r="K17"/>
          <cell r="L17">
            <v>1.1764699999999999</v>
          </cell>
          <cell r="M17"/>
          <cell r="N17">
            <v>1.19048</v>
          </cell>
          <cell r="O17"/>
          <cell r="P17">
            <v>0</v>
          </cell>
          <cell r="Q17"/>
          <cell r="R17">
            <v>0.61538499999999996</v>
          </cell>
          <cell r="S17"/>
          <cell r="T17" t="str">
            <v>N</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409</v>
          </cell>
          <cell r="H18" t="str">
            <v>Percentage of long-stay residents who were physically restrained</v>
          </cell>
          <cell r="I18" t="str">
            <v>Long Stay</v>
          </cell>
          <cell r="J18">
            <v>0</v>
          </cell>
          <cell r="K18"/>
          <cell r="L18">
            <v>0</v>
          </cell>
          <cell r="M18"/>
          <cell r="N18">
            <v>0</v>
          </cell>
          <cell r="O18"/>
          <cell r="P18">
            <v>0</v>
          </cell>
          <cell r="Q18"/>
          <cell r="R18">
            <v>0</v>
          </cell>
          <cell r="S18"/>
          <cell r="T18" t="str">
            <v>N</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409</v>
          </cell>
          <cell r="H19" t="str">
            <v>Percentage of long-stay residents who were physically restrained</v>
          </cell>
          <cell r="I19" t="str">
            <v>Long Stay</v>
          </cell>
          <cell r="J19">
            <v>0</v>
          </cell>
          <cell r="K19"/>
          <cell r="L19">
            <v>0</v>
          </cell>
          <cell r="M19"/>
          <cell r="N19">
            <v>0</v>
          </cell>
          <cell r="O19"/>
          <cell r="P19">
            <v>0</v>
          </cell>
          <cell r="Q19"/>
          <cell r="R19">
            <v>0</v>
          </cell>
          <cell r="S19"/>
          <cell r="T19" t="str">
            <v>N</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409</v>
          </cell>
          <cell r="H20" t="str">
            <v>Percentage of long-stay residents who were physically restrained</v>
          </cell>
          <cell r="I20" t="str">
            <v>Long Stay</v>
          </cell>
          <cell r="J20">
            <v>0</v>
          </cell>
          <cell r="K20"/>
          <cell r="L20">
            <v>0</v>
          </cell>
          <cell r="M20"/>
          <cell r="N20">
            <v>0</v>
          </cell>
          <cell r="O20"/>
          <cell r="P20">
            <v>0</v>
          </cell>
          <cell r="Q20"/>
          <cell r="R20">
            <v>0</v>
          </cell>
          <cell r="S20"/>
          <cell r="T20" t="str">
            <v>N</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409</v>
          </cell>
          <cell r="H21" t="str">
            <v>Percentage of long-stay residents who were physically restrained</v>
          </cell>
          <cell r="I21" t="str">
            <v>Long Stay</v>
          </cell>
          <cell r="J21">
            <v>0</v>
          </cell>
          <cell r="K21"/>
          <cell r="L21">
            <v>0.92593000000000003</v>
          </cell>
          <cell r="M21"/>
          <cell r="N21">
            <v>0.86207</v>
          </cell>
          <cell r="O21"/>
          <cell r="P21">
            <v>0.85470000000000002</v>
          </cell>
          <cell r="Q21"/>
          <cell r="R21">
            <v>0.66815199999999997</v>
          </cell>
          <cell r="S21"/>
          <cell r="T21" t="str">
            <v>N</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409</v>
          </cell>
          <cell r="H22" t="str">
            <v>Percentage of long-stay residents who were physically restrained</v>
          </cell>
          <cell r="I22" t="str">
            <v>Long Stay</v>
          </cell>
          <cell r="J22">
            <v>0</v>
          </cell>
          <cell r="K22"/>
          <cell r="L22">
            <v>0</v>
          </cell>
          <cell r="M22"/>
          <cell r="N22">
            <v>0</v>
          </cell>
          <cell r="O22"/>
          <cell r="P22">
            <v>0</v>
          </cell>
          <cell r="Q22"/>
          <cell r="R22">
            <v>0</v>
          </cell>
          <cell r="S22"/>
          <cell r="T22" t="str">
            <v>N</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409</v>
          </cell>
          <cell r="H23" t="str">
            <v>Percentage of long-stay residents who were physically restrained</v>
          </cell>
          <cell r="I23" t="str">
            <v>Long Stay</v>
          </cell>
          <cell r="J23">
            <v>0</v>
          </cell>
          <cell r="K23"/>
          <cell r="L23">
            <v>0</v>
          </cell>
          <cell r="M23"/>
          <cell r="N23">
            <v>0</v>
          </cell>
          <cell r="O23"/>
          <cell r="P23">
            <v>0</v>
          </cell>
          <cell r="Q23"/>
          <cell r="R23">
            <v>0</v>
          </cell>
          <cell r="S23"/>
          <cell r="T23" t="str">
            <v>N</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409</v>
          </cell>
          <cell r="H24" t="str">
            <v>Percentage of long-stay residents who were physically restrained</v>
          </cell>
          <cell r="I24" t="str">
            <v>Long Stay</v>
          </cell>
          <cell r="J24">
            <v>0</v>
          </cell>
          <cell r="K24"/>
          <cell r="L24">
            <v>0</v>
          </cell>
          <cell r="M24"/>
          <cell r="N24">
            <v>0</v>
          </cell>
          <cell r="O24"/>
          <cell r="P24">
            <v>0</v>
          </cell>
          <cell r="Q24"/>
          <cell r="R24">
            <v>0</v>
          </cell>
          <cell r="S24"/>
          <cell r="T24" t="str">
            <v>N</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409</v>
          </cell>
          <cell r="H25" t="str">
            <v>Percentage of long-stay residents who were physically restrained</v>
          </cell>
          <cell r="I25" t="str">
            <v>Long Stay</v>
          </cell>
          <cell r="J25">
            <v>0</v>
          </cell>
          <cell r="K25"/>
          <cell r="L25">
            <v>0</v>
          </cell>
          <cell r="M25"/>
          <cell r="N25">
            <v>0</v>
          </cell>
          <cell r="O25"/>
          <cell r="P25">
            <v>0</v>
          </cell>
          <cell r="Q25"/>
          <cell r="R25">
            <v>0</v>
          </cell>
          <cell r="S25"/>
          <cell r="T25" t="str">
            <v>N</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409</v>
          </cell>
          <cell r="H26" t="str">
            <v>Percentage of long-stay residents who were physically restrained</v>
          </cell>
          <cell r="I26" t="str">
            <v>Long Stay</v>
          </cell>
          <cell r="J26">
            <v>0</v>
          </cell>
          <cell r="K26"/>
          <cell r="L26">
            <v>0</v>
          </cell>
          <cell r="M26"/>
          <cell r="N26">
            <v>0</v>
          </cell>
          <cell r="O26"/>
          <cell r="P26">
            <v>0</v>
          </cell>
          <cell r="Q26"/>
          <cell r="R26">
            <v>0</v>
          </cell>
          <cell r="S26"/>
          <cell r="T26" t="str">
            <v>N</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409</v>
          </cell>
          <cell r="H27" t="str">
            <v>Percentage of long-stay residents who were physically restrained</v>
          </cell>
          <cell r="I27" t="str">
            <v>Long Stay</v>
          </cell>
          <cell r="J27">
            <v>0</v>
          </cell>
          <cell r="K27"/>
          <cell r="L27">
            <v>0</v>
          </cell>
          <cell r="M27"/>
          <cell r="N27">
            <v>0</v>
          </cell>
          <cell r="O27"/>
          <cell r="P27">
            <v>0</v>
          </cell>
          <cell r="Q27"/>
          <cell r="R27">
            <v>0</v>
          </cell>
          <cell r="S27"/>
          <cell r="T27" t="str">
            <v>N</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409</v>
          </cell>
          <cell r="H28" t="str">
            <v>Percentage of long-stay residents who were physically restrained</v>
          </cell>
          <cell r="I28" t="str">
            <v>Long Stay</v>
          </cell>
          <cell r="J28">
            <v>0</v>
          </cell>
          <cell r="K28"/>
          <cell r="L28">
            <v>0</v>
          </cell>
          <cell r="M28"/>
          <cell r="N28">
            <v>0</v>
          </cell>
          <cell r="O28"/>
          <cell r="P28">
            <v>0</v>
          </cell>
          <cell r="Q28"/>
          <cell r="R28">
            <v>0</v>
          </cell>
          <cell r="S28"/>
          <cell r="T28" t="str">
            <v>N</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409</v>
          </cell>
          <cell r="H29" t="str">
            <v>Percentage of long-stay residents who were physically restrained</v>
          </cell>
          <cell r="I29" t="str">
            <v>Long Stay</v>
          </cell>
          <cell r="J29">
            <v>0</v>
          </cell>
          <cell r="K29"/>
          <cell r="L29">
            <v>0</v>
          </cell>
          <cell r="M29"/>
          <cell r="N29">
            <v>0</v>
          </cell>
          <cell r="O29"/>
          <cell r="P29">
            <v>0</v>
          </cell>
          <cell r="Q29"/>
          <cell r="R29">
            <v>0</v>
          </cell>
          <cell r="S29"/>
          <cell r="T29" t="str">
            <v>N</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409</v>
          </cell>
          <cell r="H30" t="str">
            <v>Percentage of long-stay residents who were physically restrained</v>
          </cell>
          <cell r="I30" t="str">
            <v>Long Stay</v>
          </cell>
          <cell r="J30">
            <v>0</v>
          </cell>
          <cell r="K30"/>
          <cell r="L30">
            <v>0</v>
          </cell>
          <cell r="M30"/>
          <cell r="N30">
            <v>0</v>
          </cell>
          <cell r="O30"/>
          <cell r="P30">
            <v>0</v>
          </cell>
          <cell r="Q30"/>
          <cell r="R30">
            <v>0</v>
          </cell>
          <cell r="S30"/>
          <cell r="T30" t="str">
            <v>N</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409</v>
          </cell>
          <cell r="H31" t="str">
            <v>Percentage of long-stay residents who were physically restrained</v>
          </cell>
          <cell r="I31" t="str">
            <v>Long Stay</v>
          </cell>
          <cell r="J31">
            <v>0</v>
          </cell>
          <cell r="K31"/>
          <cell r="L31">
            <v>0</v>
          </cell>
          <cell r="M31"/>
          <cell r="N31">
            <v>0</v>
          </cell>
          <cell r="O31"/>
          <cell r="P31">
            <v>0</v>
          </cell>
          <cell r="Q31"/>
          <cell r="R31">
            <v>0</v>
          </cell>
          <cell r="S31"/>
          <cell r="T31" t="str">
            <v>N</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409</v>
          </cell>
          <cell r="H32" t="str">
            <v>Percentage of long-stay residents who were physically restrained</v>
          </cell>
          <cell r="I32" t="str">
            <v>Long Stay</v>
          </cell>
          <cell r="J32">
            <v>0</v>
          </cell>
          <cell r="K32"/>
          <cell r="L32">
            <v>0</v>
          </cell>
          <cell r="M32"/>
          <cell r="N32">
            <v>0</v>
          </cell>
          <cell r="O32"/>
          <cell r="P32">
            <v>0</v>
          </cell>
          <cell r="Q32"/>
          <cell r="R32">
            <v>0</v>
          </cell>
          <cell r="S32"/>
          <cell r="T32" t="str">
            <v>N</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409</v>
          </cell>
          <cell r="H33" t="str">
            <v>Percentage of long-stay residents who were physically restrained</v>
          </cell>
          <cell r="I33" t="str">
            <v>Long Stay</v>
          </cell>
          <cell r="J33">
            <v>0</v>
          </cell>
          <cell r="K33"/>
          <cell r="L33">
            <v>0</v>
          </cell>
          <cell r="M33"/>
          <cell r="N33">
            <v>0</v>
          </cell>
          <cell r="O33"/>
          <cell r="P33">
            <v>0</v>
          </cell>
          <cell r="Q33"/>
          <cell r="R33">
            <v>0</v>
          </cell>
          <cell r="S33"/>
          <cell r="T33" t="str">
            <v>N</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409</v>
          </cell>
          <cell r="H34" t="str">
            <v>Percentage of long-stay residents who were physically restrained</v>
          </cell>
          <cell r="I34" t="str">
            <v>Long Stay</v>
          </cell>
          <cell r="J34">
            <v>0</v>
          </cell>
          <cell r="K34"/>
          <cell r="L34">
            <v>0</v>
          </cell>
          <cell r="M34"/>
          <cell r="N34">
            <v>0</v>
          </cell>
          <cell r="O34"/>
          <cell r="P34">
            <v>0</v>
          </cell>
          <cell r="Q34"/>
          <cell r="R34">
            <v>0</v>
          </cell>
          <cell r="S34"/>
          <cell r="T34" t="str">
            <v>N</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409</v>
          </cell>
          <cell r="H35" t="str">
            <v>Percentage of long-stay residents who were physically restrained</v>
          </cell>
          <cell r="I35" t="str">
            <v>Long Stay</v>
          </cell>
          <cell r="J35">
            <v>0</v>
          </cell>
          <cell r="K35"/>
          <cell r="L35">
            <v>0</v>
          </cell>
          <cell r="M35"/>
          <cell r="N35">
            <v>0</v>
          </cell>
          <cell r="O35"/>
          <cell r="P35">
            <v>0</v>
          </cell>
          <cell r="Q35"/>
          <cell r="R35">
            <v>0</v>
          </cell>
          <cell r="S35"/>
          <cell r="T35" t="str">
            <v>N</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409</v>
          </cell>
          <cell r="H36" t="str">
            <v>Percentage of long-stay residents who were physically restrained</v>
          </cell>
          <cell r="I36" t="str">
            <v>Long Stay</v>
          </cell>
          <cell r="J36" t="str">
            <v>*</v>
          </cell>
          <cell r="K36">
            <v>9</v>
          </cell>
          <cell r="L36" t="str">
            <v>*</v>
          </cell>
          <cell r="M36">
            <v>9</v>
          </cell>
          <cell r="N36" t="str">
            <v>*</v>
          </cell>
          <cell r="O36">
            <v>9</v>
          </cell>
          <cell r="P36" t="str">
            <v>*</v>
          </cell>
          <cell r="Q36">
            <v>9</v>
          </cell>
          <cell r="R36" t="str">
            <v>*</v>
          </cell>
          <cell r="S36">
            <v>9</v>
          </cell>
          <cell r="T36" t="str">
            <v>N</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409</v>
          </cell>
          <cell r="H37" t="str">
            <v>Percentage of long-stay residents who were physically restrained</v>
          </cell>
          <cell r="I37" t="str">
            <v>Long Stay</v>
          </cell>
          <cell r="J37">
            <v>1.0869599999999999</v>
          </cell>
          <cell r="K37"/>
          <cell r="L37">
            <v>1.0416700000000001</v>
          </cell>
          <cell r="M37"/>
          <cell r="N37">
            <v>1.0309299999999999</v>
          </cell>
          <cell r="O37"/>
          <cell r="P37">
            <v>1.0638300000000001</v>
          </cell>
          <cell r="Q37"/>
          <cell r="R37">
            <v>1.0554110000000001</v>
          </cell>
          <cell r="S37"/>
          <cell r="T37" t="str">
            <v>N</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409</v>
          </cell>
          <cell r="H38" t="str">
            <v>Percentage of long-stay residents who were physically restrained</v>
          </cell>
          <cell r="I38" t="str">
            <v>Long Stay</v>
          </cell>
          <cell r="J38">
            <v>0</v>
          </cell>
          <cell r="K38"/>
          <cell r="L38">
            <v>0</v>
          </cell>
          <cell r="M38"/>
          <cell r="N38">
            <v>0</v>
          </cell>
          <cell r="O38"/>
          <cell r="P38">
            <v>0</v>
          </cell>
          <cell r="Q38"/>
          <cell r="R38">
            <v>0</v>
          </cell>
          <cell r="S38"/>
          <cell r="T38" t="str">
            <v>N</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409</v>
          </cell>
          <cell r="H39" t="str">
            <v>Percentage of long-stay residents who were physically restrained</v>
          </cell>
          <cell r="I39" t="str">
            <v>Long Stay</v>
          </cell>
          <cell r="J39">
            <v>0</v>
          </cell>
          <cell r="K39"/>
          <cell r="L39">
            <v>0</v>
          </cell>
          <cell r="M39"/>
          <cell r="N39">
            <v>0</v>
          </cell>
          <cell r="O39"/>
          <cell r="P39">
            <v>0</v>
          </cell>
          <cell r="Q39"/>
          <cell r="R39">
            <v>0</v>
          </cell>
          <cell r="S39"/>
          <cell r="T39" t="str">
            <v>N</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409</v>
          </cell>
          <cell r="H40" t="str">
            <v>Percentage of long-stay residents who were physically restrained</v>
          </cell>
          <cell r="I40" t="str">
            <v>Long Stay</v>
          </cell>
          <cell r="J40">
            <v>0</v>
          </cell>
          <cell r="K40"/>
          <cell r="L40">
            <v>0</v>
          </cell>
          <cell r="M40"/>
          <cell r="N40">
            <v>0</v>
          </cell>
          <cell r="O40"/>
          <cell r="P40">
            <v>0</v>
          </cell>
          <cell r="Q40"/>
          <cell r="R40">
            <v>0</v>
          </cell>
          <cell r="S40"/>
          <cell r="T40" t="str">
            <v>N</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409</v>
          </cell>
          <cell r="H41" t="str">
            <v>Percentage of long-stay residents who were physically restrained</v>
          </cell>
          <cell r="I41" t="str">
            <v>Long Stay</v>
          </cell>
          <cell r="J41">
            <v>0</v>
          </cell>
          <cell r="K41"/>
          <cell r="L41">
            <v>0</v>
          </cell>
          <cell r="M41"/>
          <cell r="N41">
            <v>0</v>
          </cell>
          <cell r="O41"/>
          <cell r="P41">
            <v>0</v>
          </cell>
          <cell r="Q41"/>
          <cell r="R41">
            <v>0</v>
          </cell>
          <cell r="S41"/>
          <cell r="T41" t="str">
            <v>N</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409</v>
          </cell>
          <cell r="H42" t="str">
            <v>Percentage of long-stay residents who were physically restrained</v>
          </cell>
          <cell r="I42" t="str">
            <v>Long Stay</v>
          </cell>
          <cell r="J42">
            <v>0</v>
          </cell>
          <cell r="K42"/>
          <cell r="L42">
            <v>0</v>
          </cell>
          <cell r="M42"/>
          <cell r="N42">
            <v>0</v>
          </cell>
          <cell r="O42"/>
          <cell r="P42">
            <v>0</v>
          </cell>
          <cell r="Q42"/>
          <cell r="R42">
            <v>0</v>
          </cell>
          <cell r="S42"/>
          <cell r="T42" t="str">
            <v>N</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409</v>
          </cell>
          <cell r="H43" t="str">
            <v>Percentage of long-stay residents who were physically restrained</v>
          </cell>
          <cell r="I43" t="str">
            <v>Long Stay</v>
          </cell>
          <cell r="J43">
            <v>0</v>
          </cell>
          <cell r="K43"/>
          <cell r="L43">
            <v>0</v>
          </cell>
          <cell r="M43"/>
          <cell r="N43">
            <v>0</v>
          </cell>
          <cell r="O43"/>
          <cell r="P43">
            <v>0</v>
          </cell>
          <cell r="Q43"/>
          <cell r="R43">
            <v>0</v>
          </cell>
          <cell r="S43"/>
          <cell r="T43" t="str">
            <v>N</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409</v>
          </cell>
          <cell r="H44" t="str">
            <v>Percentage of long-stay residents who were physically restrained</v>
          </cell>
          <cell r="I44" t="str">
            <v>Long Stay</v>
          </cell>
          <cell r="J44">
            <v>5.7471300000000003</v>
          </cell>
          <cell r="K44"/>
          <cell r="L44">
            <v>4.5454499999999998</v>
          </cell>
          <cell r="M44"/>
          <cell r="N44">
            <v>3.3333300000000001</v>
          </cell>
          <cell r="O44"/>
          <cell r="P44">
            <v>3.3333300000000001</v>
          </cell>
          <cell r="Q44"/>
          <cell r="R44">
            <v>4.2253499999999997</v>
          </cell>
          <cell r="S44"/>
          <cell r="T44" t="str">
            <v>N</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409</v>
          </cell>
          <cell r="H45" t="str">
            <v>Percentage of long-stay residents who were physically restrained</v>
          </cell>
          <cell r="I45" t="str">
            <v>Long Stay</v>
          </cell>
          <cell r="J45">
            <v>0</v>
          </cell>
          <cell r="K45"/>
          <cell r="L45">
            <v>0</v>
          </cell>
          <cell r="M45"/>
          <cell r="N45">
            <v>0</v>
          </cell>
          <cell r="O45"/>
          <cell r="P45">
            <v>0</v>
          </cell>
          <cell r="Q45"/>
          <cell r="R45">
            <v>0</v>
          </cell>
          <cell r="S45"/>
          <cell r="T45" t="str">
            <v>N</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409</v>
          </cell>
          <cell r="H46" t="str">
            <v>Percentage of long-stay residents who were physically restrained</v>
          </cell>
          <cell r="I46" t="str">
            <v>Long Stay</v>
          </cell>
          <cell r="J46">
            <v>0</v>
          </cell>
          <cell r="K46"/>
          <cell r="L46">
            <v>0</v>
          </cell>
          <cell r="M46"/>
          <cell r="N46">
            <v>0</v>
          </cell>
          <cell r="O46"/>
          <cell r="P46">
            <v>0</v>
          </cell>
          <cell r="Q46"/>
          <cell r="R46">
            <v>0</v>
          </cell>
          <cell r="S46"/>
          <cell r="T46" t="str">
            <v>N</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409</v>
          </cell>
          <cell r="H47" t="str">
            <v>Percentage of long-stay residents who were physically restrained</v>
          </cell>
          <cell r="I47" t="str">
            <v>Long Stay</v>
          </cell>
          <cell r="J47">
            <v>0</v>
          </cell>
          <cell r="K47"/>
          <cell r="L47">
            <v>0</v>
          </cell>
          <cell r="M47"/>
          <cell r="N47">
            <v>0</v>
          </cell>
          <cell r="O47"/>
          <cell r="P47">
            <v>0</v>
          </cell>
          <cell r="Q47"/>
          <cell r="R47">
            <v>0</v>
          </cell>
          <cell r="S47"/>
          <cell r="T47" t="str">
            <v>N</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409</v>
          </cell>
          <cell r="H48" t="str">
            <v>Percentage of long-stay residents who were physically restrained</v>
          </cell>
          <cell r="I48" t="str">
            <v>Long Stay</v>
          </cell>
          <cell r="J48">
            <v>0</v>
          </cell>
          <cell r="K48"/>
          <cell r="L48">
            <v>0</v>
          </cell>
          <cell r="M48"/>
          <cell r="N48">
            <v>0</v>
          </cell>
          <cell r="O48"/>
          <cell r="P48">
            <v>0</v>
          </cell>
          <cell r="Q48"/>
          <cell r="R48">
            <v>0</v>
          </cell>
          <cell r="S48"/>
          <cell r="T48" t="str">
            <v>N</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409</v>
          </cell>
          <cell r="H49" t="str">
            <v>Percentage of long-stay residents who were physically restrained</v>
          </cell>
          <cell r="I49" t="str">
            <v>Long Stay</v>
          </cell>
          <cell r="J49">
            <v>0</v>
          </cell>
          <cell r="K49"/>
          <cell r="L49">
            <v>0</v>
          </cell>
          <cell r="M49"/>
          <cell r="N49">
            <v>0</v>
          </cell>
          <cell r="O49"/>
          <cell r="P49">
            <v>0</v>
          </cell>
          <cell r="Q49"/>
          <cell r="R49">
            <v>0</v>
          </cell>
          <cell r="S49"/>
          <cell r="T49" t="str">
            <v>N</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409</v>
          </cell>
          <cell r="H50" t="str">
            <v>Percentage of long-stay residents who were physically restrained</v>
          </cell>
          <cell r="I50" t="str">
            <v>Long Stay</v>
          </cell>
          <cell r="J50">
            <v>0</v>
          </cell>
          <cell r="K50"/>
          <cell r="L50">
            <v>0</v>
          </cell>
          <cell r="M50"/>
          <cell r="N50">
            <v>0</v>
          </cell>
          <cell r="O50"/>
          <cell r="P50">
            <v>0</v>
          </cell>
          <cell r="Q50"/>
          <cell r="R50">
            <v>0</v>
          </cell>
          <cell r="S50"/>
          <cell r="T50" t="str">
            <v>N</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409</v>
          </cell>
          <cell r="H51" t="str">
            <v>Percentage of long-stay residents who were physically restrained</v>
          </cell>
          <cell r="I51" t="str">
            <v>Long Stay</v>
          </cell>
          <cell r="J51">
            <v>0</v>
          </cell>
          <cell r="K51"/>
          <cell r="L51">
            <v>0</v>
          </cell>
          <cell r="M51"/>
          <cell r="N51">
            <v>0</v>
          </cell>
          <cell r="O51"/>
          <cell r="P51">
            <v>0</v>
          </cell>
          <cell r="Q51"/>
          <cell r="R51">
            <v>0</v>
          </cell>
          <cell r="S51"/>
          <cell r="T51" t="str">
            <v>N</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409</v>
          </cell>
          <cell r="H52" t="str">
            <v>Percentage of long-stay residents who were physically restrained</v>
          </cell>
          <cell r="I52" t="str">
            <v>Long Stay</v>
          </cell>
          <cell r="J52">
            <v>0</v>
          </cell>
          <cell r="K52"/>
          <cell r="L52">
            <v>0</v>
          </cell>
          <cell r="M52"/>
          <cell r="N52">
            <v>0</v>
          </cell>
          <cell r="O52"/>
          <cell r="P52">
            <v>0</v>
          </cell>
          <cell r="Q52"/>
          <cell r="R52">
            <v>0</v>
          </cell>
          <cell r="S52"/>
          <cell r="T52" t="str">
            <v>N</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409</v>
          </cell>
          <cell r="H53" t="str">
            <v>Percentage of long-stay residents who were physically restrained</v>
          </cell>
          <cell r="I53" t="str">
            <v>Long Stay</v>
          </cell>
          <cell r="J53">
            <v>0</v>
          </cell>
          <cell r="K53"/>
          <cell r="L53">
            <v>0</v>
          </cell>
          <cell r="M53"/>
          <cell r="N53">
            <v>0</v>
          </cell>
          <cell r="O53"/>
          <cell r="P53">
            <v>0</v>
          </cell>
          <cell r="Q53"/>
          <cell r="R53">
            <v>0</v>
          </cell>
          <cell r="S53"/>
          <cell r="T53" t="str">
            <v>N</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409</v>
          </cell>
          <cell r="H54" t="str">
            <v>Percentage of long-stay residents who were physically restrained</v>
          </cell>
          <cell r="I54" t="str">
            <v>Long Stay</v>
          </cell>
          <cell r="J54">
            <v>0</v>
          </cell>
          <cell r="K54"/>
          <cell r="L54">
            <v>0</v>
          </cell>
          <cell r="M54"/>
          <cell r="N54">
            <v>0</v>
          </cell>
          <cell r="O54"/>
          <cell r="P54">
            <v>0</v>
          </cell>
          <cell r="Q54"/>
          <cell r="R54">
            <v>0</v>
          </cell>
          <cell r="S54"/>
          <cell r="T54" t="str">
            <v>N</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409</v>
          </cell>
          <cell r="H55" t="str">
            <v>Percentage of long-stay residents who were physically restrained</v>
          </cell>
          <cell r="I55" t="str">
            <v>Long Stay</v>
          </cell>
          <cell r="J55">
            <v>0</v>
          </cell>
          <cell r="K55"/>
          <cell r="L55">
            <v>0</v>
          </cell>
          <cell r="M55"/>
          <cell r="N55">
            <v>0</v>
          </cell>
          <cell r="O55"/>
          <cell r="P55">
            <v>0</v>
          </cell>
          <cell r="Q55"/>
          <cell r="R55">
            <v>0</v>
          </cell>
          <cell r="S55"/>
          <cell r="T55" t="str">
            <v>N</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409</v>
          </cell>
          <cell r="H56" t="str">
            <v>Percentage of long-stay residents who were physically restrained</v>
          </cell>
          <cell r="I56" t="str">
            <v>Long Stay</v>
          </cell>
          <cell r="J56">
            <v>0</v>
          </cell>
          <cell r="K56"/>
          <cell r="L56">
            <v>0</v>
          </cell>
          <cell r="M56"/>
          <cell r="N56">
            <v>0</v>
          </cell>
          <cell r="O56"/>
          <cell r="P56">
            <v>0</v>
          </cell>
          <cell r="Q56"/>
          <cell r="R56">
            <v>0</v>
          </cell>
          <cell r="S56"/>
          <cell r="T56" t="str">
            <v>N</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409</v>
          </cell>
          <cell r="H57" t="str">
            <v>Percentage of long-stay residents who were physically restrained</v>
          </cell>
          <cell r="I57" t="str">
            <v>Long Stay</v>
          </cell>
          <cell r="J57">
            <v>0</v>
          </cell>
          <cell r="K57"/>
          <cell r="L57">
            <v>0</v>
          </cell>
          <cell r="M57"/>
          <cell r="N57">
            <v>0</v>
          </cell>
          <cell r="O57"/>
          <cell r="P57">
            <v>0</v>
          </cell>
          <cell r="Q57"/>
          <cell r="R57">
            <v>0</v>
          </cell>
          <cell r="S57"/>
          <cell r="T57" t="str">
            <v>N</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409</v>
          </cell>
          <cell r="H58" t="str">
            <v>Percentage of long-stay residents who were physically restrained</v>
          </cell>
          <cell r="I58" t="str">
            <v>Long Stay</v>
          </cell>
          <cell r="J58">
            <v>0</v>
          </cell>
          <cell r="K58"/>
          <cell r="L58">
            <v>0</v>
          </cell>
          <cell r="M58"/>
          <cell r="N58">
            <v>0</v>
          </cell>
          <cell r="O58"/>
          <cell r="P58">
            <v>0</v>
          </cell>
          <cell r="Q58"/>
          <cell r="R58">
            <v>0</v>
          </cell>
          <cell r="S58"/>
          <cell r="T58" t="str">
            <v>N</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409</v>
          </cell>
          <cell r="H59" t="str">
            <v>Percentage of long-stay residents who were physically restrained</v>
          </cell>
          <cell r="I59" t="str">
            <v>Long Stay</v>
          </cell>
          <cell r="J59">
            <v>0</v>
          </cell>
          <cell r="K59"/>
          <cell r="L59">
            <v>0</v>
          </cell>
          <cell r="M59"/>
          <cell r="N59">
            <v>0</v>
          </cell>
          <cell r="O59"/>
          <cell r="P59">
            <v>0</v>
          </cell>
          <cell r="Q59"/>
          <cell r="R59">
            <v>0</v>
          </cell>
          <cell r="S59"/>
          <cell r="T59" t="str">
            <v>N</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409</v>
          </cell>
          <cell r="H60" t="str">
            <v>Percentage of long-stay residents who were physically restrained</v>
          </cell>
          <cell r="I60" t="str">
            <v>Long Stay</v>
          </cell>
          <cell r="J60">
            <v>0</v>
          </cell>
          <cell r="K60"/>
          <cell r="L60">
            <v>0</v>
          </cell>
          <cell r="M60"/>
          <cell r="N60">
            <v>0</v>
          </cell>
          <cell r="O60"/>
          <cell r="P60">
            <v>0</v>
          </cell>
          <cell r="Q60"/>
          <cell r="R60">
            <v>0</v>
          </cell>
          <cell r="S60"/>
          <cell r="T60" t="str">
            <v>N</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409</v>
          </cell>
          <cell r="H61" t="str">
            <v>Percentage of long-stay residents who were physically restrained</v>
          </cell>
          <cell r="I61" t="str">
            <v>Long Stay</v>
          </cell>
          <cell r="J61" t="str">
            <v>*</v>
          </cell>
          <cell r="K61">
            <v>9</v>
          </cell>
          <cell r="L61" t="str">
            <v>*</v>
          </cell>
          <cell r="M61">
            <v>9</v>
          </cell>
          <cell r="N61" t="str">
            <v>*</v>
          </cell>
          <cell r="O61">
            <v>9</v>
          </cell>
          <cell r="P61" t="str">
            <v>*</v>
          </cell>
          <cell r="Q61">
            <v>9</v>
          </cell>
          <cell r="R61" t="str">
            <v>*</v>
          </cell>
          <cell r="S61">
            <v>9</v>
          </cell>
          <cell r="T61" t="str">
            <v>N</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409</v>
          </cell>
          <cell r="H62" t="str">
            <v>Percentage of long-stay residents who were physically restrained</v>
          </cell>
          <cell r="I62" t="str">
            <v>Long Stay</v>
          </cell>
          <cell r="J62">
            <v>0</v>
          </cell>
          <cell r="K62"/>
          <cell r="L62">
            <v>0</v>
          </cell>
          <cell r="M62"/>
          <cell r="N62">
            <v>0</v>
          </cell>
          <cell r="O62"/>
          <cell r="P62">
            <v>0</v>
          </cell>
          <cell r="Q62"/>
          <cell r="R62">
            <v>0</v>
          </cell>
          <cell r="S62"/>
          <cell r="T62" t="str">
            <v>N</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409</v>
          </cell>
          <cell r="H63" t="str">
            <v>Percentage of long-stay residents who were physically restrained</v>
          </cell>
          <cell r="I63" t="str">
            <v>Long Stay</v>
          </cell>
          <cell r="J63">
            <v>0</v>
          </cell>
          <cell r="K63"/>
          <cell r="L63">
            <v>0</v>
          </cell>
          <cell r="M63"/>
          <cell r="N63">
            <v>0</v>
          </cell>
          <cell r="O63"/>
          <cell r="P63">
            <v>0</v>
          </cell>
          <cell r="Q63"/>
          <cell r="R63">
            <v>0</v>
          </cell>
          <cell r="S63"/>
          <cell r="T63" t="str">
            <v>N</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409</v>
          </cell>
          <cell r="H64" t="str">
            <v>Percentage of long-stay residents who were physically restrained</v>
          </cell>
          <cell r="I64" t="str">
            <v>Long Stay</v>
          </cell>
          <cell r="J64">
            <v>0</v>
          </cell>
          <cell r="K64"/>
          <cell r="L64" t="str">
            <v>*</v>
          </cell>
          <cell r="M64">
            <v>9</v>
          </cell>
          <cell r="N64" t="str">
            <v>---</v>
          </cell>
          <cell r="O64">
            <v>10</v>
          </cell>
          <cell r="P64" t="str">
            <v>---</v>
          </cell>
          <cell r="Q64">
            <v>10</v>
          </cell>
          <cell r="R64">
            <v>0</v>
          </cell>
          <cell r="S64"/>
          <cell r="T64" t="str">
            <v>N</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409</v>
          </cell>
          <cell r="H65" t="str">
            <v>Percentage of long-stay residents who were physically restrained</v>
          </cell>
          <cell r="I65" t="str">
            <v>Long Stay</v>
          </cell>
          <cell r="J65">
            <v>0</v>
          </cell>
          <cell r="K65"/>
          <cell r="L65">
            <v>0</v>
          </cell>
          <cell r="M65"/>
          <cell r="N65">
            <v>0</v>
          </cell>
          <cell r="O65"/>
          <cell r="P65">
            <v>0</v>
          </cell>
          <cell r="Q65"/>
          <cell r="R65">
            <v>0</v>
          </cell>
          <cell r="S65"/>
          <cell r="T65" t="str">
            <v>N</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409</v>
          </cell>
          <cell r="H66" t="str">
            <v>Percentage of long-stay residents who were physically restrained</v>
          </cell>
          <cell r="I66" t="str">
            <v>Long Stay</v>
          </cell>
          <cell r="J66">
            <v>0</v>
          </cell>
          <cell r="K66"/>
          <cell r="L66">
            <v>0</v>
          </cell>
          <cell r="M66"/>
          <cell r="N66">
            <v>0</v>
          </cell>
          <cell r="O66"/>
          <cell r="P66">
            <v>0</v>
          </cell>
          <cell r="Q66"/>
          <cell r="R66">
            <v>0</v>
          </cell>
          <cell r="S66"/>
          <cell r="T66" t="str">
            <v>N</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409</v>
          </cell>
          <cell r="H67" t="str">
            <v>Percentage of long-stay residents who were physically restrained</v>
          </cell>
          <cell r="I67" t="str">
            <v>Long Stay</v>
          </cell>
          <cell r="J67">
            <v>0</v>
          </cell>
          <cell r="K67"/>
          <cell r="L67">
            <v>0</v>
          </cell>
          <cell r="M67"/>
          <cell r="N67">
            <v>0</v>
          </cell>
          <cell r="O67"/>
          <cell r="P67">
            <v>0</v>
          </cell>
          <cell r="Q67"/>
          <cell r="R67">
            <v>0</v>
          </cell>
          <cell r="S67"/>
          <cell r="T67" t="str">
            <v>N</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409</v>
          </cell>
          <cell r="H68" t="str">
            <v>Percentage of long-stay residents who were physically restrained</v>
          </cell>
          <cell r="I68" t="str">
            <v>Long Stay</v>
          </cell>
          <cell r="J68">
            <v>0</v>
          </cell>
          <cell r="K68"/>
          <cell r="L68">
            <v>0</v>
          </cell>
          <cell r="M68"/>
          <cell r="N68">
            <v>0</v>
          </cell>
          <cell r="O68"/>
          <cell r="P68">
            <v>0</v>
          </cell>
          <cell r="Q68"/>
          <cell r="R68">
            <v>0</v>
          </cell>
          <cell r="S68"/>
          <cell r="T68" t="str">
            <v>N</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409</v>
          </cell>
          <cell r="H69" t="str">
            <v>Percentage of long-stay residents who were physically restrained</v>
          </cell>
          <cell r="I69" t="str">
            <v>Long Stay</v>
          </cell>
          <cell r="J69">
            <v>0</v>
          </cell>
          <cell r="K69"/>
          <cell r="L69">
            <v>0</v>
          </cell>
          <cell r="M69"/>
          <cell r="N69">
            <v>0</v>
          </cell>
          <cell r="O69"/>
          <cell r="P69">
            <v>0</v>
          </cell>
          <cell r="Q69"/>
          <cell r="R69">
            <v>0</v>
          </cell>
          <cell r="S69"/>
          <cell r="T69" t="str">
            <v>N</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409</v>
          </cell>
          <cell r="H70" t="str">
            <v>Percentage of long-stay residents who were physically restrained</v>
          </cell>
          <cell r="I70" t="str">
            <v>Long Stay</v>
          </cell>
          <cell r="J70">
            <v>0</v>
          </cell>
          <cell r="K70"/>
          <cell r="L70">
            <v>0</v>
          </cell>
          <cell r="M70"/>
          <cell r="N70">
            <v>0</v>
          </cell>
          <cell r="O70"/>
          <cell r="P70">
            <v>0</v>
          </cell>
          <cell r="Q70"/>
          <cell r="R70">
            <v>0</v>
          </cell>
          <cell r="S70"/>
          <cell r="T70" t="str">
            <v>N</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409</v>
          </cell>
          <cell r="H71" t="str">
            <v>Percentage of long-stay residents who were physically restrained</v>
          </cell>
          <cell r="I71" t="str">
            <v>Long Stay</v>
          </cell>
          <cell r="J71">
            <v>0</v>
          </cell>
          <cell r="K71"/>
          <cell r="L71">
            <v>0</v>
          </cell>
          <cell r="M71"/>
          <cell r="N71">
            <v>0</v>
          </cell>
          <cell r="O71"/>
          <cell r="P71">
            <v>0</v>
          </cell>
          <cell r="Q71"/>
          <cell r="R71">
            <v>0</v>
          </cell>
          <cell r="S71"/>
          <cell r="T71" t="str">
            <v>N</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409</v>
          </cell>
          <cell r="H72" t="str">
            <v>Percentage of long-stay residents who were physically restrained</v>
          </cell>
          <cell r="I72" t="str">
            <v>Long Stay</v>
          </cell>
          <cell r="J72">
            <v>0</v>
          </cell>
          <cell r="K72"/>
          <cell r="L72">
            <v>0</v>
          </cell>
          <cell r="M72"/>
          <cell r="N72">
            <v>0</v>
          </cell>
          <cell r="O72"/>
          <cell r="P72">
            <v>0</v>
          </cell>
          <cell r="Q72"/>
          <cell r="R72">
            <v>0</v>
          </cell>
          <cell r="S72"/>
          <cell r="T72" t="str">
            <v>N</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409</v>
          </cell>
          <cell r="H73" t="str">
            <v>Percentage of long-stay residents who were physically restrained</v>
          </cell>
          <cell r="I73" t="str">
            <v>Long Stay</v>
          </cell>
          <cell r="J73">
            <v>0</v>
          </cell>
          <cell r="K73"/>
          <cell r="L73">
            <v>0</v>
          </cell>
          <cell r="M73"/>
          <cell r="N73">
            <v>0</v>
          </cell>
          <cell r="O73"/>
          <cell r="P73">
            <v>0</v>
          </cell>
          <cell r="Q73"/>
          <cell r="R73">
            <v>0</v>
          </cell>
          <cell r="S73"/>
          <cell r="T73" t="str">
            <v>N</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409</v>
          </cell>
          <cell r="H74" t="str">
            <v>Percentage of long-stay residents who were physically restrained</v>
          </cell>
          <cell r="I74" t="str">
            <v>Long Stay</v>
          </cell>
          <cell r="J74">
            <v>0</v>
          </cell>
          <cell r="K74"/>
          <cell r="L74">
            <v>0</v>
          </cell>
          <cell r="M74"/>
          <cell r="N74">
            <v>0</v>
          </cell>
          <cell r="O74"/>
          <cell r="P74">
            <v>0</v>
          </cell>
          <cell r="Q74"/>
          <cell r="R74">
            <v>0</v>
          </cell>
          <cell r="S74"/>
          <cell r="T74" t="str">
            <v>N</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409</v>
          </cell>
          <cell r="H75" t="str">
            <v>Percentage of long-stay residents who were physically restrained</v>
          </cell>
          <cell r="I75" t="str">
            <v>Long Stay</v>
          </cell>
          <cell r="J75">
            <v>0</v>
          </cell>
          <cell r="K75"/>
          <cell r="L75">
            <v>0</v>
          </cell>
          <cell r="M75"/>
          <cell r="N75">
            <v>0</v>
          </cell>
          <cell r="O75"/>
          <cell r="P75">
            <v>0</v>
          </cell>
          <cell r="Q75"/>
          <cell r="R75">
            <v>0</v>
          </cell>
          <cell r="S75"/>
          <cell r="T75" t="str">
            <v>N</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409</v>
          </cell>
          <cell r="H76" t="str">
            <v>Percentage of long-stay residents who were physically restrained</v>
          </cell>
          <cell r="I76" t="str">
            <v>Long Stay</v>
          </cell>
          <cell r="J76" t="str">
            <v>*</v>
          </cell>
          <cell r="K76">
            <v>9</v>
          </cell>
          <cell r="L76" t="str">
            <v>*</v>
          </cell>
          <cell r="M76">
            <v>9</v>
          </cell>
          <cell r="N76" t="str">
            <v>*</v>
          </cell>
          <cell r="O76">
            <v>9</v>
          </cell>
          <cell r="P76" t="str">
            <v>*</v>
          </cell>
          <cell r="Q76">
            <v>9</v>
          </cell>
          <cell r="R76" t="str">
            <v>*</v>
          </cell>
          <cell r="S76">
            <v>9</v>
          </cell>
          <cell r="T76" t="str">
            <v>N</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409</v>
          </cell>
          <cell r="H77" t="str">
            <v>Percentage of long-stay residents who were physically restrained</v>
          </cell>
          <cell r="I77" t="str">
            <v>Long Stay</v>
          </cell>
          <cell r="J77" t="str">
            <v>*</v>
          </cell>
          <cell r="K77">
            <v>9</v>
          </cell>
          <cell r="L77" t="str">
            <v>*</v>
          </cell>
          <cell r="M77">
            <v>9</v>
          </cell>
          <cell r="N77" t="str">
            <v>*</v>
          </cell>
          <cell r="O77">
            <v>9</v>
          </cell>
          <cell r="P77" t="str">
            <v>*</v>
          </cell>
          <cell r="Q77">
            <v>9</v>
          </cell>
          <cell r="R77" t="str">
            <v>*</v>
          </cell>
          <cell r="S77">
            <v>9</v>
          </cell>
          <cell r="T77" t="str">
            <v>N</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409</v>
          </cell>
          <cell r="H78" t="str">
            <v>Percentage of long-stay residents who were physically restrained</v>
          </cell>
          <cell r="I78" t="str">
            <v>Long Stay</v>
          </cell>
          <cell r="J78">
            <v>0</v>
          </cell>
          <cell r="K78"/>
          <cell r="L78">
            <v>0</v>
          </cell>
          <cell r="M78"/>
          <cell r="N78">
            <v>0</v>
          </cell>
          <cell r="O78"/>
          <cell r="P78">
            <v>0</v>
          </cell>
          <cell r="Q78"/>
          <cell r="R78">
            <v>0</v>
          </cell>
          <cell r="S78"/>
          <cell r="T78" t="str">
            <v>N</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409</v>
          </cell>
          <cell r="H79" t="str">
            <v>Percentage of long-stay residents who were physically restrained</v>
          </cell>
          <cell r="I79" t="str">
            <v>Long Stay</v>
          </cell>
          <cell r="J79">
            <v>0</v>
          </cell>
          <cell r="K79"/>
          <cell r="L79">
            <v>1.1235999999999999</v>
          </cell>
          <cell r="M79"/>
          <cell r="N79">
            <v>0</v>
          </cell>
          <cell r="O79"/>
          <cell r="P79">
            <v>0</v>
          </cell>
          <cell r="Q79"/>
          <cell r="R79">
            <v>0.36900500000000003</v>
          </cell>
          <cell r="S79"/>
          <cell r="T79" t="str">
            <v>N</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409</v>
          </cell>
          <cell r="H80" t="str">
            <v>Percentage of long-stay residents who were physically restrained</v>
          </cell>
          <cell r="I80" t="str">
            <v>Long Stay</v>
          </cell>
          <cell r="J80">
            <v>0</v>
          </cell>
          <cell r="K80"/>
          <cell r="L80">
            <v>0</v>
          </cell>
          <cell r="M80"/>
          <cell r="N80">
            <v>0</v>
          </cell>
          <cell r="O80"/>
          <cell r="P80">
            <v>0</v>
          </cell>
          <cell r="Q80"/>
          <cell r="R80">
            <v>0</v>
          </cell>
          <cell r="S80"/>
          <cell r="T80" t="str">
            <v>N</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409</v>
          </cell>
          <cell r="H81" t="str">
            <v>Percentage of long-stay residents who were physically restrained</v>
          </cell>
          <cell r="I81" t="str">
            <v>Long Stay</v>
          </cell>
          <cell r="J81">
            <v>0</v>
          </cell>
          <cell r="K81"/>
          <cell r="L81">
            <v>0</v>
          </cell>
          <cell r="M81"/>
          <cell r="N81">
            <v>0</v>
          </cell>
          <cell r="O81"/>
          <cell r="P81">
            <v>0</v>
          </cell>
          <cell r="Q81"/>
          <cell r="R81">
            <v>0</v>
          </cell>
          <cell r="S81"/>
          <cell r="T81" t="str">
            <v>N</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409</v>
          </cell>
          <cell r="H82" t="str">
            <v>Percentage of long-stay residents who were physically restrained</v>
          </cell>
          <cell r="I82" t="str">
            <v>Long Stay</v>
          </cell>
          <cell r="J82">
            <v>0</v>
          </cell>
          <cell r="K82"/>
          <cell r="L82">
            <v>0</v>
          </cell>
          <cell r="M82"/>
          <cell r="N82">
            <v>0</v>
          </cell>
          <cell r="O82"/>
          <cell r="P82">
            <v>0</v>
          </cell>
          <cell r="Q82"/>
          <cell r="R82">
            <v>0</v>
          </cell>
          <cell r="S82"/>
          <cell r="T82" t="str">
            <v>N</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409</v>
          </cell>
          <cell r="H83" t="str">
            <v>Percentage of long-stay residents who were physically restrained</v>
          </cell>
          <cell r="I83" t="str">
            <v>Long Stay</v>
          </cell>
          <cell r="J83">
            <v>0</v>
          </cell>
          <cell r="K83"/>
          <cell r="L83">
            <v>0</v>
          </cell>
          <cell r="M83"/>
          <cell r="N83">
            <v>0</v>
          </cell>
          <cell r="O83"/>
          <cell r="P83">
            <v>0</v>
          </cell>
          <cell r="Q83"/>
          <cell r="R83">
            <v>0</v>
          </cell>
          <cell r="S83"/>
          <cell r="T83" t="str">
            <v>N</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409</v>
          </cell>
          <cell r="H84" t="str">
            <v>Percentage of long-stay residents who were physically restrained</v>
          </cell>
          <cell r="I84" t="str">
            <v>Long Stay</v>
          </cell>
          <cell r="J84">
            <v>0</v>
          </cell>
          <cell r="K84"/>
          <cell r="L84">
            <v>0</v>
          </cell>
          <cell r="M84"/>
          <cell r="N84">
            <v>0</v>
          </cell>
          <cell r="O84"/>
          <cell r="P84">
            <v>0</v>
          </cell>
          <cell r="Q84"/>
          <cell r="R84">
            <v>0</v>
          </cell>
          <cell r="S84"/>
          <cell r="T84" t="str">
            <v>N</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409</v>
          </cell>
          <cell r="H85" t="str">
            <v>Percentage of long-stay residents who were physically restrained</v>
          </cell>
          <cell r="I85" t="str">
            <v>Long Stay</v>
          </cell>
          <cell r="J85">
            <v>0</v>
          </cell>
          <cell r="K85"/>
          <cell r="L85">
            <v>0</v>
          </cell>
          <cell r="M85"/>
          <cell r="N85">
            <v>0</v>
          </cell>
          <cell r="O85"/>
          <cell r="P85">
            <v>0</v>
          </cell>
          <cell r="Q85"/>
          <cell r="R85">
            <v>0</v>
          </cell>
          <cell r="S85"/>
          <cell r="T85" t="str">
            <v>N</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409</v>
          </cell>
          <cell r="H86" t="str">
            <v>Percentage of long-stay residents who were physically restrained</v>
          </cell>
          <cell r="I86" t="str">
            <v>Long Stay</v>
          </cell>
          <cell r="J86">
            <v>0</v>
          </cell>
          <cell r="K86"/>
          <cell r="L86">
            <v>0</v>
          </cell>
          <cell r="M86"/>
          <cell r="N86">
            <v>0</v>
          </cell>
          <cell r="O86"/>
          <cell r="P86">
            <v>0</v>
          </cell>
          <cell r="Q86"/>
          <cell r="R86">
            <v>0</v>
          </cell>
          <cell r="S86"/>
          <cell r="T86" t="str">
            <v>N</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409</v>
          </cell>
          <cell r="H87" t="str">
            <v>Percentage of long-stay residents who were physically restrained</v>
          </cell>
          <cell r="I87" t="str">
            <v>Long Stay</v>
          </cell>
          <cell r="J87">
            <v>0</v>
          </cell>
          <cell r="K87"/>
          <cell r="L87">
            <v>0</v>
          </cell>
          <cell r="M87"/>
          <cell r="N87">
            <v>0</v>
          </cell>
          <cell r="O87"/>
          <cell r="P87">
            <v>0</v>
          </cell>
          <cell r="Q87"/>
          <cell r="R87">
            <v>0</v>
          </cell>
          <cell r="S87"/>
          <cell r="T87" t="str">
            <v>N</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409</v>
          </cell>
          <cell r="H88" t="str">
            <v>Percentage of long-stay residents who were physically restrained</v>
          </cell>
          <cell r="I88" t="str">
            <v>Long Stay</v>
          </cell>
          <cell r="J88">
            <v>0</v>
          </cell>
          <cell r="K88"/>
          <cell r="L88">
            <v>0</v>
          </cell>
          <cell r="M88"/>
          <cell r="N88">
            <v>0</v>
          </cell>
          <cell r="O88"/>
          <cell r="P88">
            <v>0</v>
          </cell>
          <cell r="Q88"/>
          <cell r="R88">
            <v>0</v>
          </cell>
          <cell r="S88"/>
          <cell r="T88" t="str">
            <v>N</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409</v>
          </cell>
          <cell r="H89" t="str">
            <v>Percentage of long-stay residents who were physically restrained</v>
          </cell>
          <cell r="I89" t="str">
            <v>Long Stay</v>
          </cell>
          <cell r="J89">
            <v>0</v>
          </cell>
          <cell r="K89"/>
          <cell r="L89">
            <v>0</v>
          </cell>
          <cell r="M89"/>
          <cell r="N89">
            <v>0</v>
          </cell>
          <cell r="O89"/>
          <cell r="P89">
            <v>0</v>
          </cell>
          <cell r="Q89"/>
          <cell r="R89">
            <v>0</v>
          </cell>
          <cell r="S89"/>
          <cell r="T89" t="str">
            <v>N</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409</v>
          </cell>
          <cell r="H90" t="str">
            <v>Percentage of long-stay residents who were physically restrained</v>
          </cell>
          <cell r="I90" t="str">
            <v>Long Stay</v>
          </cell>
          <cell r="J90">
            <v>0</v>
          </cell>
          <cell r="K90"/>
          <cell r="L90">
            <v>0</v>
          </cell>
          <cell r="M90"/>
          <cell r="N90">
            <v>0</v>
          </cell>
          <cell r="O90"/>
          <cell r="P90">
            <v>0</v>
          </cell>
          <cell r="Q90"/>
          <cell r="R90">
            <v>0</v>
          </cell>
          <cell r="S90"/>
          <cell r="T90" t="str">
            <v>N</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409</v>
          </cell>
          <cell r="H91" t="str">
            <v>Percentage of long-stay residents who were physically restrained</v>
          </cell>
          <cell r="I91" t="str">
            <v>Long Stay</v>
          </cell>
          <cell r="J91">
            <v>0</v>
          </cell>
          <cell r="K91"/>
          <cell r="L91">
            <v>0</v>
          </cell>
          <cell r="M91"/>
          <cell r="N91">
            <v>0</v>
          </cell>
          <cell r="O91"/>
          <cell r="P91">
            <v>0</v>
          </cell>
          <cell r="Q91"/>
          <cell r="R91">
            <v>0</v>
          </cell>
          <cell r="S91"/>
          <cell r="T91" t="str">
            <v>N</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409</v>
          </cell>
          <cell r="H92" t="str">
            <v>Percentage of long-stay residents who were physically restrained</v>
          </cell>
          <cell r="I92" t="str">
            <v>Long Stay</v>
          </cell>
          <cell r="J92">
            <v>1.3333299999999999</v>
          </cell>
          <cell r="K92"/>
          <cell r="L92">
            <v>1.3333299999999999</v>
          </cell>
          <cell r="M92"/>
          <cell r="N92">
            <v>1.3513500000000001</v>
          </cell>
          <cell r="O92"/>
          <cell r="P92">
            <v>1.31579</v>
          </cell>
          <cell r="Q92"/>
          <cell r="R92">
            <v>1.333331</v>
          </cell>
          <cell r="S92"/>
          <cell r="T92" t="str">
            <v>N</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409</v>
          </cell>
          <cell r="H93" t="str">
            <v>Percentage of long-stay residents who were physically restrained</v>
          </cell>
          <cell r="I93" t="str">
            <v>Long Stay</v>
          </cell>
          <cell r="J93">
            <v>0</v>
          </cell>
          <cell r="K93"/>
          <cell r="L93">
            <v>0</v>
          </cell>
          <cell r="M93"/>
          <cell r="N93">
            <v>0</v>
          </cell>
          <cell r="O93"/>
          <cell r="P93">
            <v>0</v>
          </cell>
          <cell r="Q93"/>
          <cell r="R93">
            <v>0</v>
          </cell>
          <cell r="S93"/>
          <cell r="T93" t="str">
            <v>N</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409</v>
          </cell>
          <cell r="H94" t="str">
            <v>Percentage of long-stay residents who were physically restrained</v>
          </cell>
          <cell r="I94" t="str">
            <v>Long Stay</v>
          </cell>
          <cell r="J94">
            <v>0</v>
          </cell>
          <cell r="K94"/>
          <cell r="L94">
            <v>0</v>
          </cell>
          <cell r="M94"/>
          <cell r="N94">
            <v>0</v>
          </cell>
          <cell r="O94"/>
          <cell r="P94">
            <v>0</v>
          </cell>
          <cell r="Q94"/>
          <cell r="R94">
            <v>0</v>
          </cell>
          <cell r="S94"/>
          <cell r="T94" t="str">
            <v>N</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409</v>
          </cell>
          <cell r="H95" t="str">
            <v>Percentage of long-stay residents who were physically restrained</v>
          </cell>
          <cell r="I95" t="str">
            <v>Long Stay</v>
          </cell>
          <cell r="J95">
            <v>0</v>
          </cell>
          <cell r="K95"/>
          <cell r="L95">
            <v>0</v>
          </cell>
          <cell r="M95"/>
          <cell r="N95">
            <v>0</v>
          </cell>
          <cell r="O95"/>
          <cell r="P95">
            <v>0</v>
          </cell>
          <cell r="Q95"/>
          <cell r="R95">
            <v>0</v>
          </cell>
          <cell r="S95"/>
          <cell r="T95" t="str">
            <v>N</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409</v>
          </cell>
          <cell r="H96" t="str">
            <v>Percentage of long-stay residents who were physically restrained</v>
          </cell>
          <cell r="I96" t="str">
            <v>Long Stay</v>
          </cell>
          <cell r="J96">
            <v>0</v>
          </cell>
          <cell r="K96"/>
          <cell r="L96">
            <v>0</v>
          </cell>
          <cell r="M96"/>
          <cell r="N96">
            <v>0</v>
          </cell>
          <cell r="O96"/>
          <cell r="P96">
            <v>0</v>
          </cell>
          <cell r="Q96"/>
          <cell r="R96">
            <v>0</v>
          </cell>
          <cell r="S96"/>
          <cell r="T96" t="str">
            <v>N</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409</v>
          </cell>
          <cell r="H97" t="str">
            <v>Percentage of long-stay residents who were physically restrained</v>
          </cell>
          <cell r="I97" t="str">
            <v>Long Stay</v>
          </cell>
          <cell r="J97">
            <v>0</v>
          </cell>
          <cell r="K97"/>
          <cell r="L97">
            <v>0</v>
          </cell>
          <cell r="M97"/>
          <cell r="N97">
            <v>0</v>
          </cell>
          <cell r="O97"/>
          <cell r="P97">
            <v>0</v>
          </cell>
          <cell r="Q97"/>
          <cell r="R97">
            <v>0</v>
          </cell>
          <cell r="S97"/>
          <cell r="T97" t="str">
            <v>N</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409</v>
          </cell>
          <cell r="H98" t="str">
            <v>Percentage of long-stay residents who were physically restrained</v>
          </cell>
          <cell r="I98" t="str">
            <v>Long Stay</v>
          </cell>
          <cell r="J98">
            <v>19.74522</v>
          </cell>
          <cell r="K98"/>
          <cell r="L98">
            <v>17.46988</v>
          </cell>
          <cell r="M98"/>
          <cell r="N98">
            <v>14.201180000000001</v>
          </cell>
          <cell r="O98"/>
          <cell r="P98">
            <v>12.865500000000001</v>
          </cell>
          <cell r="Q98"/>
          <cell r="R98">
            <v>15.987933</v>
          </cell>
          <cell r="S98"/>
          <cell r="T98" t="str">
            <v>N</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409</v>
          </cell>
          <cell r="H99" t="str">
            <v>Percentage of long-stay residents who were physically restrained</v>
          </cell>
          <cell r="I99" t="str">
            <v>Long Stay</v>
          </cell>
          <cell r="J99">
            <v>0</v>
          </cell>
          <cell r="K99"/>
          <cell r="L99">
            <v>0</v>
          </cell>
          <cell r="M99"/>
          <cell r="N99">
            <v>1.1764699999999999</v>
          </cell>
          <cell r="O99"/>
          <cell r="P99">
            <v>0</v>
          </cell>
          <cell r="Q99"/>
          <cell r="R99">
            <v>0.28901700000000002</v>
          </cell>
          <cell r="S99"/>
          <cell r="T99" t="str">
            <v>N</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409</v>
          </cell>
          <cell r="H100" t="str">
            <v>Percentage of long-stay residents who were physically restrained</v>
          </cell>
          <cell r="I100" t="str">
            <v>Long Stay</v>
          </cell>
          <cell r="J100">
            <v>0</v>
          </cell>
          <cell r="K100"/>
          <cell r="L100">
            <v>0</v>
          </cell>
          <cell r="M100"/>
          <cell r="N100">
            <v>0</v>
          </cell>
          <cell r="O100"/>
          <cell r="P100">
            <v>0</v>
          </cell>
          <cell r="Q100"/>
          <cell r="R100">
            <v>0</v>
          </cell>
          <cell r="S100"/>
          <cell r="T100" t="str">
            <v>N</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409</v>
          </cell>
          <cell r="H101" t="str">
            <v>Percentage of long-stay residents who were physically restrained</v>
          </cell>
          <cell r="I101" t="str">
            <v>Long Stay</v>
          </cell>
          <cell r="J101">
            <v>0</v>
          </cell>
          <cell r="K101"/>
          <cell r="L101">
            <v>0</v>
          </cell>
          <cell r="M101"/>
          <cell r="N101">
            <v>0</v>
          </cell>
          <cell r="O101"/>
          <cell r="P101">
            <v>0</v>
          </cell>
          <cell r="Q101"/>
          <cell r="R101">
            <v>0</v>
          </cell>
          <cell r="S101"/>
          <cell r="T101" t="str">
            <v>N</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409</v>
          </cell>
          <cell r="H102" t="str">
            <v>Percentage of long-stay residents who were physically restrained</v>
          </cell>
          <cell r="I102" t="str">
            <v>Long Stay</v>
          </cell>
          <cell r="J102">
            <v>0</v>
          </cell>
          <cell r="K102"/>
          <cell r="L102">
            <v>0</v>
          </cell>
          <cell r="M102"/>
          <cell r="N102">
            <v>0</v>
          </cell>
          <cell r="O102"/>
          <cell r="P102">
            <v>0</v>
          </cell>
          <cell r="Q102"/>
          <cell r="R102">
            <v>0</v>
          </cell>
          <cell r="S102"/>
          <cell r="T102" t="str">
            <v>N</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409</v>
          </cell>
          <cell r="H103" t="str">
            <v>Percentage of long-stay residents who were physically restrained</v>
          </cell>
          <cell r="I103" t="str">
            <v>Long Stay</v>
          </cell>
          <cell r="J103">
            <v>0</v>
          </cell>
          <cell r="K103"/>
          <cell r="L103">
            <v>0</v>
          </cell>
          <cell r="M103"/>
          <cell r="N103">
            <v>0</v>
          </cell>
          <cell r="O103"/>
          <cell r="P103">
            <v>0</v>
          </cell>
          <cell r="Q103"/>
          <cell r="R103">
            <v>0</v>
          </cell>
          <cell r="S103"/>
          <cell r="T103" t="str">
            <v>N</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409</v>
          </cell>
          <cell r="H104" t="str">
            <v>Percentage of long-stay residents who were physically restrained</v>
          </cell>
          <cell r="I104" t="str">
            <v>Long Stay</v>
          </cell>
          <cell r="J104">
            <v>0</v>
          </cell>
          <cell r="K104"/>
          <cell r="L104">
            <v>0</v>
          </cell>
          <cell r="M104"/>
          <cell r="N104">
            <v>0</v>
          </cell>
          <cell r="O104"/>
          <cell r="P104">
            <v>0</v>
          </cell>
          <cell r="Q104"/>
          <cell r="R104">
            <v>0</v>
          </cell>
          <cell r="S104"/>
          <cell r="T104" t="str">
            <v>N</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409</v>
          </cell>
          <cell r="H105" t="str">
            <v>Percentage of long-stay residents who were physically restrained</v>
          </cell>
          <cell r="I105" t="str">
            <v>Long Stay</v>
          </cell>
          <cell r="J105">
            <v>0</v>
          </cell>
          <cell r="K105"/>
          <cell r="L105">
            <v>0</v>
          </cell>
          <cell r="M105"/>
          <cell r="N105">
            <v>0</v>
          </cell>
          <cell r="O105"/>
          <cell r="P105">
            <v>0</v>
          </cell>
          <cell r="Q105"/>
          <cell r="R105">
            <v>0</v>
          </cell>
          <cell r="S105"/>
          <cell r="T105" t="str">
            <v>N</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409</v>
          </cell>
          <cell r="H106" t="str">
            <v>Percentage of long-stay residents who were physically restrained</v>
          </cell>
          <cell r="I106" t="str">
            <v>Long Stay</v>
          </cell>
          <cell r="J106">
            <v>0</v>
          </cell>
          <cell r="K106"/>
          <cell r="L106">
            <v>0</v>
          </cell>
          <cell r="M106"/>
          <cell r="N106">
            <v>0</v>
          </cell>
          <cell r="O106"/>
          <cell r="P106">
            <v>0</v>
          </cell>
          <cell r="Q106"/>
          <cell r="R106">
            <v>0</v>
          </cell>
          <cell r="S106"/>
          <cell r="T106" t="str">
            <v>N</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409</v>
          </cell>
          <cell r="H107" t="str">
            <v>Percentage of long-stay residents who were physically restrained</v>
          </cell>
          <cell r="I107" t="str">
            <v>Long Stay</v>
          </cell>
          <cell r="J107">
            <v>0</v>
          </cell>
          <cell r="K107"/>
          <cell r="L107">
            <v>0</v>
          </cell>
          <cell r="M107"/>
          <cell r="N107">
            <v>0</v>
          </cell>
          <cell r="O107"/>
          <cell r="P107">
            <v>0</v>
          </cell>
          <cell r="Q107"/>
          <cell r="R107">
            <v>0</v>
          </cell>
          <cell r="S107"/>
          <cell r="T107" t="str">
            <v>N</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409</v>
          </cell>
          <cell r="H108" t="str">
            <v>Percentage of long-stay residents who were physically restrained</v>
          </cell>
          <cell r="I108" t="str">
            <v>Long Stay</v>
          </cell>
          <cell r="J108">
            <v>0</v>
          </cell>
          <cell r="K108"/>
          <cell r="L108">
            <v>0</v>
          </cell>
          <cell r="M108"/>
          <cell r="N108">
            <v>0</v>
          </cell>
          <cell r="O108"/>
          <cell r="P108">
            <v>0</v>
          </cell>
          <cell r="Q108"/>
          <cell r="R108">
            <v>0</v>
          </cell>
          <cell r="S108"/>
          <cell r="T108" t="str">
            <v>N</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409</v>
          </cell>
          <cell r="H109" t="str">
            <v>Percentage of long-stay residents who were physically restrained</v>
          </cell>
          <cell r="I109" t="str">
            <v>Long Stay</v>
          </cell>
          <cell r="J109">
            <v>0</v>
          </cell>
          <cell r="K109"/>
          <cell r="L109">
            <v>0</v>
          </cell>
          <cell r="M109"/>
          <cell r="N109">
            <v>0</v>
          </cell>
          <cell r="O109"/>
          <cell r="P109">
            <v>0</v>
          </cell>
          <cell r="Q109"/>
          <cell r="R109">
            <v>0</v>
          </cell>
          <cell r="S109"/>
          <cell r="T109" t="str">
            <v>N</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409</v>
          </cell>
          <cell r="H110" t="str">
            <v>Percentage of long-stay residents who were physically restrained</v>
          </cell>
          <cell r="I110" t="str">
            <v>Long Stay</v>
          </cell>
          <cell r="J110">
            <v>0</v>
          </cell>
          <cell r="K110"/>
          <cell r="L110">
            <v>0</v>
          </cell>
          <cell r="M110"/>
          <cell r="N110">
            <v>0</v>
          </cell>
          <cell r="O110"/>
          <cell r="P110">
            <v>0</v>
          </cell>
          <cell r="Q110"/>
          <cell r="R110">
            <v>0</v>
          </cell>
          <cell r="S110"/>
          <cell r="T110" t="str">
            <v>N</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409</v>
          </cell>
          <cell r="H111" t="str">
            <v>Percentage of long-stay residents who were physically restrained</v>
          </cell>
          <cell r="I111" t="str">
            <v>Long Stay</v>
          </cell>
          <cell r="J111">
            <v>0</v>
          </cell>
          <cell r="K111"/>
          <cell r="L111">
            <v>0</v>
          </cell>
          <cell r="M111"/>
          <cell r="N111">
            <v>0</v>
          </cell>
          <cell r="O111"/>
          <cell r="P111">
            <v>0</v>
          </cell>
          <cell r="Q111"/>
          <cell r="R111">
            <v>0</v>
          </cell>
          <cell r="S111"/>
          <cell r="T111" t="str">
            <v>N</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409</v>
          </cell>
          <cell r="H112" t="str">
            <v>Percentage of long-stay residents who were physically restrained</v>
          </cell>
          <cell r="I112" t="str">
            <v>Long Stay</v>
          </cell>
          <cell r="J112">
            <v>0</v>
          </cell>
          <cell r="K112"/>
          <cell r="L112">
            <v>0</v>
          </cell>
          <cell r="M112"/>
          <cell r="N112">
            <v>0</v>
          </cell>
          <cell r="O112"/>
          <cell r="P112">
            <v>0</v>
          </cell>
          <cell r="Q112"/>
          <cell r="R112">
            <v>0</v>
          </cell>
          <cell r="S112"/>
          <cell r="T112" t="str">
            <v>N</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409</v>
          </cell>
          <cell r="H113" t="str">
            <v>Percentage of long-stay residents who were physically restrained</v>
          </cell>
          <cell r="I113" t="str">
            <v>Long Stay</v>
          </cell>
          <cell r="J113">
            <v>0</v>
          </cell>
          <cell r="K113"/>
          <cell r="L113">
            <v>0</v>
          </cell>
          <cell r="M113"/>
          <cell r="N113">
            <v>0.59523999999999999</v>
          </cell>
          <cell r="O113"/>
          <cell r="P113">
            <v>0.58140000000000003</v>
          </cell>
          <cell r="Q113"/>
          <cell r="R113">
            <v>0.29455199999999998</v>
          </cell>
          <cell r="S113"/>
          <cell r="T113" t="str">
            <v>N</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409</v>
          </cell>
          <cell r="H114" t="str">
            <v>Percentage of long-stay residents who were physically restrained</v>
          </cell>
          <cell r="I114" t="str">
            <v>Long Stay</v>
          </cell>
          <cell r="J114">
            <v>0</v>
          </cell>
          <cell r="K114"/>
          <cell r="L114">
            <v>0</v>
          </cell>
          <cell r="M114"/>
          <cell r="N114">
            <v>0</v>
          </cell>
          <cell r="O114"/>
          <cell r="P114">
            <v>0</v>
          </cell>
          <cell r="Q114"/>
          <cell r="R114">
            <v>0</v>
          </cell>
          <cell r="S114"/>
          <cell r="T114" t="str">
            <v>N</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409</v>
          </cell>
          <cell r="H115" t="str">
            <v>Percentage of long-stay residents who were physically restrained</v>
          </cell>
          <cell r="I115" t="str">
            <v>Long Stay</v>
          </cell>
          <cell r="J115">
            <v>0</v>
          </cell>
          <cell r="K115"/>
          <cell r="L115">
            <v>0</v>
          </cell>
          <cell r="M115"/>
          <cell r="N115">
            <v>0</v>
          </cell>
          <cell r="O115"/>
          <cell r="P115">
            <v>0</v>
          </cell>
          <cell r="Q115"/>
          <cell r="R115">
            <v>0</v>
          </cell>
          <cell r="S115"/>
          <cell r="T115" t="str">
            <v>N</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409</v>
          </cell>
          <cell r="H116" t="str">
            <v>Percentage of long-stay residents who were physically restrained</v>
          </cell>
          <cell r="I116" t="str">
            <v>Long Stay</v>
          </cell>
          <cell r="J116">
            <v>0</v>
          </cell>
          <cell r="K116"/>
          <cell r="L116">
            <v>0</v>
          </cell>
          <cell r="M116"/>
          <cell r="N116">
            <v>0</v>
          </cell>
          <cell r="O116"/>
          <cell r="P116">
            <v>0</v>
          </cell>
          <cell r="Q116"/>
          <cell r="R116">
            <v>0</v>
          </cell>
          <cell r="S116"/>
          <cell r="T116" t="str">
            <v>N</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409</v>
          </cell>
          <cell r="H117" t="str">
            <v>Percentage of long-stay residents who were physically restrained</v>
          </cell>
          <cell r="I117" t="str">
            <v>Long Stay</v>
          </cell>
          <cell r="J117">
            <v>0</v>
          </cell>
          <cell r="K117"/>
          <cell r="L117">
            <v>0</v>
          </cell>
          <cell r="M117"/>
          <cell r="N117">
            <v>0</v>
          </cell>
          <cell r="O117"/>
          <cell r="P117">
            <v>0</v>
          </cell>
          <cell r="Q117"/>
          <cell r="R117">
            <v>0</v>
          </cell>
          <cell r="S117"/>
          <cell r="T117" t="str">
            <v>N</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409</v>
          </cell>
          <cell r="H118" t="str">
            <v>Percentage of long-stay residents who were physically restrained</v>
          </cell>
          <cell r="I118" t="str">
            <v>Long Stay</v>
          </cell>
          <cell r="J118">
            <v>0</v>
          </cell>
          <cell r="K118"/>
          <cell r="L118">
            <v>0</v>
          </cell>
          <cell r="M118"/>
          <cell r="N118">
            <v>0</v>
          </cell>
          <cell r="O118"/>
          <cell r="P118">
            <v>0</v>
          </cell>
          <cell r="Q118"/>
          <cell r="R118">
            <v>0</v>
          </cell>
          <cell r="S118"/>
          <cell r="T118" t="str">
            <v>N</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409</v>
          </cell>
          <cell r="H119" t="str">
            <v>Percentage of long-stay residents who were physically restrained</v>
          </cell>
          <cell r="I119" t="str">
            <v>Long Stay</v>
          </cell>
          <cell r="J119">
            <v>0</v>
          </cell>
          <cell r="K119"/>
          <cell r="L119">
            <v>1.40845</v>
          </cell>
          <cell r="M119"/>
          <cell r="N119">
            <v>0</v>
          </cell>
          <cell r="O119"/>
          <cell r="P119">
            <v>0</v>
          </cell>
          <cell r="Q119"/>
          <cell r="R119">
            <v>0.362319</v>
          </cell>
          <cell r="S119"/>
          <cell r="T119" t="str">
            <v>N</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409</v>
          </cell>
          <cell r="H120" t="str">
            <v>Percentage of long-stay residents who were physically restrained</v>
          </cell>
          <cell r="I120" t="str">
            <v>Long Stay</v>
          </cell>
          <cell r="J120">
            <v>0</v>
          </cell>
          <cell r="K120"/>
          <cell r="L120">
            <v>0</v>
          </cell>
          <cell r="M120"/>
          <cell r="N120">
            <v>0</v>
          </cell>
          <cell r="O120"/>
          <cell r="P120">
            <v>0</v>
          </cell>
          <cell r="Q120"/>
          <cell r="R120">
            <v>0</v>
          </cell>
          <cell r="S120"/>
          <cell r="T120" t="str">
            <v>N</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409</v>
          </cell>
          <cell r="H121" t="str">
            <v>Percentage of long-stay residents who were physically restrained</v>
          </cell>
          <cell r="I121" t="str">
            <v>Long Stay</v>
          </cell>
          <cell r="J121">
            <v>0</v>
          </cell>
          <cell r="K121"/>
          <cell r="L121">
            <v>0</v>
          </cell>
          <cell r="M121"/>
          <cell r="N121">
            <v>0</v>
          </cell>
          <cell r="O121"/>
          <cell r="P121">
            <v>0</v>
          </cell>
          <cell r="Q121"/>
          <cell r="R121">
            <v>0</v>
          </cell>
          <cell r="S121"/>
          <cell r="T121" t="str">
            <v>N</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409</v>
          </cell>
          <cell r="H122" t="str">
            <v>Percentage of long-stay residents who were physically restrained</v>
          </cell>
          <cell r="I122" t="str">
            <v>Long Stay</v>
          </cell>
          <cell r="J122">
            <v>0</v>
          </cell>
          <cell r="K122"/>
          <cell r="L122">
            <v>0</v>
          </cell>
          <cell r="M122"/>
          <cell r="N122">
            <v>0</v>
          </cell>
          <cell r="O122"/>
          <cell r="P122">
            <v>0</v>
          </cell>
          <cell r="Q122"/>
          <cell r="R122">
            <v>0</v>
          </cell>
          <cell r="S122"/>
          <cell r="T122" t="str">
            <v>N</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409</v>
          </cell>
          <cell r="H123" t="str">
            <v>Percentage of long-stay residents who were physically restrained</v>
          </cell>
          <cell r="I123" t="str">
            <v>Long Stay</v>
          </cell>
          <cell r="J123">
            <v>0</v>
          </cell>
          <cell r="K123"/>
          <cell r="L123">
            <v>0</v>
          </cell>
          <cell r="M123"/>
          <cell r="N123">
            <v>0</v>
          </cell>
          <cell r="O123"/>
          <cell r="P123">
            <v>0</v>
          </cell>
          <cell r="Q123"/>
          <cell r="R123">
            <v>0</v>
          </cell>
          <cell r="S123"/>
          <cell r="T123" t="str">
            <v>N</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409</v>
          </cell>
          <cell r="H124" t="str">
            <v>Percentage of long-stay residents who were physically restrained</v>
          </cell>
          <cell r="I124" t="str">
            <v>Long Stay</v>
          </cell>
          <cell r="J124">
            <v>0</v>
          </cell>
          <cell r="K124"/>
          <cell r="L124">
            <v>0</v>
          </cell>
          <cell r="M124"/>
          <cell r="N124">
            <v>0</v>
          </cell>
          <cell r="O124"/>
          <cell r="P124">
            <v>0</v>
          </cell>
          <cell r="Q124"/>
          <cell r="R124">
            <v>0</v>
          </cell>
          <cell r="S124"/>
          <cell r="T124" t="str">
            <v>N</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409</v>
          </cell>
          <cell r="H125" t="str">
            <v>Percentage of long-stay residents who were physically restrained</v>
          </cell>
          <cell r="I125" t="str">
            <v>Long Stay</v>
          </cell>
          <cell r="J125">
            <v>0</v>
          </cell>
          <cell r="K125"/>
          <cell r="L125">
            <v>0</v>
          </cell>
          <cell r="M125"/>
          <cell r="N125">
            <v>0</v>
          </cell>
          <cell r="O125"/>
          <cell r="P125">
            <v>0</v>
          </cell>
          <cell r="Q125"/>
          <cell r="R125">
            <v>0</v>
          </cell>
          <cell r="S125"/>
          <cell r="T125" t="str">
            <v>N</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409</v>
          </cell>
          <cell r="H126" t="str">
            <v>Percentage of long-stay residents who were physically restrained</v>
          </cell>
          <cell r="I126" t="str">
            <v>Long Stay</v>
          </cell>
          <cell r="J126">
            <v>0</v>
          </cell>
          <cell r="K126"/>
          <cell r="L126">
            <v>0</v>
          </cell>
          <cell r="M126"/>
          <cell r="N126">
            <v>0</v>
          </cell>
          <cell r="O126"/>
          <cell r="P126">
            <v>0</v>
          </cell>
          <cell r="Q126"/>
          <cell r="R126">
            <v>0</v>
          </cell>
          <cell r="S126"/>
          <cell r="T126" t="str">
            <v>N</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409</v>
          </cell>
          <cell r="H127" t="str">
            <v>Percentage of long-stay residents who were physically restrained</v>
          </cell>
          <cell r="I127" t="str">
            <v>Long Stay</v>
          </cell>
          <cell r="J127">
            <v>0</v>
          </cell>
          <cell r="K127"/>
          <cell r="L127">
            <v>0</v>
          </cell>
          <cell r="M127"/>
          <cell r="N127">
            <v>0</v>
          </cell>
          <cell r="O127"/>
          <cell r="P127">
            <v>0</v>
          </cell>
          <cell r="Q127"/>
          <cell r="R127">
            <v>0</v>
          </cell>
          <cell r="S127"/>
          <cell r="T127" t="str">
            <v>N</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409</v>
          </cell>
          <cell r="H128" t="str">
            <v>Percentage of long-stay residents who were physically restrained</v>
          </cell>
          <cell r="I128" t="str">
            <v>Long Stay</v>
          </cell>
          <cell r="J128">
            <v>0</v>
          </cell>
          <cell r="K128"/>
          <cell r="L128">
            <v>0</v>
          </cell>
          <cell r="M128"/>
          <cell r="N128">
            <v>0</v>
          </cell>
          <cell r="O128"/>
          <cell r="P128">
            <v>0</v>
          </cell>
          <cell r="Q128"/>
          <cell r="R128">
            <v>0</v>
          </cell>
          <cell r="S128"/>
          <cell r="T128" t="str">
            <v>N</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409</v>
          </cell>
          <cell r="H129" t="str">
            <v>Percentage of long-stay residents who were physically restrained</v>
          </cell>
          <cell r="I129" t="str">
            <v>Long Stay</v>
          </cell>
          <cell r="J129">
            <v>0.59523999999999999</v>
          </cell>
          <cell r="K129"/>
          <cell r="L129">
            <v>0.60241</v>
          </cell>
          <cell r="M129"/>
          <cell r="N129">
            <v>0.58823999999999999</v>
          </cell>
          <cell r="O129"/>
          <cell r="P129">
            <v>0.57803000000000004</v>
          </cell>
          <cell r="Q129"/>
          <cell r="R129">
            <v>0.59084199999999998</v>
          </cell>
          <cell r="S129"/>
          <cell r="T129" t="str">
            <v>N</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409</v>
          </cell>
          <cell r="H130" t="str">
            <v>Percentage of long-stay residents who were physically restrained</v>
          </cell>
          <cell r="I130" t="str">
            <v>Long Stay</v>
          </cell>
          <cell r="J130">
            <v>0</v>
          </cell>
          <cell r="K130"/>
          <cell r="L130">
            <v>0</v>
          </cell>
          <cell r="M130"/>
          <cell r="N130">
            <v>0</v>
          </cell>
          <cell r="O130"/>
          <cell r="P130">
            <v>0</v>
          </cell>
          <cell r="Q130"/>
          <cell r="R130">
            <v>0</v>
          </cell>
          <cell r="S130"/>
          <cell r="T130" t="str">
            <v>N</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409</v>
          </cell>
          <cell r="H131" t="str">
            <v>Percentage of long-stay residents who were physically restrained</v>
          </cell>
          <cell r="I131" t="str">
            <v>Long Stay</v>
          </cell>
          <cell r="J131">
            <v>0</v>
          </cell>
          <cell r="K131"/>
          <cell r="L131">
            <v>0</v>
          </cell>
          <cell r="M131"/>
          <cell r="N131">
            <v>0</v>
          </cell>
          <cell r="O131"/>
          <cell r="P131">
            <v>0</v>
          </cell>
          <cell r="Q131"/>
          <cell r="R131">
            <v>0</v>
          </cell>
          <cell r="S131"/>
          <cell r="T131" t="str">
            <v>N</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409</v>
          </cell>
          <cell r="H132" t="str">
            <v>Percentage of long-stay residents who were physically restrained</v>
          </cell>
          <cell r="I132" t="str">
            <v>Long Stay</v>
          </cell>
          <cell r="J132">
            <v>0</v>
          </cell>
          <cell r="K132"/>
          <cell r="L132">
            <v>0</v>
          </cell>
          <cell r="M132"/>
          <cell r="N132">
            <v>0</v>
          </cell>
          <cell r="O132"/>
          <cell r="P132">
            <v>0</v>
          </cell>
          <cell r="Q132"/>
          <cell r="R132">
            <v>0</v>
          </cell>
          <cell r="S132"/>
          <cell r="T132" t="str">
            <v>N</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409</v>
          </cell>
          <cell r="H133" t="str">
            <v>Percentage of long-stay residents who were physically restrained</v>
          </cell>
          <cell r="I133" t="str">
            <v>Long Stay</v>
          </cell>
          <cell r="J133">
            <v>0</v>
          </cell>
          <cell r="K133"/>
          <cell r="L133">
            <v>0</v>
          </cell>
          <cell r="M133"/>
          <cell r="N133">
            <v>0</v>
          </cell>
          <cell r="O133"/>
          <cell r="P133">
            <v>0</v>
          </cell>
          <cell r="Q133"/>
          <cell r="R133">
            <v>0</v>
          </cell>
          <cell r="S133"/>
          <cell r="T133" t="str">
            <v>N</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409</v>
          </cell>
          <cell r="H134" t="str">
            <v>Percentage of long-stay residents who were physically restrained</v>
          </cell>
          <cell r="I134" t="str">
            <v>Long Stay</v>
          </cell>
          <cell r="J134">
            <v>0</v>
          </cell>
          <cell r="K134"/>
          <cell r="L134">
            <v>0</v>
          </cell>
          <cell r="M134"/>
          <cell r="N134">
            <v>0</v>
          </cell>
          <cell r="O134"/>
          <cell r="P134">
            <v>0</v>
          </cell>
          <cell r="Q134"/>
          <cell r="R134">
            <v>0</v>
          </cell>
          <cell r="S134"/>
          <cell r="T134" t="str">
            <v>N</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409</v>
          </cell>
          <cell r="H135" t="str">
            <v>Percentage of long-stay residents who were physically restrained</v>
          </cell>
          <cell r="I135" t="str">
            <v>Long Stay</v>
          </cell>
          <cell r="J135">
            <v>0</v>
          </cell>
          <cell r="K135"/>
          <cell r="L135">
            <v>0</v>
          </cell>
          <cell r="M135"/>
          <cell r="N135">
            <v>0</v>
          </cell>
          <cell r="O135"/>
          <cell r="P135">
            <v>0</v>
          </cell>
          <cell r="Q135"/>
          <cell r="R135">
            <v>0</v>
          </cell>
          <cell r="S135"/>
          <cell r="T135" t="str">
            <v>N</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409</v>
          </cell>
          <cell r="H136" t="str">
            <v>Percentage of long-stay residents who were physically restrained</v>
          </cell>
          <cell r="I136" t="str">
            <v>Long Stay</v>
          </cell>
          <cell r="J136">
            <v>0</v>
          </cell>
          <cell r="K136"/>
          <cell r="L136">
            <v>0</v>
          </cell>
          <cell r="M136"/>
          <cell r="N136">
            <v>0</v>
          </cell>
          <cell r="O136"/>
          <cell r="P136">
            <v>0</v>
          </cell>
          <cell r="Q136"/>
          <cell r="R136">
            <v>0</v>
          </cell>
          <cell r="S136"/>
          <cell r="T136" t="str">
            <v>N</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409</v>
          </cell>
          <cell r="H137" t="str">
            <v>Percentage of long-stay residents who were physically restrained</v>
          </cell>
          <cell r="I137" t="str">
            <v>Long Stay</v>
          </cell>
          <cell r="J137">
            <v>0</v>
          </cell>
          <cell r="K137"/>
          <cell r="L137">
            <v>0</v>
          </cell>
          <cell r="M137"/>
          <cell r="N137">
            <v>0</v>
          </cell>
          <cell r="O137"/>
          <cell r="P137">
            <v>0</v>
          </cell>
          <cell r="Q137"/>
          <cell r="R137">
            <v>0</v>
          </cell>
          <cell r="S137"/>
          <cell r="T137" t="str">
            <v>N</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409</v>
          </cell>
          <cell r="H138" t="str">
            <v>Percentage of long-stay residents who were physically restrained</v>
          </cell>
          <cell r="I138" t="str">
            <v>Long Stay</v>
          </cell>
          <cell r="J138">
            <v>0</v>
          </cell>
          <cell r="K138"/>
          <cell r="L138">
            <v>0</v>
          </cell>
          <cell r="M138"/>
          <cell r="N138">
            <v>0</v>
          </cell>
          <cell r="O138"/>
          <cell r="P138">
            <v>0</v>
          </cell>
          <cell r="Q138"/>
          <cell r="R138">
            <v>0</v>
          </cell>
          <cell r="S138"/>
          <cell r="T138" t="str">
            <v>N</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409</v>
          </cell>
          <cell r="H139" t="str">
            <v>Percentage of long-stay residents who were physically restrained</v>
          </cell>
          <cell r="I139" t="str">
            <v>Long Stay</v>
          </cell>
          <cell r="J139">
            <v>0</v>
          </cell>
          <cell r="K139"/>
          <cell r="L139">
            <v>0</v>
          </cell>
          <cell r="M139"/>
          <cell r="N139">
            <v>0</v>
          </cell>
          <cell r="O139"/>
          <cell r="P139">
            <v>0</v>
          </cell>
          <cell r="Q139"/>
          <cell r="R139">
            <v>0</v>
          </cell>
          <cell r="S139"/>
          <cell r="T139" t="str">
            <v>N</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409</v>
          </cell>
          <cell r="H140" t="str">
            <v>Percentage of long-stay residents who were physically restrained</v>
          </cell>
          <cell r="I140" t="str">
            <v>Long Stay</v>
          </cell>
          <cell r="J140">
            <v>0</v>
          </cell>
          <cell r="K140"/>
          <cell r="L140">
            <v>0</v>
          </cell>
          <cell r="M140"/>
          <cell r="N140">
            <v>0</v>
          </cell>
          <cell r="O140"/>
          <cell r="P140">
            <v>0</v>
          </cell>
          <cell r="Q140"/>
          <cell r="R140">
            <v>0</v>
          </cell>
          <cell r="S140"/>
          <cell r="T140" t="str">
            <v>N</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409</v>
          </cell>
          <cell r="H141" t="str">
            <v>Percentage of long-stay residents who were physically restrained</v>
          </cell>
          <cell r="I141" t="str">
            <v>Long Stay</v>
          </cell>
          <cell r="J141">
            <v>0</v>
          </cell>
          <cell r="K141"/>
          <cell r="L141">
            <v>0</v>
          </cell>
          <cell r="M141"/>
          <cell r="N141">
            <v>0</v>
          </cell>
          <cell r="O141"/>
          <cell r="P141">
            <v>0</v>
          </cell>
          <cell r="Q141"/>
          <cell r="R141">
            <v>0</v>
          </cell>
          <cell r="S141"/>
          <cell r="T141" t="str">
            <v>N</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409</v>
          </cell>
          <cell r="H142" t="str">
            <v>Percentage of long-stay residents who were physically restrained</v>
          </cell>
          <cell r="I142" t="str">
            <v>Long Stay</v>
          </cell>
          <cell r="J142">
            <v>0</v>
          </cell>
          <cell r="K142"/>
          <cell r="L142">
            <v>0</v>
          </cell>
          <cell r="M142"/>
          <cell r="N142">
            <v>0</v>
          </cell>
          <cell r="O142"/>
          <cell r="P142">
            <v>0</v>
          </cell>
          <cell r="Q142"/>
          <cell r="R142">
            <v>0</v>
          </cell>
          <cell r="S142"/>
          <cell r="T142" t="str">
            <v>N</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409</v>
          </cell>
          <cell r="H143" t="str">
            <v>Percentage of long-stay residents who were physically restrained</v>
          </cell>
          <cell r="I143" t="str">
            <v>Long Stay</v>
          </cell>
          <cell r="J143">
            <v>9.45946</v>
          </cell>
          <cell r="K143"/>
          <cell r="L143">
            <v>2.8571399999999998</v>
          </cell>
          <cell r="M143"/>
          <cell r="N143">
            <v>2.7027000000000001</v>
          </cell>
          <cell r="O143"/>
          <cell r="P143">
            <v>1.2987</v>
          </cell>
          <cell r="Q143"/>
          <cell r="R143">
            <v>4.0677950000000003</v>
          </cell>
          <cell r="S143"/>
          <cell r="T143" t="str">
            <v>N</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409</v>
          </cell>
          <cell r="H144" t="str">
            <v>Percentage of long-stay residents who were physically restrained</v>
          </cell>
          <cell r="I144" t="str">
            <v>Long Stay</v>
          </cell>
          <cell r="J144">
            <v>0</v>
          </cell>
          <cell r="K144"/>
          <cell r="L144">
            <v>0</v>
          </cell>
          <cell r="M144"/>
          <cell r="N144">
            <v>0</v>
          </cell>
          <cell r="O144"/>
          <cell r="P144">
            <v>0</v>
          </cell>
          <cell r="Q144"/>
          <cell r="R144">
            <v>0</v>
          </cell>
          <cell r="S144"/>
          <cell r="T144" t="str">
            <v>N</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409</v>
          </cell>
          <cell r="H145" t="str">
            <v>Percentage of long-stay residents who were physically restrained</v>
          </cell>
          <cell r="I145" t="str">
            <v>Long Stay</v>
          </cell>
          <cell r="J145">
            <v>0</v>
          </cell>
          <cell r="K145"/>
          <cell r="L145">
            <v>0</v>
          </cell>
          <cell r="M145"/>
          <cell r="N145">
            <v>0</v>
          </cell>
          <cell r="O145"/>
          <cell r="P145">
            <v>0</v>
          </cell>
          <cell r="Q145"/>
          <cell r="R145">
            <v>0</v>
          </cell>
          <cell r="S145"/>
          <cell r="T145" t="str">
            <v>N</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409</v>
          </cell>
          <cell r="H146" t="str">
            <v>Percentage of long-stay residents who were physically restrained</v>
          </cell>
          <cell r="I146" t="str">
            <v>Long Stay</v>
          </cell>
          <cell r="J146">
            <v>0</v>
          </cell>
          <cell r="K146"/>
          <cell r="L146">
            <v>0</v>
          </cell>
          <cell r="M146"/>
          <cell r="N146">
            <v>0</v>
          </cell>
          <cell r="O146"/>
          <cell r="P146">
            <v>0</v>
          </cell>
          <cell r="Q146"/>
          <cell r="R146">
            <v>0</v>
          </cell>
          <cell r="S146"/>
          <cell r="T146" t="str">
            <v>N</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409</v>
          </cell>
          <cell r="H147" t="str">
            <v>Percentage of long-stay residents who were physically restrained</v>
          </cell>
          <cell r="I147" t="str">
            <v>Long Stay</v>
          </cell>
          <cell r="J147">
            <v>0</v>
          </cell>
          <cell r="K147"/>
          <cell r="L147">
            <v>0</v>
          </cell>
          <cell r="M147"/>
          <cell r="N147">
            <v>0</v>
          </cell>
          <cell r="O147"/>
          <cell r="P147">
            <v>0</v>
          </cell>
          <cell r="Q147"/>
          <cell r="R147">
            <v>0</v>
          </cell>
          <cell r="S147"/>
          <cell r="T147" t="str">
            <v>N</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409</v>
          </cell>
          <cell r="H148" t="str">
            <v>Percentage of long-stay residents who were physically restrained</v>
          </cell>
          <cell r="I148" t="str">
            <v>Long Stay</v>
          </cell>
          <cell r="J148">
            <v>0</v>
          </cell>
          <cell r="K148"/>
          <cell r="L148">
            <v>0</v>
          </cell>
          <cell r="M148"/>
          <cell r="N148">
            <v>0</v>
          </cell>
          <cell r="O148"/>
          <cell r="P148">
            <v>0</v>
          </cell>
          <cell r="Q148"/>
          <cell r="R148">
            <v>0</v>
          </cell>
          <cell r="S148"/>
          <cell r="T148" t="str">
            <v>N</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409</v>
          </cell>
          <cell r="H149" t="str">
            <v>Percentage of long-stay residents who were physically restrained</v>
          </cell>
          <cell r="I149" t="str">
            <v>Long Stay</v>
          </cell>
          <cell r="J149">
            <v>0</v>
          </cell>
          <cell r="K149"/>
          <cell r="L149">
            <v>0</v>
          </cell>
          <cell r="M149"/>
          <cell r="N149">
            <v>0</v>
          </cell>
          <cell r="O149"/>
          <cell r="P149">
            <v>0</v>
          </cell>
          <cell r="Q149"/>
          <cell r="R149">
            <v>0</v>
          </cell>
          <cell r="S149"/>
          <cell r="T149" t="str">
            <v>N</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409</v>
          </cell>
          <cell r="H150" t="str">
            <v>Percentage of long-stay residents who were physically restrained</v>
          </cell>
          <cell r="I150" t="str">
            <v>Long Stay</v>
          </cell>
          <cell r="J150">
            <v>0</v>
          </cell>
          <cell r="K150"/>
          <cell r="L150">
            <v>0</v>
          </cell>
          <cell r="M150"/>
          <cell r="N150">
            <v>0</v>
          </cell>
          <cell r="O150"/>
          <cell r="P150">
            <v>0</v>
          </cell>
          <cell r="Q150"/>
          <cell r="R150">
            <v>0</v>
          </cell>
          <cell r="S150"/>
          <cell r="T150" t="str">
            <v>N</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409</v>
          </cell>
          <cell r="H151" t="str">
            <v>Percentage of long-stay residents who were physically restrained</v>
          </cell>
          <cell r="I151" t="str">
            <v>Long Stay</v>
          </cell>
          <cell r="J151">
            <v>0</v>
          </cell>
          <cell r="K151"/>
          <cell r="L151">
            <v>0</v>
          </cell>
          <cell r="M151"/>
          <cell r="N151">
            <v>0</v>
          </cell>
          <cell r="O151"/>
          <cell r="P151">
            <v>0</v>
          </cell>
          <cell r="Q151"/>
          <cell r="R151">
            <v>0</v>
          </cell>
          <cell r="S151"/>
          <cell r="T151" t="str">
            <v>N</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409</v>
          </cell>
          <cell r="H152" t="str">
            <v>Percentage of long-stay residents who were physically restrained</v>
          </cell>
          <cell r="I152" t="str">
            <v>Long Stay</v>
          </cell>
          <cell r="J152">
            <v>0</v>
          </cell>
          <cell r="K152"/>
          <cell r="L152">
            <v>0</v>
          </cell>
          <cell r="M152"/>
          <cell r="N152">
            <v>0</v>
          </cell>
          <cell r="O152"/>
          <cell r="P152">
            <v>0</v>
          </cell>
          <cell r="Q152"/>
          <cell r="R152">
            <v>0</v>
          </cell>
          <cell r="S152"/>
          <cell r="T152" t="str">
            <v>N</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409</v>
          </cell>
          <cell r="H153" t="str">
            <v>Percentage of long-stay residents who were physically restrained</v>
          </cell>
          <cell r="I153" t="str">
            <v>Long Stay</v>
          </cell>
          <cell r="J153">
            <v>0</v>
          </cell>
          <cell r="K153"/>
          <cell r="L153">
            <v>0</v>
          </cell>
          <cell r="M153"/>
          <cell r="N153">
            <v>0</v>
          </cell>
          <cell r="O153"/>
          <cell r="P153">
            <v>0</v>
          </cell>
          <cell r="Q153"/>
          <cell r="R153">
            <v>0</v>
          </cell>
          <cell r="S153"/>
          <cell r="T153" t="str">
            <v>N</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409</v>
          </cell>
          <cell r="H154" t="str">
            <v>Percentage of long-stay residents who were physically restrained</v>
          </cell>
          <cell r="I154" t="str">
            <v>Long Stay</v>
          </cell>
          <cell r="J154">
            <v>0</v>
          </cell>
          <cell r="K154"/>
          <cell r="L154">
            <v>0</v>
          </cell>
          <cell r="M154"/>
          <cell r="N154">
            <v>0</v>
          </cell>
          <cell r="O154"/>
          <cell r="P154">
            <v>0</v>
          </cell>
          <cell r="Q154"/>
          <cell r="R154">
            <v>0</v>
          </cell>
          <cell r="S154"/>
          <cell r="T154" t="str">
            <v>N</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409</v>
          </cell>
          <cell r="H155" t="str">
            <v>Percentage of long-stay residents who were physically restrained</v>
          </cell>
          <cell r="I155" t="str">
            <v>Long Stay</v>
          </cell>
          <cell r="J155">
            <v>0</v>
          </cell>
          <cell r="K155"/>
          <cell r="L155">
            <v>0</v>
          </cell>
          <cell r="M155"/>
          <cell r="N155">
            <v>0</v>
          </cell>
          <cell r="O155"/>
          <cell r="P155">
            <v>0</v>
          </cell>
          <cell r="Q155"/>
          <cell r="R155">
            <v>0</v>
          </cell>
          <cell r="S155"/>
          <cell r="T155" t="str">
            <v>N</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409</v>
          </cell>
          <cell r="H156" t="str">
            <v>Percentage of long-stay residents who were physically restrained</v>
          </cell>
          <cell r="I156" t="str">
            <v>Long Stay</v>
          </cell>
          <cell r="J156">
            <v>0</v>
          </cell>
          <cell r="K156"/>
          <cell r="L156">
            <v>0</v>
          </cell>
          <cell r="M156"/>
          <cell r="N156">
            <v>0</v>
          </cell>
          <cell r="O156"/>
          <cell r="P156">
            <v>0</v>
          </cell>
          <cell r="Q156"/>
          <cell r="R156">
            <v>0</v>
          </cell>
          <cell r="S156"/>
          <cell r="T156" t="str">
            <v>N</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409</v>
          </cell>
          <cell r="H157" t="str">
            <v>Percentage of long-stay residents who were physically restrained</v>
          </cell>
          <cell r="I157" t="str">
            <v>Long Stay</v>
          </cell>
          <cell r="J157">
            <v>0</v>
          </cell>
          <cell r="K157"/>
          <cell r="L157">
            <v>0</v>
          </cell>
          <cell r="M157"/>
          <cell r="N157">
            <v>0</v>
          </cell>
          <cell r="O157"/>
          <cell r="P157">
            <v>0</v>
          </cell>
          <cell r="Q157"/>
          <cell r="R157">
            <v>0</v>
          </cell>
          <cell r="S157"/>
          <cell r="T157" t="str">
            <v>N</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409</v>
          </cell>
          <cell r="H158" t="str">
            <v>Percentage of long-stay residents who were physically restrained</v>
          </cell>
          <cell r="I158" t="str">
            <v>Long Stay</v>
          </cell>
          <cell r="J158">
            <v>0</v>
          </cell>
          <cell r="K158"/>
          <cell r="L158">
            <v>0</v>
          </cell>
          <cell r="M158"/>
          <cell r="N158">
            <v>0</v>
          </cell>
          <cell r="O158"/>
          <cell r="P158">
            <v>0</v>
          </cell>
          <cell r="Q158"/>
          <cell r="R158">
            <v>0</v>
          </cell>
          <cell r="S158"/>
          <cell r="T158" t="str">
            <v>N</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409</v>
          </cell>
          <cell r="H159" t="str">
            <v>Percentage of long-stay residents who were physically restrained</v>
          </cell>
          <cell r="I159" t="str">
            <v>Long Stay</v>
          </cell>
          <cell r="J159">
            <v>0</v>
          </cell>
          <cell r="K159"/>
          <cell r="L159">
            <v>0</v>
          </cell>
          <cell r="M159"/>
          <cell r="N159">
            <v>0</v>
          </cell>
          <cell r="O159"/>
          <cell r="P159">
            <v>0</v>
          </cell>
          <cell r="Q159"/>
          <cell r="R159">
            <v>0</v>
          </cell>
          <cell r="S159"/>
          <cell r="T159" t="str">
            <v>N</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409</v>
          </cell>
          <cell r="H160" t="str">
            <v>Percentage of long-stay residents who were physically restrained</v>
          </cell>
          <cell r="I160" t="str">
            <v>Long Stay</v>
          </cell>
          <cell r="J160">
            <v>0</v>
          </cell>
          <cell r="K160"/>
          <cell r="L160">
            <v>0</v>
          </cell>
          <cell r="M160"/>
          <cell r="N160">
            <v>0</v>
          </cell>
          <cell r="O160"/>
          <cell r="P160">
            <v>0</v>
          </cell>
          <cell r="Q160"/>
          <cell r="R160">
            <v>0</v>
          </cell>
          <cell r="S160"/>
          <cell r="T160" t="str">
            <v>N</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409</v>
          </cell>
          <cell r="H161" t="str">
            <v>Percentage of long-stay residents who were physically restrained</v>
          </cell>
          <cell r="I161" t="str">
            <v>Long Stay</v>
          </cell>
          <cell r="J161">
            <v>0</v>
          </cell>
          <cell r="K161"/>
          <cell r="L161">
            <v>0</v>
          </cell>
          <cell r="M161"/>
          <cell r="N161">
            <v>0</v>
          </cell>
          <cell r="O161"/>
          <cell r="P161">
            <v>0</v>
          </cell>
          <cell r="Q161"/>
          <cell r="R161">
            <v>0</v>
          </cell>
          <cell r="S161"/>
          <cell r="T161" t="str">
            <v>N</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409</v>
          </cell>
          <cell r="H162" t="str">
            <v>Percentage of long-stay residents who were physically restrained</v>
          </cell>
          <cell r="I162" t="str">
            <v>Long Stay</v>
          </cell>
          <cell r="J162">
            <v>0</v>
          </cell>
          <cell r="K162"/>
          <cell r="L162">
            <v>0</v>
          </cell>
          <cell r="M162"/>
          <cell r="N162">
            <v>0</v>
          </cell>
          <cell r="O162"/>
          <cell r="P162">
            <v>0</v>
          </cell>
          <cell r="Q162"/>
          <cell r="R162">
            <v>0</v>
          </cell>
          <cell r="S162"/>
          <cell r="T162" t="str">
            <v>N</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409</v>
          </cell>
          <cell r="H163" t="str">
            <v>Percentage of long-stay residents who were physically restrained</v>
          </cell>
          <cell r="I163" t="str">
            <v>Long Stay</v>
          </cell>
          <cell r="J163">
            <v>0</v>
          </cell>
          <cell r="K163"/>
          <cell r="L163">
            <v>0</v>
          </cell>
          <cell r="M163"/>
          <cell r="N163">
            <v>0</v>
          </cell>
          <cell r="O163"/>
          <cell r="P163">
            <v>0</v>
          </cell>
          <cell r="Q163"/>
          <cell r="R163">
            <v>0</v>
          </cell>
          <cell r="S163"/>
          <cell r="T163" t="str">
            <v>N</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409</v>
          </cell>
          <cell r="H164" t="str">
            <v>Percentage of long-stay residents who were physically restrained</v>
          </cell>
          <cell r="I164" t="str">
            <v>Long Stay</v>
          </cell>
          <cell r="J164">
            <v>0</v>
          </cell>
          <cell r="K164"/>
          <cell r="L164">
            <v>0.79364999999999997</v>
          </cell>
          <cell r="M164"/>
          <cell r="N164">
            <v>0.97087000000000001</v>
          </cell>
          <cell r="O164"/>
          <cell r="P164">
            <v>0</v>
          </cell>
          <cell r="Q164"/>
          <cell r="R164">
            <v>0.43859500000000001</v>
          </cell>
          <cell r="S164"/>
          <cell r="T164" t="str">
            <v>N</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409</v>
          </cell>
          <cell r="H165" t="str">
            <v>Percentage of long-stay residents who were physically restrained</v>
          </cell>
          <cell r="I165" t="str">
            <v>Long Stay</v>
          </cell>
          <cell r="J165">
            <v>0</v>
          </cell>
          <cell r="K165"/>
          <cell r="L165">
            <v>0</v>
          </cell>
          <cell r="M165"/>
          <cell r="N165">
            <v>0</v>
          </cell>
          <cell r="O165"/>
          <cell r="P165">
            <v>0</v>
          </cell>
          <cell r="Q165"/>
          <cell r="R165">
            <v>0</v>
          </cell>
          <cell r="S165"/>
          <cell r="T165" t="str">
            <v>N</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409</v>
          </cell>
          <cell r="H166" t="str">
            <v>Percentage of long-stay residents who were physically restrained</v>
          </cell>
          <cell r="I166" t="str">
            <v>Long Stay</v>
          </cell>
          <cell r="J166">
            <v>0</v>
          </cell>
          <cell r="K166"/>
          <cell r="L166">
            <v>0</v>
          </cell>
          <cell r="M166"/>
          <cell r="N166">
            <v>0</v>
          </cell>
          <cell r="O166"/>
          <cell r="P166">
            <v>0</v>
          </cell>
          <cell r="Q166"/>
          <cell r="R166">
            <v>0</v>
          </cell>
          <cell r="S166"/>
          <cell r="T166" t="str">
            <v>N</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409</v>
          </cell>
          <cell r="H167" t="str">
            <v>Percentage of long-stay residents who were physically restrained</v>
          </cell>
          <cell r="I167" t="str">
            <v>Long Stay</v>
          </cell>
          <cell r="J167">
            <v>0</v>
          </cell>
          <cell r="K167"/>
          <cell r="L167">
            <v>0</v>
          </cell>
          <cell r="M167"/>
          <cell r="N167">
            <v>0</v>
          </cell>
          <cell r="O167"/>
          <cell r="P167">
            <v>0</v>
          </cell>
          <cell r="Q167"/>
          <cell r="R167">
            <v>0</v>
          </cell>
          <cell r="S167"/>
          <cell r="T167" t="str">
            <v>N</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409</v>
          </cell>
          <cell r="H168" t="str">
            <v>Percentage of long-stay residents who were physically restrained</v>
          </cell>
          <cell r="I168" t="str">
            <v>Long Stay</v>
          </cell>
          <cell r="J168">
            <v>0</v>
          </cell>
          <cell r="K168"/>
          <cell r="L168">
            <v>0</v>
          </cell>
          <cell r="M168"/>
          <cell r="N168">
            <v>0</v>
          </cell>
          <cell r="O168"/>
          <cell r="P168">
            <v>0</v>
          </cell>
          <cell r="Q168"/>
          <cell r="R168">
            <v>0</v>
          </cell>
          <cell r="S168"/>
          <cell r="T168" t="str">
            <v>N</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409</v>
          </cell>
          <cell r="H169" t="str">
            <v>Percentage of long-stay residents who were physically restrained</v>
          </cell>
          <cell r="I169" t="str">
            <v>Long Stay</v>
          </cell>
          <cell r="J169">
            <v>0</v>
          </cell>
          <cell r="K169"/>
          <cell r="L169">
            <v>0</v>
          </cell>
          <cell r="M169"/>
          <cell r="N169">
            <v>0</v>
          </cell>
          <cell r="O169"/>
          <cell r="P169">
            <v>0</v>
          </cell>
          <cell r="Q169"/>
          <cell r="R169">
            <v>0</v>
          </cell>
          <cell r="S169"/>
          <cell r="T169" t="str">
            <v>N</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409</v>
          </cell>
          <cell r="H170" t="str">
            <v>Percentage of long-stay residents who were physically restrained</v>
          </cell>
          <cell r="I170" t="str">
            <v>Long Stay</v>
          </cell>
          <cell r="J170">
            <v>1.9802</v>
          </cell>
          <cell r="K170"/>
          <cell r="L170">
            <v>1.85185</v>
          </cell>
          <cell r="M170"/>
          <cell r="N170">
            <v>1.90476</v>
          </cell>
          <cell r="O170"/>
          <cell r="P170">
            <v>1.90476</v>
          </cell>
          <cell r="Q170"/>
          <cell r="R170">
            <v>1.9093070000000001</v>
          </cell>
          <cell r="S170"/>
          <cell r="T170" t="str">
            <v>N</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409</v>
          </cell>
          <cell r="H171" t="str">
            <v>Percentage of long-stay residents who were physically restrained</v>
          </cell>
          <cell r="I171" t="str">
            <v>Long Stay</v>
          </cell>
          <cell r="J171">
            <v>0</v>
          </cell>
          <cell r="K171"/>
          <cell r="L171">
            <v>0</v>
          </cell>
          <cell r="M171"/>
          <cell r="N171">
            <v>0</v>
          </cell>
          <cell r="O171"/>
          <cell r="P171">
            <v>0</v>
          </cell>
          <cell r="Q171"/>
          <cell r="R171">
            <v>0</v>
          </cell>
          <cell r="S171"/>
          <cell r="T171" t="str">
            <v>N</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409</v>
          </cell>
          <cell r="H172" t="str">
            <v>Percentage of long-stay residents who were physically restrained</v>
          </cell>
          <cell r="I172" t="str">
            <v>Long Stay</v>
          </cell>
          <cell r="J172">
            <v>0</v>
          </cell>
          <cell r="K172"/>
          <cell r="L172">
            <v>0</v>
          </cell>
          <cell r="M172"/>
          <cell r="N172">
            <v>0</v>
          </cell>
          <cell r="O172"/>
          <cell r="P172">
            <v>0</v>
          </cell>
          <cell r="Q172"/>
          <cell r="R172">
            <v>0</v>
          </cell>
          <cell r="S172"/>
          <cell r="T172" t="str">
            <v>N</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409</v>
          </cell>
          <cell r="H173" t="str">
            <v>Percentage of long-stay residents who were physically restrained</v>
          </cell>
          <cell r="I173" t="str">
            <v>Long Stay</v>
          </cell>
          <cell r="J173">
            <v>0</v>
          </cell>
          <cell r="K173"/>
          <cell r="L173">
            <v>0</v>
          </cell>
          <cell r="M173"/>
          <cell r="N173">
            <v>0</v>
          </cell>
          <cell r="O173"/>
          <cell r="P173">
            <v>0</v>
          </cell>
          <cell r="Q173"/>
          <cell r="R173">
            <v>0</v>
          </cell>
          <cell r="S173"/>
          <cell r="T173" t="str">
            <v>N</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409</v>
          </cell>
          <cell r="H174" t="str">
            <v>Percentage of long-stay residents who were physically restrained</v>
          </cell>
          <cell r="I174" t="str">
            <v>Long Stay</v>
          </cell>
          <cell r="J174">
            <v>0</v>
          </cell>
          <cell r="K174"/>
          <cell r="L174">
            <v>0</v>
          </cell>
          <cell r="M174"/>
          <cell r="N174">
            <v>0</v>
          </cell>
          <cell r="O174"/>
          <cell r="P174">
            <v>0</v>
          </cell>
          <cell r="Q174"/>
          <cell r="R174">
            <v>0</v>
          </cell>
          <cell r="S174"/>
          <cell r="T174" t="str">
            <v>N</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409</v>
          </cell>
          <cell r="H175" t="str">
            <v>Percentage of long-stay residents who were physically restrained</v>
          </cell>
          <cell r="I175" t="str">
            <v>Long Stay</v>
          </cell>
          <cell r="J175">
            <v>0</v>
          </cell>
          <cell r="K175"/>
          <cell r="L175">
            <v>1.4285699999999999</v>
          </cell>
          <cell r="M175"/>
          <cell r="N175">
            <v>0</v>
          </cell>
          <cell r="O175"/>
          <cell r="P175">
            <v>1.38889</v>
          </cell>
          <cell r="Q175"/>
          <cell r="R175">
            <v>0.71428599999999998</v>
          </cell>
          <cell r="S175"/>
          <cell r="T175" t="str">
            <v>N</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409</v>
          </cell>
          <cell r="H176" t="str">
            <v>Percentage of long-stay residents who were physically restrained</v>
          </cell>
          <cell r="I176" t="str">
            <v>Long Stay</v>
          </cell>
          <cell r="J176">
            <v>0</v>
          </cell>
          <cell r="K176"/>
          <cell r="L176">
            <v>0</v>
          </cell>
          <cell r="M176"/>
          <cell r="N176">
            <v>0</v>
          </cell>
          <cell r="O176"/>
          <cell r="P176">
            <v>0</v>
          </cell>
          <cell r="Q176"/>
          <cell r="R176">
            <v>0</v>
          </cell>
          <cell r="S176"/>
          <cell r="T176" t="str">
            <v>N</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409</v>
          </cell>
          <cell r="H177" t="str">
            <v>Percentage of long-stay residents who were physically restrained</v>
          </cell>
          <cell r="I177" t="str">
            <v>Long Stay</v>
          </cell>
          <cell r="J177">
            <v>0</v>
          </cell>
          <cell r="K177"/>
          <cell r="L177">
            <v>0</v>
          </cell>
          <cell r="M177"/>
          <cell r="N177">
            <v>0</v>
          </cell>
          <cell r="O177"/>
          <cell r="P177">
            <v>0</v>
          </cell>
          <cell r="Q177"/>
          <cell r="R177">
            <v>0</v>
          </cell>
          <cell r="S177"/>
          <cell r="T177" t="str">
            <v>N</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409</v>
          </cell>
          <cell r="H178" t="str">
            <v>Percentage of long-stay residents who were physically restrained</v>
          </cell>
          <cell r="I178" t="str">
            <v>Long Stay</v>
          </cell>
          <cell r="J178">
            <v>0</v>
          </cell>
          <cell r="K178"/>
          <cell r="L178">
            <v>0</v>
          </cell>
          <cell r="M178"/>
          <cell r="N178">
            <v>0</v>
          </cell>
          <cell r="O178"/>
          <cell r="P178">
            <v>0</v>
          </cell>
          <cell r="Q178"/>
          <cell r="R178">
            <v>0</v>
          </cell>
          <cell r="S178"/>
          <cell r="T178" t="str">
            <v>N</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409</v>
          </cell>
          <cell r="H179" t="str">
            <v>Percentage of long-stay residents who were physically restrained</v>
          </cell>
          <cell r="I179" t="str">
            <v>Long Stay</v>
          </cell>
          <cell r="J179">
            <v>0</v>
          </cell>
          <cell r="K179"/>
          <cell r="L179">
            <v>0</v>
          </cell>
          <cell r="M179"/>
          <cell r="N179">
            <v>0</v>
          </cell>
          <cell r="O179"/>
          <cell r="P179">
            <v>0</v>
          </cell>
          <cell r="Q179"/>
          <cell r="R179">
            <v>0</v>
          </cell>
          <cell r="S179"/>
          <cell r="T179" t="str">
            <v>N</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409</v>
          </cell>
          <cell r="H180" t="str">
            <v>Percentage of long-stay residents who were physically restrained</v>
          </cell>
          <cell r="I180" t="str">
            <v>Long Stay</v>
          </cell>
          <cell r="J180">
            <v>0</v>
          </cell>
          <cell r="K180"/>
          <cell r="L180">
            <v>0</v>
          </cell>
          <cell r="M180"/>
          <cell r="N180">
            <v>0</v>
          </cell>
          <cell r="O180"/>
          <cell r="P180">
            <v>0</v>
          </cell>
          <cell r="Q180"/>
          <cell r="R180">
            <v>0</v>
          </cell>
          <cell r="S180"/>
          <cell r="T180" t="str">
            <v>N</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409</v>
          </cell>
          <cell r="H181" t="str">
            <v>Percentage of long-stay residents who were physically restrained</v>
          </cell>
          <cell r="I181" t="str">
            <v>Long Stay</v>
          </cell>
          <cell r="J181">
            <v>0</v>
          </cell>
          <cell r="K181"/>
          <cell r="L181">
            <v>0</v>
          </cell>
          <cell r="M181"/>
          <cell r="N181">
            <v>0</v>
          </cell>
          <cell r="O181"/>
          <cell r="P181">
            <v>0</v>
          </cell>
          <cell r="Q181"/>
          <cell r="R181">
            <v>0</v>
          </cell>
          <cell r="S181"/>
          <cell r="T181" t="str">
            <v>N</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409</v>
          </cell>
          <cell r="H182" t="str">
            <v>Percentage of long-stay residents who were physically restrained</v>
          </cell>
          <cell r="I182" t="str">
            <v>Long Stay</v>
          </cell>
          <cell r="J182">
            <v>0</v>
          </cell>
          <cell r="K182"/>
          <cell r="L182">
            <v>0</v>
          </cell>
          <cell r="M182"/>
          <cell r="N182">
            <v>0</v>
          </cell>
          <cell r="O182"/>
          <cell r="P182">
            <v>0</v>
          </cell>
          <cell r="Q182"/>
          <cell r="R182">
            <v>0</v>
          </cell>
          <cell r="S182"/>
          <cell r="T182" t="str">
            <v>N</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409</v>
          </cell>
          <cell r="H183" t="str">
            <v>Percentage of long-stay residents who were physically restrained</v>
          </cell>
          <cell r="I183" t="str">
            <v>Long Stay</v>
          </cell>
          <cell r="J183">
            <v>0</v>
          </cell>
          <cell r="K183"/>
          <cell r="L183">
            <v>0</v>
          </cell>
          <cell r="M183"/>
          <cell r="N183">
            <v>0</v>
          </cell>
          <cell r="O183"/>
          <cell r="P183">
            <v>0</v>
          </cell>
          <cell r="Q183"/>
          <cell r="R183">
            <v>0</v>
          </cell>
          <cell r="S183"/>
          <cell r="T183" t="str">
            <v>N</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409</v>
          </cell>
          <cell r="H184" t="str">
            <v>Percentage of long-stay residents who were physically restrained</v>
          </cell>
          <cell r="I184" t="str">
            <v>Long Stay</v>
          </cell>
          <cell r="J184">
            <v>0</v>
          </cell>
          <cell r="K184"/>
          <cell r="L184">
            <v>0</v>
          </cell>
          <cell r="M184"/>
          <cell r="N184">
            <v>0</v>
          </cell>
          <cell r="O184"/>
          <cell r="P184">
            <v>0</v>
          </cell>
          <cell r="Q184"/>
          <cell r="R184">
            <v>0</v>
          </cell>
          <cell r="S184"/>
          <cell r="T184" t="str">
            <v>N</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409</v>
          </cell>
          <cell r="H185" t="str">
            <v>Percentage of long-stay residents who were physically restrained</v>
          </cell>
          <cell r="I185" t="str">
            <v>Long Stay</v>
          </cell>
          <cell r="J185">
            <v>0</v>
          </cell>
          <cell r="K185"/>
          <cell r="L185">
            <v>0</v>
          </cell>
          <cell r="M185"/>
          <cell r="N185">
            <v>0</v>
          </cell>
          <cell r="O185"/>
          <cell r="P185">
            <v>0</v>
          </cell>
          <cell r="Q185"/>
          <cell r="R185">
            <v>0</v>
          </cell>
          <cell r="S185"/>
          <cell r="T185" t="str">
            <v>N</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409</v>
          </cell>
          <cell r="H186" t="str">
            <v>Percentage of long-stay residents who were physically restrained</v>
          </cell>
          <cell r="I186" t="str">
            <v>Long Stay</v>
          </cell>
          <cell r="J186">
            <v>0</v>
          </cell>
          <cell r="K186"/>
          <cell r="L186">
            <v>0</v>
          </cell>
          <cell r="M186"/>
          <cell r="N186">
            <v>0</v>
          </cell>
          <cell r="O186"/>
          <cell r="P186">
            <v>0</v>
          </cell>
          <cell r="Q186"/>
          <cell r="R186">
            <v>0</v>
          </cell>
          <cell r="S186"/>
          <cell r="T186" t="str">
            <v>N</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409</v>
          </cell>
          <cell r="H187" t="str">
            <v>Percentage of long-stay residents who were physically restrained</v>
          </cell>
          <cell r="I187" t="str">
            <v>Long Stay</v>
          </cell>
          <cell r="J187">
            <v>0</v>
          </cell>
          <cell r="K187"/>
          <cell r="L187">
            <v>0</v>
          </cell>
          <cell r="M187"/>
          <cell r="N187">
            <v>0</v>
          </cell>
          <cell r="O187"/>
          <cell r="P187">
            <v>0</v>
          </cell>
          <cell r="Q187"/>
          <cell r="R187">
            <v>0</v>
          </cell>
          <cell r="S187"/>
          <cell r="T187" t="str">
            <v>N</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409</v>
          </cell>
          <cell r="H188" t="str">
            <v>Percentage of long-stay residents who were physically restrained</v>
          </cell>
          <cell r="I188" t="str">
            <v>Long Stay</v>
          </cell>
          <cell r="J188">
            <v>0</v>
          </cell>
          <cell r="K188"/>
          <cell r="L188">
            <v>0</v>
          </cell>
          <cell r="M188"/>
          <cell r="N188">
            <v>0</v>
          </cell>
          <cell r="O188"/>
          <cell r="P188">
            <v>0</v>
          </cell>
          <cell r="Q188"/>
          <cell r="R188">
            <v>0</v>
          </cell>
          <cell r="S188"/>
          <cell r="T188" t="str">
            <v>N</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409</v>
          </cell>
          <cell r="H189" t="str">
            <v>Percentage of long-stay residents who were physically restrained</v>
          </cell>
          <cell r="I189" t="str">
            <v>Long Stay</v>
          </cell>
          <cell r="J189">
            <v>0</v>
          </cell>
          <cell r="K189"/>
          <cell r="L189">
            <v>0</v>
          </cell>
          <cell r="M189"/>
          <cell r="N189">
            <v>0</v>
          </cell>
          <cell r="O189"/>
          <cell r="P189">
            <v>0</v>
          </cell>
          <cell r="Q189"/>
          <cell r="R189">
            <v>0</v>
          </cell>
          <cell r="S189"/>
          <cell r="T189" t="str">
            <v>N</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409</v>
          </cell>
          <cell r="H190" t="str">
            <v>Percentage of long-stay residents who were physically restrained</v>
          </cell>
          <cell r="I190" t="str">
            <v>Long Stay</v>
          </cell>
          <cell r="J190">
            <v>0</v>
          </cell>
          <cell r="K190"/>
          <cell r="L190">
            <v>0</v>
          </cell>
          <cell r="M190"/>
          <cell r="N190">
            <v>0</v>
          </cell>
          <cell r="O190"/>
          <cell r="P190">
            <v>0</v>
          </cell>
          <cell r="Q190"/>
          <cell r="R190">
            <v>0</v>
          </cell>
          <cell r="S190"/>
          <cell r="T190" t="str">
            <v>N</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409</v>
          </cell>
          <cell r="H191" t="str">
            <v>Percentage of long-stay residents who were physically restrained</v>
          </cell>
          <cell r="I191" t="str">
            <v>Long Stay</v>
          </cell>
          <cell r="J191">
            <v>0</v>
          </cell>
          <cell r="K191"/>
          <cell r="L191">
            <v>0</v>
          </cell>
          <cell r="M191"/>
          <cell r="N191">
            <v>0</v>
          </cell>
          <cell r="O191"/>
          <cell r="P191">
            <v>0</v>
          </cell>
          <cell r="Q191"/>
          <cell r="R191">
            <v>0</v>
          </cell>
          <cell r="S191"/>
          <cell r="T191" t="str">
            <v>N</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409</v>
          </cell>
          <cell r="H192" t="str">
            <v>Percentage of long-stay residents who were physically restrained</v>
          </cell>
          <cell r="I192" t="str">
            <v>Long Stay</v>
          </cell>
          <cell r="J192">
            <v>0</v>
          </cell>
          <cell r="K192"/>
          <cell r="L192">
            <v>0</v>
          </cell>
          <cell r="M192"/>
          <cell r="N192">
            <v>0</v>
          </cell>
          <cell r="O192"/>
          <cell r="P192">
            <v>0</v>
          </cell>
          <cell r="Q192"/>
          <cell r="R192">
            <v>0</v>
          </cell>
          <cell r="S192"/>
          <cell r="T192" t="str">
            <v>N</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409</v>
          </cell>
          <cell r="H193" t="str">
            <v>Percentage of long-stay residents who were physically restrained</v>
          </cell>
          <cell r="I193" t="str">
            <v>Long Stay</v>
          </cell>
          <cell r="J193">
            <v>1.2987</v>
          </cell>
          <cell r="K193"/>
          <cell r="L193">
            <v>2.63158</v>
          </cell>
          <cell r="M193"/>
          <cell r="N193">
            <v>0</v>
          </cell>
          <cell r="O193"/>
          <cell r="P193">
            <v>0</v>
          </cell>
          <cell r="Q193"/>
          <cell r="R193">
            <v>0.95238100000000003</v>
          </cell>
          <cell r="S193"/>
          <cell r="T193" t="str">
            <v>N</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409</v>
          </cell>
          <cell r="H194" t="str">
            <v>Percentage of long-stay residents who were physically restrained</v>
          </cell>
          <cell r="I194" t="str">
            <v>Long Stay</v>
          </cell>
          <cell r="J194">
            <v>0</v>
          </cell>
          <cell r="K194"/>
          <cell r="L194">
            <v>0</v>
          </cell>
          <cell r="M194"/>
          <cell r="N194">
            <v>0</v>
          </cell>
          <cell r="O194"/>
          <cell r="P194">
            <v>0</v>
          </cell>
          <cell r="Q194"/>
          <cell r="R194">
            <v>0</v>
          </cell>
          <cell r="S194"/>
          <cell r="T194" t="str">
            <v>N</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409</v>
          </cell>
          <cell r="H195" t="str">
            <v>Percentage of long-stay residents who were physically restrained</v>
          </cell>
          <cell r="I195" t="str">
            <v>Long Stay</v>
          </cell>
          <cell r="J195">
            <v>0</v>
          </cell>
          <cell r="K195"/>
          <cell r="L195">
            <v>0</v>
          </cell>
          <cell r="M195"/>
          <cell r="N195">
            <v>0</v>
          </cell>
          <cell r="O195"/>
          <cell r="P195">
            <v>0</v>
          </cell>
          <cell r="Q195"/>
          <cell r="R195">
            <v>0</v>
          </cell>
          <cell r="S195"/>
          <cell r="T195" t="str">
            <v>N</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409</v>
          </cell>
          <cell r="H196" t="str">
            <v>Percentage of long-stay residents who were physically restrained</v>
          </cell>
          <cell r="I196" t="str">
            <v>Long Stay</v>
          </cell>
          <cell r="J196">
            <v>0</v>
          </cell>
          <cell r="K196"/>
          <cell r="L196">
            <v>0</v>
          </cell>
          <cell r="M196"/>
          <cell r="N196">
            <v>0</v>
          </cell>
          <cell r="O196"/>
          <cell r="P196">
            <v>0</v>
          </cell>
          <cell r="Q196"/>
          <cell r="R196">
            <v>0</v>
          </cell>
          <cell r="S196"/>
          <cell r="T196" t="str">
            <v>N</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409</v>
          </cell>
          <cell r="H197" t="str">
            <v>Percentage of long-stay residents who were physically restrained</v>
          </cell>
          <cell r="I197" t="str">
            <v>Long Stay</v>
          </cell>
          <cell r="J197">
            <v>0</v>
          </cell>
          <cell r="K197"/>
          <cell r="L197">
            <v>0</v>
          </cell>
          <cell r="M197"/>
          <cell r="N197">
            <v>1.19048</v>
          </cell>
          <cell r="O197"/>
          <cell r="P197">
            <v>0</v>
          </cell>
          <cell r="Q197"/>
          <cell r="R197">
            <v>0.302116</v>
          </cell>
          <cell r="S197"/>
          <cell r="T197" t="str">
            <v>N</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409</v>
          </cell>
          <cell r="H198" t="str">
            <v>Percentage of long-stay residents who were physically restrained</v>
          </cell>
          <cell r="I198" t="str">
            <v>Long Stay</v>
          </cell>
          <cell r="J198">
            <v>0</v>
          </cell>
          <cell r="K198"/>
          <cell r="L198">
            <v>0</v>
          </cell>
          <cell r="M198"/>
          <cell r="N198">
            <v>0</v>
          </cell>
          <cell r="O198"/>
          <cell r="P198">
            <v>0</v>
          </cell>
          <cell r="Q198"/>
          <cell r="R198">
            <v>0</v>
          </cell>
          <cell r="S198"/>
          <cell r="T198" t="str">
            <v>N</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409</v>
          </cell>
          <cell r="H199" t="str">
            <v>Percentage of long-stay residents who were physically restrained</v>
          </cell>
          <cell r="I199" t="str">
            <v>Long Stay</v>
          </cell>
          <cell r="J199">
            <v>0</v>
          </cell>
          <cell r="K199"/>
          <cell r="L199">
            <v>0</v>
          </cell>
          <cell r="M199"/>
          <cell r="N199">
            <v>0</v>
          </cell>
          <cell r="O199"/>
          <cell r="P199">
            <v>0</v>
          </cell>
          <cell r="Q199"/>
          <cell r="R199">
            <v>0</v>
          </cell>
          <cell r="S199"/>
          <cell r="T199" t="str">
            <v>N</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409</v>
          </cell>
          <cell r="H200" t="str">
            <v>Percentage of long-stay residents who were physically restrained</v>
          </cell>
          <cell r="I200" t="str">
            <v>Long Stay</v>
          </cell>
          <cell r="J200">
            <v>0</v>
          </cell>
          <cell r="K200"/>
          <cell r="L200">
            <v>0</v>
          </cell>
          <cell r="M200"/>
          <cell r="N200">
            <v>0</v>
          </cell>
          <cell r="O200"/>
          <cell r="P200">
            <v>0</v>
          </cell>
          <cell r="Q200"/>
          <cell r="R200">
            <v>0</v>
          </cell>
          <cell r="S200"/>
          <cell r="T200" t="str">
            <v>N</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409</v>
          </cell>
          <cell r="H201" t="str">
            <v>Percentage of long-stay residents who were physically restrained</v>
          </cell>
          <cell r="I201" t="str">
            <v>Long Stay</v>
          </cell>
          <cell r="J201">
            <v>0</v>
          </cell>
          <cell r="K201"/>
          <cell r="L201">
            <v>2.2727300000000001</v>
          </cell>
          <cell r="M201"/>
          <cell r="N201">
            <v>0</v>
          </cell>
          <cell r="O201"/>
          <cell r="P201">
            <v>0</v>
          </cell>
          <cell r="Q201"/>
          <cell r="R201">
            <v>0.56657299999999999</v>
          </cell>
          <cell r="S201"/>
          <cell r="T201" t="str">
            <v>N</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409</v>
          </cell>
          <cell r="H202" t="str">
            <v>Percentage of long-stay residents who were physically restrained</v>
          </cell>
          <cell r="I202" t="str">
            <v>Long Stay</v>
          </cell>
          <cell r="J202">
            <v>0</v>
          </cell>
          <cell r="K202"/>
          <cell r="L202">
            <v>0</v>
          </cell>
          <cell r="M202"/>
          <cell r="N202">
            <v>0</v>
          </cell>
          <cell r="O202"/>
          <cell r="P202">
            <v>0</v>
          </cell>
          <cell r="Q202"/>
          <cell r="R202">
            <v>0</v>
          </cell>
          <cell r="S202"/>
          <cell r="T202" t="str">
            <v>N</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409</v>
          </cell>
          <cell r="H203" t="str">
            <v>Percentage of long-stay residents who were physically restrained</v>
          </cell>
          <cell r="I203" t="str">
            <v>Long Stay</v>
          </cell>
          <cell r="J203">
            <v>0</v>
          </cell>
          <cell r="K203"/>
          <cell r="L203">
            <v>0</v>
          </cell>
          <cell r="M203"/>
          <cell r="N203">
            <v>0</v>
          </cell>
          <cell r="O203"/>
          <cell r="P203">
            <v>0</v>
          </cell>
          <cell r="Q203"/>
          <cell r="R203">
            <v>0</v>
          </cell>
          <cell r="S203"/>
          <cell r="T203" t="str">
            <v>N</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409</v>
          </cell>
          <cell r="H204" t="str">
            <v>Percentage of long-stay residents who were physically restrained</v>
          </cell>
          <cell r="I204" t="str">
            <v>Long Stay</v>
          </cell>
          <cell r="J204">
            <v>0</v>
          </cell>
          <cell r="K204"/>
          <cell r="L204">
            <v>0</v>
          </cell>
          <cell r="M204"/>
          <cell r="N204">
            <v>0</v>
          </cell>
          <cell r="O204"/>
          <cell r="P204">
            <v>0</v>
          </cell>
          <cell r="Q204"/>
          <cell r="R204">
            <v>0</v>
          </cell>
          <cell r="S204"/>
          <cell r="T204" t="str">
            <v>N</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409</v>
          </cell>
          <cell r="H205" t="str">
            <v>Percentage of long-stay residents who were physically restrained</v>
          </cell>
          <cell r="I205" t="str">
            <v>Long Stay</v>
          </cell>
          <cell r="J205">
            <v>0</v>
          </cell>
          <cell r="K205"/>
          <cell r="L205">
            <v>0</v>
          </cell>
          <cell r="M205"/>
          <cell r="N205">
            <v>0</v>
          </cell>
          <cell r="O205"/>
          <cell r="P205">
            <v>0</v>
          </cell>
          <cell r="Q205"/>
          <cell r="R205">
            <v>0</v>
          </cell>
          <cell r="S205"/>
          <cell r="T205" t="str">
            <v>N</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409</v>
          </cell>
          <cell r="H206" t="str">
            <v>Percentage of long-stay residents who were physically restrained</v>
          </cell>
          <cell r="I206" t="str">
            <v>Long Stay</v>
          </cell>
          <cell r="J206">
            <v>0</v>
          </cell>
          <cell r="K206"/>
          <cell r="L206">
            <v>0</v>
          </cell>
          <cell r="M206"/>
          <cell r="N206">
            <v>0</v>
          </cell>
          <cell r="O206"/>
          <cell r="P206">
            <v>0</v>
          </cell>
          <cell r="Q206"/>
          <cell r="R206">
            <v>0</v>
          </cell>
          <cell r="S206"/>
          <cell r="T206" t="str">
            <v>N</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409</v>
          </cell>
          <cell r="H207" t="str">
            <v>Percentage of long-stay residents who were physically restrained</v>
          </cell>
          <cell r="I207" t="str">
            <v>Long Stay</v>
          </cell>
          <cell r="J207">
            <v>0</v>
          </cell>
          <cell r="K207"/>
          <cell r="L207">
            <v>0</v>
          </cell>
          <cell r="M207"/>
          <cell r="N207">
            <v>0</v>
          </cell>
          <cell r="O207"/>
          <cell r="P207">
            <v>0</v>
          </cell>
          <cell r="Q207"/>
          <cell r="R207">
            <v>0</v>
          </cell>
          <cell r="S207"/>
          <cell r="T207" t="str">
            <v>N</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409</v>
          </cell>
          <cell r="H208" t="str">
            <v>Percentage of long-stay residents who were physically restrained</v>
          </cell>
          <cell r="I208" t="str">
            <v>Long Stay</v>
          </cell>
          <cell r="J208">
            <v>0</v>
          </cell>
          <cell r="K208"/>
          <cell r="L208">
            <v>0</v>
          </cell>
          <cell r="M208"/>
          <cell r="N208">
            <v>0</v>
          </cell>
          <cell r="O208"/>
          <cell r="P208">
            <v>0</v>
          </cell>
          <cell r="Q208"/>
          <cell r="R208">
            <v>0</v>
          </cell>
          <cell r="S208"/>
          <cell r="T208" t="str">
            <v>N</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409</v>
          </cell>
          <cell r="H209" t="str">
            <v>Percentage of long-stay residents who were physically restrained</v>
          </cell>
          <cell r="I209" t="str">
            <v>Long Stay</v>
          </cell>
          <cell r="J209">
            <v>0</v>
          </cell>
          <cell r="K209"/>
          <cell r="L209">
            <v>0</v>
          </cell>
          <cell r="M209"/>
          <cell r="N209">
            <v>0</v>
          </cell>
          <cell r="O209"/>
          <cell r="P209">
            <v>0</v>
          </cell>
          <cell r="Q209"/>
          <cell r="R209">
            <v>0</v>
          </cell>
          <cell r="S209"/>
          <cell r="T209" t="str">
            <v>N</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409</v>
          </cell>
          <cell r="H210" t="str">
            <v>Percentage of long-stay residents who were physically restrained</v>
          </cell>
          <cell r="I210" t="str">
            <v>Long Stay</v>
          </cell>
          <cell r="J210">
            <v>0</v>
          </cell>
          <cell r="K210"/>
          <cell r="L210">
            <v>0</v>
          </cell>
          <cell r="M210"/>
          <cell r="N210">
            <v>0</v>
          </cell>
          <cell r="O210"/>
          <cell r="P210">
            <v>0.75187999999999999</v>
          </cell>
          <cell r="Q210"/>
          <cell r="R210">
            <v>0.18348600000000001</v>
          </cell>
          <cell r="S210"/>
          <cell r="T210" t="str">
            <v>N</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409</v>
          </cell>
          <cell r="H211" t="str">
            <v>Percentage of long-stay residents who were physically restrained</v>
          </cell>
          <cell r="I211" t="str">
            <v>Long Stay</v>
          </cell>
          <cell r="J211">
            <v>0</v>
          </cell>
          <cell r="K211"/>
          <cell r="L211">
            <v>0</v>
          </cell>
          <cell r="M211"/>
          <cell r="N211">
            <v>0</v>
          </cell>
          <cell r="O211"/>
          <cell r="P211">
            <v>1.3513500000000001</v>
          </cell>
          <cell r="Q211"/>
          <cell r="R211">
            <v>0.36496299999999998</v>
          </cell>
          <cell r="S211"/>
          <cell r="T211" t="str">
            <v>N</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409</v>
          </cell>
          <cell r="H212" t="str">
            <v>Percentage of long-stay residents who were physically restrained</v>
          </cell>
          <cell r="I212" t="str">
            <v>Long Stay</v>
          </cell>
          <cell r="J212">
            <v>0</v>
          </cell>
          <cell r="K212"/>
          <cell r="L212">
            <v>0</v>
          </cell>
          <cell r="M212"/>
          <cell r="N212">
            <v>0</v>
          </cell>
          <cell r="O212"/>
          <cell r="P212">
            <v>0</v>
          </cell>
          <cell r="Q212"/>
          <cell r="R212">
            <v>0</v>
          </cell>
          <cell r="S212"/>
          <cell r="T212" t="str">
            <v>N</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409</v>
          </cell>
          <cell r="H213" t="str">
            <v>Percentage of long-stay residents who were physically restrained</v>
          </cell>
          <cell r="I213" t="str">
            <v>Long Stay</v>
          </cell>
          <cell r="J213">
            <v>1.51515</v>
          </cell>
          <cell r="K213"/>
          <cell r="L213">
            <v>1.5625</v>
          </cell>
          <cell r="M213"/>
          <cell r="N213">
            <v>1.69492</v>
          </cell>
          <cell r="O213"/>
          <cell r="P213">
            <v>1.7857099999999999</v>
          </cell>
          <cell r="Q213"/>
          <cell r="R213">
            <v>1.6326529999999999</v>
          </cell>
          <cell r="S213"/>
          <cell r="T213" t="str">
            <v>N</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409</v>
          </cell>
          <cell r="H214" t="str">
            <v>Percentage of long-stay residents who were physically restrained</v>
          </cell>
          <cell r="I214" t="str">
            <v>Long Stay</v>
          </cell>
          <cell r="J214">
            <v>0</v>
          </cell>
          <cell r="K214"/>
          <cell r="L214">
            <v>0</v>
          </cell>
          <cell r="M214"/>
          <cell r="N214">
            <v>0</v>
          </cell>
          <cell r="O214"/>
          <cell r="P214">
            <v>0</v>
          </cell>
          <cell r="Q214"/>
          <cell r="R214">
            <v>0</v>
          </cell>
          <cell r="S214"/>
          <cell r="T214" t="str">
            <v>N</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409</v>
          </cell>
          <cell r="H215" t="str">
            <v>Percentage of long-stay residents who were physically restrained</v>
          </cell>
          <cell r="I215" t="str">
            <v>Long Stay</v>
          </cell>
          <cell r="J215">
            <v>0</v>
          </cell>
          <cell r="K215"/>
          <cell r="L215">
            <v>0</v>
          </cell>
          <cell r="M215"/>
          <cell r="N215">
            <v>0</v>
          </cell>
          <cell r="O215"/>
          <cell r="P215">
            <v>1.5384599999999999</v>
          </cell>
          <cell r="Q215"/>
          <cell r="R215">
            <v>0.408163</v>
          </cell>
          <cell r="S215"/>
          <cell r="T215" t="str">
            <v>N</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409</v>
          </cell>
          <cell r="H216" t="str">
            <v>Percentage of long-stay residents who were physically restrained</v>
          </cell>
          <cell r="I216" t="str">
            <v>Long Stay</v>
          </cell>
          <cell r="J216">
            <v>0</v>
          </cell>
          <cell r="K216"/>
          <cell r="L216">
            <v>0</v>
          </cell>
          <cell r="M216"/>
          <cell r="N216">
            <v>0</v>
          </cell>
          <cell r="O216"/>
          <cell r="P216">
            <v>0</v>
          </cell>
          <cell r="Q216"/>
          <cell r="R216">
            <v>0</v>
          </cell>
          <cell r="S216"/>
          <cell r="T216" t="str">
            <v>N</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409</v>
          </cell>
          <cell r="H217" t="str">
            <v>Percentage of long-stay residents who were physically restrained</v>
          </cell>
          <cell r="I217" t="str">
            <v>Long Stay</v>
          </cell>
          <cell r="J217">
            <v>0</v>
          </cell>
          <cell r="K217"/>
          <cell r="L217">
            <v>0</v>
          </cell>
          <cell r="M217"/>
          <cell r="N217">
            <v>0</v>
          </cell>
          <cell r="O217"/>
          <cell r="P217">
            <v>0</v>
          </cell>
          <cell r="Q217"/>
          <cell r="R217">
            <v>0</v>
          </cell>
          <cell r="S217"/>
          <cell r="T217" t="str">
            <v>N</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409</v>
          </cell>
          <cell r="H218" t="str">
            <v>Percentage of long-stay residents who were physically restrained</v>
          </cell>
          <cell r="I218" t="str">
            <v>Long Stay</v>
          </cell>
          <cell r="J218">
            <v>0</v>
          </cell>
          <cell r="K218"/>
          <cell r="L218">
            <v>0</v>
          </cell>
          <cell r="M218"/>
          <cell r="N218">
            <v>0</v>
          </cell>
          <cell r="O218"/>
          <cell r="P218">
            <v>0</v>
          </cell>
          <cell r="Q218"/>
          <cell r="R218">
            <v>0</v>
          </cell>
          <cell r="S218"/>
          <cell r="T218" t="str">
            <v>N</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409</v>
          </cell>
          <cell r="H219" t="str">
            <v>Percentage of long-stay residents who were physically restrained</v>
          </cell>
          <cell r="I219" t="str">
            <v>Long Stay</v>
          </cell>
          <cell r="J219">
            <v>0</v>
          </cell>
          <cell r="K219"/>
          <cell r="L219">
            <v>0</v>
          </cell>
          <cell r="M219"/>
          <cell r="N219">
            <v>0</v>
          </cell>
          <cell r="O219"/>
          <cell r="P219">
            <v>0</v>
          </cell>
          <cell r="Q219"/>
          <cell r="R219">
            <v>0</v>
          </cell>
          <cell r="S219"/>
          <cell r="T219" t="str">
            <v>N</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409</v>
          </cell>
          <cell r="H220" t="str">
            <v>Percentage of long-stay residents who were physically restrained</v>
          </cell>
          <cell r="I220" t="str">
            <v>Long Stay</v>
          </cell>
          <cell r="J220">
            <v>0</v>
          </cell>
          <cell r="K220"/>
          <cell r="L220">
            <v>0</v>
          </cell>
          <cell r="M220"/>
          <cell r="N220">
            <v>0</v>
          </cell>
          <cell r="O220"/>
          <cell r="P220">
            <v>0</v>
          </cell>
          <cell r="Q220"/>
          <cell r="R220">
            <v>0</v>
          </cell>
          <cell r="S220"/>
          <cell r="T220" t="str">
            <v>N</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409</v>
          </cell>
          <cell r="H221" t="str">
            <v>Percentage of long-stay residents who were physically restrained</v>
          </cell>
          <cell r="I221" t="str">
            <v>Long Stay</v>
          </cell>
          <cell r="J221">
            <v>0</v>
          </cell>
          <cell r="K221"/>
          <cell r="L221">
            <v>0</v>
          </cell>
          <cell r="M221"/>
          <cell r="N221">
            <v>0</v>
          </cell>
          <cell r="O221"/>
          <cell r="P221">
            <v>0</v>
          </cell>
          <cell r="Q221"/>
          <cell r="R221">
            <v>0</v>
          </cell>
          <cell r="S221"/>
          <cell r="T221" t="str">
            <v>N</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409</v>
          </cell>
          <cell r="H222" t="str">
            <v>Percentage of long-stay residents who were physically restrained</v>
          </cell>
          <cell r="I222" t="str">
            <v>Long Stay</v>
          </cell>
          <cell r="J222" t="str">
            <v>*</v>
          </cell>
          <cell r="K222">
            <v>9</v>
          </cell>
          <cell r="L222" t="str">
            <v>*</v>
          </cell>
          <cell r="M222">
            <v>9</v>
          </cell>
          <cell r="N222" t="str">
            <v>*</v>
          </cell>
          <cell r="O222">
            <v>9</v>
          </cell>
          <cell r="P222" t="str">
            <v>*</v>
          </cell>
          <cell r="Q222">
            <v>9</v>
          </cell>
          <cell r="R222">
            <v>0</v>
          </cell>
          <cell r="S222"/>
          <cell r="T222" t="str">
            <v>N</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409</v>
          </cell>
          <cell r="H223" t="str">
            <v>Percentage of long-stay residents who were physically restrained</v>
          </cell>
          <cell r="I223" t="str">
            <v>Long Stay</v>
          </cell>
          <cell r="J223">
            <v>0</v>
          </cell>
          <cell r="K223"/>
          <cell r="L223">
            <v>0</v>
          </cell>
          <cell r="M223"/>
          <cell r="N223">
            <v>0</v>
          </cell>
          <cell r="O223"/>
          <cell r="P223">
            <v>0</v>
          </cell>
          <cell r="Q223"/>
          <cell r="R223">
            <v>0</v>
          </cell>
          <cell r="S223"/>
          <cell r="T223" t="str">
            <v>N</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409</v>
          </cell>
          <cell r="H224" t="str">
            <v>Percentage of long-stay residents who were physically restrained</v>
          </cell>
          <cell r="I224" t="str">
            <v>Long Stay</v>
          </cell>
          <cell r="J224">
            <v>0</v>
          </cell>
          <cell r="K224"/>
          <cell r="L224">
            <v>0</v>
          </cell>
          <cell r="M224"/>
          <cell r="N224">
            <v>0</v>
          </cell>
          <cell r="O224"/>
          <cell r="P224">
            <v>0</v>
          </cell>
          <cell r="Q224"/>
          <cell r="R224">
            <v>0</v>
          </cell>
          <cell r="S224"/>
          <cell r="T224" t="str">
            <v>N</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409</v>
          </cell>
          <cell r="H225" t="str">
            <v>Percentage of long-stay residents who were physically restrained</v>
          </cell>
          <cell r="I225" t="str">
            <v>Long Stay</v>
          </cell>
          <cell r="J225">
            <v>0</v>
          </cell>
          <cell r="K225"/>
          <cell r="L225">
            <v>0</v>
          </cell>
          <cell r="M225"/>
          <cell r="N225">
            <v>0</v>
          </cell>
          <cell r="O225"/>
          <cell r="P225">
            <v>0</v>
          </cell>
          <cell r="Q225"/>
          <cell r="R225">
            <v>0</v>
          </cell>
          <cell r="S225"/>
          <cell r="T225" t="str">
            <v>N</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409</v>
          </cell>
          <cell r="H226" t="str">
            <v>Percentage of long-stay residents who were physically restrained</v>
          </cell>
          <cell r="I226" t="str">
            <v>Long Stay</v>
          </cell>
          <cell r="J226">
            <v>0</v>
          </cell>
          <cell r="K226"/>
          <cell r="L226">
            <v>0</v>
          </cell>
          <cell r="M226"/>
          <cell r="N226">
            <v>0</v>
          </cell>
          <cell r="O226"/>
          <cell r="P226">
            <v>0</v>
          </cell>
          <cell r="Q226"/>
          <cell r="R226">
            <v>0</v>
          </cell>
          <cell r="S226"/>
          <cell r="T226" t="str">
            <v>N</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409</v>
          </cell>
          <cell r="H227" t="str">
            <v>Percentage of long-stay residents who were physically restrained</v>
          </cell>
          <cell r="I227" t="str">
            <v>Long Stay</v>
          </cell>
          <cell r="J227">
            <v>0</v>
          </cell>
          <cell r="K227"/>
          <cell r="L227">
            <v>0</v>
          </cell>
          <cell r="M227"/>
          <cell r="N227">
            <v>0</v>
          </cell>
          <cell r="O227"/>
          <cell r="P227">
            <v>0</v>
          </cell>
          <cell r="Q227"/>
          <cell r="R227">
            <v>0</v>
          </cell>
          <cell r="S227"/>
          <cell r="T227" t="str">
            <v>N</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409</v>
          </cell>
          <cell r="H228" t="str">
            <v>Percentage of long-stay residents who were physically restrained</v>
          </cell>
          <cell r="I228" t="str">
            <v>Long Stay</v>
          </cell>
          <cell r="J228">
            <v>0</v>
          </cell>
          <cell r="K228"/>
          <cell r="L228">
            <v>0</v>
          </cell>
          <cell r="M228"/>
          <cell r="N228">
            <v>0</v>
          </cell>
          <cell r="O228"/>
          <cell r="P228">
            <v>0</v>
          </cell>
          <cell r="Q228"/>
          <cell r="R228">
            <v>0</v>
          </cell>
          <cell r="S228"/>
          <cell r="T228" t="str">
            <v>N</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409</v>
          </cell>
          <cell r="H229" t="str">
            <v>Percentage of long-stay residents who were physically restrained</v>
          </cell>
          <cell r="I229" t="str">
            <v>Long Stay</v>
          </cell>
          <cell r="J229">
            <v>0</v>
          </cell>
          <cell r="K229"/>
          <cell r="L229">
            <v>0</v>
          </cell>
          <cell r="M229"/>
          <cell r="N229">
            <v>0</v>
          </cell>
          <cell r="O229"/>
          <cell r="P229">
            <v>0</v>
          </cell>
          <cell r="Q229"/>
          <cell r="R229">
            <v>0</v>
          </cell>
          <cell r="S229"/>
          <cell r="T229" t="str">
            <v>N</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409</v>
          </cell>
          <cell r="H230" t="str">
            <v>Percentage of long-stay residents who were physically restrained</v>
          </cell>
          <cell r="I230" t="str">
            <v>Long Stay</v>
          </cell>
          <cell r="J230">
            <v>0</v>
          </cell>
          <cell r="K230"/>
          <cell r="L230">
            <v>0</v>
          </cell>
          <cell r="M230"/>
          <cell r="N230">
            <v>0</v>
          </cell>
          <cell r="O230"/>
          <cell r="P230">
            <v>0</v>
          </cell>
          <cell r="Q230"/>
          <cell r="R230">
            <v>0</v>
          </cell>
          <cell r="S230"/>
          <cell r="T230" t="str">
            <v>N</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409</v>
          </cell>
          <cell r="H231" t="str">
            <v>Percentage of long-stay residents who were physically restrained</v>
          </cell>
          <cell r="I231" t="str">
            <v>Long Stay</v>
          </cell>
          <cell r="J231">
            <v>0</v>
          </cell>
          <cell r="K231"/>
          <cell r="L231">
            <v>0</v>
          </cell>
          <cell r="M231"/>
          <cell r="N231">
            <v>0</v>
          </cell>
          <cell r="O231"/>
          <cell r="P231">
            <v>0</v>
          </cell>
          <cell r="Q231"/>
          <cell r="R231">
            <v>0</v>
          </cell>
          <cell r="S231"/>
          <cell r="T231" t="str">
            <v>N</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409</v>
          </cell>
          <cell r="H232" t="str">
            <v>Percentage of long-stay residents who were physically restrained</v>
          </cell>
          <cell r="I232" t="str">
            <v>Long Stay</v>
          </cell>
          <cell r="J232">
            <v>0</v>
          </cell>
          <cell r="K232"/>
          <cell r="L232">
            <v>0</v>
          </cell>
          <cell r="M232"/>
          <cell r="N232">
            <v>0</v>
          </cell>
          <cell r="O232"/>
          <cell r="P232">
            <v>0</v>
          </cell>
          <cell r="Q232"/>
          <cell r="R232">
            <v>0</v>
          </cell>
          <cell r="S232"/>
          <cell r="T232" t="str">
            <v>N</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409</v>
          </cell>
          <cell r="H233" t="str">
            <v>Percentage of long-stay residents who were physically restrained</v>
          </cell>
          <cell r="I233" t="str">
            <v>Long Stay</v>
          </cell>
          <cell r="J233">
            <v>0</v>
          </cell>
          <cell r="K233"/>
          <cell r="L233">
            <v>0</v>
          </cell>
          <cell r="M233"/>
          <cell r="N233">
            <v>0</v>
          </cell>
          <cell r="O233"/>
          <cell r="P233">
            <v>0</v>
          </cell>
          <cell r="Q233"/>
          <cell r="R233">
            <v>0</v>
          </cell>
          <cell r="S233"/>
          <cell r="T233" t="str">
            <v>N</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409</v>
          </cell>
          <cell r="H234" t="str">
            <v>Percentage of long-stay residents who were physically restrained</v>
          </cell>
          <cell r="I234" t="str">
            <v>Long Stay</v>
          </cell>
          <cell r="J234">
            <v>0</v>
          </cell>
          <cell r="K234"/>
          <cell r="L234">
            <v>0</v>
          </cell>
          <cell r="M234"/>
          <cell r="N234">
            <v>0</v>
          </cell>
          <cell r="O234"/>
          <cell r="P234">
            <v>0</v>
          </cell>
          <cell r="Q234"/>
          <cell r="R234">
            <v>0</v>
          </cell>
          <cell r="S234"/>
          <cell r="T234" t="str">
            <v>N</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409</v>
          </cell>
          <cell r="H235" t="str">
            <v>Percentage of long-stay residents who were physically restrained</v>
          </cell>
          <cell r="I235" t="str">
            <v>Long Stay</v>
          </cell>
          <cell r="J235">
            <v>0</v>
          </cell>
          <cell r="K235"/>
          <cell r="L235">
            <v>0</v>
          </cell>
          <cell r="M235"/>
          <cell r="N235">
            <v>0</v>
          </cell>
          <cell r="O235"/>
          <cell r="P235">
            <v>0</v>
          </cell>
          <cell r="Q235"/>
          <cell r="R235">
            <v>0</v>
          </cell>
          <cell r="S235"/>
          <cell r="T235" t="str">
            <v>N</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409</v>
          </cell>
          <cell r="H236" t="str">
            <v>Percentage of long-stay residents who were physically restrained</v>
          </cell>
          <cell r="I236" t="str">
            <v>Long Stay</v>
          </cell>
          <cell r="J236">
            <v>2.4691399999999999</v>
          </cell>
          <cell r="K236"/>
          <cell r="L236">
            <v>1.3698600000000001</v>
          </cell>
          <cell r="M236"/>
          <cell r="N236">
            <v>0</v>
          </cell>
          <cell r="O236"/>
          <cell r="P236">
            <v>0</v>
          </cell>
          <cell r="Q236"/>
          <cell r="R236">
            <v>0.94936699999999996</v>
          </cell>
          <cell r="S236"/>
          <cell r="T236" t="str">
            <v>N</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409</v>
          </cell>
          <cell r="H237" t="str">
            <v>Percentage of long-stay residents who were physically restrained</v>
          </cell>
          <cell r="I237" t="str">
            <v>Long Stay</v>
          </cell>
          <cell r="J237">
            <v>0</v>
          </cell>
          <cell r="K237"/>
          <cell r="L237">
            <v>0</v>
          </cell>
          <cell r="M237"/>
          <cell r="N237">
            <v>0</v>
          </cell>
          <cell r="O237"/>
          <cell r="P237">
            <v>0</v>
          </cell>
          <cell r="Q237"/>
          <cell r="R237">
            <v>0</v>
          </cell>
          <cell r="S237"/>
          <cell r="T237" t="str">
            <v>N</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409</v>
          </cell>
          <cell r="H238" t="str">
            <v>Percentage of long-stay residents who were physically restrained</v>
          </cell>
          <cell r="I238" t="str">
            <v>Long Stay</v>
          </cell>
          <cell r="J238">
            <v>0</v>
          </cell>
          <cell r="K238"/>
          <cell r="L238">
            <v>0</v>
          </cell>
          <cell r="M238"/>
          <cell r="N238">
            <v>0</v>
          </cell>
          <cell r="O238"/>
          <cell r="P238">
            <v>0</v>
          </cell>
          <cell r="Q238"/>
          <cell r="R238">
            <v>0</v>
          </cell>
          <cell r="S238"/>
          <cell r="T238" t="str">
            <v>N</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409</v>
          </cell>
          <cell r="H239" t="str">
            <v>Percentage of long-stay residents who were physically restrained</v>
          </cell>
          <cell r="I239" t="str">
            <v>Long Stay</v>
          </cell>
          <cell r="J239">
            <v>0</v>
          </cell>
          <cell r="K239"/>
          <cell r="L239">
            <v>0</v>
          </cell>
          <cell r="M239"/>
          <cell r="N239">
            <v>0</v>
          </cell>
          <cell r="O239"/>
          <cell r="P239">
            <v>0</v>
          </cell>
          <cell r="Q239"/>
          <cell r="R239">
            <v>0</v>
          </cell>
          <cell r="S239"/>
          <cell r="T239" t="str">
            <v>N</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409</v>
          </cell>
          <cell r="H240" t="str">
            <v>Percentage of long-stay residents who were physically restrained</v>
          </cell>
          <cell r="I240" t="str">
            <v>Long Stay</v>
          </cell>
          <cell r="J240">
            <v>1.13636</v>
          </cell>
          <cell r="K240"/>
          <cell r="L240">
            <v>1.02041</v>
          </cell>
          <cell r="M240"/>
          <cell r="N240">
            <v>0</v>
          </cell>
          <cell r="O240"/>
          <cell r="P240">
            <v>0</v>
          </cell>
          <cell r="Q240"/>
          <cell r="R240">
            <v>0.51679600000000003</v>
          </cell>
          <cell r="S240"/>
          <cell r="T240" t="str">
            <v>N</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409</v>
          </cell>
          <cell r="H241" t="str">
            <v>Percentage of long-stay residents who were physically restrained</v>
          </cell>
          <cell r="I241" t="str">
            <v>Long Stay</v>
          </cell>
          <cell r="J241">
            <v>0</v>
          </cell>
          <cell r="K241"/>
          <cell r="L241">
            <v>0</v>
          </cell>
          <cell r="M241"/>
          <cell r="N241">
            <v>0</v>
          </cell>
          <cell r="O241"/>
          <cell r="P241">
            <v>0</v>
          </cell>
          <cell r="Q241"/>
          <cell r="R241">
            <v>0</v>
          </cell>
          <cell r="S241"/>
          <cell r="T241" t="str">
            <v>N</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409</v>
          </cell>
          <cell r="H242" t="str">
            <v>Percentage of long-stay residents who were physically restrained</v>
          </cell>
          <cell r="I242" t="str">
            <v>Long Stay</v>
          </cell>
          <cell r="J242">
            <v>0</v>
          </cell>
          <cell r="K242"/>
          <cell r="L242">
            <v>0</v>
          </cell>
          <cell r="M242"/>
          <cell r="N242">
            <v>0</v>
          </cell>
          <cell r="O242"/>
          <cell r="P242">
            <v>0</v>
          </cell>
          <cell r="Q242"/>
          <cell r="R242">
            <v>0</v>
          </cell>
          <cell r="S242"/>
          <cell r="T242" t="str">
            <v>N</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409</v>
          </cell>
          <cell r="H243" t="str">
            <v>Percentage of long-stay residents who were physically restrained</v>
          </cell>
          <cell r="I243" t="str">
            <v>Long Stay</v>
          </cell>
          <cell r="J243">
            <v>0</v>
          </cell>
          <cell r="K243"/>
          <cell r="L243">
            <v>0</v>
          </cell>
          <cell r="M243"/>
          <cell r="N243">
            <v>0</v>
          </cell>
          <cell r="O243"/>
          <cell r="P243">
            <v>0</v>
          </cell>
          <cell r="Q243"/>
          <cell r="R243">
            <v>0</v>
          </cell>
          <cell r="S243"/>
          <cell r="T243" t="str">
            <v>N</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409</v>
          </cell>
          <cell r="H244" t="str">
            <v>Percentage of long-stay residents who were physically restrained</v>
          </cell>
          <cell r="I244" t="str">
            <v>Long Stay</v>
          </cell>
          <cell r="J244">
            <v>0</v>
          </cell>
          <cell r="K244"/>
          <cell r="L244">
            <v>0</v>
          </cell>
          <cell r="M244"/>
          <cell r="N244">
            <v>0</v>
          </cell>
          <cell r="O244"/>
          <cell r="P244">
            <v>0</v>
          </cell>
          <cell r="Q244"/>
          <cell r="R244">
            <v>0</v>
          </cell>
          <cell r="S244"/>
          <cell r="T244" t="str">
            <v>N</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409</v>
          </cell>
          <cell r="H245" t="str">
            <v>Percentage of long-stay residents who were physically restrained</v>
          </cell>
          <cell r="I245" t="str">
            <v>Long Stay</v>
          </cell>
          <cell r="J245">
            <v>0</v>
          </cell>
          <cell r="K245"/>
          <cell r="L245">
            <v>0</v>
          </cell>
          <cell r="M245"/>
          <cell r="N245">
            <v>0</v>
          </cell>
          <cell r="O245"/>
          <cell r="P245">
            <v>0</v>
          </cell>
          <cell r="Q245"/>
          <cell r="R245">
            <v>0</v>
          </cell>
          <cell r="S245"/>
          <cell r="T245" t="str">
            <v>N</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409</v>
          </cell>
          <cell r="H246" t="str">
            <v>Percentage of long-stay residents who were physically restrained</v>
          </cell>
          <cell r="I246" t="str">
            <v>Long Stay</v>
          </cell>
          <cell r="J246">
            <v>0</v>
          </cell>
          <cell r="K246"/>
          <cell r="L246">
            <v>0</v>
          </cell>
          <cell r="M246"/>
          <cell r="N246">
            <v>0</v>
          </cell>
          <cell r="O246"/>
          <cell r="P246">
            <v>0</v>
          </cell>
          <cell r="Q246"/>
          <cell r="R246">
            <v>0</v>
          </cell>
          <cell r="S246"/>
          <cell r="T246" t="str">
            <v>N</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409</v>
          </cell>
          <cell r="H247" t="str">
            <v>Percentage of long-stay residents who were physically restrained</v>
          </cell>
          <cell r="I247" t="str">
            <v>Long Stay</v>
          </cell>
          <cell r="J247">
            <v>0</v>
          </cell>
          <cell r="K247"/>
          <cell r="L247">
            <v>0</v>
          </cell>
          <cell r="M247"/>
          <cell r="N247">
            <v>0</v>
          </cell>
          <cell r="O247"/>
          <cell r="P247">
            <v>0</v>
          </cell>
          <cell r="Q247"/>
          <cell r="R247">
            <v>0</v>
          </cell>
          <cell r="S247"/>
          <cell r="T247" t="str">
            <v>N</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409</v>
          </cell>
          <cell r="H248" t="str">
            <v>Percentage of long-stay residents who were physically restrained</v>
          </cell>
          <cell r="I248" t="str">
            <v>Long Stay</v>
          </cell>
          <cell r="J248">
            <v>0</v>
          </cell>
          <cell r="K248"/>
          <cell r="L248">
            <v>0</v>
          </cell>
          <cell r="M248"/>
          <cell r="N248">
            <v>0</v>
          </cell>
          <cell r="O248"/>
          <cell r="P248">
            <v>0</v>
          </cell>
          <cell r="Q248"/>
          <cell r="R248">
            <v>0</v>
          </cell>
          <cell r="S248"/>
          <cell r="T248" t="str">
            <v>N</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409</v>
          </cell>
          <cell r="H249" t="str">
            <v>Percentage of long-stay residents who were physically restrained</v>
          </cell>
          <cell r="I249" t="str">
            <v>Long Stay</v>
          </cell>
          <cell r="J249">
            <v>0</v>
          </cell>
          <cell r="K249"/>
          <cell r="L249">
            <v>0</v>
          </cell>
          <cell r="M249"/>
          <cell r="N249">
            <v>0</v>
          </cell>
          <cell r="O249"/>
          <cell r="P249">
            <v>0</v>
          </cell>
          <cell r="Q249"/>
          <cell r="R249">
            <v>0</v>
          </cell>
          <cell r="S249"/>
          <cell r="T249" t="str">
            <v>N</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409</v>
          </cell>
          <cell r="H250" t="str">
            <v>Percentage of long-stay residents who were physically restrained</v>
          </cell>
          <cell r="I250" t="str">
            <v>Long Stay</v>
          </cell>
          <cell r="J250">
            <v>0</v>
          </cell>
          <cell r="K250"/>
          <cell r="L250">
            <v>0</v>
          </cell>
          <cell r="M250"/>
          <cell r="N250">
            <v>0</v>
          </cell>
          <cell r="O250"/>
          <cell r="P250">
            <v>0</v>
          </cell>
          <cell r="Q250"/>
          <cell r="R250">
            <v>0</v>
          </cell>
          <cell r="S250"/>
          <cell r="T250" t="str">
            <v>N</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409</v>
          </cell>
          <cell r="H251" t="str">
            <v>Percentage of long-stay residents who were physically restrained</v>
          </cell>
          <cell r="I251" t="str">
            <v>Long Stay</v>
          </cell>
          <cell r="J251">
            <v>0</v>
          </cell>
          <cell r="K251"/>
          <cell r="L251">
            <v>0</v>
          </cell>
          <cell r="M251"/>
          <cell r="N251">
            <v>0</v>
          </cell>
          <cell r="O251"/>
          <cell r="P251">
            <v>0</v>
          </cell>
          <cell r="Q251"/>
          <cell r="R251">
            <v>0</v>
          </cell>
          <cell r="S251"/>
          <cell r="T251" t="str">
            <v>N</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409</v>
          </cell>
          <cell r="H252" t="str">
            <v>Percentage of long-stay residents who were physically restrained</v>
          </cell>
          <cell r="I252" t="str">
            <v>Long Stay</v>
          </cell>
          <cell r="J252">
            <v>0</v>
          </cell>
          <cell r="K252"/>
          <cell r="L252">
            <v>0</v>
          </cell>
          <cell r="M252"/>
          <cell r="N252">
            <v>0</v>
          </cell>
          <cell r="O252"/>
          <cell r="P252">
            <v>0</v>
          </cell>
          <cell r="Q252"/>
          <cell r="R252">
            <v>0</v>
          </cell>
          <cell r="S252"/>
          <cell r="T252" t="str">
            <v>N</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409</v>
          </cell>
          <cell r="H253" t="str">
            <v>Percentage of long-stay residents who were physically restrained</v>
          </cell>
          <cell r="I253" t="str">
            <v>Long Stay</v>
          </cell>
          <cell r="J253">
            <v>0</v>
          </cell>
          <cell r="K253"/>
          <cell r="L253">
            <v>0</v>
          </cell>
          <cell r="M253"/>
          <cell r="N253">
            <v>0</v>
          </cell>
          <cell r="O253"/>
          <cell r="P253">
            <v>0</v>
          </cell>
          <cell r="Q253"/>
          <cell r="R253">
            <v>0</v>
          </cell>
          <cell r="S253"/>
          <cell r="T253" t="str">
            <v>N</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409</v>
          </cell>
          <cell r="H254" t="str">
            <v>Percentage of long-stay residents who were physically restrained</v>
          </cell>
          <cell r="I254" t="str">
            <v>Long Stay</v>
          </cell>
          <cell r="J254" t="str">
            <v>*</v>
          </cell>
          <cell r="K254">
            <v>9</v>
          </cell>
          <cell r="L254">
            <v>0</v>
          </cell>
          <cell r="M254"/>
          <cell r="N254">
            <v>0</v>
          </cell>
          <cell r="O254"/>
          <cell r="P254">
            <v>0</v>
          </cell>
          <cell r="Q254"/>
          <cell r="R254">
            <v>0</v>
          </cell>
          <cell r="S254"/>
          <cell r="T254" t="str">
            <v>N</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409</v>
          </cell>
          <cell r="H255" t="str">
            <v>Percentage of long-stay residents who were physically restrained</v>
          </cell>
          <cell r="I255" t="str">
            <v>Long Stay</v>
          </cell>
          <cell r="J255">
            <v>0</v>
          </cell>
          <cell r="K255"/>
          <cell r="L255">
            <v>0</v>
          </cell>
          <cell r="M255"/>
          <cell r="N255">
            <v>0</v>
          </cell>
          <cell r="O255"/>
          <cell r="P255">
            <v>0</v>
          </cell>
          <cell r="Q255"/>
          <cell r="R255">
            <v>0</v>
          </cell>
          <cell r="S255"/>
          <cell r="T255" t="str">
            <v>N</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409</v>
          </cell>
          <cell r="H256" t="str">
            <v>Percentage of long-stay residents who were physically restrained</v>
          </cell>
          <cell r="I256" t="str">
            <v>Long Stay</v>
          </cell>
          <cell r="J256">
            <v>0</v>
          </cell>
          <cell r="K256"/>
          <cell r="L256">
            <v>0</v>
          </cell>
          <cell r="M256"/>
          <cell r="N256">
            <v>0</v>
          </cell>
          <cell r="O256"/>
          <cell r="P256">
            <v>0</v>
          </cell>
          <cell r="Q256"/>
          <cell r="R256">
            <v>0</v>
          </cell>
          <cell r="S256"/>
          <cell r="T256" t="str">
            <v>N</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409</v>
          </cell>
          <cell r="H257" t="str">
            <v>Percentage of long-stay residents who were physically restrained</v>
          </cell>
          <cell r="I257" t="str">
            <v>Long Stay</v>
          </cell>
          <cell r="J257">
            <v>0</v>
          </cell>
          <cell r="K257"/>
          <cell r="L257">
            <v>0.83333000000000002</v>
          </cell>
          <cell r="M257"/>
          <cell r="N257">
            <v>0</v>
          </cell>
          <cell r="O257"/>
          <cell r="P257">
            <v>0.83333000000000002</v>
          </cell>
          <cell r="Q257"/>
          <cell r="R257">
            <v>0.41493600000000003</v>
          </cell>
          <cell r="S257"/>
          <cell r="T257" t="str">
            <v>N</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409</v>
          </cell>
          <cell r="H258" t="str">
            <v>Percentage of long-stay residents who were physically restrained</v>
          </cell>
          <cell r="I258" t="str">
            <v>Long Stay</v>
          </cell>
          <cell r="J258">
            <v>0</v>
          </cell>
          <cell r="K258"/>
          <cell r="L258">
            <v>0</v>
          </cell>
          <cell r="M258"/>
          <cell r="N258">
            <v>0</v>
          </cell>
          <cell r="O258"/>
          <cell r="P258">
            <v>0</v>
          </cell>
          <cell r="Q258"/>
          <cell r="R258">
            <v>0</v>
          </cell>
          <cell r="S258"/>
          <cell r="T258" t="str">
            <v>N</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409</v>
          </cell>
          <cell r="H259" t="str">
            <v>Percentage of long-stay residents who were physically restrained</v>
          </cell>
          <cell r="I259" t="str">
            <v>Long Stay</v>
          </cell>
          <cell r="J259">
            <v>0</v>
          </cell>
          <cell r="K259"/>
          <cell r="L259">
            <v>0</v>
          </cell>
          <cell r="M259"/>
          <cell r="N259">
            <v>0</v>
          </cell>
          <cell r="O259"/>
          <cell r="P259">
            <v>0</v>
          </cell>
          <cell r="Q259"/>
          <cell r="R259">
            <v>0</v>
          </cell>
          <cell r="S259"/>
          <cell r="T259" t="str">
            <v>N</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409</v>
          </cell>
          <cell r="H260" t="str">
            <v>Percentage of long-stay residents who were physically restrained</v>
          </cell>
          <cell r="I260" t="str">
            <v>Long Stay</v>
          </cell>
          <cell r="J260">
            <v>0</v>
          </cell>
          <cell r="K260"/>
          <cell r="L260">
            <v>0</v>
          </cell>
          <cell r="M260"/>
          <cell r="N260">
            <v>0</v>
          </cell>
          <cell r="O260"/>
          <cell r="P260">
            <v>0</v>
          </cell>
          <cell r="Q260"/>
          <cell r="R260">
            <v>0</v>
          </cell>
          <cell r="S260"/>
          <cell r="T260" t="str">
            <v>N</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409</v>
          </cell>
          <cell r="H261" t="str">
            <v>Percentage of long-stay residents who were physically restrained</v>
          </cell>
          <cell r="I261" t="str">
            <v>Long Stay</v>
          </cell>
          <cell r="J261" t="str">
            <v>*</v>
          </cell>
          <cell r="K261">
            <v>9</v>
          </cell>
          <cell r="L261" t="str">
            <v>*</v>
          </cell>
          <cell r="M261">
            <v>9</v>
          </cell>
          <cell r="N261" t="str">
            <v>*</v>
          </cell>
          <cell r="O261">
            <v>9</v>
          </cell>
          <cell r="P261" t="str">
            <v>*</v>
          </cell>
          <cell r="Q261">
            <v>9</v>
          </cell>
          <cell r="R261">
            <v>0</v>
          </cell>
          <cell r="S261"/>
          <cell r="T261" t="str">
            <v>N</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409</v>
          </cell>
          <cell r="H262" t="str">
            <v>Percentage of long-stay residents who were physically restrained</v>
          </cell>
          <cell r="I262" t="str">
            <v>Long Stay</v>
          </cell>
          <cell r="J262">
            <v>0</v>
          </cell>
          <cell r="K262"/>
          <cell r="L262">
            <v>0</v>
          </cell>
          <cell r="M262"/>
          <cell r="N262">
            <v>0</v>
          </cell>
          <cell r="O262"/>
          <cell r="P262">
            <v>0</v>
          </cell>
          <cell r="Q262"/>
          <cell r="R262">
            <v>0</v>
          </cell>
          <cell r="S262"/>
          <cell r="T262" t="str">
            <v>N</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409</v>
          </cell>
          <cell r="H263" t="str">
            <v>Percentage of long-stay residents who were physically restrained</v>
          </cell>
          <cell r="I263" t="str">
            <v>Long Stay</v>
          </cell>
          <cell r="J263">
            <v>0</v>
          </cell>
          <cell r="K263"/>
          <cell r="L263">
            <v>0</v>
          </cell>
          <cell r="M263"/>
          <cell r="N263">
            <v>0</v>
          </cell>
          <cell r="O263"/>
          <cell r="P263">
            <v>0</v>
          </cell>
          <cell r="Q263"/>
          <cell r="R263">
            <v>0</v>
          </cell>
          <cell r="S263"/>
          <cell r="T263" t="str">
            <v>N</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409</v>
          </cell>
          <cell r="H264" t="str">
            <v>Percentage of long-stay residents who were physically restrained</v>
          </cell>
          <cell r="I264" t="str">
            <v>Long Stay</v>
          </cell>
          <cell r="J264">
            <v>0</v>
          </cell>
          <cell r="K264"/>
          <cell r="L264">
            <v>0</v>
          </cell>
          <cell r="M264"/>
          <cell r="N264">
            <v>0</v>
          </cell>
          <cell r="O264"/>
          <cell r="P264">
            <v>0</v>
          </cell>
          <cell r="Q264"/>
          <cell r="R264">
            <v>0</v>
          </cell>
          <cell r="S264"/>
          <cell r="T264" t="str">
            <v>N</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409</v>
          </cell>
          <cell r="H265" t="str">
            <v>Percentage of long-stay residents who were physically restrained</v>
          </cell>
          <cell r="I265" t="str">
            <v>Long Stay</v>
          </cell>
          <cell r="J265">
            <v>0</v>
          </cell>
          <cell r="K265"/>
          <cell r="L265">
            <v>0</v>
          </cell>
          <cell r="M265"/>
          <cell r="N265">
            <v>0</v>
          </cell>
          <cell r="O265"/>
          <cell r="P265">
            <v>0</v>
          </cell>
          <cell r="Q265"/>
          <cell r="R265">
            <v>0</v>
          </cell>
          <cell r="S265"/>
          <cell r="T265" t="str">
            <v>N</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409</v>
          </cell>
          <cell r="H266" t="str">
            <v>Percentage of long-stay residents who were physically restrained</v>
          </cell>
          <cell r="I266" t="str">
            <v>Long Stay</v>
          </cell>
          <cell r="J266">
            <v>0</v>
          </cell>
          <cell r="K266"/>
          <cell r="L266">
            <v>0</v>
          </cell>
          <cell r="M266"/>
          <cell r="N266">
            <v>0</v>
          </cell>
          <cell r="O266"/>
          <cell r="P266">
            <v>0</v>
          </cell>
          <cell r="Q266"/>
          <cell r="R266">
            <v>0</v>
          </cell>
          <cell r="S266"/>
          <cell r="T266" t="str">
            <v>N</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409</v>
          </cell>
          <cell r="H267" t="str">
            <v>Percentage of long-stay residents who were physically restrained</v>
          </cell>
          <cell r="I267" t="str">
            <v>Long Stay</v>
          </cell>
          <cell r="J267">
            <v>0</v>
          </cell>
          <cell r="K267"/>
          <cell r="L267">
            <v>0</v>
          </cell>
          <cell r="M267"/>
          <cell r="N267">
            <v>0</v>
          </cell>
          <cell r="O267"/>
          <cell r="P267">
            <v>0</v>
          </cell>
          <cell r="Q267"/>
          <cell r="R267">
            <v>0</v>
          </cell>
          <cell r="S267"/>
          <cell r="T267" t="str">
            <v>N</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409</v>
          </cell>
          <cell r="H268" t="str">
            <v>Percentage of long-stay residents who were physically restrained</v>
          </cell>
          <cell r="I268" t="str">
            <v>Long Stay</v>
          </cell>
          <cell r="J268">
            <v>0</v>
          </cell>
          <cell r="K268"/>
          <cell r="L268">
            <v>0</v>
          </cell>
          <cell r="M268"/>
          <cell r="N268">
            <v>0</v>
          </cell>
          <cell r="O268"/>
          <cell r="P268">
            <v>0</v>
          </cell>
          <cell r="Q268"/>
          <cell r="R268">
            <v>0</v>
          </cell>
          <cell r="S268"/>
          <cell r="T268" t="str">
            <v>N</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409</v>
          </cell>
          <cell r="H269" t="str">
            <v>Percentage of long-stay residents who were physically restrained</v>
          </cell>
          <cell r="I269" t="str">
            <v>Long Stay</v>
          </cell>
          <cell r="J269">
            <v>0</v>
          </cell>
          <cell r="K269"/>
          <cell r="L269">
            <v>0</v>
          </cell>
          <cell r="M269"/>
          <cell r="N269">
            <v>0</v>
          </cell>
          <cell r="O269"/>
          <cell r="P269">
            <v>0</v>
          </cell>
          <cell r="Q269"/>
          <cell r="R269">
            <v>0</v>
          </cell>
          <cell r="S269"/>
          <cell r="T269" t="str">
            <v>N</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409</v>
          </cell>
          <cell r="H270" t="str">
            <v>Percentage of long-stay residents who were physically restrained</v>
          </cell>
          <cell r="I270" t="str">
            <v>Long Stay</v>
          </cell>
          <cell r="J270">
            <v>0</v>
          </cell>
          <cell r="K270"/>
          <cell r="L270">
            <v>0</v>
          </cell>
          <cell r="M270"/>
          <cell r="N270">
            <v>0</v>
          </cell>
          <cell r="O270"/>
          <cell r="P270">
            <v>0</v>
          </cell>
          <cell r="Q270"/>
          <cell r="R270">
            <v>0</v>
          </cell>
          <cell r="S270"/>
          <cell r="T270" t="str">
            <v>N</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409</v>
          </cell>
          <cell r="H271" t="str">
            <v>Percentage of long-stay residents who were physically restrained</v>
          </cell>
          <cell r="I271" t="str">
            <v>Long Stay</v>
          </cell>
          <cell r="J271" t="str">
            <v>*</v>
          </cell>
          <cell r="K271">
            <v>9</v>
          </cell>
          <cell r="L271">
            <v>0</v>
          </cell>
          <cell r="M271"/>
          <cell r="N271">
            <v>0</v>
          </cell>
          <cell r="O271"/>
          <cell r="P271">
            <v>0</v>
          </cell>
          <cell r="Q271"/>
          <cell r="R271">
            <v>0</v>
          </cell>
          <cell r="S271"/>
          <cell r="T271" t="str">
            <v>N</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409</v>
          </cell>
          <cell r="H272" t="str">
            <v>Percentage of long-stay residents who were physically restrained</v>
          </cell>
          <cell r="I272" t="str">
            <v>Long Stay</v>
          </cell>
          <cell r="J272">
            <v>0</v>
          </cell>
          <cell r="K272"/>
          <cell r="L272">
            <v>0</v>
          </cell>
          <cell r="M272"/>
          <cell r="N272">
            <v>0</v>
          </cell>
          <cell r="O272"/>
          <cell r="P272">
            <v>0</v>
          </cell>
          <cell r="Q272"/>
          <cell r="R272">
            <v>0</v>
          </cell>
          <cell r="S272"/>
          <cell r="T272" t="str">
            <v>N</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409</v>
          </cell>
          <cell r="H273" t="str">
            <v>Percentage of long-stay residents who were physically restrained</v>
          </cell>
          <cell r="I273" t="str">
            <v>Long Stay</v>
          </cell>
          <cell r="J273">
            <v>0</v>
          </cell>
          <cell r="K273"/>
          <cell r="L273" t="str">
            <v>*</v>
          </cell>
          <cell r="M273">
            <v>9</v>
          </cell>
          <cell r="N273" t="str">
            <v>*</v>
          </cell>
          <cell r="O273">
            <v>9</v>
          </cell>
          <cell r="P273" t="str">
            <v>*</v>
          </cell>
          <cell r="Q273">
            <v>9</v>
          </cell>
          <cell r="R273">
            <v>0</v>
          </cell>
          <cell r="S273"/>
          <cell r="T273" t="str">
            <v>N</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409</v>
          </cell>
          <cell r="H274" t="str">
            <v>Percentage of long-stay residents who were physically restrained</v>
          </cell>
          <cell r="I274" t="str">
            <v>Long Stay</v>
          </cell>
          <cell r="J274">
            <v>0</v>
          </cell>
          <cell r="K274"/>
          <cell r="L274">
            <v>0</v>
          </cell>
          <cell r="M274"/>
          <cell r="N274">
            <v>0</v>
          </cell>
          <cell r="O274"/>
          <cell r="P274">
            <v>0</v>
          </cell>
          <cell r="Q274"/>
          <cell r="R274">
            <v>0</v>
          </cell>
          <cell r="S274"/>
          <cell r="T274" t="str">
            <v>N</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409</v>
          </cell>
          <cell r="H275" t="str">
            <v>Percentage of long-stay residents who were physically restrained</v>
          </cell>
          <cell r="I275" t="str">
            <v>Long Stay</v>
          </cell>
          <cell r="J275">
            <v>0</v>
          </cell>
          <cell r="K275"/>
          <cell r="L275">
            <v>0</v>
          </cell>
          <cell r="M275"/>
          <cell r="N275">
            <v>0</v>
          </cell>
          <cell r="O275"/>
          <cell r="P275">
            <v>0</v>
          </cell>
          <cell r="Q275"/>
          <cell r="R275">
            <v>0</v>
          </cell>
          <cell r="S275"/>
          <cell r="T275" t="str">
            <v>N</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409</v>
          </cell>
          <cell r="H276" t="str">
            <v>Percentage of long-stay residents who were physically restrained</v>
          </cell>
          <cell r="I276" t="str">
            <v>Long Stay</v>
          </cell>
          <cell r="J276">
            <v>0</v>
          </cell>
          <cell r="K276"/>
          <cell r="L276">
            <v>0</v>
          </cell>
          <cell r="M276"/>
          <cell r="N276">
            <v>0</v>
          </cell>
          <cell r="O276"/>
          <cell r="P276">
            <v>0</v>
          </cell>
          <cell r="Q276"/>
          <cell r="R276">
            <v>0</v>
          </cell>
          <cell r="S276"/>
          <cell r="T276" t="str">
            <v>N</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409</v>
          </cell>
          <cell r="H277" t="str">
            <v>Percentage of long-stay residents who were physically restrained</v>
          </cell>
          <cell r="I277" t="str">
            <v>Long Stay</v>
          </cell>
          <cell r="J277">
            <v>0</v>
          </cell>
          <cell r="K277"/>
          <cell r="L277">
            <v>0</v>
          </cell>
          <cell r="M277"/>
          <cell r="N277">
            <v>0</v>
          </cell>
          <cell r="O277"/>
          <cell r="P277">
            <v>0</v>
          </cell>
          <cell r="Q277"/>
          <cell r="R277">
            <v>0</v>
          </cell>
          <cell r="S277"/>
          <cell r="T277" t="str">
            <v>N</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409</v>
          </cell>
          <cell r="H278" t="str">
            <v>Percentage of long-stay residents who were physically restrained</v>
          </cell>
          <cell r="I278" t="str">
            <v>Long Stay</v>
          </cell>
          <cell r="J278">
            <v>0</v>
          </cell>
          <cell r="K278"/>
          <cell r="L278">
            <v>0</v>
          </cell>
          <cell r="M278"/>
          <cell r="N278">
            <v>0</v>
          </cell>
          <cell r="O278"/>
          <cell r="P278">
            <v>0</v>
          </cell>
          <cell r="Q278"/>
          <cell r="R278">
            <v>0</v>
          </cell>
          <cell r="S278"/>
          <cell r="T278" t="str">
            <v>N</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409</v>
          </cell>
          <cell r="H279" t="str">
            <v>Percentage of long-stay residents who were physically restrained</v>
          </cell>
          <cell r="I279" t="str">
            <v>Long Stay</v>
          </cell>
          <cell r="J279">
            <v>0</v>
          </cell>
          <cell r="K279"/>
          <cell r="L279">
            <v>0</v>
          </cell>
          <cell r="M279"/>
          <cell r="N279">
            <v>0</v>
          </cell>
          <cell r="O279"/>
          <cell r="P279">
            <v>0</v>
          </cell>
          <cell r="Q279"/>
          <cell r="R279">
            <v>0</v>
          </cell>
          <cell r="S279"/>
          <cell r="T279" t="str">
            <v>N</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409</v>
          </cell>
          <cell r="H280" t="str">
            <v>Percentage of long-stay residents who were physically restrained</v>
          </cell>
          <cell r="I280" t="str">
            <v>Long Stay</v>
          </cell>
          <cell r="J280">
            <v>0</v>
          </cell>
          <cell r="K280"/>
          <cell r="L280">
            <v>0</v>
          </cell>
          <cell r="M280"/>
          <cell r="N280">
            <v>0</v>
          </cell>
          <cell r="O280"/>
          <cell r="P280">
            <v>0</v>
          </cell>
          <cell r="Q280"/>
          <cell r="R280">
            <v>0</v>
          </cell>
          <cell r="S280"/>
          <cell r="T280" t="str">
            <v>N</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409</v>
          </cell>
          <cell r="H281" t="str">
            <v>Percentage of long-stay residents who were physically restrained</v>
          </cell>
          <cell r="I281" t="str">
            <v>Long Stay</v>
          </cell>
          <cell r="J281">
            <v>0</v>
          </cell>
          <cell r="K281"/>
          <cell r="L281">
            <v>0</v>
          </cell>
          <cell r="M281"/>
          <cell r="N281">
            <v>0</v>
          </cell>
          <cell r="O281"/>
          <cell r="P281">
            <v>0</v>
          </cell>
          <cell r="Q281"/>
          <cell r="R281">
            <v>0</v>
          </cell>
          <cell r="S281"/>
          <cell r="T281" t="str">
            <v>N</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409</v>
          </cell>
          <cell r="H282" t="str">
            <v>Percentage of long-stay residents who were physically restrained</v>
          </cell>
          <cell r="I282" t="str">
            <v>Long Stay</v>
          </cell>
          <cell r="J282" t="str">
            <v>*</v>
          </cell>
          <cell r="K282">
            <v>9</v>
          </cell>
          <cell r="L282" t="str">
            <v>*</v>
          </cell>
          <cell r="M282">
            <v>9</v>
          </cell>
          <cell r="N282" t="str">
            <v>*</v>
          </cell>
          <cell r="O282">
            <v>9</v>
          </cell>
          <cell r="P282" t="str">
            <v>*</v>
          </cell>
          <cell r="Q282">
            <v>9</v>
          </cell>
          <cell r="R282">
            <v>0</v>
          </cell>
          <cell r="S282"/>
          <cell r="T282" t="str">
            <v>N</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409</v>
          </cell>
          <cell r="H283" t="str">
            <v>Percentage of long-stay residents who were physically restrained</v>
          </cell>
          <cell r="I283" t="str">
            <v>Long Stay</v>
          </cell>
          <cell r="J283">
            <v>0</v>
          </cell>
          <cell r="K283"/>
          <cell r="L283">
            <v>0</v>
          </cell>
          <cell r="M283"/>
          <cell r="N283">
            <v>0</v>
          </cell>
          <cell r="O283"/>
          <cell r="P283">
            <v>0</v>
          </cell>
          <cell r="Q283"/>
          <cell r="R283">
            <v>0</v>
          </cell>
          <cell r="S283"/>
          <cell r="T283" t="str">
            <v>N</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409</v>
          </cell>
          <cell r="H284" t="str">
            <v>Percentage of long-stay residents who were physically restrained</v>
          </cell>
          <cell r="I284" t="str">
            <v>Long Stay</v>
          </cell>
          <cell r="J284">
            <v>0</v>
          </cell>
          <cell r="K284"/>
          <cell r="L284">
            <v>0</v>
          </cell>
          <cell r="M284"/>
          <cell r="N284">
            <v>0</v>
          </cell>
          <cell r="O284"/>
          <cell r="P284">
            <v>0</v>
          </cell>
          <cell r="Q284"/>
          <cell r="R284">
            <v>0</v>
          </cell>
          <cell r="S284"/>
          <cell r="T284" t="str">
            <v>N</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409</v>
          </cell>
          <cell r="H285" t="str">
            <v>Percentage of long-stay residents who were physically restrained</v>
          </cell>
          <cell r="I285" t="str">
            <v>Long Stay</v>
          </cell>
          <cell r="J285">
            <v>0</v>
          </cell>
          <cell r="K285"/>
          <cell r="L285">
            <v>0</v>
          </cell>
          <cell r="M285"/>
          <cell r="N285">
            <v>0</v>
          </cell>
          <cell r="O285"/>
          <cell r="P285">
            <v>0</v>
          </cell>
          <cell r="Q285"/>
          <cell r="R285">
            <v>0</v>
          </cell>
          <cell r="S285"/>
          <cell r="T285" t="str">
            <v>N</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409</v>
          </cell>
          <cell r="H286" t="str">
            <v>Percentage of long-stay residents who were physically restrained</v>
          </cell>
          <cell r="I286" t="str">
            <v>Long Stay</v>
          </cell>
          <cell r="J286">
            <v>0</v>
          </cell>
          <cell r="K286"/>
          <cell r="L286">
            <v>0</v>
          </cell>
          <cell r="M286"/>
          <cell r="N286">
            <v>0</v>
          </cell>
          <cell r="O286"/>
          <cell r="P286">
            <v>0</v>
          </cell>
          <cell r="Q286"/>
          <cell r="R286">
            <v>0</v>
          </cell>
          <cell r="S286"/>
          <cell r="T286" t="str">
            <v>N</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409</v>
          </cell>
          <cell r="H287" t="str">
            <v>Percentage of long-stay residents who were physically restrained</v>
          </cell>
          <cell r="I287" t="str">
            <v>Long Stay</v>
          </cell>
          <cell r="J287">
            <v>0</v>
          </cell>
          <cell r="K287"/>
          <cell r="L287">
            <v>0</v>
          </cell>
          <cell r="M287"/>
          <cell r="N287">
            <v>0</v>
          </cell>
          <cell r="O287"/>
          <cell r="P287">
            <v>0</v>
          </cell>
          <cell r="Q287"/>
          <cell r="R287">
            <v>0</v>
          </cell>
          <cell r="S287"/>
          <cell r="T287" t="str">
            <v>N</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409</v>
          </cell>
          <cell r="H288" t="str">
            <v>Percentage of long-stay residents who were physically restrained</v>
          </cell>
          <cell r="I288" t="str">
            <v>Long Stay</v>
          </cell>
          <cell r="J288">
            <v>0</v>
          </cell>
          <cell r="K288"/>
          <cell r="L288">
            <v>0</v>
          </cell>
          <cell r="M288"/>
          <cell r="N288">
            <v>0</v>
          </cell>
          <cell r="O288"/>
          <cell r="P288">
            <v>0</v>
          </cell>
          <cell r="Q288"/>
          <cell r="R288">
            <v>0</v>
          </cell>
          <cell r="S288"/>
          <cell r="T288" t="str">
            <v>N</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409</v>
          </cell>
          <cell r="H289" t="str">
            <v>Percentage of long-stay residents who were physically restrained</v>
          </cell>
          <cell r="I289" t="str">
            <v>Long Stay</v>
          </cell>
          <cell r="J289">
            <v>0</v>
          </cell>
          <cell r="K289"/>
          <cell r="L289">
            <v>0</v>
          </cell>
          <cell r="M289"/>
          <cell r="N289">
            <v>0</v>
          </cell>
          <cell r="O289"/>
          <cell r="P289">
            <v>0</v>
          </cell>
          <cell r="Q289"/>
          <cell r="R289">
            <v>0</v>
          </cell>
          <cell r="S289"/>
          <cell r="T289" t="str">
            <v>N</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409</v>
          </cell>
          <cell r="H290" t="str">
            <v>Percentage of long-stay residents who were physically restrained</v>
          </cell>
          <cell r="I290" t="str">
            <v>Long Stay</v>
          </cell>
          <cell r="J290">
            <v>0</v>
          </cell>
          <cell r="K290"/>
          <cell r="L290">
            <v>0</v>
          </cell>
          <cell r="M290"/>
          <cell r="N290">
            <v>0</v>
          </cell>
          <cell r="O290"/>
          <cell r="P290">
            <v>0</v>
          </cell>
          <cell r="Q290"/>
          <cell r="R290">
            <v>0</v>
          </cell>
          <cell r="S290"/>
          <cell r="T290" t="str">
            <v>N</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409</v>
          </cell>
          <cell r="H291" t="str">
            <v>Percentage of long-stay residents who were physically restrained</v>
          </cell>
          <cell r="I291" t="str">
            <v>Long Stay</v>
          </cell>
          <cell r="J291" t="str">
            <v>*</v>
          </cell>
          <cell r="K291">
            <v>9</v>
          </cell>
          <cell r="L291" t="str">
            <v>*</v>
          </cell>
          <cell r="M291">
            <v>9</v>
          </cell>
          <cell r="N291" t="str">
            <v>*</v>
          </cell>
          <cell r="O291">
            <v>9</v>
          </cell>
          <cell r="P291" t="str">
            <v>*</v>
          </cell>
          <cell r="Q291">
            <v>9</v>
          </cell>
          <cell r="R291">
            <v>0</v>
          </cell>
          <cell r="S291"/>
          <cell r="T291" t="str">
            <v>N</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409</v>
          </cell>
          <cell r="H292" t="str">
            <v>Percentage of long-stay residents who were physically restrained</v>
          </cell>
          <cell r="I292" t="str">
            <v>Long Stay</v>
          </cell>
          <cell r="J292">
            <v>0</v>
          </cell>
          <cell r="K292"/>
          <cell r="L292">
            <v>0</v>
          </cell>
          <cell r="M292"/>
          <cell r="N292">
            <v>0</v>
          </cell>
          <cell r="O292"/>
          <cell r="P292">
            <v>0</v>
          </cell>
          <cell r="Q292"/>
          <cell r="R292">
            <v>0</v>
          </cell>
          <cell r="S292"/>
          <cell r="T292" t="str">
            <v>N</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409</v>
          </cell>
          <cell r="H293" t="str">
            <v>Percentage of long-stay residents who were physically restrained</v>
          </cell>
          <cell r="I293" t="str">
            <v>Long Stay</v>
          </cell>
          <cell r="J293">
            <v>0</v>
          </cell>
          <cell r="K293"/>
          <cell r="L293">
            <v>0</v>
          </cell>
          <cell r="M293"/>
          <cell r="N293">
            <v>0</v>
          </cell>
          <cell r="O293"/>
          <cell r="P293">
            <v>0</v>
          </cell>
          <cell r="Q293"/>
          <cell r="R293">
            <v>0</v>
          </cell>
          <cell r="S293"/>
          <cell r="T293" t="str">
            <v>N</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409</v>
          </cell>
          <cell r="H294" t="str">
            <v>Percentage of long-stay residents who were physically restrained</v>
          </cell>
          <cell r="I294" t="str">
            <v>Long Stay</v>
          </cell>
          <cell r="J294" t="str">
            <v>*</v>
          </cell>
          <cell r="K294">
            <v>9</v>
          </cell>
          <cell r="L294" t="str">
            <v>*</v>
          </cell>
          <cell r="M294">
            <v>9</v>
          </cell>
          <cell r="N294" t="str">
            <v>*</v>
          </cell>
          <cell r="O294">
            <v>9</v>
          </cell>
          <cell r="P294" t="str">
            <v>*</v>
          </cell>
          <cell r="Q294">
            <v>9</v>
          </cell>
          <cell r="R294">
            <v>0</v>
          </cell>
          <cell r="S294"/>
          <cell r="T294" t="str">
            <v>N</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409</v>
          </cell>
          <cell r="H295" t="str">
            <v>Percentage of long-stay residents who were physically restrained</v>
          </cell>
          <cell r="I295" t="str">
            <v>Long Stay</v>
          </cell>
          <cell r="J295">
            <v>0</v>
          </cell>
          <cell r="K295"/>
          <cell r="L295">
            <v>0</v>
          </cell>
          <cell r="M295"/>
          <cell r="N295">
            <v>0</v>
          </cell>
          <cell r="O295"/>
          <cell r="P295">
            <v>0</v>
          </cell>
          <cell r="Q295"/>
          <cell r="R295">
            <v>0</v>
          </cell>
          <cell r="S295"/>
          <cell r="T295" t="str">
            <v>N</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409</v>
          </cell>
          <cell r="H296" t="str">
            <v>Percentage of long-stay residents who were physically restrained</v>
          </cell>
          <cell r="I296" t="str">
            <v>Long Stay</v>
          </cell>
          <cell r="J296">
            <v>0</v>
          </cell>
          <cell r="K296"/>
          <cell r="L296">
            <v>0</v>
          </cell>
          <cell r="M296"/>
          <cell r="N296">
            <v>0</v>
          </cell>
          <cell r="O296"/>
          <cell r="P296">
            <v>0</v>
          </cell>
          <cell r="Q296"/>
          <cell r="R296">
            <v>0</v>
          </cell>
          <cell r="S296"/>
          <cell r="T296" t="str">
            <v>N</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409</v>
          </cell>
          <cell r="H297" t="str">
            <v>Percentage of long-stay residents who were physically restrained</v>
          </cell>
          <cell r="I297" t="str">
            <v>Long Stay</v>
          </cell>
          <cell r="J297">
            <v>0</v>
          </cell>
          <cell r="K297"/>
          <cell r="L297">
            <v>0</v>
          </cell>
          <cell r="M297"/>
          <cell r="N297">
            <v>0</v>
          </cell>
          <cell r="O297"/>
          <cell r="P297">
            <v>0</v>
          </cell>
          <cell r="Q297"/>
          <cell r="R297">
            <v>0</v>
          </cell>
          <cell r="S297"/>
          <cell r="T297" t="str">
            <v>N</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409</v>
          </cell>
          <cell r="H298" t="str">
            <v>Percentage of long-stay residents who were physically restrained</v>
          </cell>
          <cell r="I298" t="str">
            <v>Long Stay</v>
          </cell>
          <cell r="J298">
            <v>0</v>
          </cell>
          <cell r="K298"/>
          <cell r="L298">
            <v>0</v>
          </cell>
          <cell r="M298"/>
          <cell r="N298">
            <v>0</v>
          </cell>
          <cell r="O298"/>
          <cell r="P298">
            <v>0</v>
          </cell>
          <cell r="Q298"/>
          <cell r="R298">
            <v>0</v>
          </cell>
          <cell r="S298"/>
          <cell r="T298" t="str">
            <v>N</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409</v>
          </cell>
          <cell r="H299" t="str">
            <v>Percentage of long-stay residents who were physically restrained</v>
          </cell>
          <cell r="I299" t="str">
            <v>Long Stay</v>
          </cell>
          <cell r="J299">
            <v>0</v>
          </cell>
          <cell r="K299"/>
          <cell r="L299">
            <v>0</v>
          </cell>
          <cell r="M299"/>
          <cell r="N299">
            <v>0</v>
          </cell>
          <cell r="O299"/>
          <cell r="P299">
            <v>0</v>
          </cell>
          <cell r="Q299"/>
          <cell r="R299">
            <v>0</v>
          </cell>
          <cell r="S299"/>
          <cell r="T299" t="str">
            <v>N</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409</v>
          </cell>
          <cell r="H300" t="str">
            <v>Percentage of long-stay residents who were physically restrained</v>
          </cell>
          <cell r="I300" t="str">
            <v>Long Stay</v>
          </cell>
          <cell r="J300">
            <v>0</v>
          </cell>
          <cell r="K300"/>
          <cell r="L300">
            <v>0</v>
          </cell>
          <cell r="M300"/>
          <cell r="N300">
            <v>0</v>
          </cell>
          <cell r="O300"/>
          <cell r="P300">
            <v>0</v>
          </cell>
          <cell r="Q300"/>
          <cell r="R300">
            <v>0</v>
          </cell>
          <cell r="S300"/>
          <cell r="T300" t="str">
            <v>N</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409</v>
          </cell>
          <cell r="H301" t="str">
            <v>Percentage of long-stay residents who were physically restrained</v>
          </cell>
          <cell r="I301" t="str">
            <v>Long Stay</v>
          </cell>
          <cell r="J301">
            <v>0</v>
          </cell>
          <cell r="K301"/>
          <cell r="L301">
            <v>0</v>
          </cell>
          <cell r="M301"/>
          <cell r="N301">
            <v>0</v>
          </cell>
          <cell r="O301"/>
          <cell r="P301">
            <v>0</v>
          </cell>
          <cell r="Q301"/>
          <cell r="R301">
            <v>0</v>
          </cell>
          <cell r="S301"/>
          <cell r="T301" t="str">
            <v>N</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409</v>
          </cell>
          <cell r="H302" t="str">
            <v>Percentage of long-stay residents who were physically restrained</v>
          </cell>
          <cell r="I302" t="str">
            <v>Long Stay</v>
          </cell>
          <cell r="J302">
            <v>0</v>
          </cell>
          <cell r="K302"/>
          <cell r="L302">
            <v>0</v>
          </cell>
          <cell r="M302"/>
          <cell r="N302">
            <v>0</v>
          </cell>
          <cell r="O302"/>
          <cell r="P302">
            <v>0</v>
          </cell>
          <cell r="Q302"/>
          <cell r="R302">
            <v>0</v>
          </cell>
          <cell r="S302"/>
          <cell r="T302" t="str">
            <v>N</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409</v>
          </cell>
          <cell r="H303" t="str">
            <v>Percentage of long-stay residents who were physically restrained</v>
          </cell>
          <cell r="I303" t="str">
            <v>Long Stay</v>
          </cell>
          <cell r="J303">
            <v>0</v>
          </cell>
          <cell r="K303"/>
          <cell r="L303">
            <v>0</v>
          </cell>
          <cell r="M303"/>
          <cell r="N303">
            <v>0</v>
          </cell>
          <cell r="O303"/>
          <cell r="P303">
            <v>0</v>
          </cell>
          <cell r="Q303"/>
          <cell r="R303">
            <v>0</v>
          </cell>
          <cell r="S303"/>
          <cell r="T303" t="str">
            <v>N</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409</v>
          </cell>
          <cell r="H304" t="str">
            <v>Percentage of long-stay residents who were physically restrained</v>
          </cell>
          <cell r="I304" t="str">
            <v>Long Stay</v>
          </cell>
          <cell r="J304">
            <v>0</v>
          </cell>
          <cell r="K304"/>
          <cell r="L304">
            <v>0</v>
          </cell>
          <cell r="M304"/>
          <cell r="N304">
            <v>0</v>
          </cell>
          <cell r="O304"/>
          <cell r="P304">
            <v>0</v>
          </cell>
          <cell r="Q304"/>
          <cell r="R304">
            <v>0</v>
          </cell>
          <cell r="S304"/>
          <cell r="T304" t="str">
            <v>N</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409</v>
          </cell>
          <cell r="H305" t="str">
            <v>Percentage of long-stay residents who were physically restrained</v>
          </cell>
          <cell r="I305" t="str">
            <v>Long Stay</v>
          </cell>
          <cell r="J305">
            <v>0</v>
          </cell>
          <cell r="K305"/>
          <cell r="L305">
            <v>0</v>
          </cell>
          <cell r="M305"/>
          <cell r="N305">
            <v>0</v>
          </cell>
          <cell r="O305"/>
          <cell r="P305">
            <v>0</v>
          </cell>
          <cell r="Q305"/>
          <cell r="R305">
            <v>0</v>
          </cell>
          <cell r="S305"/>
          <cell r="T305" t="str">
            <v>N</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409</v>
          </cell>
          <cell r="H306" t="str">
            <v>Percentage of long-stay residents who were physically restrained</v>
          </cell>
          <cell r="I306" t="str">
            <v>Long Stay</v>
          </cell>
          <cell r="J306">
            <v>0</v>
          </cell>
          <cell r="K306"/>
          <cell r="L306">
            <v>0</v>
          </cell>
          <cell r="M306"/>
          <cell r="N306">
            <v>0</v>
          </cell>
          <cell r="O306"/>
          <cell r="P306">
            <v>0</v>
          </cell>
          <cell r="Q306"/>
          <cell r="R306">
            <v>0</v>
          </cell>
          <cell r="S306"/>
          <cell r="T306" t="str">
            <v>N</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409</v>
          </cell>
          <cell r="H307" t="str">
            <v>Percentage of long-stay residents who were physically restrained</v>
          </cell>
          <cell r="I307" t="str">
            <v>Long Stay</v>
          </cell>
          <cell r="J307" t="str">
            <v>*</v>
          </cell>
          <cell r="K307">
            <v>9</v>
          </cell>
          <cell r="L307" t="str">
            <v>*</v>
          </cell>
          <cell r="M307">
            <v>9</v>
          </cell>
          <cell r="N307" t="str">
            <v>*</v>
          </cell>
          <cell r="O307">
            <v>9</v>
          </cell>
          <cell r="P307" t="str">
            <v>*</v>
          </cell>
          <cell r="Q307">
            <v>9</v>
          </cell>
          <cell r="R307">
            <v>0</v>
          </cell>
          <cell r="S307"/>
          <cell r="T307" t="str">
            <v>N</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409</v>
          </cell>
          <cell r="H308" t="str">
            <v>Percentage of long-stay residents who were physically restrained</v>
          </cell>
          <cell r="I308" t="str">
            <v>Long Stay</v>
          </cell>
          <cell r="J308">
            <v>0</v>
          </cell>
          <cell r="K308"/>
          <cell r="L308">
            <v>0</v>
          </cell>
          <cell r="M308"/>
          <cell r="N308">
            <v>0</v>
          </cell>
          <cell r="O308"/>
          <cell r="P308">
            <v>0</v>
          </cell>
          <cell r="Q308"/>
          <cell r="R308">
            <v>0</v>
          </cell>
          <cell r="S308"/>
          <cell r="T308" t="str">
            <v>N</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409</v>
          </cell>
          <cell r="H309" t="str">
            <v>Percentage of long-stay residents who were physically restrained</v>
          </cell>
          <cell r="I309" t="str">
            <v>Long Stay</v>
          </cell>
          <cell r="J309" t="str">
            <v>*</v>
          </cell>
          <cell r="K309">
            <v>9</v>
          </cell>
          <cell r="L309" t="str">
            <v>*</v>
          </cell>
          <cell r="M309">
            <v>9</v>
          </cell>
          <cell r="N309" t="str">
            <v>*</v>
          </cell>
          <cell r="O309">
            <v>9</v>
          </cell>
          <cell r="P309" t="str">
            <v>*</v>
          </cell>
          <cell r="Q309">
            <v>9</v>
          </cell>
          <cell r="R309" t="str">
            <v>*</v>
          </cell>
          <cell r="S309">
            <v>9</v>
          </cell>
          <cell r="T309" t="str">
            <v>N</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409</v>
          </cell>
          <cell r="H310" t="str">
            <v>Percentage of long-stay residents who were physically restrained</v>
          </cell>
          <cell r="I310" t="str">
            <v>Long Stay</v>
          </cell>
          <cell r="J310">
            <v>0</v>
          </cell>
          <cell r="K310"/>
          <cell r="L310" t="str">
            <v>*</v>
          </cell>
          <cell r="M310">
            <v>9</v>
          </cell>
          <cell r="N310">
            <v>0</v>
          </cell>
          <cell r="O310"/>
          <cell r="P310">
            <v>0</v>
          </cell>
          <cell r="Q310"/>
          <cell r="R310">
            <v>0</v>
          </cell>
          <cell r="S310"/>
          <cell r="T310" t="str">
            <v>N</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409</v>
          </cell>
          <cell r="H311" t="str">
            <v>Percentage of long-stay residents who were physically restrained</v>
          </cell>
          <cell r="I311" t="str">
            <v>Long Stay</v>
          </cell>
          <cell r="J311">
            <v>0</v>
          </cell>
          <cell r="K311"/>
          <cell r="L311">
            <v>0</v>
          </cell>
          <cell r="M311"/>
          <cell r="N311">
            <v>0</v>
          </cell>
          <cell r="O311"/>
          <cell r="P311">
            <v>0</v>
          </cell>
          <cell r="Q311"/>
          <cell r="R311">
            <v>0</v>
          </cell>
          <cell r="S311"/>
          <cell r="T311" t="str">
            <v>N</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409</v>
          </cell>
          <cell r="H312" t="str">
            <v>Percentage of long-stay residents who were physically restrained</v>
          </cell>
          <cell r="I312" t="str">
            <v>Long Stay</v>
          </cell>
          <cell r="J312">
            <v>0</v>
          </cell>
          <cell r="K312"/>
          <cell r="L312">
            <v>0</v>
          </cell>
          <cell r="M312"/>
          <cell r="N312" t="str">
            <v>*</v>
          </cell>
          <cell r="O312">
            <v>9</v>
          </cell>
          <cell r="P312">
            <v>0</v>
          </cell>
          <cell r="Q312"/>
          <cell r="R312">
            <v>0</v>
          </cell>
          <cell r="S312"/>
          <cell r="T312" t="str">
            <v>N</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409</v>
          </cell>
          <cell r="H313" t="str">
            <v>Percentage of long-stay residents who were physically restrained</v>
          </cell>
          <cell r="I313" t="str">
            <v>Long Stay</v>
          </cell>
          <cell r="J313">
            <v>0</v>
          </cell>
          <cell r="K313"/>
          <cell r="L313">
            <v>0</v>
          </cell>
          <cell r="M313"/>
          <cell r="N313">
            <v>0</v>
          </cell>
          <cell r="O313"/>
          <cell r="P313">
            <v>0</v>
          </cell>
          <cell r="Q313"/>
          <cell r="R313">
            <v>0</v>
          </cell>
          <cell r="S313"/>
          <cell r="T313" t="str">
            <v>N</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409</v>
          </cell>
          <cell r="H314" t="str">
            <v>Percentage of long-stay residents who were physically restrained</v>
          </cell>
          <cell r="I314" t="str">
            <v>Long Stay</v>
          </cell>
          <cell r="J314">
            <v>0</v>
          </cell>
          <cell r="K314"/>
          <cell r="L314">
            <v>0</v>
          </cell>
          <cell r="M314"/>
          <cell r="N314">
            <v>0</v>
          </cell>
          <cell r="O314"/>
          <cell r="P314">
            <v>0</v>
          </cell>
          <cell r="Q314"/>
          <cell r="R314">
            <v>0</v>
          </cell>
          <cell r="S314"/>
          <cell r="T314" t="str">
            <v>N</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409</v>
          </cell>
          <cell r="H315" t="str">
            <v>Percentage of long-stay residents who were physically restrained</v>
          </cell>
          <cell r="I315" t="str">
            <v>Long Stay</v>
          </cell>
          <cell r="J315" t="str">
            <v>*</v>
          </cell>
          <cell r="K315">
            <v>9</v>
          </cell>
          <cell r="L315" t="str">
            <v>*</v>
          </cell>
          <cell r="M315">
            <v>9</v>
          </cell>
          <cell r="N315" t="str">
            <v>*</v>
          </cell>
          <cell r="O315">
            <v>9</v>
          </cell>
          <cell r="P315" t="str">
            <v>*</v>
          </cell>
          <cell r="Q315">
            <v>9</v>
          </cell>
          <cell r="R315" t="str">
            <v>*</v>
          </cell>
          <cell r="S315">
            <v>9</v>
          </cell>
          <cell r="T315" t="str">
            <v>N</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409</v>
          </cell>
          <cell r="H316" t="str">
            <v>Percentage of long-stay residents who were physically restrained</v>
          </cell>
          <cell r="I316" t="str">
            <v>Long Stay</v>
          </cell>
          <cell r="J316">
            <v>0</v>
          </cell>
          <cell r="K316"/>
          <cell r="L316">
            <v>0</v>
          </cell>
          <cell r="M316"/>
          <cell r="N316">
            <v>0</v>
          </cell>
          <cell r="O316"/>
          <cell r="P316">
            <v>0</v>
          </cell>
          <cell r="Q316"/>
          <cell r="R316">
            <v>0</v>
          </cell>
          <cell r="S316"/>
          <cell r="T316" t="str">
            <v>N</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409</v>
          </cell>
          <cell r="H317" t="str">
            <v>Percentage of long-stay residents who were physically restrained</v>
          </cell>
          <cell r="I317" t="str">
            <v>Long Stay</v>
          </cell>
          <cell r="J317">
            <v>0</v>
          </cell>
          <cell r="K317"/>
          <cell r="L317">
            <v>0</v>
          </cell>
          <cell r="M317"/>
          <cell r="N317">
            <v>0</v>
          </cell>
          <cell r="O317"/>
          <cell r="P317">
            <v>0</v>
          </cell>
          <cell r="Q317"/>
          <cell r="R317">
            <v>0</v>
          </cell>
          <cell r="S317"/>
          <cell r="T317" t="str">
            <v>N</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409</v>
          </cell>
          <cell r="H318" t="str">
            <v>Percentage of long-stay residents who were physically restrained</v>
          </cell>
          <cell r="I318" t="str">
            <v>Long Stay</v>
          </cell>
          <cell r="J318">
            <v>0</v>
          </cell>
          <cell r="K318"/>
          <cell r="L318">
            <v>0</v>
          </cell>
          <cell r="M318"/>
          <cell r="N318">
            <v>0</v>
          </cell>
          <cell r="O318"/>
          <cell r="P318">
            <v>0</v>
          </cell>
          <cell r="Q318"/>
          <cell r="R318">
            <v>0</v>
          </cell>
          <cell r="S318"/>
          <cell r="T318" t="str">
            <v>N</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409</v>
          </cell>
          <cell r="H319" t="str">
            <v>Percentage of long-stay residents who were physically restrained</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N</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409</v>
          </cell>
          <cell r="H320" t="str">
            <v>Percentage of long-stay residents who were physically restrained</v>
          </cell>
          <cell r="I320" t="str">
            <v>Long Stay</v>
          </cell>
          <cell r="J320">
            <v>0</v>
          </cell>
          <cell r="K320"/>
          <cell r="L320">
            <v>0</v>
          </cell>
          <cell r="M320"/>
          <cell r="N320">
            <v>0</v>
          </cell>
          <cell r="O320"/>
          <cell r="P320">
            <v>0</v>
          </cell>
          <cell r="Q320"/>
          <cell r="R320">
            <v>0</v>
          </cell>
          <cell r="S320"/>
          <cell r="T320" t="str">
            <v>N</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409</v>
          </cell>
          <cell r="H321" t="str">
            <v>Percentage of long-stay residents who were physically restrained</v>
          </cell>
          <cell r="I321" t="str">
            <v>Long Stay</v>
          </cell>
          <cell r="J321">
            <v>0</v>
          </cell>
          <cell r="K321"/>
          <cell r="L321">
            <v>0</v>
          </cell>
          <cell r="M321"/>
          <cell r="N321">
            <v>0</v>
          </cell>
          <cell r="O321"/>
          <cell r="P321">
            <v>0</v>
          </cell>
          <cell r="Q321"/>
          <cell r="R321">
            <v>0</v>
          </cell>
          <cell r="S321"/>
          <cell r="T321" t="str">
            <v>N</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409</v>
          </cell>
          <cell r="H322" t="str">
            <v>Percentage of long-stay residents who were physically restrained</v>
          </cell>
          <cell r="I322" t="str">
            <v>Long Stay</v>
          </cell>
          <cell r="J322">
            <v>0</v>
          </cell>
          <cell r="K322"/>
          <cell r="L322">
            <v>0</v>
          </cell>
          <cell r="M322"/>
          <cell r="N322">
            <v>0</v>
          </cell>
          <cell r="O322"/>
          <cell r="P322">
            <v>0</v>
          </cell>
          <cell r="Q322"/>
          <cell r="R322">
            <v>0</v>
          </cell>
          <cell r="S322"/>
          <cell r="T322" t="str">
            <v>N</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409</v>
          </cell>
          <cell r="H323" t="str">
            <v>Percentage of long-stay residents who were physically restrained</v>
          </cell>
          <cell r="I323" t="str">
            <v>Long Stay</v>
          </cell>
          <cell r="J323">
            <v>0</v>
          </cell>
          <cell r="K323"/>
          <cell r="L323">
            <v>0</v>
          </cell>
          <cell r="M323"/>
          <cell r="N323">
            <v>0</v>
          </cell>
          <cell r="O323"/>
          <cell r="P323">
            <v>0</v>
          </cell>
          <cell r="Q323"/>
          <cell r="R323">
            <v>0</v>
          </cell>
          <cell r="S323"/>
          <cell r="T323" t="str">
            <v>N</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409</v>
          </cell>
          <cell r="H324" t="str">
            <v>Percentage of long-stay residents who were physically restrained</v>
          </cell>
          <cell r="I324" t="str">
            <v>Long Stay</v>
          </cell>
          <cell r="J324" t="str">
            <v>*</v>
          </cell>
          <cell r="K324">
            <v>9</v>
          </cell>
          <cell r="L324" t="str">
            <v>*</v>
          </cell>
          <cell r="M324">
            <v>9</v>
          </cell>
          <cell r="N324" t="str">
            <v>*</v>
          </cell>
          <cell r="O324">
            <v>9</v>
          </cell>
          <cell r="P324" t="str">
            <v>*</v>
          </cell>
          <cell r="Q324">
            <v>9</v>
          </cell>
          <cell r="R324" t="str">
            <v>*</v>
          </cell>
          <cell r="S324">
            <v>9</v>
          </cell>
          <cell r="T324" t="str">
            <v>N</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409</v>
          </cell>
          <cell r="H325" t="str">
            <v>Percentage of long-stay residents who were physically restrained</v>
          </cell>
          <cell r="I325" t="str">
            <v>Long Stay</v>
          </cell>
          <cell r="J325" t="str">
            <v>*</v>
          </cell>
          <cell r="K325">
            <v>9</v>
          </cell>
          <cell r="L325">
            <v>0</v>
          </cell>
          <cell r="M325"/>
          <cell r="N325">
            <v>0</v>
          </cell>
          <cell r="O325"/>
          <cell r="P325">
            <v>0</v>
          </cell>
          <cell r="Q325"/>
          <cell r="R325">
            <v>0</v>
          </cell>
          <cell r="S325"/>
          <cell r="T325" t="str">
            <v>N</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409</v>
          </cell>
          <cell r="H326" t="str">
            <v>Percentage of long-stay residents who were physically restrained</v>
          </cell>
          <cell r="I326" t="str">
            <v>Long Stay</v>
          </cell>
          <cell r="J326">
            <v>0</v>
          </cell>
          <cell r="K326"/>
          <cell r="L326">
            <v>0</v>
          </cell>
          <cell r="M326"/>
          <cell r="N326">
            <v>0</v>
          </cell>
          <cell r="O326"/>
          <cell r="P326">
            <v>0</v>
          </cell>
          <cell r="Q326"/>
          <cell r="R326">
            <v>0</v>
          </cell>
          <cell r="S326"/>
          <cell r="T326" t="str">
            <v>N</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409</v>
          </cell>
          <cell r="H327" t="str">
            <v>Percentage of long-stay residents who were physically restrained</v>
          </cell>
          <cell r="I327" t="str">
            <v>Long Stay</v>
          </cell>
          <cell r="J327">
            <v>0</v>
          </cell>
          <cell r="K327"/>
          <cell r="L327">
            <v>0</v>
          </cell>
          <cell r="M327"/>
          <cell r="N327">
            <v>0</v>
          </cell>
          <cell r="O327"/>
          <cell r="P327">
            <v>0</v>
          </cell>
          <cell r="Q327"/>
          <cell r="R327">
            <v>0</v>
          </cell>
          <cell r="S327"/>
          <cell r="T327" t="str">
            <v>N</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409</v>
          </cell>
          <cell r="H328" t="str">
            <v>Percentage of long-stay residents who were physically restrained</v>
          </cell>
          <cell r="I328" t="str">
            <v>Long Stay</v>
          </cell>
          <cell r="J328" t="str">
            <v>*</v>
          </cell>
          <cell r="K328">
            <v>9</v>
          </cell>
          <cell r="L328" t="str">
            <v>*</v>
          </cell>
          <cell r="M328">
            <v>9</v>
          </cell>
          <cell r="N328" t="str">
            <v>*</v>
          </cell>
          <cell r="O328">
            <v>9</v>
          </cell>
          <cell r="P328" t="str">
            <v>*</v>
          </cell>
          <cell r="Q328">
            <v>9</v>
          </cell>
          <cell r="R328" t="str">
            <v>*</v>
          </cell>
          <cell r="S328">
            <v>9</v>
          </cell>
          <cell r="T328" t="str">
            <v>N</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409</v>
          </cell>
          <cell r="H329" t="str">
            <v>Percentage of long-stay residents who were physically restrained</v>
          </cell>
          <cell r="I329" t="str">
            <v>Long Stay</v>
          </cell>
          <cell r="J329">
            <v>0</v>
          </cell>
          <cell r="K329"/>
          <cell r="L329">
            <v>0</v>
          </cell>
          <cell r="M329"/>
          <cell r="N329">
            <v>0</v>
          </cell>
          <cell r="O329"/>
          <cell r="P329">
            <v>0</v>
          </cell>
          <cell r="Q329"/>
          <cell r="R329">
            <v>0</v>
          </cell>
          <cell r="S329"/>
          <cell r="T329" t="str">
            <v>N</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409</v>
          </cell>
          <cell r="H330" t="str">
            <v>Percentage of long-stay residents who were physically restrained</v>
          </cell>
          <cell r="I330" t="str">
            <v>Long Stay</v>
          </cell>
          <cell r="J330" t="str">
            <v>*</v>
          </cell>
          <cell r="K330">
            <v>9</v>
          </cell>
          <cell r="L330" t="str">
            <v>*</v>
          </cell>
          <cell r="M330">
            <v>9</v>
          </cell>
          <cell r="N330" t="str">
            <v>*</v>
          </cell>
          <cell r="O330">
            <v>9</v>
          </cell>
          <cell r="P330" t="str">
            <v>*</v>
          </cell>
          <cell r="Q330">
            <v>9</v>
          </cell>
          <cell r="R330">
            <v>0</v>
          </cell>
          <cell r="S330"/>
          <cell r="T330" t="str">
            <v>N</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409</v>
          </cell>
          <cell r="H331" t="str">
            <v>Percentage of long-stay residents who were physically restrained</v>
          </cell>
          <cell r="I331" t="str">
            <v>Long Stay</v>
          </cell>
          <cell r="J331">
            <v>0</v>
          </cell>
          <cell r="K331"/>
          <cell r="L331">
            <v>0</v>
          </cell>
          <cell r="M331"/>
          <cell r="N331">
            <v>0</v>
          </cell>
          <cell r="O331"/>
          <cell r="P331">
            <v>0</v>
          </cell>
          <cell r="Q331"/>
          <cell r="R331">
            <v>0</v>
          </cell>
          <cell r="S331"/>
          <cell r="T331" t="str">
            <v>N</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409</v>
          </cell>
          <cell r="H332" t="str">
            <v>Percentage of long-stay residents who were physically restrained</v>
          </cell>
          <cell r="I332" t="str">
            <v>Long Stay</v>
          </cell>
          <cell r="J332">
            <v>0</v>
          </cell>
          <cell r="K332"/>
          <cell r="L332">
            <v>0</v>
          </cell>
          <cell r="M332"/>
          <cell r="N332">
            <v>0</v>
          </cell>
          <cell r="O332"/>
          <cell r="P332">
            <v>0</v>
          </cell>
          <cell r="Q332"/>
          <cell r="R332">
            <v>0</v>
          </cell>
          <cell r="S332"/>
          <cell r="T332" t="str">
            <v>N</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409</v>
          </cell>
          <cell r="H333" t="str">
            <v>Percentage of long-stay residents who were physically restrained</v>
          </cell>
          <cell r="I333" t="str">
            <v>Long Stay</v>
          </cell>
          <cell r="J333">
            <v>0</v>
          </cell>
          <cell r="K333"/>
          <cell r="L333">
            <v>0</v>
          </cell>
          <cell r="M333"/>
          <cell r="N333">
            <v>0</v>
          </cell>
          <cell r="O333"/>
          <cell r="P333">
            <v>0</v>
          </cell>
          <cell r="Q333"/>
          <cell r="R333">
            <v>0</v>
          </cell>
          <cell r="S333"/>
          <cell r="T333" t="str">
            <v>N</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409</v>
          </cell>
          <cell r="H334" t="str">
            <v>Percentage of long-stay residents who were physically restrained</v>
          </cell>
          <cell r="I334" t="str">
            <v>Long Stay</v>
          </cell>
          <cell r="J334">
            <v>0</v>
          </cell>
          <cell r="K334"/>
          <cell r="L334">
            <v>0</v>
          </cell>
          <cell r="M334"/>
          <cell r="N334">
            <v>0</v>
          </cell>
          <cell r="O334"/>
          <cell r="P334">
            <v>0</v>
          </cell>
          <cell r="Q334"/>
          <cell r="R334">
            <v>0</v>
          </cell>
          <cell r="S334"/>
          <cell r="T334" t="str">
            <v>N</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409</v>
          </cell>
          <cell r="H335" t="str">
            <v>Percentage of long-stay residents who were physically restrained</v>
          </cell>
          <cell r="I335" t="str">
            <v>Long Stay</v>
          </cell>
          <cell r="J335" t="str">
            <v>*</v>
          </cell>
          <cell r="K335">
            <v>9</v>
          </cell>
          <cell r="L335" t="str">
            <v>*</v>
          </cell>
          <cell r="M335">
            <v>9</v>
          </cell>
          <cell r="N335" t="str">
            <v>*</v>
          </cell>
          <cell r="O335">
            <v>9</v>
          </cell>
          <cell r="P335" t="str">
            <v>*</v>
          </cell>
          <cell r="Q335">
            <v>9</v>
          </cell>
          <cell r="R335" t="str">
            <v>*</v>
          </cell>
          <cell r="S335">
            <v>9</v>
          </cell>
          <cell r="T335" t="str">
            <v>N</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409</v>
          </cell>
          <cell r="H336" t="str">
            <v>Percentage of long-stay residents who were physically restrained</v>
          </cell>
          <cell r="I336" t="str">
            <v>Long Stay</v>
          </cell>
          <cell r="J336" t="str">
            <v>*</v>
          </cell>
          <cell r="K336">
            <v>9</v>
          </cell>
          <cell r="L336" t="str">
            <v>*</v>
          </cell>
          <cell r="M336">
            <v>9</v>
          </cell>
          <cell r="N336" t="str">
            <v>*</v>
          </cell>
          <cell r="O336">
            <v>9</v>
          </cell>
          <cell r="P336" t="str">
            <v>*</v>
          </cell>
          <cell r="Q336">
            <v>9</v>
          </cell>
          <cell r="R336" t="str">
            <v>*</v>
          </cell>
          <cell r="S336">
            <v>9</v>
          </cell>
          <cell r="T336" t="str">
            <v>N</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409</v>
          </cell>
          <cell r="H337" t="str">
            <v>Percentage of long-stay residents who were physically restrained</v>
          </cell>
          <cell r="I337" t="str">
            <v>Long Stay</v>
          </cell>
          <cell r="J337">
            <v>0</v>
          </cell>
          <cell r="K337"/>
          <cell r="L337">
            <v>0</v>
          </cell>
          <cell r="M337"/>
          <cell r="N337">
            <v>0</v>
          </cell>
          <cell r="O337"/>
          <cell r="P337">
            <v>0</v>
          </cell>
          <cell r="Q337"/>
          <cell r="R337">
            <v>0</v>
          </cell>
          <cell r="S337"/>
          <cell r="T337" t="str">
            <v>N</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409</v>
          </cell>
          <cell r="H338" t="str">
            <v>Percentage of long-stay residents who were physically restrained</v>
          </cell>
          <cell r="I338" t="str">
            <v>Long Stay</v>
          </cell>
          <cell r="J338">
            <v>0</v>
          </cell>
          <cell r="K338"/>
          <cell r="L338">
            <v>0</v>
          </cell>
          <cell r="M338"/>
          <cell r="N338">
            <v>0</v>
          </cell>
          <cell r="O338"/>
          <cell r="P338">
            <v>0</v>
          </cell>
          <cell r="Q338"/>
          <cell r="R338">
            <v>0</v>
          </cell>
          <cell r="S338"/>
          <cell r="T338" t="str">
            <v>N</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409</v>
          </cell>
          <cell r="H339" t="str">
            <v>Percentage of long-stay residents who were physically restrained</v>
          </cell>
          <cell r="I339" t="str">
            <v>Long Stay</v>
          </cell>
          <cell r="J339">
            <v>0</v>
          </cell>
          <cell r="K339"/>
          <cell r="L339">
            <v>0</v>
          </cell>
          <cell r="M339"/>
          <cell r="N339">
            <v>0</v>
          </cell>
          <cell r="O339"/>
          <cell r="P339">
            <v>0</v>
          </cell>
          <cell r="Q339"/>
          <cell r="R339">
            <v>0</v>
          </cell>
          <cell r="S339"/>
          <cell r="T339" t="str">
            <v>N</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409</v>
          </cell>
          <cell r="H340" t="str">
            <v>Percentage of long-stay residents who were physically restrained</v>
          </cell>
          <cell r="I340" t="str">
            <v>Long Stay</v>
          </cell>
          <cell r="J340" t="str">
            <v>*</v>
          </cell>
          <cell r="K340">
            <v>9</v>
          </cell>
          <cell r="L340" t="str">
            <v>*</v>
          </cell>
          <cell r="M340">
            <v>9</v>
          </cell>
          <cell r="N340" t="str">
            <v>*</v>
          </cell>
          <cell r="O340">
            <v>9</v>
          </cell>
          <cell r="P340" t="str">
            <v>*</v>
          </cell>
          <cell r="Q340">
            <v>9</v>
          </cell>
          <cell r="R340" t="str">
            <v>*</v>
          </cell>
          <cell r="S340">
            <v>9</v>
          </cell>
          <cell r="T340" t="str">
            <v>N</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409</v>
          </cell>
          <cell r="H341" t="str">
            <v>Percentage of long-stay residents who were physically restrained</v>
          </cell>
          <cell r="I341" t="str">
            <v>Long Stay</v>
          </cell>
          <cell r="J341">
            <v>0</v>
          </cell>
          <cell r="K341"/>
          <cell r="L341">
            <v>0</v>
          </cell>
          <cell r="M341"/>
          <cell r="N341">
            <v>0</v>
          </cell>
          <cell r="O341"/>
          <cell r="P341">
            <v>0</v>
          </cell>
          <cell r="Q341"/>
          <cell r="R341">
            <v>0</v>
          </cell>
          <cell r="S341"/>
          <cell r="T341" t="str">
            <v>N</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409</v>
          </cell>
          <cell r="H342" t="str">
            <v>Percentage of long-stay residents who were physically restrained</v>
          </cell>
          <cell r="I342" t="str">
            <v>Long Stay</v>
          </cell>
          <cell r="J342" t="str">
            <v>*</v>
          </cell>
          <cell r="K342">
            <v>9</v>
          </cell>
          <cell r="L342" t="str">
            <v>*</v>
          </cell>
          <cell r="M342">
            <v>9</v>
          </cell>
          <cell r="N342" t="str">
            <v>*</v>
          </cell>
          <cell r="O342">
            <v>9</v>
          </cell>
          <cell r="P342" t="str">
            <v>*</v>
          </cell>
          <cell r="Q342">
            <v>9</v>
          </cell>
          <cell r="R342" t="str">
            <v>*</v>
          </cell>
          <cell r="S342">
            <v>9</v>
          </cell>
          <cell r="T342" t="str">
            <v>N</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409</v>
          </cell>
          <cell r="H343" t="str">
            <v>Percentage of long-stay residents who were physically restrained</v>
          </cell>
          <cell r="I343" t="str">
            <v>Long Stay</v>
          </cell>
          <cell r="J343">
            <v>0</v>
          </cell>
          <cell r="K343"/>
          <cell r="L343">
            <v>0</v>
          </cell>
          <cell r="M343"/>
          <cell r="N343">
            <v>0</v>
          </cell>
          <cell r="O343"/>
          <cell r="P343">
            <v>0</v>
          </cell>
          <cell r="Q343"/>
          <cell r="R343">
            <v>0</v>
          </cell>
          <cell r="S343"/>
          <cell r="T343" t="str">
            <v>N</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409</v>
          </cell>
          <cell r="H344" t="str">
            <v>Percentage of long-stay residents who were physically restrained</v>
          </cell>
          <cell r="I344" t="str">
            <v>Long Stay</v>
          </cell>
          <cell r="J344" t="str">
            <v>*</v>
          </cell>
          <cell r="K344">
            <v>9</v>
          </cell>
          <cell r="L344" t="str">
            <v>*</v>
          </cell>
          <cell r="M344">
            <v>9</v>
          </cell>
          <cell r="N344" t="str">
            <v>*</v>
          </cell>
          <cell r="O344">
            <v>9</v>
          </cell>
          <cell r="P344" t="str">
            <v>*</v>
          </cell>
          <cell r="Q344">
            <v>9</v>
          </cell>
          <cell r="R344">
            <v>0</v>
          </cell>
          <cell r="S344"/>
          <cell r="T344" t="str">
            <v>N</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409</v>
          </cell>
          <cell r="H345" t="str">
            <v>Percentage of long-stay residents who were physically restrained</v>
          </cell>
          <cell r="I345" t="str">
            <v>Long Stay</v>
          </cell>
          <cell r="J345" t="str">
            <v>*</v>
          </cell>
          <cell r="K345">
            <v>9</v>
          </cell>
          <cell r="L345" t="str">
            <v>*</v>
          </cell>
          <cell r="M345">
            <v>9</v>
          </cell>
          <cell r="N345" t="str">
            <v>*</v>
          </cell>
          <cell r="O345">
            <v>9</v>
          </cell>
          <cell r="P345" t="str">
            <v>*</v>
          </cell>
          <cell r="Q345">
            <v>9</v>
          </cell>
          <cell r="R345">
            <v>0</v>
          </cell>
          <cell r="S345"/>
          <cell r="T345" t="str">
            <v>N</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409</v>
          </cell>
          <cell r="H346" t="str">
            <v>Percentage of long-stay residents who were physically restrained</v>
          </cell>
          <cell r="I346" t="str">
            <v>Long Stay</v>
          </cell>
          <cell r="J346">
            <v>0</v>
          </cell>
          <cell r="K346"/>
          <cell r="L346">
            <v>0</v>
          </cell>
          <cell r="M346"/>
          <cell r="N346">
            <v>0</v>
          </cell>
          <cell r="O346"/>
          <cell r="P346">
            <v>0</v>
          </cell>
          <cell r="Q346"/>
          <cell r="R346">
            <v>0</v>
          </cell>
          <cell r="S346"/>
          <cell r="T346" t="str">
            <v>N</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409</v>
          </cell>
          <cell r="H347" t="str">
            <v>Percentage of long-stay residents who were physically restrained</v>
          </cell>
          <cell r="I347" t="str">
            <v>Long Stay</v>
          </cell>
          <cell r="J347">
            <v>0</v>
          </cell>
          <cell r="K347"/>
          <cell r="L347">
            <v>0</v>
          </cell>
          <cell r="M347"/>
          <cell r="N347">
            <v>0</v>
          </cell>
          <cell r="O347"/>
          <cell r="P347">
            <v>0</v>
          </cell>
          <cell r="Q347"/>
          <cell r="R347">
            <v>0</v>
          </cell>
          <cell r="S347"/>
          <cell r="T347" t="str">
            <v>N</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409</v>
          </cell>
          <cell r="H348" t="str">
            <v>Percentage of long-stay residents who were physically restrained</v>
          </cell>
          <cell r="I348" t="str">
            <v>Long Stay</v>
          </cell>
          <cell r="J348">
            <v>0</v>
          </cell>
          <cell r="K348"/>
          <cell r="L348">
            <v>0</v>
          </cell>
          <cell r="M348"/>
          <cell r="N348">
            <v>0</v>
          </cell>
          <cell r="O348"/>
          <cell r="P348">
            <v>0</v>
          </cell>
          <cell r="Q348"/>
          <cell r="R348">
            <v>0</v>
          </cell>
          <cell r="S348"/>
          <cell r="T348" t="str">
            <v>N</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409</v>
          </cell>
          <cell r="H349" t="str">
            <v>Percentage of long-stay residents who were physically restrained</v>
          </cell>
          <cell r="I349" t="str">
            <v>Long Stay</v>
          </cell>
          <cell r="J349" t="str">
            <v>*</v>
          </cell>
          <cell r="K349">
            <v>9</v>
          </cell>
          <cell r="L349" t="str">
            <v>*</v>
          </cell>
          <cell r="M349">
            <v>9</v>
          </cell>
          <cell r="N349" t="str">
            <v>*</v>
          </cell>
          <cell r="O349">
            <v>9</v>
          </cell>
          <cell r="P349" t="str">
            <v>*</v>
          </cell>
          <cell r="Q349">
            <v>9</v>
          </cell>
          <cell r="R349">
            <v>0</v>
          </cell>
          <cell r="S349"/>
          <cell r="T349" t="str">
            <v>N</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409</v>
          </cell>
          <cell r="H350" t="str">
            <v>Percentage of long-stay residents who were physically restrained</v>
          </cell>
          <cell r="I350" t="str">
            <v>Long Stay</v>
          </cell>
          <cell r="J350" t="str">
            <v>*</v>
          </cell>
          <cell r="K350">
            <v>9</v>
          </cell>
          <cell r="L350" t="str">
            <v>*</v>
          </cell>
          <cell r="M350">
            <v>9</v>
          </cell>
          <cell r="N350" t="str">
            <v>*</v>
          </cell>
          <cell r="O350">
            <v>9</v>
          </cell>
          <cell r="P350" t="str">
            <v>*</v>
          </cell>
          <cell r="Q350">
            <v>9</v>
          </cell>
          <cell r="R350">
            <v>0</v>
          </cell>
          <cell r="S350"/>
          <cell r="T350" t="str">
            <v>N</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409</v>
          </cell>
          <cell r="H351" t="str">
            <v>Percentage of long-stay residents who were physically restrained</v>
          </cell>
          <cell r="I351" t="str">
            <v>Long Stay</v>
          </cell>
          <cell r="J351">
            <v>0</v>
          </cell>
          <cell r="K351"/>
          <cell r="L351">
            <v>0</v>
          </cell>
          <cell r="M351"/>
          <cell r="N351">
            <v>0</v>
          </cell>
          <cell r="O351"/>
          <cell r="P351">
            <v>0</v>
          </cell>
          <cell r="Q351"/>
          <cell r="R351">
            <v>0</v>
          </cell>
          <cell r="S351"/>
          <cell r="T351" t="str">
            <v>N</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409</v>
          </cell>
          <cell r="H352" t="str">
            <v>Percentage of long-stay residents who were physically restrained</v>
          </cell>
          <cell r="I352" t="str">
            <v>Long Stay</v>
          </cell>
          <cell r="J352">
            <v>0</v>
          </cell>
          <cell r="K352"/>
          <cell r="L352">
            <v>0</v>
          </cell>
          <cell r="M352"/>
          <cell r="N352">
            <v>0</v>
          </cell>
          <cell r="O352"/>
          <cell r="P352">
            <v>0</v>
          </cell>
          <cell r="Q352"/>
          <cell r="R352">
            <v>0</v>
          </cell>
          <cell r="S352"/>
          <cell r="T352" t="str">
            <v>N</v>
          </cell>
          <cell r="U352" t="str">
            <v>2021Q3-2022Q2</v>
          </cell>
          <cell r="V352" t="str">
            <v>ONE SOUTH RIDGEDALE AVENUE, EAST HANOVER, NJ, 07936</v>
          </cell>
          <cell r="W352">
            <v>44866</v>
          </cell>
        </row>
      </sheetData>
      <sheetData sheetId="3">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410</v>
          </cell>
          <cell r="H2" t="str">
            <v>Percentage of long-stay residents experiencing one or more falls with major injury</v>
          </cell>
          <cell r="I2" t="str">
            <v>Long Stay</v>
          </cell>
          <cell r="J2">
            <v>2.0833300000000001</v>
          </cell>
          <cell r="K2"/>
          <cell r="L2">
            <v>1.90476</v>
          </cell>
          <cell r="M2"/>
          <cell r="N2">
            <v>0.99009999999999998</v>
          </cell>
          <cell r="O2"/>
          <cell r="P2">
            <v>2.0618599999999998</v>
          </cell>
          <cell r="Q2"/>
          <cell r="R2">
            <v>1.754386</v>
          </cell>
          <cell r="S2"/>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410</v>
          </cell>
          <cell r="H3" t="str">
            <v>Percentage of long-stay residents experiencing one or more falls with major injury</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410</v>
          </cell>
          <cell r="H4" t="str">
            <v>Percentage of long-stay residents experiencing one or more falls with major injury</v>
          </cell>
          <cell r="I4" t="str">
            <v>Long Stay</v>
          </cell>
          <cell r="J4">
            <v>0</v>
          </cell>
          <cell r="K4"/>
          <cell r="L4">
            <v>0</v>
          </cell>
          <cell r="M4"/>
          <cell r="N4">
            <v>0</v>
          </cell>
          <cell r="O4"/>
          <cell r="P4">
            <v>2.7397300000000002</v>
          </cell>
          <cell r="Q4"/>
          <cell r="R4">
            <v>0.70671499999999998</v>
          </cell>
          <cell r="S4"/>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410</v>
          </cell>
          <cell r="H5" t="str">
            <v>Percentage of long-stay residents experiencing one or more falls with major injury</v>
          </cell>
          <cell r="I5" t="str">
            <v>Long Stay</v>
          </cell>
          <cell r="J5">
            <v>3.7037</v>
          </cell>
          <cell r="K5"/>
          <cell r="L5">
            <v>2.53165</v>
          </cell>
          <cell r="M5"/>
          <cell r="N5">
            <v>1.31579</v>
          </cell>
          <cell r="O5"/>
          <cell r="P5">
            <v>1.14943</v>
          </cell>
          <cell r="Q5"/>
          <cell r="R5">
            <v>2.1671840000000002</v>
          </cell>
          <cell r="S5"/>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410</v>
          </cell>
          <cell r="H6" t="str">
            <v>Percentage of long-stay residents experiencing one or more falls with major injury</v>
          </cell>
          <cell r="I6" t="str">
            <v>Long Stay</v>
          </cell>
          <cell r="J6">
            <v>2.0202</v>
          </cell>
          <cell r="K6"/>
          <cell r="L6">
            <v>2.5640999999999998</v>
          </cell>
          <cell r="M6"/>
          <cell r="N6">
            <v>1.51515</v>
          </cell>
          <cell r="O6"/>
          <cell r="P6">
            <v>1.4492799999999999</v>
          </cell>
          <cell r="Q6"/>
          <cell r="R6">
            <v>1.879699</v>
          </cell>
          <cell r="S6"/>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410</v>
          </cell>
          <cell r="H7" t="str">
            <v>Percentage of long-stay residents experiencing one or more falls with major injury</v>
          </cell>
          <cell r="I7" t="str">
            <v>Long Stay</v>
          </cell>
          <cell r="J7">
            <v>1.5267200000000001</v>
          </cell>
          <cell r="K7"/>
          <cell r="L7">
            <v>1.4705900000000001</v>
          </cell>
          <cell r="M7"/>
          <cell r="N7">
            <v>2.30769</v>
          </cell>
          <cell r="O7"/>
          <cell r="P7">
            <v>2.8985500000000002</v>
          </cell>
          <cell r="Q7"/>
          <cell r="R7">
            <v>2.0560749999999999</v>
          </cell>
          <cell r="S7"/>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410</v>
          </cell>
          <cell r="H8" t="str">
            <v>Percentage of long-stay residents experiencing one or more falls with major injury</v>
          </cell>
          <cell r="I8" t="str">
            <v>Long Stay</v>
          </cell>
          <cell r="J8">
            <v>5.2631600000000001</v>
          </cell>
          <cell r="K8"/>
          <cell r="L8">
            <v>5.3333300000000001</v>
          </cell>
          <cell r="M8"/>
          <cell r="N8">
            <v>5.3333300000000001</v>
          </cell>
          <cell r="O8"/>
          <cell r="P8">
            <v>5.3333300000000001</v>
          </cell>
          <cell r="Q8"/>
          <cell r="R8">
            <v>5.3156129999999999</v>
          </cell>
          <cell r="S8"/>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410</v>
          </cell>
          <cell r="H9" t="str">
            <v>Percentage of long-stay residents experiencing one or more falls with major injury</v>
          </cell>
          <cell r="I9" t="str">
            <v>Long Stay</v>
          </cell>
          <cell r="J9">
            <v>3.5087700000000002</v>
          </cell>
          <cell r="K9"/>
          <cell r="L9">
            <v>3.2786900000000001</v>
          </cell>
          <cell r="M9"/>
          <cell r="N9">
            <v>3.1745999999999999</v>
          </cell>
          <cell r="O9"/>
          <cell r="P9">
            <v>1.63934</v>
          </cell>
          <cell r="Q9"/>
          <cell r="R9">
            <v>2.89256</v>
          </cell>
          <cell r="S9"/>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410</v>
          </cell>
          <cell r="H10" t="str">
            <v>Percentage of long-stay residents experiencing one or more falls with major injury</v>
          </cell>
          <cell r="I10" t="str">
            <v>Long Stay</v>
          </cell>
          <cell r="J10">
            <v>3.1914899999999999</v>
          </cell>
          <cell r="K10"/>
          <cell r="L10">
            <v>1.1764699999999999</v>
          </cell>
          <cell r="M10"/>
          <cell r="N10">
            <v>2.3809499999999999</v>
          </cell>
          <cell r="O10"/>
          <cell r="P10">
            <v>0</v>
          </cell>
          <cell r="Q10"/>
          <cell r="R10">
            <v>1.7142850000000001</v>
          </cell>
          <cell r="S10"/>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410</v>
          </cell>
          <cell r="H11" t="str">
            <v>Percentage of long-stay residents experiencing one or more falls with major injury</v>
          </cell>
          <cell r="I11" t="str">
            <v>Long Stay</v>
          </cell>
          <cell r="J11">
            <v>3.59897</v>
          </cell>
          <cell r="K11"/>
          <cell r="L11">
            <v>4.26065</v>
          </cell>
          <cell r="M11"/>
          <cell r="N11">
            <v>3.5805600000000002</v>
          </cell>
          <cell r="O11"/>
          <cell r="P11">
            <v>4.3367300000000002</v>
          </cell>
          <cell r="Q11"/>
          <cell r="R11">
            <v>3.9465279999999998</v>
          </cell>
          <cell r="S11"/>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410</v>
          </cell>
          <cell r="H12" t="str">
            <v>Percentage of long-stay residents experiencing one or more falls with major injury</v>
          </cell>
          <cell r="I12" t="str">
            <v>Long Stay</v>
          </cell>
          <cell r="J12" t="str">
            <v>*</v>
          </cell>
          <cell r="K12">
            <v>9</v>
          </cell>
          <cell r="L12" t="str">
            <v>*</v>
          </cell>
          <cell r="M12">
            <v>9</v>
          </cell>
          <cell r="N12">
            <v>0</v>
          </cell>
          <cell r="O12"/>
          <cell r="P12">
            <v>0</v>
          </cell>
          <cell r="Q12"/>
          <cell r="R12">
            <v>0</v>
          </cell>
          <cell r="S12"/>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410</v>
          </cell>
          <cell r="H13" t="str">
            <v>Percentage of long-stay residents experiencing one or more falls with major injury</v>
          </cell>
          <cell r="I13" t="str">
            <v>Long Stay</v>
          </cell>
          <cell r="J13">
            <v>2.1582699999999999</v>
          </cell>
          <cell r="K13"/>
          <cell r="L13">
            <v>2.7777799999999999</v>
          </cell>
          <cell r="M13"/>
          <cell r="N13">
            <v>3.6496400000000002</v>
          </cell>
          <cell r="O13"/>
          <cell r="P13">
            <v>2.1739099999999998</v>
          </cell>
          <cell r="Q13"/>
          <cell r="R13">
            <v>2.6881719999999998</v>
          </cell>
          <cell r="S13"/>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410</v>
          </cell>
          <cell r="H14" t="str">
            <v>Percentage of long-stay residents experiencing one or more falls with major injury</v>
          </cell>
          <cell r="I14" t="str">
            <v>Long Stay</v>
          </cell>
          <cell r="J14">
            <v>3.0303</v>
          </cell>
          <cell r="K14"/>
          <cell r="L14">
            <v>8.8235299999999999</v>
          </cell>
          <cell r="M14"/>
          <cell r="N14">
            <v>3.125</v>
          </cell>
          <cell r="O14"/>
          <cell r="P14">
            <v>0</v>
          </cell>
          <cell r="Q14"/>
          <cell r="R14">
            <v>3.8461530000000002</v>
          </cell>
          <cell r="S14"/>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410</v>
          </cell>
          <cell r="H15" t="str">
            <v>Percentage of long-stay residents experiencing one or more falls with major injury</v>
          </cell>
          <cell r="I15" t="str">
            <v>Long Stay</v>
          </cell>
          <cell r="J15">
            <v>1.5384599999999999</v>
          </cell>
          <cell r="K15"/>
          <cell r="L15">
            <v>1.5503899999999999</v>
          </cell>
          <cell r="M15"/>
          <cell r="N15">
            <v>2.3809499999999999</v>
          </cell>
          <cell r="O15"/>
          <cell r="P15">
            <v>0.88495999999999997</v>
          </cell>
          <cell r="Q15"/>
          <cell r="R15">
            <v>1.6064259999999999</v>
          </cell>
          <cell r="S15"/>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410</v>
          </cell>
          <cell r="H16" t="str">
            <v>Percentage of long-stay residents experiencing one or more falls with major injury</v>
          </cell>
          <cell r="I16" t="str">
            <v>Long Stay</v>
          </cell>
          <cell r="J16">
            <v>0</v>
          </cell>
          <cell r="K16"/>
          <cell r="L16">
            <v>1.1235999999999999</v>
          </cell>
          <cell r="M16"/>
          <cell r="N16">
            <v>2.32558</v>
          </cell>
          <cell r="O16"/>
          <cell r="P16">
            <v>1.13636</v>
          </cell>
          <cell r="Q16"/>
          <cell r="R16">
            <v>1.1396010000000001</v>
          </cell>
          <cell r="S16"/>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410</v>
          </cell>
          <cell r="H17" t="str">
            <v>Percentage of long-stay residents experiencing one or more falls with major injury</v>
          </cell>
          <cell r="I17" t="str">
            <v>Long Stay</v>
          </cell>
          <cell r="J17">
            <v>4.7618999999999998</v>
          </cell>
          <cell r="K17"/>
          <cell r="L17">
            <v>3.5294099999999999</v>
          </cell>
          <cell r="M17"/>
          <cell r="N17">
            <v>5.9523799999999998</v>
          </cell>
          <cell r="O17"/>
          <cell r="P17">
            <v>4.1666699999999999</v>
          </cell>
          <cell r="Q17"/>
          <cell r="R17">
            <v>4.6153829999999996</v>
          </cell>
          <cell r="S17"/>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410</v>
          </cell>
          <cell r="H18" t="str">
            <v>Percentage of long-stay residents experiencing one or more falls with major injury</v>
          </cell>
          <cell r="I18" t="str">
            <v>Long Stay</v>
          </cell>
          <cell r="J18">
            <v>1.0869599999999999</v>
          </cell>
          <cell r="K18"/>
          <cell r="L18">
            <v>0.86956999999999995</v>
          </cell>
          <cell r="M18"/>
          <cell r="N18">
            <v>0</v>
          </cell>
          <cell r="O18"/>
          <cell r="P18">
            <v>0</v>
          </cell>
          <cell r="Q18"/>
          <cell r="R18">
            <v>0.44346099999999999</v>
          </cell>
          <cell r="S18"/>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410</v>
          </cell>
          <cell r="H19" t="str">
            <v>Percentage of long-stay residents experiencing one or more falls with major injury</v>
          </cell>
          <cell r="I19" t="str">
            <v>Long Stay</v>
          </cell>
          <cell r="J19">
            <v>2.2556400000000001</v>
          </cell>
          <cell r="K19"/>
          <cell r="L19">
            <v>2.0408200000000001</v>
          </cell>
          <cell r="M19"/>
          <cell r="N19">
            <v>1.3333299999999999</v>
          </cell>
          <cell r="O19"/>
          <cell r="P19">
            <v>1.37931</v>
          </cell>
          <cell r="Q19"/>
          <cell r="R19">
            <v>1.739131</v>
          </cell>
          <cell r="S19"/>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410</v>
          </cell>
          <cell r="H20" t="str">
            <v>Percentage of long-stay residents experiencing one or more falls with major injury</v>
          </cell>
          <cell r="I20" t="str">
            <v>Long Stay</v>
          </cell>
          <cell r="J20">
            <v>4.4247800000000002</v>
          </cell>
          <cell r="K20"/>
          <cell r="L20">
            <v>2.6086999999999998</v>
          </cell>
          <cell r="M20"/>
          <cell r="N20">
            <v>2.54237</v>
          </cell>
          <cell r="O20"/>
          <cell r="P20">
            <v>0.86207</v>
          </cell>
          <cell r="Q20"/>
          <cell r="R20">
            <v>2.597404</v>
          </cell>
          <cell r="S20"/>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410</v>
          </cell>
          <cell r="H21" t="str">
            <v>Percentage of long-stay residents experiencing one or more falls with major injury</v>
          </cell>
          <cell r="I21" t="str">
            <v>Long Stay</v>
          </cell>
          <cell r="J21">
            <v>1.85185</v>
          </cell>
          <cell r="K21"/>
          <cell r="L21">
            <v>3.7037</v>
          </cell>
          <cell r="M21"/>
          <cell r="N21">
            <v>2.5862099999999999</v>
          </cell>
          <cell r="O21"/>
          <cell r="P21">
            <v>3.4188000000000001</v>
          </cell>
          <cell r="Q21"/>
          <cell r="R21">
            <v>2.8953220000000002</v>
          </cell>
          <cell r="S21"/>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410</v>
          </cell>
          <cell r="H22" t="str">
            <v>Percentage of long-stay residents experiencing one or more falls with major injury</v>
          </cell>
          <cell r="I22" t="str">
            <v>Long Stay</v>
          </cell>
          <cell r="J22">
            <v>1.0869599999999999</v>
          </cell>
          <cell r="K22"/>
          <cell r="L22">
            <v>1.05263</v>
          </cell>
          <cell r="M22"/>
          <cell r="N22">
            <v>2.0618599999999998</v>
          </cell>
          <cell r="O22"/>
          <cell r="P22">
            <v>2.0202</v>
          </cell>
          <cell r="Q22"/>
          <cell r="R22">
            <v>1.566581</v>
          </cell>
          <cell r="S22"/>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410</v>
          </cell>
          <cell r="H23" t="str">
            <v>Percentage of long-stay residents experiencing one or more falls with major injury</v>
          </cell>
          <cell r="I23" t="str">
            <v>Long Stay</v>
          </cell>
          <cell r="J23">
            <v>1.65289</v>
          </cell>
          <cell r="K23"/>
          <cell r="L23">
            <v>1.8018000000000001</v>
          </cell>
          <cell r="M23"/>
          <cell r="N23">
            <v>3.25203</v>
          </cell>
          <cell r="O23"/>
          <cell r="P23">
            <v>4.2016799999999996</v>
          </cell>
          <cell r="Q23"/>
          <cell r="R23">
            <v>2.7426140000000001</v>
          </cell>
          <cell r="S23"/>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410</v>
          </cell>
          <cell r="H24" t="str">
            <v>Percentage of long-stay residents experiencing one or more falls with major injury</v>
          </cell>
          <cell r="I24" t="str">
            <v>Long Stay</v>
          </cell>
          <cell r="J24">
            <v>1.6666700000000001</v>
          </cell>
          <cell r="K24"/>
          <cell r="L24">
            <v>4.5454499999999998</v>
          </cell>
          <cell r="M24"/>
          <cell r="N24">
            <v>2.8169</v>
          </cell>
          <cell r="O24"/>
          <cell r="P24">
            <v>4.1095899999999999</v>
          </cell>
          <cell r="Q24"/>
          <cell r="R24">
            <v>3.3333330000000001</v>
          </cell>
          <cell r="S24"/>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410</v>
          </cell>
          <cell r="H25" t="str">
            <v>Percentage of long-stay residents experiencing one or more falls with major injury</v>
          </cell>
          <cell r="I25" t="str">
            <v>Long Stay</v>
          </cell>
          <cell r="J25">
            <v>1.0752699999999999</v>
          </cell>
          <cell r="K25"/>
          <cell r="L25">
            <v>2.0618599999999998</v>
          </cell>
          <cell r="M25"/>
          <cell r="N25">
            <v>1.9230799999999999</v>
          </cell>
          <cell r="O25"/>
          <cell r="P25">
            <v>0.99009999999999998</v>
          </cell>
          <cell r="Q25"/>
          <cell r="R25">
            <v>1.5189900000000001</v>
          </cell>
          <cell r="S25"/>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410</v>
          </cell>
          <cell r="H26" t="str">
            <v>Percentage of long-stay residents experiencing one or more falls with major injury</v>
          </cell>
          <cell r="I26" t="str">
            <v>Long Stay</v>
          </cell>
          <cell r="J26">
            <v>3.5714299999999999</v>
          </cell>
          <cell r="K26"/>
          <cell r="L26">
            <v>1.85185</v>
          </cell>
          <cell r="M26"/>
          <cell r="N26">
            <v>0</v>
          </cell>
          <cell r="O26"/>
          <cell r="P26">
            <v>0</v>
          </cell>
          <cell r="Q26"/>
          <cell r="R26">
            <v>1.3636360000000001</v>
          </cell>
          <cell r="S26"/>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410</v>
          </cell>
          <cell r="H27" t="str">
            <v>Percentage of long-stay residents experiencing one or more falls with major injury</v>
          </cell>
          <cell r="I27" t="str">
            <v>Long Stay</v>
          </cell>
          <cell r="J27">
            <v>1.72414</v>
          </cell>
          <cell r="K27"/>
          <cell r="L27">
            <v>1.7543899999999999</v>
          </cell>
          <cell r="M27"/>
          <cell r="N27">
            <v>1.6666700000000001</v>
          </cell>
          <cell r="O27"/>
          <cell r="P27">
            <v>3.44828</v>
          </cell>
          <cell r="Q27"/>
          <cell r="R27">
            <v>2.1459260000000002</v>
          </cell>
          <cell r="S27"/>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410</v>
          </cell>
          <cell r="H28" t="str">
            <v>Percentage of long-stay residents experiencing one or more falls with major injury</v>
          </cell>
          <cell r="I28" t="str">
            <v>Long Stay</v>
          </cell>
          <cell r="J28">
            <v>1.96078</v>
          </cell>
          <cell r="K28"/>
          <cell r="L28">
            <v>9.0909099999999992</v>
          </cell>
          <cell r="M28"/>
          <cell r="N28">
            <v>8.4745799999999996</v>
          </cell>
          <cell r="O28"/>
          <cell r="P28">
            <v>7.0175400000000003</v>
          </cell>
          <cell r="Q28"/>
          <cell r="R28">
            <v>6.7567560000000002</v>
          </cell>
          <cell r="S28"/>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410</v>
          </cell>
          <cell r="H29" t="str">
            <v>Percentage of long-stay residents experiencing one or more falls with major injury</v>
          </cell>
          <cell r="I29" t="str">
            <v>Long Stay</v>
          </cell>
          <cell r="J29">
            <v>4.1666699999999999</v>
          </cell>
          <cell r="K29"/>
          <cell r="L29">
            <v>2.5</v>
          </cell>
          <cell r="M29"/>
          <cell r="N29">
            <v>4.0650399999999998</v>
          </cell>
          <cell r="O29"/>
          <cell r="P29">
            <v>6.1068699999999998</v>
          </cell>
          <cell r="Q29"/>
          <cell r="R29">
            <v>4.2510130000000004</v>
          </cell>
          <cell r="S29"/>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410</v>
          </cell>
          <cell r="H30" t="str">
            <v>Percentage of long-stay residents experiencing one or more falls with major injury</v>
          </cell>
          <cell r="I30" t="str">
            <v>Long Stay</v>
          </cell>
          <cell r="J30">
            <v>4.6296299999999997</v>
          </cell>
          <cell r="K30"/>
          <cell r="L30">
            <v>3.8461500000000002</v>
          </cell>
          <cell r="M30"/>
          <cell r="N30">
            <v>1.5625</v>
          </cell>
          <cell r="O30"/>
          <cell r="P30">
            <v>0</v>
          </cell>
          <cell r="Q30"/>
          <cell r="R30">
            <v>2.645502</v>
          </cell>
          <cell r="S30"/>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410</v>
          </cell>
          <cell r="H31" t="str">
            <v>Percentage of long-stay residents experiencing one or more falls with major injury</v>
          </cell>
          <cell r="I31" t="str">
            <v>Long Stay</v>
          </cell>
          <cell r="J31">
            <v>0</v>
          </cell>
          <cell r="K31"/>
          <cell r="L31">
            <v>0</v>
          </cell>
          <cell r="M31"/>
          <cell r="N31">
            <v>1.69492</v>
          </cell>
          <cell r="O31"/>
          <cell r="P31">
            <v>1.72414</v>
          </cell>
          <cell r="Q31"/>
          <cell r="R31">
            <v>0.81967400000000001</v>
          </cell>
          <cell r="S31"/>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410</v>
          </cell>
          <cell r="H32" t="str">
            <v>Percentage of long-stay residents experiencing one or more falls with major injury</v>
          </cell>
          <cell r="I32" t="str">
            <v>Long Stay</v>
          </cell>
          <cell r="J32">
            <v>0</v>
          </cell>
          <cell r="K32"/>
          <cell r="L32">
            <v>0</v>
          </cell>
          <cell r="M32"/>
          <cell r="N32">
            <v>0.89285999999999999</v>
          </cell>
          <cell r="O32"/>
          <cell r="P32">
            <v>0.98038999999999998</v>
          </cell>
          <cell r="Q32"/>
          <cell r="R32">
            <v>0.49019600000000002</v>
          </cell>
          <cell r="S32"/>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410</v>
          </cell>
          <cell r="H33" t="str">
            <v>Percentage of long-stay residents experiencing one or more falls with major injury</v>
          </cell>
          <cell r="I33" t="str">
            <v>Long Stay</v>
          </cell>
          <cell r="J33">
            <v>4.2253499999999997</v>
          </cell>
          <cell r="K33"/>
          <cell r="L33">
            <v>3.44828</v>
          </cell>
          <cell r="M33"/>
          <cell r="N33">
            <v>0</v>
          </cell>
          <cell r="O33"/>
          <cell r="P33">
            <v>0</v>
          </cell>
          <cell r="Q33"/>
          <cell r="R33">
            <v>1.736111</v>
          </cell>
          <cell r="S33"/>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410</v>
          </cell>
          <cell r="H34" t="str">
            <v>Percentage of long-stay residents experiencing one or more falls with major injury</v>
          </cell>
          <cell r="I34" t="str">
            <v>Long Stay</v>
          </cell>
          <cell r="J34">
            <v>5.4054099999999998</v>
          </cell>
          <cell r="K34"/>
          <cell r="L34">
            <v>2.63158</v>
          </cell>
          <cell r="M34"/>
          <cell r="N34">
            <v>2.63158</v>
          </cell>
          <cell r="O34"/>
          <cell r="P34">
            <v>0</v>
          </cell>
          <cell r="Q34"/>
          <cell r="R34">
            <v>2.5641039999999999</v>
          </cell>
          <cell r="S34"/>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410</v>
          </cell>
          <cell r="H35" t="str">
            <v>Percentage of long-stay residents experiencing one or more falls with major injury</v>
          </cell>
          <cell r="I35" t="str">
            <v>Long Stay</v>
          </cell>
          <cell r="J35">
            <v>5.3571400000000002</v>
          </cell>
          <cell r="K35"/>
          <cell r="L35">
            <v>8.3333300000000001</v>
          </cell>
          <cell r="M35"/>
          <cell r="N35">
            <v>3.92157</v>
          </cell>
          <cell r="O35"/>
          <cell r="P35">
            <v>3.7037</v>
          </cell>
          <cell r="Q35"/>
          <cell r="R35">
            <v>5.429862</v>
          </cell>
          <cell r="S35"/>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410</v>
          </cell>
          <cell r="H36" t="str">
            <v>Percentage of long-stay residents experiencing one or more falls with major injury</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410</v>
          </cell>
          <cell r="H37" t="str">
            <v>Percentage of long-stay residents experiencing one or more falls with major injury</v>
          </cell>
          <cell r="I37" t="str">
            <v>Long Stay</v>
          </cell>
          <cell r="J37">
            <v>1.0869599999999999</v>
          </cell>
          <cell r="K37"/>
          <cell r="L37">
            <v>1.0416700000000001</v>
          </cell>
          <cell r="M37"/>
          <cell r="N37">
            <v>0</v>
          </cell>
          <cell r="O37"/>
          <cell r="P37">
            <v>2.1276600000000001</v>
          </cell>
          <cell r="Q37"/>
          <cell r="R37">
            <v>1.0554110000000001</v>
          </cell>
          <cell r="S37"/>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410</v>
          </cell>
          <cell r="H38" t="str">
            <v>Percentage of long-stay residents experiencing one or more falls with major injury</v>
          </cell>
          <cell r="I38" t="str">
            <v>Long Stay</v>
          </cell>
          <cell r="J38">
            <v>0</v>
          </cell>
          <cell r="K38"/>
          <cell r="L38">
            <v>0</v>
          </cell>
          <cell r="M38"/>
          <cell r="N38">
            <v>0</v>
          </cell>
          <cell r="O38"/>
          <cell r="P38">
            <v>7.3529400000000003</v>
          </cell>
          <cell r="Q38"/>
          <cell r="R38">
            <v>1.953125</v>
          </cell>
          <cell r="S38"/>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410</v>
          </cell>
          <cell r="H39" t="str">
            <v>Percentage of long-stay residents experiencing one or more falls with major injury</v>
          </cell>
          <cell r="I39" t="str">
            <v>Long Stay</v>
          </cell>
          <cell r="J39">
            <v>0</v>
          </cell>
          <cell r="K39"/>
          <cell r="L39">
            <v>1.5625</v>
          </cell>
          <cell r="M39"/>
          <cell r="N39">
            <v>1.69492</v>
          </cell>
          <cell r="O39"/>
          <cell r="P39">
            <v>3.44828</v>
          </cell>
          <cell r="Q39"/>
          <cell r="R39">
            <v>1.72414</v>
          </cell>
          <cell r="S39"/>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410</v>
          </cell>
          <cell r="H40" t="str">
            <v>Percentage of long-stay residents experiencing one or more falls with major injury</v>
          </cell>
          <cell r="I40" t="str">
            <v>Long Stay</v>
          </cell>
          <cell r="J40">
            <v>2.01342</v>
          </cell>
          <cell r="K40"/>
          <cell r="L40">
            <v>2.6143800000000001</v>
          </cell>
          <cell r="M40"/>
          <cell r="N40">
            <v>2.5973999999999999</v>
          </cell>
          <cell r="O40"/>
          <cell r="P40">
            <v>1.96078</v>
          </cell>
          <cell r="Q40"/>
          <cell r="R40">
            <v>2.298848</v>
          </cell>
          <cell r="S40"/>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410</v>
          </cell>
          <cell r="H41" t="str">
            <v>Percentage of long-stay residents experiencing one or more falls with major injury</v>
          </cell>
          <cell r="I41" t="str">
            <v>Long Stay</v>
          </cell>
          <cell r="J41">
            <v>0</v>
          </cell>
          <cell r="K41"/>
          <cell r="L41">
            <v>2.0833300000000001</v>
          </cell>
          <cell r="M41"/>
          <cell r="N41">
            <v>0</v>
          </cell>
          <cell r="O41"/>
          <cell r="P41">
            <v>0</v>
          </cell>
          <cell r="Q41"/>
          <cell r="R41">
            <v>0.57142800000000005</v>
          </cell>
          <cell r="S41"/>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410</v>
          </cell>
          <cell r="H42" t="str">
            <v>Percentage of long-stay residents experiencing one or more falls with major injury</v>
          </cell>
          <cell r="I42" t="str">
            <v>Long Stay</v>
          </cell>
          <cell r="J42">
            <v>3.0769199999999999</v>
          </cell>
          <cell r="K42"/>
          <cell r="L42">
            <v>1.5384599999999999</v>
          </cell>
          <cell r="M42"/>
          <cell r="N42">
            <v>1.51515</v>
          </cell>
          <cell r="O42"/>
          <cell r="P42">
            <v>1.63934</v>
          </cell>
          <cell r="Q42"/>
          <cell r="R42">
            <v>1.9455229999999999</v>
          </cell>
          <cell r="S42"/>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410</v>
          </cell>
          <cell r="H43" t="str">
            <v>Percentage of long-stay residents experiencing one or more falls with major injury</v>
          </cell>
          <cell r="I43" t="str">
            <v>Long Stay</v>
          </cell>
          <cell r="J43">
            <v>2.9411800000000001</v>
          </cell>
          <cell r="K43"/>
          <cell r="L43">
            <v>3.0303</v>
          </cell>
          <cell r="M43"/>
          <cell r="N43">
            <v>0</v>
          </cell>
          <cell r="O43"/>
          <cell r="P43">
            <v>0</v>
          </cell>
          <cell r="Q43"/>
          <cell r="R43">
            <v>1.538462</v>
          </cell>
          <cell r="S43"/>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410</v>
          </cell>
          <cell r="H44" t="str">
            <v>Percentage of long-stay residents experiencing one or more falls with major injury</v>
          </cell>
          <cell r="I44" t="str">
            <v>Long Stay</v>
          </cell>
          <cell r="J44">
            <v>0</v>
          </cell>
          <cell r="K44"/>
          <cell r="L44">
            <v>3.40909</v>
          </cell>
          <cell r="M44"/>
          <cell r="N44">
            <v>3.3333300000000001</v>
          </cell>
          <cell r="O44"/>
          <cell r="P44">
            <v>3.3333300000000001</v>
          </cell>
          <cell r="Q44"/>
          <cell r="R44">
            <v>2.535209</v>
          </cell>
          <cell r="S44"/>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410</v>
          </cell>
          <cell r="H45" t="str">
            <v>Percentage of long-stay residents experiencing one or more falls with major injury</v>
          </cell>
          <cell r="I45" t="str">
            <v>Long Stay</v>
          </cell>
          <cell r="J45">
            <v>6.32911</v>
          </cell>
          <cell r="K45"/>
          <cell r="L45">
            <v>4.9382700000000002</v>
          </cell>
          <cell r="M45"/>
          <cell r="N45">
            <v>3.8961000000000001</v>
          </cell>
          <cell r="O45"/>
          <cell r="P45">
            <v>1.13636</v>
          </cell>
          <cell r="Q45"/>
          <cell r="R45">
            <v>3.999997</v>
          </cell>
          <cell r="S45"/>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410</v>
          </cell>
          <cell r="H46" t="str">
            <v>Percentage of long-stay residents experiencing one or more falls with major injury</v>
          </cell>
          <cell r="I46" t="str">
            <v>Long Stay</v>
          </cell>
          <cell r="J46">
            <v>1.4492799999999999</v>
          </cell>
          <cell r="K46"/>
          <cell r="L46">
            <v>1.6129</v>
          </cell>
          <cell r="M46"/>
          <cell r="N46">
            <v>1.5625</v>
          </cell>
          <cell r="O46"/>
          <cell r="P46">
            <v>0</v>
          </cell>
          <cell r="Q46"/>
          <cell r="R46">
            <v>1.1406849999999999</v>
          </cell>
          <cell r="S46"/>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410</v>
          </cell>
          <cell r="H47" t="str">
            <v>Percentage of long-stay residents experiencing one or more falls with major injury</v>
          </cell>
          <cell r="I47" t="str">
            <v>Long Stay</v>
          </cell>
          <cell r="J47">
            <v>2.53165</v>
          </cell>
          <cell r="K47"/>
          <cell r="L47">
            <v>1.2820499999999999</v>
          </cell>
          <cell r="M47"/>
          <cell r="N47">
            <v>0</v>
          </cell>
          <cell r="O47"/>
          <cell r="P47">
            <v>0</v>
          </cell>
          <cell r="Q47"/>
          <cell r="R47">
            <v>0.96463100000000002</v>
          </cell>
          <cell r="S47"/>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410</v>
          </cell>
          <cell r="H48" t="str">
            <v>Percentage of long-stay residents experiencing one or more falls with major injury</v>
          </cell>
          <cell r="I48" t="str">
            <v>Long Stay</v>
          </cell>
          <cell r="J48">
            <v>2</v>
          </cell>
          <cell r="K48"/>
          <cell r="L48">
            <v>1.96078</v>
          </cell>
          <cell r="M48"/>
          <cell r="N48">
            <v>1.63934</v>
          </cell>
          <cell r="O48"/>
          <cell r="P48">
            <v>1.4285699999999999</v>
          </cell>
          <cell r="Q48"/>
          <cell r="R48">
            <v>1.724135</v>
          </cell>
          <cell r="S48"/>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410</v>
          </cell>
          <cell r="H49" t="str">
            <v>Percentage of long-stay residents experiencing one or more falls with major injury</v>
          </cell>
          <cell r="I49" t="str">
            <v>Long Stay</v>
          </cell>
          <cell r="J49">
            <v>4.8387099999999998</v>
          </cell>
          <cell r="K49"/>
          <cell r="L49">
            <v>6.1538500000000003</v>
          </cell>
          <cell r="M49"/>
          <cell r="N49">
            <v>5.9701500000000003</v>
          </cell>
          <cell r="O49"/>
          <cell r="P49">
            <v>6.1538500000000003</v>
          </cell>
          <cell r="Q49"/>
          <cell r="R49">
            <v>5.7915080000000003</v>
          </cell>
          <cell r="S49"/>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410</v>
          </cell>
          <cell r="H50" t="str">
            <v>Percentage of long-stay residents experiencing one or more falls with major injury</v>
          </cell>
          <cell r="I50" t="str">
            <v>Long Stay</v>
          </cell>
          <cell r="J50">
            <v>1.6129</v>
          </cell>
          <cell r="K50"/>
          <cell r="L50">
            <v>3.125</v>
          </cell>
          <cell r="M50"/>
          <cell r="N50">
            <v>3.1745999999999999</v>
          </cell>
          <cell r="O50"/>
          <cell r="P50">
            <v>2.2727300000000001</v>
          </cell>
          <cell r="Q50"/>
          <cell r="R50">
            <v>2.5751059999999999</v>
          </cell>
          <cell r="S50"/>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410</v>
          </cell>
          <cell r="H51" t="str">
            <v>Percentage of long-stay residents experiencing one or more falls with major injury</v>
          </cell>
          <cell r="I51" t="str">
            <v>Long Stay</v>
          </cell>
          <cell r="J51">
            <v>1.4492799999999999</v>
          </cell>
          <cell r="K51"/>
          <cell r="L51">
            <v>2.7397300000000002</v>
          </cell>
          <cell r="M51"/>
          <cell r="N51">
            <v>1.2345699999999999</v>
          </cell>
          <cell r="O51"/>
          <cell r="P51">
            <v>2.5973999999999999</v>
          </cell>
          <cell r="Q51"/>
          <cell r="R51">
            <v>2.0000019999999998</v>
          </cell>
          <cell r="S51"/>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410</v>
          </cell>
          <cell r="H52" t="str">
            <v>Percentage of long-stay residents experiencing one or more falls with major injury</v>
          </cell>
          <cell r="I52" t="str">
            <v>Long Stay</v>
          </cell>
          <cell r="J52">
            <v>1.47783</v>
          </cell>
          <cell r="K52"/>
          <cell r="L52">
            <v>0.90090000000000003</v>
          </cell>
          <cell r="M52"/>
          <cell r="N52">
            <v>1.8779300000000001</v>
          </cell>
          <cell r="O52"/>
          <cell r="P52">
            <v>1.85185</v>
          </cell>
          <cell r="Q52"/>
          <cell r="R52">
            <v>1.522246</v>
          </cell>
          <cell r="S52"/>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410</v>
          </cell>
          <cell r="H53" t="str">
            <v>Percentage of long-stay residents experiencing one or more falls with major injury</v>
          </cell>
          <cell r="I53" t="str">
            <v>Long Stay</v>
          </cell>
          <cell r="J53">
            <v>3.0303</v>
          </cell>
          <cell r="K53"/>
          <cell r="L53">
            <v>6.25</v>
          </cell>
          <cell r="M53"/>
          <cell r="N53">
            <v>6.8493199999999996</v>
          </cell>
          <cell r="O53"/>
          <cell r="P53">
            <v>3.9473699999999998</v>
          </cell>
          <cell r="Q53"/>
          <cell r="R53">
            <v>5.0179220000000004</v>
          </cell>
          <cell r="S53"/>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410</v>
          </cell>
          <cell r="H54" t="str">
            <v>Percentage of long-stay residents experiencing one or more falls with major injury</v>
          </cell>
          <cell r="I54" t="str">
            <v>Long Stay</v>
          </cell>
          <cell r="J54">
            <v>3.6363599999999998</v>
          </cell>
          <cell r="K54"/>
          <cell r="L54">
            <v>1.7857099999999999</v>
          </cell>
          <cell r="M54"/>
          <cell r="N54">
            <v>2.83019</v>
          </cell>
          <cell r="O54"/>
          <cell r="P54">
            <v>4.7618999999999998</v>
          </cell>
          <cell r="Q54"/>
          <cell r="R54">
            <v>3.2332529999999999</v>
          </cell>
          <cell r="S54"/>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410</v>
          </cell>
          <cell r="H55" t="str">
            <v>Percentage of long-stay residents experiencing one or more falls with major injury</v>
          </cell>
          <cell r="I55" t="str">
            <v>Long Stay</v>
          </cell>
          <cell r="J55">
            <v>0</v>
          </cell>
          <cell r="K55"/>
          <cell r="L55">
            <v>0</v>
          </cell>
          <cell r="M55"/>
          <cell r="N55">
            <v>0</v>
          </cell>
          <cell r="O55"/>
          <cell r="P55">
            <v>1.02041</v>
          </cell>
          <cell r="Q55"/>
          <cell r="R55">
            <v>0.25906800000000002</v>
          </cell>
          <cell r="S55"/>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410</v>
          </cell>
          <cell r="H56" t="str">
            <v>Percentage of long-stay residents experiencing one or more falls with major injury</v>
          </cell>
          <cell r="I56" t="str">
            <v>Long Stay</v>
          </cell>
          <cell r="J56">
            <v>1.38889</v>
          </cell>
          <cell r="K56"/>
          <cell r="L56">
            <v>2.63158</v>
          </cell>
          <cell r="M56"/>
          <cell r="N56">
            <v>2.5973999999999999</v>
          </cell>
          <cell r="O56"/>
          <cell r="P56">
            <v>4.0540500000000002</v>
          </cell>
          <cell r="Q56"/>
          <cell r="R56">
            <v>2.6755840000000002</v>
          </cell>
          <cell r="S56"/>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410</v>
          </cell>
          <cell r="H57" t="str">
            <v>Percentage of long-stay residents experiencing one or more falls with major injury</v>
          </cell>
          <cell r="I57" t="str">
            <v>Long Stay</v>
          </cell>
          <cell r="J57">
            <v>0.90908999999999995</v>
          </cell>
          <cell r="K57"/>
          <cell r="L57">
            <v>0.63693999999999995</v>
          </cell>
          <cell r="M57"/>
          <cell r="N57">
            <v>1.3513500000000001</v>
          </cell>
          <cell r="O57"/>
          <cell r="P57">
            <v>2.0689700000000002</v>
          </cell>
          <cell r="Q57"/>
          <cell r="R57">
            <v>1.25</v>
          </cell>
          <cell r="S57"/>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410</v>
          </cell>
          <cell r="H58" t="str">
            <v>Percentage of long-stay residents experiencing one or more falls with major injury</v>
          </cell>
          <cell r="I58" t="str">
            <v>Long Stay</v>
          </cell>
          <cell r="J58">
            <v>0</v>
          </cell>
          <cell r="K58"/>
          <cell r="L58">
            <v>1.16279</v>
          </cell>
          <cell r="M58"/>
          <cell r="N58">
            <v>1.14943</v>
          </cell>
          <cell r="O58"/>
          <cell r="P58">
            <v>1.63934</v>
          </cell>
          <cell r="Q58"/>
          <cell r="R58">
            <v>0.96774199999999999</v>
          </cell>
          <cell r="S58"/>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410</v>
          </cell>
          <cell r="H59" t="str">
            <v>Percentage of long-stay residents experiencing one or more falls with major injury</v>
          </cell>
          <cell r="I59" t="str">
            <v>Long Stay</v>
          </cell>
          <cell r="J59">
            <v>3.40909</v>
          </cell>
          <cell r="K59"/>
          <cell r="L59">
            <v>3.2432400000000001</v>
          </cell>
          <cell r="M59"/>
          <cell r="N59">
            <v>3.0769199999999999</v>
          </cell>
          <cell r="O59"/>
          <cell r="P59">
            <v>2.9411800000000001</v>
          </cell>
          <cell r="Q59"/>
          <cell r="R59">
            <v>3.1578940000000002</v>
          </cell>
          <cell r="S59"/>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410</v>
          </cell>
          <cell r="H60" t="str">
            <v>Percentage of long-stay residents experiencing one or more falls with major injury</v>
          </cell>
          <cell r="I60" t="str">
            <v>Long Stay</v>
          </cell>
          <cell r="J60">
            <v>6.3157899999999998</v>
          </cell>
          <cell r="K60"/>
          <cell r="L60">
            <v>3.0303</v>
          </cell>
          <cell r="M60"/>
          <cell r="N60">
            <v>0</v>
          </cell>
          <cell r="O60"/>
          <cell r="P60">
            <v>0</v>
          </cell>
          <cell r="Q60"/>
          <cell r="R60">
            <v>2.2388050000000002</v>
          </cell>
          <cell r="S60"/>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410</v>
          </cell>
          <cell r="H61" t="str">
            <v>Percentage of long-stay residents experiencing one or more falls with major injury</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410</v>
          </cell>
          <cell r="H62" t="str">
            <v>Percentage of long-stay residents experiencing one or more falls with major injury</v>
          </cell>
          <cell r="I62" t="str">
            <v>Long Stay</v>
          </cell>
          <cell r="J62">
            <v>1.3333299999999999</v>
          </cell>
          <cell r="K62"/>
          <cell r="L62">
            <v>1.4285699999999999</v>
          </cell>
          <cell r="M62"/>
          <cell r="N62">
            <v>1.49254</v>
          </cell>
          <cell r="O62"/>
          <cell r="P62">
            <v>0</v>
          </cell>
          <cell r="Q62"/>
          <cell r="R62">
            <v>1.067615</v>
          </cell>
          <cell r="S62"/>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410</v>
          </cell>
          <cell r="H63" t="str">
            <v>Percentage of long-stay residents experiencing one or more falls with major injury</v>
          </cell>
          <cell r="I63" t="str">
            <v>Long Stay</v>
          </cell>
          <cell r="J63">
            <v>5.1282100000000002</v>
          </cell>
          <cell r="K63"/>
          <cell r="L63">
            <v>2.4390200000000002</v>
          </cell>
          <cell r="M63"/>
          <cell r="N63">
            <v>0</v>
          </cell>
          <cell r="O63"/>
          <cell r="P63">
            <v>2.32558</v>
          </cell>
          <cell r="Q63"/>
          <cell r="R63">
            <v>2.4096380000000002</v>
          </cell>
          <cell r="S63"/>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410</v>
          </cell>
          <cell r="H64" t="str">
            <v>Percentage of long-stay residents experiencing one or more falls with major injury</v>
          </cell>
          <cell r="I64" t="str">
            <v>Long Stay</v>
          </cell>
          <cell r="J64">
            <v>2.40964</v>
          </cell>
          <cell r="K64"/>
          <cell r="L64" t="str">
            <v>*</v>
          </cell>
          <cell r="M64">
            <v>9</v>
          </cell>
          <cell r="N64" t="str">
            <v>---</v>
          </cell>
          <cell r="O64">
            <v>10</v>
          </cell>
          <cell r="P64" t="str">
            <v>---</v>
          </cell>
          <cell r="Q64">
            <v>10</v>
          </cell>
          <cell r="R64">
            <v>2.40964</v>
          </cell>
          <cell r="S64"/>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410</v>
          </cell>
          <cell r="H65" t="str">
            <v>Percentage of long-stay residents experiencing one or more falls with major injury</v>
          </cell>
          <cell r="I65" t="str">
            <v>Long Stay</v>
          </cell>
          <cell r="J65">
            <v>0</v>
          </cell>
          <cell r="K65"/>
          <cell r="L65">
            <v>0</v>
          </cell>
          <cell r="M65"/>
          <cell r="N65">
            <v>0</v>
          </cell>
          <cell r="O65"/>
          <cell r="P65">
            <v>0</v>
          </cell>
          <cell r="Q65"/>
          <cell r="R65">
            <v>0</v>
          </cell>
          <cell r="S65"/>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410</v>
          </cell>
          <cell r="H66" t="str">
            <v>Percentage of long-stay residents experiencing one or more falls with major injury</v>
          </cell>
          <cell r="I66" t="str">
            <v>Long Stay</v>
          </cell>
          <cell r="J66">
            <v>3.125</v>
          </cell>
          <cell r="K66"/>
          <cell r="L66">
            <v>4.4444400000000002</v>
          </cell>
          <cell r="M66"/>
          <cell r="N66">
            <v>6.5217400000000003</v>
          </cell>
          <cell r="O66"/>
          <cell r="P66">
            <v>4.5454499999999998</v>
          </cell>
          <cell r="Q66"/>
          <cell r="R66">
            <v>4.7904169999999997</v>
          </cell>
          <cell r="S66"/>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410</v>
          </cell>
          <cell r="H67" t="str">
            <v>Percentage of long-stay residents experiencing one or more falls with major injury</v>
          </cell>
          <cell r="I67" t="str">
            <v>Long Stay</v>
          </cell>
          <cell r="J67">
            <v>3.3333300000000001</v>
          </cell>
          <cell r="K67"/>
          <cell r="L67">
            <v>1.90476</v>
          </cell>
          <cell r="M67"/>
          <cell r="N67">
            <v>1.9230799999999999</v>
          </cell>
          <cell r="O67"/>
          <cell r="P67">
            <v>2.7777799999999999</v>
          </cell>
          <cell r="Q67"/>
          <cell r="R67">
            <v>2.4570029999999998</v>
          </cell>
          <cell r="S67"/>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410</v>
          </cell>
          <cell r="H68" t="str">
            <v>Percentage of long-stay residents experiencing one or more falls with major injury</v>
          </cell>
          <cell r="I68" t="str">
            <v>Long Stay</v>
          </cell>
          <cell r="J68">
            <v>2.2471899999999998</v>
          </cell>
          <cell r="K68"/>
          <cell r="L68">
            <v>3.6144599999999998</v>
          </cell>
          <cell r="M68"/>
          <cell r="N68">
            <v>3.4883700000000002</v>
          </cell>
          <cell r="O68"/>
          <cell r="P68">
            <v>2.32558</v>
          </cell>
          <cell r="Q68"/>
          <cell r="R68">
            <v>2.9069759999999998</v>
          </cell>
          <cell r="S68"/>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410</v>
          </cell>
          <cell r="H69" t="str">
            <v>Percentage of long-stay residents experiencing one or more falls with major injury</v>
          </cell>
          <cell r="I69" t="str">
            <v>Long Stay</v>
          </cell>
          <cell r="J69">
            <v>0</v>
          </cell>
          <cell r="K69"/>
          <cell r="L69">
            <v>0</v>
          </cell>
          <cell r="M69"/>
          <cell r="N69">
            <v>0</v>
          </cell>
          <cell r="O69"/>
          <cell r="P69">
            <v>3.44828</v>
          </cell>
          <cell r="Q69"/>
          <cell r="R69">
            <v>0.873363</v>
          </cell>
          <cell r="S69"/>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410</v>
          </cell>
          <cell r="H70" t="str">
            <v>Percentage of long-stay residents experiencing one or more falls with major injury</v>
          </cell>
          <cell r="I70" t="str">
            <v>Long Stay</v>
          </cell>
          <cell r="J70">
            <v>3.6144599999999998</v>
          </cell>
          <cell r="K70"/>
          <cell r="L70">
            <v>2.5973999999999999</v>
          </cell>
          <cell r="M70"/>
          <cell r="N70">
            <v>2.4691399999999999</v>
          </cell>
          <cell r="O70"/>
          <cell r="P70">
            <v>1.2658199999999999</v>
          </cell>
          <cell r="Q70"/>
          <cell r="R70">
            <v>2.5</v>
          </cell>
          <cell r="S70"/>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410</v>
          </cell>
          <cell r="H71" t="str">
            <v>Percentage of long-stay residents experiencing one or more falls with major injury</v>
          </cell>
          <cell r="I71" t="str">
            <v>Long Stay</v>
          </cell>
          <cell r="J71">
            <v>1.2987</v>
          </cell>
          <cell r="K71"/>
          <cell r="L71">
            <v>1.2987</v>
          </cell>
          <cell r="M71"/>
          <cell r="N71">
            <v>1.2658199999999999</v>
          </cell>
          <cell r="O71"/>
          <cell r="P71">
            <v>3.5714299999999999</v>
          </cell>
          <cell r="Q71"/>
          <cell r="R71">
            <v>1.892744</v>
          </cell>
          <cell r="S71"/>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410</v>
          </cell>
          <cell r="H72" t="str">
            <v>Percentage of long-stay residents experiencing one or more falls with major injury</v>
          </cell>
          <cell r="I72" t="str">
            <v>Long Stay</v>
          </cell>
          <cell r="J72">
            <v>0</v>
          </cell>
          <cell r="K72"/>
          <cell r="L72">
            <v>0.88495999999999997</v>
          </cell>
          <cell r="M72"/>
          <cell r="N72">
            <v>1.7543899999999999</v>
          </cell>
          <cell r="O72"/>
          <cell r="P72">
            <v>2.7027000000000001</v>
          </cell>
          <cell r="Q72"/>
          <cell r="R72">
            <v>1.3392869999999999</v>
          </cell>
          <cell r="S72"/>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410</v>
          </cell>
          <cell r="H73" t="str">
            <v>Percentage of long-stay residents experiencing one or more falls with major injury</v>
          </cell>
          <cell r="I73" t="str">
            <v>Long Stay</v>
          </cell>
          <cell r="J73">
            <v>0.94340000000000002</v>
          </cell>
          <cell r="K73"/>
          <cell r="L73">
            <v>0.94340000000000002</v>
          </cell>
          <cell r="M73"/>
          <cell r="N73">
            <v>1.9802</v>
          </cell>
          <cell r="O73"/>
          <cell r="P73">
            <v>2.1052599999999999</v>
          </cell>
          <cell r="Q73"/>
          <cell r="R73">
            <v>1.4705900000000001</v>
          </cell>
          <cell r="S73"/>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410</v>
          </cell>
          <cell r="H74" t="str">
            <v>Percentage of long-stay residents experiencing one or more falls with major injury</v>
          </cell>
          <cell r="I74" t="str">
            <v>Long Stay</v>
          </cell>
          <cell r="J74">
            <v>8.49057</v>
          </cell>
          <cell r="K74"/>
          <cell r="L74">
            <v>6.7961200000000002</v>
          </cell>
          <cell r="M74"/>
          <cell r="N74">
            <v>6.9306900000000002</v>
          </cell>
          <cell r="O74"/>
          <cell r="P74">
            <v>5.3191499999999996</v>
          </cell>
          <cell r="Q74"/>
          <cell r="R74">
            <v>6.9306939999999999</v>
          </cell>
          <cell r="S74"/>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410</v>
          </cell>
          <cell r="H75" t="str">
            <v>Percentage of long-stay residents experiencing one or more falls with major injury</v>
          </cell>
          <cell r="I75" t="str">
            <v>Long Stay</v>
          </cell>
          <cell r="J75">
            <v>2.8985500000000002</v>
          </cell>
          <cell r="K75"/>
          <cell r="L75">
            <v>4.2253499999999997</v>
          </cell>
          <cell r="M75"/>
          <cell r="N75">
            <v>4.1666699999999999</v>
          </cell>
          <cell r="O75"/>
          <cell r="P75">
            <v>2.8169</v>
          </cell>
          <cell r="Q75"/>
          <cell r="R75">
            <v>3.533569</v>
          </cell>
          <cell r="S75"/>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410</v>
          </cell>
          <cell r="H76" t="str">
            <v>Percentage of long-stay residents experiencing one or more falls with major injury</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410</v>
          </cell>
          <cell r="H77" t="str">
            <v>Percentage of long-stay residents experiencing one or more falls with major injury</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410</v>
          </cell>
          <cell r="H78" t="str">
            <v>Percentage of long-stay residents experiencing one or more falls with major injury</v>
          </cell>
          <cell r="I78" t="str">
            <v>Long Stay</v>
          </cell>
          <cell r="J78">
            <v>0.82645000000000002</v>
          </cell>
          <cell r="K78"/>
          <cell r="L78">
            <v>0.75187999999999999</v>
          </cell>
          <cell r="M78"/>
          <cell r="N78">
            <v>1.4598500000000001</v>
          </cell>
          <cell r="O78"/>
          <cell r="P78">
            <v>1.9736800000000001</v>
          </cell>
          <cell r="Q78"/>
          <cell r="R78">
            <v>1.2891330000000001</v>
          </cell>
          <cell r="S78"/>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410</v>
          </cell>
          <cell r="H79" t="str">
            <v>Percentage of long-stay residents experiencing one or more falls with major injury</v>
          </cell>
          <cell r="I79" t="str">
            <v>Long Stay</v>
          </cell>
          <cell r="J79">
            <v>2.5</v>
          </cell>
          <cell r="K79"/>
          <cell r="L79">
            <v>4.4943799999999996</v>
          </cell>
          <cell r="M79"/>
          <cell r="N79">
            <v>2.53165</v>
          </cell>
          <cell r="O79"/>
          <cell r="P79">
            <v>0</v>
          </cell>
          <cell r="Q79"/>
          <cell r="R79">
            <v>2.9520300000000002</v>
          </cell>
          <cell r="S79"/>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410</v>
          </cell>
          <cell r="H80" t="str">
            <v>Percentage of long-stay residents experiencing one or more falls with major injury</v>
          </cell>
          <cell r="I80" t="str">
            <v>Long Stay</v>
          </cell>
          <cell r="J80">
            <v>0</v>
          </cell>
          <cell r="K80"/>
          <cell r="L80">
            <v>2.2222200000000001</v>
          </cell>
          <cell r="M80"/>
          <cell r="N80">
            <v>1.9230799999999999</v>
          </cell>
          <cell r="O80"/>
          <cell r="P80">
            <v>3.5714299999999999</v>
          </cell>
          <cell r="Q80"/>
          <cell r="R80">
            <v>2.0100509999999998</v>
          </cell>
          <cell r="S80"/>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410</v>
          </cell>
          <cell r="H81" t="str">
            <v>Percentage of long-stay residents experiencing one or more falls with major injury</v>
          </cell>
          <cell r="I81" t="str">
            <v>Long Stay</v>
          </cell>
          <cell r="J81">
            <v>0</v>
          </cell>
          <cell r="K81"/>
          <cell r="L81">
            <v>5.3571400000000002</v>
          </cell>
          <cell r="M81"/>
          <cell r="N81">
            <v>5.4545500000000002</v>
          </cell>
          <cell r="O81"/>
          <cell r="P81">
            <v>1.7857099999999999</v>
          </cell>
          <cell r="Q81"/>
          <cell r="R81">
            <v>3.225806</v>
          </cell>
          <cell r="S81"/>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410</v>
          </cell>
          <cell r="H82" t="str">
            <v>Percentage of long-stay residents experiencing one or more falls with major injury</v>
          </cell>
          <cell r="I82" t="str">
            <v>Long Stay</v>
          </cell>
          <cell r="J82">
            <v>1.62602</v>
          </cell>
          <cell r="K82"/>
          <cell r="L82">
            <v>2.4390200000000002</v>
          </cell>
          <cell r="M82"/>
          <cell r="N82">
            <v>2.34375</v>
          </cell>
          <cell r="O82"/>
          <cell r="P82">
            <v>3.8759700000000001</v>
          </cell>
          <cell r="Q82"/>
          <cell r="R82">
            <v>2.5844930000000002</v>
          </cell>
          <cell r="S82"/>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410</v>
          </cell>
          <cell r="H83" t="str">
            <v>Percentage of long-stay residents experiencing one or more falls with major injury</v>
          </cell>
          <cell r="I83" t="str">
            <v>Long Stay</v>
          </cell>
          <cell r="J83">
            <v>6.6666699999999999</v>
          </cell>
          <cell r="K83"/>
          <cell r="L83">
            <v>6.8965500000000004</v>
          </cell>
          <cell r="M83"/>
          <cell r="N83">
            <v>6.1538500000000003</v>
          </cell>
          <cell r="O83"/>
          <cell r="P83">
            <v>6.7796599999999998</v>
          </cell>
          <cell r="Q83"/>
          <cell r="R83">
            <v>6.6115709999999996</v>
          </cell>
          <cell r="S83"/>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410</v>
          </cell>
          <cell r="H84" t="str">
            <v>Percentage of long-stay residents experiencing one or more falls with major injury</v>
          </cell>
          <cell r="I84" t="str">
            <v>Long Stay</v>
          </cell>
          <cell r="J84">
            <v>2.6785700000000001</v>
          </cell>
          <cell r="K84"/>
          <cell r="L84">
            <v>2.9535900000000002</v>
          </cell>
          <cell r="M84"/>
          <cell r="N84">
            <v>4.3650799999999998</v>
          </cell>
          <cell r="O84"/>
          <cell r="P84">
            <v>4.0485800000000003</v>
          </cell>
          <cell r="Q84"/>
          <cell r="R84">
            <v>3.5416669999999999</v>
          </cell>
          <cell r="S84"/>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410</v>
          </cell>
          <cell r="H85" t="str">
            <v>Percentage of long-stay residents experiencing one or more falls with major injury</v>
          </cell>
          <cell r="I85" t="str">
            <v>Long Stay</v>
          </cell>
          <cell r="J85">
            <v>0</v>
          </cell>
          <cell r="K85"/>
          <cell r="L85">
            <v>0</v>
          </cell>
          <cell r="M85"/>
          <cell r="N85">
            <v>0</v>
          </cell>
          <cell r="O85"/>
          <cell r="P85">
            <v>2.63158</v>
          </cell>
          <cell r="Q85"/>
          <cell r="R85">
            <v>0.60975599999999996</v>
          </cell>
          <cell r="S85"/>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410</v>
          </cell>
          <cell r="H86" t="str">
            <v>Percentage of long-stay residents experiencing one or more falls with major injury</v>
          </cell>
          <cell r="I86" t="str">
            <v>Long Stay</v>
          </cell>
          <cell r="J86">
            <v>2.7397300000000002</v>
          </cell>
          <cell r="K86"/>
          <cell r="L86">
            <v>4.2857099999999999</v>
          </cell>
          <cell r="M86"/>
          <cell r="N86">
            <v>4.6875</v>
          </cell>
          <cell r="O86"/>
          <cell r="P86">
            <v>4.4776100000000003</v>
          </cell>
          <cell r="Q86"/>
          <cell r="R86">
            <v>4.0145980000000003</v>
          </cell>
          <cell r="S86"/>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410</v>
          </cell>
          <cell r="H87" t="str">
            <v>Percentage of long-stay residents experiencing one or more falls with major injury</v>
          </cell>
          <cell r="I87" t="str">
            <v>Long Stay</v>
          </cell>
          <cell r="J87">
            <v>1.4184399999999999</v>
          </cell>
          <cell r="K87"/>
          <cell r="L87">
            <v>1.31579</v>
          </cell>
          <cell r="M87"/>
          <cell r="N87">
            <v>2.6490100000000001</v>
          </cell>
          <cell r="O87"/>
          <cell r="P87">
            <v>4.6357600000000003</v>
          </cell>
          <cell r="Q87"/>
          <cell r="R87">
            <v>2.5210089999999998</v>
          </cell>
          <cell r="S87"/>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410</v>
          </cell>
          <cell r="H88" t="str">
            <v>Percentage of long-stay residents experiencing one or more falls with major injury</v>
          </cell>
          <cell r="I88" t="str">
            <v>Long Stay</v>
          </cell>
          <cell r="J88">
            <v>2.48447</v>
          </cell>
          <cell r="K88"/>
          <cell r="L88">
            <v>3.7037</v>
          </cell>
          <cell r="M88"/>
          <cell r="N88">
            <v>4</v>
          </cell>
          <cell r="O88"/>
          <cell r="P88">
            <v>3.8461500000000002</v>
          </cell>
          <cell r="Q88"/>
          <cell r="R88">
            <v>3.5294089999999998</v>
          </cell>
          <cell r="S88"/>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410</v>
          </cell>
          <cell r="H89" t="str">
            <v>Percentage of long-stay residents experiencing one or more falls with major injury</v>
          </cell>
          <cell r="I89" t="str">
            <v>Long Stay</v>
          </cell>
          <cell r="J89">
            <v>2.1739099999999998</v>
          </cell>
          <cell r="K89"/>
          <cell r="L89">
            <v>1.0416700000000001</v>
          </cell>
          <cell r="M89"/>
          <cell r="N89">
            <v>1.85185</v>
          </cell>
          <cell r="O89"/>
          <cell r="P89">
            <v>2.83019</v>
          </cell>
          <cell r="Q89"/>
          <cell r="R89">
            <v>1.9900500000000001</v>
          </cell>
          <cell r="S89"/>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410</v>
          </cell>
          <cell r="H90" t="str">
            <v>Percentage of long-stay residents experiencing one or more falls with major injury</v>
          </cell>
          <cell r="I90" t="str">
            <v>Long Stay</v>
          </cell>
          <cell r="J90">
            <v>2.52101</v>
          </cell>
          <cell r="K90"/>
          <cell r="L90">
            <v>3.1745999999999999</v>
          </cell>
          <cell r="M90"/>
          <cell r="N90">
            <v>4</v>
          </cell>
          <cell r="O90"/>
          <cell r="P90">
            <v>2.9411800000000001</v>
          </cell>
          <cell r="Q90"/>
          <cell r="R90">
            <v>3.1620560000000002</v>
          </cell>
          <cell r="S90"/>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410</v>
          </cell>
          <cell r="H91" t="str">
            <v>Percentage of long-stay residents experiencing one or more falls with major injury</v>
          </cell>
          <cell r="I91" t="str">
            <v>Long Stay</v>
          </cell>
          <cell r="J91">
            <v>0</v>
          </cell>
          <cell r="K91"/>
          <cell r="L91">
            <v>1.63934</v>
          </cell>
          <cell r="M91"/>
          <cell r="N91">
            <v>1.5872999999999999</v>
          </cell>
          <cell r="O91"/>
          <cell r="P91">
            <v>2.1126800000000001</v>
          </cell>
          <cell r="Q91"/>
          <cell r="R91">
            <v>1.364522</v>
          </cell>
          <cell r="S91"/>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410</v>
          </cell>
          <cell r="H92" t="str">
            <v>Percentage of long-stay residents experiencing one or more falls with major injury</v>
          </cell>
          <cell r="I92" t="str">
            <v>Long Stay</v>
          </cell>
          <cell r="J92">
            <v>4</v>
          </cell>
          <cell r="K92"/>
          <cell r="L92">
            <v>2.6666699999999999</v>
          </cell>
          <cell r="M92"/>
          <cell r="N92">
            <v>9.45946</v>
          </cell>
          <cell r="O92"/>
          <cell r="P92">
            <v>7.8947399999999996</v>
          </cell>
          <cell r="Q92"/>
          <cell r="R92">
            <v>6.0000020000000003</v>
          </cell>
          <cell r="S92"/>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410</v>
          </cell>
          <cell r="H93" t="str">
            <v>Percentage of long-stay residents experiencing one or more falls with major injury</v>
          </cell>
          <cell r="I93" t="str">
            <v>Long Stay</v>
          </cell>
          <cell r="J93">
            <v>0.54644999999999999</v>
          </cell>
          <cell r="K93"/>
          <cell r="L93">
            <v>1.08108</v>
          </cell>
          <cell r="M93"/>
          <cell r="N93">
            <v>1.0582</v>
          </cell>
          <cell r="O93"/>
          <cell r="P93">
            <v>0.98521999999999998</v>
          </cell>
          <cell r="Q93"/>
          <cell r="R93">
            <v>0.92105199999999998</v>
          </cell>
          <cell r="S93"/>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410</v>
          </cell>
          <cell r="H94" t="str">
            <v>Percentage of long-stay residents experiencing one or more falls with major injury</v>
          </cell>
          <cell r="I94" t="str">
            <v>Long Stay</v>
          </cell>
          <cell r="J94">
            <v>0.98038999999999998</v>
          </cell>
          <cell r="K94"/>
          <cell r="L94">
            <v>2.0202</v>
          </cell>
          <cell r="M94"/>
          <cell r="N94">
            <v>1.96078</v>
          </cell>
          <cell r="O94"/>
          <cell r="P94">
            <v>4.6296299999999997</v>
          </cell>
          <cell r="Q94"/>
          <cell r="R94">
            <v>2.4330880000000001</v>
          </cell>
          <cell r="S94"/>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410</v>
          </cell>
          <cell r="H95" t="str">
            <v>Percentage of long-stay residents experiencing one or more falls with major injury</v>
          </cell>
          <cell r="I95" t="str">
            <v>Long Stay</v>
          </cell>
          <cell r="J95">
            <v>2.0202</v>
          </cell>
          <cell r="K95"/>
          <cell r="L95">
            <v>2.0202</v>
          </cell>
          <cell r="M95"/>
          <cell r="N95">
            <v>2.0618599999999998</v>
          </cell>
          <cell r="O95"/>
          <cell r="P95">
            <v>2.0833300000000001</v>
          </cell>
          <cell r="Q95"/>
          <cell r="R95">
            <v>2.0460349999999998</v>
          </cell>
          <cell r="S95"/>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410</v>
          </cell>
          <cell r="H96" t="str">
            <v>Percentage of long-stay residents experiencing one or more falls with major injury</v>
          </cell>
          <cell r="I96" t="str">
            <v>Long Stay</v>
          </cell>
          <cell r="J96">
            <v>4.5976999999999997</v>
          </cell>
          <cell r="K96"/>
          <cell r="L96">
            <v>4.3478300000000001</v>
          </cell>
          <cell r="M96"/>
          <cell r="N96">
            <v>4.3956</v>
          </cell>
          <cell r="O96"/>
          <cell r="P96">
            <v>4.2553200000000002</v>
          </cell>
          <cell r="Q96"/>
          <cell r="R96">
            <v>4.3956039999999996</v>
          </cell>
          <cell r="S96"/>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410</v>
          </cell>
          <cell r="H97" t="str">
            <v>Percentage of long-stay residents experiencing one or more falls with major injury</v>
          </cell>
          <cell r="I97" t="str">
            <v>Long Stay</v>
          </cell>
          <cell r="J97">
            <v>3.2894700000000001</v>
          </cell>
          <cell r="K97"/>
          <cell r="L97">
            <v>1.25</v>
          </cell>
          <cell r="M97"/>
          <cell r="N97">
            <v>2.4242400000000002</v>
          </cell>
          <cell r="O97"/>
          <cell r="P97">
            <v>1.14286</v>
          </cell>
          <cell r="Q97"/>
          <cell r="R97">
            <v>1.9938640000000001</v>
          </cell>
          <cell r="S97"/>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410</v>
          </cell>
          <cell r="H98" t="str">
            <v>Percentage of long-stay residents experiencing one or more falls with major injury</v>
          </cell>
          <cell r="I98" t="str">
            <v>Long Stay</v>
          </cell>
          <cell r="J98">
            <v>1.27389</v>
          </cell>
          <cell r="K98"/>
          <cell r="L98">
            <v>1.20482</v>
          </cell>
          <cell r="M98"/>
          <cell r="N98">
            <v>0</v>
          </cell>
          <cell r="O98"/>
          <cell r="P98">
            <v>0</v>
          </cell>
          <cell r="Q98"/>
          <cell r="R98">
            <v>0.60331999999999997</v>
          </cell>
          <cell r="S98"/>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410</v>
          </cell>
          <cell r="H99" t="str">
            <v>Percentage of long-stay residents experiencing one or more falls with major injury</v>
          </cell>
          <cell r="I99" t="str">
            <v>Long Stay</v>
          </cell>
          <cell r="J99">
            <v>1.0989</v>
          </cell>
          <cell r="K99"/>
          <cell r="L99">
            <v>1.16279</v>
          </cell>
          <cell r="M99"/>
          <cell r="N99">
            <v>1.1764699999999999</v>
          </cell>
          <cell r="O99"/>
          <cell r="P99">
            <v>2.3809499999999999</v>
          </cell>
          <cell r="Q99"/>
          <cell r="R99">
            <v>1.4450860000000001</v>
          </cell>
          <cell r="S99"/>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410</v>
          </cell>
          <cell r="H100" t="str">
            <v>Percentage of long-stay residents experiencing one or more falls with major injury</v>
          </cell>
          <cell r="I100" t="str">
            <v>Long Stay</v>
          </cell>
          <cell r="J100">
            <v>1.05263</v>
          </cell>
          <cell r="K100"/>
          <cell r="L100">
            <v>0</v>
          </cell>
          <cell r="M100"/>
          <cell r="N100">
            <v>2.1052599999999999</v>
          </cell>
          <cell r="O100"/>
          <cell r="P100">
            <v>2.1052599999999999</v>
          </cell>
          <cell r="Q100"/>
          <cell r="R100">
            <v>1.3123339999999999</v>
          </cell>
          <cell r="S100"/>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410</v>
          </cell>
          <cell r="H101" t="str">
            <v>Percentage of long-stay residents experiencing one or more falls with major injury</v>
          </cell>
          <cell r="I101" t="str">
            <v>Long Stay</v>
          </cell>
          <cell r="J101">
            <v>0</v>
          </cell>
          <cell r="K101"/>
          <cell r="L101">
            <v>0</v>
          </cell>
          <cell r="M101"/>
          <cell r="N101">
            <v>1.9230799999999999</v>
          </cell>
          <cell r="O101"/>
          <cell r="P101">
            <v>0.94340000000000002</v>
          </cell>
          <cell r="Q101"/>
          <cell r="R101">
            <v>0.72815700000000005</v>
          </cell>
          <cell r="S101"/>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410</v>
          </cell>
          <cell r="H102" t="str">
            <v>Percentage of long-stay residents experiencing one or more falls with major injury</v>
          </cell>
          <cell r="I102" t="str">
            <v>Long Stay</v>
          </cell>
          <cell r="J102">
            <v>3.7735799999999999</v>
          </cell>
          <cell r="K102"/>
          <cell r="L102">
            <v>3.6363599999999998</v>
          </cell>
          <cell r="M102"/>
          <cell r="N102">
            <v>3.6363599999999998</v>
          </cell>
          <cell r="O102"/>
          <cell r="P102">
            <v>3.3333300000000001</v>
          </cell>
          <cell r="Q102"/>
          <cell r="R102">
            <v>3.58744</v>
          </cell>
          <cell r="S102"/>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410</v>
          </cell>
          <cell r="H103" t="str">
            <v>Percentage of long-stay residents experiencing one or more falls with major injury</v>
          </cell>
          <cell r="I103" t="str">
            <v>Long Stay</v>
          </cell>
          <cell r="J103">
            <v>2.5862099999999999</v>
          </cell>
          <cell r="K103"/>
          <cell r="L103">
            <v>1.7391300000000001</v>
          </cell>
          <cell r="M103"/>
          <cell r="N103">
            <v>1.7857099999999999</v>
          </cell>
          <cell r="O103"/>
          <cell r="P103">
            <v>2.8037399999999999</v>
          </cell>
          <cell r="Q103"/>
          <cell r="R103">
            <v>2.2222219999999999</v>
          </cell>
          <cell r="S103"/>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410</v>
          </cell>
          <cell r="H104" t="str">
            <v>Percentage of long-stay residents experiencing one or more falls with major injury</v>
          </cell>
          <cell r="I104" t="str">
            <v>Long Stay</v>
          </cell>
          <cell r="J104">
            <v>0</v>
          </cell>
          <cell r="K104"/>
          <cell r="L104">
            <v>0</v>
          </cell>
          <cell r="M104"/>
          <cell r="N104">
            <v>0</v>
          </cell>
          <cell r="O104"/>
          <cell r="P104">
            <v>1.7543899999999999</v>
          </cell>
          <cell r="Q104"/>
          <cell r="R104">
            <v>0.45045099999999999</v>
          </cell>
          <cell r="S104"/>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410</v>
          </cell>
          <cell r="H105" t="str">
            <v>Percentage of long-stay residents experiencing one or more falls with major injury</v>
          </cell>
          <cell r="I105" t="str">
            <v>Long Stay</v>
          </cell>
          <cell r="J105">
            <v>1.2658199999999999</v>
          </cell>
          <cell r="K105"/>
          <cell r="L105">
            <v>2.5</v>
          </cell>
          <cell r="M105"/>
          <cell r="N105">
            <v>3.5294099999999999</v>
          </cell>
          <cell r="O105"/>
          <cell r="P105">
            <v>5</v>
          </cell>
          <cell r="Q105"/>
          <cell r="R105">
            <v>3.0864189999999998</v>
          </cell>
          <cell r="S105"/>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410</v>
          </cell>
          <cell r="H106" t="str">
            <v>Percentage of long-stay residents experiencing one or more falls with major injury</v>
          </cell>
          <cell r="I106" t="str">
            <v>Long Stay</v>
          </cell>
          <cell r="J106">
            <v>2.0547900000000001</v>
          </cell>
          <cell r="K106"/>
          <cell r="L106">
            <v>1.96078</v>
          </cell>
          <cell r="M106"/>
          <cell r="N106">
            <v>1.3422799999999999</v>
          </cell>
          <cell r="O106"/>
          <cell r="P106">
            <v>0.69443999999999995</v>
          </cell>
          <cell r="Q106"/>
          <cell r="R106">
            <v>1.5202659999999999</v>
          </cell>
          <cell r="S106"/>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410</v>
          </cell>
          <cell r="H107" t="str">
            <v>Percentage of long-stay residents experiencing one or more falls with major injury</v>
          </cell>
          <cell r="I107" t="str">
            <v>Long Stay</v>
          </cell>
          <cell r="J107">
            <v>8.0459800000000001</v>
          </cell>
          <cell r="K107"/>
          <cell r="L107">
            <v>5.4347799999999999</v>
          </cell>
          <cell r="M107"/>
          <cell r="N107">
            <v>3.92157</v>
          </cell>
          <cell r="O107"/>
          <cell r="P107">
            <v>2.7027000000000001</v>
          </cell>
          <cell r="Q107"/>
          <cell r="R107">
            <v>4.8469379999999997</v>
          </cell>
          <cell r="S107"/>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410</v>
          </cell>
          <cell r="H108" t="str">
            <v>Percentage of long-stay residents experiencing one or more falls with major injury</v>
          </cell>
          <cell r="I108" t="str">
            <v>Long Stay</v>
          </cell>
          <cell r="J108">
            <v>2.3529399999999998</v>
          </cell>
          <cell r="K108"/>
          <cell r="L108">
            <v>3.40909</v>
          </cell>
          <cell r="M108"/>
          <cell r="N108">
            <v>3.5294099999999999</v>
          </cell>
          <cell r="O108"/>
          <cell r="P108">
            <v>4.5454499999999998</v>
          </cell>
          <cell r="Q108"/>
          <cell r="R108">
            <v>3.4682059999999999</v>
          </cell>
          <cell r="S108"/>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410</v>
          </cell>
          <cell r="H109" t="str">
            <v>Percentage of long-stay residents experiencing one or more falls with major injury</v>
          </cell>
          <cell r="I109" t="str">
            <v>Long Stay</v>
          </cell>
          <cell r="J109">
            <v>1.02041</v>
          </cell>
          <cell r="K109"/>
          <cell r="L109">
            <v>1.0416700000000001</v>
          </cell>
          <cell r="M109"/>
          <cell r="N109">
            <v>4.0816299999999996</v>
          </cell>
          <cell r="O109"/>
          <cell r="P109">
            <v>4.9019599999999999</v>
          </cell>
          <cell r="Q109"/>
          <cell r="R109">
            <v>2.7918790000000002</v>
          </cell>
          <cell r="S109"/>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410</v>
          </cell>
          <cell r="H110" t="str">
            <v>Percentage of long-stay residents experiencing one or more falls with major injury</v>
          </cell>
          <cell r="I110" t="str">
            <v>Long Stay</v>
          </cell>
          <cell r="J110">
            <v>0</v>
          </cell>
          <cell r="K110"/>
          <cell r="L110">
            <v>0</v>
          </cell>
          <cell r="M110"/>
          <cell r="N110">
            <v>1.0869599999999999</v>
          </cell>
          <cell r="O110"/>
          <cell r="P110">
            <v>0</v>
          </cell>
          <cell r="Q110"/>
          <cell r="R110">
            <v>0.28089999999999998</v>
          </cell>
          <cell r="S110"/>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410</v>
          </cell>
          <cell r="H111" t="str">
            <v>Percentage of long-stay residents experiencing one or more falls with major injury</v>
          </cell>
          <cell r="I111" t="str">
            <v>Long Stay</v>
          </cell>
          <cell r="J111">
            <v>1.2195100000000001</v>
          </cell>
          <cell r="K111"/>
          <cell r="L111">
            <v>1.2345699999999999</v>
          </cell>
          <cell r="M111"/>
          <cell r="N111">
            <v>3.2608700000000002</v>
          </cell>
          <cell r="O111"/>
          <cell r="P111">
            <v>4.9382700000000002</v>
          </cell>
          <cell r="Q111"/>
          <cell r="R111">
            <v>2.6785709999999998</v>
          </cell>
          <cell r="S111"/>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410</v>
          </cell>
          <cell r="H112" t="str">
            <v>Percentage of long-stay residents experiencing one or more falls with major injury</v>
          </cell>
          <cell r="I112" t="str">
            <v>Long Stay</v>
          </cell>
          <cell r="J112">
            <v>3.3783799999999999</v>
          </cell>
          <cell r="K112"/>
          <cell r="L112">
            <v>3.4722200000000001</v>
          </cell>
          <cell r="M112"/>
          <cell r="N112">
            <v>3.3112599999999999</v>
          </cell>
          <cell r="O112"/>
          <cell r="P112">
            <v>1.2820499999999999</v>
          </cell>
          <cell r="Q112"/>
          <cell r="R112">
            <v>2.838063</v>
          </cell>
          <cell r="S112"/>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410</v>
          </cell>
          <cell r="H113" t="str">
            <v>Percentage of long-stay residents experiencing one or more falls with major injury</v>
          </cell>
          <cell r="I113" t="str">
            <v>Long Stay</v>
          </cell>
          <cell r="J113">
            <v>0</v>
          </cell>
          <cell r="K113"/>
          <cell r="L113">
            <v>0</v>
          </cell>
          <cell r="M113"/>
          <cell r="N113">
            <v>0.59523999999999999</v>
          </cell>
          <cell r="O113"/>
          <cell r="P113">
            <v>1.16279</v>
          </cell>
          <cell r="Q113"/>
          <cell r="R113">
            <v>0.44182700000000003</v>
          </cell>
          <cell r="S113"/>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410</v>
          </cell>
          <cell r="H114" t="str">
            <v>Percentage of long-stay residents experiencing one or more falls with major injury</v>
          </cell>
          <cell r="I114" t="str">
            <v>Long Stay</v>
          </cell>
          <cell r="J114">
            <v>1.3333299999999999</v>
          </cell>
          <cell r="K114"/>
          <cell r="L114">
            <v>1.25</v>
          </cell>
          <cell r="M114"/>
          <cell r="N114">
            <v>1.1764699999999999</v>
          </cell>
          <cell r="O114"/>
          <cell r="P114">
            <v>2.40964</v>
          </cell>
          <cell r="Q114"/>
          <cell r="R114">
            <v>1.547987</v>
          </cell>
          <cell r="S114"/>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410</v>
          </cell>
          <cell r="H115" t="str">
            <v>Percentage of long-stay residents experiencing one or more falls with major injury</v>
          </cell>
          <cell r="I115" t="str">
            <v>Long Stay</v>
          </cell>
          <cell r="J115">
            <v>0.99009999999999998</v>
          </cell>
          <cell r="K115"/>
          <cell r="L115">
            <v>1.85185</v>
          </cell>
          <cell r="M115"/>
          <cell r="N115">
            <v>1.05263</v>
          </cell>
          <cell r="O115"/>
          <cell r="P115">
            <v>3.0303</v>
          </cell>
          <cell r="Q115"/>
          <cell r="R115">
            <v>1.736971</v>
          </cell>
          <cell r="S115"/>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410</v>
          </cell>
          <cell r="H116" t="str">
            <v>Percentage of long-stay residents experiencing one or more falls with major injury</v>
          </cell>
          <cell r="I116" t="str">
            <v>Long Stay</v>
          </cell>
          <cell r="J116">
            <v>0.61728000000000005</v>
          </cell>
          <cell r="K116"/>
          <cell r="L116">
            <v>1.7857099999999999</v>
          </cell>
          <cell r="M116"/>
          <cell r="N116">
            <v>1.6853899999999999</v>
          </cell>
          <cell r="O116"/>
          <cell r="P116">
            <v>1.7441899999999999</v>
          </cell>
          <cell r="Q116"/>
          <cell r="R116">
            <v>1.4705859999999999</v>
          </cell>
          <cell r="S116"/>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410</v>
          </cell>
          <cell r="H117" t="str">
            <v>Percentage of long-stay residents experiencing one or more falls with major injury</v>
          </cell>
          <cell r="I117" t="str">
            <v>Long Stay</v>
          </cell>
          <cell r="J117">
            <v>4.81928</v>
          </cell>
          <cell r="K117"/>
          <cell r="L117">
            <v>3.6144599999999998</v>
          </cell>
          <cell r="M117"/>
          <cell r="N117">
            <v>3.7037</v>
          </cell>
          <cell r="O117"/>
          <cell r="P117">
            <v>3.44828</v>
          </cell>
          <cell r="Q117"/>
          <cell r="R117">
            <v>3.892217</v>
          </cell>
          <cell r="S117"/>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410</v>
          </cell>
          <cell r="H118" t="str">
            <v>Percentage of long-stay residents experiencing one or more falls with major injury</v>
          </cell>
          <cell r="I118" t="str">
            <v>Long Stay</v>
          </cell>
          <cell r="J118">
            <v>3.4782600000000001</v>
          </cell>
          <cell r="K118"/>
          <cell r="L118">
            <v>2.54237</v>
          </cell>
          <cell r="M118"/>
          <cell r="N118">
            <v>0.84033999999999998</v>
          </cell>
          <cell r="O118"/>
          <cell r="P118">
            <v>1.5384599999999999</v>
          </cell>
          <cell r="Q118"/>
          <cell r="R118">
            <v>2.0746880000000001</v>
          </cell>
          <cell r="S118"/>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410</v>
          </cell>
          <cell r="H119" t="str">
            <v>Percentage of long-stay residents experiencing one or more falls with major injury</v>
          </cell>
          <cell r="I119" t="str">
            <v>Long Stay</v>
          </cell>
          <cell r="J119">
            <v>4.7618999999999998</v>
          </cell>
          <cell r="K119"/>
          <cell r="L119">
            <v>2.8169</v>
          </cell>
          <cell r="M119"/>
          <cell r="N119">
            <v>0</v>
          </cell>
          <cell r="O119"/>
          <cell r="P119">
            <v>0</v>
          </cell>
          <cell r="Q119"/>
          <cell r="R119">
            <v>1.811593</v>
          </cell>
          <cell r="S119"/>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410</v>
          </cell>
          <cell r="H120" t="str">
            <v>Percentage of long-stay residents experiencing one or more falls with major injury</v>
          </cell>
          <cell r="I120" t="str">
            <v>Long Stay</v>
          </cell>
          <cell r="J120">
            <v>4.5454499999999998</v>
          </cell>
          <cell r="K120"/>
          <cell r="L120">
            <v>4.81928</v>
          </cell>
          <cell r="M120"/>
          <cell r="N120">
            <v>4.7058799999999996</v>
          </cell>
          <cell r="O120"/>
          <cell r="P120">
            <v>4.5976999999999997</v>
          </cell>
          <cell r="Q120"/>
          <cell r="R120">
            <v>4.6647220000000003</v>
          </cell>
          <cell r="S120"/>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410</v>
          </cell>
          <cell r="H121" t="str">
            <v>Percentage of long-stay residents experiencing one or more falls with major injury</v>
          </cell>
          <cell r="I121" t="str">
            <v>Long Stay</v>
          </cell>
          <cell r="J121">
            <v>1.7391300000000001</v>
          </cell>
          <cell r="K121"/>
          <cell r="L121">
            <v>1.90476</v>
          </cell>
          <cell r="M121"/>
          <cell r="N121">
            <v>0.99009999999999998</v>
          </cell>
          <cell r="O121"/>
          <cell r="P121">
            <v>0.97087000000000001</v>
          </cell>
          <cell r="Q121"/>
          <cell r="R121">
            <v>1.4150929999999999</v>
          </cell>
          <cell r="S121"/>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410</v>
          </cell>
          <cell r="H122" t="str">
            <v>Percentage of long-stay residents experiencing one or more falls with major injury</v>
          </cell>
          <cell r="I122" t="str">
            <v>Long Stay</v>
          </cell>
          <cell r="J122">
            <v>0</v>
          </cell>
          <cell r="K122"/>
          <cell r="L122">
            <v>0</v>
          </cell>
          <cell r="M122"/>
          <cell r="N122">
            <v>0</v>
          </cell>
          <cell r="O122"/>
          <cell r="P122">
            <v>1.3513500000000001</v>
          </cell>
          <cell r="Q122"/>
          <cell r="R122">
            <v>0.343642</v>
          </cell>
          <cell r="S122"/>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410</v>
          </cell>
          <cell r="H123" t="str">
            <v>Percentage of long-stay residents experiencing one or more falls with major injury</v>
          </cell>
          <cell r="I123" t="str">
            <v>Long Stay</v>
          </cell>
          <cell r="J123">
            <v>2.8985500000000002</v>
          </cell>
          <cell r="K123"/>
          <cell r="L123">
            <v>3.0303</v>
          </cell>
          <cell r="M123"/>
          <cell r="N123">
            <v>2.9850699999999999</v>
          </cell>
          <cell r="O123"/>
          <cell r="P123">
            <v>0</v>
          </cell>
          <cell r="Q123"/>
          <cell r="R123">
            <v>2.2058800000000001</v>
          </cell>
          <cell r="S123"/>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410</v>
          </cell>
          <cell r="H124" t="str">
            <v>Percentage of long-stay residents experiencing one or more falls with major injury</v>
          </cell>
          <cell r="I124" t="str">
            <v>Long Stay</v>
          </cell>
          <cell r="J124">
            <v>8.7912099999999995</v>
          </cell>
          <cell r="K124"/>
          <cell r="L124">
            <v>6.25</v>
          </cell>
          <cell r="M124"/>
          <cell r="N124">
            <v>5.1546399999999997</v>
          </cell>
          <cell r="O124"/>
          <cell r="P124">
            <v>4.80769</v>
          </cell>
          <cell r="Q124"/>
          <cell r="R124">
            <v>6.1855669999999998</v>
          </cell>
          <cell r="S124"/>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410</v>
          </cell>
          <cell r="H125" t="str">
            <v>Percentage of long-stay residents experiencing one or more falls with major injury</v>
          </cell>
          <cell r="I125" t="str">
            <v>Long Stay</v>
          </cell>
          <cell r="J125">
            <v>4.2253499999999997</v>
          </cell>
          <cell r="K125"/>
          <cell r="L125">
            <v>2.5</v>
          </cell>
          <cell r="M125"/>
          <cell r="N125">
            <v>4.1666699999999999</v>
          </cell>
          <cell r="O125"/>
          <cell r="P125">
            <v>4.5454499999999998</v>
          </cell>
          <cell r="Q125"/>
          <cell r="R125">
            <v>3.8062279999999999</v>
          </cell>
          <cell r="S125"/>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410</v>
          </cell>
          <cell r="H126" t="str">
            <v>Percentage of long-stay residents experiencing one or more falls with major injury</v>
          </cell>
          <cell r="I126" t="str">
            <v>Long Stay</v>
          </cell>
          <cell r="J126">
            <v>6.6666699999999999</v>
          </cell>
          <cell r="K126"/>
          <cell r="L126">
            <v>4.3165500000000003</v>
          </cell>
          <cell r="M126"/>
          <cell r="N126">
            <v>0.75758000000000003</v>
          </cell>
          <cell r="O126"/>
          <cell r="P126">
            <v>0.73529</v>
          </cell>
          <cell r="Q126"/>
          <cell r="R126">
            <v>3.136533</v>
          </cell>
          <cell r="S126"/>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410</v>
          </cell>
          <cell r="H127" t="str">
            <v>Percentage of long-stay residents experiencing one or more falls with major injury</v>
          </cell>
          <cell r="I127" t="str">
            <v>Long Stay</v>
          </cell>
          <cell r="J127">
            <v>4.9180299999999999</v>
          </cell>
          <cell r="K127"/>
          <cell r="L127">
            <v>2.54237</v>
          </cell>
          <cell r="M127"/>
          <cell r="N127">
            <v>0</v>
          </cell>
          <cell r="O127"/>
          <cell r="P127">
            <v>0</v>
          </cell>
          <cell r="Q127"/>
          <cell r="R127">
            <v>1.9067780000000001</v>
          </cell>
          <cell r="S127"/>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410</v>
          </cell>
          <cell r="H128" t="str">
            <v>Percentage of long-stay residents experiencing one or more falls with major injury</v>
          </cell>
          <cell r="I128" t="str">
            <v>Long Stay</v>
          </cell>
          <cell r="J128">
            <v>1.6666700000000001</v>
          </cell>
          <cell r="K128"/>
          <cell r="L128">
            <v>1.49254</v>
          </cell>
          <cell r="M128"/>
          <cell r="N128">
            <v>2.53165</v>
          </cell>
          <cell r="O128"/>
          <cell r="P128">
            <v>2.40964</v>
          </cell>
          <cell r="Q128"/>
          <cell r="R128">
            <v>2.0761280000000002</v>
          </cell>
          <cell r="S128"/>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410</v>
          </cell>
          <cell r="H129" t="str">
            <v>Percentage of long-stay residents experiencing one or more falls with major injury</v>
          </cell>
          <cell r="I129" t="str">
            <v>Long Stay</v>
          </cell>
          <cell r="J129">
            <v>0</v>
          </cell>
          <cell r="K129"/>
          <cell r="L129">
            <v>0</v>
          </cell>
          <cell r="M129"/>
          <cell r="N129">
            <v>0</v>
          </cell>
          <cell r="O129"/>
          <cell r="P129">
            <v>0</v>
          </cell>
          <cell r="Q129"/>
          <cell r="R129">
            <v>0</v>
          </cell>
          <cell r="S129"/>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410</v>
          </cell>
          <cell r="H130" t="str">
            <v>Percentage of long-stay residents experiencing one or more falls with major injury</v>
          </cell>
          <cell r="I130" t="str">
            <v>Long Stay</v>
          </cell>
          <cell r="J130">
            <v>1.6666700000000001</v>
          </cell>
          <cell r="K130"/>
          <cell r="L130">
            <v>3.3333300000000001</v>
          </cell>
          <cell r="M130"/>
          <cell r="N130">
            <v>5.2631600000000001</v>
          </cell>
          <cell r="O130"/>
          <cell r="P130">
            <v>5.1724100000000002</v>
          </cell>
          <cell r="Q130"/>
          <cell r="R130">
            <v>3.8297870000000001</v>
          </cell>
          <cell r="S130"/>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410</v>
          </cell>
          <cell r="H131" t="str">
            <v>Percentage of long-stay residents experiencing one or more falls with major injury</v>
          </cell>
          <cell r="I131" t="str">
            <v>Long Stay</v>
          </cell>
          <cell r="J131">
            <v>9.4827600000000007</v>
          </cell>
          <cell r="K131"/>
          <cell r="L131">
            <v>5.9829100000000004</v>
          </cell>
          <cell r="M131"/>
          <cell r="N131">
            <v>2.5862099999999999</v>
          </cell>
          <cell r="O131"/>
          <cell r="P131">
            <v>4.2372899999999998</v>
          </cell>
          <cell r="Q131"/>
          <cell r="R131">
            <v>5.5674539999999997</v>
          </cell>
          <cell r="S131"/>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410</v>
          </cell>
          <cell r="H132" t="str">
            <v>Percentage of long-stay residents experiencing one or more falls with major injury</v>
          </cell>
          <cell r="I132" t="str">
            <v>Long Stay</v>
          </cell>
          <cell r="J132">
            <v>1.0101</v>
          </cell>
          <cell r="K132"/>
          <cell r="L132">
            <v>1.9417500000000001</v>
          </cell>
          <cell r="M132"/>
          <cell r="N132">
            <v>2.0833300000000001</v>
          </cell>
          <cell r="O132"/>
          <cell r="P132">
            <v>4.2553200000000002</v>
          </cell>
          <cell r="Q132"/>
          <cell r="R132">
            <v>2.2959179999999999</v>
          </cell>
          <cell r="S132"/>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410</v>
          </cell>
          <cell r="H133" t="str">
            <v>Percentage of long-stay residents experiencing one or more falls with major injury</v>
          </cell>
          <cell r="I133" t="str">
            <v>Long Stay</v>
          </cell>
          <cell r="J133">
            <v>0</v>
          </cell>
          <cell r="K133"/>
          <cell r="L133">
            <v>0.88495999999999997</v>
          </cell>
          <cell r="M133"/>
          <cell r="N133">
            <v>0.87719000000000003</v>
          </cell>
          <cell r="O133"/>
          <cell r="P133">
            <v>0.82645000000000002</v>
          </cell>
          <cell r="Q133"/>
          <cell r="R133">
            <v>0.65645600000000004</v>
          </cell>
          <cell r="S133"/>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410</v>
          </cell>
          <cell r="H134" t="str">
            <v>Percentage of long-stay residents experiencing one or more falls with major injury</v>
          </cell>
          <cell r="I134" t="str">
            <v>Long Stay</v>
          </cell>
          <cell r="J134">
            <v>0.63693999999999995</v>
          </cell>
          <cell r="K134"/>
          <cell r="L134">
            <v>0.9375</v>
          </cell>
          <cell r="M134"/>
          <cell r="N134">
            <v>1.28617</v>
          </cell>
          <cell r="O134"/>
          <cell r="P134">
            <v>1.91083</v>
          </cell>
          <cell r="Q134"/>
          <cell r="R134">
            <v>1.1914210000000001</v>
          </cell>
          <cell r="S134"/>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410</v>
          </cell>
          <cell r="H135" t="str">
            <v>Percentage of long-stay residents experiencing one or more falls with major injury</v>
          </cell>
          <cell r="I135" t="str">
            <v>Long Stay</v>
          </cell>
          <cell r="J135">
            <v>1.4492799999999999</v>
          </cell>
          <cell r="K135"/>
          <cell r="L135">
            <v>4</v>
          </cell>
          <cell r="M135"/>
          <cell r="N135">
            <v>3.8461500000000002</v>
          </cell>
          <cell r="O135"/>
          <cell r="P135">
            <v>2.5</v>
          </cell>
          <cell r="Q135"/>
          <cell r="R135">
            <v>2.9801329999999999</v>
          </cell>
          <cell r="S135"/>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410</v>
          </cell>
          <cell r="H136" t="str">
            <v>Percentage of long-stay residents experiencing one or more falls with major injury</v>
          </cell>
          <cell r="I136" t="str">
            <v>Long Stay</v>
          </cell>
          <cell r="J136">
            <v>0</v>
          </cell>
          <cell r="K136"/>
          <cell r="L136">
            <v>0</v>
          </cell>
          <cell r="M136"/>
          <cell r="N136">
            <v>0</v>
          </cell>
          <cell r="O136"/>
          <cell r="P136">
            <v>0</v>
          </cell>
          <cell r="Q136"/>
          <cell r="R136">
            <v>0</v>
          </cell>
          <cell r="S136"/>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410</v>
          </cell>
          <cell r="H137" t="str">
            <v>Percentage of long-stay residents experiencing one or more falls with major injury</v>
          </cell>
          <cell r="I137" t="str">
            <v>Long Stay</v>
          </cell>
          <cell r="J137">
            <v>2.1978</v>
          </cell>
          <cell r="K137"/>
          <cell r="L137">
            <v>2.0408200000000001</v>
          </cell>
          <cell r="M137"/>
          <cell r="N137">
            <v>1.0101</v>
          </cell>
          <cell r="O137"/>
          <cell r="P137">
            <v>1.96078</v>
          </cell>
          <cell r="Q137"/>
          <cell r="R137">
            <v>1.7948710000000001</v>
          </cell>
          <cell r="S137"/>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410</v>
          </cell>
          <cell r="H138" t="str">
            <v>Percentage of long-stay residents experiencing one or more falls with major injury</v>
          </cell>
          <cell r="I138" t="str">
            <v>Long Stay</v>
          </cell>
          <cell r="J138">
            <v>5</v>
          </cell>
          <cell r="K138"/>
          <cell r="L138">
            <v>3.80952</v>
          </cell>
          <cell r="M138"/>
          <cell r="N138">
            <v>5.1546399999999997</v>
          </cell>
          <cell r="O138"/>
          <cell r="P138">
            <v>2.88462</v>
          </cell>
          <cell r="Q138"/>
          <cell r="R138">
            <v>4.1871929999999997</v>
          </cell>
          <cell r="S138"/>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410</v>
          </cell>
          <cell r="H139" t="str">
            <v>Percentage of long-stay residents experiencing one or more falls with major injury</v>
          </cell>
          <cell r="I139" t="str">
            <v>Long Stay</v>
          </cell>
          <cell r="J139">
            <v>2.7027000000000001</v>
          </cell>
          <cell r="K139"/>
          <cell r="L139">
            <v>2.40964</v>
          </cell>
          <cell r="M139"/>
          <cell r="N139">
            <v>2.3809499999999999</v>
          </cell>
          <cell r="O139"/>
          <cell r="P139">
            <v>2.2988499999999998</v>
          </cell>
          <cell r="Q139"/>
          <cell r="R139">
            <v>2.4390230000000002</v>
          </cell>
          <cell r="S139"/>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410</v>
          </cell>
          <cell r="H140" t="str">
            <v>Percentage of long-stay residents experiencing one or more falls with major injury</v>
          </cell>
          <cell r="I140" t="str">
            <v>Long Stay</v>
          </cell>
          <cell r="J140">
            <v>4.3956</v>
          </cell>
          <cell r="K140"/>
          <cell r="L140">
            <v>4.4943799999999996</v>
          </cell>
          <cell r="M140"/>
          <cell r="N140">
            <v>2.2727300000000001</v>
          </cell>
          <cell r="O140"/>
          <cell r="P140">
            <v>2.1276600000000001</v>
          </cell>
          <cell r="Q140"/>
          <cell r="R140">
            <v>3.3149160000000002</v>
          </cell>
          <cell r="S140"/>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410</v>
          </cell>
          <cell r="H141" t="str">
            <v>Percentage of long-stay residents experiencing one or more falls with major injury</v>
          </cell>
          <cell r="I141" t="str">
            <v>Long Stay</v>
          </cell>
          <cell r="J141">
            <v>2.1505399999999999</v>
          </cell>
          <cell r="K141"/>
          <cell r="L141">
            <v>1.0752699999999999</v>
          </cell>
          <cell r="M141"/>
          <cell r="N141">
            <v>1.9417500000000001</v>
          </cell>
          <cell r="O141"/>
          <cell r="P141">
            <v>3.80952</v>
          </cell>
          <cell r="Q141"/>
          <cell r="R141">
            <v>2.2842639999999999</v>
          </cell>
          <cell r="S141"/>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410</v>
          </cell>
          <cell r="H142" t="str">
            <v>Percentage of long-stay residents experiencing one or more falls with major injury</v>
          </cell>
          <cell r="I142" t="str">
            <v>Long Stay</v>
          </cell>
          <cell r="J142">
            <v>0.75187999999999999</v>
          </cell>
          <cell r="K142"/>
          <cell r="L142">
            <v>0.72638999999999998</v>
          </cell>
          <cell r="M142"/>
          <cell r="N142">
            <v>0.96386000000000005</v>
          </cell>
          <cell r="O142"/>
          <cell r="P142">
            <v>1.5</v>
          </cell>
          <cell r="Q142"/>
          <cell r="R142">
            <v>0.983406</v>
          </cell>
          <cell r="S142"/>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410</v>
          </cell>
          <cell r="H143" t="str">
            <v>Percentage of long-stay residents experiencing one or more falls with major injury</v>
          </cell>
          <cell r="I143" t="str">
            <v>Long Stay</v>
          </cell>
          <cell r="J143">
            <v>1.3513500000000001</v>
          </cell>
          <cell r="K143"/>
          <cell r="L143">
            <v>1.4285699999999999</v>
          </cell>
          <cell r="M143"/>
          <cell r="N143">
            <v>1.3513500000000001</v>
          </cell>
          <cell r="O143"/>
          <cell r="P143">
            <v>0</v>
          </cell>
          <cell r="Q143"/>
          <cell r="R143">
            <v>1.016948</v>
          </cell>
          <cell r="S143"/>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410</v>
          </cell>
          <cell r="H144" t="str">
            <v>Percentage of long-stay residents experiencing one or more falls with major injury</v>
          </cell>
          <cell r="I144" t="str">
            <v>Long Stay</v>
          </cell>
          <cell r="J144">
            <v>1.7857099999999999</v>
          </cell>
          <cell r="K144"/>
          <cell r="L144">
            <v>1.6806700000000001</v>
          </cell>
          <cell r="M144"/>
          <cell r="N144">
            <v>1.7699100000000001</v>
          </cell>
          <cell r="O144"/>
          <cell r="P144">
            <v>0.90090000000000003</v>
          </cell>
          <cell r="Q144"/>
          <cell r="R144">
            <v>1.538459</v>
          </cell>
          <cell r="S144"/>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410</v>
          </cell>
          <cell r="H145" t="str">
            <v>Percentage of long-stay residents experiencing one or more falls with major injury</v>
          </cell>
          <cell r="I145" t="str">
            <v>Long Stay</v>
          </cell>
          <cell r="J145">
            <v>2.5640999999999998</v>
          </cell>
          <cell r="K145"/>
          <cell r="L145">
            <v>4</v>
          </cell>
          <cell r="M145"/>
          <cell r="N145">
            <v>2.7777799999999999</v>
          </cell>
          <cell r="O145"/>
          <cell r="P145">
            <v>2.9850699999999999</v>
          </cell>
          <cell r="Q145"/>
          <cell r="R145">
            <v>3.0821909999999999</v>
          </cell>
          <cell r="S145"/>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410</v>
          </cell>
          <cell r="H146" t="str">
            <v>Percentage of long-stay residents experiencing one or more falls with major injury</v>
          </cell>
          <cell r="I146" t="str">
            <v>Long Stay</v>
          </cell>
          <cell r="J146">
            <v>1.5503899999999999</v>
          </cell>
          <cell r="K146"/>
          <cell r="L146">
            <v>1.3513500000000001</v>
          </cell>
          <cell r="M146"/>
          <cell r="N146">
            <v>1.3422799999999999</v>
          </cell>
          <cell r="O146"/>
          <cell r="P146">
            <v>3.44828</v>
          </cell>
          <cell r="Q146"/>
          <cell r="R146">
            <v>1.9264460000000001</v>
          </cell>
          <cell r="S146"/>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410</v>
          </cell>
          <cell r="H147" t="str">
            <v>Percentage of long-stay residents experiencing one or more falls with major injury</v>
          </cell>
          <cell r="I147" t="str">
            <v>Long Stay</v>
          </cell>
          <cell r="J147">
            <v>2.6666699999999999</v>
          </cell>
          <cell r="K147"/>
          <cell r="L147">
            <v>2.4691399999999999</v>
          </cell>
          <cell r="M147"/>
          <cell r="N147">
            <v>0</v>
          </cell>
          <cell r="O147"/>
          <cell r="P147">
            <v>0</v>
          </cell>
          <cell r="Q147"/>
          <cell r="R147">
            <v>1.149427</v>
          </cell>
          <cell r="S147"/>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410</v>
          </cell>
          <cell r="H148" t="str">
            <v>Percentage of long-stay residents experiencing one or more falls with major injury</v>
          </cell>
          <cell r="I148" t="str">
            <v>Long Stay</v>
          </cell>
          <cell r="J148">
            <v>3.3783799999999999</v>
          </cell>
          <cell r="K148"/>
          <cell r="L148">
            <v>5.2287600000000003</v>
          </cell>
          <cell r="M148"/>
          <cell r="N148">
            <v>4.3209900000000001</v>
          </cell>
          <cell r="O148"/>
          <cell r="P148">
            <v>4.4303800000000004</v>
          </cell>
          <cell r="Q148"/>
          <cell r="R148">
            <v>4.3478279999999998</v>
          </cell>
          <cell r="S148"/>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410</v>
          </cell>
          <cell r="H149" t="str">
            <v>Percentage of long-stay residents experiencing one or more falls with major injury</v>
          </cell>
          <cell r="I149" t="str">
            <v>Long Stay</v>
          </cell>
          <cell r="J149">
            <v>4.3478300000000001</v>
          </cell>
          <cell r="K149"/>
          <cell r="L149">
            <v>3.2967</v>
          </cell>
          <cell r="M149"/>
          <cell r="N149">
            <v>2.1505399999999999</v>
          </cell>
          <cell r="O149"/>
          <cell r="P149">
            <v>1.85185</v>
          </cell>
          <cell r="Q149"/>
          <cell r="R149">
            <v>2.8645839999999998</v>
          </cell>
          <cell r="S149"/>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410</v>
          </cell>
          <cell r="H150" t="str">
            <v>Percentage of long-stay residents experiencing one or more falls with major injury</v>
          </cell>
          <cell r="I150" t="str">
            <v>Long Stay</v>
          </cell>
          <cell r="J150">
            <v>3.7735799999999999</v>
          </cell>
          <cell r="K150"/>
          <cell r="L150">
            <v>7.84314</v>
          </cell>
          <cell r="M150"/>
          <cell r="N150">
            <v>8</v>
          </cell>
          <cell r="O150"/>
          <cell r="P150">
            <v>11.90476</v>
          </cell>
          <cell r="Q150"/>
          <cell r="R150">
            <v>7.65306</v>
          </cell>
          <cell r="S150"/>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410</v>
          </cell>
          <cell r="H151" t="str">
            <v>Percentage of long-stay residents experiencing one or more falls with major injury</v>
          </cell>
          <cell r="I151" t="str">
            <v>Long Stay</v>
          </cell>
          <cell r="J151">
            <v>0.67567999999999995</v>
          </cell>
          <cell r="K151"/>
          <cell r="L151">
            <v>1.3071900000000001</v>
          </cell>
          <cell r="M151"/>
          <cell r="N151">
            <v>1.9230799999999999</v>
          </cell>
          <cell r="O151"/>
          <cell r="P151">
            <v>1.89873</v>
          </cell>
          <cell r="Q151"/>
          <cell r="R151">
            <v>1.4634149999999999</v>
          </cell>
          <cell r="S151"/>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410</v>
          </cell>
          <cell r="H152" t="str">
            <v>Percentage of long-stay residents experiencing one or more falls with major injury</v>
          </cell>
          <cell r="I152" t="str">
            <v>Long Stay</v>
          </cell>
          <cell r="J152">
            <v>1.72414</v>
          </cell>
          <cell r="K152"/>
          <cell r="L152">
            <v>3.1745999999999999</v>
          </cell>
          <cell r="M152"/>
          <cell r="N152">
            <v>1.49254</v>
          </cell>
          <cell r="O152"/>
          <cell r="P152">
            <v>1.63934</v>
          </cell>
          <cell r="Q152"/>
          <cell r="R152">
            <v>2.0080309999999999</v>
          </cell>
          <cell r="S152"/>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410</v>
          </cell>
          <cell r="H153" t="str">
            <v>Percentage of long-stay residents experiencing one or more falls with major injury</v>
          </cell>
          <cell r="I153" t="str">
            <v>Long Stay</v>
          </cell>
          <cell r="J153">
            <v>2.40964</v>
          </cell>
          <cell r="K153"/>
          <cell r="L153">
            <v>2.4691399999999999</v>
          </cell>
          <cell r="M153"/>
          <cell r="N153">
            <v>1.13636</v>
          </cell>
          <cell r="O153"/>
          <cell r="P153">
            <v>0</v>
          </cell>
          <cell r="Q153"/>
          <cell r="R153">
            <v>1.4749270000000001</v>
          </cell>
          <cell r="S153"/>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410</v>
          </cell>
          <cell r="H154" t="str">
            <v>Percentage of long-stay residents experiencing one or more falls with major injury</v>
          </cell>
          <cell r="I154" t="str">
            <v>Long Stay</v>
          </cell>
          <cell r="J154">
            <v>0.74073999999999995</v>
          </cell>
          <cell r="K154"/>
          <cell r="L154">
            <v>0.68027000000000004</v>
          </cell>
          <cell r="M154"/>
          <cell r="N154">
            <v>0.67567999999999995</v>
          </cell>
          <cell r="O154"/>
          <cell r="P154">
            <v>1.3513500000000001</v>
          </cell>
          <cell r="Q154"/>
          <cell r="R154">
            <v>0.86505200000000004</v>
          </cell>
          <cell r="S154"/>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410</v>
          </cell>
          <cell r="H155" t="str">
            <v>Percentage of long-stay residents experiencing one or more falls with major injury</v>
          </cell>
          <cell r="I155" t="str">
            <v>Long Stay</v>
          </cell>
          <cell r="J155">
            <v>2.1582699999999999</v>
          </cell>
          <cell r="K155"/>
          <cell r="L155">
            <v>2.0689700000000002</v>
          </cell>
          <cell r="M155"/>
          <cell r="N155">
            <v>1.3513500000000001</v>
          </cell>
          <cell r="O155"/>
          <cell r="P155">
            <v>2.6845599999999998</v>
          </cell>
          <cell r="Q155"/>
          <cell r="R155">
            <v>2.0654029999999999</v>
          </cell>
          <cell r="S155"/>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410</v>
          </cell>
          <cell r="H156" t="str">
            <v>Percentage of long-stay residents experiencing one or more falls with major injury</v>
          </cell>
          <cell r="I156" t="str">
            <v>Long Stay</v>
          </cell>
          <cell r="J156">
            <v>0</v>
          </cell>
          <cell r="K156"/>
          <cell r="L156">
            <v>0</v>
          </cell>
          <cell r="M156"/>
          <cell r="N156">
            <v>0</v>
          </cell>
          <cell r="O156"/>
          <cell r="P156">
            <v>0</v>
          </cell>
          <cell r="Q156"/>
          <cell r="R156">
            <v>0</v>
          </cell>
          <cell r="S156"/>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410</v>
          </cell>
          <cell r="H157" t="str">
            <v>Percentage of long-stay residents experiencing one or more falls with major injury</v>
          </cell>
          <cell r="I157" t="str">
            <v>Long Stay</v>
          </cell>
          <cell r="J157">
            <v>4.9382700000000002</v>
          </cell>
          <cell r="K157"/>
          <cell r="L157">
            <v>3.9473699999999998</v>
          </cell>
          <cell r="M157"/>
          <cell r="N157">
            <v>6.6666699999999999</v>
          </cell>
          <cell r="O157"/>
          <cell r="P157">
            <v>6.1728399999999999</v>
          </cell>
          <cell r="Q157"/>
          <cell r="R157">
            <v>5.431311</v>
          </cell>
          <cell r="S157"/>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410</v>
          </cell>
          <cell r="H158" t="str">
            <v>Percentage of long-stay residents experiencing one or more falls with major injury</v>
          </cell>
          <cell r="I158" t="str">
            <v>Long Stay</v>
          </cell>
          <cell r="J158">
            <v>1.0752699999999999</v>
          </cell>
          <cell r="K158"/>
          <cell r="L158">
            <v>2.0833300000000001</v>
          </cell>
          <cell r="M158"/>
          <cell r="N158">
            <v>0</v>
          </cell>
          <cell r="O158"/>
          <cell r="P158">
            <v>0</v>
          </cell>
          <cell r="Q158"/>
          <cell r="R158">
            <v>0.817438</v>
          </cell>
          <cell r="S158"/>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410</v>
          </cell>
          <cell r="H159" t="str">
            <v>Percentage of long-stay residents experiencing one or more falls with major injury</v>
          </cell>
          <cell r="I159" t="str">
            <v>Long Stay</v>
          </cell>
          <cell r="J159">
            <v>2.40964</v>
          </cell>
          <cell r="K159"/>
          <cell r="L159">
            <v>1.0101</v>
          </cell>
          <cell r="M159"/>
          <cell r="N159">
            <v>0.98038999999999998</v>
          </cell>
          <cell r="O159"/>
          <cell r="P159">
            <v>0</v>
          </cell>
          <cell r="Q159"/>
          <cell r="R159">
            <v>1.0282770000000001</v>
          </cell>
          <cell r="S159"/>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410</v>
          </cell>
          <cell r="H160" t="str">
            <v>Percentage of long-stay residents experiencing one or more falls with major injury</v>
          </cell>
          <cell r="I160" t="str">
            <v>Long Stay</v>
          </cell>
          <cell r="J160">
            <v>2.5</v>
          </cell>
          <cell r="K160"/>
          <cell r="L160">
            <v>2.4390200000000002</v>
          </cell>
          <cell r="M160"/>
          <cell r="N160">
            <v>4.87805</v>
          </cell>
          <cell r="O160"/>
          <cell r="P160">
            <v>4.81928</v>
          </cell>
          <cell r="Q160"/>
          <cell r="R160">
            <v>3.6697250000000001</v>
          </cell>
          <cell r="S160"/>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410</v>
          </cell>
          <cell r="H161" t="str">
            <v>Percentage of long-stay residents experiencing one or more falls with major injury</v>
          </cell>
          <cell r="I161" t="str">
            <v>Long Stay</v>
          </cell>
          <cell r="J161">
            <v>0</v>
          </cell>
          <cell r="K161"/>
          <cell r="L161">
            <v>0</v>
          </cell>
          <cell r="M161"/>
          <cell r="N161">
            <v>1.2658199999999999</v>
          </cell>
          <cell r="O161"/>
          <cell r="P161">
            <v>0</v>
          </cell>
          <cell r="Q161"/>
          <cell r="R161">
            <v>0.32894699999999999</v>
          </cell>
          <cell r="S161"/>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410</v>
          </cell>
          <cell r="H162" t="str">
            <v>Percentage of long-stay residents experiencing one or more falls with major injury</v>
          </cell>
          <cell r="I162" t="str">
            <v>Long Stay</v>
          </cell>
          <cell r="J162">
            <v>0</v>
          </cell>
          <cell r="K162"/>
          <cell r="L162">
            <v>2.1739099999999998</v>
          </cell>
          <cell r="M162"/>
          <cell r="N162">
            <v>3.37079</v>
          </cell>
          <cell r="O162"/>
          <cell r="P162">
            <v>1.0989</v>
          </cell>
          <cell r="Q162"/>
          <cell r="R162">
            <v>1.666666</v>
          </cell>
          <cell r="S162"/>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410</v>
          </cell>
          <cell r="H163" t="str">
            <v>Percentage of long-stay residents experiencing one or more falls with major injury</v>
          </cell>
          <cell r="I163" t="str">
            <v>Long Stay</v>
          </cell>
          <cell r="J163">
            <v>1.9230799999999999</v>
          </cell>
          <cell r="K163"/>
          <cell r="L163">
            <v>1.7543899999999999</v>
          </cell>
          <cell r="M163"/>
          <cell r="N163">
            <v>1.5872999999999999</v>
          </cell>
          <cell r="O163"/>
          <cell r="P163">
            <v>2.1739099999999998</v>
          </cell>
          <cell r="Q163"/>
          <cell r="R163">
            <v>1.857143</v>
          </cell>
          <cell r="S163"/>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410</v>
          </cell>
          <cell r="H164" t="str">
            <v>Percentage of long-stay residents experiencing one or more falls with major injury</v>
          </cell>
          <cell r="I164" t="str">
            <v>Long Stay</v>
          </cell>
          <cell r="J164">
            <v>3.9370099999999999</v>
          </cell>
          <cell r="K164"/>
          <cell r="L164">
            <v>2.3809499999999999</v>
          </cell>
          <cell r="M164"/>
          <cell r="N164">
            <v>0.97087000000000001</v>
          </cell>
          <cell r="O164"/>
          <cell r="P164">
            <v>4</v>
          </cell>
          <cell r="Q164"/>
          <cell r="R164">
            <v>2.850876</v>
          </cell>
          <cell r="S164"/>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410</v>
          </cell>
          <cell r="H165" t="str">
            <v>Percentage of long-stay residents experiencing one or more falls with major injury</v>
          </cell>
          <cell r="I165" t="str">
            <v>Long Stay</v>
          </cell>
          <cell r="J165">
            <v>5.2631600000000001</v>
          </cell>
          <cell r="K165"/>
          <cell r="L165">
            <v>3.5714299999999999</v>
          </cell>
          <cell r="M165"/>
          <cell r="N165">
            <v>0</v>
          </cell>
          <cell r="O165"/>
          <cell r="P165">
            <v>3.7735799999999999</v>
          </cell>
          <cell r="Q165"/>
          <cell r="R165">
            <v>3.2110089999999998</v>
          </cell>
          <cell r="S165"/>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410</v>
          </cell>
          <cell r="H166" t="str">
            <v>Percentage of long-stay residents experiencing one or more falls with major injury</v>
          </cell>
          <cell r="I166" t="str">
            <v>Long Stay</v>
          </cell>
          <cell r="J166">
            <v>1.7391300000000001</v>
          </cell>
          <cell r="K166"/>
          <cell r="L166">
            <v>2.4390200000000002</v>
          </cell>
          <cell r="M166"/>
          <cell r="N166">
            <v>3.0303</v>
          </cell>
          <cell r="O166"/>
          <cell r="P166">
            <v>2.34375</v>
          </cell>
          <cell r="Q166"/>
          <cell r="R166">
            <v>2.409637</v>
          </cell>
          <cell r="S166"/>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410</v>
          </cell>
          <cell r="H167" t="str">
            <v>Percentage of long-stay residents experiencing one or more falls with major injury</v>
          </cell>
          <cell r="I167" t="str">
            <v>Long Stay</v>
          </cell>
          <cell r="J167">
            <v>2.8985500000000002</v>
          </cell>
          <cell r="K167"/>
          <cell r="L167">
            <v>1.3333299999999999</v>
          </cell>
          <cell r="M167"/>
          <cell r="N167">
            <v>1.3513500000000001</v>
          </cell>
          <cell r="O167"/>
          <cell r="P167">
            <v>1.4285699999999999</v>
          </cell>
          <cell r="Q167"/>
          <cell r="R167">
            <v>1.7361089999999999</v>
          </cell>
          <cell r="S167"/>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410</v>
          </cell>
          <cell r="H168" t="str">
            <v>Percentage of long-stay residents experiencing one or more falls with major injury</v>
          </cell>
          <cell r="I168" t="str">
            <v>Long Stay</v>
          </cell>
          <cell r="J168">
            <v>4.5454499999999998</v>
          </cell>
          <cell r="K168"/>
          <cell r="L168">
            <v>3.6036000000000001</v>
          </cell>
          <cell r="M168"/>
          <cell r="N168">
            <v>3.92157</v>
          </cell>
          <cell r="O168"/>
          <cell r="P168">
            <v>3.80952</v>
          </cell>
          <cell r="Q168"/>
          <cell r="R168">
            <v>3.9408840000000001</v>
          </cell>
          <cell r="S168"/>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410</v>
          </cell>
          <cell r="H169" t="str">
            <v>Percentage of long-stay residents experiencing one or more falls with major injury</v>
          </cell>
          <cell r="I169" t="str">
            <v>Long Stay</v>
          </cell>
          <cell r="J169">
            <v>3.7383199999999999</v>
          </cell>
          <cell r="K169"/>
          <cell r="L169">
            <v>3</v>
          </cell>
          <cell r="M169"/>
          <cell r="N169">
            <v>1.96078</v>
          </cell>
          <cell r="O169"/>
          <cell r="P169">
            <v>4.3859599999999999</v>
          </cell>
          <cell r="Q169"/>
          <cell r="R169">
            <v>3.3096909999999999</v>
          </cell>
          <cell r="S169"/>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410</v>
          </cell>
          <cell r="H170" t="str">
            <v>Percentage of long-stay residents experiencing one or more falls with major injury</v>
          </cell>
          <cell r="I170" t="str">
            <v>Long Stay</v>
          </cell>
          <cell r="J170">
            <v>0</v>
          </cell>
          <cell r="K170"/>
          <cell r="L170">
            <v>0</v>
          </cell>
          <cell r="M170"/>
          <cell r="N170">
            <v>0</v>
          </cell>
          <cell r="O170"/>
          <cell r="P170">
            <v>0</v>
          </cell>
          <cell r="Q170"/>
          <cell r="R170">
            <v>0</v>
          </cell>
          <cell r="S170"/>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410</v>
          </cell>
          <cell r="H171" t="str">
            <v>Percentage of long-stay residents experiencing one or more falls with major injury</v>
          </cell>
          <cell r="I171" t="str">
            <v>Long Stay</v>
          </cell>
          <cell r="J171">
            <v>1.62602</v>
          </cell>
          <cell r="K171"/>
          <cell r="L171">
            <v>1.62602</v>
          </cell>
          <cell r="M171"/>
          <cell r="N171">
            <v>0.8</v>
          </cell>
          <cell r="O171"/>
          <cell r="P171">
            <v>0.78125</v>
          </cell>
          <cell r="Q171"/>
          <cell r="R171">
            <v>1.202407</v>
          </cell>
          <cell r="S171"/>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410</v>
          </cell>
          <cell r="H172" t="str">
            <v>Percentage of long-stay residents experiencing one or more falls with major injury</v>
          </cell>
          <cell r="I172" t="str">
            <v>Long Stay</v>
          </cell>
          <cell r="J172">
            <v>5.3763399999999999</v>
          </cell>
          <cell r="K172"/>
          <cell r="L172">
            <v>3.125</v>
          </cell>
          <cell r="M172"/>
          <cell r="N172">
            <v>3.0927799999999999</v>
          </cell>
          <cell r="O172"/>
          <cell r="P172">
            <v>0.91742999999999997</v>
          </cell>
          <cell r="Q172"/>
          <cell r="R172">
            <v>3.037973</v>
          </cell>
          <cell r="S172"/>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410</v>
          </cell>
          <cell r="H173" t="str">
            <v>Percentage of long-stay residents experiencing one or more falls with major injury</v>
          </cell>
          <cell r="I173" t="str">
            <v>Long Stay</v>
          </cell>
          <cell r="J173">
            <v>8.6956500000000005</v>
          </cell>
          <cell r="K173"/>
          <cell r="L173">
            <v>4.1666699999999999</v>
          </cell>
          <cell r="M173"/>
          <cell r="N173">
            <v>0</v>
          </cell>
          <cell r="O173"/>
          <cell r="P173">
            <v>3.5714299999999999</v>
          </cell>
          <cell r="Q173"/>
          <cell r="R173">
            <v>3.9215689999999999</v>
          </cell>
          <cell r="S173"/>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410</v>
          </cell>
          <cell r="H174" t="str">
            <v>Percentage of long-stay residents experiencing one or more falls with major injury</v>
          </cell>
          <cell r="I174" t="str">
            <v>Long Stay</v>
          </cell>
          <cell r="J174">
            <v>5.7471300000000003</v>
          </cell>
          <cell r="K174"/>
          <cell r="L174">
            <v>6.0240999999999998</v>
          </cell>
          <cell r="M174"/>
          <cell r="N174">
            <v>3.7037</v>
          </cell>
          <cell r="O174"/>
          <cell r="P174">
            <v>3.8461500000000002</v>
          </cell>
          <cell r="Q174"/>
          <cell r="R174">
            <v>4.8632220000000004</v>
          </cell>
          <cell r="S174"/>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410</v>
          </cell>
          <cell r="H175" t="str">
            <v>Percentage of long-stay residents experiencing one or more falls with major injury</v>
          </cell>
          <cell r="I175" t="str">
            <v>Long Stay</v>
          </cell>
          <cell r="J175">
            <v>7.1428599999999998</v>
          </cell>
          <cell r="K175"/>
          <cell r="L175">
            <v>4.2857099999999999</v>
          </cell>
          <cell r="M175"/>
          <cell r="N175">
            <v>7.3529400000000003</v>
          </cell>
          <cell r="O175"/>
          <cell r="P175">
            <v>5.5555599999999998</v>
          </cell>
          <cell r="Q175"/>
          <cell r="R175">
            <v>6.0714290000000002</v>
          </cell>
          <cell r="S175"/>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410</v>
          </cell>
          <cell r="H176" t="str">
            <v>Percentage of long-stay residents experiencing one or more falls with major injury</v>
          </cell>
          <cell r="I176" t="str">
            <v>Long Stay</v>
          </cell>
          <cell r="J176">
            <v>0.86207</v>
          </cell>
          <cell r="K176"/>
          <cell r="L176">
            <v>0.90908999999999995</v>
          </cell>
          <cell r="M176"/>
          <cell r="N176">
            <v>0.86207</v>
          </cell>
          <cell r="O176"/>
          <cell r="P176">
            <v>1.7857099999999999</v>
          </cell>
          <cell r="Q176"/>
          <cell r="R176">
            <v>1.101321</v>
          </cell>
          <cell r="S176"/>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410</v>
          </cell>
          <cell r="H177" t="str">
            <v>Percentage of long-stay residents experiencing one or more falls with major injury</v>
          </cell>
          <cell r="I177" t="str">
            <v>Long Stay</v>
          </cell>
          <cell r="J177">
            <v>2.2727300000000001</v>
          </cell>
          <cell r="K177"/>
          <cell r="L177">
            <v>2.2727300000000001</v>
          </cell>
          <cell r="M177"/>
          <cell r="N177">
            <v>2.5</v>
          </cell>
          <cell r="O177"/>
          <cell r="P177">
            <v>5.2631600000000001</v>
          </cell>
          <cell r="Q177"/>
          <cell r="R177">
            <v>3.0120499999999999</v>
          </cell>
          <cell r="S177"/>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410</v>
          </cell>
          <cell r="H178" t="str">
            <v>Percentage of long-stay residents experiencing one or more falls with major injury</v>
          </cell>
          <cell r="I178" t="str">
            <v>Long Stay</v>
          </cell>
          <cell r="J178">
            <v>0</v>
          </cell>
          <cell r="K178"/>
          <cell r="L178">
            <v>0</v>
          </cell>
          <cell r="M178"/>
          <cell r="N178">
            <v>0</v>
          </cell>
          <cell r="O178"/>
          <cell r="P178">
            <v>5.4054099999999998</v>
          </cell>
          <cell r="Q178"/>
          <cell r="R178">
            <v>1.3605449999999999</v>
          </cell>
          <cell r="S178"/>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410</v>
          </cell>
          <cell r="H179" t="str">
            <v>Percentage of long-stay residents experiencing one or more falls with major injury</v>
          </cell>
          <cell r="I179" t="str">
            <v>Long Stay</v>
          </cell>
          <cell r="J179">
            <v>2.8571399999999998</v>
          </cell>
          <cell r="K179"/>
          <cell r="L179">
            <v>2.7397300000000002</v>
          </cell>
          <cell r="M179"/>
          <cell r="N179">
            <v>1.3513500000000001</v>
          </cell>
          <cell r="O179"/>
          <cell r="P179">
            <v>1.31579</v>
          </cell>
          <cell r="Q179"/>
          <cell r="R179">
            <v>2.0477820000000002</v>
          </cell>
          <cell r="S179"/>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410</v>
          </cell>
          <cell r="H180" t="str">
            <v>Percentage of long-stay residents experiencing one or more falls with major injury</v>
          </cell>
          <cell r="I180" t="str">
            <v>Long Stay</v>
          </cell>
          <cell r="J180">
            <v>3.4883700000000002</v>
          </cell>
          <cell r="K180"/>
          <cell r="L180">
            <v>1.0416700000000001</v>
          </cell>
          <cell r="M180"/>
          <cell r="N180">
            <v>1.0752699999999999</v>
          </cell>
          <cell r="O180"/>
          <cell r="P180">
            <v>2.1978</v>
          </cell>
          <cell r="Q180"/>
          <cell r="R180">
            <v>1.912568</v>
          </cell>
          <cell r="S180"/>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410</v>
          </cell>
          <cell r="H181" t="str">
            <v>Percentage of long-stay residents experiencing one or more falls with major injury</v>
          </cell>
          <cell r="I181" t="str">
            <v>Long Stay</v>
          </cell>
          <cell r="J181">
            <v>2.3809499999999999</v>
          </cell>
          <cell r="K181"/>
          <cell r="L181">
            <v>0</v>
          </cell>
          <cell r="M181"/>
          <cell r="N181">
            <v>0</v>
          </cell>
          <cell r="O181"/>
          <cell r="P181">
            <v>2.1739099999999998</v>
          </cell>
          <cell r="Q181"/>
          <cell r="R181">
            <v>1.0989</v>
          </cell>
          <cell r="S181"/>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410</v>
          </cell>
          <cell r="H182" t="str">
            <v>Percentage of long-stay residents experiencing one or more falls with major injury</v>
          </cell>
          <cell r="I182" t="str">
            <v>Long Stay</v>
          </cell>
          <cell r="J182">
            <v>0.92166000000000003</v>
          </cell>
          <cell r="K182"/>
          <cell r="L182">
            <v>2.2123900000000001</v>
          </cell>
          <cell r="M182"/>
          <cell r="N182">
            <v>3.9301300000000001</v>
          </cell>
          <cell r="O182"/>
          <cell r="P182">
            <v>4.8458100000000002</v>
          </cell>
          <cell r="Q182"/>
          <cell r="R182">
            <v>3.003336</v>
          </cell>
          <cell r="S182"/>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410</v>
          </cell>
          <cell r="H183" t="str">
            <v>Percentage of long-stay residents experiencing one or more falls with major injury</v>
          </cell>
          <cell r="I183" t="str">
            <v>Long Stay</v>
          </cell>
          <cell r="J183">
            <v>4.2253499999999997</v>
          </cell>
          <cell r="K183"/>
          <cell r="L183">
            <v>4</v>
          </cell>
          <cell r="M183"/>
          <cell r="N183">
            <v>4.2857099999999999</v>
          </cell>
          <cell r="O183"/>
          <cell r="P183">
            <v>5.6337999999999999</v>
          </cell>
          <cell r="Q183"/>
          <cell r="R183">
            <v>4.5296139999999996</v>
          </cell>
          <cell r="S183"/>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410</v>
          </cell>
          <cell r="H184" t="str">
            <v>Percentage of long-stay residents experiencing one or more falls with major injury</v>
          </cell>
          <cell r="I184" t="str">
            <v>Long Stay</v>
          </cell>
          <cell r="J184">
            <v>0</v>
          </cell>
          <cell r="K184"/>
          <cell r="L184">
            <v>0.94340000000000002</v>
          </cell>
          <cell r="M184"/>
          <cell r="N184">
            <v>1</v>
          </cell>
          <cell r="O184"/>
          <cell r="P184">
            <v>0.97087000000000001</v>
          </cell>
          <cell r="Q184"/>
          <cell r="R184">
            <v>0.728155</v>
          </cell>
          <cell r="S184"/>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410</v>
          </cell>
          <cell r="H185" t="str">
            <v>Percentage of long-stay residents experiencing one or more falls with major injury</v>
          </cell>
          <cell r="I185" t="str">
            <v>Long Stay</v>
          </cell>
          <cell r="J185">
            <v>3.1446499999999999</v>
          </cell>
          <cell r="K185"/>
          <cell r="L185">
            <v>0.60606000000000004</v>
          </cell>
          <cell r="M185"/>
          <cell r="N185">
            <v>2.6666699999999999</v>
          </cell>
          <cell r="O185"/>
          <cell r="P185">
            <v>3.5714299999999999</v>
          </cell>
          <cell r="Q185"/>
          <cell r="R185">
            <v>2.4429970000000001</v>
          </cell>
          <cell r="S185"/>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410</v>
          </cell>
          <cell r="H186" t="str">
            <v>Percentage of long-stay residents experiencing one or more falls with major injury</v>
          </cell>
          <cell r="I186" t="str">
            <v>Long Stay</v>
          </cell>
          <cell r="J186">
            <v>1.43885</v>
          </cell>
          <cell r="K186"/>
          <cell r="L186">
            <v>1.38889</v>
          </cell>
          <cell r="M186"/>
          <cell r="N186">
            <v>1.4184399999999999</v>
          </cell>
          <cell r="O186"/>
          <cell r="P186">
            <v>2.0547900000000001</v>
          </cell>
          <cell r="Q186"/>
          <cell r="R186">
            <v>1.5789470000000001</v>
          </cell>
          <cell r="S186"/>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410</v>
          </cell>
          <cell r="H187" t="str">
            <v>Percentage of long-stay residents experiencing one or more falls with major injury</v>
          </cell>
          <cell r="I187" t="str">
            <v>Long Stay</v>
          </cell>
          <cell r="J187">
            <v>5.2083300000000001</v>
          </cell>
          <cell r="K187"/>
          <cell r="L187">
            <v>4.7169800000000004</v>
          </cell>
          <cell r="M187"/>
          <cell r="N187">
            <v>1.8691599999999999</v>
          </cell>
          <cell r="O187"/>
          <cell r="P187">
            <v>1.65289</v>
          </cell>
          <cell r="Q187"/>
          <cell r="R187">
            <v>3.2558120000000002</v>
          </cell>
          <cell r="S187"/>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410</v>
          </cell>
          <cell r="H188" t="str">
            <v>Percentage of long-stay residents experiencing one or more falls with major injury</v>
          </cell>
          <cell r="I188" t="str">
            <v>Long Stay</v>
          </cell>
          <cell r="J188">
            <v>2.63158</v>
          </cell>
          <cell r="K188"/>
          <cell r="L188">
            <v>1.9230799999999999</v>
          </cell>
          <cell r="M188"/>
          <cell r="N188">
            <v>1.96078</v>
          </cell>
          <cell r="O188"/>
          <cell r="P188">
            <v>0.98038999999999998</v>
          </cell>
          <cell r="Q188"/>
          <cell r="R188">
            <v>1.895734</v>
          </cell>
          <cell r="S188"/>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410</v>
          </cell>
          <cell r="H189" t="str">
            <v>Percentage of long-stay residents experiencing one or more falls with major injury</v>
          </cell>
          <cell r="I189" t="str">
            <v>Long Stay</v>
          </cell>
          <cell r="J189">
            <v>2.5</v>
          </cell>
          <cell r="K189"/>
          <cell r="L189">
            <v>5.2631600000000001</v>
          </cell>
          <cell r="M189"/>
          <cell r="N189">
            <v>0</v>
          </cell>
          <cell r="O189"/>
          <cell r="P189">
            <v>0</v>
          </cell>
          <cell r="Q189"/>
          <cell r="R189">
            <v>1.8867929999999999</v>
          </cell>
          <cell r="S189"/>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410</v>
          </cell>
          <cell r="H190" t="str">
            <v>Percentage of long-stay residents experiencing one or more falls with major injury</v>
          </cell>
          <cell r="I190" t="str">
            <v>Long Stay</v>
          </cell>
          <cell r="J190">
            <v>2.1276600000000001</v>
          </cell>
          <cell r="K190"/>
          <cell r="L190">
            <v>3.4013599999999999</v>
          </cell>
          <cell r="M190"/>
          <cell r="N190">
            <v>2.0833300000000001</v>
          </cell>
          <cell r="O190"/>
          <cell r="P190">
            <v>2.8571399999999998</v>
          </cell>
          <cell r="Q190"/>
          <cell r="R190">
            <v>2.622376</v>
          </cell>
          <cell r="S190"/>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410</v>
          </cell>
          <cell r="H191" t="str">
            <v>Percentage of long-stay residents experiencing one or more falls with major injury</v>
          </cell>
          <cell r="I191" t="str">
            <v>Long Stay</v>
          </cell>
          <cell r="J191">
            <v>7.4074099999999996</v>
          </cell>
          <cell r="K191"/>
          <cell r="L191">
            <v>7.1428599999999998</v>
          </cell>
          <cell r="M191"/>
          <cell r="N191">
            <v>6.6666699999999999</v>
          </cell>
          <cell r="O191"/>
          <cell r="P191">
            <v>7.4074099999999996</v>
          </cell>
          <cell r="Q191"/>
          <cell r="R191">
            <v>7.1428599999999998</v>
          </cell>
          <cell r="S191"/>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410</v>
          </cell>
          <cell r="H192" t="str">
            <v>Percentage of long-stay residents experiencing one or more falls with major injury</v>
          </cell>
          <cell r="I192" t="str">
            <v>Long Stay</v>
          </cell>
          <cell r="J192">
            <v>1.7391300000000001</v>
          </cell>
          <cell r="K192"/>
          <cell r="L192">
            <v>0</v>
          </cell>
          <cell r="M192"/>
          <cell r="N192">
            <v>0</v>
          </cell>
          <cell r="O192"/>
          <cell r="P192">
            <v>0.8</v>
          </cell>
          <cell r="Q192"/>
          <cell r="R192">
            <v>0.61601600000000001</v>
          </cell>
          <cell r="S192"/>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410</v>
          </cell>
          <cell r="H193" t="str">
            <v>Percentage of long-stay residents experiencing one or more falls with major injury</v>
          </cell>
          <cell r="I193" t="str">
            <v>Long Stay</v>
          </cell>
          <cell r="J193">
            <v>1.2987</v>
          </cell>
          <cell r="K193"/>
          <cell r="L193">
            <v>1.31579</v>
          </cell>
          <cell r="M193"/>
          <cell r="N193">
            <v>1.25</v>
          </cell>
          <cell r="O193"/>
          <cell r="P193">
            <v>3.6585399999999999</v>
          </cell>
          <cell r="Q193"/>
          <cell r="R193">
            <v>1.904763</v>
          </cell>
          <cell r="S193"/>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410</v>
          </cell>
          <cell r="H194" t="str">
            <v>Percentage of long-stay residents experiencing one or more falls with major injury</v>
          </cell>
          <cell r="I194" t="str">
            <v>Long Stay</v>
          </cell>
          <cell r="J194">
            <v>0</v>
          </cell>
          <cell r="K194"/>
          <cell r="L194">
            <v>0</v>
          </cell>
          <cell r="M194"/>
          <cell r="N194">
            <v>0</v>
          </cell>
          <cell r="O194"/>
          <cell r="P194">
            <v>1.3333299999999999</v>
          </cell>
          <cell r="Q194"/>
          <cell r="R194">
            <v>0.31347900000000001</v>
          </cell>
          <cell r="S194"/>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410</v>
          </cell>
          <cell r="H195" t="str">
            <v>Percentage of long-stay residents experiencing one or more falls with major injury</v>
          </cell>
          <cell r="I195" t="str">
            <v>Long Stay</v>
          </cell>
          <cell r="J195">
            <v>0</v>
          </cell>
          <cell r="K195"/>
          <cell r="L195">
            <v>2.32558</v>
          </cell>
          <cell r="M195"/>
          <cell r="N195">
            <v>0</v>
          </cell>
          <cell r="O195"/>
          <cell r="P195">
            <v>0</v>
          </cell>
          <cell r="Q195"/>
          <cell r="R195">
            <v>0.61349699999999996</v>
          </cell>
          <cell r="S195"/>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410</v>
          </cell>
          <cell r="H196" t="str">
            <v>Percentage of long-stay residents experiencing one or more falls with major injury</v>
          </cell>
          <cell r="I196" t="str">
            <v>Long Stay</v>
          </cell>
          <cell r="J196">
            <v>1.16279</v>
          </cell>
          <cell r="K196"/>
          <cell r="L196">
            <v>1.1764699999999999</v>
          </cell>
          <cell r="M196"/>
          <cell r="N196">
            <v>1.2195100000000001</v>
          </cell>
          <cell r="O196"/>
          <cell r="P196">
            <v>2.40964</v>
          </cell>
          <cell r="Q196"/>
          <cell r="R196">
            <v>1.4880949999999999</v>
          </cell>
          <cell r="S196"/>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410</v>
          </cell>
          <cell r="H197" t="str">
            <v>Percentage of long-stay residents experiencing one or more falls with major injury</v>
          </cell>
          <cell r="I197" t="str">
            <v>Long Stay</v>
          </cell>
          <cell r="J197">
            <v>1.2658199999999999</v>
          </cell>
          <cell r="K197"/>
          <cell r="L197">
            <v>2.4390200000000002</v>
          </cell>
          <cell r="M197"/>
          <cell r="N197">
            <v>1.19048</v>
          </cell>
          <cell r="O197"/>
          <cell r="P197">
            <v>2.32558</v>
          </cell>
          <cell r="Q197"/>
          <cell r="R197">
            <v>1.8126880000000001</v>
          </cell>
          <cell r="S197"/>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410</v>
          </cell>
          <cell r="H198" t="str">
            <v>Percentage of long-stay residents experiencing one or more falls with major injury</v>
          </cell>
          <cell r="I198" t="str">
            <v>Long Stay</v>
          </cell>
          <cell r="J198">
            <v>1.63934</v>
          </cell>
          <cell r="K198"/>
          <cell r="L198">
            <v>0</v>
          </cell>
          <cell r="M198"/>
          <cell r="N198">
            <v>1.4705900000000001</v>
          </cell>
          <cell r="O198"/>
          <cell r="P198">
            <v>1.3513500000000001</v>
          </cell>
          <cell r="Q198"/>
          <cell r="R198">
            <v>1.1235949999999999</v>
          </cell>
          <cell r="S198"/>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410</v>
          </cell>
          <cell r="H199" t="str">
            <v>Percentage of long-stay residents experiencing one or more falls with major injury</v>
          </cell>
          <cell r="I199" t="str">
            <v>Long Stay</v>
          </cell>
          <cell r="J199">
            <v>2.63158</v>
          </cell>
          <cell r="K199"/>
          <cell r="L199">
            <v>1.7857099999999999</v>
          </cell>
          <cell r="M199"/>
          <cell r="N199">
            <v>1.69492</v>
          </cell>
          <cell r="O199"/>
          <cell r="P199">
            <v>0.83333000000000002</v>
          </cell>
          <cell r="Q199"/>
          <cell r="R199">
            <v>1.7241379999999999</v>
          </cell>
          <cell r="S199"/>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410</v>
          </cell>
          <cell r="H200" t="str">
            <v>Percentage of long-stay residents experiencing one or more falls with major injury</v>
          </cell>
          <cell r="I200" t="str">
            <v>Long Stay</v>
          </cell>
          <cell r="J200">
            <v>2.0833300000000001</v>
          </cell>
          <cell r="K200"/>
          <cell r="L200">
            <v>3.125</v>
          </cell>
          <cell r="M200"/>
          <cell r="N200">
            <v>2.1739099999999998</v>
          </cell>
          <cell r="O200"/>
          <cell r="P200">
            <v>2.1276600000000001</v>
          </cell>
          <cell r="Q200"/>
          <cell r="R200">
            <v>2.380951</v>
          </cell>
          <cell r="S200"/>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410</v>
          </cell>
          <cell r="H201" t="str">
            <v>Percentage of long-stay residents experiencing one or more falls with major injury</v>
          </cell>
          <cell r="I201" t="str">
            <v>Long Stay</v>
          </cell>
          <cell r="J201">
            <v>1.25</v>
          </cell>
          <cell r="K201"/>
          <cell r="L201">
            <v>1.13636</v>
          </cell>
          <cell r="M201"/>
          <cell r="N201">
            <v>2.1978</v>
          </cell>
          <cell r="O201"/>
          <cell r="P201">
            <v>2.1276600000000001</v>
          </cell>
          <cell r="Q201"/>
          <cell r="R201">
            <v>1.6997150000000001</v>
          </cell>
          <cell r="S201"/>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410</v>
          </cell>
          <cell r="H202" t="str">
            <v>Percentage of long-stay residents experiencing one or more falls with major injury</v>
          </cell>
          <cell r="I202" t="str">
            <v>Long Stay</v>
          </cell>
          <cell r="J202">
            <v>0</v>
          </cell>
          <cell r="K202"/>
          <cell r="L202">
            <v>0</v>
          </cell>
          <cell r="M202"/>
          <cell r="N202">
            <v>2.9411800000000001</v>
          </cell>
          <cell r="O202"/>
          <cell r="P202">
            <v>2.9411800000000001</v>
          </cell>
          <cell r="Q202"/>
          <cell r="R202">
            <v>1.5873029999999999</v>
          </cell>
          <cell r="S202"/>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410</v>
          </cell>
          <cell r="H203" t="str">
            <v>Percentage of long-stay residents experiencing one or more falls with major injury</v>
          </cell>
          <cell r="I203" t="str">
            <v>Long Stay</v>
          </cell>
          <cell r="J203">
            <v>2.5640999999999998</v>
          </cell>
          <cell r="K203"/>
          <cell r="L203">
            <v>3.9473699999999998</v>
          </cell>
          <cell r="M203"/>
          <cell r="N203">
            <v>1.31579</v>
          </cell>
          <cell r="O203"/>
          <cell r="P203">
            <v>0</v>
          </cell>
          <cell r="Q203"/>
          <cell r="R203">
            <v>1.9480519999999999</v>
          </cell>
          <cell r="S203"/>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410</v>
          </cell>
          <cell r="H204" t="str">
            <v>Percentage of long-stay residents experiencing one or more falls with major injury</v>
          </cell>
          <cell r="I204" t="str">
            <v>Long Stay</v>
          </cell>
          <cell r="J204">
            <v>2.9702999999999999</v>
          </cell>
          <cell r="K204"/>
          <cell r="L204">
            <v>3</v>
          </cell>
          <cell r="M204"/>
          <cell r="N204">
            <v>0.96153999999999995</v>
          </cell>
          <cell r="O204"/>
          <cell r="P204">
            <v>1.0416700000000001</v>
          </cell>
          <cell r="Q204"/>
          <cell r="R204">
            <v>1.9950140000000001</v>
          </cell>
          <cell r="S204"/>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410</v>
          </cell>
          <cell r="H205" t="str">
            <v>Percentage of long-stay residents experiencing one or more falls with major injury</v>
          </cell>
          <cell r="I205" t="str">
            <v>Long Stay</v>
          </cell>
          <cell r="J205">
            <v>6.5789499999999999</v>
          </cell>
          <cell r="K205"/>
          <cell r="L205">
            <v>5</v>
          </cell>
          <cell r="M205"/>
          <cell r="N205">
            <v>8.3333300000000001</v>
          </cell>
          <cell r="O205"/>
          <cell r="P205">
            <v>7.7777799999999999</v>
          </cell>
          <cell r="Q205"/>
          <cell r="R205">
            <v>6.969697</v>
          </cell>
          <cell r="S205"/>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410</v>
          </cell>
          <cell r="H206" t="str">
            <v>Percentage of long-stay residents experiencing one or more falls with major injury</v>
          </cell>
          <cell r="I206" t="str">
            <v>Long Stay</v>
          </cell>
          <cell r="J206">
            <v>3.2786900000000001</v>
          </cell>
          <cell r="K206"/>
          <cell r="L206">
            <v>1.6129</v>
          </cell>
          <cell r="M206"/>
          <cell r="N206">
            <v>3.0769199999999999</v>
          </cell>
          <cell r="O206"/>
          <cell r="P206">
            <v>3.2258100000000001</v>
          </cell>
          <cell r="Q206"/>
          <cell r="R206">
            <v>2.8</v>
          </cell>
          <cell r="S206"/>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410</v>
          </cell>
          <cell r="H207" t="str">
            <v>Percentage of long-stay residents experiencing one or more falls with major injury</v>
          </cell>
          <cell r="I207" t="str">
            <v>Long Stay</v>
          </cell>
          <cell r="J207">
            <v>0.98038999999999998</v>
          </cell>
          <cell r="K207"/>
          <cell r="L207">
            <v>1.7094</v>
          </cell>
          <cell r="M207"/>
          <cell r="N207">
            <v>5</v>
          </cell>
          <cell r="O207"/>
          <cell r="P207">
            <v>5.0847499999999997</v>
          </cell>
          <cell r="Q207"/>
          <cell r="R207">
            <v>3.282276</v>
          </cell>
          <cell r="S207"/>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410</v>
          </cell>
          <cell r="H208" t="str">
            <v>Percentage of long-stay residents experiencing one or more falls with major injury</v>
          </cell>
          <cell r="I208" t="str">
            <v>Long Stay</v>
          </cell>
          <cell r="J208">
            <v>3.2786900000000001</v>
          </cell>
          <cell r="K208"/>
          <cell r="L208">
            <v>1.7543899999999999</v>
          </cell>
          <cell r="M208"/>
          <cell r="N208">
            <v>1.6129</v>
          </cell>
          <cell r="O208"/>
          <cell r="P208">
            <v>0</v>
          </cell>
          <cell r="Q208"/>
          <cell r="R208">
            <v>1.6597519999999999</v>
          </cell>
          <cell r="S208"/>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410</v>
          </cell>
          <cell r="H209" t="str">
            <v>Percentage of long-stay residents experiencing one or more falls with major injury</v>
          </cell>
          <cell r="I209" t="str">
            <v>Long Stay</v>
          </cell>
          <cell r="J209">
            <v>3.125</v>
          </cell>
          <cell r="K209"/>
          <cell r="L209">
            <v>1.49254</v>
          </cell>
          <cell r="M209"/>
          <cell r="N209">
            <v>0</v>
          </cell>
          <cell r="O209"/>
          <cell r="P209">
            <v>0</v>
          </cell>
          <cell r="Q209"/>
          <cell r="R209">
            <v>1.1194040000000001</v>
          </cell>
          <cell r="S209"/>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410</v>
          </cell>
          <cell r="H210" t="str">
            <v>Percentage of long-stay residents experiencing one or more falls with major injury</v>
          </cell>
          <cell r="I210" t="str">
            <v>Long Stay</v>
          </cell>
          <cell r="J210">
            <v>2.9197099999999998</v>
          </cell>
          <cell r="K210"/>
          <cell r="L210">
            <v>2.8571399999999998</v>
          </cell>
          <cell r="M210"/>
          <cell r="N210">
            <v>2.9629599999999998</v>
          </cell>
          <cell r="O210"/>
          <cell r="P210">
            <v>3.7593999999999999</v>
          </cell>
          <cell r="Q210"/>
          <cell r="R210">
            <v>3.119265</v>
          </cell>
          <cell r="S210"/>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410</v>
          </cell>
          <cell r="H211" t="str">
            <v>Percentage of long-stay residents experiencing one or more falls with major injury</v>
          </cell>
          <cell r="I211" t="str">
            <v>Long Stay</v>
          </cell>
          <cell r="J211">
            <v>1.51515</v>
          </cell>
          <cell r="K211"/>
          <cell r="L211">
            <v>1.5625</v>
          </cell>
          <cell r="M211"/>
          <cell r="N211">
            <v>0</v>
          </cell>
          <cell r="O211"/>
          <cell r="P211">
            <v>1.3513500000000001</v>
          </cell>
          <cell r="Q211"/>
          <cell r="R211">
            <v>1.0948899999999999</v>
          </cell>
          <cell r="S211"/>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410</v>
          </cell>
          <cell r="H212" t="str">
            <v>Percentage of long-stay residents experiencing one or more falls with major injury</v>
          </cell>
          <cell r="I212" t="str">
            <v>Long Stay</v>
          </cell>
          <cell r="J212">
            <v>5.0632900000000003</v>
          </cell>
          <cell r="K212"/>
          <cell r="L212">
            <v>6.5217400000000003</v>
          </cell>
          <cell r="M212"/>
          <cell r="N212">
            <v>7.2164900000000003</v>
          </cell>
          <cell r="O212"/>
          <cell r="P212">
            <v>7.3684200000000004</v>
          </cell>
          <cell r="Q212"/>
          <cell r="R212">
            <v>6.6115690000000003</v>
          </cell>
          <cell r="S212"/>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410</v>
          </cell>
          <cell r="H213" t="str">
            <v>Percentage of long-stay residents experiencing one or more falls with major injury</v>
          </cell>
          <cell r="I213" t="str">
            <v>Long Stay</v>
          </cell>
          <cell r="J213">
            <v>0</v>
          </cell>
          <cell r="K213"/>
          <cell r="L213">
            <v>0</v>
          </cell>
          <cell r="M213"/>
          <cell r="N213">
            <v>0</v>
          </cell>
          <cell r="O213"/>
          <cell r="P213">
            <v>1.7857099999999999</v>
          </cell>
          <cell r="Q213"/>
          <cell r="R213">
            <v>0.40816200000000002</v>
          </cell>
          <cell r="S213"/>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410</v>
          </cell>
          <cell r="H214" t="str">
            <v>Percentage of long-stay residents experiencing one or more falls with major injury</v>
          </cell>
          <cell r="I214" t="str">
            <v>Long Stay</v>
          </cell>
          <cell r="J214">
            <v>0</v>
          </cell>
          <cell r="K214"/>
          <cell r="L214">
            <v>2.0833300000000001</v>
          </cell>
          <cell r="M214"/>
          <cell r="N214">
            <v>2</v>
          </cell>
          <cell r="O214"/>
          <cell r="P214">
            <v>4</v>
          </cell>
          <cell r="Q214"/>
          <cell r="R214">
            <v>2.010049</v>
          </cell>
          <cell r="S214"/>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410</v>
          </cell>
          <cell r="H215" t="str">
            <v>Percentage of long-stay residents experiencing one or more falls with major injury</v>
          </cell>
          <cell r="I215" t="str">
            <v>Long Stay</v>
          </cell>
          <cell r="J215">
            <v>0</v>
          </cell>
          <cell r="K215"/>
          <cell r="L215">
            <v>0</v>
          </cell>
          <cell r="M215"/>
          <cell r="N215">
            <v>0</v>
          </cell>
          <cell r="O215"/>
          <cell r="P215">
            <v>1.5384599999999999</v>
          </cell>
          <cell r="Q215"/>
          <cell r="R215">
            <v>0.408163</v>
          </cell>
          <cell r="S215"/>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410</v>
          </cell>
          <cell r="H216" t="str">
            <v>Percentage of long-stay residents experiencing one or more falls with major injury</v>
          </cell>
          <cell r="I216" t="str">
            <v>Long Stay</v>
          </cell>
          <cell r="J216">
            <v>5.3571400000000002</v>
          </cell>
          <cell r="K216"/>
          <cell r="L216">
            <v>4.8387099999999998</v>
          </cell>
          <cell r="M216"/>
          <cell r="N216">
            <v>2.6086999999999998</v>
          </cell>
          <cell r="O216"/>
          <cell r="P216">
            <v>3.6363599999999998</v>
          </cell>
          <cell r="Q216"/>
          <cell r="R216">
            <v>4.1214750000000002</v>
          </cell>
          <cell r="S216"/>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410</v>
          </cell>
          <cell r="H217" t="str">
            <v>Percentage of long-stay residents experiencing one or more falls with major injury</v>
          </cell>
          <cell r="I217" t="str">
            <v>Long Stay</v>
          </cell>
          <cell r="J217">
            <v>4.3715799999999998</v>
          </cell>
          <cell r="K217"/>
          <cell r="L217">
            <v>4.4198899999999997</v>
          </cell>
          <cell r="M217"/>
          <cell r="N217">
            <v>5.0279299999999996</v>
          </cell>
          <cell r="O217"/>
          <cell r="P217">
            <v>1.6574599999999999</v>
          </cell>
          <cell r="Q217"/>
          <cell r="R217">
            <v>3.8674019999999998</v>
          </cell>
          <cell r="S217"/>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410</v>
          </cell>
          <cell r="H218" t="str">
            <v>Percentage of long-stay residents experiencing one or more falls with major injury</v>
          </cell>
          <cell r="I218" t="str">
            <v>Long Stay</v>
          </cell>
          <cell r="J218">
            <v>0</v>
          </cell>
          <cell r="K218"/>
          <cell r="L218">
            <v>2.63158</v>
          </cell>
          <cell r="M218"/>
          <cell r="N218">
            <v>5.5555599999999998</v>
          </cell>
          <cell r="O218"/>
          <cell r="P218">
            <v>8.1081099999999999</v>
          </cell>
          <cell r="Q218"/>
          <cell r="R218">
            <v>4.109591</v>
          </cell>
          <cell r="S218"/>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410</v>
          </cell>
          <cell r="H219" t="str">
            <v>Percentage of long-stay residents experiencing one or more falls with major injury</v>
          </cell>
          <cell r="I219" t="str">
            <v>Long Stay</v>
          </cell>
          <cell r="J219">
            <v>2.6666699999999999</v>
          </cell>
          <cell r="K219"/>
          <cell r="L219">
            <v>4.81928</v>
          </cell>
          <cell r="M219"/>
          <cell r="N219">
            <v>4.5976999999999997</v>
          </cell>
          <cell r="O219"/>
          <cell r="P219">
            <v>3.5714299999999999</v>
          </cell>
          <cell r="Q219"/>
          <cell r="R219">
            <v>3.9513690000000001</v>
          </cell>
          <cell r="S219"/>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410</v>
          </cell>
          <cell r="H220" t="str">
            <v>Percentage of long-stay residents experiencing one or more falls with major injury</v>
          </cell>
          <cell r="I220" t="str">
            <v>Long Stay</v>
          </cell>
          <cell r="J220">
            <v>0</v>
          </cell>
          <cell r="K220"/>
          <cell r="L220">
            <v>2.2727300000000001</v>
          </cell>
          <cell r="M220"/>
          <cell r="N220">
            <v>2.2727300000000001</v>
          </cell>
          <cell r="O220"/>
          <cell r="P220">
            <v>0</v>
          </cell>
          <cell r="Q220"/>
          <cell r="R220">
            <v>1.1363650000000001</v>
          </cell>
          <cell r="S220"/>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410</v>
          </cell>
          <cell r="H221" t="str">
            <v>Percentage of long-stay residents experiencing one or more falls with major injury</v>
          </cell>
          <cell r="I221" t="str">
            <v>Long Stay</v>
          </cell>
          <cell r="J221">
            <v>12.67606</v>
          </cell>
          <cell r="K221"/>
          <cell r="L221">
            <v>6.9444400000000002</v>
          </cell>
          <cell r="M221"/>
          <cell r="N221">
            <v>7.1428599999999998</v>
          </cell>
          <cell r="O221"/>
          <cell r="P221">
            <v>5.1948100000000004</v>
          </cell>
          <cell r="Q221"/>
          <cell r="R221">
            <v>7.9310359999999998</v>
          </cell>
          <cell r="S221"/>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410</v>
          </cell>
          <cell r="H222" t="str">
            <v>Percentage of long-stay residents experiencing one or more falls with major injury</v>
          </cell>
          <cell r="I222" t="str">
            <v>Long Stay</v>
          </cell>
          <cell r="J222" t="str">
            <v>*</v>
          </cell>
          <cell r="K222">
            <v>9</v>
          </cell>
          <cell r="L222" t="str">
            <v>*</v>
          </cell>
          <cell r="M222">
            <v>9</v>
          </cell>
          <cell r="N222" t="str">
            <v>*</v>
          </cell>
          <cell r="O222">
            <v>9</v>
          </cell>
          <cell r="P222" t="str">
            <v>*</v>
          </cell>
          <cell r="Q222">
            <v>9</v>
          </cell>
          <cell r="R222">
            <v>0</v>
          </cell>
          <cell r="S222"/>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410</v>
          </cell>
          <cell r="H223" t="str">
            <v>Percentage of long-stay residents experiencing one or more falls with major injury</v>
          </cell>
          <cell r="I223" t="str">
            <v>Long Stay</v>
          </cell>
          <cell r="J223">
            <v>0.83333000000000002</v>
          </cell>
          <cell r="K223"/>
          <cell r="L223">
            <v>1.65289</v>
          </cell>
          <cell r="M223"/>
          <cell r="N223">
            <v>1.7094</v>
          </cell>
          <cell r="O223"/>
          <cell r="P223">
            <v>1.5267200000000001</v>
          </cell>
          <cell r="Q223"/>
          <cell r="R223">
            <v>1.431492</v>
          </cell>
          <cell r="S223"/>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410</v>
          </cell>
          <cell r="H224" t="str">
            <v>Percentage of long-stay residents experiencing one or more falls with major injury</v>
          </cell>
          <cell r="I224" t="str">
            <v>Long Stay</v>
          </cell>
          <cell r="J224">
            <v>2.5</v>
          </cell>
          <cell r="K224"/>
          <cell r="L224">
            <v>2.5973999999999999</v>
          </cell>
          <cell r="M224"/>
          <cell r="N224">
            <v>2.4691399999999999</v>
          </cell>
          <cell r="O224"/>
          <cell r="P224">
            <v>4.5976999999999997</v>
          </cell>
          <cell r="Q224"/>
          <cell r="R224">
            <v>3.0769229999999999</v>
          </cell>
          <cell r="S224"/>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410</v>
          </cell>
          <cell r="H225" t="str">
            <v>Percentage of long-stay residents experiencing one or more falls with major injury</v>
          </cell>
          <cell r="I225" t="str">
            <v>Long Stay</v>
          </cell>
          <cell r="J225">
            <v>10</v>
          </cell>
          <cell r="K225"/>
          <cell r="L225">
            <v>6.8965500000000004</v>
          </cell>
          <cell r="M225"/>
          <cell r="N225">
            <v>6.25</v>
          </cell>
          <cell r="O225"/>
          <cell r="P225">
            <v>5.7142900000000001</v>
          </cell>
          <cell r="Q225"/>
          <cell r="R225">
            <v>7.1428580000000004</v>
          </cell>
          <cell r="S225"/>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410</v>
          </cell>
          <cell r="H226" t="str">
            <v>Percentage of long-stay residents experiencing one or more falls with major injury</v>
          </cell>
          <cell r="I226" t="str">
            <v>Long Stay</v>
          </cell>
          <cell r="J226">
            <v>0.97087000000000001</v>
          </cell>
          <cell r="K226"/>
          <cell r="L226">
            <v>0.99009999999999998</v>
          </cell>
          <cell r="M226"/>
          <cell r="N226">
            <v>0.97087000000000001</v>
          </cell>
          <cell r="O226"/>
          <cell r="P226">
            <v>0.99009999999999998</v>
          </cell>
          <cell r="Q226"/>
          <cell r="R226">
            <v>0.98039100000000001</v>
          </cell>
          <cell r="S226"/>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410</v>
          </cell>
          <cell r="H227" t="str">
            <v>Percentage of long-stay residents experiencing one or more falls with major injury</v>
          </cell>
          <cell r="I227" t="str">
            <v>Long Stay</v>
          </cell>
          <cell r="J227">
            <v>3.5714299999999999</v>
          </cell>
          <cell r="K227"/>
          <cell r="L227">
            <v>0</v>
          </cell>
          <cell r="M227"/>
          <cell r="N227">
            <v>0</v>
          </cell>
          <cell r="O227"/>
          <cell r="P227">
            <v>5.4054099999999998</v>
          </cell>
          <cell r="Q227"/>
          <cell r="R227">
            <v>2.380954</v>
          </cell>
          <cell r="S227"/>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410</v>
          </cell>
          <cell r="H228" t="str">
            <v>Percentage of long-stay residents experiencing one or more falls with major injury</v>
          </cell>
          <cell r="I228" t="str">
            <v>Long Stay</v>
          </cell>
          <cell r="J228">
            <v>0.90908999999999995</v>
          </cell>
          <cell r="K228"/>
          <cell r="L228">
            <v>0.94340000000000002</v>
          </cell>
          <cell r="M228"/>
          <cell r="N228">
            <v>0.95238</v>
          </cell>
          <cell r="O228"/>
          <cell r="P228">
            <v>0.91742999999999997</v>
          </cell>
          <cell r="Q228"/>
          <cell r="R228">
            <v>0.93023299999999998</v>
          </cell>
          <cell r="S228"/>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410</v>
          </cell>
          <cell r="H229" t="str">
            <v>Percentage of long-stay residents experiencing one or more falls with major injury</v>
          </cell>
          <cell r="I229" t="str">
            <v>Long Stay</v>
          </cell>
          <cell r="J229">
            <v>4.6729000000000003</v>
          </cell>
          <cell r="K229"/>
          <cell r="L229">
            <v>2.9702999999999999</v>
          </cell>
          <cell r="M229"/>
          <cell r="N229">
            <v>4.0816299999999996</v>
          </cell>
          <cell r="O229"/>
          <cell r="P229">
            <v>3.0612200000000001</v>
          </cell>
          <cell r="Q229"/>
          <cell r="R229">
            <v>3.7128709999999998</v>
          </cell>
          <cell r="S229"/>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410</v>
          </cell>
          <cell r="H230" t="str">
            <v>Percentage of long-stay residents experiencing one or more falls with major injury</v>
          </cell>
          <cell r="I230" t="str">
            <v>Long Stay</v>
          </cell>
          <cell r="J230">
            <v>0</v>
          </cell>
          <cell r="K230"/>
          <cell r="L230">
            <v>0</v>
          </cell>
          <cell r="M230"/>
          <cell r="N230">
            <v>0</v>
          </cell>
          <cell r="O230"/>
          <cell r="P230">
            <v>1.0989</v>
          </cell>
          <cell r="Q230"/>
          <cell r="R230">
            <v>0.27027000000000001</v>
          </cell>
          <cell r="S230"/>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410</v>
          </cell>
          <cell r="H231" t="str">
            <v>Percentage of long-stay residents experiencing one or more falls with major injury</v>
          </cell>
          <cell r="I231" t="str">
            <v>Long Stay</v>
          </cell>
          <cell r="J231">
            <v>4.0816299999999996</v>
          </cell>
          <cell r="K231"/>
          <cell r="L231">
            <v>3.9603999999999999</v>
          </cell>
          <cell r="M231"/>
          <cell r="N231">
            <v>1.9802</v>
          </cell>
          <cell r="O231"/>
          <cell r="P231">
            <v>0</v>
          </cell>
          <cell r="Q231"/>
          <cell r="R231">
            <v>2.4570029999999998</v>
          </cell>
          <cell r="S231"/>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410</v>
          </cell>
          <cell r="H232" t="str">
            <v>Percentage of long-stay residents experiencing one or more falls with major injury</v>
          </cell>
          <cell r="I232" t="str">
            <v>Long Stay</v>
          </cell>
          <cell r="J232">
            <v>1.96078</v>
          </cell>
          <cell r="K232"/>
          <cell r="L232">
            <v>1.8656699999999999</v>
          </cell>
          <cell r="M232"/>
          <cell r="N232">
            <v>1.50376</v>
          </cell>
          <cell r="O232"/>
          <cell r="P232">
            <v>1.56863</v>
          </cell>
          <cell r="Q232"/>
          <cell r="R232">
            <v>1.724137</v>
          </cell>
          <cell r="S232"/>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410</v>
          </cell>
          <cell r="H233" t="str">
            <v>Percentage of long-stay residents experiencing one or more falls with major injury</v>
          </cell>
          <cell r="I233" t="str">
            <v>Long Stay</v>
          </cell>
          <cell r="J233">
            <v>3.0303</v>
          </cell>
          <cell r="K233"/>
          <cell r="L233">
            <v>5.6337999999999999</v>
          </cell>
          <cell r="M233"/>
          <cell r="N233">
            <v>4.1666699999999999</v>
          </cell>
          <cell r="O233"/>
          <cell r="P233">
            <v>5.0632900000000003</v>
          </cell>
          <cell r="Q233"/>
          <cell r="R233">
            <v>4.5138879999999997</v>
          </cell>
          <cell r="S233"/>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410</v>
          </cell>
          <cell r="H234" t="str">
            <v>Percentage of long-stay residents experiencing one or more falls with major injury</v>
          </cell>
          <cell r="I234" t="str">
            <v>Long Stay</v>
          </cell>
          <cell r="J234">
            <v>4.87805</v>
          </cell>
          <cell r="K234"/>
          <cell r="L234">
            <v>4.65116</v>
          </cell>
          <cell r="M234"/>
          <cell r="N234">
            <v>4.0816299999999996</v>
          </cell>
          <cell r="O234"/>
          <cell r="P234">
            <v>2.0833300000000001</v>
          </cell>
          <cell r="Q234"/>
          <cell r="R234">
            <v>3.8674010000000001</v>
          </cell>
          <cell r="S234"/>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410</v>
          </cell>
          <cell r="H235" t="str">
            <v>Percentage of long-stay residents experiencing one or more falls with major injury</v>
          </cell>
          <cell r="I235" t="str">
            <v>Long Stay</v>
          </cell>
          <cell r="J235">
            <v>1.90476</v>
          </cell>
          <cell r="K235"/>
          <cell r="L235">
            <v>3.7735799999999999</v>
          </cell>
          <cell r="M235"/>
          <cell r="N235">
            <v>1.8018000000000001</v>
          </cell>
          <cell r="O235"/>
          <cell r="P235">
            <v>2.7522899999999999</v>
          </cell>
          <cell r="Q235"/>
          <cell r="R235">
            <v>2.5522010000000002</v>
          </cell>
          <cell r="S235"/>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410</v>
          </cell>
          <cell r="H236" t="str">
            <v>Percentage of long-stay residents experiencing one or more falls with major injury</v>
          </cell>
          <cell r="I236" t="str">
            <v>Long Stay</v>
          </cell>
          <cell r="J236">
            <v>2.4691399999999999</v>
          </cell>
          <cell r="K236"/>
          <cell r="L236">
            <v>2.7397300000000002</v>
          </cell>
          <cell r="M236"/>
          <cell r="N236">
            <v>2.3529399999999998</v>
          </cell>
          <cell r="O236"/>
          <cell r="P236">
            <v>1.2987</v>
          </cell>
          <cell r="Q236"/>
          <cell r="R236">
            <v>2.2151909999999999</v>
          </cell>
          <cell r="S236"/>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410</v>
          </cell>
          <cell r="H237" t="str">
            <v>Percentage of long-stay residents experiencing one or more falls with major injury</v>
          </cell>
          <cell r="I237" t="str">
            <v>Long Stay</v>
          </cell>
          <cell r="J237">
            <v>6.4516099999999996</v>
          </cell>
          <cell r="K237"/>
          <cell r="L237">
            <v>5.7142900000000001</v>
          </cell>
          <cell r="M237"/>
          <cell r="N237">
            <v>2.8571399999999998</v>
          </cell>
          <cell r="O237"/>
          <cell r="P237">
            <v>5.5555599999999998</v>
          </cell>
          <cell r="Q237"/>
          <cell r="R237">
            <v>5.1094900000000001</v>
          </cell>
          <cell r="S237"/>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410</v>
          </cell>
          <cell r="H238" t="str">
            <v>Percentage of long-stay residents experiencing one or more falls with major injury</v>
          </cell>
          <cell r="I238" t="str">
            <v>Long Stay</v>
          </cell>
          <cell r="J238">
            <v>5.2980099999999997</v>
          </cell>
          <cell r="K238"/>
          <cell r="L238">
            <v>3.8709699999999998</v>
          </cell>
          <cell r="M238"/>
          <cell r="N238">
            <v>4.0268499999999996</v>
          </cell>
          <cell r="O238"/>
          <cell r="P238">
            <v>4.0816299999999996</v>
          </cell>
          <cell r="Q238"/>
          <cell r="R238">
            <v>4.318937</v>
          </cell>
          <cell r="S238"/>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410</v>
          </cell>
          <cell r="H239" t="str">
            <v>Percentage of long-stay residents experiencing one or more falls with major injury</v>
          </cell>
          <cell r="I239" t="str">
            <v>Long Stay</v>
          </cell>
          <cell r="J239">
            <v>2.3809499999999999</v>
          </cell>
          <cell r="K239"/>
          <cell r="L239">
            <v>0</v>
          </cell>
          <cell r="M239"/>
          <cell r="N239">
            <v>0</v>
          </cell>
          <cell r="O239"/>
          <cell r="P239">
            <v>0</v>
          </cell>
          <cell r="Q239"/>
          <cell r="R239">
            <v>0.564971</v>
          </cell>
          <cell r="S239"/>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410</v>
          </cell>
          <cell r="H240" t="str">
            <v>Percentage of long-stay residents experiencing one or more falls with major injury</v>
          </cell>
          <cell r="I240" t="str">
            <v>Long Stay</v>
          </cell>
          <cell r="J240">
            <v>1.13636</v>
          </cell>
          <cell r="K240"/>
          <cell r="L240">
            <v>5.1020399999999997</v>
          </cell>
          <cell r="M240"/>
          <cell r="N240">
            <v>3.9603999999999999</v>
          </cell>
          <cell r="O240"/>
          <cell r="P240">
            <v>4</v>
          </cell>
          <cell r="Q240"/>
          <cell r="R240">
            <v>3.6175709999999999</v>
          </cell>
          <cell r="S240"/>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410</v>
          </cell>
          <cell r="H241" t="str">
            <v>Percentage of long-stay residents experiencing one or more falls with major injury</v>
          </cell>
          <cell r="I241" t="str">
            <v>Long Stay</v>
          </cell>
          <cell r="J241">
            <v>0</v>
          </cell>
          <cell r="K241"/>
          <cell r="L241">
            <v>0</v>
          </cell>
          <cell r="M241"/>
          <cell r="N241">
            <v>0</v>
          </cell>
          <cell r="O241"/>
          <cell r="P241">
            <v>0</v>
          </cell>
          <cell r="Q241"/>
          <cell r="R241">
            <v>0</v>
          </cell>
          <cell r="S241"/>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410</v>
          </cell>
          <cell r="H242" t="str">
            <v>Percentage of long-stay residents experiencing one or more falls with major injury</v>
          </cell>
          <cell r="I242" t="str">
            <v>Long Stay</v>
          </cell>
          <cell r="J242">
            <v>3.8461500000000002</v>
          </cell>
          <cell r="K242"/>
          <cell r="L242">
            <v>4</v>
          </cell>
          <cell r="M242"/>
          <cell r="N242">
            <v>8</v>
          </cell>
          <cell r="O242"/>
          <cell r="P242">
            <v>8.3333300000000001</v>
          </cell>
          <cell r="Q242"/>
          <cell r="R242">
            <v>5.9999979999999997</v>
          </cell>
          <cell r="S242"/>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410</v>
          </cell>
          <cell r="H243" t="str">
            <v>Percentage of long-stay residents experiencing one or more falls with major injury</v>
          </cell>
          <cell r="I243" t="str">
            <v>Long Stay</v>
          </cell>
          <cell r="J243">
            <v>0</v>
          </cell>
          <cell r="K243"/>
          <cell r="L243">
            <v>0</v>
          </cell>
          <cell r="M243"/>
          <cell r="N243">
            <v>0</v>
          </cell>
          <cell r="O243"/>
          <cell r="P243">
            <v>0</v>
          </cell>
          <cell r="Q243"/>
          <cell r="R243">
            <v>0</v>
          </cell>
          <cell r="S243"/>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410</v>
          </cell>
          <cell r="H244" t="str">
            <v>Percentage of long-stay residents experiencing one or more falls with major injury</v>
          </cell>
          <cell r="I244" t="str">
            <v>Long Stay</v>
          </cell>
          <cell r="J244">
            <v>4.3478300000000001</v>
          </cell>
          <cell r="K244"/>
          <cell r="L244">
            <v>3.60825</v>
          </cell>
          <cell r="M244"/>
          <cell r="N244">
            <v>4.9751200000000004</v>
          </cell>
          <cell r="O244"/>
          <cell r="P244">
            <v>5.0505100000000001</v>
          </cell>
          <cell r="Q244"/>
          <cell r="R244">
            <v>4.5000020000000003</v>
          </cell>
          <cell r="S244"/>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410</v>
          </cell>
          <cell r="H245" t="str">
            <v>Percentage of long-stay residents experiencing one or more falls with major injury</v>
          </cell>
          <cell r="I245" t="str">
            <v>Long Stay</v>
          </cell>
          <cell r="J245">
            <v>1.40845</v>
          </cell>
          <cell r="K245"/>
          <cell r="L245">
            <v>2.7777799999999999</v>
          </cell>
          <cell r="M245"/>
          <cell r="N245">
            <v>1.40845</v>
          </cell>
          <cell r="O245"/>
          <cell r="P245">
            <v>2.63158</v>
          </cell>
          <cell r="Q245"/>
          <cell r="R245">
            <v>2.0689660000000001</v>
          </cell>
          <cell r="S245"/>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410</v>
          </cell>
          <cell r="H246" t="str">
            <v>Percentage of long-stay residents experiencing one or more falls with major injury</v>
          </cell>
          <cell r="I246" t="str">
            <v>Long Stay</v>
          </cell>
          <cell r="J246">
            <v>1.5872999999999999</v>
          </cell>
          <cell r="K246"/>
          <cell r="L246">
            <v>2.9850699999999999</v>
          </cell>
          <cell r="M246"/>
          <cell r="N246">
            <v>1.4492799999999999</v>
          </cell>
          <cell r="O246"/>
          <cell r="P246">
            <v>1.49254</v>
          </cell>
          <cell r="Q246"/>
          <cell r="R246">
            <v>1.8796999999999999</v>
          </cell>
          <cell r="S246"/>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410</v>
          </cell>
          <cell r="H247" t="str">
            <v>Percentage of long-stay residents experiencing one or more falls with major injury</v>
          </cell>
          <cell r="I247" t="str">
            <v>Long Stay</v>
          </cell>
          <cell r="J247">
            <v>3.1745999999999999</v>
          </cell>
          <cell r="K247"/>
          <cell r="L247">
            <v>0</v>
          </cell>
          <cell r="M247"/>
          <cell r="N247">
            <v>0</v>
          </cell>
          <cell r="O247"/>
          <cell r="P247">
            <v>0</v>
          </cell>
          <cell r="Q247"/>
          <cell r="R247">
            <v>0.79999900000000002</v>
          </cell>
          <cell r="S247"/>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410</v>
          </cell>
          <cell r="H248" t="str">
            <v>Percentage of long-stay residents experiencing one or more falls with major injury</v>
          </cell>
          <cell r="I248" t="str">
            <v>Long Stay</v>
          </cell>
          <cell r="J248">
            <v>0</v>
          </cell>
          <cell r="K248"/>
          <cell r="L248">
            <v>0</v>
          </cell>
          <cell r="M248"/>
          <cell r="N248">
            <v>0</v>
          </cell>
          <cell r="O248"/>
          <cell r="P248">
            <v>0</v>
          </cell>
          <cell r="Q248"/>
          <cell r="R248">
            <v>0</v>
          </cell>
          <cell r="S248"/>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410</v>
          </cell>
          <cell r="H249" t="str">
            <v>Percentage of long-stay residents experiencing one or more falls with major injury</v>
          </cell>
          <cell r="I249" t="str">
            <v>Long Stay</v>
          </cell>
          <cell r="J249">
            <v>5.2631600000000001</v>
          </cell>
          <cell r="K249"/>
          <cell r="L249">
            <v>2.6666699999999999</v>
          </cell>
          <cell r="M249"/>
          <cell r="N249">
            <v>4.2857099999999999</v>
          </cell>
          <cell r="O249"/>
          <cell r="P249">
            <v>1.4705900000000001</v>
          </cell>
          <cell r="Q249"/>
          <cell r="R249">
            <v>3.4602080000000002</v>
          </cell>
          <cell r="S249"/>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410</v>
          </cell>
          <cell r="H250" t="str">
            <v>Percentage of long-stay residents experiencing one or more falls with major injury</v>
          </cell>
          <cell r="I250" t="str">
            <v>Long Stay</v>
          </cell>
          <cell r="J250">
            <v>4.2105300000000003</v>
          </cell>
          <cell r="K250"/>
          <cell r="L250">
            <v>3.3333300000000001</v>
          </cell>
          <cell r="M250"/>
          <cell r="N250">
            <v>4.0816299999999996</v>
          </cell>
          <cell r="O250"/>
          <cell r="P250">
            <v>4.3478300000000001</v>
          </cell>
          <cell r="Q250"/>
          <cell r="R250">
            <v>4</v>
          </cell>
          <cell r="S250"/>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410</v>
          </cell>
          <cell r="H251" t="str">
            <v>Percentage of long-stay residents experiencing one or more falls with major injury</v>
          </cell>
          <cell r="I251" t="str">
            <v>Long Stay</v>
          </cell>
          <cell r="J251">
            <v>1.6666700000000001</v>
          </cell>
          <cell r="K251"/>
          <cell r="L251">
            <v>0</v>
          </cell>
          <cell r="M251"/>
          <cell r="N251">
            <v>0.84745999999999999</v>
          </cell>
          <cell r="O251"/>
          <cell r="P251">
            <v>0.73529</v>
          </cell>
          <cell r="Q251"/>
          <cell r="R251">
            <v>0.80482900000000002</v>
          </cell>
          <cell r="S251"/>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410</v>
          </cell>
          <cell r="H252" t="str">
            <v>Percentage of long-stay residents experiencing one or more falls with major injury</v>
          </cell>
          <cell r="I252" t="str">
            <v>Long Stay</v>
          </cell>
          <cell r="J252">
            <v>3.3333300000000001</v>
          </cell>
          <cell r="K252"/>
          <cell r="L252">
            <v>5.8823499999999997</v>
          </cell>
          <cell r="M252"/>
          <cell r="N252">
            <v>6.0606099999999996</v>
          </cell>
          <cell r="O252"/>
          <cell r="P252">
            <v>3.2258100000000001</v>
          </cell>
          <cell r="Q252"/>
          <cell r="R252">
            <v>4.6875</v>
          </cell>
          <cell r="S252"/>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410</v>
          </cell>
          <cell r="H253" t="str">
            <v>Percentage of long-stay residents experiencing one or more falls with major injury</v>
          </cell>
          <cell r="I253" t="str">
            <v>Long Stay</v>
          </cell>
          <cell r="J253">
            <v>0</v>
          </cell>
          <cell r="K253"/>
          <cell r="L253">
            <v>0</v>
          </cell>
          <cell r="M253"/>
          <cell r="N253">
            <v>0</v>
          </cell>
          <cell r="O253"/>
          <cell r="P253">
            <v>0</v>
          </cell>
          <cell r="Q253"/>
          <cell r="R253">
            <v>0</v>
          </cell>
          <cell r="S253"/>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410</v>
          </cell>
          <cell r="H254" t="str">
            <v>Percentage of long-stay residents experiencing one or more falls with major injury</v>
          </cell>
          <cell r="I254" t="str">
            <v>Long Stay</v>
          </cell>
          <cell r="J254" t="str">
            <v>*</v>
          </cell>
          <cell r="K254">
            <v>9</v>
          </cell>
          <cell r="L254">
            <v>0</v>
          </cell>
          <cell r="M254"/>
          <cell r="N254">
            <v>0</v>
          </cell>
          <cell r="O254"/>
          <cell r="P254">
            <v>0</v>
          </cell>
          <cell r="Q254"/>
          <cell r="R254">
            <v>0</v>
          </cell>
          <cell r="S254"/>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410</v>
          </cell>
          <cell r="H255" t="str">
            <v>Percentage of long-stay residents experiencing one or more falls with major injury</v>
          </cell>
          <cell r="I255" t="str">
            <v>Long Stay</v>
          </cell>
          <cell r="J255">
            <v>2.7027000000000001</v>
          </cell>
          <cell r="K255"/>
          <cell r="L255">
            <v>2.7777799999999999</v>
          </cell>
          <cell r="M255"/>
          <cell r="N255">
            <v>3.0303</v>
          </cell>
          <cell r="O255"/>
          <cell r="P255">
            <v>4.1666699999999999</v>
          </cell>
          <cell r="Q255"/>
          <cell r="R255">
            <v>3.0769229999999999</v>
          </cell>
          <cell r="S255"/>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410</v>
          </cell>
          <cell r="H256" t="str">
            <v>Percentage of long-stay residents experiencing one or more falls with major injury</v>
          </cell>
          <cell r="I256" t="str">
            <v>Long Stay</v>
          </cell>
          <cell r="J256">
            <v>8.5714299999999994</v>
          </cell>
          <cell r="K256"/>
          <cell r="L256">
            <v>9.0909099999999992</v>
          </cell>
          <cell r="M256"/>
          <cell r="N256">
            <v>2.9411800000000001</v>
          </cell>
          <cell r="O256"/>
          <cell r="P256">
            <v>6.25</v>
          </cell>
          <cell r="Q256"/>
          <cell r="R256">
            <v>6.7164190000000001</v>
          </cell>
          <cell r="S256"/>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410</v>
          </cell>
          <cell r="H257" t="str">
            <v>Percentage of long-stay residents experiencing one or more falls with major injury</v>
          </cell>
          <cell r="I257" t="str">
            <v>Long Stay</v>
          </cell>
          <cell r="J257">
            <v>4.1322299999999998</v>
          </cell>
          <cell r="K257"/>
          <cell r="L257">
            <v>4.1666699999999999</v>
          </cell>
          <cell r="M257"/>
          <cell r="N257">
            <v>3.30579</v>
          </cell>
          <cell r="O257"/>
          <cell r="P257">
            <v>4.1666699999999999</v>
          </cell>
          <cell r="Q257"/>
          <cell r="R257">
            <v>3.9419110000000002</v>
          </cell>
          <cell r="S257"/>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410</v>
          </cell>
          <cell r="H258" t="str">
            <v>Percentage of long-stay residents experiencing one or more falls with major injury</v>
          </cell>
          <cell r="I258" t="str">
            <v>Long Stay</v>
          </cell>
          <cell r="J258">
            <v>2.1739099999999998</v>
          </cell>
          <cell r="K258"/>
          <cell r="L258">
            <v>1</v>
          </cell>
          <cell r="M258"/>
          <cell r="N258">
            <v>1.9802</v>
          </cell>
          <cell r="O258"/>
          <cell r="P258">
            <v>1.9802</v>
          </cell>
          <cell r="Q258"/>
          <cell r="R258">
            <v>1.7766500000000001</v>
          </cell>
          <cell r="S258"/>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410</v>
          </cell>
          <cell r="H259" t="str">
            <v>Percentage of long-stay residents experiencing one or more falls with major injury</v>
          </cell>
          <cell r="I259" t="str">
            <v>Long Stay</v>
          </cell>
          <cell r="J259">
            <v>2.7027000000000001</v>
          </cell>
          <cell r="K259"/>
          <cell r="L259">
            <v>2.7027000000000001</v>
          </cell>
          <cell r="M259"/>
          <cell r="N259">
            <v>2.8571399999999998</v>
          </cell>
          <cell r="O259"/>
          <cell r="P259">
            <v>0</v>
          </cell>
          <cell r="Q259"/>
          <cell r="R259">
            <v>2.0134210000000001</v>
          </cell>
          <cell r="S259"/>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410</v>
          </cell>
          <cell r="H260" t="str">
            <v>Percentage of long-stay residents experiencing one or more falls with major injury</v>
          </cell>
          <cell r="I260" t="str">
            <v>Long Stay</v>
          </cell>
          <cell r="J260">
            <v>0</v>
          </cell>
          <cell r="K260"/>
          <cell r="L260">
            <v>2.4390200000000002</v>
          </cell>
          <cell r="M260"/>
          <cell r="N260">
            <v>2.7027000000000001</v>
          </cell>
          <cell r="O260"/>
          <cell r="P260">
            <v>2.7777799999999999</v>
          </cell>
          <cell r="Q260"/>
          <cell r="R260">
            <v>1.9108270000000001</v>
          </cell>
          <cell r="S260"/>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410</v>
          </cell>
          <cell r="H261" t="str">
            <v>Percentage of long-stay residents experiencing one or more falls with major injury</v>
          </cell>
          <cell r="I261" t="str">
            <v>Long Stay</v>
          </cell>
          <cell r="J261" t="str">
            <v>*</v>
          </cell>
          <cell r="K261">
            <v>9</v>
          </cell>
          <cell r="L261" t="str">
            <v>*</v>
          </cell>
          <cell r="M261">
            <v>9</v>
          </cell>
          <cell r="N261" t="str">
            <v>*</v>
          </cell>
          <cell r="O261">
            <v>9</v>
          </cell>
          <cell r="P261" t="str">
            <v>*</v>
          </cell>
          <cell r="Q261">
            <v>9</v>
          </cell>
          <cell r="R261">
            <v>0</v>
          </cell>
          <cell r="S261"/>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410</v>
          </cell>
          <cell r="H262" t="str">
            <v>Percentage of long-stay residents experiencing one or more falls with major injury</v>
          </cell>
          <cell r="I262" t="str">
            <v>Long Stay</v>
          </cell>
          <cell r="J262">
            <v>1.2658199999999999</v>
          </cell>
          <cell r="K262"/>
          <cell r="L262">
            <v>1.2987</v>
          </cell>
          <cell r="M262"/>
          <cell r="N262">
            <v>3.5714299999999999</v>
          </cell>
          <cell r="O262"/>
          <cell r="P262">
            <v>3.6585399999999999</v>
          </cell>
          <cell r="Q262"/>
          <cell r="R262">
            <v>2.4844719999999998</v>
          </cell>
          <cell r="S262"/>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410</v>
          </cell>
          <cell r="H263" t="str">
            <v>Percentage of long-stay residents experiencing one or more falls with major injury</v>
          </cell>
          <cell r="I263" t="str">
            <v>Long Stay</v>
          </cell>
          <cell r="J263">
            <v>2.0408200000000001</v>
          </cell>
          <cell r="K263"/>
          <cell r="L263">
            <v>1.9230799999999999</v>
          </cell>
          <cell r="M263"/>
          <cell r="N263">
            <v>1.6129</v>
          </cell>
          <cell r="O263"/>
          <cell r="P263">
            <v>1.5625</v>
          </cell>
          <cell r="Q263"/>
          <cell r="R263">
            <v>1.7621150000000001</v>
          </cell>
          <cell r="S263"/>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410</v>
          </cell>
          <cell r="H264" t="str">
            <v>Percentage of long-stay residents experiencing one or more falls with major injury</v>
          </cell>
          <cell r="I264" t="str">
            <v>Long Stay</v>
          </cell>
          <cell r="J264">
            <v>5.4054099999999998</v>
          </cell>
          <cell r="K264"/>
          <cell r="L264">
            <v>3.3333300000000001</v>
          </cell>
          <cell r="M264"/>
          <cell r="N264">
            <v>9.0909099999999992</v>
          </cell>
          <cell r="O264"/>
          <cell r="P264">
            <v>11.764709999999999</v>
          </cell>
          <cell r="Q264"/>
          <cell r="R264">
            <v>7.462688</v>
          </cell>
          <cell r="S264"/>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410</v>
          </cell>
          <cell r="H265" t="str">
            <v>Percentage of long-stay residents experiencing one or more falls with major injury</v>
          </cell>
          <cell r="I265" t="str">
            <v>Long Stay</v>
          </cell>
          <cell r="J265">
            <v>1.6129</v>
          </cell>
          <cell r="K265"/>
          <cell r="L265">
            <v>3.125</v>
          </cell>
          <cell r="M265"/>
          <cell r="N265">
            <v>3.2258100000000001</v>
          </cell>
          <cell r="O265"/>
          <cell r="P265">
            <v>1.72414</v>
          </cell>
          <cell r="Q265"/>
          <cell r="R265">
            <v>2.439025</v>
          </cell>
          <cell r="S265"/>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410</v>
          </cell>
          <cell r="H266" t="str">
            <v>Percentage of long-stay residents experiencing one or more falls with major injury</v>
          </cell>
          <cell r="I266" t="str">
            <v>Long Stay</v>
          </cell>
          <cell r="J266">
            <v>9.3023299999999995</v>
          </cell>
          <cell r="K266"/>
          <cell r="L266">
            <v>10</v>
          </cell>
          <cell r="M266"/>
          <cell r="N266">
            <v>10.256410000000001</v>
          </cell>
          <cell r="O266"/>
          <cell r="P266">
            <v>11.11111</v>
          </cell>
          <cell r="Q266"/>
          <cell r="R266">
            <v>10.126583</v>
          </cell>
          <cell r="S266"/>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410</v>
          </cell>
          <cell r="H267" t="str">
            <v>Percentage of long-stay residents experiencing one or more falls with major injury</v>
          </cell>
          <cell r="I267" t="str">
            <v>Long Stay</v>
          </cell>
          <cell r="J267">
            <v>1.9230799999999999</v>
          </cell>
          <cell r="K267"/>
          <cell r="L267">
            <v>1.88679</v>
          </cell>
          <cell r="M267"/>
          <cell r="N267">
            <v>1.8181799999999999</v>
          </cell>
          <cell r="O267"/>
          <cell r="P267">
            <v>5.5555599999999998</v>
          </cell>
          <cell r="Q267"/>
          <cell r="R267">
            <v>2.8037390000000002</v>
          </cell>
          <cell r="S267"/>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410</v>
          </cell>
          <cell r="H268" t="str">
            <v>Percentage of long-stay residents experiencing one or more falls with major injury</v>
          </cell>
          <cell r="I268" t="str">
            <v>Long Stay</v>
          </cell>
          <cell r="J268">
            <v>2.2727300000000001</v>
          </cell>
          <cell r="K268"/>
          <cell r="L268">
            <v>1.1764699999999999</v>
          </cell>
          <cell r="M268"/>
          <cell r="N268">
            <v>1.20482</v>
          </cell>
          <cell r="O268"/>
          <cell r="P268">
            <v>2.32558</v>
          </cell>
          <cell r="Q268"/>
          <cell r="R268">
            <v>1.754386</v>
          </cell>
          <cell r="S268"/>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410</v>
          </cell>
          <cell r="H269" t="str">
            <v>Percentage of long-stay residents experiencing one or more falls with major injury</v>
          </cell>
          <cell r="I269" t="str">
            <v>Long Stay</v>
          </cell>
          <cell r="J269">
            <v>2.01342</v>
          </cell>
          <cell r="K269"/>
          <cell r="L269">
            <v>1.9480500000000001</v>
          </cell>
          <cell r="M269"/>
          <cell r="N269">
            <v>0.64515999999999996</v>
          </cell>
          <cell r="O269"/>
          <cell r="P269">
            <v>0.68027000000000004</v>
          </cell>
          <cell r="Q269"/>
          <cell r="R269">
            <v>1.3223119999999999</v>
          </cell>
          <cell r="S269"/>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410</v>
          </cell>
          <cell r="H270" t="str">
            <v>Percentage of long-stay residents experiencing one or more falls with major injury</v>
          </cell>
          <cell r="I270" t="str">
            <v>Long Stay</v>
          </cell>
          <cell r="J270">
            <v>0.92593000000000003</v>
          </cell>
          <cell r="K270"/>
          <cell r="L270">
            <v>0.93457999999999997</v>
          </cell>
          <cell r="M270"/>
          <cell r="N270">
            <v>1.88679</v>
          </cell>
          <cell r="O270"/>
          <cell r="P270">
            <v>5.3571400000000002</v>
          </cell>
          <cell r="Q270"/>
          <cell r="R270">
            <v>2.309469</v>
          </cell>
          <cell r="S270"/>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410</v>
          </cell>
          <cell r="H271" t="str">
            <v>Percentage of long-stay residents experiencing one or more falls with major injury</v>
          </cell>
          <cell r="I271" t="str">
            <v>Long Stay</v>
          </cell>
          <cell r="J271" t="str">
            <v>*</v>
          </cell>
          <cell r="K271">
            <v>9</v>
          </cell>
          <cell r="L271">
            <v>0</v>
          </cell>
          <cell r="M271"/>
          <cell r="N271">
            <v>0</v>
          </cell>
          <cell r="O271"/>
          <cell r="P271">
            <v>0</v>
          </cell>
          <cell r="Q271"/>
          <cell r="R271">
            <v>0</v>
          </cell>
          <cell r="S271"/>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410</v>
          </cell>
          <cell r="H272" t="str">
            <v>Percentage of long-stay residents experiencing one or more falls with major injury</v>
          </cell>
          <cell r="I272" t="str">
            <v>Long Stay</v>
          </cell>
          <cell r="J272">
            <v>5.66038</v>
          </cell>
          <cell r="K272"/>
          <cell r="L272">
            <v>5.66038</v>
          </cell>
          <cell r="M272"/>
          <cell r="N272">
            <v>5.7692300000000003</v>
          </cell>
          <cell r="O272"/>
          <cell r="P272">
            <v>8.1632700000000007</v>
          </cell>
          <cell r="Q272"/>
          <cell r="R272">
            <v>6.2801960000000001</v>
          </cell>
          <cell r="S272"/>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410</v>
          </cell>
          <cell r="H273" t="str">
            <v>Percentage of long-stay residents experiencing one or more falls with major injury</v>
          </cell>
          <cell r="I273" t="str">
            <v>Long Stay</v>
          </cell>
          <cell r="J273">
            <v>0</v>
          </cell>
          <cell r="K273"/>
          <cell r="L273" t="str">
            <v>*</v>
          </cell>
          <cell r="M273">
            <v>9</v>
          </cell>
          <cell r="N273" t="str">
            <v>*</v>
          </cell>
          <cell r="O273">
            <v>9</v>
          </cell>
          <cell r="P273" t="str">
            <v>*</v>
          </cell>
          <cell r="Q273">
            <v>9</v>
          </cell>
          <cell r="R273">
            <v>1.298702</v>
          </cell>
          <cell r="S273"/>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410</v>
          </cell>
          <cell r="H274" t="str">
            <v>Percentage of long-stay residents experiencing one or more falls with major injury</v>
          </cell>
          <cell r="I274" t="str">
            <v>Long Stay</v>
          </cell>
          <cell r="J274">
            <v>0</v>
          </cell>
          <cell r="K274"/>
          <cell r="L274">
            <v>0</v>
          </cell>
          <cell r="M274"/>
          <cell r="N274">
            <v>0</v>
          </cell>
          <cell r="O274"/>
          <cell r="P274">
            <v>1.2820499999999999</v>
          </cell>
          <cell r="Q274"/>
          <cell r="R274">
            <v>0.326797</v>
          </cell>
          <cell r="S274"/>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410</v>
          </cell>
          <cell r="H275" t="str">
            <v>Percentage of long-stay residents experiencing one or more falls with major injury</v>
          </cell>
          <cell r="I275" t="str">
            <v>Long Stay</v>
          </cell>
          <cell r="J275">
            <v>0</v>
          </cell>
          <cell r="K275"/>
          <cell r="L275">
            <v>0</v>
          </cell>
          <cell r="M275"/>
          <cell r="N275">
            <v>0</v>
          </cell>
          <cell r="O275"/>
          <cell r="P275">
            <v>0</v>
          </cell>
          <cell r="Q275"/>
          <cell r="R275">
            <v>0</v>
          </cell>
          <cell r="S275"/>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410</v>
          </cell>
          <cell r="H276" t="str">
            <v>Percentage of long-stay residents experiencing one or more falls with major injury</v>
          </cell>
          <cell r="I276" t="str">
            <v>Long Stay</v>
          </cell>
          <cell r="J276">
            <v>0</v>
          </cell>
          <cell r="K276"/>
          <cell r="L276">
            <v>0</v>
          </cell>
          <cell r="M276"/>
          <cell r="N276">
            <v>0</v>
          </cell>
          <cell r="O276"/>
          <cell r="P276">
            <v>0</v>
          </cell>
          <cell r="Q276"/>
          <cell r="R276">
            <v>0</v>
          </cell>
          <cell r="S276"/>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410</v>
          </cell>
          <cell r="H277" t="str">
            <v>Percentage of long-stay residents experiencing one or more falls with major injury</v>
          </cell>
          <cell r="I277" t="str">
            <v>Long Stay</v>
          </cell>
          <cell r="J277">
            <v>1.2195100000000001</v>
          </cell>
          <cell r="K277"/>
          <cell r="L277">
            <v>5.0632900000000003</v>
          </cell>
          <cell r="M277"/>
          <cell r="N277">
            <v>5.0632900000000003</v>
          </cell>
          <cell r="O277"/>
          <cell r="P277">
            <v>4.7058799999999996</v>
          </cell>
          <cell r="Q277"/>
          <cell r="R277">
            <v>3.9999980000000002</v>
          </cell>
          <cell r="S277"/>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410</v>
          </cell>
          <cell r="H278" t="str">
            <v>Percentage of long-stay residents experiencing one or more falls with major injury</v>
          </cell>
          <cell r="I278" t="str">
            <v>Long Stay</v>
          </cell>
          <cell r="J278">
            <v>4.4117600000000001</v>
          </cell>
          <cell r="K278"/>
          <cell r="L278">
            <v>4.2253499999999997</v>
          </cell>
          <cell r="M278"/>
          <cell r="N278">
            <v>4.9382700000000002</v>
          </cell>
          <cell r="O278"/>
          <cell r="P278">
            <v>2.0408200000000001</v>
          </cell>
          <cell r="Q278"/>
          <cell r="R278">
            <v>3.773584</v>
          </cell>
          <cell r="S278"/>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410</v>
          </cell>
          <cell r="H279" t="str">
            <v>Percentage of long-stay residents experiencing one or more falls with major injury</v>
          </cell>
          <cell r="I279" t="str">
            <v>Long Stay</v>
          </cell>
          <cell r="J279">
            <v>0</v>
          </cell>
          <cell r="K279"/>
          <cell r="L279">
            <v>3.125</v>
          </cell>
          <cell r="M279"/>
          <cell r="N279">
            <v>6.25</v>
          </cell>
          <cell r="O279"/>
          <cell r="P279">
            <v>7.1428599999999998</v>
          </cell>
          <cell r="Q279"/>
          <cell r="R279">
            <v>4.1322320000000001</v>
          </cell>
          <cell r="S279"/>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410</v>
          </cell>
          <cell r="H280" t="str">
            <v>Percentage of long-stay residents experiencing one or more falls with major injury</v>
          </cell>
          <cell r="I280" t="str">
            <v>Long Stay</v>
          </cell>
          <cell r="J280">
            <v>1.2195100000000001</v>
          </cell>
          <cell r="K280"/>
          <cell r="L280">
            <v>1.2195100000000001</v>
          </cell>
          <cell r="M280"/>
          <cell r="N280">
            <v>1.2658199999999999</v>
          </cell>
          <cell r="O280"/>
          <cell r="P280">
            <v>1.25</v>
          </cell>
          <cell r="Q280"/>
          <cell r="R280">
            <v>1.238388</v>
          </cell>
          <cell r="S280"/>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410</v>
          </cell>
          <cell r="H281" t="str">
            <v>Percentage of long-stay residents experiencing one or more falls with major injury</v>
          </cell>
          <cell r="I281" t="str">
            <v>Long Stay</v>
          </cell>
          <cell r="J281">
            <v>0</v>
          </cell>
          <cell r="K281"/>
          <cell r="L281">
            <v>0</v>
          </cell>
          <cell r="M281"/>
          <cell r="N281">
            <v>0</v>
          </cell>
          <cell r="O281"/>
          <cell r="P281">
            <v>0</v>
          </cell>
          <cell r="Q281"/>
          <cell r="R281">
            <v>0</v>
          </cell>
          <cell r="S281"/>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410</v>
          </cell>
          <cell r="H282" t="str">
            <v>Percentage of long-stay residents experiencing one or more falls with major injury</v>
          </cell>
          <cell r="I282" t="str">
            <v>Long Stay</v>
          </cell>
          <cell r="J282" t="str">
            <v>*</v>
          </cell>
          <cell r="K282">
            <v>9</v>
          </cell>
          <cell r="L282" t="str">
            <v>*</v>
          </cell>
          <cell r="M282">
            <v>9</v>
          </cell>
          <cell r="N282" t="str">
            <v>*</v>
          </cell>
          <cell r="O282">
            <v>9</v>
          </cell>
          <cell r="P282" t="str">
            <v>*</v>
          </cell>
          <cell r="Q282">
            <v>9</v>
          </cell>
          <cell r="R282">
            <v>1.538462</v>
          </cell>
          <cell r="S282"/>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410</v>
          </cell>
          <cell r="H283" t="str">
            <v>Percentage of long-stay residents experiencing one or more falls with major injury</v>
          </cell>
          <cell r="I283" t="str">
            <v>Long Stay</v>
          </cell>
          <cell r="J283">
            <v>3.3333300000000001</v>
          </cell>
          <cell r="K283"/>
          <cell r="L283">
            <v>3.44828</v>
          </cell>
          <cell r="M283"/>
          <cell r="N283">
            <v>0</v>
          </cell>
          <cell r="O283"/>
          <cell r="P283">
            <v>0</v>
          </cell>
          <cell r="Q283"/>
          <cell r="R283">
            <v>1.6528929999999999</v>
          </cell>
          <cell r="S283"/>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410</v>
          </cell>
          <cell r="H284" t="str">
            <v>Percentage of long-stay residents experiencing one or more falls with major injury</v>
          </cell>
          <cell r="I284" t="str">
            <v>Long Stay</v>
          </cell>
          <cell r="J284">
            <v>0</v>
          </cell>
          <cell r="K284"/>
          <cell r="L284">
            <v>0</v>
          </cell>
          <cell r="M284"/>
          <cell r="N284">
            <v>0</v>
          </cell>
          <cell r="O284"/>
          <cell r="P284">
            <v>1.25</v>
          </cell>
          <cell r="Q284"/>
          <cell r="R284">
            <v>0.33003300000000002</v>
          </cell>
          <cell r="S284"/>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410</v>
          </cell>
          <cell r="H285" t="str">
            <v>Percentage of long-stay residents experiencing one or more falls with major injury</v>
          </cell>
          <cell r="I285" t="str">
            <v>Long Stay</v>
          </cell>
          <cell r="J285">
            <v>0</v>
          </cell>
          <cell r="K285"/>
          <cell r="L285">
            <v>1.4492799999999999</v>
          </cell>
          <cell r="M285"/>
          <cell r="N285">
            <v>0</v>
          </cell>
          <cell r="O285"/>
          <cell r="P285">
            <v>1.6666700000000001</v>
          </cell>
          <cell r="Q285"/>
          <cell r="R285">
            <v>0.78125199999999995</v>
          </cell>
          <cell r="S285"/>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410</v>
          </cell>
          <cell r="H286" t="str">
            <v>Percentage of long-stay residents experiencing one or more falls with major injury</v>
          </cell>
          <cell r="I286" t="str">
            <v>Long Stay</v>
          </cell>
          <cell r="J286">
            <v>1.38889</v>
          </cell>
          <cell r="K286"/>
          <cell r="L286">
            <v>0</v>
          </cell>
          <cell r="M286"/>
          <cell r="N286">
            <v>1.2345699999999999</v>
          </cell>
          <cell r="O286"/>
          <cell r="P286">
            <v>0</v>
          </cell>
          <cell r="Q286"/>
          <cell r="R286">
            <v>0.66006699999999996</v>
          </cell>
          <cell r="S286"/>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410</v>
          </cell>
          <cell r="H287" t="str">
            <v>Percentage of long-stay residents experiencing one or more falls with major injury</v>
          </cell>
          <cell r="I287" t="str">
            <v>Long Stay</v>
          </cell>
          <cell r="J287">
            <v>2.2222200000000001</v>
          </cell>
          <cell r="K287"/>
          <cell r="L287">
            <v>3.1578900000000001</v>
          </cell>
          <cell r="M287"/>
          <cell r="N287">
            <v>1.0869599999999999</v>
          </cell>
          <cell r="O287"/>
          <cell r="P287">
            <v>1.0989</v>
          </cell>
          <cell r="Q287"/>
          <cell r="R287">
            <v>1.9021729999999999</v>
          </cell>
          <cell r="S287"/>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410</v>
          </cell>
          <cell r="H288" t="str">
            <v>Percentage of long-stay residents experiencing one or more falls with major injury</v>
          </cell>
          <cell r="I288" t="str">
            <v>Long Stay</v>
          </cell>
          <cell r="J288">
            <v>1.96078</v>
          </cell>
          <cell r="K288"/>
          <cell r="L288">
            <v>3.6036000000000001</v>
          </cell>
          <cell r="M288"/>
          <cell r="N288">
            <v>2.4590200000000002</v>
          </cell>
          <cell r="O288"/>
          <cell r="P288">
            <v>1.63934</v>
          </cell>
          <cell r="Q288"/>
          <cell r="R288">
            <v>2.407</v>
          </cell>
          <cell r="S288"/>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410</v>
          </cell>
          <cell r="H289" t="str">
            <v>Percentage of long-stay residents experiencing one or more falls with major injury</v>
          </cell>
          <cell r="I289" t="str">
            <v>Long Stay</v>
          </cell>
          <cell r="J289">
            <v>2.5</v>
          </cell>
          <cell r="K289"/>
          <cell r="L289">
            <v>4.81928</v>
          </cell>
          <cell r="M289"/>
          <cell r="N289">
            <v>2.32558</v>
          </cell>
          <cell r="O289"/>
          <cell r="P289">
            <v>1.1764699999999999</v>
          </cell>
          <cell r="Q289"/>
          <cell r="R289">
            <v>2.6946110000000001</v>
          </cell>
          <cell r="S289"/>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410</v>
          </cell>
          <cell r="H290" t="str">
            <v>Percentage of long-stay residents experiencing one or more falls with major injury</v>
          </cell>
          <cell r="I290" t="str">
            <v>Long Stay</v>
          </cell>
          <cell r="J290">
            <v>0</v>
          </cell>
          <cell r="K290"/>
          <cell r="L290">
            <v>0</v>
          </cell>
          <cell r="M290"/>
          <cell r="N290">
            <v>0</v>
          </cell>
          <cell r="O290"/>
          <cell r="P290">
            <v>1.14943</v>
          </cell>
          <cell r="Q290"/>
          <cell r="R290">
            <v>0.28089999999999998</v>
          </cell>
          <cell r="S290"/>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410</v>
          </cell>
          <cell r="H291" t="str">
            <v>Percentage of long-stay residents experiencing one or more falls with major injury</v>
          </cell>
          <cell r="I291" t="str">
            <v>Long Stay</v>
          </cell>
          <cell r="J291" t="str">
            <v>*</v>
          </cell>
          <cell r="K291">
            <v>9</v>
          </cell>
          <cell r="L291" t="str">
            <v>*</v>
          </cell>
          <cell r="M291">
            <v>9</v>
          </cell>
          <cell r="N291" t="str">
            <v>*</v>
          </cell>
          <cell r="O291">
            <v>9</v>
          </cell>
          <cell r="P291" t="str">
            <v>*</v>
          </cell>
          <cell r="Q291">
            <v>9</v>
          </cell>
          <cell r="R291">
            <v>11.940299</v>
          </cell>
          <cell r="S291"/>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410</v>
          </cell>
          <cell r="H292" t="str">
            <v>Percentage of long-stay residents experiencing one or more falls with major injury</v>
          </cell>
          <cell r="I292" t="str">
            <v>Long Stay</v>
          </cell>
          <cell r="J292">
            <v>0.94786999999999999</v>
          </cell>
          <cell r="K292"/>
          <cell r="L292">
            <v>1.8181799999999999</v>
          </cell>
          <cell r="M292"/>
          <cell r="N292">
            <v>1.8264800000000001</v>
          </cell>
          <cell r="O292"/>
          <cell r="P292">
            <v>1.2820499999999999</v>
          </cell>
          <cell r="Q292"/>
          <cell r="R292">
            <v>1.4705870000000001</v>
          </cell>
          <cell r="S292"/>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410</v>
          </cell>
          <cell r="H293" t="str">
            <v>Percentage of long-stay residents experiencing one or more falls with major injury</v>
          </cell>
          <cell r="I293" t="str">
            <v>Long Stay</v>
          </cell>
          <cell r="J293">
            <v>4.2780699999999996</v>
          </cell>
          <cell r="K293"/>
          <cell r="L293">
            <v>3.2085599999999999</v>
          </cell>
          <cell r="M293"/>
          <cell r="N293">
            <v>2.1857899999999999</v>
          </cell>
          <cell r="O293"/>
          <cell r="P293">
            <v>1.76471</v>
          </cell>
          <cell r="Q293"/>
          <cell r="R293">
            <v>2.8885830000000001</v>
          </cell>
          <cell r="S293"/>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410</v>
          </cell>
          <cell r="H294" t="str">
            <v>Percentage of long-stay residents experiencing one or more falls with major injury</v>
          </cell>
          <cell r="I294" t="str">
            <v>Long Stay</v>
          </cell>
          <cell r="J294" t="str">
            <v>*</v>
          </cell>
          <cell r="K294">
            <v>9</v>
          </cell>
          <cell r="L294" t="str">
            <v>*</v>
          </cell>
          <cell r="M294">
            <v>9</v>
          </cell>
          <cell r="N294" t="str">
            <v>*</v>
          </cell>
          <cell r="O294">
            <v>9</v>
          </cell>
          <cell r="P294" t="str">
            <v>*</v>
          </cell>
          <cell r="Q294">
            <v>9</v>
          </cell>
          <cell r="R294">
            <v>0</v>
          </cell>
          <cell r="S294"/>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410</v>
          </cell>
          <cell r="H295" t="str">
            <v>Percentage of long-stay residents experiencing one or more falls with major injury</v>
          </cell>
          <cell r="I295" t="str">
            <v>Long Stay</v>
          </cell>
          <cell r="J295">
            <v>2.8571399999999998</v>
          </cell>
          <cell r="K295"/>
          <cell r="L295">
            <v>4.4776100000000003</v>
          </cell>
          <cell r="M295"/>
          <cell r="N295">
            <v>4.4776100000000003</v>
          </cell>
          <cell r="O295"/>
          <cell r="P295">
            <v>1.40845</v>
          </cell>
          <cell r="Q295"/>
          <cell r="R295">
            <v>3.2727249999999999</v>
          </cell>
          <cell r="S295"/>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410</v>
          </cell>
          <cell r="H296" t="str">
            <v>Percentage of long-stay residents experiencing one or more falls with major injury</v>
          </cell>
          <cell r="I296" t="str">
            <v>Long Stay</v>
          </cell>
          <cell r="J296">
            <v>2.54237</v>
          </cell>
          <cell r="K296"/>
          <cell r="L296">
            <v>0.82645000000000002</v>
          </cell>
          <cell r="M296"/>
          <cell r="N296">
            <v>0.82645000000000002</v>
          </cell>
          <cell r="O296"/>
          <cell r="P296">
            <v>3.0534400000000002</v>
          </cell>
          <cell r="Q296"/>
          <cell r="R296">
            <v>1.8329960000000001</v>
          </cell>
          <cell r="S296"/>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410</v>
          </cell>
          <cell r="H297" t="str">
            <v>Percentage of long-stay residents experiencing one or more falls with major injury</v>
          </cell>
          <cell r="I297" t="str">
            <v>Long Stay</v>
          </cell>
          <cell r="J297">
            <v>1.40845</v>
          </cell>
          <cell r="K297"/>
          <cell r="L297">
            <v>0</v>
          </cell>
          <cell r="M297"/>
          <cell r="N297">
            <v>1.2658199999999999</v>
          </cell>
          <cell r="O297"/>
          <cell r="P297">
            <v>1.25</v>
          </cell>
          <cell r="Q297"/>
          <cell r="R297">
            <v>0.99337699999999995</v>
          </cell>
          <cell r="S297"/>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410</v>
          </cell>
          <cell r="H298" t="str">
            <v>Percentage of long-stay residents experiencing one or more falls with major injury</v>
          </cell>
          <cell r="I298" t="str">
            <v>Long Stay</v>
          </cell>
          <cell r="J298">
            <v>8.4745799999999996</v>
          </cell>
          <cell r="K298"/>
          <cell r="L298">
            <v>4.6875</v>
          </cell>
          <cell r="M298"/>
          <cell r="N298">
            <v>6</v>
          </cell>
          <cell r="O298"/>
          <cell r="P298">
            <v>4.5454499999999998</v>
          </cell>
          <cell r="Q298"/>
          <cell r="R298">
            <v>5.9907839999999997</v>
          </cell>
          <cell r="S298"/>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410</v>
          </cell>
          <cell r="H299" t="str">
            <v>Percentage of long-stay residents experiencing one or more falls with major injury</v>
          </cell>
          <cell r="I299" t="str">
            <v>Long Stay</v>
          </cell>
          <cell r="J299">
            <v>5.8139500000000002</v>
          </cell>
          <cell r="K299"/>
          <cell r="L299">
            <v>3.2258100000000001</v>
          </cell>
          <cell r="M299"/>
          <cell r="N299">
            <v>2.0618599999999998</v>
          </cell>
          <cell r="O299"/>
          <cell r="P299">
            <v>0.99009999999999998</v>
          </cell>
          <cell r="Q299"/>
          <cell r="R299">
            <v>2.9177729999999999</v>
          </cell>
          <cell r="S299"/>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410</v>
          </cell>
          <cell r="H300" t="str">
            <v>Percentage of long-stay residents experiencing one or more falls with major injury</v>
          </cell>
          <cell r="I300" t="str">
            <v>Long Stay</v>
          </cell>
          <cell r="J300">
            <v>7.1428599999999998</v>
          </cell>
          <cell r="K300"/>
          <cell r="L300">
            <v>0</v>
          </cell>
          <cell r="M300"/>
          <cell r="N300">
            <v>3.3333300000000001</v>
          </cell>
          <cell r="O300"/>
          <cell r="P300">
            <v>7.4074099999999996</v>
          </cell>
          <cell r="Q300"/>
          <cell r="R300">
            <v>4.3478269999999997</v>
          </cell>
          <cell r="S300"/>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410</v>
          </cell>
          <cell r="H301" t="str">
            <v>Percentage of long-stay residents experiencing one or more falls with major injury</v>
          </cell>
          <cell r="I301" t="str">
            <v>Long Stay</v>
          </cell>
          <cell r="J301">
            <v>8.5714299999999994</v>
          </cell>
          <cell r="K301"/>
          <cell r="L301">
            <v>6.25</v>
          </cell>
          <cell r="M301"/>
          <cell r="N301">
            <v>6.25</v>
          </cell>
          <cell r="O301"/>
          <cell r="P301">
            <v>3.44828</v>
          </cell>
          <cell r="Q301"/>
          <cell r="R301">
            <v>6.2500010000000001</v>
          </cell>
          <cell r="S301"/>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410</v>
          </cell>
          <cell r="H302" t="str">
            <v>Percentage of long-stay residents experiencing one or more falls with major injury</v>
          </cell>
          <cell r="I302" t="str">
            <v>Long Stay</v>
          </cell>
          <cell r="J302">
            <v>10.81081</v>
          </cell>
          <cell r="K302"/>
          <cell r="L302">
            <v>6.9767400000000004</v>
          </cell>
          <cell r="M302"/>
          <cell r="N302">
            <v>3.92157</v>
          </cell>
          <cell r="O302"/>
          <cell r="P302">
            <v>5.7692300000000003</v>
          </cell>
          <cell r="Q302"/>
          <cell r="R302">
            <v>6.5573759999999996</v>
          </cell>
          <cell r="S302"/>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410</v>
          </cell>
          <cell r="H303" t="str">
            <v>Percentage of long-stay residents experiencing one or more falls with major injury</v>
          </cell>
          <cell r="I303" t="str">
            <v>Long Stay</v>
          </cell>
          <cell r="J303">
            <v>0</v>
          </cell>
          <cell r="K303"/>
          <cell r="L303">
            <v>0</v>
          </cell>
          <cell r="M303"/>
          <cell r="N303">
            <v>0</v>
          </cell>
          <cell r="O303"/>
          <cell r="P303">
            <v>0</v>
          </cell>
          <cell r="Q303"/>
          <cell r="R303">
            <v>0</v>
          </cell>
          <cell r="S303"/>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410</v>
          </cell>
          <cell r="H304" t="str">
            <v>Percentage of long-stay residents experiencing one or more falls with major injury</v>
          </cell>
          <cell r="I304" t="str">
            <v>Long Stay</v>
          </cell>
          <cell r="J304">
            <v>6.5217400000000003</v>
          </cell>
          <cell r="K304"/>
          <cell r="L304">
            <v>8.88889</v>
          </cell>
          <cell r="M304"/>
          <cell r="N304">
            <v>2.2222200000000001</v>
          </cell>
          <cell r="O304"/>
          <cell r="P304">
            <v>0</v>
          </cell>
          <cell r="Q304"/>
          <cell r="R304">
            <v>4.4198890000000004</v>
          </cell>
          <cell r="S304"/>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410</v>
          </cell>
          <cell r="H305" t="str">
            <v>Percentage of long-stay residents experiencing one or more falls with major injury</v>
          </cell>
          <cell r="I305" t="str">
            <v>Long Stay</v>
          </cell>
          <cell r="J305">
            <v>8.6956500000000005</v>
          </cell>
          <cell r="K305"/>
          <cell r="L305">
            <v>4.3478300000000001</v>
          </cell>
          <cell r="M305"/>
          <cell r="N305">
            <v>2.5640999999999998</v>
          </cell>
          <cell r="O305"/>
          <cell r="P305">
            <v>4.1666699999999999</v>
          </cell>
          <cell r="Q305"/>
          <cell r="R305">
            <v>4.9250540000000003</v>
          </cell>
          <cell r="S305"/>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410</v>
          </cell>
          <cell r="H306" t="str">
            <v>Percentage of long-stay residents experiencing one or more falls with major injury</v>
          </cell>
          <cell r="I306" t="str">
            <v>Long Stay</v>
          </cell>
          <cell r="J306">
            <v>0.88105999999999995</v>
          </cell>
          <cell r="K306"/>
          <cell r="L306">
            <v>1.36364</v>
          </cell>
          <cell r="M306"/>
          <cell r="N306">
            <v>2.2321399999999998</v>
          </cell>
          <cell r="O306"/>
          <cell r="P306">
            <v>1.27119</v>
          </cell>
          <cell r="Q306"/>
          <cell r="R306">
            <v>1.433298</v>
          </cell>
          <cell r="S306"/>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410</v>
          </cell>
          <cell r="H307" t="str">
            <v>Percentage of long-stay residents experiencing one or more falls with major injury</v>
          </cell>
          <cell r="I307" t="str">
            <v>Long Stay</v>
          </cell>
          <cell r="J307" t="str">
            <v>*</v>
          </cell>
          <cell r="K307">
            <v>9</v>
          </cell>
          <cell r="L307" t="str">
            <v>*</v>
          </cell>
          <cell r="M307">
            <v>9</v>
          </cell>
          <cell r="N307" t="str">
            <v>*</v>
          </cell>
          <cell r="O307">
            <v>9</v>
          </cell>
          <cell r="P307" t="str">
            <v>*</v>
          </cell>
          <cell r="Q307">
            <v>9</v>
          </cell>
          <cell r="R307">
            <v>0</v>
          </cell>
          <cell r="S307"/>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410</v>
          </cell>
          <cell r="H308" t="str">
            <v>Percentage of long-stay residents experiencing one or more falls with major injury</v>
          </cell>
          <cell r="I308" t="str">
            <v>Long Stay</v>
          </cell>
          <cell r="J308">
            <v>0</v>
          </cell>
          <cell r="K308"/>
          <cell r="L308">
            <v>0</v>
          </cell>
          <cell r="M308"/>
          <cell r="N308">
            <v>2.63158</v>
          </cell>
          <cell r="O308"/>
          <cell r="P308">
            <v>3.0303</v>
          </cell>
          <cell r="Q308"/>
          <cell r="R308">
            <v>1.4388479999999999</v>
          </cell>
          <cell r="S308"/>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410</v>
          </cell>
          <cell r="H309" t="str">
            <v>Percentage of long-stay residents experiencing one or more falls with major injury</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410</v>
          </cell>
          <cell r="H310" t="str">
            <v>Percentage of long-stay residents experiencing one or more falls with major injury</v>
          </cell>
          <cell r="I310" t="str">
            <v>Long Stay</v>
          </cell>
          <cell r="J310">
            <v>4.65116</v>
          </cell>
          <cell r="K310"/>
          <cell r="L310" t="str">
            <v>*</v>
          </cell>
          <cell r="M310">
            <v>9</v>
          </cell>
          <cell r="N310">
            <v>1.40845</v>
          </cell>
          <cell r="O310"/>
          <cell r="P310">
            <v>0</v>
          </cell>
          <cell r="Q310"/>
          <cell r="R310">
            <v>1.5463910000000001</v>
          </cell>
          <cell r="S310"/>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410</v>
          </cell>
          <cell r="H311" t="str">
            <v>Percentage of long-stay residents experiencing one or more falls with major injury</v>
          </cell>
          <cell r="I311" t="str">
            <v>Long Stay</v>
          </cell>
          <cell r="J311">
            <v>0</v>
          </cell>
          <cell r="K311"/>
          <cell r="L311">
            <v>2.0833300000000001</v>
          </cell>
          <cell r="M311"/>
          <cell r="N311">
            <v>1.88679</v>
          </cell>
          <cell r="O311"/>
          <cell r="P311">
            <v>4</v>
          </cell>
          <cell r="Q311"/>
          <cell r="R311">
            <v>2.083332</v>
          </cell>
          <cell r="S311"/>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410</v>
          </cell>
          <cell r="H312" t="str">
            <v>Percentage of long-stay residents experiencing one or more falls with major injury</v>
          </cell>
          <cell r="I312" t="str">
            <v>Long Stay</v>
          </cell>
          <cell r="J312">
            <v>0</v>
          </cell>
          <cell r="K312"/>
          <cell r="L312">
            <v>0</v>
          </cell>
          <cell r="M312"/>
          <cell r="N312" t="str">
            <v>*</v>
          </cell>
          <cell r="O312">
            <v>9</v>
          </cell>
          <cell r="P312">
            <v>0</v>
          </cell>
          <cell r="Q312"/>
          <cell r="R312">
            <v>0</v>
          </cell>
          <cell r="S312"/>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410</v>
          </cell>
          <cell r="H313" t="str">
            <v>Percentage of long-stay residents experiencing one or more falls with major injury</v>
          </cell>
          <cell r="I313" t="str">
            <v>Long Stay</v>
          </cell>
          <cell r="J313">
            <v>0</v>
          </cell>
          <cell r="K313"/>
          <cell r="L313">
            <v>0</v>
          </cell>
          <cell r="M313"/>
          <cell r="N313">
            <v>0</v>
          </cell>
          <cell r="O313"/>
          <cell r="P313">
            <v>0</v>
          </cell>
          <cell r="Q313"/>
          <cell r="R313">
            <v>0</v>
          </cell>
          <cell r="S313"/>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410</v>
          </cell>
          <cell r="H314" t="str">
            <v>Percentage of long-stay residents experiencing one or more falls with major injury</v>
          </cell>
          <cell r="I314" t="str">
            <v>Long Stay</v>
          </cell>
          <cell r="J314">
            <v>0</v>
          </cell>
          <cell r="K314"/>
          <cell r="L314">
            <v>3.3898299999999999</v>
          </cell>
          <cell r="M314"/>
          <cell r="N314">
            <v>4.61538</v>
          </cell>
          <cell r="O314"/>
          <cell r="P314">
            <v>2</v>
          </cell>
          <cell r="Q314"/>
          <cell r="R314">
            <v>2.6548660000000002</v>
          </cell>
          <cell r="S314"/>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410</v>
          </cell>
          <cell r="H315" t="str">
            <v>Percentage of long-stay residents experiencing one or more falls with major injury</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410</v>
          </cell>
          <cell r="H316" t="str">
            <v>Percentage of long-stay residents experiencing one or more falls with major injury</v>
          </cell>
          <cell r="I316" t="str">
            <v>Long Stay</v>
          </cell>
          <cell r="J316">
            <v>2.7397300000000002</v>
          </cell>
          <cell r="K316"/>
          <cell r="L316">
            <v>2.53165</v>
          </cell>
          <cell r="M316"/>
          <cell r="N316">
            <v>4.81928</v>
          </cell>
          <cell r="O316"/>
          <cell r="P316">
            <v>6.9767400000000004</v>
          </cell>
          <cell r="Q316"/>
          <cell r="R316">
            <v>4.3613720000000002</v>
          </cell>
          <cell r="S316"/>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410</v>
          </cell>
          <cell r="H317" t="str">
            <v>Percentage of long-stay residents experiencing one or more falls with major injury</v>
          </cell>
          <cell r="I317" t="str">
            <v>Long Stay</v>
          </cell>
          <cell r="J317">
            <v>0</v>
          </cell>
          <cell r="K317"/>
          <cell r="L317">
            <v>5.0847499999999997</v>
          </cell>
          <cell r="M317"/>
          <cell r="N317">
            <v>6.7796599999999998</v>
          </cell>
          <cell r="O317"/>
          <cell r="P317">
            <v>7.5757599999999998</v>
          </cell>
          <cell r="Q317"/>
          <cell r="R317">
            <v>4.9382729999999997</v>
          </cell>
          <cell r="S317"/>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410</v>
          </cell>
          <cell r="H318" t="str">
            <v>Percentage of long-stay residents experiencing one or more falls with major injury</v>
          </cell>
          <cell r="I318" t="str">
            <v>Long Stay</v>
          </cell>
          <cell r="J318">
            <v>0</v>
          </cell>
          <cell r="K318"/>
          <cell r="L318">
            <v>0</v>
          </cell>
          <cell r="M318"/>
          <cell r="N318">
            <v>0.65788999999999997</v>
          </cell>
          <cell r="O318"/>
          <cell r="P318">
            <v>1.91083</v>
          </cell>
          <cell r="Q318"/>
          <cell r="R318">
            <v>0.65466400000000002</v>
          </cell>
          <cell r="S318"/>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410</v>
          </cell>
          <cell r="H319" t="str">
            <v>Percentage of long-stay residents experiencing one or more falls with major injury</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410</v>
          </cell>
          <cell r="H320" t="str">
            <v>Percentage of long-stay residents experiencing one or more falls with major injury</v>
          </cell>
          <cell r="I320" t="str">
            <v>Long Stay</v>
          </cell>
          <cell r="J320">
            <v>5.3061199999999999</v>
          </cell>
          <cell r="K320"/>
          <cell r="L320">
            <v>5.7471300000000003</v>
          </cell>
          <cell r="M320"/>
          <cell r="N320">
            <v>5.9055099999999996</v>
          </cell>
          <cell r="O320"/>
          <cell r="P320">
            <v>3.3195000000000001</v>
          </cell>
          <cell r="Q320"/>
          <cell r="R320">
            <v>5.0949039999999997</v>
          </cell>
          <cell r="S320"/>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410</v>
          </cell>
          <cell r="H321" t="str">
            <v>Percentage of long-stay residents experiencing one or more falls with major injury</v>
          </cell>
          <cell r="I321" t="str">
            <v>Long Stay</v>
          </cell>
          <cell r="J321">
            <v>1.7543899999999999</v>
          </cell>
          <cell r="K321"/>
          <cell r="L321">
            <v>1.6666700000000001</v>
          </cell>
          <cell r="M321"/>
          <cell r="N321">
            <v>1.4285699999999999</v>
          </cell>
          <cell r="O321"/>
          <cell r="P321">
            <v>0</v>
          </cell>
          <cell r="Q321"/>
          <cell r="R321">
            <v>1.176472</v>
          </cell>
          <cell r="S321"/>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410</v>
          </cell>
          <cell r="H322" t="str">
            <v>Percentage of long-stay residents experiencing one or more falls with major injury</v>
          </cell>
          <cell r="I322" t="str">
            <v>Long Stay</v>
          </cell>
          <cell r="J322">
            <v>1.49254</v>
          </cell>
          <cell r="K322"/>
          <cell r="L322">
            <v>0</v>
          </cell>
          <cell r="M322"/>
          <cell r="N322">
            <v>0</v>
          </cell>
          <cell r="O322"/>
          <cell r="P322">
            <v>0</v>
          </cell>
          <cell r="Q322"/>
          <cell r="R322">
            <v>0.359713</v>
          </cell>
          <cell r="S322"/>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410</v>
          </cell>
          <cell r="H323" t="str">
            <v>Percentage of long-stay residents experiencing one or more falls with major injury</v>
          </cell>
          <cell r="I323" t="str">
            <v>Long Stay</v>
          </cell>
          <cell r="J323">
            <v>2.7027000000000001</v>
          </cell>
          <cell r="K323"/>
          <cell r="L323">
            <v>1.25</v>
          </cell>
          <cell r="M323"/>
          <cell r="N323">
            <v>1.3513500000000001</v>
          </cell>
          <cell r="O323"/>
          <cell r="P323">
            <v>2.63158</v>
          </cell>
          <cell r="Q323"/>
          <cell r="R323">
            <v>1.9736830000000001</v>
          </cell>
          <cell r="S323"/>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410</v>
          </cell>
          <cell r="H324" t="str">
            <v>Percentage of long-stay residents experiencing one or more falls with major injury</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410</v>
          </cell>
          <cell r="H325" t="str">
            <v>Percentage of long-stay residents experiencing one or more falls with major injury</v>
          </cell>
          <cell r="I325" t="str">
            <v>Long Stay</v>
          </cell>
          <cell r="J325" t="str">
            <v>*</v>
          </cell>
          <cell r="K325">
            <v>9</v>
          </cell>
          <cell r="L325">
            <v>0</v>
          </cell>
          <cell r="M325"/>
          <cell r="N325">
            <v>0</v>
          </cell>
          <cell r="O325"/>
          <cell r="P325">
            <v>7.69231</v>
          </cell>
          <cell r="Q325"/>
          <cell r="R325">
            <v>2.3529420000000001</v>
          </cell>
          <cell r="S325"/>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410</v>
          </cell>
          <cell r="H326" t="str">
            <v>Percentage of long-stay residents experiencing one or more falls with major injury</v>
          </cell>
          <cell r="I326" t="str">
            <v>Long Stay</v>
          </cell>
          <cell r="J326">
            <v>5.9405900000000003</v>
          </cell>
          <cell r="K326"/>
          <cell r="L326">
            <v>6.9306900000000002</v>
          </cell>
          <cell r="M326"/>
          <cell r="N326">
            <v>4.8543700000000003</v>
          </cell>
          <cell r="O326"/>
          <cell r="P326">
            <v>3.7037</v>
          </cell>
          <cell r="Q326"/>
          <cell r="R326">
            <v>5.3268740000000001</v>
          </cell>
          <cell r="S326"/>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410</v>
          </cell>
          <cell r="H327" t="str">
            <v>Percentage of long-stay residents experiencing one or more falls with major injury</v>
          </cell>
          <cell r="I327" t="str">
            <v>Long Stay</v>
          </cell>
          <cell r="J327">
            <v>2.8169</v>
          </cell>
          <cell r="K327"/>
          <cell r="L327">
            <v>1.38889</v>
          </cell>
          <cell r="M327"/>
          <cell r="N327">
            <v>4.0540500000000002</v>
          </cell>
          <cell r="O327"/>
          <cell r="P327">
            <v>4.2253499999999997</v>
          </cell>
          <cell r="Q327"/>
          <cell r="R327">
            <v>3.1249980000000002</v>
          </cell>
          <cell r="S327"/>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410</v>
          </cell>
          <cell r="H328" t="str">
            <v>Percentage of long-stay residents experiencing one or more falls with major injury</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410</v>
          </cell>
          <cell r="H329" t="str">
            <v>Percentage of long-stay residents experiencing one or more falls with major injury</v>
          </cell>
          <cell r="I329" t="str">
            <v>Long Stay</v>
          </cell>
          <cell r="J329">
            <v>0</v>
          </cell>
          <cell r="K329"/>
          <cell r="L329">
            <v>0</v>
          </cell>
          <cell r="M329"/>
          <cell r="N329">
            <v>0</v>
          </cell>
          <cell r="O329"/>
          <cell r="P329">
            <v>1.63934</v>
          </cell>
          <cell r="Q329"/>
          <cell r="R329">
            <v>0.43289899999999998</v>
          </cell>
          <cell r="S329"/>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410</v>
          </cell>
          <cell r="H330" t="str">
            <v>Percentage of long-stay residents experiencing one or more falls with major injury</v>
          </cell>
          <cell r="I330" t="str">
            <v>Long Stay</v>
          </cell>
          <cell r="J330" t="str">
            <v>*</v>
          </cell>
          <cell r="K330">
            <v>9</v>
          </cell>
          <cell r="L330" t="str">
            <v>*</v>
          </cell>
          <cell r="M330">
            <v>9</v>
          </cell>
          <cell r="N330" t="str">
            <v>*</v>
          </cell>
          <cell r="O330">
            <v>9</v>
          </cell>
          <cell r="P330" t="str">
            <v>*</v>
          </cell>
          <cell r="Q330">
            <v>9</v>
          </cell>
          <cell r="R330">
            <v>0</v>
          </cell>
          <cell r="S330"/>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410</v>
          </cell>
          <cell r="H331" t="str">
            <v>Percentage of long-stay residents experiencing one or more falls with major injury</v>
          </cell>
          <cell r="I331" t="str">
            <v>Long Stay</v>
          </cell>
          <cell r="J331">
            <v>5.0847499999999997</v>
          </cell>
          <cell r="K331"/>
          <cell r="L331">
            <v>9.8360699999999994</v>
          </cell>
          <cell r="M331"/>
          <cell r="N331">
            <v>2.7397300000000002</v>
          </cell>
          <cell r="O331"/>
          <cell r="P331">
            <v>1.31579</v>
          </cell>
          <cell r="Q331"/>
          <cell r="R331">
            <v>4.4609699999999997</v>
          </cell>
          <cell r="S331"/>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410</v>
          </cell>
          <cell r="H332" t="str">
            <v>Percentage of long-stay residents experiencing one or more falls with major injury</v>
          </cell>
          <cell r="I332" t="str">
            <v>Long Stay</v>
          </cell>
          <cell r="J332">
            <v>3.5714299999999999</v>
          </cell>
          <cell r="K332"/>
          <cell r="L332">
            <v>2.1428600000000002</v>
          </cell>
          <cell r="M332"/>
          <cell r="N332">
            <v>0</v>
          </cell>
          <cell r="O332"/>
          <cell r="P332">
            <v>1.51515</v>
          </cell>
          <cell r="Q332"/>
          <cell r="R332">
            <v>1.8281540000000001</v>
          </cell>
          <cell r="S332"/>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410</v>
          </cell>
          <cell r="H333" t="str">
            <v>Percentage of long-stay residents experiencing one or more falls with major injury</v>
          </cell>
          <cell r="I333" t="str">
            <v>Long Stay</v>
          </cell>
          <cell r="J333">
            <v>2.3809499999999999</v>
          </cell>
          <cell r="K333"/>
          <cell r="L333">
            <v>3.7974700000000001</v>
          </cell>
          <cell r="M333"/>
          <cell r="N333">
            <v>8.75</v>
          </cell>
          <cell r="O333"/>
          <cell r="P333">
            <v>7.1428599999999998</v>
          </cell>
          <cell r="Q333"/>
          <cell r="R333">
            <v>5.504588</v>
          </cell>
          <cell r="S333"/>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410</v>
          </cell>
          <cell r="H334" t="str">
            <v>Percentage of long-stay residents experiencing one or more falls with major injury</v>
          </cell>
          <cell r="I334" t="str">
            <v>Long Stay</v>
          </cell>
          <cell r="J334">
            <v>0</v>
          </cell>
          <cell r="K334"/>
          <cell r="L334">
            <v>0</v>
          </cell>
          <cell r="M334"/>
          <cell r="N334">
            <v>0</v>
          </cell>
          <cell r="O334"/>
          <cell r="P334">
            <v>0</v>
          </cell>
          <cell r="Q334"/>
          <cell r="R334">
            <v>0</v>
          </cell>
          <cell r="S334"/>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410</v>
          </cell>
          <cell r="H335" t="str">
            <v>Percentage of long-stay residents experiencing one or more falls with major injury</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410</v>
          </cell>
          <cell r="H336" t="str">
            <v>Percentage of long-stay residents experiencing one or more falls with major injury</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410</v>
          </cell>
          <cell r="H337" t="str">
            <v>Percentage of long-stay residents experiencing one or more falls with major injury</v>
          </cell>
          <cell r="I337" t="str">
            <v>Long Stay</v>
          </cell>
          <cell r="J337">
            <v>2</v>
          </cell>
          <cell r="K337"/>
          <cell r="L337">
            <v>0</v>
          </cell>
          <cell r="M337"/>
          <cell r="N337">
            <v>0</v>
          </cell>
          <cell r="O337"/>
          <cell r="P337">
            <v>0</v>
          </cell>
          <cell r="Q337"/>
          <cell r="R337">
            <v>0.48543700000000001</v>
          </cell>
          <cell r="S337"/>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410</v>
          </cell>
          <cell r="H338" t="str">
            <v>Percentage of long-stay residents experiencing one or more falls with major injury</v>
          </cell>
          <cell r="I338" t="str">
            <v>Long Stay</v>
          </cell>
          <cell r="J338">
            <v>0</v>
          </cell>
          <cell r="K338"/>
          <cell r="L338">
            <v>4</v>
          </cell>
          <cell r="M338"/>
          <cell r="N338">
            <v>8</v>
          </cell>
          <cell r="O338"/>
          <cell r="P338">
            <v>3.7037</v>
          </cell>
          <cell r="Q338"/>
          <cell r="R338">
            <v>3.9603950000000001</v>
          </cell>
          <cell r="S338"/>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410</v>
          </cell>
          <cell r="H339" t="str">
            <v>Percentage of long-stay residents experiencing one or more falls with major injury</v>
          </cell>
          <cell r="I339" t="str">
            <v>Long Stay</v>
          </cell>
          <cell r="J339">
            <v>5.1948100000000004</v>
          </cell>
          <cell r="K339"/>
          <cell r="L339">
            <v>6.4102600000000001</v>
          </cell>
          <cell r="M339"/>
          <cell r="N339">
            <v>11.25</v>
          </cell>
          <cell r="O339"/>
          <cell r="P339">
            <v>11.90476</v>
          </cell>
          <cell r="Q339"/>
          <cell r="R339">
            <v>8.777431</v>
          </cell>
          <cell r="S339"/>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410</v>
          </cell>
          <cell r="H340" t="str">
            <v>Percentage of long-stay residents experiencing one or more falls with major injury</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410</v>
          </cell>
          <cell r="H341" t="str">
            <v>Percentage of long-stay residents experiencing one or more falls with major injury</v>
          </cell>
          <cell r="I341" t="str">
            <v>Long Stay</v>
          </cell>
          <cell r="J341">
            <v>6.3829799999999999</v>
          </cell>
          <cell r="K341"/>
          <cell r="L341">
            <v>1.0638300000000001</v>
          </cell>
          <cell r="M341"/>
          <cell r="N341">
            <v>0</v>
          </cell>
          <cell r="O341"/>
          <cell r="P341">
            <v>0</v>
          </cell>
          <cell r="Q341"/>
          <cell r="R341">
            <v>1.9230769999999999</v>
          </cell>
          <cell r="S341"/>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410</v>
          </cell>
          <cell r="H342" t="str">
            <v>Percentage of long-stay residents experiencing one or more falls with major injury</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410</v>
          </cell>
          <cell r="H343" t="str">
            <v>Percentage of long-stay residents experiencing one or more falls with major injury</v>
          </cell>
          <cell r="I343" t="str">
            <v>Long Stay</v>
          </cell>
          <cell r="J343">
            <v>3.5294099999999999</v>
          </cell>
          <cell r="K343"/>
          <cell r="L343">
            <v>5.5555599999999998</v>
          </cell>
          <cell r="M343"/>
          <cell r="N343">
            <v>4.4444400000000002</v>
          </cell>
          <cell r="O343"/>
          <cell r="P343">
            <v>2.1739099999999998</v>
          </cell>
          <cell r="Q343"/>
          <cell r="R343">
            <v>3.921567</v>
          </cell>
          <cell r="S343"/>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410</v>
          </cell>
          <cell r="H344" t="str">
            <v>Percentage of long-stay residents experiencing one or more falls with major injury</v>
          </cell>
          <cell r="I344" t="str">
            <v>Long Stay</v>
          </cell>
          <cell r="J344" t="str">
            <v>*</v>
          </cell>
          <cell r="K344">
            <v>9</v>
          </cell>
          <cell r="L344" t="str">
            <v>*</v>
          </cell>
          <cell r="M344">
            <v>9</v>
          </cell>
          <cell r="N344" t="str">
            <v>*</v>
          </cell>
          <cell r="O344">
            <v>9</v>
          </cell>
          <cell r="P344" t="str">
            <v>*</v>
          </cell>
          <cell r="Q344">
            <v>9</v>
          </cell>
          <cell r="R344">
            <v>0</v>
          </cell>
          <cell r="S344"/>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410</v>
          </cell>
          <cell r="H345" t="str">
            <v>Percentage of long-stay residents experiencing one or more falls with major injury</v>
          </cell>
          <cell r="I345" t="str">
            <v>Long Stay</v>
          </cell>
          <cell r="J345" t="str">
            <v>*</v>
          </cell>
          <cell r="K345">
            <v>9</v>
          </cell>
          <cell r="L345" t="str">
            <v>*</v>
          </cell>
          <cell r="M345">
            <v>9</v>
          </cell>
          <cell r="N345" t="str">
            <v>*</v>
          </cell>
          <cell r="O345">
            <v>9</v>
          </cell>
          <cell r="P345" t="str">
            <v>*</v>
          </cell>
          <cell r="Q345">
            <v>9</v>
          </cell>
          <cell r="R345">
            <v>0</v>
          </cell>
          <cell r="S345"/>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410</v>
          </cell>
          <cell r="H346" t="str">
            <v>Percentage of long-stay residents experiencing one or more falls with major injury</v>
          </cell>
          <cell r="I346" t="str">
            <v>Long Stay</v>
          </cell>
          <cell r="J346">
            <v>3.7037</v>
          </cell>
          <cell r="K346"/>
          <cell r="L346">
            <v>3.7037</v>
          </cell>
          <cell r="M346"/>
          <cell r="N346">
            <v>6.8965500000000004</v>
          </cell>
          <cell r="O346"/>
          <cell r="P346">
            <v>13.33333</v>
          </cell>
          <cell r="Q346"/>
          <cell r="R346">
            <v>7.0796429999999999</v>
          </cell>
          <cell r="S346"/>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410</v>
          </cell>
          <cell r="H347" t="str">
            <v>Percentage of long-stay residents experiencing one or more falls with major injury</v>
          </cell>
          <cell r="I347" t="str">
            <v>Long Stay</v>
          </cell>
          <cell r="J347">
            <v>2.9411800000000001</v>
          </cell>
          <cell r="K347"/>
          <cell r="L347">
            <v>4.7945200000000003</v>
          </cell>
          <cell r="M347"/>
          <cell r="N347">
            <v>4.0268499999999996</v>
          </cell>
          <cell r="O347"/>
          <cell r="P347">
            <v>2</v>
          </cell>
          <cell r="Q347"/>
          <cell r="R347">
            <v>3.4423430000000002</v>
          </cell>
          <cell r="S347"/>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410</v>
          </cell>
          <cell r="H348" t="str">
            <v>Percentage of long-stay residents experiencing one or more falls with major injury</v>
          </cell>
          <cell r="I348" t="str">
            <v>Long Stay</v>
          </cell>
          <cell r="J348">
            <v>2.1276600000000001</v>
          </cell>
          <cell r="K348"/>
          <cell r="L348">
            <v>1.9230799999999999</v>
          </cell>
          <cell r="M348"/>
          <cell r="N348">
            <v>2.3809499999999999</v>
          </cell>
          <cell r="O348"/>
          <cell r="P348">
            <v>1.9230799999999999</v>
          </cell>
          <cell r="Q348"/>
          <cell r="R348">
            <v>2.07254</v>
          </cell>
          <cell r="S348"/>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410</v>
          </cell>
          <cell r="H349" t="str">
            <v>Percentage of long-stay residents experiencing one or more falls with major injury</v>
          </cell>
          <cell r="I349" t="str">
            <v>Long Stay</v>
          </cell>
          <cell r="J349" t="str">
            <v>*</v>
          </cell>
          <cell r="K349">
            <v>9</v>
          </cell>
          <cell r="L349" t="str">
            <v>*</v>
          </cell>
          <cell r="M349">
            <v>9</v>
          </cell>
          <cell r="N349" t="str">
            <v>*</v>
          </cell>
          <cell r="O349">
            <v>9</v>
          </cell>
          <cell r="P349" t="str">
            <v>*</v>
          </cell>
          <cell r="Q349">
            <v>9</v>
          </cell>
          <cell r="R349">
            <v>0</v>
          </cell>
          <cell r="S349"/>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410</v>
          </cell>
          <cell r="H350" t="str">
            <v>Percentage of long-stay residents experiencing one or more falls with major injury</v>
          </cell>
          <cell r="I350" t="str">
            <v>Long Stay</v>
          </cell>
          <cell r="J350" t="str">
            <v>*</v>
          </cell>
          <cell r="K350">
            <v>9</v>
          </cell>
          <cell r="L350" t="str">
            <v>*</v>
          </cell>
          <cell r="M350">
            <v>9</v>
          </cell>
          <cell r="N350" t="str">
            <v>*</v>
          </cell>
          <cell r="O350">
            <v>9</v>
          </cell>
          <cell r="P350" t="str">
            <v>*</v>
          </cell>
          <cell r="Q350">
            <v>9</v>
          </cell>
          <cell r="R350">
            <v>0</v>
          </cell>
          <cell r="S350"/>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410</v>
          </cell>
          <cell r="H351" t="str">
            <v>Percentage of long-stay residents experiencing one or more falls with major injury</v>
          </cell>
          <cell r="I351" t="str">
            <v>Long Stay</v>
          </cell>
          <cell r="J351">
            <v>3.5294099999999999</v>
          </cell>
          <cell r="K351"/>
          <cell r="L351">
            <v>6.5217400000000003</v>
          </cell>
          <cell r="M351"/>
          <cell r="N351">
            <v>8.60215</v>
          </cell>
          <cell r="O351"/>
          <cell r="P351">
            <v>6.4516099999999996</v>
          </cell>
          <cell r="Q351"/>
          <cell r="R351">
            <v>6.336087</v>
          </cell>
          <cell r="S351"/>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410</v>
          </cell>
          <cell r="H352" t="str">
            <v>Percentage of long-stay residents experiencing one or more falls with major injury</v>
          </cell>
          <cell r="I352" t="str">
            <v>Long Stay</v>
          </cell>
          <cell r="J352">
            <v>4.7618999999999998</v>
          </cell>
          <cell r="K352"/>
          <cell r="L352">
            <v>6.8965500000000004</v>
          </cell>
          <cell r="M352"/>
          <cell r="N352">
            <v>11.11111</v>
          </cell>
          <cell r="O352"/>
          <cell r="P352">
            <v>8.3333300000000001</v>
          </cell>
          <cell r="Q352"/>
          <cell r="R352">
            <v>7.9207900000000002</v>
          </cell>
          <cell r="S352"/>
          <cell r="T352" t="str">
            <v>Y</v>
          </cell>
          <cell r="U352" t="str">
            <v>2021Q3-2022Q2</v>
          </cell>
          <cell r="V352" t="str">
            <v>ONE SOUTH RIDGEDALE AVENUE, EAST HANOVER, NJ, 07936</v>
          </cell>
          <cell r="W352">
            <v>44866</v>
          </cell>
        </row>
      </sheetData>
      <sheetData sheetId="4">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419</v>
          </cell>
          <cell r="H2" t="str">
            <v>Percentage of long-stay residents who received an antipsychotic medication</v>
          </cell>
          <cell r="I2" t="str">
            <v>Long Stay</v>
          </cell>
          <cell r="J2">
            <v>14.28571</v>
          </cell>
          <cell r="K2"/>
          <cell r="L2">
            <v>15</v>
          </cell>
          <cell r="M2"/>
          <cell r="N2">
            <v>15.625</v>
          </cell>
          <cell r="O2"/>
          <cell r="P2">
            <v>13.186809999999999</v>
          </cell>
          <cell r="Q2"/>
          <cell r="R2">
            <v>14.550262999999999</v>
          </cell>
          <cell r="S2"/>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419</v>
          </cell>
          <cell r="H3" t="str">
            <v>Percentage of long-stay residents who received an antipsychotic medication</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419</v>
          </cell>
          <cell r="H4" t="str">
            <v>Percentage of long-stay residents who received an antipsychotic medication</v>
          </cell>
          <cell r="I4" t="str">
            <v>Long Stay</v>
          </cell>
          <cell r="J4">
            <v>12.903230000000001</v>
          </cell>
          <cell r="K4"/>
          <cell r="L4">
            <v>16.12903</v>
          </cell>
          <cell r="M4"/>
          <cell r="N4">
            <v>11.428570000000001</v>
          </cell>
          <cell r="O4"/>
          <cell r="P4">
            <v>11.764709999999999</v>
          </cell>
          <cell r="Q4"/>
          <cell r="R4">
            <v>12.9771</v>
          </cell>
          <cell r="S4"/>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419</v>
          </cell>
          <cell r="H5" t="str">
            <v>Percentage of long-stay residents who received an antipsychotic medication</v>
          </cell>
          <cell r="I5" t="str">
            <v>Long Stay</v>
          </cell>
          <cell r="J5">
            <v>13.69863</v>
          </cell>
          <cell r="K5"/>
          <cell r="L5">
            <v>8.5714299999999994</v>
          </cell>
          <cell r="M5"/>
          <cell r="N5">
            <v>4.4776100000000003</v>
          </cell>
          <cell r="O5"/>
          <cell r="P5">
            <v>2.5640999999999998</v>
          </cell>
          <cell r="Q5"/>
          <cell r="R5">
            <v>7.2916660000000002</v>
          </cell>
          <cell r="S5"/>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419</v>
          </cell>
          <cell r="H6" t="str">
            <v>Percentage of long-stay residents who received an antipsychotic medication</v>
          </cell>
          <cell r="I6" t="str">
            <v>Long Stay</v>
          </cell>
          <cell r="J6">
            <v>27.350429999999999</v>
          </cell>
          <cell r="K6"/>
          <cell r="L6">
            <v>28.44828</v>
          </cell>
          <cell r="M6"/>
          <cell r="N6">
            <v>18.867920000000002</v>
          </cell>
          <cell r="O6"/>
          <cell r="P6">
            <v>26.548670000000001</v>
          </cell>
          <cell r="Q6"/>
          <cell r="R6">
            <v>25.442478000000001</v>
          </cell>
          <cell r="S6"/>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419</v>
          </cell>
          <cell r="H7" t="str">
            <v>Percentage of long-stay residents who received an antipsychotic medication</v>
          </cell>
          <cell r="I7" t="str">
            <v>Long Stay</v>
          </cell>
          <cell r="J7">
            <v>4.8</v>
          </cell>
          <cell r="K7"/>
          <cell r="L7">
            <v>5.4263599999999999</v>
          </cell>
          <cell r="M7"/>
          <cell r="N7">
            <v>4.87805</v>
          </cell>
          <cell r="O7"/>
          <cell r="P7">
            <v>4.61538</v>
          </cell>
          <cell r="Q7"/>
          <cell r="R7">
            <v>4.9309659999999997</v>
          </cell>
          <cell r="S7"/>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419</v>
          </cell>
          <cell r="H8" t="str">
            <v>Percentage of long-stay residents who received an antipsychotic medication</v>
          </cell>
          <cell r="I8" t="str">
            <v>Long Stay</v>
          </cell>
          <cell r="J8">
            <v>9.45946</v>
          </cell>
          <cell r="K8"/>
          <cell r="L8">
            <v>8.1081099999999999</v>
          </cell>
          <cell r="M8"/>
          <cell r="N8">
            <v>5.5555599999999998</v>
          </cell>
          <cell r="O8"/>
          <cell r="P8">
            <v>5.7142900000000001</v>
          </cell>
          <cell r="Q8"/>
          <cell r="R8">
            <v>7.2413819999999998</v>
          </cell>
          <cell r="S8"/>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419</v>
          </cell>
          <cell r="H9" t="str">
            <v>Percentage of long-stay residents who received an antipsychotic medication</v>
          </cell>
          <cell r="I9" t="str">
            <v>Long Stay</v>
          </cell>
          <cell r="J9">
            <v>9.2592599999999994</v>
          </cell>
          <cell r="K9"/>
          <cell r="L9">
            <v>10.34483</v>
          </cell>
          <cell r="M9"/>
          <cell r="N9">
            <v>6.6666699999999999</v>
          </cell>
          <cell r="O9"/>
          <cell r="P9">
            <v>5.1724100000000002</v>
          </cell>
          <cell r="Q9"/>
          <cell r="R9">
            <v>7.8260880000000004</v>
          </cell>
          <cell r="S9"/>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419</v>
          </cell>
          <cell r="H10" t="str">
            <v>Percentage of long-stay residents who received an antipsychotic medication</v>
          </cell>
          <cell r="I10" t="str">
            <v>Long Stay</v>
          </cell>
          <cell r="J10">
            <v>2.7777799999999999</v>
          </cell>
          <cell r="K10"/>
          <cell r="L10">
            <v>4.6875</v>
          </cell>
          <cell r="M10"/>
          <cell r="N10">
            <v>6.5573800000000002</v>
          </cell>
          <cell r="O10"/>
          <cell r="P10">
            <v>3.1745999999999999</v>
          </cell>
          <cell r="Q10"/>
          <cell r="R10">
            <v>4.2307699999999997</v>
          </cell>
          <cell r="S10"/>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419</v>
          </cell>
          <cell r="H11" t="str">
            <v>Percentage of long-stay residents who received an antipsychotic medication</v>
          </cell>
          <cell r="I11" t="str">
            <v>Long Stay</v>
          </cell>
          <cell r="J11">
            <v>17.293230000000001</v>
          </cell>
          <cell r="K11"/>
          <cell r="L11">
            <v>16.058389999999999</v>
          </cell>
          <cell r="M11"/>
          <cell r="N11">
            <v>16.423359999999999</v>
          </cell>
          <cell r="O11"/>
          <cell r="P11">
            <v>14.552239999999999</v>
          </cell>
          <cell r="Q11"/>
          <cell r="R11">
            <v>16.081330000000001</v>
          </cell>
          <cell r="S11"/>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419</v>
          </cell>
          <cell r="H12" t="str">
            <v>Percentage of long-stay residents who received an antipsychotic medication</v>
          </cell>
          <cell r="I12" t="str">
            <v>Long Stay</v>
          </cell>
          <cell r="J12" t="str">
            <v>*</v>
          </cell>
          <cell r="K12">
            <v>9</v>
          </cell>
          <cell r="L12" t="str">
            <v>*</v>
          </cell>
          <cell r="M12">
            <v>9</v>
          </cell>
          <cell r="N12" t="str">
            <v>*</v>
          </cell>
          <cell r="O12">
            <v>9</v>
          </cell>
          <cell r="P12">
            <v>4.1666699999999999</v>
          </cell>
          <cell r="Q12"/>
          <cell r="R12">
            <v>8.1081099999999999</v>
          </cell>
          <cell r="S12"/>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419</v>
          </cell>
          <cell r="H13" t="str">
            <v>Percentage of long-stay residents who received an antipsychotic medication</v>
          </cell>
          <cell r="I13" t="str">
            <v>Long Stay</v>
          </cell>
          <cell r="J13">
            <v>5.2631600000000001</v>
          </cell>
          <cell r="K13"/>
          <cell r="L13">
            <v>7.2463800000000003</v>
          </cell>
          <cell r="M13"/>
          <cell r="N13">
            <v>5.38462</v>
          </cell>
          <cell r="O13"/>
          <cell r="P13">
            <v>7.5757599999999998</v>
          </cell>
          <cell r="Q13"/>
          <cell r="R13">
            <v>6.3789899999999999</v>
          </cell>
          <cell r="S13"/>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419</v>
          </cell>
          <cell r="H14" t="str">
            <v>Percentage of long-stay residents who received an antipsychotic medication</v>
          </cell>
          <cell r="I14" t="str">
            <v>Long Stay</v>
          </cell>
          <cell r="J14">
            <v>9.6774199999999997</v>
          </cell>
          <cell r="K14"/>
          <cell r="L14">
            <v>18.181819999999998</v>
          </cell>
          <cell r="M14"/>
          <cell r="N14">
            <v>6.4516099999999996</v>
          </cell>
          <cell r="O14"/>
          <cell r="P14">
            <v>6.6666699999999999</v>
          </cell>
          <cell r="Q14"/>
          <cell r="R14">
            <v>10.400001</v>
          </cell>
          <cell r="S14"/>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419</v>
          </cell>
          <cell r="H15" t="str">
            <v>Percentage of long-stay residents who received an antipsychotic medication</v>
          </cell>
          <cell r="I15" t="str">
            <v>Long Stay</v>
          </cell>
          <cell r="J15">
            <v>15.254239999999999</v>
          </cell>
          <cell r="K15"/>
          <cell r="L15">
            <v>14.65517</v>
          </cell>
          <cell r="M15"/>
          <cell r="N15">
            <v>18.103449999999999</v>
          </cell>
          <cell r="O15"/>
          <cell r="P15">
            <v>16.346150000000002</v>
          </cell>
          <cell r="Q15"/>
          <cell r="R15">
            <v>16.079294999999998</v>
          </cell>
          <cell r="S15"/>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419</v>
          </cell>
          <cell r="H16" t="str">
            <v>Percentage of long-stay residents who received an antipsychotic medication</v>
          </cell>
          <cell r="I16" t="str">
            <v>Long Stay</v>
          </cell>
          <cell r="J16">
            <v>13.414630000000001</v>
          </cell>
          <cell r="K16"/>
          <cell r="L16">
            <v>13.25301</v>
          </cell>
          <cell r="M16"/>
          <cell r="N16">
            <v>12.34568</v>
          </cell>
          <cell r="O16"/>
          <cell r="P16">
            <v>10.84337</v>
          </cell>
          <cell r="Q16"/>
          <cell r="R16">
            <v>12.462004</v>
          </cell>
          <cell r="S16"/>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419</v>
          </cell>
          <cell r="H17" t="str">
            <v>Percentage of long-stay residents who received an antipsychotic medication</v>
          </cell>
          <cell r="I17" t="str">
            <v>Long Stay</v>
          </cell>
          <cell r="J17">
            <v>11.68831</v>
          </cell>
          <cell r="K17"/>
          <cell r="L17">
            <v>11.39241</v>
          </cell>
          <cell r="M17"/>
          <cell r="N17">
            <v>11.68831</v>
          </cell>
          <cell r="O17"/>
          <cell r="P17">
            <v>11.940300000000001</v>
          </cell>
          <cell r="Q17"/>
          <cell r="R17">
            <v>11.666667</v>
          </cell>
          <cell r="S17"/>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419</v>
          </cell>
          <cell r="H18" t="str">
            <v>Percentage of long-stay residents who received an antipsychotic medication</v>
          </cell>
          <cell r="I18" t="str">
            <v>Long Stay</v>
          </cell>
          <cell r="J18">
            <v>11.538460000000001</v>
          </cell>
          <cell r="K18"/>
          <cell r="L18">
            <v>7.0707100000000001</v>
          </cell>
          <cell r="M18"/>
          <cell r="N18">
            <v>5</v>
          </cell>
          <cell r="O18"/>
          <cell r="P18">
            <v>8.49057</v>
          </cell>
          <cell r="Q18"/>
          <cell r="R18">
            <v>7.8329000000000004</v>
          </cell>
          <cell r="S18"/>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419</v>
          </cell>
          <cell r="H19" t="str">
            <v>Percentage of long-stay residents who received an antipsychotic medication</v>
          </cell>
          <cell r="I19" t="str">
            <v>Long Stay</v>
          </cell>
          <cell r="J19">
            <v>9.6</v>
          </cell>
          <cell r="K19"/>
          <cell r="L19">
            <v>8.6956500000000005</v>
          </cell>
          <cell r="M19"/>
          <cell r="N19">
            <v>4.4776100000000003</v>
          </cell>
          <cell r="O19"/>
          <cell r="P19">
            <v>1.63934</v>
          </cell>
          <cell r="Q19"/>
          <cell r="R19">
            <v>6.1657010000000003</v>
          </cell>
          <cell r="S19"/>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419</v>
          </cell>
          <cell r="H20" t="str">
            <v>Percentage of long-stay residents who received an antipsychotic medication</v>
          </cell>
          <cell r="I20" t="str">
            <v>Long Stay</v>
          </cell>
          <cell r="J20">
            <v>1.05263</v>
          </cell>
          <cell r="K20"/>
          <cell r="L20">
            <v>1.02041</v>
          </cell>
          <cell r="M20"/>
          <cell r="N20">
            <v>0</v>
          </cell>
          <cell r="O20"/>
          <cell r="P20">
            <v>0</v>
          </cell>
          <cell r="Q20"/>
          <cell r="R20">
            <v>0.52219300000000002</v>
          </cell>
          <cell r="S20"/>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419</v>
          </cell>
          <cell r="H21" t="str">
            <v>Percentage of long-stay residents who received an antipsychotic medication</v>
          </cell>
          <cell r="I21" t="str">
            <v>Long Stay</v>
          </cell>
          <cell r="J21">
            <v>11.956519999999999</v>
          </cell>
          <cell r="K21"/>
          <cell r="L21">
            <v>13.186809999999999</v>
          </cell>
          <cell r="M21"/>
          <cell r="N21">
            <v>14.43299</v>
          </cell>
          <cell r="O21"/>
          <cell r="P21">
            <v>13.68421</v>
          </cell>
          <cell r="Q21"/>
          <cell r="R21">
            <v>13.333332</v>
          </cell>
          <cell r="S21"/>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419</v>
          </cell>
          <cell r="H22" t="str">
            <v>Percentage of long-stay residents who received an antipsychotic medication</v>
          </cell>
          <cell r="I22" t="str">
            <v>Long Stay</v>
          </cell>
          <cell r="J22">
            <v>10.588240000000001</v>
          </cell>
          <cell r="K22"/>
          <cell r="L22">
            <v>11.494249999999999</v>
          </cell>
          <cell r="M22"/>
          <cell r="N22">
            <v>11.494249999999999</v>
          </cell>
          <cell r="O22"/>
          <cell r="P22">
            <v>11.23596</v>
          </cell>
          <cell r="Q22"/>
          <cell r="R22">
            <v>11.206898000000001</v>
          </cell>
          <cell r="S22"/>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419</v>
          </cell>
          <cell r="H23" t="str">
            <v>Percentage of long-stay residents who received an antipsychotic medication</v>
          </cell>
          <cell r="I23" t="str">
            <v>Long Stay</v>
          </cell>
          <cell r="J23">
            <v>7.2072099999999999</v>
          </cell>
          <cell r="K23"/>
          <cell r="L23">
            <v>6</v>
          </cell>
          <cell r="M23"/>
          <cell r="N23">
            <v>8.0357099999999999</v>
          </cell>
          <cell r="O23"/>
          <cell r="P23">
            <v>12.727270000000001</v>
          </cell>
          <cell r="Q23"/>
          <cell r="R23">
            <v>8.5450339999999994</v>
          </cell>
          <cell r="S23"/>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419</v>
          </cell>
          <cell r="H24" t="str">
            <v>Percentage of long-stay residents who received an antipsychotic medication</v>
          </cell>
          <cell r="I24" t="str">
            <v>Long Stay</v>
          </cell>
          <cell r="J24">
            <v>17.64706</v>
          </cell>
          <cell r="K24"/>
          <cell r="L24">
            <v>10.71429</v>
          </cell>
          <cell r="M24"/>
          <cell r="N24">
            <v>10</v>
          </cell>
          <cell r="O24"/>
          <cell r="P24">
            <v>4.7618999999999998</v>
          </cell>
          <cell r="Q24"/>
          <cell r="R24">
            <v>10.434782999999999</v>
          </cell>
          <cell r="S24"/>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419</v>
          </cell>
          <cell r="H25" t="str">
            <v>Percentage of long-stay residents who received an antipsychotic medication</v>
          </cell>
          <cell r="I25" t="str">
            <v>Long Stay</v>
          </cell>
          <cell r="J25">
            <v>3.6144599999999998</v>
          </cell>
          <cell r="K25"/>
          <cell r="L25">
            <v>4.5976999999999997</v>
          </cell>
          <cell r="M25"/>
          <cell r="N25">
            <v>3.2258100000000001</v>
          </cell>
          <cell r="O25"/>
          <cell r="P25">
            <v>2.2727300000000001</v>
          </cell>
          <cell r="Q25"/>
          <cell r="R25">
            <v>3.4188049999999999</v>
          </cell>
          <cell r="S25"/>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419</v>
          </cell>
          <cell r="H26" t="str">
            <v>Percentage of long-stay residents who received an antipsychotic medication</v>
          </cell>
          <cell r="I26" t="str">
            <v>Long Stay</v>
          </cell>
          <cell r="J26">
            <v>0</v>
          </cell>
          <cell r="K26"/>
          <cell r="L26">
            <v>0</v>
          </cell>
          <cell r="M26"/>
          <cell r="N26">
            <v>0</v>
          </cell>
          <cell r="O26"/>
          <cell r="P26">
            <v>1.9230799999999999</v>
          </cell>
          <cell r="Q26"/>
          <cell r="R26">
            <v>0.49504999999999999</v>
          </cell>
          <cell r="S26"/>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419</v>
          </cell>
          <cell r="H27" t="str">
            <v>Percentage of long-stay residents who received an antipsychotic medication</v>
          </cell>
          <cell r="I27" t="str">
            <v>Long Stay</v>
          </cell>
          <cell r="J27">
            <v>25.925930000000001</v>
          </cell>
          <cell r="K27"/>
          <cell r="L27">
            <v>30.188680000000002</v>
          </cell>
          <cell r="M27"/>
          <cell r="N27">
            <v>26.31579</v>
          </cell>
          <cell r="O27"/>
          <cell r="P27">
            <v>25</v>
          </cell>
          <cell r="Q27"/>
          <cell r="R27">
            <v>26.818183000000001</v>
          </cell>
          <cell r="S27"/>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419</v>
          </cell>
          <cell r="H28" t="str">
            <v>Percentage of long-stay residents who received an antipsychotic medication</v>
          </cell>
          <cell r="I28" t="str">
            <v>Long Stay</v>
          </cell>
          <cell r="J28">
            <v>14.63415</v>
          </cell>
          <cell r="K28"/>
          <cell r="L28">
            <v>17.77778</v>
          </cell>
          <cell r="M28"/>
          <cell r="N28">
            <v>20.408159999999999</v>
          </cell>
          <cell r="O28"/>
          <cell r="P28">
            <v>14.58333</v>
          </cell>
          <cell r="Q28"/>
          <cell r="R28">
            <v>16.939889999999998</v>
          </cell>
          <cell r="S28"/>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419</v>
          </cell>
          <cell r="H29" t="str">
            <v>Percentage of long-stay residents who received an antipsychotic medication</v>
          </cell>
          <cell r="I29" t="str">
            <v>Long Stay</v>
          </cell>
          <cell r="J29">
            <v>1.8181799999999999</v>
          </cell>
          <cell r="K29"/>
          <cell r="L29">
            <v>1.8018000000000001</v>
          </cell>
          <cell r="M29"/>
          <cell r="N29">
            <v>2.7027000000000001</v>
          </cell>
          <cell r="O29"/>
          <cell r="P29">
            <v>2.54237</v>
          </cell>
          <cell r="Q29"/>
          <cell r="R29">
            <v>2.2222200000000001</v>
          </cell>
          <cell r="S29"/>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419</v>
          </cell>
          <cell r="H30" t="str">
            <v>Percentage of long-stay residents who received an antipsychotic medication</v>
          </cell>
          <cell r="I30" t="str">
            <v>Long Stay</v>
          </cell>
          <cell r="J30">
            <v>15.71429</v>
          </cell>
          <cell r="K30"/>
          <cell r="L30">
            <v>15.71429</v>
          </cell>
          <cell r="M30"/>
          <cell r="N30">
            <v>13.33333</v>
          </cell>
          <cell r="O30"/>
          <cell r="P30">
            <v>14.705880000000001</v>
          </cell>
          <cell r="Q30"/>
          <cell r="R30">
            <v>15.019764</v>
          </cell>
          <cell r="S30"/>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419</v>
          </cell>
          <cell r="H31" t="str">
            <v>Percentage of long-stay residents who received an antipsychotic medication</v>
          </cell>
          <cell r="I31" t="str">
            <v>Long Stay</v>
          </cell>
          <cell r="J31">
            <v>6.5573800000000002</v>
          </cell>
          <cell r="K31"/>
          <cell r="L31">
            <v>1.69492</v>
          </cell>
          <cell r="M31"/>
          <cell r="N31">
            <v>0</v>
          </cell>
          <cell r="O31"/>
          <cell r="P31">
            <v>1.8181799999999999</v>
          </cell>
          <cell r="Q31"/>
          <cell r="R31">
            <v>2.597404</v>
          </cell>
          <cell r="S31"/>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419</v>
          </cell>
          <cell r="H32" t="str">
            <v>Percentage of long-stay residents who received an antipsychotic medication</v>
          </cell>
          <cell r="I32" t="str">
            <v>Long Stay</v>
          </cell>
          <cell r="J32">
            <v>1.2195100000000001</v>
          </cell>
          <cell r="K32"/>
          <cell r="L32">
            <v>2.2471899999999998</v>
          </cell>
          <cell r="M32"/>
          <cell r="N32">
            <v>2.0618599999999998</v>
          </cell>
          <cell r="O32"/>
          <cell r="P32">
            <v>2.2471899999999998</v>
          </cell>
          <cell r="Q32"/>
          <cell r="R32">
            <v>1.9607840000000001</v>
          </cell>
          <cell r="S32"/>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419</v>
          </cell>
          <cell r="H33" t="str">
            <v>Percentage of long-stay residents who received an antipsychotic medication</v>
          </cell>
          <cell r="I33" t="str">
            <v>Long Stay</v>
          </cell>
          <cell r="J33">
            <v>12.12121</v>
          </cell>
          <cell r="K33"/>
          <cell r="L33">
            <v>15.094340000000001</v>
          </cell>
          <cell r="M33"/>
          <cell r="N33">
            <v>9.5238099999999992</v>
          </cell>
          <cell r="O33"/>
          <cell r="P33">
            <v>10.71429</v>
          </cell>
          <cell r="Q33"/>
          <cell r="R33">
            <v>11.654135999999999</v>
          </cell>
          <cell r="S33"/>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419</v>
          </cell>
          <cell r="H34" t="str">
            <v>Percentage of long-stay residents who received an antipsychotic medication</v>
          </cell>
          <cell r="I34" t="str">
            <v>Long Stay</v>
          </cell>
          <cell r="J34">
            <v>2.9411800000000001</v>
          </cell>
          <cell r="K34"/>
          <cell r="L34">
            <v>5.5555599999999998</v>
          </cell>
          <cell r="M34"/>
          <cell r="N34">
            <v>0</v>
          </cell>
          <cell r="O34"/>
          <cell r="P34">
            <v>0</v>
          </cell>
          <cell r="Q34"/>
          <cell r="R34">
            <v>2.0689669999999998</v>
          </cell>
          <cell r="S34"/>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419</v>
          </cell>
          <cell r="H35" t="str">
            <v>Percentage of long-stay residents who received an antipsychotic medication</v>
          </cell>
          <cell r="I35" t="str">
            <v>Long Stay</v>
          </cell>
          <cell r="J35">
            <v>7.1428599999999998</v>
          </cell>
          <cell r="K35"/>
          <cell r="L35">
            <v>3.3333300000000001</v>
          </cell>
          <cell r="M35"/>
          <cell r="N35">
            <v>5.8823499999999997</v>
          </cell>
          <cell r="O35"/>
          <cell r="P35">
            <v>11.11111</v>
          </cell>
          <cell r="Q35"/>
          <cell r="R35">
            <v>6.7873289999999997</v>
          </cell>
          <cell r="S35"/>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419</v>
          </cell>
          <cell r="H36" t="str">
            <v>Percentage of long-stay residents who received an antipsychotic medication</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419</v>
          </cell>
          <cell r="H37" t="str">
            <v>Percentage of long-stay residents who received an antipsychotic medication</v>
          </cell>
          <cell r="I37" t="str">
            <v>Long Stay</v>
          </cell>
          <cell r="J37">
            <v>0</v>
          </cell>
          <cell r="K37"/>
          <cell r="L37">
            <v>0</v>
          </cell>
          <cell r="M37"/>
          <cell r="N37">
            <v>1.4285699999999999</v>
          </cell>
          <cell r="O37"/>
          <cell r="P37">
            <v>2.9411800000000001</v>
          </cell>
          <cell r="Q37"/>
          <cell r="R37">
            <v>1.09091</v>
          </cell>
          <cell r="S37"/>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419</v>
          </cell>
          <cell r="H38" t="str">
            <v>Percentage of long-stay residents who received an antipsychotic medication</v>
          </cell>
          <cell r="I38" t="str">
            <v>Long Stay</v>
          </cell>
          <cell r="J38">
            <v>9.8039199999999997</v>
          </cell>
          <cell r="K38"/>
          <cell r="L38">
            <v>5</v>
          </cell>
          <cell r="M38"/>
          <cell r="N38">
            <v>8.1967199999999991</v>
          </cell>
          <cell r="O38"/>
          <cell r="P38">
            <v>15.87302</v>
          </cell>
          <cell r="Q38"/>
          <cell r="R38">
            <v>9.7872339999999998</v>
          </cell>
          <cell r="S38"/>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419</v>
          </cell>
          <cell r="H39" t="str">
            <v>Percentage of long-stay residents who received an antipsychotic medication</v>
          </cell>
          <cell r="I39" t="str">
            <v>Long Stay</v>
          </cell>
          <cell r="J39">
            <v>8.1632700000000007</v>
          </cell>
          <cell r="K39"/>
          <cell r="L39">
            <v>16.66667</v>
          </cell>
          <cell r="M39"/>
          <cell r="N39">
            <v>18.181819999999998</v>
          </cell>
          <cell r="O39"/>
          <cell r="P39">
            <v>29.629629999999999</v>
          </cell>
          <cell r="Q39"/>
          <cell r="R39">
            <v>18.348625999999999</v>
          </cell>
          <cell r="S39"/>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419</v>
          </cell>
          <cell r="H40" t="str">
            <v>Percentage of long-stay residents who received an antipsychotic medication</v>
          </cell>
          <cell r="I40" t="str">
            <v>Long Stay</v>
          </cell>
          <cell r="J40">
            <v>14.393940000000001</v>
          </cell>
          <cell r="K40"/>
          <cell r="L40">
            <v>13.97059</v>
          </cell>
          <cell r="M40"/>
          <cell r="N40">
            <v>13.97059</v>
          </cell>
          <cell r="O40"/>
          <cell r="P40">
            <v>16.66667</v>
          </cell>
          <cell r="Q40"/>
          <cell r="R40">
            <v>14.760149</v>
          </cell>
          <cell r="S40"/>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419</v>
          </cell>
          <cell r="H41" t="str">
            <v>Percentage of long-stay residents who received an antipsychotic medication</v>
          </cell>
          <cell r="I41" t="str">
            <v>Long Stay</v>
          </cell>
          <cell r="J41">
            <v>12.5</v>
          </cell>
          <cell r="K41"/>
          <cell r="L41">
            <v>13.043480000000001</v>
          </cell>
          <cell r="M41"/>
          <cell r="N41">
            <v>15.38462</v>
          </cell>
          <cell r="O41"/>
          <cell r="P41">
            <v>17.073170000000001</v>
          </cell>
          <cell r="Q41"/>
          <cell r="R41">
            <v>14.457833000000001</v>
          </cell>
          <cell r="S41"/>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419</v>
          </cell>
          <cell r="H42" t="str">
            <v>Percentage of long-stay residents who received an antipsychotic medication</v>
          </cell>
          <cell r="I42" t="str">
            <v>Long Stay</v>
          </cell>
          <cell r="J42">
            <v>10</v>
          </cell>
          <cell r="K42"/>
          <cell r="L42">
            <v>8.4745799999999996</v>
          </cell>
          <cell r="M42"/>
          <cell r="N42">
            <v>10</v>
          </cell>
          <cell r="O42"/>
          <cell r="P42">
            <v>7.2727300000000001</v>
          </cell>
          <cell r="Q42"/>
          <cell r="R42">
            <v>8.974361</v>
          </cell>
          <cell r="S42"/>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419</v>
          </cell>
          <cell r="H43" t="str">
            <v>Percentage of long-stay residents who received an antipsychotic medication</v>
          </cell>
          <cell r="I43" t="str">
            <v>Long Stay</v>
          </cell>
          <cell r="J43">
            <v>0</v>
          </cell>
          <cell r="K43"/>
          <cell r="L43">
            <v>3.3333300000000001</v>
          </cell>
          <cell r="M43"/>
          <cell r="N43">
            <v>3.5714299999999999</v>
          </cell>
          <cell r="O43"/>
          <cell r="P43">
            <v>3.7037</v>
          </cell>
          <cell r="Q43"/>
          <cell r="R43">
            <v>2.6086939999999998</v>
          </cell>
          <cell r="S43"/>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419</v>
          </cell>
          <cell r="H44" t="str">
            <v>Percentage of long-stay residents who received an antipsychotic medication</v>
          </cell>
          <cell r="I44" t="str">
            <v>Long Stay</v>
          </cell>
          <cell r="J44">
            <v>14.28571</v>
          </cell>
          <cell r="K44"/>
          <cell r="L44">
            <v>11.11111</v>
          </cell>
          <cell r="M44"/>
          <cell r="N44">
            <v>9.375</v>
          </cell>
          <cell r="O44"/>
          <cell r="P44">
            <v>10.606059999999999</v>
          </cell>
          <cell r="Q44"/>
          <cell r="R44">
            <v>11.328124000000001</v>
          </cell>
          <cell r="S44"/>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419</v>
          </cell>
          <cell r="H45" t="str">
            <v>Percentage of long-stay residents who received an antipsychotic medication</v>
          </cell>
          <cell r="I45" t="str">
            <v>Long Stay</v>
          </cell>
          <cell r="J45">
            <v>1.63934</v>
          </cell>
          <cell r="K45"/>
          <cell r="L45">
            <v>1.51515</v>
          </cell>
          <cell r="M45"/>
          <cell r="N45">
            <v>6.3492100000000002</v>
          </cell>
          <cell r="O45"/>
          <cell r="P45">
            <v>5.5555599999999998</v>
          </cell>
          <cell r="Q45"/>
          <cell r="R45">
            <v>3.8167949999999999</v>
          </cell>
          <cell r="S45"/>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419</v>
          </cell>
          <cell r="H46" t="str">
            <v>Percentage of long-stay residents who received an antipsychotic medication</v>
          </cell>
          <cell r="I46" t="str">
            <v>Long Stay</v>
          </cell>
          <cell r="J46">
            <v>8.3333300000000001</v>
          </cell>
          <cell r="K46"/>
          <cell r="L46">
            <v>1.9230799999999999</v>
          </cell>
          <cell r="M46"/>
          <cell r="N46">
            <v>3.6363599999999998</v>
          </cell>
          <cell r="O46"/>
          <cell r="P46">
            <v>1.72414</v>
          </cell>
          <cell r="Q46"/>
          <cell r="R46">
            <v>3.9999989999999999</v>
          </cell>
          <cell r="S46"/>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419</v>
          </cell>
          <cell r="H47" t="str">
            <v>Percentage of long-stay residents who received an antipsychotic medication</v>
          </cell>
          <cell r="I47" t="str">
            <v>Long Stay</v>
          </cell>
          <cell r="J47">
            <v>0</v>
          </cell>
          <cell r="K47"/>
          <cell r="L47">
            <v>0</v>
          </cell>
          <cell r="M47"/>
          <cell r="N47">
            <v>0</v>
          </cell>
          <cell r="O47"/>
          <cell r="P47">
            <v>3.3898299999999999</v>
          </cell>
          <cell r="Q47"/>
          <cell r="R47">
            <v>0.85470100000000004</v>
          </cell>
          <cell r="S47"/>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419</v>
          </cell>
          <cell r="H48" t="str">
            <v>Percentage of long-stay residents who received an antipsychotic medication</v>
          </cell>
          <cell r="I48" t="str">
            <v>Long Stay</v>
          </cell>
          <cell r="J48">
            <v>12.195119999999999</v>
          </cell>
          <cell r="K48"/>
          <cell r="L48">
            <v>11.90476</v>
          </cell>
          <cell r="M48"/>
          <cell r="N48">
            <v>15.38462</v>
          </cell>
          <cell r="O48"/>
          <cell r="P48">
            <v>16.949149999999999</v>
          </cell>
          <cell r="Q48"/>
          <cell r="R48">
            <v>14.432988999999999</v>
          </cell>
          <cell r="S48"/>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419</v>
          </cell>
          <cell r="H49" t="str">
            <v>Percentage of long-stay residents who received an antipsychotic medication</v>
          </cell>
          <cell r="I49" t="str">
            <v>Long Stay</v>
          </cell>
          <cell r="J49">
            <v>16.66667</v>
          </cell>
          <cell r="K49"/>
          <cell r="L49">
            <v>15.87302</v>
          </cell>
          <cell r="M49"/>
          <cell r="N49">
            <v>13.84615</v>
          </cell>
          <cell r="O49"/>
          <cell r="P49">
            <v>15.625</v>
          </cell>
          <cell r="Q49"/>
          <cell r="R49">
            <v>15.476191</v>
          </cell>
          <cell r="S49"/>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419</v>
          </cell>
          <cell r="H50" t="str">
            <v>Percentage of long-stay residents who received an antipsychotic medication</v>
          </cell>
          <cell r="I50" t="str">
            <v>Long Stay</v>
          </cell>
          <cell r="J50">
            <v>7.84314</v>
          </cell>
          <cell r="K50"/>
          <cell r="L50">
            <v>16.66667</v>
          </cell>
          <cell r="M50"/>
          <cell r="N50">
            <v>17.543859999999999</v>
          </cell>
          <cell r="O50"/>
          <cell r="P50">
            <v>13.15789</v>
          </cell>
          <cell r="Q50"/>
          <cell r="R50">
            <v>14.000000999999999</v>
          </cell>
          <cell r="S50"/>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419</v>
          </cell>
          <cell r="H51" t="str">
            <v>Percentage of long-stay residents who received an antipsychotic medication</v>
          </cell>
          <cell r="I51" t="str">
            <v>Long Stay</v>
          </cell>
          <cell r="J51">
            <v>13.114750000000001</v>
          </cell>
          <cell r="K51"/>
          <cell r="L51">
            <v>12.903230000000001</v>
          </cell>
          <cell r="M51"/>
          <cell r="N51">
            <v>8.8235299999999999</v>
          </cell>
          <cell r="O51"/>
          <cell r="P51">
            <v>9.375</v>
          </cell>
          <cell r="Q51"/>
          <cell r="R51">
            <v>10.980392</v>
          </cell>
          <cell r="S51"/>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419</v>
          </cell>
          <cell r="H52" t="str">
            <v>Percentage of long-stay residents who received an antipsychotic medication</v>
          </cell>
          <cell r="I52" t="str">
            <v>Long Stay</v>
          </cell>
          <cell r="J52">
            <v>12.105259999999999</v>
          </cell>
          <cell r="K52"/>
          <cell r="L52">
            <v>12.682930000000001</v>
          </cell>
          <cell r="M52"/>
          <cell r="N52">
            <v>11.340210000000001</v>
          </cell>
          <cell r="O52"/>
          <cell r="P52">
            <v>10.152279999999999</v>
          </cell>
          <cell r="Q52"/>
          <cell r="R52">
            <v>11.577608</v>
          </cell>
          <cell r="S52"/>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419</v>
          </cell>
          <cell r="H53" t="str">
            <v>Percentage of long-stay residents who received an antipsychotic medication</v>
          </cell>
          <cell r="I53" t="str">
            <v>Long Stay</v>
          </cell>
          <cell r="J53">
            <v>7.0175400000000003</v>
          </cell>
          <cell r="K53"/>
          <cell r="L53">
            <v>1.85185</v>
          </cell>
          <cell r="M53"/>
          <cell r="N53">
            <v>1.6129</v>
          </cell>
          <cell r="O53"/>
          <cell r="P53">
            <v>1.5625</v>
          </cell>
          <cell r="Q53"/>
          <cell r="R53">
            <v>2.9535840000000002</v>
          </cell>
          <cell r="S53"/>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419</v>
          </cell>
          <cell r="H54" t="str">
            <v>Percentage of long-stay residents who received an antipsychotic medication</v>
          </cell>
          <cell r="I54" t="str">
            <v>Long Stay</v>
          </cell>
          <cell r="J54">
            <v>8.3333300000000001</v>
          </cell>
          <cell r="K54"/>
          <cell r="L54">
            <v>9.4117599999999992</v>
          </cell>
          <cell r="M54"/>
          <cell r="N54">
            <v>8.8607600000000009</v>
          </cell>
          <cell r="O54"/>
          <cell r="P54">
            <v>7.5949400000000002</v>
          </cell>
          <cell r="Q54"/>
          <cell r="R54">
            <v>8.5626899999999999</v>
          </cell>
          <cell r="S54"/>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419</v>
          </cell>
          <cell r="H55" t="str">
            <v>Percentage of long-stay residents who received an antipsychotic medication</v>
          </cell>
          <cell r="I55" t="str">
            <v>Long Stay</v>
          </cell>
          <cell r="J55">
            <v>15.476190000000001</v>
          </cell>
          <cell r="K55"/>
          <cell r="L55">
            <v>16.483519999999999</v>
          </cell>
          <cell r="M55"/>
          <cell r="N55">
            <v>13.043480000000001</v>
          </cell>
          <cell r="O55"/>
          <cell r="P55">
            <v>10</v>
          </cell>
          <cell r="Q55"/>
          <cell r="R55">
            <v>13.725491</v>
          </cell>
          <cell r="S55"/>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419</v>
          </cell>
          <cell r="H56" t="str">
            <v>Percentage of long-stay residents who received an antipsychotic medication</v>
          </cell>
          <cell r="I56" t="str">
            <v>Long Stay</v>
          </cell>
          <cell r="J56">
            <v>0</v>
          </cell>
          <cell r="K56"/>
          <cell r="L56">
            <v>1.4285699999999999</v>
          </cell>
          <cell r="M56"/>
          <cell r="N56">
            <v>5.6337999999999999</v>
          </cell>
          <cell r="O56"/>
          <cell r="P56">
            <v>4.4776100000000003</v>
          </cell>
          <cell r="Q56"/>
          <cell r="R56">
            <v>2.9197060000000001</v>
          </cell>
          <cell r="S56"/>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419</v>
          </cell>
          <cell r="H57" t="str">
            <v>Percentage of long-stay residents who received an antipsychotic medication</v>
          </cell>
          <cell r="I57" t="str">
            <v>Long Stay</v>
          </cell>
          <cell r="J57">
            <v>14.14141</v>
          </cell>
          <cell r="K57"/>
          <cell r="L57">
            <v>14.08451</v>
          </cell>
          <cell r="M57"/>
          <cell r="N57">
            <v>14.28571</v>
          </cell>
          <cell r="O57"/>
          <cell r="P57">
            <v>13.740460000000001</v>
          </cell>
          <cell r="Q57"/>
          <cell r="R57">
            <v>14.059405</v>
          </cell>
          <cell r="S57"/>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419</v>
          </cell>
          <cell r="H58" t="str">
            <v>Percentage of long-stay residents who received an antipsychotic medication</v>
          </cell>
          <cell r="I58" t="str">
            <v>Long Stay</v>
          </cell>
          <cell r="J58">
            <v>23.809519999999999</v>
          </cell>
          <cell r="K58"/>
          <cell r="L58">
            <v>20.83333</v>
          </cell>
          <cell r="M58"/>
          <cell r="N58">
            <v>17.391300000000001</v>
          </cell>
          <cell r="O58"/>
          <cell r="P58">
            <v>17.021280000000001</v>
          </cell>
          <cell r="Q58"/>
          <cell r="R58">
            <v>19.920316</v>
          </cell>
          <cell r="S58"/>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419</v>
          </cell>
          <cell r="H59" t="str">
            <v>Percentage of long-stay residents who received an antipsychotic medication</v>
          </cell>
          <cell r="I59" t="str">
            <v>Long Stay</v>
          </cell>
          <cell r="J59">
            <v>25</v>
          </cell>
          <cell r="K59"/>
          <cell r="L59">
            <v>37.5</v>
          </cell>
          <cell r="M59"/>
          <cell r="N59">
            <v>37.037039999999998</v>
          </cell>
          <cell r="O59"/>
          <cell r="P59">
            <v>36.363639999999997</v>
          </cell>
          <cell r="Q59"/>
          <cell r="R59">
            <v>34.715027999999997</v>
          </cell>
          <cell r="S59"/>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419</v>
          </cell>
          <cell r="H60" t="str">
            <v>Percentage of long-stay residents who received an antipsychotic medication</v>
          </cell>
          <cell r="I60" t="str">
            <v>Long Stay</v>
          </cell>
          <cell r="J60">
            <v>3.6144599999999998</v>
          </cell>
          <cell r="K60"/>
          <cell r="L60">
            <v>3.40909</v>
          </cell>
          <cell r="M60"/>
          <cell r="N60">
            <v>3.2967</v>
          </cell>
          <cell r="O60"/>
          <cell r="P60">
            <v>2.1739099999999998</v>
          </cell>
          <cell r="Q60"/>
          <cell r="R60">
            <v>3.1073430000000002</v>
          </cell>
          <cell r="S60"/>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419</v>
          </cell>
          <cell r="H61" t="str">
            <v>Percentage of long-stay residents who received an antipsychotic medication</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419</v>
          </cell>
          <cell r="H62" t="str">
            <v>Percentage of long-stay residents who received an antipsychotic medication</v>
          </cell>
          <cell r="I62" t="str">
            <v>Long Stay</v>
          </cell>
          <cell r="J62">
            <v>12.67606</v>
          </cell>
          <cell r="K62"/>
          <cell r="L62">
            <v>15.15152</v>
          </cell>
          <cell r="M62"/>
          <cell r="N62">
            <v>17.460319999999999</v>
          </cell>
          <cell r="O62"/>
          <cell r="P62">
            <v>15.15152</v>
          </cell>
          <cell r="Q62"/>
          <cell r="R62">
            <v>15.037597999999999</v>
          </cell>
          <cell r="S62"/>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419</v>
          </cell>
          <cell r="H63" t="str">
            <v>Percentage of long-stay residents who received an antipsychotic medication</v>
          </cell>
          <cell r="I63" t="str">
            <v>Long Stay</v>
          </cell>
          <cell r="J63">
            <v>7.8947399999999996</v>
          </cell>
          <cell r="K63"/>
          <cell r="L63">
            <v>10</v>
          </cell>
          <cell r="M63"/>
          <cell r="N63">
            <v>9.5238099999999992</v>
          </cell>
          <cell r="O63"/>
          <cell r="P63">
            <v>7.1428599999999998</v>
          </cell>
          <cell r="Q63"/>
          <cell r="R63">
            <v>8.6419770000000007</v>
          </cell>
          <cell r="S63"/>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419</v>
          </cell>
          <cell r="H64" t="str">
            <v>Percentage of long-stay residents who received an antipsychotic medication</v>
          </cell>
          <cell r="I64" t="str">
            <v>Long Stay</v>
          </cell>
          <cell r="J64">
            <v>14.47368</v>
          </cell>
          <cell r="K64"/>
          <cell r="L64" t="str">
            <v>*</v>
          </cell>
          <cell r="M64">
            <v>9</v>
          </cell>
          <cell r="N64" t="str">
            <v>---</v>
          </cell>
          <cell r="O64">
            <v>10</v>
          </cell>
          <cell r="P64" t="str">
            <v>---</v>
          </cell>
          <cell r="Q64">
            <v>10</v>
          </cell>
          <cell r="R64">
            <v>14.47368</v>
          </cell>
          <cell r="S64"/>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419</v>
          </cell>
          <cell r="H65" t="str">
            <v>Percentage of long-stay residents who received an antipsychotic medication</v>
          </cell>
          <cell r="I65" t="str">
            <v>Long Stay</v>
          </cell>
          <cell r="J65">
            <v>11.11111</v>
          </cell>
          <cell r="K65"/>
          <cell r="L65">
            <v>13.33333</v>
          </cell>
          <cell r="M65"/>
          <cell r="N65">
            <v>17.021280000000001</v>
          </cell>
          <cell r="O65"/>
          <cell r="P65">
            <v>19.14894</v>
          </cell>
          <cell r="Q65"/>
          <cell r="R65">
            <v>15.217392</v>
          </cell>
          <cell r="S65"/>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419</v>
          </cell>
          <cell r="H66" t="str">
            <v>Percentage of long-stay residents who received an antipsychotic medication</v>
          </cell>
          <cell r="I66" t="str">
            <v>Long Stay</v>
          </cell>
          <cell r="J66">
            <v>9.6774199999999997</v>
          </cell>
          <cell r="K66"/>
          <cell r="L66">
            <v>9.0909099999999992</v>
          </cell>
          <cell r="M66"/>
          <cell r="N66">
            <v>8.88889</v>
          </cell>
          <cell r="O66"/>
          <cell r="P66">
            <v>9.3023299999999995</v>
          </cell>
          <cell r="Q66"/>
          <cell r="R66">
            <v>9.2024559999999997</v>
          </cell>
          <cell r="S66"/>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419</v>
          </cell>
          <cell r="H67" t="str">
            <v>Percentage of long-stay residents who received an antipsychotic medication</v>
          </cell>
          <cell r="I67" t="str">
            <v>Long Stay</v>
          </cell>
          <cell r="J67">
            <v>14.117649999999999</v>
          </cell>
          <cell r="K67"/>
          <cell r="L67">
            <v>1.02041</v>
          </cell>
          <cell r="M67"/>
          <cell r="N67">
            <v>3.0927799999999999</v>
          </cell>
          <cell r="O67"/>
          <cell r="P67">
            <v>6.9306900000000002</v>
          </cell>
          <cell r="Q67"/>
          <cell r="R67">
            <v>6.0367449999999998</v>
          </cell>
          <cell r="S67"/>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419</v>
          </cell>
          <cell r="H68" t="str">
            <v>Percentage of long-stay residents who received an antipsychotic medication</v>
          </cell>
          <cell r="I68" t="str">
            <v>Long Stay</v>
          </cell>
          <cell r="J68">
            <v>1.40845</v>
          </cell>
          <cell r="K68"/>
          <cell r="L68">
            <v>5.7971000000000004</v>
          </cell>
          <cell r="M68"/>
          <cell r="N68">
            <v>2.8169</v>
          </cell>
          <cell r="O68"/>
          <cell r="P68">
            <v>0</v>
          </cell>
          <cell r="Q68"/>
          <cell r="R68">
            <v>2.4734970000000001</v>
          </cell>
          <cell r="S68"/>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419</v>
          </cell>
          <cell r="H69" t="str">
            <v>Percentage of long-stay residents who received an antipsychotic medication</v>
          </cell>
          <cell r="I69" t="str">
            <v>Long Stay</v>
          </cell>
          <cell r="J69">
            <v>0</v>
          </cell>
          <cell r="K69"/>
          <cell r="L69">
            <v>0</v>
          </cell>
          <cell r="M69"/>
          <cell r="N69">
            <v>0</v>
          </cell>
          <cell r="O69"/>
          <cell r="P69">
            <v>0</v>
          </cell>
          <cell r="Q69"/>
          <cell r="R69">
            <v>0</v>
          </cell>
          <cell r="S69"/>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419</v>
          </cell>
          <cell r="H70" t="str">
            <v>Percentage of long-stay residents who received an antipsychotic medication</v>
          </cell>
          <cell r="I70" t="str">
            <v>Long Stay</v>
          </cell>
          <cell r="J70">
            <v>8.8607600000000009</v>
          </cell>
          <cell r="K70"/>
          <cell r="L70">
            <v>10.9589</v>
          </cell>
          <cell r="M70"/>
          <cell r="N70">
            <v>11.68831</v>
          </cell>
          <cell r="O70"/>
          <cell r="P70">
            <v>8.1081099999999999</v>
          </cell>
          <cell r="Q70"/>
          <cell r="R70">
            <v>9.9009889999999992</v>
          </cell>
          <cell r="S70"/>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419</v>
          </cell>
          <cell r="H71" t="str">
            <v>Percentage of long-stay residents who received an antipsychotic medication</v>
          </cell>
          <cell r="I71" t="str">
            <v>Long Stay</v>
          </cell>
          <cell r="J71">
            <v>15.27778</v>
          </cell>
          <cell r="K71"/>
          <cell r="L71">
            <v>15.27778</v>
          </cell>
          <cell r="M71"/>
          <cell r="N71">
            <v>9.8591499999999996</v>
          </cell>
          <cell r="O71"/>
          <cell r="P71">
            <v>7.7922099999999999</v>
          </cell>
          <cell r="Q71"/>
          <cell r="R71">
            <v>11.986302</v>
          </cell>
          <cell r="S71"/>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419</v>
          </cell>
          <cell r="H72" t="str">
            <v>Percentage of long-stay residents who received an antipsychotic medication</v>
          </cell>
          <cell r="I72" t="str">
            <v>Long Stay</v>
          </cell>
          <cell r="J72">
            <v>12.98701</v>
          </cell>
          <cell r="K72"/>
          <cell r="L72">
            <v>11.25</v>
          </cell>
          <cell r="M72"/>
          <cell r="N72">
            <v>10.588240000000001</v>
          </cell>
          <cell r="O72"/>
          <cell r="P72">
            <v>10.97561</v>
          </cell>
          <cell r="Q72"/>
          <cell r="R72">
            <v>11.419753999999999</v>
          </cell>
          <cell r="S72"/>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419</v>
          </cell>
          <cell r="H73" t="str">
            <v>Percentage of long-stay residents who received an antipsychotic medication</v>
          </cell>
          <cell r="I73" t="str">
            <v>Long Stay</v>
          </cell>
          <cell r="J73">
            <v>12.34568</v>
          </cell>
          <cell r="K73"/>
          <cell r="L73">
            <v>10.84337</v>
          </cell>
          <cell r="M73"/>
          <cell r="N73">
            <v>8.75</v>
          </cell>
          <cell r="O73"/>
          <cell r="P73">
            <v>8.9743600000000008</v>
          </cell>
          <cell r="Q73"/>
          <cell r="R73">
            <v>10.248447000000001</v>
          </cell>
          <cell r="S73"/>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419</v>
          </cell>
          <cell r="H74" t="str">
            <v>Percentage of long-stay residents who received an antipsychotic medication</v>
          </cell>
          <cell r="I74" t="str">
            <v>Long Stay</v>
          </cell>
          <cell r="J74">
            <v>32.530119999999997</v>
          </cell>
          <cell r="K74"/>
          <cell r="L74">
            <v>32.530119999999997</v>
          </cell>
          <cell r="M74"/>
          <cell r="N74">
            <v>37.5</v>
          </cell>
          <cell r="O74"/>
          <cell r="P74">
            <v>34.666670000000003</v>
          </cell>
          <cell r="Q74"/>
          <cell r="R74">
            <v>34.267913</v>
          </cell>
          <cell r="S74"/>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419</v>
          </cell>
          <cell r="H75" t="str">
            <v>Percentage of long-stay residents who received an antipsychotic medication</v>
          </cell>
          <cell r="I75" t="str">
            <v>Long Stay</v>
          </cell>
          <cell r="J75">
            <v>13.84615</v>
          </cell>
          <cell r="K75"/>
          <cell r="L75">
            <v>14.925369999999999</v>
          </cell>
          <cell r="M75"/>
          <cell r="N75">
            <v>10.294119999999999</v>
          </cell>
          <cell r="O75"/>
          <cell r="P75">
            <v>10.447760000000001</v>
          </cell>
          <cell r="Q75"/>
          <cell r="R75">
            <v>12.359548999999999</v>
          </cell>
          <cell r="S75"/>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419</v>
          </cell>
          <cell r="H76" t="str">
            <v>Percentage of long-stay residents who received an antipsychotic medication</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419</v>
          </cell>
          <cell r="H77" t="str">
            <v>Percentage of long-stay residents who received an antipsychotic medication</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419</v>
          </cell>
          <cell r="H78" t="str">
            <v>Percentage of long-stay residents who received an antipsychotic medication</v>
          </cell>
          <cell r="I78" t="str">
            <v>Long Stay</v>
          </cell>
          <cell r="J78">
            <v>24.09639</v>
          </cell>
          <cell r="K78"/>
          <cell r="L78">
            <v>25.53191</v>
          </cell>
          <cell r="M78"/>
          <cell r="N78">
            <v>23.232320000000001</v>
          </cell>
          <cell r="O78"/>
          <cell r="P78">
            <v>20.192309999999999</v>
          </cell>
          <cell r="Q78"/>
          <cell r="R78">
            <v>23.157893999999999</v>
          </cell>
          <cell r="S78"/>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419</v>
          </cell>
          <cell r="H79" t="str">
            <v>Percentage of long-stay residents who received an antipsychotic medication</v>
          </cell>
          <cell r="I79" t="str">
            <v>Long Stay</v>
          </cell>
          <cell r="J79">
            <v>22.580649999999999</v>
          </cell>
          <cell r="K79"/>
          <cell r="L79">
            <v>16.176469999999998</v>
          </cell>
          <cell r="M79"/>
          <cell r="N79">
            <v>19.047619999999998</v>
          </cell>
          <cell r="O79"/>
          <cell r="P79" t="str">
            <v>*</v>
          </cell>
          <cell r="Q79">
            <v>9</v>
          </cell>
          <cell r="R79">
            <v>18.009481000000001</v>
          </cell>
          <cell r="S79"/>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419</v>
          </cell>
          <cell r="H80" t="str">
            <v>Percentage of long-stay residents who received an antipsychotic medication</v>
          </cell>
          <cell r="I80" t="str">
            <v>Long Stay</v>
          </cell>
          <cell r="J80">
            <v>6.9767400000000004</v>
          </cell>
          <cell r="K80"/>
          <cell r="L80">
            <v>11.90476</v>
          </cell>
          <cell r="M80"/>
          <cell r="N80">
            <v>8.1632700000000007</v>
          </cell>
          <cell r="O80"/>
          <cell r="P80">
            <v>7.5471700000000004</v>
          </cell>
          <cell r="Q80"/>
          <cell r="R80">
            <v>8.5561500000000006</v>
          </cell>
          <cell r="S80"/>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419</v>
          </cell>
          <cell r="H81" t="str">
            <v>Percentage of long-stay residents who received an antipsychotic medication</v>
          </cell>
          <cell r="I81" t="str">
            <v>Long Stay</v>
          </cell>
          <cell r="J81">
            <v>0</v>
          </cell>
          <cell r="K81"/>
          <cell r="L81">
            <v>3.7037</v>
          </cell>
          <cell r="M81"/>
          <cell r="N81">
            <v>1.88679</v>
          </cell>
          <cell r="O81"/>
          <cell r="P81">
            <v>3.7735799999999999</v>
          </cell>
          <cell r="Q81"/>
          <cell r="R81">
            <v>2.3923420000000002</v>
          </cell>
          <cell r="S81"/>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419</v>
          </cell>
          <cell r="H82" t="str">
            <v>Percentage of long-stay residents who received an antipsychotic medication</v>
          </cell>
          <cell r="I82" t="str">
            <v>Long Stay</v>
          </cell>
          <cell r="J82">
            <v>14.28571</v>
          </cell>
          <cell r="K82"/>
          <cell r="L82">
            <v>12.5</v>
          </cell>
          <cell r="M82"/>
          <cell r="N82">
            <v>18.181819999999998</v>
          </cell>
          <cell r="O82"/>
          <cell r="P82">
            <v>18.75</v>
          </cell>
          <cell r="Q82"/>
          <cell r="R82">
            <v>16.00928</v>
          </cell>
          <cell r="S82"/>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419</v>
          </cell>
          <cell r="H83" t="str">
            <v>Percentage of long-stay residents who received an antipsychotic medication</v>
          </cell>
          <cell r="I83" t="str">
            <v>Long Stay</v>
          </cell>
          <cell r="J83">
            <v>9.8039199999999997</v>
          </cell>
          <cell r="K83"/>
          <cell r="L83">
            <v>14.89362</v>
          </cell>
          <cell r="M83"/>
          <cell r="N83">
            <v>16.36364</v>
          </cell>
          <cell r="O83"/>
          <cell r="P83">
            <v>19.23077</v>
          </cell>
          <cell r="Q83"/>
          <cell r="R83">
            <v>15.121953</v>
          </cell>
          <cell r="S83"/>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419</v>
          </cell>
          <cell r="H84" t="str">
            <v>Percentage of long-stay residents who received an antipsychotic medication</v>
          </cell>
          <cell r="I84" t="str">
            <v>Long Stay</v>
          </cell>
          <cell r="J84">
            <v>6.8627500000000001</v>
          </cell>
          <cell r="K84"/>
          <cell r="L84">
            <v>7.9439299999999999</v>
          </cell>
          <cell r="M84"/>
          <cell r="N84">
            <v>10.57269</v>
          </cell>
          <cell r="O84"/>
          <cell r="P84">
            <v>8.0357099999999999</v>
          </cell>
          <cell r="Q84"/>
          <cell r="R84">
            <v>8.4004619999999992</v>
          </cell>
          <cell r="S84"/>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419</v>
          </cell>
          <cell r="H85" t="str">
            <v>Percentage of long-stay residents who received an antipsychotic medication</v>
          </cell>
          <cell r="I85" t="str">
            <v>Long Stay</v>
          </cell>
          <cell r="J85">
            <v>5</v>
          </cell>
          <cell r="K85"/>
          <cell r="L85">
            <v>7.5</v>
          </cell>
          <cell r="M85"/>
          <cell r="N85">
            <v>4.87805</v>
          </cell>
          <cell r="O85"/>
          <cell r="P85">
            <v>8.1081099999999999</v>
          </cell>
          <cell r="Q85"/>
          <cell r="R85">
            <v>6.3291149999999998</v>
          </cell>
          <cell r="S85"/>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419</v>
          </cell>
          <cell r="H86" t="str">
            <v>Percentage of long-stay residents who received an antipsychotic medication</v>
          </cell>
          <cell r="I86" t="str">
            <v>Long Stay</v>
          </cell>
          <cell r="J86">
            <v>9.5890400000000007</v>
          </cell>
          <cell r="K86"/>
          <cell r="L86">
            <v>11.428570000000001</v>
          </cell>
          <cell r="M86"/>
          <cell r="N86">
            <v>12.5</v>
          </cell>
          <cell r="O86"/>
          <cell r="P86">
            <v>10.447760000000001</v>
          </cell>
          <cell r="Q86"/>
          <cell r="R86">
            <v>10.948904000000001</v>
          </cell>
          <cell r="S86"/>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419</v>
          </cell>
          <cell r="H87" t="str">
            <v>Percentage of long-stay residents who received an antipsychotic medication</v>
          </cell>
          <cell r="I87" t="str">
            <v>Long Stay</v>
          </cell>
          <cell r="J87">
            <v>3.9682499999999998</v>
          </cell>
          <cell r="K87"/>
          <cell r="L87">
            <v>3.6496400000000002</v>
          </cell>
          <cell r="M87"/>
          <cell r="N87">
            <v>3.6231900000000001</v>
          </cell>
          <cell r="O87"/>
          <cell r="P87">
            <v>4.4444400000000002</v>
          </cell>
          <cell r="Q87"/>
          <cell r="R87">
            <v>3.91791</v>
          </cell>
          <cell r="S87"/>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419</v>
          </cell>
          <cell r="H88" t="str">
            <v>Percentage of long-stay residents who received an antipsychotic medication</v>
          </cell>
          <cell r="I88" t="str">
            <v>Long Stay</v>
          </cell>
          <cell r="J88">
            <v>13.95349</v>
          </cell>
          <cell r="K88"/>
          <cell r="L88">
            <v>13.53383</v>
          </cell>
          <cell r="M88"/>
          <cell r="N88">
            <v>11.80556</v>
          </cell>
          <cell r="O88"/>
          <cell r="P88">
            <v>12.92517</v>
          </cell>
          <cell r="Q88"/>
          <cell r="R88">
            <v>13.019892</v>
          </cell>
          <cell r="S88"/>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419</v>
          </cell>
          <cell r="H89" t="str">
            <v>Percentage of long-stay residents who received an antipsychotic medication</v>
          </cell>
          <cell r="I89" t="str">
            <v>Long Stay</v>
          </cell>
          <cell r="J89">
            <v>17.441859999999998</v>
          </cell>
          <cell r="K89"/>
          <cell r="L89">
            <v>18.681319999999999</v>
          </cell>
          <cell r="M89"/>
          <cell r="N89">
            <v>24.271840000000001</v>
          </cell>
          <cell r="O89"/>
          <cell r="P89">
            <v>21.78218</v>
          </cell>
          <cell r="Q89"/>
          <cell r="R89">
            <v>20.734908000000001</v>
          </cell>
          <cell r="S89"/>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419</v>
          </cell>
          <cell r="H90" t="str">
            <v>Percentage of long-stay residents who received an antipsychotic medication</v>
          </cell>
          <cell r="I90" t="str">
            <v>Long Stay</v>
          </cell>
          <cell r="J90">
            <v>1.13636</v>
          </cell>
          <cell r="K90"/>
          <cell r="L90">
            <v>2.0833300000000001</v>
          </cell>
          <cell r="M90"/>
          <cell r="N90">
            <v>5.2631600000000001</v>
          </cell>
          <cell r="O90"/>
          <cell r="P90">
            <v>7</v>
          </cell>
          <cell r="Q90"/>
          <cell r="R90">
            <v>3.9577819999999999</v>
          </cell>
          <cell r="S90"/>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419</v>
          </cell>
          <cell r="H91" t="str">
            <v>Percentage of long-stay residents who received an antipsychotic medication</v>
          </cell>
          <cell r="I91" t="str">
            <v>Long Stay</v>
          </cell>
          <cell r="J91">
            <v>18.08511</v>
          </cell>
          <cell r="K91"/>
          <cell r="L91">
            <v>14.772729999999999</v>
          </cell>
          <cell r="M91"/>
          <cell r="N91">
            <v>12.790699999999999</v>
          </cell>
          <cell r="O91"/>
          <cell r="P91">
            <v>13.402060000000001</v>
          </cell>
          <cell r="Q91"/>
          <cell r="R91">
            <v>14.794522000000001</v>
          </cell>
          <cell r="S91"/>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419</v>
          </cell>
          <cell r="H92" t="str">
            <v>Percentage of long-stay residents who received an antipsychotic medication</v>
          </cell>
          <cell r="I92" t="str">
            <v>Long Stay</v>
          </cell>
          <cell r="J92">
            <v>22.857140000000001</v>
          </cell>
          <cell r="K92"/>
          <cell r="L92">
            <v>27.142859999999999</v>
          </cell>
          <cell r="M92"/>
          <cell r="N92">
            <v>21.739129999999999</v>
          </cell>
          <cell r="O92"/>
          <cell r="P92">
            <v>14.28571</v>
          </cell>
          <cell r="Q92"/>
          <cell r="R92">
            <v>21.505375000000001</v>
          </cell>
          <cell r="S92"/>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419</v>
          </cell>
          <cell r="H93" t="str">
            <v>Percentage of long-stay residents who received an antipsychotic medication</v>
          </cell>
          <cell r="I93" t="str">
            <v>Long Stay</v>
          </cell>
          <cell r="J93">
            <v>14.64968</v>
          </cell>
          <cell r="K93"/>
          <cell r="L93">
            <v>14.375</v>
          </cell>
          <cell r="M93"/>
          <cell r="N93">
            <v>14.63415</v>
          </cell>
          <cell r="O93"/>
          <cell r="P93">
            <v>13.218389999999999</v>
          </cell>
          <cell r="Q93"/>
          <cell r="R93">
            <v>14.198473999999999</v>
          </cell>
          <cell r="S93"/>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419</v>
          </cell>
          <cell r="H94" t="str">
            <v>Percentage of long-stay residents who received an antipsychotic medication</v>
          </cell>
          <cell r="I94" t="str">
            <v>Long Stay</v>
          </cell>
          <cell r="J94">
            <v>17.2043</v>
          </cell>
          <cell r="K94"/>
          <cell r="L94">
            <v>14.13043</v>
          </cell>
          <cell r="M94"/>
          <cell r="N94">
            <v>16.66667</v>
          </cell>
          <cell r="O94"/>
          <cell r="P94">
            <v>16.346150000000002</v>
          </cell>
          <cell r="Q94"/>
          <cell r="R94">
            <v>16.103894</v>
          </cell>
          <cell r="S94"/>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419</v>
          </cell>
          <cell r="H95" t="str">
            <v>Percentage of long-stay residents who received an antipsychotic medication</v>
          </cell>
          <cell r="I95" t="str">
            <v>Long Stay</v>
          </cell>
          <cell r="J95">
            <v>10.638299999999999</v>
          </cell>
          <cell r="K95"/>
          <cell r="L95">
            <v>11.70213</v>
          </cell>
          <cell r="M95"/>
          <cell r="N95">
            <v>10.98901</v>
          </cell>
          <cell r="O95"/>
          <cell r="P95">
            <v>10.112360000000001</v>
          </cell>
          <cell r="Q95"/>
          <cell r="R95">
            <v>10.869566000000001</v>
          </cell>
          <cell r="S95"/>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419</v>
          </cell>
          <cell r="H96" t="str">
            <v>Percentage of long-stay residents who received an antipsychotic medication</v>
          </cell>
          <cell r="I96" t="str">
            <v>Long Stay</v>
          </cell>
          <cell r="J96">
            <v>12.5</v>
          </cell>
          <cell r="K96"/>
          <cell r="L96">
            <v>12.790699999999999</v>
          </cell>
          <cell r="M96"/>
          <cell r="N96">
            <v>8.1395300000000006</v>
          </cell>
          <cell r="O96"/>
          <cell r="P96">
            <v>7.7777799999999999</v>
          </cell>
          <cell r="Q96"/>
          <cell r="R96">
            <v>10.233917999999999</v>
          </cell>
          <cell r="S96"/>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419</v>
          </cell>
          <cell r="H97" t="str">
            <v>Percentage of long-stay residents who received an antipsychotic medication</v>
          </cell>
          <cell r="I97" t="str">
            <v>Long Stay</v>
          </cell>
          <cell r="J97">
            <v>7.8125</v>
          </cell>
          <cell r="K97"/>
          <cell r="L97">
            <v>7.4626900000000003</v>
          </cell>
          <cell r="M97"/>
          <cell r="N97">
            <v>7.1942399999999997</v>
          </cell>
          <cell r="O97"/>
          <cell r="P97">
            <v>8.5526300000000006</v>
          </cell>
          <cell r="Q97"/>
          <cell r="R97">
            <v>7.7757680000000002</v>
          </cell>
          <cell r="S97"/>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419</v>
          </cell>
          <cell r="H98" t="str">
            <v>Percentage of long-stay residents who received an antipsychotic medication</v>
          </cell>
          <cell r="I98" t="str">
            <v>Long Stay</v>
          </cell>
          <cell r="J98">
            <v>14.89362</v>
          </cell>
          <cell r="K98"/>
          <cell r="L98">
            <v>8.88889</v>
          </cell>
          <cell r="M98"/>
          <cell r="N98">
            <v>6.3829799999999999</v>
          </cell>
          <cell r="O98"/>
          <cell r="P98">
            <v>10.41667</v>
          </cell>
          <cell r="Q98"/>
          <cell r="R98">
            <v>10.16043</v>
          </cell>
          <cell r="S98"/>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419</v>
          </cell>
          <cell r="H99" t="str">
            <v>Percentage of long-stay residents who received an antipsychotic medication</v>
          </cell>
          <cell r="I99" t="str">
            <v>Long Stay</v>
          </cell>
          <cell r="J99">
            <v>0</v>
          </cell>
          <cell r="K99"/>
          <cell r="L99">
            <v>0</v>
          </cell>
          <cell r="M99"/>
          <cell r="N99">
            <v>0</v>
          </cell>
          <cell r="O99"/>
          <cell r="P99">
            <v>1.5625</v>
          </cell>
          <cell r="Q99"/>
          <cell r="R99">
            <v>0.37453199999999998</v>
          </cell>
          <cell r="S99"/>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419</v>
          </cell>
          <cell r="H100" t="str">
            <v>Percentage of long-stay residents who received an antipsychotic medication</v>
          </cell>
          <cell r="I100" t="str">
            <v>Long Stay</v>
          </cell>
          <cell r="J100">
            <v>17.808219999999999</v>
          </cell>
          <cell r="K100"/>
          <cell r="L100">
            <v>18.421050000000001</v>
          </cell>
          <cell r="M100"/>
          <cell r="N100">
            <v>18.571429999999999</v>
          </cell>
          <cell r="O100"/>
          <cell r="P100">
            <v>17.142859999999999</v>
          </cell>
          <cell r="Q100"/>
          <cell r="R100">
            <v>17.993079999999999</v>
          </cell>
          <cell r="S100"/>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419</v>
          </cell>
          <cell r="H101" t="str">
            <v>Percentage of long-stay residents who received an antipsychotic medication</v>
          </cell>
          <cell r="I101" t="str">
            <v>Long Stay</v>
          </cell>
          <cell r="J101">
            <v>8.7912099999999995</v>
          </cell>
          <cell r="K101"/>
          <cell r="L101">
            <v>11.764709999999999</v>
          </cell>
          <cell r="M101"/>
          <cell r="N101">
            <v>10</v>
          </cell>
          <cell r="O101"/>
          <cell r="P101">
            <v>9.8039199999999997</v>
          </cell>
          <cell r="Q101"/>
          <cell r="R101">
            <v>10.126583</v>
          </cell>
          <cell r="S101"/>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419</v>
          </cell>
          <cell r="H102" t="str">
            <v>Percentage of long-stay residents who received an antipsychotic medication</v>
          </cell>
          <cell r="I102" t="str">
            <v>Long Stay</v>
          </cell>
          <cell r="J102">
            <v>13.461539999999999</v>
          </cell>
          <cell r="K102"/>
          <cell r="L102">
            <v>12.962960000000001</v>
          </cell>
          <cell r="M102"/>
          <cell r="N102">
            <v>14.81481</v>
          </cell>
          <cell r="O102"/>
          <cell r="P102">
            <v>16.949149999999999</v>
          </cell>
          <cell r="Q102"/>
          <cell r="R102">
            <v>14.61187</v>
          </cell>
          <cell r="S102"/>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419</v>
          </cell>
          <cell r="H103" t="str">
            <v>Percentage of long-stay residents who received an antipsychotic medication</v>
          </cell>
          <cell r="I103" t="str">
            <v>Long Stay</v>
          </cell>
          <cell r="J103">
            <v>0</v>
          </cell>
          <cell r="K103"/>
          <cell r="L103">
            <v>0</v>
          </cell>
          <cell r="M103"/>
          <cell r="N103">
            <v>0</v>
          </cell>
          <cell r="O103"/>
          <cell r="P103">
            <v>0</v>
          </cell>
          <cell r="Q103"/>
          <cell r="R103">
            <v>0</v>
          </cell>
          <cell r="S103"/>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419</v>
          </cell>
          <cell r="H104" t="str">
            <v>Percentage of long-stay residents who received an antipsychotic medication</v>
          </cell>
          <cell r="I104" t="str">
            <v>Long Stay</v>
          </cell>
          <cell r="J104">
            <v>11.90476</v>
          </cell>
          <cell r="K104"/>
          <cell r="L104">
            <v>10.41667</v>
          </cell>
          <cell r="M104"/>
          <cell r="N104">
            <v>8.6956500000000005</v>
          </cell>
          <cell r="O104"/>
          <cell r="P104">
            <v>8.5106400000000004</v>
          </cell>
          <cell r="Q104"/>
          <cell r="R104">
            <v>9.8360660000000006</v>
          </cell>
          <cell r="S104"/>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419</v>
          </cell>
          <cell r="H105" t="str">
            <v>Percentage of long-stay residents who received an antipsychotic medication</v>
          </cell>
          <cell r="I105" t="str">
            <v>Long Stay</v>
          </cell>
          <cell r="J105">
            <v>7.69231</v>
          </cell>
          <cell r="K105"/>
          <cell r="L105">
            <v>6.25</v>
          </cell>
          <cell r="M105"/>
          <cell r="N105">
            <v>5.9701500000000003</v>
          </cell>
          <cell r="O105"/>
          <cell r="P105">
            <v>6.4516099999999996</v>
          </cell>
          <cell r="Q105"/>
          <cell r="R105">
            <v>6.5891469999999996</v>
          </cell>
          <cell r="S105"/>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419</v>
          </cell>
          <cell r="H106" t="str">
            <v>Percentage of long-stay residents who received an antipsychotic medication</v>
          </cell>
          <cell r="I106" t="str">
            <v>Long Stay</v>
          </cell>
          <cell r="J106">
            <v>4.6296299999999997</v>
          </cell>
          <cell r="K106"/>
          <cell r="L106">
            <v>2.6548699999999998</v>
          </cell>
          <cell r="M106"/>
          <cell r="N106">
            <v>3.6697199999999999</v>
          </cell>
          <cell r="O106"/>
          <cell r="P106">
            <v>1.9230799999999999</v>
          </cell>
          <cell r="Q106"/>
          <cell r="R106">
            <v>3.2258070000000001</v>
          </cell>
          <cell r="S106"/>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419</v>
          </cell>
          <cell r="H107" t="str">
            <v>Percentage of long-stay residents who received an antipsychotic medication</v>
          </cell>
          <cell r="I107" t="str">
            <v>Long Stay</v>
          </cell>
          <cell r="J107">
            <v>13.25301</v>
          </cell>
          <cell r="K107"/>
          <cell r="L107">
            <v>9.0909099999999992</v>
          </cell>
          <cell r="M107"/>
          <cell r="N107">
            <v>7.2164900000000003</v>
          </cell>
          <cell r="O107"/>
          <cell r="P107">
            <v>9.5238099999999992</v>
          </cell>
          <cell r="Q107"/>
          <cell r="R107">
            <v>9.6514729999999993</v>
          </cell>
          <cell r="S107"/>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419</v>
          </cell>
          <cell r="H108" t="str">
            <v>Percentage of long-stay residents who received an antipsychotic medication</v>
          </cell>
          <cell r="I108" t="str">
            <v>Long Stay</v>
          </cell>
          <cell r="J108">
            <v>7.69231</v>
          </cell>
          <cell r="K108"/>
          <cell r="L108">
            <v>8.5365900000000003</v>
          </cell>
          <cell r="M108"/>
          <cell r="N108">
            <v>10.126580000000001</v>
          </cell>
          <cell r="O108"/>
          <cell r="P108">
            <v>8.5365900000000003</v>
          </cell>
          <cell r="Q108"/>
          <cell r="R108">
            <v>8.7227440000000005</v>
          </cell>
          <cell r="S108"/>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419</v>
          </cell>
          <cell r="H109" t="str">
            <v>Percentage of long-stay residents who received an antipsychotic medication</v>
          </cell>
          <cell r="I109" t="str">
            <v>Long Stay</v>
          </cell>
          <cell r="J109">
            <v>23.076920000000001</v>
          </cell>
          <cell r="K109"/>
          <cell r="L109">
            <v>23.376619999999999</v>
          </cell>
          <cell r="M109"/>
          <cell r="N109">
            <v>25</v>
          </cell>
          <cell r="O109"/>
          <cell r="P109">
            <v>24.358969999999999</v>
          </cell>
          <cell r="Q109"/>
          <cell r="R109">
            <v>23.948217</v>
          </cell>
          <cell r="S109"/>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419</v>
          </cell>
          <cell r="H110" t="str">
            <v>Percentage of long-stay residents who received an antipsychotic medication</v>
          </cell>
          <cell r="I110" t="str">
            <v>Long Stay</v>
          </cell>
          <cell r="J110">
            <v>20.83333</v>
          </cell>
          <cell r="K110"/>
          <cell r="L110">
            <v>23.943660000000001</v>
          </cell>
          <cell r="M110"/>
          <cell r="N110">
            <v>27.63158</v>
          </cell>
          <cell r="O110"/>
          <cell r="P110">
            <v>24.358969999999999</v>
          </cell>
          <cell r="Q110"/>
          <cell r="R110">
            <v>24.242422000000001</v>
          </cell>
          <cell r="S110"/>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419</v>
          </cell>
          <cell r="H111" t="str">
            <v>Percentage of long-stay residents who received an antipsychotic medication</v>
          </cell>
          <cell r="I111" t="str">
            <v>Long Stay</v>
          </cell>
          <cell r="J111">
            <v>10.606059999999999</v>
          </cell>
          <cell r="K111"/>
          <cell r="L111">
            <v>16.12903</v>
          </cell>
          <cell r="M111"/>
          <cell r="N111">
            <v>17.460319999999999</v>
          </cell>
          <cell r="O111"/>
          <cell r="P111">
            <v>13.207549999999999</v>
          </cell>
          <cell r="Q111"/>
          <cell r="R111">
            <v>14.344263</v>
          </cell>
          <cell r="S111"/>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419</v>
          </cell>
          <cell r="H112" t="str">
            <v>Percentage of long-stay residents who received an antipsychotic medication</v>
          </cell>
          <cell r="I112" t="str">
            <v>Long Stay</v>
          </cell>
          <cell r="J112">
            <v>21.804510000000001</v>
          </cell>
          <cell r="K112"/>
          <cell r="L112">
            <v>23.846150000000002</v>
          </cell>
          <cell r="M112"/>
          <cell r="N112">
            <v>24.06015</v>
          </cell>
          <cell r="O112"/>
          <cell r="P112">
            <v>19.42446</v>
          </cell>
          <cell r="Q112"/>
          <cell r="R112">
            <v>22.242989000000001</v>
          </cell>
          <cell r="S112"/>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419</v>
          </cell>
          <cell r="H113" t="str">
            <v>Percentage of long-stay residents who received an antipsychotic medication</v>
          </cell>
          <cell r="I113" t="str">
            <v>Long Stay</v>
          </cell>
          <cell r="J113">
            <v>0</v>
          </cell>
          <cell r="K113"/>
          <cell r="L113">
            <v>0</v>
          </cell>
          <cell r="M113"/>
          <cell r="N113">
            <v>0</v>
          </cell>
          <cell r="O113"/>
          <cell r="P113">
            <v>0</v>
          </cell>
          <cell r="Q113"/>
          <cell r="R113">
            <v>0</v>
          </cell>
          <cell r="S113"/>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419</v>
          </cell>
          <cell r="H114" t="str">
            <v>Percentage of long-stay residents who received an antipsychotic medication</v>
          </cell>
          <cell r="I114" t="str">
            <v>Long Stay</v>
          </cell>
          <cell r="J114">
            <v>5.0847499999999997</v>
          </cell>
          <cell r="K114"/>
          <cell r="L114">
            <v>6.25</v>
          </cell>
          <cell r="M114"/>
          <cell r="N114">
            <v>7.4626900000000003</v>
          </cell>
          <cell r="O114"/>
          <cell r="P114">
            <v>7.5757599999999998</v>
          </cell>
          <cell r="Q114"/>
          <cell r="R114">
            <v>6.6406280000000004</v>
          </cell>
          <cell r="S114"/>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419</v>
          </cell>
          <cell r="H115" t="str">
            <v>Percentage of long-stay residents who received an antipsychotic medication</v>
          </cell>
          <cell r="I115" t="str">
            <v>Long Stay</v>
          </cell>
          <cell r="J115">
            <v>0</v>
          </cell>
          <cell r="K115"/>
          <cell r="L115">
            <v>0</v>
          </cell>
          <cell r="M115"/>
          <cell r="N115">
            <v>1.20482</v>
          </cell>
          <cell r="O115"/>
          <cell r="P115">
            <v>1.13636</v>
          </cell>
          <cell r="Q115"/>
          <cell r="R115">
            <v>0.55555500000000002</v>
          </cell>
          <cell r="S115"/>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419</v>
          </cell>
          <cell r="H116" t="str">
            <v>Percentage of long-stay residents who received an antipsychotic medication</v>
          </cell>
          <cell r="I116" t="str">
            <v>Long Stay</v>
          </cell>
          <cell r="J116">
            <v>1.3698600000000001</v>
          </cell>
          <cell r="K116"/>
          <cell r="L116">
            <v>0.65359</v>
          </cell>
          <cell r="M116"/>
          <cell r="N116">
            <v>0.61350000000000005</v>
          </cell>
          <cell r="O116"/>
          <cell r="P116">
            <v>0.62892999999999999</v>
          </cell>
          <cell r="Q116"/>
          <cell r="R116">
            <v>0.80515199999999998</v>
          </cell>
          <cell r="S116"/>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419</v>
          </cell>
          <cell r="H117" t="str">
            <v>Percentage of long-stay residents who received an antipsychotic medication</v>
          </cell>
          <cell r="I117" t="str">
            <v>Long Stay</v>
          </cell>
          <cell r="J117">
            <v>9.7561</v>
          </cell>
          <cell r="K117"/>
          <cell r="L117">
            <v>8.5365900000000003</v>
          </cell>
          <cell r="M117"/>
          <cell r="N117">
            <v>8.75</v>
          </cell>
          <cell r="O117"/>
          <cell r="P117">
            <v>8.1395300000000006</v>
          </cell>
          <cell r="Q117"/>
          <cell r="R117">
            <v>8.7878790000000002</v>
          </cell>
          <cell r="S117"/>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419</v>
          </cell>
          <cell r="H118" t="str">
            <v>Percentage of long-stay residents who received an antipsychotic medication</v>
          </cell>
          <cell r="I118" t="str">
            <v>Long Stay</v>
          </cell>
          <cell r="J118">
            <v>11.21495</v>
          </cell>
          <cell r="K118"/>
          <cell r="L118">
            <v>11.21495</v>
          </cell>
          <cell r="M118"/>
          <cell r="N118">
            <v>7.4766399999999997</v>
          </cell>
          <cell r="O118"/>
          <cell r="P118">
            <v>6.9565200000000003</v>
          </cell>
          <cell r="Q118"/>
          <cell r="R118">
            <v>9.1743109999999994</v>
          </cell>
          <cell r="S118"/>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419</v>
          </cell>
          <cell r="H119" t="str">
            <v>Percentage of long-stay residents who received an antipsychotic medication</v>
          </cell>
          <cell r="I119" t="str">
            <v>Long Stay</v>
          </cell>
          <cell r="J119">
            <v>0</v>
          </cell>
          <cell r="K119"/>
          <cell r="L119">
            <v>0</v>
          </cell>
          <cell r="M119"/>
          <cell r="N119">
            <v>0</v>
          </cell>
          <cell r="O119"/>
          <cell r="P119">
            <v>3.0303</v>
          </cell>
          <cell r="Q119"/>
          <cell r="R119">
            <v>0.82987500000000003</v>
          </cell>
          <cell r="S119"/>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419</v>
          </cell>
          <cell r="H120" t="str">
            <v>Percentage of long-stay residents who received an antipsychotic medication</v>
          </cell>
          <cell r="I120" t="str">
            <v>Long Stay</v>
          </cell>
          <cell r="J120">
            <v>11.11111</v>
          </cell>
          <cell r="K120"/>
          <cell r="L120">
            <v>10.52632</v>
          </cell>
          <cell r="M120"/>
          <cell r="N120">
            <v>10.256410000000001</v>
          </cell>
          <cell r="O120"/>
          <cell r="P120">
            <v>3.7974700000000001</v>
          </cell>
          <cell r="Q120"/>
          <cell r="R120">
            <v>8.9171990000000001</v>
          </cell>
          <cell r="S120"/>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419</v>
          </cell>
          <cell r="H121" t="str">
            <v>Percentage of long-stay residents who received an antipsychotic medication</v>
          </cell>
          <cell r="I121" t="str">
            <v>Long Stay</v>
          </cell>
          <cell r="J121">
            <v>17.475729999999999</v>
          </cell>
          <cell r="K121"/>
          <cell r="L121">
            <v>21.875</v>
          </cell>
          <cell r="M121"/>
          <cell r="N121">
            <v>18.681319999999999</v>
          </cell>
          <cell r="O121"/>
          <cell r="P121">
            <v>17.391300000000001</v>
          </cell>
          <cell r="Q121"/>
          <cell r="R121">
            <v>18.848167</v>
          </cell>
          <cell r="S121"/>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419</v>
          </cell>
          <cell r="H122" t="str">
            <v>Percentage of long-stay residents who received an antipsychotic medication</v>
          </cell>
          <cell r="I122" t="str">
            <v>Long Stay</v>
          </cell>
          <cell r="J122">
            <v>15.15152</v>
          </cell>
          <cell r="K122"/>
          <cell r="L122">
            <v>10.76923</v>
          </cell>
          <cell r="M122"/>
          <cell r="N122">
            <v>7.4626900000000003</v>
          </cell>
          <cell r="O122"/>
          <cell r="P122">
            <v>10.294119999999999</v>
          </cell>
          <cell r="Q122"/>
          <cell r="R122">
            <v>10.902258</v>
          </cell>
          <cell r="S122"/>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419</v>
          </cell>
          <cell r="H123" t="str">
            <v>Percentage of long-stay residents who received an antipsychotic medication</v>
          </cell>
          <cell r="I123" t="str">
            <v>Long Stay</v>
          </cell>
          <cell r="J123">
            <v>11.940300000000001</v>
          </cell>
          <cell r="K123"/>
          <cell r="L123">
            <v>12.5</v>
          </cell>
          <cell r="M123"/>
          <cell r="N123">
            <v>12.307689999999999</v>
          </cell>
          <cell r="O123"/>
          <cell r="P123">
            <v>8.9552200000000006</v>
          </cell>
          <cell r="Q123"/>
          <cell r="R123">
            <v>11.406843</v>
          </cell>
          <cell r="S123"/>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419</v>
          </cell>
          <cell r="H124" t="str">
            <v>Percentage of long-stay residents who received an antipsychotic medication</v>
          </cell>
          <cell r="I124" t="str">
            <v>Long Stay</v>
          </cell>
          <cell r="J124">
            <v>8.4337300000000006</v>
          </cell>
          <cell r="K124"/>
          <cell r="L124">
            <v>5.6818200000000001</v>
          </cell>
          <cell r="M124"/>
          <cell r="N124">
            <v>5.6179800000000002</v>
          </cell>
          <cell r="O124"/>
          <cell r="P124">
            <v>6.25</v>
          </cell>
          <cell r="Q124"/>
          <cell r="R124">
            <v>6.460674</v>
          </cell>
          <cell r="S124"/>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419</v>
          </cell>
          <cell r="H125" t="str">
            <v>Percentage of long-stay residents who received an antipsychotic medication</v>
          </cell>
          <cell r="I125" t="str">
            <v>Long Stay</v>
          </cell>
          <cell r="J125">
            <v>17.391300000000001</v>
          </cell>
          <cell r="K125"/>
          <cell r="L125">
            <v>19.736840000000001</v>
          </cell>
          <cell r="M125"/>
          <cell r="N125">
            <v>14.492749999999999</v>
          </cell>
          <cell r="O125"/>
          <cell r="P125">
            <v>13.114750000000001</v>
          </cell>
          <cell r="Q125"/>
          <cell r="R125">
            <v>16.363633</v>
          </cell>
          <cell r="S125"/>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419</v>
          </cell>
          <cell r="H126" t="str">
            <v>Percentage of long-stay residents who received an antipsychotic medication</v>
          </cell>
          <cell r="I126" t="str">
            <v>Long Stay</v>
          </cell>
          <cell r="J126">
            <v>13.00813</v>
          </cell>
          <cell r="K126"/>
          <cell r="L126">
            <v>16.66667</v>
          </cell>
          <cell r="M126"/>
          <cell r="N126">
            <v>14.15929</v>
          </cell>
          <cell r="O126"/>
          <cell r="P126">
            <v>11.206899999999999</v>
          </cell>
          <cell r="Q126"/>
          <cell r="R126">
            <v>13.807532999999999</v>
          </cell>
          <cell r="S126"/>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419</v>
          </cell>
          <cell r="H127" t="str">
            <v>Percentage of long-stay residents who received an antipsychotic medication</v>
          </cell>
          <cell r="I127" t="str">
            <v>Long Stay</v>
          </cell>
          <cell r="J127">
            <v>3.4188000000000001</v>
          </cell>
          <cell r="K127"/>
          <cell r="L127">
            <v>2.63158</v>
          </cell>
          <cell r="M127"/>
          <cell r="N127">
            <v>4.6729000000000003</v>
          </cell>
          <cell r="O127"/>
          <cell r="P127">
            <v>10.52632</v>
          </cell>
          <cell r="Q127"/>
          <cell r="R127">
            <v>5.309736</v>
          </cell>
          <cell r="S127"/>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419</v>
          </cell>
          <cell r="H128" t="str">
            <v>Percentage of long-stay residents who received an antipsychotic medication</v>
          </cell>
          <cell r="I128" t="str">
            <v>Long Stay</v>
          </cell>
          <cell r="J128">
            <v>1.7543899999999999</v>
          </cell>
          <cell r="K128"/>
          <cell r="L128">
            <v>3.125</v>
          </cell>
          <cell r="M128"/>
          <cell r="N128">
            <v>5.3333300000000001</v>
          </cell>
          <cell r="O128"/>
          <cell r="P128">
            <v>5.1948100000000004</v>
          </cell>
          <cell r="Q128"/>
          <cell r="R128">
            <v>4.0293049999999999</v>
          </cell>
          <cell r="S128"/>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419</v>
          </cell>
          <cell r="H129" t="str">
            <v>Percentage of long-stay residents who received an antipsychotic medication</v>
          </cell>
          <cell r="I129" t="str">
            <v>Long Stay</v>
          </cell>
          <cell r="J129">
            <v>12.179489999999999</v>
          </cell>
          <cell r="K129"/>
          <cell r="L129">
            <v>11.038959999999999</v>
          </cell>
          <cell r="M129"/>
          <cell r="N129">
            <v>8.2802500000000006</v>
          </cell>
          <cell r="O129"/>
          <cell r="P129">
            <v>6.8323</v>
          </cell>
          <cell r="Q129"/>
          <cell r="R129">
            <v>9.5541400000000003</v>
          </cell>
          <cell r="S129"/>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419</v>
          </cell>
          <cell r="H130" t="str">
            <v>Percentage of long-stay residents who received an antipsychotic medication</v>
          </cell>
          <cell r="I130" t="str">
            <v>Long Stay</v>
          </cell>
          <cell r="J130">
            <v>15</v>
          </cell>
          <cell r="K130"/>
          <cell r="L130">
            <v>15</v>
          </cell>
          <cell r="M130"/>
          <cell r="N130">
            <v>12.2807</v>
          </cell>
          <cell r="O130"/>
          <cell r="P130">
            <v>7.0175400000000003</v>
          </cell>
          <cell r="Q130"/>
          <cell r="R130">
            <v>12.393160999999999</v>
          </cell>
          <cell r="S130"/>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419</v>
          </cell>
          <cell r="H131" t="str">
            <v>Percentage of long-stay residents who received an antipsychotic medication</v>
          </cell>
          <cell r="I131" t="str">
            <v>Long Stay</v>
          </cell>
          <cell r="J131">
            <v>12.64368</v>
          </cell>
          <cell r="K131"/>
          <cell r="L131">
            <v>12.5</v>
          </cell>
          <cell r="M131"/>
          <cell r="N131">
            <v>16.091950000000001</v>
          </cell>
          <cell r="O131"/>
          <cell r="P131">
            <v>16.66667</v>
          </cell>
          <cell r="Q131"/>
          <cell r="R131">
            <v>14.488637000000001</v>
          </cell>
          <cell r="S131"/>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419</v>
          </cell>
          <cell r="H132" t="str">
            <v>Percentage of long-stay residents who received an antipsychotic medication</v>
          </cell>
          <cell r="I132" t="str">
            <v>Long Stay</v>
          </cell>
          <cell r="J132">
            <v>12.5</v>
          </cell>
          <cell r="K132"/>
          <cell r="L132">
            <v>9.5238099999999992</v>
          </cell>
          <cell r="M132"/>
          <cell r="N132">
            <v>10</v>
          </cell>
          <cell r="O132"/>
          <cell r="P132">
            <v>12.98701</v>
          </cell>
          <cell r="Q132"/>
          <cell r="R132">
            <v>11.214953</v>
          </cell>
          <cell r="S132"/>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419</v>
          </cell>
          <cell r="H133" t="str">
            <v>Percentage of long-stay residents who received an antipsychotic medication</v>
          </cell>
          <cell r="I133" t="str">
            <v>Long Stay</v>
          </cell>
          <cell r="J133">
            <v>19.480519999999999</v>
          </cell>
          <cell r="K133"/>
          <cell r="L133">
            <v>21.518989999999999</v>
          </cell>
          <cell r="M133"/>
          <cell r="N133">
            <v>17.948720000000002</v>
          </cell>
          <cell r="O133"/>
          <cell r="P133">
            <v>24.09639</v>
          </cell>
          <cell r="Q133"/>
          <cell r="R133">
            <v>20.820191999999999</v>
          </cell>
          <cell r="S133"/>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419</v>
          </cell>
          <cell r="H134" t="str">
            <v>Percentage of long-stay residents who received an antipsychotic medication</v>
          </cell>
          <cell r="I134" t="str">
            <v>Long Stay</v>
          </cell>
          <cell r="J134">
            <v>12.5</v>
          </cell>
          <cell r="K134"/>
          <cell r="L134">
            <v>13.85768</v>
          </cell>
          <cell r="M134"/>
          <cell r="N134">
            <v>16.141729999999999</v>
          </cell>
          <cell r="O134"/>
          <cell r="P134">
            <v>16.399999999999999</v>
          </cell>
          <cell r="Q134"/>
          <cell r="R134">
            <v>14.703018</v>
          </cell>
          <cell r="S134"/>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419</v>
          </cell>
          <cell r="H135" t="str">
            <v>Percentage of long-stay residents who received an antipsychotic medication</v>
          </cell>
          <cell r="I135" t="str">
            <v>Long Stay</v>
          </cell>
          <cell r="J135">
            <v>12.244899999999999</v>
          </cell>
          <cell r="K135"/>
          <cell r="L135">
            <v>11.538460000000001</v>
          </cell>
          <cell r="M135"/>
          <cell r="N135">
            <v>9.2592599999999994</v>
          </cell>
          <cell r="O135"/>
          <cell r="P135">
            <v>14.28571</v>
          </cell>
          <cell r="Q135"/>
          <cell r="R135">
            <v>11.84834</v>
          </cell>
          <cell r="S135"/>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419</v>
          </cell>
          <cell r="H136" t="str">
            <v>Percentage of long-stay residents who received an antipsychotic medication</v>
          </cell>
          <cell r="I136" t="str">
            <v>Long Stay</v>
          </cell>
          <cell r="J136">
            <v>2.63158</v>
          </cell>
          <cell r="K136"/>
          <cell r="L136">
            <v>2.2727300000000001</v>
          </cell>
          <cell r="M136"/>
          <cell r="N136">
            <v>2.1276600000000001</v>
          </cell>
          <cell r="O136"/>
          <cell r="P136">
            <v>4.3478300000000001</v>
          </cell>
          <cell r="Q136"/>
          <cell r="R136">
            <v>2.857145</v>
          </cell>
          <cell r="S136"/>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419</v>
          </cell>
          <cell r="H137" t="str">
            <v>Percentage of long-stay residents who received an antipsychotic medication</v>
          </cell>
          <cell r="I137" t="str">
            <v>Long Stay</v>
          </cell>
          <cell r="J137">
            <v>15.909090000000001</v>
          </cell>
          <cell r="K137"/>
          <cell r="L137">
            <v>18.947369999999999</v>
          </cell>
          <cell r="M137"/>
          <cell r="N137">
            <v>20</v>
          </cell>
          <cell r="O137"/>
          <cell r="P137">
            <v>15.625</v>
          </cell>
          <cell r="Q137"/>
          <cell r="R137">
            <v>17.647058999999999</v>
          </cell>
          <cell r="S137"/>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419</v>
          </cell>
          <cell r="H138" t="str">
            <v>Percentage of long-stay residents who received an antipsychotic medication</v>
          </cell>
          <cell r="I138" t="str">
            <v>Long Stay</v>
          </cell>
          <cell r="J138">
            <v>5.4054099999999998</v>
          </cell>
          <cell r="K138"/>
          <cell r="L138">
            <v>7.7922099999999999</v>
          </cell>
          <cell r="M138"/>
          <cell r="N138">
            <v>1.4492799999999999</v>
          </cell>
          <cell r="O138"/>
          <cell r="P138">
            <v>1.3513500000000001</v>
          </cell>
          <cell r="Q138"/>
          <cell r="R138">
            <v>4.0816350000000003</v>
          </cell>
          <cell r="S138"/>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419</v>
          </cell>
          <cell r="H139" t="str">
            <v>Percentage of long-stay residents who received an antipsychotic medication</v>
          </cell>
          <cell r="I139" t="str">
            <v>Long Stay</v>
          </cell>
          <cell r="J139">
            <v>5</v>
          </cell>
          <cell r="K139"/>
          <cell r="L139">
            <v>4.61538</v>
          </cell>
          <cell r="M139"/>
          <cell r="N139">
            <v>1.5625</v>
          </cell>
          <cell r="O139"/>
          <cell r="P139">
            <v>1.51515</v>
          </cell>
          <cell r="Q139"/>
          <cell r="R139">
            <v>3.1372529999999998</v>
          </cell>
          <cell r="S139"/>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419</v>
          </cell>
          <cell r="H140" t="str">
            <v>Percentage of long-stay residents who received an antipsychotic medication</v>
          </cell>
          <cell r="I140" t="str">
            <v>Long Stay</v>
          </cell>
          <cell r="J140">
            <v>11.494249999999999</v>
          </cell>
          <cell r="K140"/>
          <cell r="L140">
            <v>13.09524</v>
          </cell>
          <cell r="M140"/>
          <cell r="N140">
            <v>8.9743600000000008</v>
          </cell>
          <cell r="O140"/>
          <cell r="P140">
            <v>1.20482</v>
          </cell>
          <cell r="Q140"/>
          <cell r="R140">
            <v>8.7349399999999999</v>
          </cell>
          <cell r="S140"/>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419</v>
          </cell>
          <cell r="H141" t="str">
            <v>Percentage of long-stay residents who received an antipsychotic medication</v>
          </cell>
          <cell r="I141" t="str">
            <v>Long Stay</v>
          </cell>
          <cell r="J141">
            <v>7.1428599999999998</v>
          </cell>
          <cell r="K141"/>
          <cell r="L141">
            <v>4.81928</v>
          </cell>
          <cell r="M141"/>
          <cell r="N141">
            <v>6.4516099999999996</v>
          </cell>
          <cell r="O141"/>
          <cell r="P141">
            <v>6.25</v>
          </cell>
          <cell r="Q141"/>
          <cell r="R141">
            <v>6.1797760000000004</v>
          </cell>
          <cell r="S141"/>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419</v>
          </cell>
          <cell r="H142" t="str">
            <v>Percentage of long-stay residents who received an antipsychotic medication</v>
          </cell>
          <cell r="I142" t="str">
            <v>Long Stay</v>
          </cell>
          <cell r="J142">
            <v>45.299149999999997</v>
          </cell>
          <cell r="K142"/>
          <cell r="L142">
            <v>45.6</v>
          </cell>
          <cell r="M142"/>
          <cell r="N142">
            <v>45.454549999999998</v>
          </cell>
          <cell r="O142"/>
          <cell r="P142">
            <v>40.476190000000003</v>
          </cell>
          <cell r="Q142"/>
          <cell r="R142">
            <v>44.200001999999998</v>
          </cell>
          <cell r="S142"/>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419</v>
          </cell>
          <cell r="H143" t="str">
            <v>Percentage of long-stay residents who received an antipsychotic medication</v>
          </cell>
          <cell r="I143" t="str">
            <v>Long Stay</v>
          </cell>
          <cell r="J143">
            <v>17.64706</v>
          </cell>
          <cell r="K143"/>
          <cell r="L143">
            <v>20.895520000000001</v>
          </cell>
          <cell r="M143"/>
          <cell r="N143">
            <v>19.44444</v>
          </cell>
          <cell r="O143"/>
          <cell r="P143">
            <v>18.05556</v>
          </cell>
          <cell r="Q143"/>
          <cell r="R143">
            <v>18.996414999999999</v>
          </cell>
          <cell r="S143"/>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419</v>
          </cell>
          <cell r="H144" t="str">
            <v>Percentage of long-stay residents who received an antipsychotic medication</v>
          </cell>
          <cell r="I144" t="str">
            <v>Long Stay</v>
          </cell>
          <cell r="J144">
            <v>17.171720000000001</v>
          </cell>
          <cell r="K144"/>
          <cell r="L144">
            <v>13.207549999999999</v>
          </cell>
          <cell r="M144"/>
          <cell r="N144">
            <v>16.161619999999999</v>
          </cell>
          <cell r="O144"/>
          <cell r="P144">
            <v>12.244899999999999</v>
          </cell>
          <cell r="Q144"/>
          <cell r="R144">
            <v>14.67662</v>
          </cell>
          <cell r="S144"/>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419</v>
          </cell>
          <cell r="H145" t="str">
            <v>Percentage of long-stay residents who received an antipsychotic medication</v>
          </cell>
          <cell r="I145" t="str">
            <v>Long Stay</v>
          </cell>
          <cell r="J145">
            <v>8.1081099999999999</v>
          </cell>
          <cell r="K145"/>
          <cell r="L145">
            <v>6.9444400000000002</v>
          </cell>
          <cell r="M145"/>
          <cell r="N145">
            <v>10.14493</v>
          </cell>
          <cell r="O145"/>
          <cell r="P145">
            <v>14.0625</v>
          </cell>
          <cell r="Q145"/>
          <cell r="R145">
            <v>9.6774190000000004</v>
          </cell>
          <cell r="S145"/>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419</v>
          </cell>
          <cell r="H146" t="str">
            <v>Percentage of long-stay residents who received an antipsychotic medication</v>
          </cell>
          <cell r="I146" t="str">
            <v>Long Stay</v>
          </cell>
          <cell r="J146">
            <v>11.965809999999999</v>
          </cell>
          <cell r="K146"/>
          <cell r="L146">
            <v>13.571429999999999</v>
          </cell>
          <cell r="M146"/>
          <cell r="N146">
            <v>14.705880000000001</v>
          </cell>
          <cell r="O146"/>
          <cell r="P146">
            <v>15.03759</v>
          </cell>
          <cell r="Q146"/>
          <cell r="R146">
            <v>13.878325</v>
          </cell>
          <cell r="S146"/>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419</v>
          </cell>
          <cell r="H147" t="str">
            <v>Percentage of long-stay residents who received an antipsychotic medication</v>
          </cell>
          <cell r="I147" t="str">
            <v>Long Stay</v>
          </cell>
          <cell r="J147">
            <v>5.8823499999999997</v>
          </cell>
          <cell r="K147"/>
          <cell r="L147">
            <v>8</v>
          </cell>
          <cell r="M147"/>
          <cell r="N147">
            <v>8.3333300000000001</v>
          </cell>
          <cell r="O147"/>
          <cell r="P147">
            <v>7.7777799999999999</v>
          </cell>
          <cell r="Q147"/>
          <cell r="R147">
            <v>7.5709770000000001</v>
          </cell>
          <cell r="S147"/>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419</v>
          </cell>
          <cell r="H148" t="str">
            <v>Percentage of long-stay residents who received an antipsychotic medication</v>
          </cell>
          <cell r="I148" t="str">
            <v>Long Stay</v>
          </cell>
          <cell r="J148">
            <v>1.13636</v>
          </cell>
          <cell r="K148"/>
          <cell r="L148">
            <v>4.1666699999999999</v>
          </cell>
          <cell r="M148"/>
          <cell r="N148">
            <v>2</v>
          </cell>
          <cell r="O148"/>
          <cell r="P148">
            <v>0</v>
          </cell>
          <cell r="Q148"/>
          <cell r="R148">
            <v>1.8421050000000001</v>
          </cell>
          <cell r="S148"/>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419</v>
          </cell>
          <cell r="H149" t="str">
            <v>Percentage of long-stay residents who received an antipsychotic medication</v>
          </cell>
          <cell r="I149" t="str">
            <v>Long Stay</v>
          </cell>
          <cell r="J149">
            <v>12.65823</v>
          </cell>
          <cell r="K149"/>
          <cell r="L149">
            <v>11.538460000000001</v>
          </cell>
          <cell r="M149"/>
          <cell r="N149">
            <v>11.39241</v>
          </cell>
          <cell r="O149"/>
          <cell r="P149">
            <v>12.22222</v>
          </cell>
          <cell r="Q149"/>
          <cell r="R149">
            <v>11.963191</v>
          </cell>
          <cell r="S149"/>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419</v>
          </cell>
          <cell r="H150" t="str">
            <v>Percentage of long-stay residents who received an antipsychotic medication</v>
          </cell>
          <cell r="I150" t="str">
            <v>Long Stay</v>
          </cell>
          <cell r="J150">
            <v>0</v>
          </cell>
          <cell r="K150"/>
          <cell r="L150">
            <v>3.92157</v>
          </cell>
          <cell r="M150"/>
          <cell r="N150">
            <v>0</v>
          </cell>
          <cell r="O150"/>
          <cell r="P150">
            <v>0</v>
          </cell>
          <cell r="Q150"/>
          <cell r="R150">
            <v>1.0204089999999999</v>
          </cell>
          <cell r="S150"/>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419</v>
          </cell>
          <cell r="H151" t="str">
            <v>Percentage of long-stay residents who received an antipsychotic medication</v>
          </cell>
          <cell r="I151" t="str">
            <v>Long Stay</v>
          </cell>
          <cell r="J151">
            <v>28.915659999999999</v>
          </cell>
          <cell r="K151"/>
          <cell r="L151">
            <v>32.183909999999997</v>
          </cell>
          <cell r="M151"/>
          <cell r="N151">
            <v>28.571429999999999</v>
          </cell>
          <cell r="O151"/>
          <cell r="P151">
            <v>28.571429999999999</v>
          </cell>
          <cell r="Q151"/>
          <cell r="R151">
            <v>29.545455</v>
          </cell>
          <cell r="S151"/>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419</v>
          </cell>
          <cell r="H152" t="str">
            <v>Percentage of long-stay residents who received an antipsychotic medication</v>
          </cell>
          <cell r="I152" t="str">
            <v>Long Stay</v>
          </cell>
          <cell r="J152">
            <v>1.9230799999999999</v>
          </cell>
          <cell r="K152"/>
          <cell r="L152">
            <v>1.7543899999999999</v>
          </cell>
          <cell r="M152"/>
          <cell r="N152">
            <v>3.3333300000000001</v>
          </cell>
          <cell r="O152"/>
          <cell r="P152">
            <v>0</v>
          </cell>
          <cell r="Q152"/>
          <cell r="R152">
            <v>1.8264849999999999</v>
          </cell>
          <cell r="S152"/>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419</v>
          </cell>
          <cell r="H153" t="str">
            <v>Percentage of long-stay residents who received an antipsychotic medication</v>
          </cell>
          <cell r="I153" t="str">
            <v>Long Stay</v>
          </cell>
          <cell r="J153">
            <v>5.1948100000000004</v>
          </cell>
          <cell r="K153"/>
          <cell r="L153">
            <v>2.6666699999999999</v>
          </cell>
          <cell r="M153"/>
          <cell r="N153">
            <v>3.75</v>
          </cell>
          <cell r="O153"/>
          <cell r="P153">
            <v>5.0632900000000003</v>
          </cell>
          <cell r="Q153"/>
          <cell r="R153">
            <v>4.1800660000000001</v>
          </cell>
          <cell r="S153"/>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419</v>
          </cell>
          <cell r="H154" t="str">
            <v>Percentage of long-stay residents who received an antipsychotic medication</v>
          </cell>
          <cell r="I154" t="str">
            <v>Long Stay</v>
          </cell>
          <cell r="J154">
            <v>3.3333300000000001</v>
          </cell>
          <cell r="K154"/>
          <cell r="L154">
            <v>6.0606099999999996</v>
          </cell>
          <cell r="M154"/>
          <cell r="N154">
            <v>7.5757599999999998</v>
          </cell>
          <cell r="O154"/>
          <cell r="P154">
            <v>4.5112800000000002</v>
          </cell>
          <cell r="Q154"/>
          <cell r="R154">
            <v>5.4158619999999997</v>
          </cell>
          <cell r="S154"/>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419</v>
          </cell>
          <cell r="H155" t="str">
            <v>Percentage of long-stay residents who received an antipsychotic medication</v>
          </cell>
          <cell r="I155" t="str">
            <v>Long Stay</v>
          </cell>
          <cell r="J155">
            <v>30.66667</v>
          </cell>
          <cell r="K155"/>
          <cell r="L155">
            <v>33.75</v>
          </cell>
          <cell r="M155"/>
          <cell r="N155">
            <v>30</v>
          </cell>
          <cell r="O155"/>
          <cell r="P155">
            <v>32.941180000000003</v>
          </cell>
          <cell r="Q155"/>
          <cell r="R155">
            <v>31.875001999999999</v>
          </cell>
          <cell r="S155"/>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419</v>
          </cell>
          <cell r="H156" t="str">
            <v>Percentage of long-stay residents who received an antipsychotic medication</v>
          </cell>
          <cell r="I156" t="str">
            <v>Long Stay</v>
          </cell>
          <cell r="J156">
            <v>11.39241</v>
          </cell>
          <cell r="K156"/>
          <cell r="L156">
            <v>13.09524</v>
          </cell>
          <cell r="M156"/>
          <cell r="N156">
            <v>12.790699999999999</v>
          </cell>
          <cell r="O156"/>
          <cell r="P156">
            <v>10.84337</v>
          </cell>
          <cell r="Q156"/>
          <cell r="R156">
            <v>12.048194000000001</v>
          </cell>
          <cell r="S156"/>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419</v>
          </cell>
          <cell r="H157" t="str">
            <v>Percentage of long-stay residents who received an antipsychotic medication</v>
          </cell>
          <cell r="I157" t="str">
            <v>Long Stay</v>
          </cell>
          <cell r="J157">
            <v>15.189870000000001</v>
          </cell>
          <cell r="K157"/>
          <cell r="L157">
            <v>9.3333300000000001</v>
          </cell>
          <cell r="M157"/>
          <cell r="N157">
            <v>12.16216</v>
          </cell>
          <cell r="O157"/>
          <cell r="P157">
            <v>17.5</v>
          </cell>
          <cell r="Q157"/>
          <cell r="R157">
            <v>13.636361000000001</v>
          </cell>
          <cell r="S157"/>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419</v>
          </cell>
          <cell r="H158" t="str">
            <v>Percentage of long-stay residents who received an antipsychotic medication</v>
          </cell>
          <cell r="I158" t="str">
            <v>Long Stay</v>
          </cell>
          <cell r="J158">
            <v>18.181819999999998</v>
          </cell>
          <cell r="K158"/>
          <cell r="L158">
            <v>21.62162</v>
          </cell>
          <cell r="M158"/>
          <cell r="N158">
            <v>21.62162</v>
          </cell>
          <cell r="O158"/>
          <cell r="P158">
            <v>23.076920000000001</v>
          </cell>
          <cell r="Q158"/>
          <cell r="R158">
            <v>21.232875</v>
          </cell>
          <cell r="S158"/>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419</v>
          </cell>
          <cell r="H159" t="str">
            <v>Percentage of long-stay residents who received an antipsychotic medication</v>
          </cell>
          <cell r="I159" t="str">
            <v>Long Stay</v>
          </cell>
          <cell r="J159">
            <v>10.294119999999999</v>
          </cell>
          <cell r="K159"/>
          <cell r="L159">
            <v>8.75</v>
          </cell>
          <cell r="M159"/>
          <cell r="N159">
            <v>4.9382700000000002</v>
          </cell>
          <cell r="O159"/>
          <cell r="P159">
            <v>5.9523799999999998</v>
          </cell>
          <cell r="Q159"/>
          <cell r="R159">
            <v>7.3482430000000001</v>
          </cell>
          <cell r="S159"/>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419</v>
          </cell>
          <cell r="H160" t="str">
            <v>Percentage of long-stay residents who received an antipsychotic medication</v>
          </cell>
          <cell r="I160" t="str">
            <v>Long Stay</v>
          </cell>
          <cell r="J160">
            <v>0</v>
          </cell>
          <cell r="K160"/>
          <cell r="L160">
            <v>0</v>
          </cell>
          <cell r="M160"/>
          <cell r="N160">
            <v>0</v>
          </cell>
          <cell r="O160"/>
          <cell r="P160">
            <v>0</v>
          </cell>
          <cell r="Q160"/>
          <cell r="R160">
            <v>0</v>
          </cell>
          <cell r="S160"/>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419</v>
          </cell>
          <cell r="H161" t="str">
            <v>Percentage of long-stay residents who received an antipsychotic medication</v>
          </cell>
          <cell r="I161" t="str">
            <v>Long Stay</v>
          </cell>
          <cell r="J161">
            <v>9.8039199999999997</v>
          </cell>
          <cell r="K161"/>
          <cell r="L161">
            <v>8.9285700000000006</v>
          </cell>
          <cell r="M161"/>
          <cell r="N161">
            <v>6.6666699999999999</v>
          </cell>
          <cell r="O161"/>
          <cell r="P161">
            <v>3.3333300000000001</v>
          </cell>
          <cell r="Q161"/>
          <cell r="R161">
            <v>7.048457</v>
          </cell>
          <cell r="S161"/>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419</v>
          </cell>
          <cell r="H162" t="str">
            <v>Percentage of long-stay residents who received an antipsychotic medication</v>
          </cell>
          <cell r="I162" t="str">
            <v>Long Stay</v>
          </cell>
          <cell r="J162">
            <v>16.470590000000001</v>
          </cell>
          <cell r="K162"/>
          <cell r="L162">
            <v>19.101120000000002</v>
          </cell>
          <cell r="M162"/>
          <cell r="N162">
            <v>13.95349</v>
          </cell>
          <cell r="O162"/>
          <cell r="P162">
            <v>10.34483</v>
          </cell>
          <cell r="Q162"/>
          <cell r="R162">
            <v>14.985590999999999</v>
          </cell>
          <cell r="S162"/>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419</v>
          </cell>
          <cell r="H163" t="str">
            <v>Percentage of long-stay residents who received an antipsychotic medication</v>
          </cell>
          <cell r="I163" t="str">
            <v>Long Stay</v>
          </cell>
          <cell r="J163">
            <v>21.678319999999999</v>
          </cell>
          <cell r="K163"/>
          <cell r="L163">
            <v>24.358969999999999</v>
          </cell>
          <cell r="M163"/>
          <cell r="N163">
            <v>22.159089999999999</v>
          </cell>
          <cell r="O163"/>
          <cell r="P163">
            <v>20</v>
          </cell>
          <cell r="Q163"/>
          <cell r="R163">
            <v>22.015502000000001</v>
          </cell>
          <cell r="S163"/>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419</v>
          </cell>
          <cell r="H164" t="str">
            <v>Percentage of long-stay residents who received an antipsychotic medication</v>
          </cell>
          <cell r="I164" t="str">
            <v>Long Stay</v>
          </cell>
          <cell r="J164">
            <v>34.375</v>
          </cell>
          <cell r="K164"/>
          <cell r="L164">
            <v>30</v>
          </cell>
          <cell r="M164"/>
          <cell r="N164">
            <v>36.111109999999996</v>
          </cell>
          <cell r="O164"/>
          <cell r="P164">
            <v>30</v>
          </cell>
          <cell r="Q164"/>
          <cell r="R164">
            <v>32.621951000000003</v>
          </cell>
          <cell r="S164"/>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419</v>
          </cell>
          <cell r="H165" t="str">
            <v>Percentage of long-stay residents who received an antipsychotic medication</v>
          </cell>
          <cell r="I165" t="str">
            <v>Long Stay</v>
          </cell>
          <cell r="J165">
            <v>2.8571399999999998</v>
          </cell>
          <cell r="K165"/>
          <cell r="L165">
            <v>0</v>
          </cell>
          <cell r="M165"/>
          <cell r="N165">
            <v>3.0303</v>
          </cell>
          <cell r="O165"/>
          <cell r="P165">
            <v>0</v>
          </cell>
          <cell r="Q165"/>
          <cell r="R165">
            <v>1.4814799999999999</v>
          </cell>
          <cell r="S165"/>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419</v>
          </cell>
          <cell r="H166" t="str">
            <v>Percentage of long-stay residents who received an antipsychotic medication</v>
          </cell>
          <cell r="I166" t="str">
            <v>Long Stay</v>
          </cell>
          <cell r="J166">
            <v>6.4814800000000004</v>
          </cell>
          <cell r="K166"/>
          <cell r="L166">
            <v>5.9829100000000004</v>
          </cell>
          <cell r="M166"/>
          <cell r="N166">
            <v>9.6</v>
          </cell>
          <cell r="O166"/>
          <cell r="P166">
            <v>8.2644599999999997</v>
          </cell>
          <cell r="Q166"/>
          <cell r="R166">
            <v>7.6433119999999999</v>
          </cell>
          <cell r="S166"/>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419</v>
          </cell>
          <cell r="H167" t="str">
            <v>Percentage of long-stay residents who received an antipsychotic medication</v>
          </cell>
          <cell r="I167" t="str">
            <v>Long Stay</v>
          </cell>
          <cell r="J167">
            <v>0</v>
          </cell>
          <cell r="K167"/>
          <cell r="L167">
            <v>2.9850699999999999</v>
          </cell>
          <cell r="M167"/>
          <cell r="N167">
            <v>3.125</v>
          </cell>
          <cell r="O167"/>
          <cell r="P167">
            <v>1.7543899999999999</v>
          </cell>
          <cell r="Q167"/>
          <cell r="R167">
            <v>2.0325199999999999</v>
          </cell>
          <cell r="S167"/>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419</v>
          </cell>
          <cell r="H168" t="str">
            <v>Percentage of long-stay residents who received an antipsychotic medication</v>
          </cell>
          <cell r="I168" t="str">
            <v>Long Stay</v>
          </cell>
          <cell r="J168">
            <v>0</v>
          </cell>
          <cell r="K168"/>
          <cell r="L168">
            <v>1.0869599999999999</v>
          </cell>
          <cell r="M168"/>
          <cell r="N168">
            <v>2.4390200000000002</v>
          </cell>
          <cell r="O168"/>
          <cell r="P168">
            <v>2.32558</v>
          </cell>
          <cell r="Q168"/>
          <cell r="R168">
            <v>1.492537</v>
          </cell>
          <cell r="S168"/>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419</v>
          </cell>
          <cell r="H169" t="str">
            <v>Percentage of long-stay residents who received an antipsychotic medication</v>
          </cell>
          <cell r="I169" t="str">
            <v>Long Stay</v>
          </cell>
          <cell r="J169">
            <v>2.0202</v>
          </cell>
          <cell r="K169"/>
          <cell r="L169">
            <v>3.1914899999999999</v>
          </cell>
          <cell r="M169"/>
          <cell r="N169">
            <v>2.0833300000000001</v>
          </cell>
          <cell r="O169"/>
          <cell r="P169">
            <v>3.7037</v>
          </cell>
          <cell r="Q169"/>
          <cell r="R169">
            <v>2.7707790000000001</v>
          </cell>
          <cell r="S169"/>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419</v>
          </cell>
          <cell r="H170" t="str">
            <v>Percentage of long-stay residents who received an antipsychotic medication</v>
          </cell>
          <cell r="I170" t="str">
            <v>Long Stay</v>
          </cell>
          <cell r="J170">
            <v>4.9504999999999999</v>
          </cell>
          <cell r="K170"/>
          <cell r="L170">
            <v>3.7037</v>
          </cell>
          <cell r="M170"/>
          <cell r="N170">
            <v>4.7618999999999998</v>
          </cell>
          <cell r="O170"/>
          <cell r="P170">
            <v>4.7618999999999998</v>
          </cell>
          <cell r="Q170"/>
          <cell r="R170">
            <v>4.5346039999999999</v>
          </cell>
          <cell r="S170"/>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419</v>
          </cell>
          <cell r="H171" t="str">
            <v>Percentage of long-stay residents who received an antipsychotic medication</v>
          </cell>
          <cell r="I171" t="str">
            <v>Long Stay</v>
          </cell>
          <cell r="J171">
            <v>9.0909099999999992</v>
          </cell>
          <cell r="K171"/>
          <cell r="L171">
            <v>9.1666699999999999</v>
          </cell>
          <cell r="M171"/>
          <cell r="N171">
            <v>11.47541</v>
          </cell>
          <cell r="O171"/>
          <cell r="P171">
            <v>11.2</v>
          </cell>
          <cell r="Q171"/>
          <cell r="R171">
            <v>10.245903</v>
          </cell>
          <cell r="S171"/>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419</v>
          </cell>
          <cell r="H172" t="str">
            <v>Percentage of long-stay residents who received an antipsychotic medication</v>
          </cell>
          <cell r="I172" t="str">
            <v>Long Stay</v>
          </cell>
          <cell r="J172">
            <v>11.25</v>
          </cell>
          <cell r="K172"/>
          <cell r="L172">
            <v>12.195119999999999</v>
          </cell>
          <cell r="M172"/>
          <cell r="N172">
            <v>14.81481</v>
          </cell>
          <cell r="O172"/>
          <cell r="P172">
            <v>18.681319999999999</v>
          </cell>
          <cell r="Q172"/>
          <cell r="R172">
            <v>14.371256000000001</v>
          </cell>
          <cell r="S172"/>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419</v>
          </cell>
          <cell r="H173" t="str">
            <v>Percentage of long-stay residents who received an antipsychotic medication</v>
          </cell>
          <cell r="I173" t="str">
            <v>Long Stay</v>
          </cell>
          <cell r="J173">
            <v>21.739129999999999</v>
          </cell>
          <cell r="K173"/>
          <cell r="L173">
            <v>25</v>
          </cell>
          <cell r="M173"/>
          <cell r="N173">
            <v>18.518519999999999</v>
          </cell>
          <cell r="O173"/>
          <cell r="P173">
            <v>14.28571</v>
          </cell>
          <cell r="Q173"/>
          <cell r="R173">
            <v>19.607842000000002</v>
          </cell>
          <cell r="S173"/>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419</v>
          </cell>
          <cell r="H174" t="str">
            <v>Percentage of long-stay residents who received an antipsychotic medication</v>
          </cell>
          <cell r="I174" t="str">
            <v>Long Stay</v>
          </cell>
          <cell r="J174">
            <v>8.8607600000000009</v>
          </cell>
          <cell r="K174"/>
          <cell r="L174">
            <v>6.6666699999999999</v>
          </cell>
          <cell r="M174"/>
          <cell r="N174">
            <v>2.7397300000000002</v>
          </cell>
          <cell r="O174"/>
          <cell r="P174">
            <v>2.8571399999999998</v>
          </cell>
          <cell r="Q174"/>
          <cell r="R174">
            <v>5.3872070000000001</v>
          </cell>
          <cell r="S174"/>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419</v>
          </cell>
          <cell r="H175" t="str">
            <v>Percentage of long-stay residents who received an antipsychotic medication</v>
          </cell>
          <cell r="I175" t="str">
            <v>Long Stay</v>
          </cell>
          <cell r="J175">
            <v>16.66667</v>
          </cell>
          <cell r="K175"/>
          <cell r="L175">
            <v>10.447760000000001</v>
          </cell>
          <cell r="M175"/>
          <cell r="N175">
            <v>10.76923</v>
          </cell>
          <cell r="O175"/>
          <cell r="P175">
            <v>5.7971000000000004</v>
          </cell>
          <cell r="Q175"/>
          <cell r="R175">
            <v>10.861423</v>
          </cell>
          <cell r="S175"/>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419</v>
          </cell>
          <cell r="H176" t="str">
            <v>Percentage of long-stay residents who received an antipsychotic medication</v>
          </cell>
          <cell r="I176" t="str">
            <v>Long Stay</v>
          </cell>
          <cell r="J176">
            <v>4.6729000000000003</v>
          </cell>
          <cell r="K176"/>
          <cell r="L176">
            <v>5.8823499999999997</v>
          </cell>
          <cell r="M176"/>
          <cell r="N176">
            <v>9.1743100000000002</v>
          </cell>
          <cell r="O176"/>
          <cell r="P176">
            <v>13.084110000000001</v>
          </cell>
          <cell r="Q176"/>
          <cell r="R176">
            <v>8.2352930000000004</v>
          </cell>
          <cell r="S176"/>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419</v>
          </cell>
          <cell r="H177" t="str">
            <v>Percentage of long-stay residents who received an antipsychotic medication</v>
          </cell>
          <cell r="I177" t="str">
            <v>Long Stay</v>
          </cell>
          <cell r="J177">
            <v>4.65116</v>
          </cell>
          <cell r="K177"/>
          <cell r="L177">
            <v>4.65116</v>
          </cell>
          <cell r="M177"/>
          <cell r="N177">
            <v>5.1282100000000002</v>
          </cell>
          <cell r="O177"/>
          <cell r="P177">
            <v>8.1081099999999999</v>
          </cell>
          <cell r="Q177"/>
          <cell r="R177">
            <v>5.5555560000000002</v>
          </cell>
          <cell r="S177"/>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419</v>
          </cell>
          <cell r="H178" t="str">
            <v>Percentage of long-stay residents who received an antipsychotic medication</v>
          </cell>
          <cell r="I178" t="str">
            <v>Long Stay</v>
          </cell>
          <cell r="J178">
            <v>5.5555599999999998</v>
          </cell>
          <cell r="K178"/>
          <cell r="L178">
            <v>8.3333300000000001</v>
          </cell>
          <cell r="M178"/>
          <cell r="N178">
            <v>5.2631600000000001</v>
          </cell>
          <cell r="O178"/>
          <cell r="P178">
            <v>5.4054099999999998</v>
          </cell>
          <cell r="Q178"/>
          <cell r="R178">
            <v>6.1224509999999999</v>
          </cell>
          <cell r="S178"/>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419</v>
          </cell>
          <cell r="H179" t="str">
            <v>Percentage of long-stay residents who received an antipsychotic medication</v>
          </cell>
          <cell r="I179" t="str">
            <v>Long Stay</v>
          </cell>
          <cell r="J179">
            <v>5.5555599999999998</v>
          </cell>
          <cell r="K179"/>
          <cell r="L179">
            <v>5.4545500000000002</v>
          </cell>
          <cell r="M179"/>
          <cell r="N179">
            <v>5.1724100000000002</v>
          </cell>
          <cell r="O179"/>
          <cell r="P179">
            <v>3.44828</v>
          </cell>
          <cell r="Q179"/>
          <cell r="R179">
            <v>4.8888910000000001</v>
          </cell>
          <cell r="S179"/>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419</v>
          </cell>
          <cell r="H180" t="str">
            <v>Percentage of long-stay residents who received an antipsychotic medication</v>
          </cell>
          <cell r="I180" t="str">
            <v>Long Stay</v>
          </cell>
          <cell r="J180">
            <v>7.69231</v>
          </cell>
          <cell r="K180"/>
          <cell r="L180">
            <v>7.86517</v>
          </cell>
          <cell r="M180"/>
          <cell r="N180">
            <v>6.8965500000000004</v>
          </cell>
          <cell r="O180"/>
          <cell r="P180">
            <v>4.81928</v>
          </cell>
          <cell r="Q180"/>
          <cell r="R180">
            <v>6.8249269999999997</v>
          </cell>
          <cell r="S180"/>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419</v>
          </cell>
          <cell r="H181" t="str">
            <v>Percentage of long-stay residents who received an antipsychotic medication</v>
          </cell>
          <cell r="I181" t="str">
            <v>Long Stay</v>
          </cell>
          <cell r="J181">
            <v>2.63158</v>
          </cell>
          <cell r="K181"/>
          <cell r="L181">
            <v>7.1428599999999998</v>
          </cell>
          <cell r="M181"/>
          <cell r="N181">
            <v>6.9767400000000004</v>
          </cell>
          <cell r="O181"/>
          <cell r="P181">
            <v>7.3170700000000002</v>
          </cell>
          <cell r="Q181"/>
          <cell r="R181">
            <v>6.0975599999999996</v>
          </cell>
          <cell r="S181"/>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419</v>
          </cell>
          <cell r="H182" t="str">
            <v>Percentage of long-stay residents who received an antipsychotic medication</v>
          </cell>
          <cell r="I182" t="str">
            <v>Long Stay</v>
          </cell>
          <cell r="J182">
            <v>9.3023299999999995</v>
          </cell>
          <cell r="K182"/>
          <cell r="L182">
            <v>10.857139999999999</v>
          </cell>
          <cell r="M182"/>
          <cell r="N182">
            <v>13.55932</v>
          </cell>
          <cell r="O182"/>
          <cell r="P182">
            <v>10.30303</v>
          </cell>
          <cell r="Q182"/>
          <cell r="R182">
            <v>11.030479</v>
          </cell>
          <cell r="S182"/>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419</v>
          </cell>
          <cell r="H183" t="str">
            <v>Percentage of long-stay residents who received an antipsychotic medication</v>
          </cell>
          <cell r="I183" t="str">
            <v>Long Stay</v>
          </cell>
          <cell r="J183">
            <v>18.461539999999999</v>
          </cell>
          <cell r="K183"/>
          <cell r="L183">
            <v>19.117650000000001</v>
          </cell>
          <cell r="M183"/>
          <cell r="N183">
            <v>14.0625</v>
          </cell>
          <cell r="O183"/>
          <cell r="P183">
            <v>11.940300000000001</v>
          </cell>
          <cell r="Q183"/>
          <cell r="R183">
            <v>15.909091999999999</v>
          </cell>
          <cell r="S183"/>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419</v>
          </cell>
          <cell r="H184" t="str">
            <v>Percentage of long-stay residents who received an antipsychotic medication</v>
          </cell>
          <cell r="I184" t="str">
            <v>Long Stay</v>
          </cell>
          <cell r="J184">
            <v>4.3478300000000001</v>
          </cell>
          <cell r="K184"/>
          <cell r="L184">
            <v>5.4054099999999998</v>
          </cell>
          <cell r="M184"/>
          <cell r="N184">
            <v>2.9411800000000001</v>
          </cell>
          <cell r="O184"/>
          <cell r="P184">
            <v>1.40845</v>
          </cell>
          <cell r="Q184"/>
          <cell r="R184">
            <v>3.5461019999999999</v>
          </cell>
          <cell r="S184"/>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419</v>
          </cell>
          <cell r="H185" t="str">
            <v>Percentage of long-stay residents who received an antipsychotic medication</v>
          </cell>
          <cell r="I185" t="str">
            <v>Long Stay</v>
          </cell>
          <cell r="J185">
            <v>13.63636</v>
          </cell>
          <cell r="K185"/>
          <cell r="L185">
            <v>8.6956500000000005</v>
          </cell>
          <cell r="M185"/>
          <cell r="N185">
            <v>10.48387</v>
          </cell>
          <cell r="O185"/>
          <cell r="P185">
            <v>6.1946899999999996</v>
          </cell>
          <cell r="Q185"/>
          <cell r="R185">
            <v>9.8619310000000002</v>
          </cell>
          <cell r="S185"/>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419</v>
          </cell>
          <cell r="H186" t="str">
            <v>Percentage of long-stay residents who received an antipsychotic medication</v>
          </cell>
          <cell r="I186" t="str">
            <v>Long Stay</v>
          </cell>
          <cell r="J186">
            <v>8.0291999999999994</v>
          </cell>
          <cell r="K186"/>
          <cell r="L186">
            <v>8.4506999999999994</v>
          </cell>
          <cell r="M186"/>
          <cell r="N186">
            <v>7.1942399999999997</v>
          </cell>
          <cell r="O186"/>
          <cell r="P186">
            <v>8.3333300000000001</v>
          </cell>
          <cell r="Q186"/>
          <cell r="R186">
            <v>8.0071150000000006</v>
          </cell>
          <cell r="S186"/>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419</v>
          </cell>
          <cell r="H187" t="str">
            <v>Percentage of long-stay residents who received an antipsychotic medication</v>
          </cell>
          <cell r="I187" t="str">
            <v>Long Stay</v>
          </cell>
          <cell r="J187">
            <v>6.0975599999999996</v>
          </cell>
          <cell r="K187"/>
          <cell r="L187">
            <v>5.6818200000000001</v>
          </cell>
          <cell r="M187"/>
          <cell r="N187">
            <v>5.6818200000000001</v>
          </cell>
          <cell r="O187"/>
          <cell r="P187">
            <v>3.0612200000000001</v>
          </cell>
          <cell r="Q187"/>
          <cell r="R187">
            <v>5.0561790000000002</v>
          </cell>
          <cell r="S187"/>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419</v>
          </cell>
          <cell r="H188" t="str">
            <v>Percentage of long-stay residents who received an antipsychotic medication</v>
          </cell>
          <cell r="I188" t="str">
            <v>Long Stay</v>
          </cell>
          <cell r="J188">
            <v>2</v>
          </cell>
          <cell r="K188"/>
          <cell r="L188">
            <v>1.1235999999999999</v>
          </cell>
          <cell r="M188"/>
          <cell r="N188">
            <v>2.2222200000000001</v>
          </cell>
          <cell r="O188"/>
          <cell r="P188">
            <v>3.3333300000000001</v>
          </cell>
          <cell r="Q188"/>
          <cell r="R188">
            <v>2.168021</v>
          </cell>
          <cell r="S188"/>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419</v>
          </cell>
          <cell r="H189" t="str">
            <v>Percentage of long-stay residents who received an antipsychotic medication</v>
          </cell>
          <cell r="I189" t="str">
            <v>Long Stay</v>
          </cell>
          <cell r="J189">
            <v>21.875</v>
          </cell>
          <cell r="K189"/>
          <cell r="L189">
            <v>17.241379999999999</v>
          </cell>
          <cell r="M189"/>
          <cell r="N189">
            <v>19.354839999999999</v>
          </cell>
          <cell r="O189"/>
          <cell r="P189">
            <v>22.22222</v>
          </cell>
          <cell r="Q189"/>
          <cell r="R189">
            <v>20.3125</v>
          </cell>
          <cell r="S189"/>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419</v>
          </cell>
          <cell r="H190" t="str">
            <v>Percentage of long-stay residents who received an antipsychotic medication</v>
          </cell>
          <cell r="I190" t="str">
            <v>Long Stay</v>
          </cell>
          <cell r="J190">
            <v>3.2</v>
          </cell>
          <cell r="K190"/>
          <cell r="L190">
            <v>4.1322299999999998</v>
          </cell>
          <cell r="M190"/>
          <cell r="N190">
            <v>3.2786900000000001</v>
          </cell>
          <cell r="O190"/>
          <cell r="P190">
            <v>2.52101</v>
          </cell>
          <cell r="Q190"/>
          <cell r="R190">
            <v>3.2854209999999999</v>
          </cell>
          <cell r="S190"/>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419</v>
          </cell>
          <cell r="H191" t="str">
            <v>Percentage of long-stay residents who received an antipsychotic medication</v>
          </cell>
          <cell r="I191" t="str">
            <v>Long Stay</v>
          </cell>
          <cell r="J191">
            <v>0</v>
          </cell>
          <cell r="K191"/>
          <cell r="L191">
            <v>3.7037</v>
          </cell>
          <cell r="M191"/>
          <cell r="N191">
            <v>0</v>
          </cell>
          <cell r="O191"/>
          <cell r="P191">
            <v>7.4074099999999996</v>
          </cell>
          <cell r="Q191"/>
          <cell r="R191">
            <v>2.7272720000000001</v>
          </cell>
          <cell r="S191"/>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419</v>
          </cell>
          <cell r="H192" t="str">
            <v>Percentage of long-stay residents who received an antipsychotic medication</v>
          </cell>
          <cell r="I192" t="str">
            <v>Long Stay</v>
          </cell>
          <cell r="J192">
            <v>10.227270000000001</v>
          </cell>
          <cell r="K192"/>
          <cell r="L192">
            <v>15.46392</v>
          </cell>
          <cell r="M192"/>
          <cell r="N192">
            <v>9.5744699999999998</v>
          </cell>
          <cell r="O192"/>
          <cell r="P192">
            <v>8.3333300000000001</v>
          </cell>
          <cell r="Q192"/>
          <cell r="R192">
            <v>10.933332999999999</v>
          </cell>
          <cell r="S192"/>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419</v>
          </cell>
          <cell r="H193" t="str">
            <v>Percentage of long-stay residents who received an antipsychotic medication</v>
          </cell>
          <cell r="I193" t="str">
            <v>Long Stay</v>
          </cell>
          <cell r="J193">
            <v>17.56757</v>
          </cell>
          <cell r="K193"/>
          <cell r="L193">
            <v>13.51351</v>
          </cell>
          <cell r="M193"/>
          <cell r="N193">
            <v>14.10256</v>
          </cell>
          <cell r="O193"/>
          <cell r="P193">
            <v>15.38462</v>
          </cell>
          <cell r="Q193"/>
          <cell r="R193">
            <v>15.131579</v>
          </cell>
          <cell r="S193"/>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419</v>
          </cell>
          <cell r="H194" t="str">
            <v>Percentage of long-stay residents who received an antipsychotic medication</v>
          </cell>
          <cell r="I194" t="str">
            <v>Long Stay</v>
          </cell>
          <cell r="J194">
            <v>0</v>
          </cell>
          <cell r="K194"/>
          <cell r="L194">
            <v>1.85185</v>
          </cell>
          <cell r="M194"/>
          <cell r="N194">
            <v>1.7543899999999999</v>
          </cell>
          <cell r="O194"/>
          <cell r="P194">
            <v>3.8461500000000002</v>
          </cell>
          <cell r="Q194"/>
          <cell r="R194">
            <v>1.860465</v>
          </cell>
          <cell r="S194"/>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419</v>
          </cell>
          <cell r="H195" t="str">
            <v>Percentage of long-stay residents who received an antipsychotic medication</v>
          </cell>
          <cell r="I195" t="str">
            <v>Long Stay</v>
          </cell>
          <cell r="J195">
            <v>17.948720000000002</v>
          </cell>
          <cell r="K195"/>
          <cell r="L195">
            <v>25.581399999999999</v>
          </cell>
          <cell r="M195"/>
          <cell r="N195">
            <v>30.232559999999999</v>
          </cell>
          <cell r="O195"/>
          <cell r="P195">
            <v>36.842109999999998</v>
          </cell>
          <cell r="Q195"/>
          <cell r="R195">
            <v>27.607365000000001</v>
          </cell>
          <cell r="S195"/>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419</v>
          </cell>
          <cell r="H196" t="str">
            <v>Percentage of long-stay residents who received an antipsychotic medication</v>
          </cell>
          <cell r="I196" t="str">
            <v>Long Stay</v>
          </cell>
          <cell r="J196">
            <v>6.7567599999999999</v>
          </cell>
          <cell r="K196"/>
          <cell r="L196">
            <v>6.6666699999999999</v>
          </cell>
          <cell r="M196"/>
          <cell r="N196">
            <v>10</v>
          </cell>
          <cell r="O196"/>
          <cell r="P196">
            <v>9.7222200000000001</v>
          </cell>
          <cell r="Q196"/>
          <cell r="R196">
            <v>8.2474240000000005</v>
          </cell>
          <cell r="S196"/>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419</v>
          </cell>
          <cell r="H197" t="str">
            <v>Percentage of long-stay residents who received an antipsychotic medication</v>
          </cell>
          <cell r="I197" t="str">
            <v>Long Stay</v>
          </cell>
          <cell r="J197">
            <v>1.5384599999999999</v>
          </cell>
          <cell r="K197"/>
          <cell r="L197">
            <v>3.0769199999999999</v>
          </cell>
          <cell r="M197"/>
          <cell r="N197">
            <v>3.0769199999999999</v>
          </cell>
          <cell r="O197"/>
          <cell r="P197">
            <v>3.0303</v>
          </cell>
          <cell r="Q197"/>
          <cell r="R197">
            <v>2.6819899999999999</v>
          </cell>
          <cell r="S197"/>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419</v>
          </cell>
          <cell r="H198" t="str">
            <v>Percentage of long-stay residents who received an antipsychotic medication</v>
          </cell>
          <cell r="I198" t="str">
            <v>Long Stay</v>
          </cell>
          <cell r="J198">
            <v>14.754099999999999</v>
          </cell>
          <cell r="K198"/>
          <cell r="L198">
            <v>17.460319999999999</v>
          </cell>
          <cell r="M198"/>
          <cell r="N198">
            <v>13.432840000000001</v>
          </cell>
          <cell r="O198"/>
          <cell r="P198">
            <v>14.86486</v>
          </cell>
          <cell r="Q198"/>
          <cell r="R198">
            <v>15.094340000000001</v>
          </cell>
          <cell r="S198"/>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419</v>
          </cell>
          <cell r="H199" t="str">
            <v>Percentage of long-stay residents who received an antipsychotic medication</v>
          </cell>
          <cell r="I199" t="str">
            <v>Long Stay</v>
          </cell>
          <cell r="J199">
            <v>17.391300000000001</v>
          </cell>
          <cell r="K199"/>
          <cell r="L199">
            <v>13.978490000000001</v>
          </cell>
          <cell r="M199"/>
          <cell r="N199">
            <v>13.86139</v>
          </cell>
          <cell r="O199"/>
          <cell r="P199">
            <v>12.621359999999999</v>
          </cell>
          <cell r="Q199"/>
          <cell r="R199">
            <v>14.395886000000001</v>
          </cell>
          <cell r="S199"/>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419</v>
          </cell>
          <cell r="H200" t="str">
            <v>Percentage of long-stay residents who received an antipsychotic medication</v>
          </cell>
          <cell r="I200" t="str">
            <v>Long Stay</v>
          </cell>
          <cell r="J200">
            <v>4.4776100000000003</v>
          </cell>
          <cell r="K200"/>
          <cell r="L200">
            <v>3.0303</v>
          </cell>
          <cell r="M200"/>
          <cell r="N200">
            <v>1.63934</v>
          </cell>
          <cell r="O200"/>
          <cell r="P200">
            <v>0</v>
          </cell>
          <cell r="Q200"/>
          <cell r="R200">
            <v>2.3437480000000002</v>
          </cell>
          <cell r="S200"/>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419</v>
          </cell>
          <cell r="H201" t="str">
            <v>Percentage of long-stay residents who received an antipsychotic medication</v>
          </cell>
          <cell r="I201" t="str">
            <v>Long Stay</v>
          </cell>
          <cell r="J201">
            <v>4.5454499999999998</v>
          </cell>
          <cell r="K201"/>
          <cell r="L201">
            <v>4.1666699999999999</v>
          </cell>
          <cell r="M201"/>
          <cell r="N201">
            <v>2.6666699999999999</v>
          </cell>
          <cell r="O201"/>
          <cell r="P201">
            <v>0</v>
          </cell>
          <cell r="Q201"/>
          <cell r="R201">
            <v>2.7777780000000001</v>
          </cell>
          <cell r="S201"/>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419</v>
          </cell>
          <cell r="H202" t="str">
            <v>Percentage of long-stay residents who received an antipsychotic medication</v>
          </cell>
          <cell r="I202" t="str">
            <v>Long Stay</v>
          </cell>
          <cell r="J202">
            <v>17.857140000000001</v>
          </cell>
          <cell r="K202"/>
          <cell r="L202">
            <v>13.33333</v>
          </cell>
          <cell r="M202"/>
          <cell r="N202">
            <v>20.588239999999999</v>
          </cell>
          <cell r="O202"/>
          <cell r="P202">
            <v>23.529409999999999</v>
          </cell>
          <cell r="Q202"/>
          <cell r="R202">
            <v>19.047618</v>
          </cell>
          <cell r="S202"/>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419</v>
          </cell>
          <cell r="H203" t="str">
            <v>Percentage of long-stay residents who received an antipsychotic medication</v>
          </cell>
          <cell r="I203" t="str">
            <v>Long Stay</v>
          </cell>
          <cell r="J203">
            <v>20.895520000000001</v>
          </cell>
          <cell r="K203"/>
          <cell r="L203">
            <v>19.69697</v>
          </cell>
          <cell r="M203"/>
          <cell r="N203">
            <v>15.38462</v>
          </cell>
          <cell r="O203"/>
          <cell r="P203">
            <v>10.294119999999999</v>
          </cell>
          <cell r="Q203"/>
          <cell r="R203">
            <v>16.541354999999999</v>
          </cell>
          <cell r="S203"/>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419</v>
          </cell>
          <cell r="H204" t="str">
            <v>Percentage of long-stay residents who received an antipsychotic medication</v>
          </cell>
          <cell r="I204" t="str">
            <v>Long Stay</v>
          </cell>
          <cell r="J204">
            <v>8.9887599999999992</v>
          </cell>
          <cell r="K204"/>
          <cell r="L204">
            <v>9.1953999999999994</v>
          </cell>
          <cell r="M204"/>
          <cell r="N204">
            <v>13.186809999999999</v>
          </cell>
          <cell r="O204"/>
          <cell r="P204">
            <v>9.6385500000000004</v>
          </cell>
          <cell r="Q204"/>
          <cell r="R204">
            <v>10.285710999999999</v>
          </cell>
          <cell r="S204"/>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419</v>
          </cell>
          <cell r="H205" t="str">
            <v>Percentage of long-stay residents who received an antipsychotic medication</v>
          </cell>
          <cell r="I205" t="str">
            <v>Long Stay</v>
          </cell>
          <cell r="J205">
            <v>1.4285699999999999</v>
          </cell>
          <cell r="K205"/>
          <cell r="L205">
            <v>5.4054099999999998</v>
          </cell>
          <cell r="M205"/>
          <cell r="N205">
            <v>7.5949400000000002</v>
          </cell>
          <cell r="O205"/>
          <cell r="P205">
            <v>7.0588199999999999</v>
          </cell>
          <cell r="Q205"/>
          <cell r="R205">
            <v>5.5194809999999999</v>
          </cell>
          <cell r="S205"/>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419</v>
          </cell>
          <cell r="H206" t="str">
            <v>Percentage of long-stay residents who received an antipsychotic medication</v>
          </cell>
          <cell r="I206" t="str">
            <v>Long Stay</v>
          </cell>
          <cell r="J206">
            <v>5.2631600000000001</v>
          </cell>
          <cell r="K206"/>
          <cell r="L206">
            <v>3.5087700000000002</v>
          </cell>
          <cell r="M206"/>
          <cell r="N206">
            <v>8.3333300000000001</v>
          </cell>
          <cell r="O206"/>
          <cell r="P206">
            <v>7.0175400000000003</v>
          </cell>
          <cell r="Q206"/>
          <cell r="R206">
            <v>6.0606039999999997</v>
          </cell>
          <cell r="S206"/>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419</v>
          </cell>
          <cell r="H207" t="str">
            <v>Percentage of long-stay residents who received an antipsychotic medication</v>
          </cell>
          <cell r="I207" t="str">
            <v>Long Stay</v>
          </cell>
          <cell r="J207">
            <v>14.44444</v>
          </cell>
          <cell r="K207"/>
          <cell r="L207">
            <v>18.09524</v>
          </cell>
          <cell r="M207"/>
          <cell r="N207">
            <v>19.626169999999998</v>
          </cell>
          <cell r="O207"/>
          <cell r="P207">
            <v>16.037739999999999</v>
          </cell>
          <cell r="Q207"/>
          <cell r="R207">
            <v>17.156863999999999</v>
          </cell>
          <cell r="S207"/>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419</v>
          </cell>
          <cell r="H208" t="str">
            <v>Percentage of long-stay residents who received an antipsychotic medication</v>
          </cell>
          <cell r="I208" t="str">
            <v>Long Stay</v>
          </cell>
          <cell r="J208">
            <v>0</v>
          </cell>
          <cell r="K208"/>
          <cell r="L208">
            <v>0</v>
          </cell>
          <cell r="M208"/>
          <cell r="N208">
            <v>0</v>
          </cell>
          <cell r="O208"/>
          <cell r="P208">
            <v>0</v>
          </cell>
          <cell r="Q208"/>
          <cell r="R208">
            <v>0</v>
          </cell>
          <cell r="S208"/>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419</v>
          </cell>
          <cell r="H209" t="str">
            <v>Percentage of long-stay residents who received an antipsychotic medication</v>
          </cell>
          <cell r="I209" t="str">
            <v>Long Stay</v>
          </cell>
          <cell r="J209">
            <v>11.11111</v>
          </cell>
          <cell r="K209"/>
          <cell r="L209">
            <v>13.63636</v>
          </cell>
          <cell r="M209"/>
          <cell r="N209">
            <v>14.705880000000001</v>
          </cell>
          <cell r="O209"/>
          <cell r="P209">
            <v>16.417909999999999</v>
          </cell>
          <cell r="Q209"/>
          <cell r="R209">
            <v>14.01515</v>
          </cell>
          <cell r="S209"/>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419</v>
          </cell>
          <cell r="H210" t="str">
            <v>Percentage of long-stay residents who received an antipsychotic medication</v>
          </cell>
          <cell r="I210" t="str">
            <v>Long Stay</v>
          </cell>
          <cell r="J210">
            <v>10.370369999999999</v>
          </cell>
          <cell r="K210"/>
          <cell r="L210">
            <v>11.594200000000001</v>
          </cell>
          <cell r="M210"/>
          <cell r="N210">
            <v>13.432840000000001</v>
          </cell>
          <cell r="O210"/>
          <cell r="P210">
            <v>12.9771</v>
          </cell>
          <cell r="Q210"/>
          <cell r="R210">
            <v>12.081785</v>
          </cell>
          <cell r="S210"/>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419</v>
          </cell>
          <cell r="H211" t="str">
            <v>Percentage of long-stay residents who received an antipsychotic medication</v>
          </cell>
          <cell r="I211" t="str">
            <v>Long Stay</v>
          </cell>
          <cell r="J211">
            <v>11.290319999999999</v>
          </cell>
          <cell r="K211"/>
          <cell r="L211">
            <v>13.33333</v>
          </cell>
          <cell r="M211"/>
          <cell r="N211">
            <v>9.0909099999999992</v>
          </cell>
          <cell r="O211"/>
          <cell r="P211">
            <v>8.5714299999999994</v>
          </cell>
          <cell r="Q211"/>
          <cell r="R211">
            <v>10.465116</v>
          </cell>
          <cell r="S211"/>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419</v>
          </cell>
          <cell r="H212" t="str">
            <v>Percentage of long-stay residents who received an antipsychotic medication</v>
          </cell>
          <cell r="I212" t="str">
            <v>Long Stay</v>
          </cell>
          <cell r="J212">
            <v>10.389609999999999</v>
          </cell>
          <cell r="K212"/>
          <cell r="L212">
            <v>9.89011</v>
          </cell>
          <cell r="M212"/>
          <cell r="N212">
            <v>11.45833</v>
          </cell>
          <cell r="O212"/>
          <cell r="P212">
            <v>13.978490000000001</v>
          </cell>
          <cell r="Q212"/>
          <cell r="R212">
            <v>11.484591999999999</v>
          </cell>
          <cell r="S212"/>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419</v>
          </cell>
          <cell r="H213" t="str">
            <v>Percentage of long-stay residents who received an antipsychotic medication</v>
          </cell>
          <cell r="I213" t="str">
            <v>Long Stay</v>
          </cell>
          <cell r="J213">
            <v>13.33333</v>
          </cell>
          <cell r="K213"/>
          <cell r="L213">
            <v>13.55932</v>
          </cell>
          <cell r="M213"/>
          <cell r="N213">
            <v>16.071429999999999</v>
          </cell>
          <cell r="O213"/>
          <cell r="P213">
            <v>7.5471700000000004</v>
          </cell>
          <cell r="Q213"/>
          <cell r="R213">
            <v>12.719296999999999</v>
          </cell>
          <cell r="S213"/>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419</v>
          </cell>
          <cell r="H214" t="str">
            <v>Percentage of long-stay residents who received an antipsychotic medication</v>
          </cell>
          <cell r="I214" t="str">
            <v>Long Stay</v>
          </cell>
          <cell r="J214">
            <v>6</v>
          </cell>
          <cell r="K214"/>
          <cell r="L214">
            <v>6.3829799999999999</v>
          </cell>
          <cell r="M214"/>
          <cell r="N214">
            <v>6.25</v>
          </cell>
          <cell r="O214"/>
          <cell r="P214">
            <v>6.1224499999999997</v>
          </cell>
          <cell r="Q214"/>
          <cell r="R214">
            <v>6.185568</v>
          </cell>
          <cell r="S214"/>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419</v>
          </cell>
          <cell r="H215" t="str">
            <v>Percentage of long-stay residents who received an antipsychotic medication</v>
          </cell>
          <cell r="I215" t="str">
            <v>Long Stay</v>
          </cell>
          <cell r="J215">
            <v>47.727269999999997</v>
          </cell>
          <cell r="K215"/>
          <cell r="L215">
            <v>40.909089999999999</v>
          </cell>
          <cell r="M215"/>
          <cell r="N215">
            <v>45.652169999999998</v>
          </cell>
          <cell r="O215"/>
          <cell r="P215">
            <v>41.176470000000002</v>
          </cell>
          <cell r="Q215"/>
          <cell r="R215">
            <v>43.783782000000002</v>
          </cell>
          <cell r="S215"/>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419</v>
          </cell>
          <cell r="H216" t="str">
            <v>Percentage of long-stay residents who received an antipsychotic medication</v>
          </cell>
          <cell r="I216" t="str">
            <v>Long Stay</v>
          </cell>
          <cell r="J216">
            <v>1.90476</v>
          </cell>
          <cell r="K216"/>
          <cell r="L216">
            <v>0.90908999999999995</v>
          </cell>
          <cell r="M216"/>
          <cell r="N216">
            <v>1</v>
          </cell>
          <cell r="O216"/>
          <cell r="P216">
            <v>4.1666699999999999</v>
          </cell>
          <cell r="Q216"/>
          <cell r="R216">
            <v>1.946472</v>
          </cell>
          <cell r="S216"/>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419</v>
          </cell>
          <cell r="H217" t="str">
            <v>Percentage of long-stay residents who received an antipsychotic medication</v>
          </cell>
          <cell r="I217" t="str">
            <v>Long Stay</v>
          </cell>
          <cell r="J217">
            <v>13.88889</v>
          </cell>
          <cell r="K217"/>
          <cell r="L217">
            <v>12.35955</v>
          </cell>
          <cell r="M217"/>
          <cell r="N217">
            <v>15.340909999999999</v>
          </cell>
          <cell r="O217"/>
          <cell r="P217">
            <v>16.853929999999998</v>
          </cell>
          <cell r="Q217"/>
          <cell r="R217">
            <v>14.606741</v>
          </cell>
          <cell r="S217"/>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419</v>
          </cell>
          <cell r="H218" t="str">
            <v>Percentage of long-stay residents who received an antipsychotic medication</v>
          </cell>
          <cell r="I218" t="str">
            <v>Long Stay</v>
          </cell>
          <cell r="J218">
            <v>2.8571399999999998</v>
          </cell>
          <cell r="K218"/>
          <cell r="L218">
            <v>2.63158</v>
          </cell>
          <cell r="M218"/>
          <cell r="N218">
            <v>2.7777799999999999</v>
          </cell>
          <cell r="O218"/>
          <cell r="P218">
            <v>0</v>
          </cell>
          <cell r="Q218"/>
          <cell r="R218">
            <v>2.0547949999999999</v>
          </cell>
          <cell r="S218"/>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419</v>
          </cell>
          <cell r="H219" t="str">
            <v>Percentage of long-stay residents who received an antipsychotic medication</v>
          </cell>
          <cell r="I219" t="str">
            <v>Long Stay</v>
          </cell>
          <cell r="J219">
            <v>16.901409999999998</v>
          </cell>
          <cell r="K219"/>
          <cell r="L219">
            <v>12.65823</v>
          </cell>
          <cell r="M219"/>
          <cell r="N219">
            <v>14.28571</v>
          </cell>
          <cell r="O219"/>
          <cell r="P219">
            <v>13.924049999999999</v>
          </cell>
          <cell r="Q219"/>
          <cell r="R219">
            <v>14.376996</v>
          </cell>
          <cell r="S219"/>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419</v>
          </cell>
          <cell r="H220" t="str">
            <v>Percentage of long-stay residents who received an antipsychotic medication</v>
          </cell>
          <cell r="I220" t="str">
            <v>Long Stay</v>
          </cell>
          <cell r="J220">
            <v>8.3333300000000001</v>
          </cell>
          <cell r="K220"/>
          <cell r="L220">
            <v>11.11111</v>
          </cell>
          <cell r="M220"/>
          <cell r="N220">
            <v>10.52632</v>
          </cell>
          <cell r="O220"/>
          <cell r="P220">
            <v>8.5714299999999994</v>
          </cell>
          <cell r="Q220"/>
          <cell r="R220">
            <v>9.6551729999999996</v>
          </cell>
          <cell r="S220"/>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419</v>
          </cell>
          <cell r="H221" t="str">
            <v>Percentage of long-stay residents who received an antipsychotic medication</v>
          </cell>
          <cell r="I221" t="str">
            <v>Long Stay</v>
          </cell>
          <cell r="J221">
            <v>8.6956500000000005</v>
          </cell>
          <cell r="K221"/>
          <cell r="L221">
            <v>7.1428599999999998</v>
          </cell>
          <cell r="M221"/>
          <cell r="N221">
            <v>8.8235299999999999</v>
          </cell>
          <cell r="O221"/>
          <cell r="P221">
            <v>13.69863</v>
          </cell>
          <cell r="Q221"/>
          <cell r="R221">
            <v>9.6428569999999993</v>
          </cell>
          <cell r="S221"/>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419</v>
          </cell>
          <cell r="H222" t="str">
            <v>Percentage of long-stay residents who received an antipsychotic medication</v>
          </cell>
          <cell r="I222" t="str">
            <v>Long Stay</v>
          </cell>
          <cell r="J222" t="str">
            <v>*</v>
          </cell>
          <cell r="K222">
            <v>9</v>
          </cell>
          <cell r="L222" t="str">
            <v>*</v>
          </cell>
          <cell r="M222">
            <v>9</v>
          </cell>
          <cell r="N222" t="str">
            <v>*</v>
          </cell>
          <cell r="O222">
            <v>9</v>
          </cell>
          <cell r="P222" t="str">
            <v>*</v>
          </cell>
          <cell r="Q222">
            <v>9</v>
          </cell>
          <cell r="R222">
            <v>35.483868999999999</v>
          </cell>
          <cell r="S222"/>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419</v>
          </cell>
          <cell r="H223" t="str">
            <v>Percentage of long-stay residents who received an antipsychotic medication</v>
          </cell>
          <cell r="I223" t="str">
            <v>Long Stay</v>
          </cell>
          <cell r="J223">
            <v>6.1855700000000002</v>
          </cell>
          <cell r="K223"/>
          <cell r="L223">
            <v>6.1855700000000002</v>
          </cell>
          <cell r="M223"/>
          <cell r="N223">
            <v>5.49451</v>
          </cell>
          <cell r="O223"/>
          <cell r="P223">
            <v>5.7142900000000001</v>
          </cell>
          <cell r="Q223"/>
          <cell r="R223">
            <v>5.8974399999999996</v>
          </cell>
          <cell r="S223"/>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419</v>
          </cell>
          <cell r="H224" t="str">
            <v>Percentage of long-stay residents who received an antipsychotic medication</v>
          </cell>
          <cell r="I224" t="str">
            <v>Long Stay</v>
          </cell>
          <cell r="J224">
            <v>15.27778</v>
          </cell>
          <cell r="K224"/>
          <cell r="L224">
            <v>13.043480000000001</v>
          </cell>
          <cell r="M224"/>
          <cell r="N224">
            <v>14.08451</v>
          </cell>
          <cell r="O224"/>
          <cell r="P224">
            <v>14.28571</v>
          </cell>
          <cell r="Q224"/>
          <cell r="R224">
            <v>14.186852</v>
          </cell>
          <cell r="S224"/>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419</v>
          </cell>
          <cell r="H225" t="str">
            <v>Percentage of long-stay residents who received an antipsychotic medication</v>
          </cell>
          <cell r="I225" t="str">
            <v>Long Stay</v>
          </cell>
          <cell r="J225">
            <v>10</v>
          </cell>
          <cell r="K225"/>
          <cell r="L225">
            <v>10.34483</v>
          </cell>
          <cell r="M225"/>
          <cell r="N225">
            <v>9.375</v>
          </cell>
          <cell r="O225"/>
          <cell r="P225">
            <v>8.5714299999999994</v>
          </cell>
          <cell r="Q225"/>
          <cell r="R225">
            <v>9.5238099999999992</v>
          </cell>
          <cell r="S225"/>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419</v>
          </cell>
          <cell r="H226" t="str">
            <v>Percentage of long-stay residents who received an antipsychotic medication</v>
          </cell>
          <cell r="I226" t="str">
            <v>Long Stay</v>
          </cell>
          <cell r="J226">
            <v>7.0707100000000001</v>
          </cell>
          <cell r="K226"/>
          <cell r="L226">
            <v>7.2164900000000003</v>
          </cell>
          <cell r="M226"/>
          <cell r="N226">
            <v>8.3333300000000001</v>
          </cell>
          <cell r="O226"/>
          <cell r="P226">
            <v>9.375</v>
          </cell>
          <cell r="Q226"/>
          <cell r="R226">
            <v>7.9896890000000003</v>
          </cell>
          <cell r="S226"/>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419</v>
          </cell>
          <cell r="H227" t="str">
            <v>Percentage of long-stay residents who received an antipsychotic medication</v>
          </cell>
          <cell r="I227" t="str">
            <v>Long Stay</v>
          </cell>
          <cell r="J227">
            <v>0</v>
          </cell>
          <cell r="K227"/>
          <cell r="L227">
            <v>3.44828</v>
          </cell>
          <cell r="M227"/>
          <cell r="N227">
            <v>6.6666699999999999</v>
          </cell>
          <cell r="O227"/>
          <cell r="P227">
            <v>2.7777799999999999</v>
          </cell>
          <cell r="Q227"/>
          <cell r="R227">
            <v>3.2786909999999998</v>
          </cell>
          <cell r="S227"/>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419</v>
          </cell>
          <cell r="H228" t="str">
            <v>Percentage of long-stay residents who received an antipsychotic medication</v>
          </cell>
          <cell r="I228" t="str">
            <v>Long Stay</v>
          </cell>
          <cell r="J228">
            <v>19.19192</v>
          </cell>
          <cell r="K228"/>
          <cell r="L228">
            <v>13.978490000000001</v>
          </cell>
          <cell r="M228"/>
          <cell r="N228">
            <v>11.956519999999999</v>
          </cell>
          <cell r="O228"/>
          <cell r="P228">
            <v>12.63158</v>
          </cell>
          <cell r="Q228"/>
          <cell r="R228">
            <v>14.511872</v>
          </cell>
          <cell r="S228"/>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419</v>
          </cell>
          <cell r="H229" t="str">
            <v>Percentage of long-stay residents who received an antipsychotic medication</v>
          </cell>
          <cell r="I229" t="str">
            <v>Long Stay</v>
          </cell>
          <cell r="J229">
            <v>1.9802</v>
          </cell>
          <cell r="K229"/>
          <cell r="L229">
            <v>1.05263</v>
          </cell>
          <cell r="M229"/>
          <cell r="N229">
            <v>1.0869599999999999</v>
          </cell>
          <cell r="O229"/>
          <cell r="P229">
            <v>2.1739099999999998</v>
          </cell>
          <cell r="Q229"/>
          <cell r="R229">
            <v>1.578948</v>
          </cell>
          <cell r="S229"/>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419</v>
          </cell>
          <cell r="H230" t="str">
            <v>Percentage of long-stay residents who received an antipsychotic medication</v>
          </cell>
          <cell r="I230" t="str">
            <v>Long Stay</v>
          </cell>
          <cell r="J230">
            <v>7.2289199999999996</v>
          </cell>
          <cell r="K230"/>
          <cell r="L230">
            <v>7.4074099999999996</v>
          </cell>
          <cell r="M230"/>
          <cell r="N230">
            <v>7.3170700000000002</v>
          </cell>
          <cell r="O230"/>
          <cell r="P230">
            <v>7.5</v>
          </cell>
          <cell r="Q230"/>
          <cell r="R230">
            <v>7.3619640000000004</v>
          </cell>
          <cell r="S230"/>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419</v>
          </cell>
          <cell r="H231" t="str">
            <v>Percentage of long-stay residents who received an antipsychotic medication</v>
          </cell>
          <cell r="I231" t="str">
            <v>Long Stay</v>
          </cell>
          <cell r="J231">
            <v>9.375</v>
          </cell>
          <cell r="K231"/>
          <cell r="L231">
            <v>8.1632700000000007</v>
          </cell>
          <cell r="M231"/>
          <cell r="N231">
            <v>9.0909099999999992</v>
          </cell>
          <cell r="O231"/>
          <cell r="P231">
            <v>10.576919999999999</v>
          </cell>
          <cell r="Q231"/>
          <cell r="R231">
            <v>9.3199000000000005</v>
          </cell>
          <cell r="S231"/>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419</v>
          </cell>
          <cell r="H232" t="str">
            <v>Percentage of long-stay residents who received an antipsychotic medication</v>
          </cell>
          <cell r="I232" t="str">
            <v>Long Stay</v>
          </cell>
          <cell r="J232">
            <v>12.264150000000001</v>
          </cell>
          <cell r="K232"/>
          <cell r="L232">
            <v>12.556050000000001</v>
          </cell>
          <cell r="M232"/>
          <cell r="N232">
            <v>12.727270000000001</v>
          </cell>
          <cell r="O232"/>
          <cell r="P232">
            <v>10.798120000000001</v>
          </cell>
          <cell r="Q232"/>
          <cell r="R232">
            <v>12.096772</v>
          </cell>
          <cell r="S232"/>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419</v>
          </cell>
          <cell r="H233" t="str">
            <v>Percentage of long-stay residents who received an antipsychotic medication</v>
          </cell>
          <cell r="I233" t="str">
            <v>Long Stay</v>
          </cell>
          <cell r="J233">
            <v>9.6774199999999997</v>
          </cell>
          <cell r="K233"/>
          <cell r="L233">
            <v>12.12121</v>
          </cell>
          <cell r="M233"/>
          <cell r="N233">
            <v>10.447760000000001</v>
          </cell>
          <cell r="O233"/>
          <cell r="P233">
            <v>8.1081099999999999</v>
          </cell>
          <cell r="Q233"/>
          <cell r="R233">
            <v>10.037175</v>
          </cell>
          <cell r="S233"/>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419</v>
          </cell>
          <cell r="H234" t="str">
            <v>Percentage of long-stay residents who received an antipsychotic medication</v>
          </cell>
          <cell r="I234" t="str">
            <v>Long Stay</v>
          </cell>
          <cell r="J234">
            <v>11.11111</v>
          </cell>
          <cell r="K234"/>
          <cell r="L234">
            <v>16.21622</v>
          </cell>
          <cell r="M234"/>
          <cell r="N234">
            <v>21.428570000000001</v>
          </cell>
          <cell r="O234"/>
          <cell r="P234">
            <v>17.073170000000001</v>
          </cell>
          <cell r="Q234"/>
          <cell r="R234">
            <v>16.666667</v>
          </cell>
          <cell r="S234"/>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419</v>
          </cell>
          <cell r="H235" t="str">
            <v>Percentage of long-stay residents who received an antipsychotic medication</v>
          </cell>
          <cell r="I235" t="str">
            <v>Long Stay</v>
          </cell>
          <cell r="J235">
            <v>7.2164900000000003</v>
          </cell>
          <cell r="K235"/>
          <cell r="L235">
            <v>9</v>
          </cell>
          <cell r="M235"/>
          <cell r="N235">
            <v>5.7692300000000003</v>
          </cell>
          <cell r="O235"/>
          <cell r="P235">
            <v>4</v>
          </cell>
          <cell r="Q235"/>
          <cell r="R235">
            <v>6.4837889999999998</v>
          </cell>
          <cell r="S235"/>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419</v>
          </cell>
          <cell r="H236" t="str">
            <v>Percentage of long-stay residents who received an antipsychotic medication</v>
          </cell>
          <cell r="I236" t="str">
            <v>Long Stay</v>
          </cell>
          <cell r="J236">
            <v>5.3333300000000001</v>
          </cell>
          <cell r="K236"/>
          <cell r="L236">
            <v>4.4117600000000001</v>
          </cell>
          <cell r="M236"/>
          <cell r="N236">
            <v>1.25</v>
          </cell>
          <cell r="O236"/>
          <cell r="P236">
            <v>1.3698600000000001</v>
          </cell>
          <cell r="Q236"/>
          <cell r="R236">
            <v>3.0405380000000002</v>
          </cell>
          <cell r="S236"/>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419</v>
          </cell>
          <cell r="H237" t="str">
            <v>Percentage of long-stay residents who received an antipsychotic medication</v>
          </cell>
          <cell r="I237" t="str">
            <v>Long Stay</v>
          </cell>
          <cell r="J237">
            <v>3.2258100000000001</v>
          </cell>
          <cell r="K237"/>
          <cell r="L237">
            <v>0</v>
          </cell>
          <cell r="M237"/>
          <cell r="N237">
            <v>3.2258100000000001</v>
          </cell>
          <cell r="O237"/>
          <cell r="P237">
            <v>3.125</v>
          </cell>
          <cell r="Q237"/>
          <cell r="R237">
            <v>2.3437519999999998</v>
          </cell>
          <cell r="S237"/>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419</v>
          </cell>
          <cell r="H238" t="str">
            <v>Percentage of long-stay residents who received an antipsychotic medication</v>
          </cell>
          <cell r="I238" t="str">
            <v>Long Stay</v>
          </cell>
          <cell r="J238">
            <v>8.1481499999999993</v>
          </cell>
          <cell r="K238"/>
          <cell r="L238">
            <v>10.447760000000001</v>
          </cell>
          <cell r="M238"/>
          <cell r="N238">
            <v>11.023619999999999</v>
          </cell>
          <cell r="O238"/>
          <cell r="P238">
            <v>11.90476</v>
          </cell>
          <cell r="Q238"/>
          <cell r="R238">
            <v>10.344827</v>
          </cell>
          <cell r="S238"/>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419</v>
          </cell>
          <cell r="H239" t="str">
            <v>Percentage of long-stay residents who received an antipsychotic medication</v>
          </cell>
          <cell r="I239" t="str">
            <v>Long Stay</v>
          </cell>
          <cell r="J239">
            <v>12.195119999999999</v>
          </cell>
          <cell r="K239"/>
          <cell r="L239">
            <v>11.62791</v>
          </cell>
          <cell r="M239"/>
          <cell r="N239">
            <v>9.5238099999999992</v>
          </cell>
          <cell r="O239"/>
          <cell r="P239">
            <v>9.3023299999999995</v>
          </cell>
          <cell r="Q239"/>
          <cell r="R239">
            <v>10.650888999999999</v>
          </cell>
          <cell r="S239"/>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419</v>
          </cell>
          <cell r="H240" t="str">
            <v>Percentage of long-stay residents who received an antipsychotic medication</v>
          </cell>
          <cell r="I240" t="str">
            <v>Long Stay</v>
          </cell>
          <cell r="J240">
            <v>15.38462</v>
          </cell>
          <cell r="K240"/>
          <cell r="L240">
            <v>10.465120000000001</v>
          </cell>
          <cell r="M240"/>
          <cell r="N240">
            <v>10.112360000000001</v>
          </cell>
          <cell r="O240"/>
          <cell r="P240">
            <v>13.33333</v>
          </cell>
          <cell r="Q240"/>
          <cell r="R240">
            <v>12.244899</v>
          </cell>
          <cell r="S240"/>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419</v>
          </cell>
          <cell r="H241" t="str">
            <v>Percentage of long-stay residents who received an antipsychotic medication</v>
          </cell>
          <cell r="I241" t="str">
            <v>Long Stay</v>
          </cell>
          <cell r="J241">
            <v>0</v>
          </cell>
          <cell r="K241"/>
          <cell r="L241">
            <v>1.7543899999999999</v>
          </cell>
          <cell r="M241"/>
          <cell r="N241">
            <v>0.84033999999999998</v>
          </cell>
          <cell r="O241"/>
          <cell r="P241">
            <v>1.7391300000000001</v>
          </cell>
          <cell r="Q241"/>
          <cell r="R241">
            <v>1.103755</v>
          </cell>
          <cell r="S241"/>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419</v>
          </cell>
          <cell r="H242" t="str">
            <v>Percentage of long-stay residents who received an antipsychotic medication</v>
          </cell>
          <cell r="I242" t="str">
            <v>Long Stay</v>
          </cell>
          <cell r="J242">
            <v>3.8461500000000002</v>
          </cell>
          <cell r="K242"/>
          <cell r="L242">
            <v>8</v>
          </cell>
          <cell r="M242"/>
          <cell r="N242">
            <v>8</v>
          </cell>
          <cell r="O242"/>
          <cell r="P242">
            <v>0</v>
          </cell>
          <cell r="Q242"/>
          <cell r="R242">
            <v>4.9999989999999999</v>
          </cell>
          <cell r="S242"/>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419</v>
          </cell>
          <cell r="H243" t="str">
            <v>Percentage of long-stay residents who received an antipsychotic medication</v>
          </cell>
          <cell r="I243" t="str">
            <v>Long Stay</v>
          </cell>
          <cell r="J243">
            <v>11.32075</v>
          </cell>
          <cell r="K243"/>
          <cell r="L243">
            <v>14.28571</v>
          </cell>
          <cell r="M243"/>
          <cell r="N243">
            <v>15.254239999999999</v>
          </cell>
          <cell r="O243"/>
          <cell r="P243">
            <v>12.5</v>
          </cell>
          <cell r="Q243"/>
          <cell r="R243">
            <v>13.392856</v>
          </cell>
          <cell r="S243"/>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419</v>
          </cell>
          <cell r="H244" t="str">
            <v>Percentage of long-stay residents who received an antipsychotic medication</v>
          </cell>
          <cell r="I244" t="str">
            <v>Long Stay</v>
          </cell>
          <cell r="J244">
            <v>23.71134</v>
          </cell>
          <cell r="K244"/>
          <cell r="L244">
            <v>20.111730000000001</v>
          </cell>
          <cell r="M244"/>
          <cell r="N244">
            <v>16.31579</v>
          </cell>
          <cell r="O244"/>
          <cell r="P244">
            <v>17.64706</v>
          </cell>
          <cell r="Q244"/>
          <cell r="R244">
            <v>19.466667000000001</v>
          </cell>
          <cell r="S244"/>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419</v>
          </cell>
          <cell r="H245" t="str">
            <v>Percentage of long-stay residents who received an antipsychotic medication</v>
          </cell>
          <cell r="I245" t="str">
            <v>Long Stay</v>
          </cell>
          <cell r="J245">
            <v>11.940300000000001</v>
          </cell>
          <cell r="K245"/>
          <cell r="L245">
            <v>13.235290000000001</v>
          </cell>
          <cell r="M245"/>
          <cell r="N245">
            <v>16.417909999999999</v>
          </cell>
          <cell r="O245"/>
          <cell r="P245">
            <v>13.88889</v>
          </cell>
          <cell r="Q245"/>
          <cell r="R245">
            <v>13.868613</v>
          </cell>
          <cell r="S245"/>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419</v>
          </cell>
          <cell r="H246" t="str">
            <v>Percentage of long-stay residents who received an antipsychotic medication</v>
          </cell>
          <cell r="I246" t="str">
            <v>Long Stay</v>
          </cell>
          <cell r="J246">
            <v>8.9285700000000006</v>
          </cell>
          <cell r="K246"/>
          <cell r="L246">
            <v>10</v>
          </cell>
          <cell r="M246"/>
          <cell r="N246">
            <v>11.11111</v>
          </cell>
          <cell r="O246"/>
          <cell r="P246">
            <v>12.698410000000001</v>
          </cell>
          <cell r="Q246"/>
          <cell r="R246">
            <v>10.7438</v>
          </cell>
          <cell r="S246"/>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419</v>
          </cell>
          <cell r="H247" t="str">
            <v>Percentage of long-stay residents who received an antipsychotic medication</v>
          </cell>
          <cell r="I247" t="str">
            <v>Long Stay</v>
          </cell>
          <cell r="J247">
            <v>6.7796599999999998</v>
          </cell>
          <cell r="K247"/>
          <cell r="L247">
            <v>5.0847499999999997</v>
          </cell>
          <cell r="M247"/>
          <cell r="N247">
            <v>8.1967199999999991</v>
          </cell>
          <cell r="O247"/>
          <cell r="P247">
            <v>10</v>
          </cell>
          <cell r="Q247"/>
          <cell r="R247">
            <v>7.5313809999999997</v>
          </cell>
          <cell r="S247"/>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419</v>
          </cell>
          <cell r="H248" t="str">
            <v>Percentage of long-stay residents who received an antipsychotic medication</v>
          </cell>
          <cell r="I248" t="str">
            <v>Long Stay</v>
          </cell>
          <cell r="J248">
            <v>0</v>
          </cell>
          <cell r="K248"/>
          <cell r="L248">
            <v>0</v>
          </cell>
          <cell r="M248"/>
          <cell r="N248">
            <v>0</v>
          </cell>
          <cell r="O248"/>
          <cell r="P248">
            <v>0</v>
          </cell>
          <cell r="Q248"/>
          <cell r="R248">
            <v>0</v>
          </cell>
          <cell r="S248"/>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419</v>
          </cell>
          <cell r="H249" t="str">
            <v>Percentage of long-stay residents who received an antipsychotic medication</v>
          </cell>
          <cell r="I249" t="str">
            <v>Long Stay</v>
          </cell>
          <cell r="J249">
            <v>9.6774199999999997</v>
          </cell>
          <cell r="K249"/>
          <cell r="L249">
            <v>11.864409999999999</v>
          </cell>
          <cell r="M249"/>
          <cell r="N249">
            <v>10.909090000000001</v>
          </cell>
          <cell r="O249"/>
          <cell r="P249">
            <v>11.538460000000001</v>
          </cell>
          <cell r="Q249"/>
          <cell r="R249">
            <v>10.964912999999999</v>
          </cell>
          <cell r="S249"/>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419</v>
          </cell>
          <cell r="H250" t="str">
            <v>Percentage of long-stay residents who received an antipsychotic medication</v>
          </cell>
          <cell r="I250" t="str">
            <v>Long Stay</v>
          </cell>
          <cell r="J250">
            <v>10.112360000000001</v>
          </cell>
          <cell r="K250"/>
          <cell r="L250">
            <v>10.588240000000001</v>
          </cell>
          <cell r="M250"/>
          <cell r="N250">
            <v>10.752689999999999</v>
          </cell>
          <cell r="O250"/>
          <cell r="P250">
            <v>12.64368</v>
          </cell>
          <cell r="Q250"/>
          <cell r="R250">
            <v>11.016951000000001</v>
          </cell>
          <cell r="S250"/>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419</v>
          </cell>
          <cell r="H251" t="str">
            <v>Percentage of long-stay residents who received an antipsychotic medication</v>
          </cell>
          <cell r="I251" t="str">
            <v>Long Stay</v>
          </cell>
          <cell r="J251">
            <v>12.5</v>
          </cell>
          <cell r="K251"/>
          <cell r="L251">
            <v>12</v>
          </cell>
          <cell r="M251"/>
          <cell r="N251">
            <v>16.326530000000002</v>
          </cell>
          <cell r="O251"/>
          <cell r="P251">
            <v>15.78947</v>
          </cell>
          <cell r="Q251"/>
          <cell r="R251">
            <v>14.215685000000001</v>
          </cell>
          <cell r="S251"/>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419</v>
          </cell>
          <cell r="H252" t="str">
            <v>Percentage of long-stay residents who received an antipsychotic medication</v>
          </cell>
          <cell r="I252" t="str">
            <v>Long Stay</v>
          </cell>
          <cell r="J252">
            <v>10.34483</v>
          </cell>
          <cell r="K252"/>
          <cell r="L252">
            <v>12.12121</v>
          </cell>
          <cell r="M252"/>
          <cell r="N252">
            <v>12.5</v>
          </cell>
          <cell r="O252"/>
          <cell r="P252">
            <v>10</v>
          </cell>
          <cell r="Q252"/>
          <cell r="R252">
            <v>11.290323000000001</v>
          </cell>
          <cell r="S252"/>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419</v>
          </cell>
          <cell r="H253" t="str">
            <v>Percentage of long-stay residents who received an antipsychotic medication</v>
          </cell>
          <cell r="I253" t="str">
            <v>Long Stay</v>
          </cell>
          <cell r="J253">
            <v>13.15789</v>
          </cell>
          <cell r="K253"/>
          <cell r="L253">
            <v>10</v>
          </cell>
          <cell r="M253"/>
          <cell r="N253">
            <v>12.5</v>
          </cell>
          <cell r="O253"/>
          <cell r="P253">
            <v>15.909090000000001</v>
          </cell>
          <cell r="Q253"/>
          <cell r="R253">
            <v>12.962961999999999</v>
          </cell>
          <cell r="S253"/>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419</v>
          </cell>
          <cell r="H254" t="str">
            <v>Percentage of long-stay residents who received an antipsychotic medication</v>
          </cell>
          <cell r="I254" t="str">
            <v>Long Stay</v>
          </cell>
          <cell r="J254" t="str">
            <v>*</v>
          </cell>
          <cell r="K254">
            <v>9</v>
          </cell>
          <cell r="L254">
            <v>19.047619999999998</v>
          </cell>
          <cell r="M254"/>
          <cell r="N254">
            <v>20</v>
          </cell>
          <cell r="O254"/>
          <cell r="P254">
            <v>23.809519999999999</v>
          </cell>
          <cell r="Q254"/>
          <cell r="R254">
            <v>23.456790000000002</v>
          </cell>
          <cell r="S254"/>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419</v>
          </cell>
          <cell r="H255" t="str">
            <v>Percentage of long-stay residents who received an antipsychotic medication</v>
          </cell>
          <cell r="I255" t="str">
            <v>Long Stay</v>
          </cell>
          <cell r="J255">
            <v>3.7037</v>
          </cell>
          <cell r="K255"/>
          <cell r="L255">
            <v>0</v>
          </cell>
          <cell r="M255"/>
          <cell r="N255">
            <v>0</v>
          </cell>
          <cell r="O255"/>
          <cell r="P255" t="str">
            <v>*</v>
          </cell>
          <cell r="Q255">
            <v>9</v>
          </cell>
          <cell r="R255">
            <v>1.0869549999999999</v>
          </cell>
          <cell r="S255"/>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419</v>
          </cell>
          <cell r="H256" t="str">
            <v>Percentage of long-stay residents who received an antipsychotic medication</v>
          </cell>
          <cell r="I256" t="str">
            <v>Long Stay</v>
          </cell>
          <cell r="J256">
            <v>26.470590000000001</v>
          </cell>
          <cell r="K256"/>
          <cell r="L256">
            <v>21.875</v>
          </cell>
          <cell r="M256"/>
          <cell r="N256">
            <v>15.15152</v>
          </cell>
          <cell r="O256"/>
          <cell r="P256">
            <v>23.33333</v>
          </cell>
          <cell r="Q256"/>
          <cell r="R256">
            <v>21.705427</v>
          </cell>
          <cell r="S256"/>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419</v>
          </cell>
          <cell r="H257" t="str">
            <v>Percentage of long-stay residents who received an antipsychotic medication</v>
          </cell>
          <cell r="I257" t="str">
            <v>Long Stay</v>
          </cell>
          <cell r="J257">
            <v>13.88889</v>
          </cell>
          <cell r="K257"/>
          <cell r="L257">
            <v>14.018689999999999</v>
          </cell>
          <cell r="M257"/>
          <cell r="N257">
            <v>13.88889</v>
          </cell>
          <cell r="O257"/>
          <cell r="P257">
            <v>16.822430000000001</v>
          </cell>
          <cell r="Q257"/>
          <cell r="R257">
            <v>14.651163</v>
          </cell>
          <cell r="S257"/>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419</v>
          </cell>
          <cell r="H258" t="str">
            <v>Percentage of long-stay residents who received an antipsychotic medication</v>
          </cell>
          <cell r="I258" t="str">
            <v>Long Stay</v>
          </cell>
          <cell r="J258">
            <v>8.6419800000000002</v>
          </cell>
          <cell r="K258"/>
          <cell r="L258">
            <v>11.11111</v>
          </cell>
          <cell r="M258"/>
          <cell r="N258">
            <v>12.087910000000001</v>
          </cell>
          <cell r="O258"/>
          <cell r="P258">
            <v>11.956519999999999</v>
          </cell>
          <cell r="Q258"/>
          <cell r="R258">
            <v>11.016949</v>
          </cell>
          <cell r="S258"/>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419</v>
          </cell>
          <cell r="H259" t="str">
            <v>Percentage of long-stay residents who received an antipsychotic medication</v>
          </cell>
          <cell r="I259" t="str">
            <v>Long Stay</v>
          </cell>
          <cell r="J259">
            <v>13.51351</v>
          </cell>
          <cell r="K259"/>
          <cell r="L259">
            <v>13.51351</v>
          </cell>
          <cell r="M259"/>
          <cell r="N259">
            <v>20</v>
          </cell>
          <cell r="O259"/>
          <cell r="P259">
            <v>20</v>
          </cell>
          <cell r="Q259"/>
          <cell r="R259">
            <v>16.778521999999999</v>
          </cell>
          <cell r="S259"/>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419</v>
          </cell>
          <cell r="H260" t="str">
            <v>Percentage of long-stay residents who received an antipsychotic medication</v>
          </cell>
          <cell r="I260" t="str">
            <v>Long Stay</v>
          </cell>
          <cell r="J260">
            <v>11.62791</v>
          </cell>
          <cell r="K260"/>
          <cell r="L260">
            <v>9.7561</v>
          </cell>
          <cell r="M260"/>
          <cell r="N260">
            <v>8.1081099999999999</v>
          </cell>
          <cell r="O260"/>
          <cell r="P260">
            <v>8.3333300000000001</v>
          </cell>
          <cell r="Q260"/>
          <cell r="R260">
            <v>9.5541409999999996</v>
          </cell>
          <cell r="S260"/>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419</v>
          </cell>
          <cell r="H261" t="str">
            <v>Percentage of long-stay residents who received an antipsychotic medication</v>
          </cell>
          <cell r="I261" t="str">
            <v>Long Stay</v>
          </cell>
          <cell r="J261" t="str">
            <v>*</v>
          </cell>
          <cell r="K261">
            <v>9</v>
          </cell>
          <cell r="L261" t="str">
            <v>*</v>
          </cell>
          <cell r="M261">
            <v>9</v>
          </cell>
          <cell r="N261" t="str">
            <v>*</v>
          </cell>
          <cell r="O261">
            <v>9</v>
          </cell>
          <cell r="P261" t="str">
            <v>*</v>
          </cell>
          <cell r="Q261">
            <v>9</v>
          </cell>
          <cell r="R261">
            <v>2.0833339999999998</v>
          </cell>
          <cell r="S261"/>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419</v>
          </cell>
          <cell r="H262" t="str">
            <v>Percentage of long-stay residents who received an antipsychotic medication</v>
          </cell>
          <cell r="I262" t="str">
            <v>Long Stay</v>
          </cell>
          <cell r="J262">
            <v>10.126580000000001</v>
          </cell>
          <cell r="K262"/>
          <cell r="L262">
            <v>7.7922099999999999</v>
          </cell>
          <cell r="M262"/>
          <cell r="N262">
            <v>11.90476</v>
          </cell>
          <cell r="O262"/>
          <cell r="P262">
            <v>15</v>
          </cell>
          <cell r="Q262"/>
          <cell r="R262">
            <v>11.249999000000001</v>
          </cell>
          <cell r="S262"/>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419</v>
          </cell>
          <cell r="H263" t="str">
            <v>Percentage of long-stay residents who received an antipsychotic medication</v>
          </cell>
          <cell r="I263" t="str">
            <v>Long Stay</v>
          </cell>
          <cell r="J263">
            <v>30</v>
          </cell>
          <cell r="K263"/>
          <cell r="L263">
            <v>30.43478</v>
          </cell>
          <cell r="M263"/>
          <cell r="N263">
            <v>34.615380000000002</v>
          </cell>
          <cell r="O263"/>
          <cell r="P263">
            <v>27.586210000000001</v>
          </cell>
          <cell r="Q263"/>
          <cell r="R263">
            <v>30.612244</v>
          </cell>
          <cell r="S263"/>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419</v>
          </cell>
          <cell r="H264" t="str">
            <v>Percentage of long-stay residents who received an antipsychotic medication</v>
          </cell>
          <cell r="I264" t="str">
            <v>Long Stay</v>
          </cell>
          <cell r="J264">
            <v>8.5714299999999994</v>
          </cell>
          <cell r="K264"/>
          <cell r="L264">
            <v>3.5714299999999999</v>
          </cell>
          <cell r="M264"/>
          <cell r="N264">
            <v>9.6774199999999997</v>
          </cell>
          <cell r="O264"/>
          <cell r="P264">
            <v>12.5</v>
          </cell>
          <cell r="Q264"/>
          <cell r="R264">
            <v>8.7301599999999997</v>
          </cell>
          <cell r="S264"/>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419</v>
          </cell>
          <cell r="H265" t="str">
            <v>Percentage of long-stay residents who received an antipsychotic medication</v>
          </cell>
          <cell r="I265" t="str">
            <v>Long Stay</v>
          </cell>
          <cell r="J265">
            <v>10.16949</v>
          </cell>
          <cell r="K265"/>
          <cell r="L265">
            <v>11.47541</v>
          </cell>
          <cell r="M265"/>
          <cell r="N265">
            <v>7.1428599999999998</v>
          </cell>
          <cell r="O265"/>
          <cell r="P265">
            <v>7.84314</v>
          </cell>
          <cell r="Q265"/>
          <cell r="R265">
            <v>9.2511019999999995</v>
          </cell>
          <cell r="S265"/>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419</v>
          </cell>
          <cell r="H266" t="str">
            <v>Percentage of long-stay residents who received an antipsychotic medication</v>
          </cell>
          <cell r="I266" t="str">
            <v>Long Stay</v>
          </cell>
          <cell r="J266">
            <v>14.28571</v>
          </cell>
          <cell r="K266"/>
          <cell r="L266">
            <v>7.69231</v>
          </cell>
          <cell r="M266"/>
          <cell r="N266">
            <v>7.8947399999999996</v>
          </cell>
          <cell r="O266"/>
          <cell r="P266">
            <v>14.28571</v>
          </cell>
          <cell r="Q266"/>
          <cell r="R266">
            <v>11.038959999999999</v>
          </cell>
          <cell r="S266"/>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419</v>
          </cell>
          <cell r="H267" t="str">
            <v>Percentage of long-stay residents who received an antipsychotic medication</v>
          </cell>
          <cell r="I267" t="str">
            <v>Long Stay</v>
          </cell>
          <cell r="J267">
            <v>0</v>
          </cell>
          <cell r="K267"/>
          <cell r="L267">
            <v>0</v>
          </cell>
          <cell r="M267"/>
          <cell r="N267">
            <v>0</v>
          </cell>
          <cell r="O267"/>
          <cell r="P267">
            <v>0</v>
          </cell>
          <cell r="Q267"/>
          <cell r="R267">
            <v>0</v>
          </cell>
          <cell r="S267"/>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419</v>
          </cell>
          <cell r="H268" t="str">
            <v>Percentage of long-stay residents who received an antipsychotic medication</v>
          </cell>
          <cell r="I268" t="str">
            <v>Long Stay</v>
          </cell>
          <cell r="J268">
            <v>13.793100000000001</v>
          </cell>
          <cell r="K268"/>
          <cell r="L268">
            <v>15.476190000000001</v>
          </cell>
          <cell r="M268"/>
          <cell r="N268">
            <v>14.63415</v>
          </cell>
          <cell r="O268"/>
          <cell r="P268">
            <v>14.117649999999999</v>
          </cell>
          <cell r="Q268"/>
          <cell r="R268">
            <v>14.497042</v>
          </cell>
          <cell r="S268"/>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419</v>
          </cell>
          <cell r="H269" t="str">
            <v>Percentage of long-stay residents who received an antipsychotic medication</v>
          </cell>
          <cell r="I269" t="str">
            <v>Long Stay</v>
          </cell>
          <cell r="J269">
            <v>6.25</v>
          </cell>
          <cell r="K269"/>
          <cell r="L269">
            <v>6.8181799999999999</v>
          </cell>
          <cell r="M269"/>
          <cell r="N269">
            <v>7.5187999999999997</v>
          </cell>
          <cell r="O269"/>
          <cell r="P269">
            <v>4.7618999999999998</v>
          </cell>
          <cell r="Q269"/>
          <cell r="R269">
            <v>6.3583809999999996</v>
          </cell>
          <cell r="S269"/>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419</v>
          </cell>
          <cell r="H270" t="str">
            <v>Percentage of long-stay residents who received an antipsychotic medication</v>
          </cell>
          <cell r="I270" t="str">
            <v>Long Stay</v>
          </cell>
          <cell r="J270">
            <v>18.62745</v>
          </cell>
          <cell r="K270"/>
          <cell r="L270">
            <v>21.568629999999999</v>
          </cell>
          <cell r="M270"/>
          <cell r="N270">
            <v>21</v>
          </cell>
          <cell r="O270"/>
          <cell r="P270">
            <v>16.98113</v>
          </cell>
          <cell r="Q270"/>
          <cell r="R270">
            <v>19.512194999999998</v>
          </cell>
          <cell r="S270"/>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419</v>
          </cell>
          <cell r="H271" t="str">
            <v>Percentage of long-stay residents who received an antipsychotic medication</v>
          </cell>
          <cell r="I271" t="str">
            <v>Long Stay</v>
          </cell>
          <cell r="J271" t="str">
            <v>*</v>
          </cell>
          <cell r="K271">
            <v>9</v>
          </cell>
          <cell r="L271">
            <v>25</v>
          </cell>
          <cell r="M271"/>
          <cell r="N271">
            <v>23.076920000000001</v>
          </cell>
          <cell r="O271"/>
          <cell r="P271">
            <v>18.181819999999998</v>
          </cell>
          <cell r="Q271"/>
          <cell r="R271">
            <v>19.791667</v>
          </cell>
          <cell r="S271"/>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419</v>
          </cell>
          <cell r="H272" t="str">
            <v>Percentage of long-stay residents who received an antipsychotic medication</v>
          </cell>
          <cell r="I272" t="str">
            <v>Long Stay</v>
          </cell>
          <cell r="J272">
            <v>7.5471700000000004</v>
          </cell>
          <cell r="K272"/>
          <cell r="L272">
            <v>5.66038</v>
          </cell>
          <cell r="M272"/>
          <cell r="N272">
            <v>9.61538</v>
          </cell>
          <cell r="O272"/>
          <cell r="P272">
            <v>8.1632700000000007</v>
          </cell>
          <cell r="Q272"/>
          <cell r="R272">
            <v>7.7294689999999999</v>
          </cell>
          <cell r="S272"/>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419</v>
          </cell>
          <cell r="H273" t="str">
            <v>Percentage of long-stay residents who received an antipsychotic medication</v>
          </cell>
          <cell r="I273" t="str">
            <v>Long Stay</v>
          </cell>
          <cell r="J273" t="str">
            <v>*</v>
          </cell>
          <cell r="K273">
            <v>9</v>
          </cell>
          <cell r="L273" t="str">
            <v>*</v>
          </cell>
          <cell r="M273">
            <v>9</v>
          </cell>
          <cell r="N273" t="str">
            <v>*</v>
          </cell>
          <cell r="O273">
            <v>9</v>
          </cell>
          <cell r="P273" t="str">
            <v>*</v>
          </cell>
          <cell r="Q273">
            <v>9</v>
          </cell>
          <cell r="R273">
            <v>23.188403999999998</v>
          </cell>
          <cell r="S273"/>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419</v>
          </cell>
          <cell r="H274" t="str">
            <v>Percentage of long-stay residents who received an antipsychotic medication</v>
          </cell>
          <cell r="I274" t="str">
            <v>Long Stay</v>
          </cell>
          <cell r="J274">
            <v>18.461539999999999</v>
          </cell>
          <cell r="K274"/>
          <cell r="L274">
            <v>17.391300000000001</v>
          </cell>
          <cell r="M274"/>
          <cell r="N274">
            <v>17.808219999999999</v>
          </cell>
          <cell r="O274"/>
          <cell r="P274">
            <v>15.27778</v>
          </cell>
          <cell r="Q274"/>
          <cell r="R274">
            <v>17.204301000000001</v>
          </cell>
          <cell r="S274"/>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419</v>
          </cell>
          <cell r="H275" t="str">
            <v>Percentage of long-stay residents who received an antipsychotic medication</v>
          </cell>
          <cell r="I275" t="str">
            <v>Long Stay</v>
          </cell>
          <cell r="J275">
            <v>16.66667</v>
          </cell>
          <cell r="K275"/>
          <cell r="L275">
            <v>13.63636</v>
          </cell>
          <cell r="M275"/>
          <cell r="N275">
            <v>17.073170000000001</v>
          </cell>
          <cell r="O275"/>
          <cell r="P275">
            <v>16.66667</v>
          </cell>
          <cell r="Q275"/>
          <cell r="R275">
            <v>15.976331999999999</v>
          </cell>
          <cell r="S275"/>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419</v>
          </cell>
          <cell r="H276" t="str">
            <v>Percentage of long-stay residents who received an antipsychotic medication</v>
          </cell>
          <cell r="I276" t="str">
            <v>Long Stay</v>
          </cell>
          <cell r="J276">
            <v>6.8965500000000004</v>
          </cell>
          <cell r="K276"/>
          <cell r="L276">
            <v>11.764709999999999</v>
          </cell>
          <cell r="M276"/>
          <cell r="N276">
            <v>17.948720000000002</v>
          </cell>
          <cell r="O276"/>
          <cell r="P276">
            <v>17.142859999999999</v>
          </cell>
          <cell r="Q276"/>
          <cell r="R276">
            <v>13.868615</v>
          </cell>
          <cell r="S276"/>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419</v>
          </cell>
          <cell r="H277" t="str">
            <v>Percentage of long-stay residents who received an antipsychotic medication</v>
          </cell>
          <cell r="I277" t="str">
            <v>Long Stay</v>
          </cell>
          <cell r="J277">
            <v>8.6956500000000005</v>
          </cell>
          <cell r="K277"/>
          <cell r="L277">
            <v>9.0909099999999992</v>
          </cell>
          <cell r="M277"/>
          <cell r="N277">
            <v>8.9552200000000006</v>
          </cell>
          <cell r="O277"/>
          <cell r="P277">
            <v>13.69863</v>
          </cell>
          <cell r="Q277"/>
          <cell r="R277">
            <v>10.181817000000001</v>
          </cell>
          <cell r="S277"/>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419</v>
          </cell>
          <cell r="H278" t="str">
            <v>Percentage of long-stay residents who received an antipsychotic medication</v>
          </cell>
          <cell r="I278" t="str">
            <v>Long Stay</v>
          </cell>
          <cell r="J278">
            <v>21.538460000000001</v>
          </cell>
          <cell r="K278"/>
          <cell r="L278">
            <v>19.402989999999999</v>
          </cell>
          <cell r="M278"/>
          <cell r="N278">
            <v>15.78947</v>
          </cell>
          <cell r="O278"/>
          <cell r="P278">
            <v>20.87912</v>
          </cell>
          <cell r="Q278"/>
          <cell r="R278">
            <v>19.397993</v>
          </cell>
          <cell r="S278"/>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419</v>
          </cell>
          <cell r="H279" t="str">
            <v>Percentage of long-stay residents who received an antipsychotic medication</v>
          </cell>
          <cell r="I279" t="str">
            <v>Long Stay</v>
          </cell>
          <cell r="J279">
            <v>0</v>
          </cell>
          <cell r="K279"/>
          <cell r="L279">
            <v>3.2258100000000001</v>
          </cell>
          <cell r="M279"/>
          <cell r="N279">
            <v>3.2258100000000001</v>
          </cell>
          <cell r="O279"/>
          <cell r="P279">
            <v>3.7037</v>
          </cell>
          <cell r="Q279"/>
          <cell r="R279">
            <v>2.5641039999999999</v>
          </cell>
          <cell r="S279"/>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419</v>
          </cell>
          <cell r="H280" t="str">
            <v>Percentage of long-stay residents who received an antipsychotic medication</v>
          </cell>
          <cell r="I280" t="str">
            <v>Long Stay</v>
          </cell>
          <cell r="J280">
            <v>14.925369999999999</v>
          </cell>
          <cell r="K280"/>
          <cell r="L280">
            <v>14.28571</v>
          </cell>
          <cell r="M280"/>
          <cell r="N280">
            <v>14.925369999999999</v>
          </cell>
          <cell r="O280"/>
          <cell r="P280">
            <v>15.15152</v>
          </cell>
          <cell r="Q280"/>
          <cell r="R280">
            <v>14.814812999999999</v>
          </cell>
          <cell r="S280"/>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419</v>
          </cell>
          <cell r="H281" t="str">
            <v>Percentage of long-stay residents who received an antipsychotic medication</v>
          </cell>
          <cell r="I281" t="str">
            <v>Long Stay</v>
          </cell>
          <cell r="J281">
            <v>0</v>
          </cell>
          <cell r="K281"/>
          <cell r="L281">
            <v>0</v>
          </cell>
          <cell r="M281"/>
          <cell r="N281">
            <v>0</v>
          </cell>
          <cell r="O281"/>
          <cell r="P281">
            <v>0</v>
          </cell>
          <cell r="Q281"/>
          <cell r="R281">
            <v>0</v>
          </cell>
          <cell r="S281"/>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419</v>
          </cell>
          <cell r="H282" t="str">
            <v>Percentage of long-stay residents who received an antipsychotic medication</v>
          </cell>
          <cell r="I282" t="str">
            <v>Long Stay</v>
          </cell>
          <cell r="J282" t="str">
            <v>*</v>
          </cell>
          <cell r="K282">
            <v>9</v>
          </cell>
          <cell r="L282" t="str">
            <v>*</v>
          </cell>
          <cell r="M282">
            <v>9</v>
          </cell>
          <cell r="N282" t="str">
            <v>*</v>
          </cell>
          <cell r="O282">
            <v>9</v>
          </cell>
          <cell r="P282" t="str">
            <v>*</v>
          </cell>
          <cell r="Q282">
            <v>9</v>
          </cell>
          <cell r="R282">
            <v>10.769232000000001</v>
          </cell>
          <cell r="S282"/>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419</v>
          </cell>
          <cell r="H283" t="str">
            <v>Percentage of long-stay residents who received an antipsychotic medication</v>
          </cell>
          <cell r="I283" t="str">
            <v>Long Stay</v>
          </cell>
          <cell r="J283">
            <v>7.1428599999999998</v>
          </cell>
          <cell r="K283"/>
          <cell r="L283">
            <v>7.69231</v>
          </cell>
          <cell r="M283"/>
          <cell r="N283">
            <v>7.69231</v>
          </cell>
          <cell r="O283"/>
          <cell r="P283">
            <v>3.125</v>
          </cell>
          <cell r="Q283"/>
          <cell r="R283">
            <v>6.2500020000000003</v>
          </cell>
          <cell r="S283"/>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419</v>
          </cell>
          <cell r="H284" t="str">
            <v>Percentage of long-stay residents who received an antipsychotic medication</v>
          </cell>
          <cell r="I284" t="str">
            <v>Long Stay</v>
          </cell>
          <cell r="J284">
            <v>8.8235299999999999</v>
          </cell>
          <cell r="K284"/>
          <cell r="L284">
            <v>6.9444400000000002</v>
          </cell>
          <cell r="M284"/>
          <cell r="N284">
            <v>6.8493199999999996</v>
          </cell>
          <cell r="O284"/>
          <cell r="P284">
            <v>6.4935099999999997</v>
          </cell>
          <cell r="Q284"/>
          <cell r="R284">
            <v>7.2413809999999996</v>
          </cell>
          <cell r="S284"/>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419</v>
          </cell>
          <cell r="H285" t="str">
            <v>Percentage of long-stay residents who received an antipsychotic medication</v>
          </cell>
          <cell r="I285" t="str">
            <v>Long Stay</v>
          </cell>
          <cell r="J285">
            <v>6.8965500000000004</v>
          </cell>
          <cell r="K285"/>
          <cell r="L285">
            <v>12.12121</v>
          </cell>
          <cell r="M285"/>
          <cell r="N285">
            <v>11.47541</v>
          </cell>
          <cell r="O285"/>
          <cell r="P285">
            <v>10.34483</v>
          </cell>
          <cell r="Q285"/>
          <cell r="R285">
            <v>10.288065</v>
          </cell>
          <cell r="S285"/>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419</v>
          </cell>
          <cell r="H286" t="str">
            <v>Percentage of long-stay residents who received an antipsychotic medication</v>
          </cell>
          <cell r="I286" t="str">
            <v>Long Stay</v>
          </cell>
          <cell r="J286">
            <v>5.5555599999999998</v>
          </cell>
          <cell r="K286"/>
          <cell r="L286">
            <v>5.1948100000000004</v>
          </cell>
          <cell r="M286"/>
          <cell r="N286">
            <v>8.6419800000000002</v>
          </cell>
          <cell r="O286"/>
          <cell r="P286">
            <v>6.9444400000000002</v>
          </cell>
          <cell r="Q286"/>
          <cell r="R286">
            <v>6.6225189999999996</v>
          </cell>
          <cell r="S286"/>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419</v>
          </cell>
          <cell r="H287" t="str">
            <v>Percentage of long-stay residents who received an antipsychotic medication</v>
          </cell>
          <cell r="I287" t="str">
            <v>Long Stay</v>
          </cell>
          <cell r="J287">
            <v>2.53165</v>
          </cell>
          <cell r="K287"/>
          <cell r="L287">
            <v>3.5714299999999999</v>
          </cell>
          <cell r="M287"/>
          <cell r="N287">
            <v>2.4691399999999999</v>
          </cell>
          <cell r="O287"/>
          <cell r="P287">
            <v>0</v>
          </cell>
          <cell r="Q287"/>
          <cell r="R287">
            <v>2.1604960000000002</v>
          </cell>
          <cell r="S287"/>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419</v>
          </cell>
          <cell r="H288" t="str">
            <v>Percentage of long-stay residents who received an antipsychotic medication</v>
          </cell>
          <cell r="I288" t="str">
            <v>Long Stay</v>
          </cell>
          <cell r="J288">
            <v>15.38462</v>
          </cell>
          <cell r="K288"/>
          <cell r="L288">
            <v>10.16949</v>
          </cell>
          <cell r="M288"/>
          <cell r="N288">
            <v>12.857139999999999</v>
          </cell>
          <cell r="O288"/>
          <cell r="P288">
            <v>7.0422500000000001</v>
          </cell>
          <cell r="Q288"/>
          <cell r="R288">
            <v>11.11111</v>
          </cell>
          <cell r="S288"/>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419</v>
          </cell>
          <cell r="H289" t="str">
            <v>Percentage of long-stay residents who received an antipsychotic medication</v>
          </cell>
          <cell r="I289" t="str">
            <v>Long Stay</v>
          </cell>
          <cell r="J289">
            <v>1.4492799999999999</v>
          </cell>
          <cell r="K289"/>
          <cell r="L289">
            <v>2.7777799999999999</v>
          </cell>
          <cell r="M289"/>
          <cell r="N289">
            <v>2.63158</v>
          </cell>
          <cell r="O289"/>
          <cell r="P289">
            <v>1.40845</v>
          </cell>
          <cell r="Q289"/>
          <cell r="R289">
            <v>2.0833349999999999</v>
          </cell>
          <cell r="S289"/>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419</v>
          </cell>
          <cell r="H290" t="str">
            <v>Percentage of long-stay residents who received an antipsychotic medication</v>
          </cell>
          <cell r="I290" t="str">
            <v>Long Stay</v>
          </cell>
          <cell r="J290">
            <v>6.6666699999999999</v>
          </cell>
          <cell r="K290"/>
          <cell r="L290">
            <v>8.5365900000000003</v>
          </cell>
          <cell r="M290"/>
          <cell r="N290">
            <v>8.5365900000000003</v>
          </cell>
          <cell r="O290"/>
          <cell r="P290">
            <v>7.69231</v>
          </cell>
          <cell r="Q290"/>
          <cell r="R290">
            <v>7.8864390000000002</v>
          </cell>
          <cell r="S290"/>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419</v>
          </cell>
          <cell r="H291" t="str">
            <v>Percentage of long-stay residents who received an antipsychotic medication</v>
          </cell>
          <cell r="I291" t="str">
            <v>Long Stay</v>
          </cell>
          <cell r="J291" t="str">
            <v>*</v>
          </cell>
          <cell r="K291">
            <v>9</v>
          </cell>
          <cell r="L291" t="str">
            <v>*</v>
          </cell>
          <cell r="M291">
            <v>9</v>
          </cell>
          <cell r="N291" t="str">
            <v>*</v>
          </cell>
          <cell r="O291">
            <v>9</v>
          </cell>
          <cell r="P291" t="str">
            <v>*</v>
          </cell>
          <cell r="Q291">
            <v>9</v>
          </cell>
          <cell r="R291">
            <v>0</v>
          </cell>
          <cell r="S291"/>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419</v>
          </cell>
          <cell r="H292" t="str">
            <v>Percentage of long-stay residents who received an antipsychotic medication</v>
          </cell>
          <cell r="I292" t="str">
            <v>Long Stay</v>
          </cell>
          <cell r="J292">
            <v>16.197179999999999</v>
          </cell>
          <cell r="K292"/>
          <cell r="L292">
            <v>16.326530000000002</v>
          </cell>
          <cell r="M292"/>
          <cell r="N292">
            <v>16.89189</v>
          </cell>
          <cell r="O292"/>
          <cell r="P292">
            <v>17.088609999999999</v>
          </cell>
          <cell r="Q292"/>
          <cell r="R292">
            <v>16.638655</v>
          </cell>
          <cell r="S292"/>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419</v>
          </cell>
          <cell r="H293" t="str">
            <v>Percentage of long-stay residents who received an antipsychotic medication</v>
          </cell>
          <cell r="I293" t="str">
            <v>Long Stay</v>
          </cell>
          <cell r="J293">
            <v>14.207649999999999</v>
          </cell>
          <cell r="K293"/>
          <cell r="L293">
            <v>14.28571</v>
          </cell>
          <cell r="M293"/>
          <cell r="N293">
            <v>12.77778</v>
          </cell>
          <cell r="O293"/>
          <cell r="P293">
            <v>12.650600000000001</v>
          </cell>
          <cell r="Q293"/>
          <cell r="R293">
            <v>13.502109000000001</v>
          </cell>
          <cell r="S293"/>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419</v>
          </cell>
          <cell r="H294" t="str">
            <v>Percentage of long-stay residents who received an antipsychotic medication</v>
          </cell>
          <cell r="I294" t="str">
            <v>Long Stay</v>
          </cell>
          <cell r="J294" t="str">
            <v>*</v>
          </cell>
          <cell r="K294">
            <v>9</v>
          </cell>
          <cell r="L294" t="str">
            <v>*</v>
          </cell>
          <cell r="M294">
            <v>9</v>
          </cell>
          <cell r="N294" t="str">
            <v>*</v>
          </cell>
          <cell r="O294">
            <v>9</v>
          </cell>
          <cell r="P294" t="str">
            <v>*</v>
          </cell>
          <cell r="Q294">
            <v>9</v>
          </cell>
          <cell r="R294">
            <v>9.0909080000000007</v>
          </cell>
          <cell r="S294"/>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419</v>
          </cell>
          <cell r="H295" t="str">
            <v>Percentage of long-stay residents who received an antipsychotic medication</v>
          </cell>
          <cell r="I295" t="str">
            <v>Long Stay</v>
          </cell>
          <cell r="J295">
            <v>13.043480000000001</v>
          </cell>
          <cell r="K295"/>
          <cell r="L295">
            <v>13.63636</v>
          </cell>
          <cell r="M295"/>
          <cell r="N295">
            <v>12.12121</v>
          </cell>
          <cell r="O295"/>
          <cell r="P295">
            <v>11.428570000000001</v>
          </cell>
          <cell r="Q295"/>
          <cell r="R295">
            <v>12.546124000000001</v>
          </cell>
          <cell r="S295"/>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419</v>
          </cell>
          <cell r="H296" t="str">
            <v>Percentage of long-stay residents who received an antipsychotic medication</v>
          </cell>
          <cell r="I296" t="str">
            <v>Long Stay</v>
          </cell>
          <cell r="J296">
            <v>1.05263</v>
          </cell>
          <cell r="K296"/>
          <cell r="L296">
            <v>0</v>
          </cell>
          <cell r="M296"/>
          <cell r="N296">
            <v>1.02041</v>
          </cell>
          <cell r="O296"/>
          <cell r="P296">
            <v>2</v>
          </cell>
          <cell r="Q296"/>
          <cell r="R296">
            <v>1.020408</v>
          </cell>
          <cell r="S296"/>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419</v>
          </cell>
          <cell r="H297" t="str">
            <v>Percentage of long-stay residents who received an antipsychotic medication</v>
          </cell>
          <cell r="I297" t="str">
            <v>Long Stay</v>
          </cell>
          <cell r="J297">
            <v>1.69492</v>
          </cell>
          <cell r="K297"/>
          <cell r="L297">
            <v>1.6666700000000001</v>
          </cell>
          <cell r="M297"/>
          <cell r="N297">
            <v>2.9850699999999999</v>
          </cell>
          <cell r="O297"/>
          <cell r="P297">
            <v>4.2857099999999999</v>
          </cell>
          <cell r="Q297"/>
          <cell r="R297">
            <v>2.7343739999999999</v>
          </cell>
          <cell r="S297"/>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419</v>
          </cell>
          <cell r="H298" t="str">
            <v>Percentage of long-stay residents who received an antipsychotic medication</v>
          </cell>
          <cell r="I298" t="str">
            <v>Long Stay</v>
          </cell>
          <cell r="J298">
            <v>8</v>
          </cell>
          <cell r="K298"/>
          <cell r="L298">
            <v>5.4545500000000002</v>
          </cell>
          <cell r="M298"/>
          <cell r="N298">
            <v>2.63158</v>
          </cell>
          <cell r="O298"/>
          <cell r="P298">
            <v>0</v>
          </cell>
          <cell r="Q298"/>
          <cell r="R298">
            <v>4.4943840000000002</v>
          </cell>
          <cell r="S298"/>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419</v>
          </cell>
          <cell r="H299" t="str">
            <v>Percentage of long-stay residents who received an antipsychotic medication</v>
          </cell>
          <cell r="I299" t="str">
            <v>Long Stay</v>
          </cell>
          <cell r="J299">
            <v>21.518989999999999</v>
          </cell>
          <cell r="K299"/>
          <cell r="L299">
            <v>18.181819999999998</v>
          </cell>
          <cell r="M299"/>
          <cell r="N299">
            <v>19.78022</v>
          </cell>
          <cell r="O299"/>
          <cell r="P299">
            <v>18.27957</v>
          </cell>
          <cell r="Q299"/>
          <cell r="R299">
            <v>19.373221000000001</v>
          </cell>
          <cell r="S299"/>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419</v>
          </cell>
          <cell r="H300" t="str">
            <v>Percentage of long-stay residents who received an antipsychotic medication</v>
          </cell>
          <cell r="I300" t="str">
            <v>Long Stay</v>
          </cell>
          <cell r="J300">
            <v>15.38462</v>
          </cell>
          <cell r="K300"/>
          <cell r="L300">
            <v>25</v>
          </cell>
          <cell r="M300"/>
          <cell r="N300">
            <v>22.22222</v>
          </cell>
          <cell r="O300"/>
          <cell r="P300">
            <v>25</v>
          </cell>
          <cell r="Q300"/>
          <cell r="R300">
            <v>21.904762000000002</v>
          </cell>
          <cell r="S300"/>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419</v>
          </cell>
          <cell r="H301" t="str">
            <v>Percentage of long-stay residents who received an antipsychotic medication</v>
          </cell>
          <cell r="I301" t="str">
            <v>Long Stay</v>
          </cell>
          <cell r="J301">
            <v>16.12903</v>
          </cell>
          <cell r="K301"/>
          <cell r="L301">
            <v>21.428570000000001</v>
          </cell>
          <cell r="M301"/>
          <cell r="N301">
            <v>14.28571</v>
          </cell>
          <cell r="O301"/>
          <cell r="P301">
            <v>8.3333300000000001</v>
          </cell>
          <cell r="Q301"/>
          <cell r="R301">
            <v>15.315313</v>
          </cell>
          <cell r="S301"/>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419</v>
          </cell>
          <cell r="H302" t="str">
            <v>Percentage of long-stay residents who received an antipsychotic medication</v>
          </cell>
          <cell r="I302" t="str">
            <v>Long Stay</v>
          </cell>
          <cell r="J302">
            <v>18.91892</v>
          </cell>
          <cell r="K302"/>
          <cell r="L302">
            <v>13.95349</v>
          </cell>
          <cell r="M302"/>
          <cell r="N302">
            <v>9.8039199999999997</v>
          </cell>
          <cell r="O302"/>
          <cell r="P302">
            <v>11.538460000000001</v>
          </cell>
          <cell r="Q302"/>
          <cell r="R302">
            <v>13.114754</v>
          </cell>
          <cell r="S302"/>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419</v>
          </cell>
          <cell r="H303" t="str">
            <v>Percentage of long-stay residents who received an antipsychotic medication</v>
          </cell>
          <cell r="I303" t="str">
            <v>Long Stay</v>
          </cell>
          <cell r="J303">
            <v>0</v>
          </cell>
          <cell r="K303"/>
          <cell r="L303">
            <v>0</v>
          </cell>
          <cell r="M303"/>
          <cell r="N303">
            <v>0</v>
          </cell>
          <cell r="O303"/>
          <cell r="P303">
            <v>0</v>
          </cell>
          <cell r="Q303"/>
          <cell r="R303">
            <v>0</v>
          </cell>
          <cell r="S303"/>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419</v>
          </cell>
          <cell r="H304" t="str">
            <v>Percentage of long-stay residents who received an antipsychotic medication</v>
          </cell>
          <cell r="I304" t="str">
            <v>Long Stay</v>
          </cell>
          <cell r="J304">
            <v>7.3170700000000002</v>
          </cell>
          <cell r="K304"/>
          <cell r="L304">
            <v>7.5</v>
          </cell>
          <cell r="M304"/>
          <cell r="N304">
            <v>10</v>
          </cell>
          <cell r="O304"/>
          <cell r="P304">
            <v>12.5</v>
          </cell>
          <cell r="Q304"/>
          <cell r="R304">
            <v>9.3167690000000007</v>
          </cell>
          <cell r="S304"/>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419</v>
          </cell>
          <cell r="H305" t="str">
            <v>Percentage of long-stay residents who received an antipsychotic medication</v>
          </cell>
          <cell r="I305" t="str">
            <v>Long Stay</v>
          </cell>
          <cell r="J305">
            <v>19.090910000000001</v>
          </cell>
          <cell r="K305"/>
          <cell r="L305">
            <v>14.545450000000001</v>
          </cell>
          <cell r="M305"/>
          <cell r="N305">
            <v>15.178570000000001</v>
          </cell>
          <cell r="O305"/>
          <cell r="P305">
            <v>15.78947</v>
          </cell>
          <cell r="Q305"/>
          <cell r="R305">
            <v>16.143495999999999</v>
          </cell>
          <cell r="S305"/>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419</v>
          </cell>
          <cell r="H306" t="str">
            <v>Percentage of long-stay residents who received an antipsychotic medication</v>
          </cell>
          <cell r="I306" t="str">
            <v>Long Stay</v>
          </cell>
          <cell r="J306">
            <v>9.2783499999999997</v>
          </cell>
          <cell r="K306"/>
          <cell r="L306">
            <v>5.4347799999999999</v>
          </cell>
          <cell r="M306"/>
          <cell r="N306">
            <v>7.4468100000000002</v>
          </cell>
          <cell r="O306"/>
          <cell r="P306">
            <v>8.3333300000000001</v>
          </cell>
          <cell r="Q306"/>
          <cell r="R306">
            <v>7.6726330000000003</v>
          </cell>
          <cell r="S306"/>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419</v>
          </cell>
          <cell r="H307" t="str">
            <v>Percentage of long-stay residents who received an antipsychotic medication</v>
          </cell>
          <cell r="I307" t="str">
            <v>Long Stay</v>
          </cell>
          <cell r="J307" t="str">
            <v>*</v>
          </cell>
          <cell r="K307">
            <v>9</v>
          </cell>
          <cell r="L307" t="str">
            <v>*</v>
          </cell>
          <cell r="M307">
            <v>9</v>
          </cell>
          <cell r="N307" t="str">
            <v>*</v>
          </cell>
          <cell r="O307">
            <v>9</v>
          </cell>
          <cell r="P307" t="str">
            <v>*</v>
          </cell>
          <cell r="Q307">
            <v>9</v>
          </cell>
          <cell r="R307">
            <v>13.333334000000001</v>
          </cell>
          <cell r="S307"/>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419</v>
          </cell>
          <cell r="H308" t="str">
            <v>Percentage of long-stay residents who received an antipsychotic medication</v>
          </cell>
          <cell r="I308" t="str">
            <v>Long Stay</v>
          </cell>
          <cell r="J308">
            <v>0</v>
          </cell>
          <cell r="K308"/>
          <cell r="L308">
            <v>6.6666699999999999</v>
          </cell>
          <cell r="M308"/>
          <cell r="N308">
            <v>15.625</v>
          </cell>
          <cell r="O308"/>
          <cell r="P308">
            <v>10.71429</v>
          </cell>
          <cell r="Q308"/>
          <cell r="R308">
            <v>8.6956539999999993</v>
          </cell>
          <cell r="S308"/>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419</v>
          </cell>
          <cell r="H309" t="str">
            <v>Percentage of long-stay residents who received an antipsychotic medication</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419</v>
          </cell>
          <cell r="H310" t="str">
            <v>Percentage of long-stay residents who received an antipsychotic medication</v>
          </cell>
          <cell r="I310" t="str">
            <v>Long Stay</v>
          </cell>
          <cell r="J310">
            <v>10</v>
          </cell>
          <cell r="K310"/>
          <cell r="L310" t="str">
            <v>*</v>
          </cell>
          <cell r="M310">
            <v>9</v>
          </cell>
          <cell r="N310">
            <v>11.11111</v>
          </cell>
          <cell r="O310"/>
          <cell r="P310">
            <v>18.644069999999999</v>
          </cell>
          <cell r="Q310"/>
          <cell r="R310">
            <v>13.793104</v>
          </cell>
          <cell r="S310"/>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419</v>
          </cell>
          <cell r="H311" t="str">
            <v>Percentage of long-stay residents who received an antipsychotic medication</v>
          </cell>
          <cell r="I311" t="str">
            <v>Long Stay</v>
          </cell>
          <cell r="J311">
            <v>7.8947399999999996</v>
          </cell>
          <cell r="K311"/>
          <cell r="L311">
            <v>13.33333</v>
          </cell>
          <cell r="M311"/>
          <cell r="N311">
            <v>8</v>
          </cell>
          <cell r="O311"/>
          <cell r="P311">
            <v>13.043480000000001</v>
          </cell>
          <cell r="Q311"/>
          <cell r="R311">
            <v>10.614525</v>
          </cell>
          <cell r="S311"/>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419</v>
          </cell>
          <cell r="H312" t="str">
            <v>Percentage of long-stay residents who received an antipsychotic medication</v>
          </cell>
          <cell r="I312" t="str">
            <v>Long Stay</v>
          </cell>
          <cell r="J312" t="str">
            <v>*</v>
          </cell>
          <cell r="K312">
            <v>9</v>
          </cell>
          <cell r="L312">
            <v>8.3333300000000001</v>
          </cell>
          <cell r="M312"/>
          <cell r="N312" t="str">
            <v>*</v>
          </cell>
          <cell r="O312">
            <v>9</v>
          </cell>
          <cell r="P312">
            <v>22.727270000000001</v>
          </cell>
          <cell r="Q312"/>
          <cell r="R312">
            <v>12.195122</v>
          </cell>
          <cell r="S312"/>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419</v>
          </cell>
          <cell r="H313" t="str">
            <v>Percentage of long-stay residents who received an antipsychotic medication</v>
          </cell>
          <cell r="I313" t="str">
            <v>Long Stay</v>
          </cell>
          <cell r="J313">
            <v>0</v>
          </cell>
          <cell r="K313"/>
          <cell r="L313">
            <v>0</v>
          </cell>
          <cell r="M313"/>
          <cell r="N313">
            <v>2.0833300000000001</v>
          </cell>
          <cell r="O313"/>
          <cell r="P313">
            <v>0</v>
          </cell>
          <cell r="Q313"/>
          <cell r="R313">
            <v>0.53763399999999995</v>
          </cell>
          <cell r="S313"/>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419</v>
          </cell>
          <cell r="H314" t="str">
            <v>Percentage of long-stay residents who received an antipsychotic medication</v>
          </cell>
          <cell r="I314" t="str">
            <v>Long Stay</v>
          </cell>
          <cell r="J314">
            <v>15.909090000000001</v>
          </cell>
          <cell r="K314"/>
          <cell r="L314">
            <v>8</v>
          </cell>
          <cell r="M314"/>
          <cell r="N314">
            <v>17.543859999999999</v>
          </cell>
          <cell r="O314"/>
          <cell r="P314">
            <v>22.727270000000001</v>
          </cell>
          <cell r="Q314"/>
          <cell r="R314">
            <v>15.897435</v>
          </cell>
          <cell r="S314"/>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419</v>
          </cell>
          <cell r="H315" t="str">
            <v>Percentage of long-stay residents who received an antipsychotic medication</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419</v>
          </cell>
          <cell r="H316" t="str">
            <v>Percentage of long-stay residents who received an antipsychotic medication</v>
          </cell>
          <cell r="I316" t="str">
            <v>Long Stay</v>
          </cell>
          <cell r="J316">
            <v>13.69863</v>
          </cell>
          <cell r="K316"/>
          <cell r="L316">
            <v>11.39241</v>
          </cell>
          <cell r="M316"/>
          <cell r="N316">
            <v>13.25301</v>
          </cell>
          <cell r="O316"/>
          <cell r="P316">
            <v>11.62791</v>
          </cell>
          <cell r="Q316"/>
          <cell r="R316">
            <v>12.461061000000001</v>
          </cell>
          <cell r="S316"/>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419</v>
          </cell>
          <cell r="H317" t="str">
            <v>Percentage of long-stay residents who received an antipsychotic medication</v>
          </cell>
          <cell r="I317" t="str">
            <v>Long Stay</v>
          </cell>
          <cell r="J317">
            <v>22.22222</v>
          </cell>
          <cell r="K317"/>
          <cell r="L317">
            <v>24.074069999999999</v>
          </cell>
          <cell r="M317"/>
          <cell r="N317">
            <v>20</v>
          </cell>
          <cell r="O317"/>
          <cell r="P317">
            <v>27.419350000000001</v>
          </cell>
          <cell r="Q317"/>
          <cell r="R317">
            <v>23.555553</v>
          </cell>
          <cell r="S317"/>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419</v>
          </cell>
          <cell r="H318" t="str">
            <v>Percentage of long-stay residents who received an antipsychotic medication</v>
          </cell>
          <cell r="I318" t="str">
            <v>Long Stay</v>
          </cell>
          <cell r="J318">
            <v>10.76923</v>
          </cell>
          <cell r="K318"/>
          <cell r="L318">
            <v>8.59375</v>
          </cell>
          <cell r="M318"/>
          <cell r="N318">
            <v>11.71875</v>
          </cell>
          <cell r="O318"/>
          <cell r="P318">
            <v>11.19403</v>
          </cell>
          <cell r="Q318"/>
          <cell r="R318">
            <v>10.576923000000001</v>
          </cell>
          <cell r="S318"/>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419</v>
          </cell>
          <cell r="H319" t="str">
            <v>Percentage of long-stay residents who received an antipsychotic medication</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419</v>
          </cell>
          <cell r="H320" t="str">
            <v>Percentage of long-stay residents who received an antipsychotic medication</v>
          </cell>
          <cell r="I320" t="str">
            <v>Long Stay</v>
          </cell>
          <cell r="J320">
            <v>16.1157</v>
          </cell>
          <cell r="K320"/>
          <cell r="L320">
            <v>14.728680000000001</v>
          </cell>
          <cell r="M320"/>
          <cell r="N320">
            <v>16.33466</v>
          </cell>
          <cell r="O320"/>
          <cell r="P320">
            <v>15.062760000000001</v>
          </cell>
          <cell r="Q320"/>
          <cell r="R320">
            <v>15.555554000000001</v>
          </cell>
          <cell r="S320"/>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419</v>
          </cell>
          <cell r="H321" t="str">
            <v>Percentage of long-stay residents who received an antipsychotic medication</v>
          </cell>
          <cell r="I321" t="str">
            <v>Long Stay</v>
          </cell>
          <cell r="J321">
            <v>16.071429999999999</v>
          </cell>
          <cell r="K321"/>
          <cell r="L321">
            <v>13.793100000000001</v>
          </cell>
          <cell r="M321"/>
          <cell r="N321">
            <v>8.9552200000000006</v>
          </cell>
          <cell r="O321"/>
          <cell r="P321">
            <v>7.8125</v>
          </cell>
          <cell r="Q321"/>
          <cell r="R321">
            <v>11.428570000000001</v>
          </cell>
          <cell r="S321"/>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419</v>
          </cell>
          <cell r="H322" t="str">
            <v>Percentage of long-stay residents who received an antipsychotic medication</v>
          </cell>
          <cell r="I322" t="str">
            <v>Long Stay</v>
          </cell>
          <cell r="J322">
            <v>9.2307699999999997</v>
          </cell>
          <cell r="K322"/>
          <cell r="L322">
            <v>7.5757599999999998</v>
          </cell>
          <cell r="M322"/>
          <cell r="N322">
            <v>5.6337999999999999</v>
          </cell>
          <cell r="O322"/>
          <cell r="P322">
            <v>9.8591499999999996</v>
          </cell>
          <cell r="Q322"/>
          <cell r="R322">
            <v>8.0586070000000003</v>
          </cell>
          <cell r="S322"/>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419</v>
          </cell>
          <cell r="H323" t="str">
            <v>Percentage of long-stay residents who received an antipsychotic medication</v>
          </cell>
          <cell r="I323" t="str">
            <v>Long Stay</v>
          </cell>
          <cell r="J323">
            <v>27.77778</v>
          </cell>
          <cell r="K323"/>
          <cell r="L323">
            <v>25.316459999999999</v>
          </cell>
          <cell r="M323"/>
          <cell r="N323">
            <v>26.0274</v>
          </cell>
          <cell r="O323"/>
          <cell r="P323">
            <v>19.178080000000001</v>
          </cell>
          <cell r="Q323"/>
          <cell r="R323">
            <v>24.579125999999999</v>
          </cell>
          <cell r="S323"/>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419</v>
          </cell>
          <cell r="H324" t="str">
            <v>Percentage of long-stay residents who received an antipsychotic medication</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419</v>
          </cell>
          <cell r="H325" t="str">
            <v>Percentage of long-stay residents who received an antipsychotic medication</v>
          </cell>
          <cell r="I325" t="str">
            <v>Long Stay</v>
          </cell>
          <cell r="J325" t="str">
            <v>*</v>
          </cell>
          <cell r="K325">
            <v>9</v>
          </cell>
          <cell r="L325">
            <v>5</v>
          </cell>
          <cell r="M325"/>
          <cell r="N325">
            <v>8.6956500000000005</v>
          </cell>
          <cell r="O325"/>
          <cell r="P325">
            <v>20</v>
          </cell>
          <cell r="Q325"/>
          <cell r="R325">
            <v>9.7560970000000005</v>
          </cell>
          <cell r="S325"/>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419</v>
          </cell>
          <cell r="H326" t="str">
            <v>Percentage of long-stay residents who received an antipsychotic medication</v>
          </cell>
          <cell r="I326" t="str">
            <v>Long Stay</v>
          </cell>
          <cell r="J326">
            <v>8.0459800000000001</v>
          </cell>
          <cell r="K326"/>
          <cell r="L326">
            <v>6.9767400000000004</v>
          </cell>
          <cell r="M326"/>
          <cell r="N326">
            <v>4.5976999999999997</v>
          </cell>
          <cell r="O326"/>
          <cell r="P326">
            <v>5.4347799999999999</v>
          </cell>
          <cell r="Q326"/>
          <cell r="R326">
            <v>6.2499989999999999</v>
          </cell>
          <cell r="S326"/>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419</v>
          </cell>
          <cell r="H327" t="str">
            <v>Percentage of long-stay residents who received an antipsychotic medication</v>
          </cell>
          <cell r="I327" t="str">
            <v>Long Stay</v>
          </cell>
          <cell r="J327">
            <v>0</v>
          </cell>
          <cell r="K327"/>
          <cell r="L327">
            <v>1.6129</v>
          </cell>
          <cell r="M327"/>
          <cell r="N327">
            <v>0</v>
          </cell>
          <cell r="O327"/>
          <cell r="P327">
            <v>0</v>
          </cell>
          <cell r="Q327"/>
          <cell r="R327">
            <v>0.395256</v>
          </cell>
          <cell r="S327"/>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419</v>
          </cell>
          <cell r="H328" t="str">
            <v>Percentage of long-stay residents who received an antipsychotic medication</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419</v>
          </cell>
          <cell r="H329" t="str">
            <v>Percentage of long-stay residents who received an antipsychotic medication</v>
          </cell>
          <cell r="I329" t="str">
            <v>Long Stay</v>
          </cell>
          <cell r="J329">
            <v>16.36364</v>
          </cell>
          <cell r="K329"/>
          <cell r="L329">
            <v>16.36364</v>
          </cell>
          <cell r="M329"/>
          <cell r="N329">
            <v>13.793100000000001</v>
          </cell>
          <cell r="O329"/>
          <cell r="P329">
            <v>18.33333</v>
          </cell>
          <cell r="Q329"/>
          <cell r="R329">
            <v>16.228069999999999</v>
          </cell>
          <cell r="S329"/>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419</v>
          </cell>
          <cell r="H330" t="str">
            <v>Percentage of long-stay residents who received an antipsychotic medication</v>
          </cell>
          <cell r="I330" t="str">
            <v>Long Stay</v>
          </cell>
          <cell r="J330" t="str">
            <v>*</v>
          </cell>
          <cell r="K330">
            <v>9</v>
          </cell>
          <cell r="L330" t="str">
            <v>*</v>
          </cell>
          <cell r="M330">
            <v>9</v>
          </cell>
          <cell r="N330" t="str">
            <v>*</v>
          </cell>
          <cell r="O330">
            <v>9</v>
          </cell>
          <cell r="P330" t="str">
            <v>*</v>
          </cell>
          <cell r="Q330">
            <v>9</v>
          </cell>
          <cell r="R330">
            <v>0</v>
          </cell>
          <cell r="S330"/>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419</v>
          </cell>
          <cell r="H331" t="str">
            <v>Percentage of long-stay residents who received an antipsychotic medication</v>
          </cell>
          <cell r="I331" t="str">
            <v>Long Stay</v>
          </cell>
          <cell r="J331">
            <v>18.518519999999999</v>
          </cell>
          <cell r="K331"/>
          <cell r="L331">
            <v>18.181819999999998</v>
          </cell>
          <cell r="M331"/>
          <cell r="N331">
            <v>12.698410000000001</v>
          </cell>
          <cell r="O331"/>
          <cell r="P331">
            <v>12.307689999999999</v>
          </cell>
          <cell r="Q331"/>
          <cell r="R331">
            <v>15.189873</v>
          </cell>
          <cell r="S331"/>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419</v>
          </cell>
          <cell r="H332" t="str">
            <v>Percentage of long-stay residents who received an antipsychotic medication</v>
          </cell>
          <cell r="I332" t="str">
            <v>Long Stay</v>
          </cell>
          <cell r="J332">
            <v>6.8181799999999999</v>
          </cell>
          <cell r="K332"/>
          <cell r="L332">
            <v>6.7164200000000003</v>
          </cell>
          <cell r="M332"/>
          <cell r="N332">
            <v>0</v>
          </cell>
          <cell r="O332"/>
          <cell r="P332">
            <v>1.62602</v>
          </cell>
          <cell r="Q332"/>
          <cell r="R332">
            <v>3.9062510000000001</v>
          </cell>
          <cell r="S332"/>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419</v>
          </cell>
          <cell r="H333" t="str">
            <v>Percentage of long-stay residents who received an antipsychotic medication</v>
          </cell>
          <cell r="I333" t="str">
            <v>Long Stay</v>
          </cell>
          <cell r="J333">
            <v>9.7561</v>
          </cell>
          <cell r="K333"/>
          <cell r="L333">
            <v>12.98701</v>
          </cell>
          <cell r="M333"/>
          <cell r="N333">
            <v>14.10256</v>
          </cell>
          <cell r="O333"/>
          <cell r="P333">
            <v>14.63415</v>
          </cell>
          <cell r="Q333"/>
          <cell r="R333">
            <v>12.852664000000001</v>
          </cell>
          <cell r="S333"/>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419</v>
          </cell>
          <cell r="H334" t="str">
            <v>Percentage of long-stay residents who received an antipsychotic medication</v>
          </cell>
          <cell r="I334" t="str">
            <v>Long Stay</v>
          </cell>
          <cell r="J334">
            <v>13.63636</v>
          </cell>
          <cell r="K334"/>
          <cell r="L334">
            <v>20.83333</v>
          </cell>
          <cell r="M334"/>
          <cell r="N334">
            <v>17.391300000000001</v>
          </cell>
          <cell r="O334"/>
          <cell r="P334">
            <v>22.727270000000001</v>
          </cell>
          <cell r="Q334"/>
          <cell r="R334">
            <v>18.681315000000001</v>
          </cell>
          <cell r="S334"/>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419</v>
          </cell>
          <cell r="H335" t="str">
            <v>Percentage of long-stay residents who received an antipsychotic medication</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419</v>
          </cell>
          <cell r="H336" t="str">
            <v>Percentage of long-stay residents who received an antipsychotic medication</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419</v>
          </cell>
          <cell r="H337" t="str">
            <v>Percentage of long-stay residents who received an antipsychotic medication</v>
          </cell>
          <cell r="I337" t="str">
            <v>Long Stay</v>
          </cell>
          <cell r="J337">
            <v>0</v>
          </cell>
          <cell r="K337"/>
          <cell r="L337">
            <v>0</v>
          </cell>
          <cell r="M337"/>
          <cell r="N337">
            <v>0</v>
          </cell>
          <cell r="O337"/>
          <cell r="P337">
            <v>6.25</v>
          </cell>
          <cell r="Q337"/>
          <cell r="R337">
            <v>1.657459</v>
          </cell>
          <cell r="S337"/>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419</v>
          </cell>
          <cell r="H338" t="str">
            <v>Percentage of long-stay residents who received an antipsychotic medication</v>
          </cell>
          <cell r="I338" t="str">
            <v>Long Stay</v>
          </cell>
          <cell r="J338">
            <v>4.1666699999999999</v>
          </cell>
          <cell r="K338"/>
          <cell r="L338">
            <v>4</v>
          </cell>
          <cell r="M338"/>
          <cell r="N338">
            <v>4</v>
          </cell>
          <cell r="O338"/>
          <cell r="P338">
            <v>3.7037</v>
          </cell>
          <cell r="Q338"/>
          <cell r="R338">
            <v>3.9603959999999998</v>
          </cell>
          <cell r="S338"/>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419</v>
          </cell>
          <cell r="H339" t="str">
            <v>Percentage of long-stay residents who received an antipsychotic medication</v>
          </cell>
          <cell r="I339" t="str">
            <v>Long Stay</v>
          </cell>
          <cell r="J339">
            <v>19.44444</v>
          </cell>
          <cell r="K339"/>
          <cell r="L339">
            <v>20.54795</v>
          </cell>
          <cell r="M339"/>
          <cell r="N339">
            <v>22.66667</v>
          </cell>
          <cell r="O339"/>
          <cell r="P339">
            <v>16.66667</v>
          </cell>
          <cell r="Q339"/>
          <cell r="R339">
            <v>19.798660000000002</v>
          </cell>
          <cell r="S339"/>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419</v>
          </cell>
          <cell r="H340" t="str">
            <v>Percentage of long-stay residents who received an antipsychotic medication</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419</v>
          </cell>
          <cell r="H341" t="str">
            <v>Percentage of long-stay residents who received an antipsychotic medication</v>
          </cell>
          <cell r="I341" t="str">
            <v>Long Stay</v>
          </cell>
          <cell r="J341">
            <v>10</v>
          </cell>
          <cell r="K341"/>
          <cell r="L341">
            <v>10</v>
          </cell>
          <cell r="M341"/>
          <cell r="N341">
            <v>11.62791</v>
          </cell>
          <cell r="O341"/>
          <cell r="P341">
            <v>12.04819</v>
          </cell>
          <cell r="Q341"/>
          <cell r="R341">
            <v>10.888252</v>
          </cell>
          <cell r="S341"/>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419</v>
          </cell>
          <cell r="H342" t="str">
            <v>Percentage of long-stay residents who received an antipsychotic medication</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419</v>
          </cell>
          <cell r="H343" t="str">
            <v>Percentage of long-stay residents who received an antipsychotic medication</v>
          </cell>
          <cell r="I343" t="str">
            <v>Long Stay</v>
          </cell>
          <cell r="J343">
            <v>0</v>
          </cell>
          <cell r="K343"/>
          <cell r="L343">
            <v>2.4390200000000002</v>
          </cell>
          <cell r="M343"/>
          <cell r="N343">
            <v>1.2195100000000001</v>
          </cell>
          <cell r="O343"/>
          <cell r="P343">
            <v>1.2195100000000001</v>
          </cell>
          <cell r="Q343"/>
          <cell r="R343">
            <v>1.253916</v>
          </cell>
          <cell r="S343"/>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419</v>
          </cell>
          <cell r="H344" t="str">
            <v>Percentage of long-stay residents who received an antipsychotic medication</v>
          </cell>
          <cell r="I344" t="str">
            <v>Long Stay</v>
          </cell>
          <cell r="J344" t="str">
            <v>*</v>
          </cell>
          <cell r="K344">
            <v>9</v>
          </cell>
          <cell r="L344" t="str">
            <v>*</v>
          </cell>
          <cell r="M344">
            <v>9</v>
          </cell>
          <cell r="N344" t="str">
            <v>*</v>
          </cell>
          <cell r="O344">
            <v>9</v>
          </cell>
          <cell r="P344" t="str">
            <v>*</v>
          </cell>
          <cell r="Q344">
            <v>9</v>
          </cell>
          <cell r="R344">
            <v>8.6956489999999995</v>
          </cell>
          <cell r="S344"/>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419</v>
          </cell>
          <cell r="H345" t="str">
            <v>Percentage of long-stay residents who received an antipsychotic medication</v>
          </cell>
          <cell r="I345" t="str">
            <v>Long Stay</v>
          </cell>
          <cell r="J345" t="str">
            <v>*</v>
          </cell>
          <cell r="K345">
            <v>9</v>
          </cell>
          <cell r="L345" t="str">
            <v>*</v>
          </cell>
          <cell r="M345">
            <v>9</v>
          </cell>
          <cell r="N345" t="str">
            <v>*</v>
          </cell>
          <cell r="O345">
            <v>9</v>
          </cell>
          <cell r="P345" t="str">
            <v>*</v>
          </cell>
          <cell r="Q345">
            <v>9</v>
          </cell>
          <cell r="R345">
            <v>9.2592610000000004</v>
          </cell>
          <cell r="S345"/>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419</v>
          </cell>
          <cell r="H346" t="str">
            <v>Percentage of long-stay residents who received an antipsychotic medication</v>
          </cell>
          <cell r="I346" t="str">
            <v>Long Stay</v>
          </cell>
          <cell r="J346">
            <v>11.11111</v>
          </cell>
          <cell r="K346"/>
          <cell r="L346">
            <v>7.4074099999999996</v>
          </cell>
          <cell r="M346"/>
          <cell r="N346">
            <v>3.44828</v>
          </cell>
          <cell r="O346"/>
          <cell r="P346">
            <v>3.3333300000000001</v>
          </cell>
          <cell r="Q346"/>
          <cell r="R346">
            <v>6.1946909999999997</v>
          </cell>
          <cell r="S346"/>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419</v>
          </cell>
          <cell r="H347" t="str">
            <v>Percentage of long-stay residents who received an antipsychotic medication</v>
          </cell>
          <cell r="I347" t="str">
            <v>Long Stay</v>
          </cell>
          <cell r="J347">
            <v>2.52101</v>
          </cell>
          <cell r="K347"/>
          <cell r="L347">
            <v>3.0769199999999999</v>
          </cell>
          <cell r="M347"/>
          <cell r="N347">
            <v>3.7037</v>
          </cell>
          <cell r="O347"/>
          <cell r="P347">
            <v>1.51515</v>
          </cell>
          <cell r="Q347"/>
          <cell r="R347">
            <v>2.7131769999999999</v>
          </cell>
          <cell r="S347"/>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419</v>
          </cell>
          <cell r="H348" t="str">
            <v>Percentage of long-stay residents who received an antipsychotic medication</v>
          </cell>
          <cell r="I348" t="str">
            <v>Long Stay</v>
          </cell>
          <cell r="J348">
            <v>11.11111</v>
          </cell>
          <cell r="K348"/>
          <cell r="L348">
            <v>10</v>
          </cell>
          <cell r="M348"/>
          <cell r="N348">
            <v>10.52632</v>
          </cell>
          <cell r="O348"/>
          <cell r="P348">
            <v>14.58333</v>
          </cell>
          <cell r="Q348"/>
          <cell r="R348">
            <v>11.602209999999999</v>
          </cell>
          <cell r="S348"/>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419</v>
          </cell>
          <cell r="H349" t="str">
            <v>Percentage of long-stay residents who received an antipsychotic medication</v>
          </cell>
          <cell r="I349" t="str">
            <v>Long Stay</v>
          </cell>
          <cell r="J349" t="str">
            <v>*</v>
          </cell>
          <cell r="K349">
            <v>9</v>
          </cell>
          <cell r="L349" t="str">
            <v>*</v>
          </cell>
          <cell r="M349">
            <v>9</v>
          </cell>
          <cell r="N349" t="str">
            <v>*</v>
          </cell>
          <cell r="O349">
            <v>9</v>
          </cell>
          <cell r="P349" t="str">
            <v>*</v>
          </cell>
          <cell r="Q349">
            <v>9</v>
          </cell>
          <cell r="R349">
            <v>19.230768999999999</v>
          </cell>
          <cell r="S349"/>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419</v>
          </cell>
          <cell r="H350" t="str">
            <v>Percentage of long-stay residents who received an antipsychotic medication</v>
          </cell>
          <cell r="I350" t="str">
            <v>Long Stay</v>
          </cell>
          <cell r="J350" t="str">
            <v>*</v>
          </cell>
          <cell r="K350">
            <v>9</v>
          </cell>
          <cell r="L350" t="str">
            <v>*</v>
          </cell>
          <cell r="M350">
            <v>9</v>
          </cell>
          <cell r="N350" t="str">
            <v>*</v>
          </cell>
          <cell r="O350">
            <v>9</v>
          </cell>
          <cell r="P350" t="str">
            <v>*</v>
          </cell>
          <cell r="Q350">
            <v>9</v>
          </cell>
          <cell r="R350">
            <v>7.4074049999999998</v>
          </cell>
          <cell r="S350"/>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419</v>
          </cell>
          <cell r="H351" t="str">
            <v>Percentage of long-stay residents who received an antipsychotic medication</v>
          </cell>
          <cell r="I351" t="str">
            <v>Long Stay</v>
          </cell>
          <cell r="J351">
            <v>8.9743600000000008</v>
          </cell>
          <cell r="K351"/>
          <cell r="L351">
            <v>7.2289199999999996</v>
          </cell>
          <cell r="M351"/>
          <cell r="N351">
            <v>5.7471300000000003</v>
          </cell>
          <cell r="O351"/>
          <cell r="P351">
            <v>8.1395300000000006</v>
          </cell>
          <cell r="Q351"/>
          <cell r="R351">
            <v>7.4850310000000002</v>
          </cell>
          <cell r="S351"/>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419</v>
          </cell>
          <cell r="H352" t="str">
            <v>Percentage of long-stay residents who received an antipsychotic medication</v>
          </cell>
          <cell r="I352" t="str">
            <v>Long Stay</v>
          </cell>
          <cell r="J352">
            <v>9.5238099999999992</v>
          </cell>
          <cell r="K352"/>
          <cell r="L352">
            <v>17.241379999999999</v>
          </cell>
          <cell r="M352"/>
          <cell r="N352">
            <v>14.81481</v>
          </cell>
          <cell r="O352"/>
          <cell r="P352">
            <v>16.66667</v>
          </cell>
          <cell r="Q352"/>
          <cell r="R352">
            <v>14.851485</v>
          </cell>
          <cell r="S352"/>
          <cell r="T352" t="str">
            <v>Y</v>
          </cell>
          <cell r="U352" t="str">
            <v>2021Q3-2022Q2</v>
          </cell>
          <cell r="V352" t="str">
            <v>ONE SOUTH RIDGEDALE AVENUE, EAST HANOVER, NJ, 07936</v>
          </cell>
          <cell r="W352">
            <v>44866</v>
          </cell>
        </row>
      </sheetData>
      <sheetData sheetId="5">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453</v>
          </cell>
          <cell r="H2" t="str">
            <v>Percentage of high risk long-stay residents with pressure ulcers</v>
          </cell>
          <cell r="I2" t="str">
            <v>Long Stay</v>
          </cell>
          <cell r="J2">
            <v>16.176469999999998</v>
          </cell>
          <cell r="K2"/>
          <cell r="L2">
            <v>17.105260000000001</v>
          </cell>
          <cell r="M2"/>
          <cell r="N2">
            <v>15.71429</v>
          </cell>
          <cell r="O2"/>
          <cell r="P2">
            <v>12.67606</v>
          </cell>
          <cell r="Q2"/>
          <cell r="R2">
            <v>15.438597</v>
          </cell>
          <cell r="S2"/>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453</v>
          </cell>
          <cell r="H3" t="str">
            <v>Percentage of high risk long-stay residents with pressure ulcers</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453</v>
          </cell>
          <cell r="H4" t="str">
            <v>Percentage of high risk long-stay residents with pressure ulcers</v>
          </cell>
          <cell r="I4" t="str">
            <v>Long Stay</v>
          </cell>
          <cell r="J4">
            <v>10.204079999999999</v>
          </cell>
          <cell r="K4"/>
          <cell r="L4">
            <v>12.5</v>
          </cell>
          <cell r="M4"/>
          <cell r="N4">
            <v>11.764709999999999</v>
          </cell>
          <cell r="O4"/>
          <cell r="P4">
            <v>4.5454499999999998</v>
          </cell>
          <cell r="Q4"/>
          <cell r="R4">
            <v>9.8958329999999997</v>
          </cell>
          <cell r="S4"/>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453</v>
          </cell>
          <cell r="H5" t="str">
            <v>Percentage of high risk long-stay residents with pressure ulcers</v>
          </cell>
          <cell r="I5" t="str">
            <v>Long Stay</v>
          </cell>
          <cell r="J5">
            <v>4.0816299999999996</v>
          </cell>
          <cell r="K5"/>
          <cell r="L5">
            <v>3.7037</v>
          </cell>
          <cell r="M5"/>
          <cell r="N5">
            <v>3.92157</v>
          </cell>
          <cell r="O5"/>
          <cell r="P5">
            <v>3.2786900000000001</v>
          </cell>
          <cell r="Q5"/>
          <cell r="R5">
            <v>3.7209289999999999</v>
          </cell>
          <cell r="S5"/>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453</v>
          </cell>
          <cell r="H6" t="str">
            <v>Percentage of high risk long-stay residents with pressure ulcers</v>
          </cell>
          <cell r="I6" t="str">
            <v>Long Stay</v>
          </cell>
          <cell r="J6">
            <v>12.65823</v>
          </cell>
          <cell r="K6"/>
          <cell r="L6">
            <v>9.7222200000000001</v>
          </cell>
          <cell r="M6"/>
          <cell r="N6">
            <v>15.068490000000001</v>
          </cell>
          <cell r="O6"/>
          <cell r="P6">
            <v>10.9589</v>
          </cell>
          <cell r="Q6"/>
          <cell r="R6">
            <v>12.12121</v>
          </cell>
          <cell r="S6"/>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453</v>
          </cell>
          <cell r="H7" t="str">
            <v>Percentage of high risk long-stay residents with pressure ulcers</v>
          </cell>
          <cell r="I7" t="str">
            <v>Long Stay</v>
          </cell>
          <cell r="J7">
            <v>16.901409999999998</v>
          </cell>
          <cell r="K7"/>
          <cell r="L7">
            <v>16.470590000000001</v>
          </cell>
          <cell r="M7"/>
          <cell r="N7">
            <v>11.11111</v>
          </cell>
          <cell r="O7"/>
          <cell r="P7">
            <v>12.64368</v>
          </cell>
          <cell r="Q7"/>
          <cell r="R7">
            <v>14.197532000000001</v>
          </cell>
          <cell r="S7"/>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453</v>
          </cell>
          <cell r="H8" t="str">
            <v>Percentage of high risk long-stay residents with pressure ulcers</v>
          </cell>
          <cell r="I8" t="str">
            <v>Long Stay</v>
          </cell>
          <cell r="J8">
            <v>9.8039199999999997</v>
          </cell>
          <cell r="K8"/>
          <cell r="L8">
            <v>9.8039199999999997</v>
          </cell>
          <cell r="M8"/>
          <cell r="N8">
            <v>7.2727300000000001</v>
          </cell>
          <cell r="O8"/>
          <cell r="P8">
            <v>8</v>
          </cell>
          <cell r="Q8"/>
          <cell r="R8">
            <v>8.6956520000000008</v>
          </cell>
          <cell r="S8"/>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453</v>
          </cell>
          <cell r="H9" t="str">
            <v>Percentage of high risk long-stay residents with pressure ulcers</v>
          </cell>
          <cell r="I9" t="str">
            <v>Long Stay</v>
          </cell>
          <cell r="J9">
            <v>9.5238099999999992</v>
          </cell>
          <cell r="K9"/>
          <cell r="L9">
            <v>9.5238099999999992</v>
          </cell>
          <cell r="M9"/>
          <cell r="N9">
            <v>12.5</v>
          </cell>
          <cell r="O9"/>
          <cell r="P9">
            <v>8.1081099999999999</v>
          </cell>
          <cell r="Q9"/>
          <cell r="R9">
            <v>9.9378890000000002</v>
          </cell>
          <cell r="S9"/>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453</v>
          </cell>
          <cell r="H10" t="str">
            <v>Percentage of high risk long-stay residents with pressure ulcers</v>
          </cell>
          <cell r="I10" t="str">
            <v>Long Stay</v>
          </cell>
          <cell r="J10">
            <v>12.2807</v>
          </cell>
          <cell r="K10"/>
          <cell r="L10">
            <v>10.41667</v>
          </cell>
          <cell r="M10"/>
          <cell r="N10">
            <v>6.25</v>
          </cell>
          <cell r="O10"/>
          <cell r="P10">
            <v>4</v>
          </cell>
          <cell r="Q10"/>
          <cell r="R10">
            <v>8.3743850000000002</v>
          </cell>
          <cell r="S10"/>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453</v>
          </cell>
          <cell r="H11" t="str">
            <v>Percentage of high risk long-stay residents with pressure ulcers</v>
          </cell>
          <cell r="I11" t="str">
            <v>Long Stay</v>
          </cell>
          <cell r="J11">
            <v>4.7808799999999998</v>
          </cell>
          <cell r="K11"/>
          <cell r="L11">
            <v>6.3492100000000002</v>
          </cell>
          <cell r="M11"/>
          <cell r="N11">
            <v>7.1129699999999998</v>
          </cell>
          <cell r="O11"/>
          <cell r="P11">
            <v>6.5217400000000003</v>
          </cell>
          <cell r="Q11"/>
          <cell r="R11">
            <v>6.172841</v>
          </cell>
          <cell r="S11"/>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453</v>
          </cell>
          <cell r="H12" t="str">
            <v>Percentage of high risk long-stay residents with pressure ulcers</v>
          </cell>
          <cell r="I12" t="str">
            <v>Long Stay</v>
          </cell>
          <cell r="J12" t="str">
            <v>*</v>
          </cell>
          <cell r="K12">
            <v>9</v>
          </cell>
          <cell r="L12" t="str">
            <v>*</v>
          </cell>
          <cell r="M12">
            <v>9</v>
          </cell>
          <cell r="N12">
            <v>20</v>
          </cell>
          <cell r="O12"/>
          <cell r="P12">
            <v>25</v>
          </cell>
          <cell r="Q12"/>
          <cell r="R12">
            <v>22.666667</v>
          </cell>
          <cell r="S12"/>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453</v>
          </cell>
          <cell r="H13" t="str">
            <v>Percentage of high risk long-stay residents with pressure ulcers</v>
          </cell>
          <cell r="I13" t="str">
            <v>Long Stay</v>
          </cell>
          <cell r="J13">
            <v>14.61538</v>
          </cell>
          <cell r="K13"/>
          <cell r="L13">
            <v>9.1603100000000008</v>
          </cell>
          <cell r="M13"/>
          <cell r="N13">
            <v>9.6774199999999997</v>
          </cell>
          <cell r="O13"/>
          <cell r="P13">
            <v>6.25</v>
          </cell>
          <cell r="Q13"/>
          <cell r="R13">
            <v>9.9415209999999998</v>
          </cell>
          <cell r="S13"/>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453</v>
          </cell>
          <cell r="H14" t="str">
            <v>Percentage of high risk long-stay residents with pressure ulcers</v>
          </cell>
          <cell r="I14" t="str">
            <v>Long Stay</v>
          </cell>
          <cell r="J14">
            <v>8.3333300000000001</v>
          </cell>
          <cell r="K14"/>
          <cell r="L14" t="str">
            <v>*</v>
          </cell>
          <cell r="M14">
            <v>9</v>
          </cell>
          <cell r="N14">
            <v>9.5238099999999992</v>
          </cell>
          <cell r="O14"/>
          <cell r="P14">
            <v>20</v>
          </cell>
          <cell r="Q14"/>
          <cell r="R14">
            <v>10.112359</v>
          </cell>
          <cell r="S14"/>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453</v>
          </cell>
          <cell r="H15" t="str">
            <v>Percentage of high risk long-stay residents with pressure ulcers</v>
          </cell>
          <cell r="I15" t="str">
            <v>Long Stay</v>
          </cell>
          <cell r="J15">
            <v>3.8835000000000002</v>
          </cell>
          <cell r="K15"/>
          <cell r="L15">
            <v>3.92157</v>
          </cell>
          <cell r="M15"/>
          <cell r="N15">
            <v>5.7692300000000003</v>
          </cell>
          <cell r="O15"/>
          <cell r="P15">
            <v>4.3956</v>
          </cell>
          <cell r="Q15"/>
          <cell r="R15">
            <v>4.5</v>
          </cell>
          <cell r="S15"/>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453</v>
          </cell>
          <cell r="H16" t="str">
            <v>Percentage of high risk long-stay residents with pressure ulcers</v>
          </cell>
          <cell r="I16" t="str">
            <v>Long Stay</v>
          </cell>
          <cell r="J16">
            <v>8.7719299999999993</v>
          </cell>
          <cell r="K16"/>
          <cell r="L16">
            <v>10.71429</v>
          </cell>
          <cell r="M16"/>
          <cell r="N16">
            <v>9.0909099999999992</v>
          </cell>
          <cell r="O16"/>
          <cell r="P16">
            <v>8.1632700000000007</v>
          </cell>
          <cell r="Q16"/>
          <cell r="R16">
            <v>9.2165920000000003</v>
          </cell>
          <cell r="S16"/>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453</v>
          </cell>
          <cell r="H17" t="str">
            <v>Percentage of high risk long-stay residents with pressure ulcers</v>
          </cell>
          <cell r="I17" t="str">
            <v>Long Stay</v>
          </cell>
          <cell r="J17">
            <v>17.64706</v>
          </cell>
          <cell r="K17"/>
          <cell r="L17">
            <v>13.63636</v>
          </cell>
          <cell r="M17"/>
          <cell r="N17">
            <v>15.38462</v>
          </cell>
          <cell r="O17"/>
          <cell r="P17">
            <v>11.428570000000001</v>
          </cell>
          <cell r="Q17"/>
          <cell r="R17">
            <v>14.792899999999999</v>
          </cell>
          <cell r="S17"/>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453</v>
          </cell>
          <cell r="H18" t="str">
            <v>Percentage of high risk long-stay residents with pressure ulcers</v>
          </cell>
          <cell r="I18" t="str">
            <v>Long Stay</v>
          </cell>
          <cell r="J18">
            <v>14.492749999999999</v>
          </cell>
          <cell r="K18"/>
          <cell r="L18">
            <v>13.63636</v>
          </cell>
          <cell r="M18"/>
          <cell r="N18">
            <v>13.33333</v>
          </cell>
          <cell r="O18"/>
          <cell r="P18">
            <v>10</v>
          </cell>
          <cell r="Q18"/>
          <cell r="R18">
            <v>12.680113</v>
          </cell>
          <cell r="S18"/>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453</v>
          </cell>
          <cell r="H19" t="str">
            <v>Percentage of high risk long-stay residents with pressure ulcers</v>
          </cell>
          <cell r="I19" t="str">
            <v>Long Stay</v>
          </cell>
          <cell r="J19">
            <v>12.5</v>
          </cell>
          <cell r="K19"/>
          <cell r="L19">
            <v>12.87129</v>
          </cell>
          <cell r="M19"/>
          <cell r="N19">
            <v>10.41667</v>
          </cell>
          <cell r="O19"/>
          <cell r="P19">
            <v>9.5238099999999992</v>
          </cell>
          <cell r="Q19"/>
          <cell r="R19">
            <v>11.306533999999999</v>
          </cell>
          <cell r="S19"/>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453</v>
          </cell>
          <cell r="H20" t="str">
            <v>Percentage of high risk long-stay residents with pressure ulcers</v>
          </cell>
          <cell r="I20" t="str">
            <v>Long Stay</v>
          </cell>
          <cell r="J20">
            <v>6.3829799999999999</v>
          </cell>
          <cell r="K20"/>
          <cell r="L20">
            <v>10</v>
          </cell>
          <cell r="M20"/>
          <cell r="N20">
            <v>10.98901</v>
          </cell>
          <cell r="O20"/>
          <cell r="P20">
            <v>5.7471300000000003</v>
          </cell>
          <cell r="Q20"/>
          <cell r="R20">
            <v>8.2872939999999993</v>
          </cell>
          <cell r="S20"/>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453</v>
          </cell>
          <cell r="H21" t="str">
            <v>Percentage of high risk long-stay residents with pressure ulcers</v>
          </cell>
          <cell r="I21" t="str">
            <v>Long Stay</v>
          </cell>
          <cell r="J21">
            <v>8.88889</v>
          </cell>
          <cell r="K21"/>
          <cell r="L21">
            <v>4.1666699999999999</v>
          </cell>
          <cell r="M21"/>
          <cell r="N21">
            <v>7.69231</v>
          </cell>
          <cell r="O21"/>
          <cell r="P21">
            <v>7.5471700000000004</v>
          </cell>
          <cell r="Q21"/>
          <cell r="R21">
            <v>7.0707089999999999</v>
          </cell>
          <cell r="S21"/>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453</v>
          </cell>
          <cell r="H22" t="str">
            <v>Percentage of high risk long-stay residents with pressure ulcers</v>
          </cell>
          <cell r="I22" t="str">
            <v>Long Stay</v>
          </cell>
          <cell r="J22">
            <v>14.28571</v>
          </cell>
          <cell r="K22"/>
          <cell r="L22">
            <v>11.290319999999999</v>
          </cell>
          <cell r="M22"/>
          <cell r="N22">
            <v>8.3333300000000001</v>
          </cell>
          <cell r="O22"/>
          <cell r="P22">
            <v>10.34483</v>
          </cell>
          <cell r="Q22"/>
          <cell r="R22">
            <v>11.111109000000001</v>
          </cell>
          <cell r="S22"/>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453</v>
          </cell>
          <cell r="H23" t="str">
            <v>Percentage of high risk long-stay residents with pressure ulcers</v>
          </cell>
          <cell r="I23" t="str">
            <v>Long Stay</v>
          </cell>
          <cell r="J23">
            <v>14.0625</v>
          </cell>
          <cell r="K23"/>
          <cell r="L23">
            <v>18.032789999999999</v>
          </cell>
          <cell r="M23"/>
          <cell r="N23">
            <v>10.606059999999999</v>
          </cell>
          <cell r="O23"/>
          <cell r="P23">
            <v>11.940300000000001</v>
          </cell>
          <cell r="Q23"/>
          <cell r="R23">
            <v>13.565892</v>
          </cell>
          <cell r="S23"/>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453</v>
          </cell>
          <cell r="H24" t="str">
            <v>Percentage of high risk long-stay residents with pressure ulcers</v>
          </cell>
          <cell r="I24" t="str">
            <v>Long Stay</v>
          </cell>
          <cell r="J24">
            <v>11.90476</v>
          </cell>
          <cell r="K24"/>
          <cell r="L24">
            <v>4.7618999999999998</v>
          </cell>
          <cell r="M24"/>
          <cell r="N24">
            <v>8.1632700000000007</v>
          </cell>
          <cell r="O24"/>
          <cell r="P24">
            <v>7.5471700000000004</v>
          </cell>
          <cell r="Q24"/>
          <cell r="R24">
            <v>8.0645159999999994</v>
          </cell>
          <cell r="S24"/>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453</v>
          </cell>
          <cell r="H25" t="str">
            <v>Percentage of high risk long-stay residents with pressure ulcers</v>
          </cell>
          <cell r="I25" t="str">
            <v>Long Stay</v>
          </cell>
          <cell r="J25">
            <v>3.6363599999999998</v>
          </cell>
          <cell r="K25"/>
          <cell r="L25">
            <v>3.7037</v>
          </cell>
          <cell r="M25"/>
          <cell r="N25">
            <v>3.7037</v>
          </cell>
          <cell r="O25"/>
          <cell r="P25">
            <v>3.2786900000000001</v>
          </cell>
          <cell r="Q25"/>
          <cell r="R25">
            <v>3.5714260000000002</v>
          </cell>
          <cell r="S25"/>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453</v>
          </cell>
          <cell r="H26" t="str">
            <v>Percentage of high risk long-stay residents with pressure ulcers</v>
          </cell>
          <cell r="I26" t="str">
            <v>Long Stay</v>
          </cell>
          <cell r="J26">
            <v>7.4074099999999996</v>
          </cell>
          <cell r="K26"/>
          <cell r="L26">
            <v>20</v>
          </cell>
          <cell r="M26"/>
          <cell r="N26" t="str">
            <v>*</v>
          </cell>
          <cell r="O26">
            <v>9</v>
          </cell>
          <cell r="P26">
            <v>4.1666699999999999</v>
          </cell>
          <cell r="Q26"/>
          <cell r="R26">
            <v>12.000000999999999</v>
          </cell>
          <cell r="S26"/>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453</v>
          </cell>
          <cell r="H27" t="str">
            <v>Percentage of high risk long-stay residents with pressure ulcers</v>
          </cell>
          <cell r="I27" t="str">
            <v>Long Stay</v>
          </cell>
          <cell r="J27">
            <v>10.86957</v>
          </cell>
          <cell r="K27"/>
          <cell r="L27">
            <v>14</v>
          </cell>
          <cell r="M27"/>
          <cell r="N27">
            <v>12.244899999999999</v>
          </cell>
          <cell r="O27"/>
          <cell r="P27">
            <v>8.3333300000000001</v>
          </cell>
          <cell r="Q27"/>
          <cell r="R27">
            <v>11.398965</v>
          </cell>
          <cell r="S27"/>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453</v>
          </cell>
          <cell r="H28" t="str">
            <v>Percentage of high risk long-stay residents with pressure ulcers</v>
          </cell>
          <cell r="I28" t="str">
            <v>Long Stay</v>
          </cell>
          <cell r="J28">
            <v>0</v>
          </cell>
          <cell r="K28"/>
          <cell r="L28">
            <v>2.7777799999999999</v>
          </cell>
          <cell r="M28"/>
          <cell r="N28">
            <v>5.8823499999999997</v>
          </cell>
          <cell r="O28"/>
          <cell r="P28">
            <v>12.195119999999999</v>
          </cell>
          <cell r="Q28"/>
          <cell r="R28">
            <v>5.5944050000000001</v>
          </cell>
          <cell r="S28"/>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453</v>
          </cell>
          <cell r="H29" t="str">
            <v>Percentage of high risk long-stay residents with pressure ulcers</v>
          </cell>
          <cell r="I29" t="str">
            <v>Long Stay</v>
          </cell>
          <cell r="J29">
            <v>5.3191499999999996</v>
          </cell>
          <cell r="K29"/>
          <cell r="L29">
            <v>3.1578900000000001</v>
          </cell>
          <cell r="M29"/>
          <cell r="N29">
            <v>4.6729000000000003</v>
          </cell>
          <cell r="O29"/>
          <cell r="P29">
            <v>6.8965500000000004</v>
          </cell>
          <cell r="Q29"/>
          <cell r="R29">
            <v>5.0970870000000001</v>
          </cell>
          <cell r="S29"/>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453</v>
          </cell>
          <cell r="H30" t="str">
            <v>Percentage of high risk long-stay residents with pressure ulcers</v>
          </cell>
          <cell r="I30" t="str">
            <v>Long Stay</v>
          </cell>
          <cell r="J30">
            <v>9.375</v>
          </cell>
          <cell r="K30"/>
          <cell r="L30">
            <v>10.71429</v>
          </cell>
          <cell r="M30"/>
          <cell r="N30">
            <v>10</v>
          </cell>
          <cell r="O30"/>
          <cell r="P30">
            <v>9.0909099999999992</v>
          </cell>
          <cell r="Q30"/>
          <cell r="R30">
            <v>9.8039229999999993</v>
          </cell>
          <cell r="S30"/>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453</v>
          </cell>
          <cell r="H31" t="str">
            <v>Percentage of high risk long-stay residents with pressure ulcers</v>
          </cell>
          <cell r="I31" t="str">
            <v>Long Stay</v>
          </cell>
          <cell r="J31">
            <v>7.3170700000000002</v>
          </cell>
          <cell r="K31"/>
          <cell r="L31">
            <v>10.256410000000001</v>
          </cell>
          <cell r="M31"/>
          <cell r="N31">
            <v>7.69231</v>
          </cell>
          <cell r="O31"/>
          <cell r="P31">
            <v>7.5</v>
          </cell>
          <cell r="Q31"/>
          <cell r="R31">
            <v>8.1760999999999999</v>
          </cell>
          <cell r="S31"/>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453</v>
          </cell>
          <cell r="H32" t="str">
            <v>Percentage of high risk long-stay residents with pressure ulcers</v>
          </cell>
          <cell r="I32" t="str">
            <v>Long Stay</v>
          </cell>
          <cell r="J32">
            <v>3.9473699999999998</v>
          </cell>
          <cell r="K32"/>
          <cell r="L32">
            <v>3.7974700000000001</v>
          </cell>
          <cell r="M32"/>
          <cell r="N32">
            <v>8.6419800000000002</v>
          </cell>
          <cell r="O32"/>
          <cell r="P32">
            <v>7.2463800000000003</v>
          </cell>
          <cell r="Q32"/>
          <cell r="R32">
            <v>5.9016419999999998</v>
          </cell>
          <cell r="S32"/>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453</v>
          </cell>
          <cell r="H33" t="str">
            <v>Percentage of high risk long-stay residents with pressure ulcers</v>
          </cell>
          <cell r="I33" t="str">
            <v>Long Stay</v>
          </cell>
          <cell r="J33">
            <v>9.8039199999999997</v>
          </cell>
          <cell r="K33"/>
          <cell r="L33">
            <v>11.764709999999999</v>
          </cell>
          <cell r="M33"/>
          <cell r="N33">
            <v>5.1282100000000002</v>
          </cell>
          <cell r="O33"/>
          <cell r="P33">
            <v>3.8461500000000002</v>
          </cell>
          <cell r="Q33"/>
          <cell r="R33">
            <v>7.3863640000000004</v>
          </cell>
          <cell r="S33"/>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453</v>
          </cell>
          <cell r="H34" t="str">
            <v>Percentage of high risk long-stay residents with pressure ulcers</v>
          </cell>
          <cell r="I34" t="str">
            <v>Long Stay</v>
          </cell>
          <cell r="J34">
            <v>4.3478300000000001</v>
          </cell>
          <cell r="K34"/>
          <cell r="L34">
            <v>4</v>
          </cell>
          <cell r="M34"/>
          <cell r="N34">
            <v>0</v>
          </cell>
          <cell r="O34"/>
          <cell r="P34">
            <v>4</v>
          </cell>
          <cell r="Q34"/>
          <cell r="R34">
            <v>3.157896</v>
          </cell>
          <cell r="S34"/>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453</v>
          </cell>
          <cell r="H35" t="str">
            <v>Percentage of high risk long-stay residents with pressure ulcers</v>
          </cell>
          <cell r="I35" t="str">
            <v>Long Stay</v>
          </cell>
          <cell r="J35">
            <v>11.538460000000001</v>
          </cell>
          <cell r="K35"/>
          <cell r="L35">
            <v>7.4074099999999996</v>
          </cell>
          <cell r="M35"/>
          <cell r="N35">
            <v>4.7618999999999998</v>
          </cell>
          <cell r="O35"/>
          <cell r="P35">
            <v>4.3478300000000001</v>
          </cell>
          <cell r="Q35"/>
          <cell r="R35">
            <v>7.2164950000000001</v>
          </cell>
          <cell r="S35"/>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453</v>
          </cell>
          <cell r="H36" t="str">
            <v>Percentage of high risk long-stay residents with pressure ulcers</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453</v>
          </cell>
          <cell r="H37" t="str">
            <v>Percentage of high risk long-stay residents with pressure ulcers</v>
          </cell>
          <cell r="I37" t="str">
            <v>Long Stay</v>
          </cell>
          <cell r="J37">
            <v>4.7618999999999998</v>
          </cell>
          <cell r="K37"/>
          <cell r="L37">
            <v>0</v>
          </cell>
          <cell r="M37"/>
          <cell r="N37">
            <v>13.15789</v>
          </cell>
          <cell r="O37"/>
          <cell r="P37">
            <v>5.2631600000000001</v>
          </cell>
          <cell r="Q37"/>
          <cell r="R37">
            <v>5.6603750000000002</v>
          </cell>
          <cell r="S37"/>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453</v>
          </cell>
          <cell r="H38" t="str">
            <v>Percentage of high risk long-stay residents with pressure ulcers</v>
          </cell>
          <cell r="I38" t="str">
            <v>Long Stay</v>
          </cell>
          <cell r="J38">
            <v>8.1081099999999999</v>
          </cell>
          <cell r="K38"/>
          <cell r="L38">
            <v>18.421050000000001</v>
          </cell>
          <cell r="M38"/>
          <cell r="N38">
            <v>21.62162</v>
          </cell>
          <cell r="O38"/>
          <cell r="P38">
            <v>26.31579</v>
          </cell>
          <cell r="Q38"/>
          <cell r="R38">
            <v>18.666665999999999</v>
          </cell>
          <cell r="S38"/>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453</v>
          </cell>
          <cell r="H39" t="str">
            <v>Percentage of high risk long-stay residents with pressure ulcers</v>
          </cell>
          <cell r="I39" t="str">
            <v>Long Stay</v>
          </cell>
          <cell r="J39">
            <v>10</v>
          </cell>
          <cell r="K39"/>
          <cell r="L39">
            <v>2.7027000000000001</v>
          </cell>
          <cell r="M39"/>
          <cell r="N39">
            <v>6.0606099999999996</v>
          </cell>
          <cell r="O39"/>
          <cell r="P39">
            <v>10.81081</v>
          </cell>
          <cell r="Q39"/>
          <cell r="R39">
            <v>7.2992699999999999</v>
          </cell>
          <cell r="S39"/>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453</v>
          </cell>
          <cell r="H40" t="str">
            <v>Percentage of high risk long-stay residents with pressure ulcers</v>
          </cell>
          <cell r="I40" t="str">
            <v>Long Stay</v>
          </cell>
          <cell r="J40">
            <v>16.483519999999999</v>
          </cell>
          <cell r="K40"/>
          <cell r="L40">
            <v>11.827959999999999</v>
          </cell>
          <cell r="M40"/>
          <cell r="N40">
            <v>18.91892</v>
          </cell>
          <cell r="O40"/>
          <cell r="P40">
            <v>10.126580000000001</v>
          </cell>
          <cell r="Q40"/>
          <cell r="R40">
            <v>14.243325</v>
          </cell>
          <cell r="S40"/>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453</v>
          </cell>
          <cell r="H41" t="str">
            <v>Percentage of high risk long-stay residents with pressure ulcers</v>
          </cell>
          <cell r="I41" t="str">
            <v>Long Stay</v>
          </cell>
          <cell r="J41">
            <v>16.12903</v>
          </cell>
          <cell r="K41"/>
          <cell r="L41">
            <v>7.5</v>
          </cell>
          <cell r="M41"/>
          <cell r="N41">
            <v>6.0606099999999996</v>
          </cell>
          <cell r="O41"/>
          <cell r="P41">
            <v>14.28571</v>
          </cell>
          <cell r="Q41"/>
          <cell r="R41">
            <v>10.791366</v>
          </cell>
          <cell r="S41"/>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453</v>
          </cell>
          <cell r="H42" t="str">
            <v>Percentage of high risk long-stay residents with pressure ulcers</v>
          </cell>
          <cell r="I42" t="str">
            <v>Long Stay</v>
          </cell>
          <cell r="J42">
            <v>15.38462</v>
          </cell>
          <cell r="K42"/>
          <cell r="L42">
            <v>2.7027000000000001</v>
          </cell>
          <cell r="M42"/>
          <cell r="N42">
            <v>10.41667</v>
          </cell>
          <cell r="O42"/>
          <cell r="P42">
            <v>9.3023299999999995</v>
          </cell>
          <cell r="Q42"/>
          <cell r="R42">
            <v>9.5808409999999995</v>
          </cell>
          <cell r="S42"/>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453</v>
          </cell>
          <cell r="H43" t="str">
            <v>Percentage of high risk long-stay residents with pressure ulcers</v>
          </cell>
          <cell r="I43" t="str">
            <v>Long Stay</v>
          </cell>
          <cell r="J43" t="str">
            <v>*</v>
          </cell>
          <cell r="K43">
            <v>9</v>
          </cell>
          <cell r="L43" t="str">
            <v>*</v>
          </cell>
          <cell r="M43">
            <v>9</v>
          </cell>
          <cell r="N43" t="str">
            <v>*</v>
          </cell>
          <cell r="O43">
            <v>9</v>
          </cell>
          <cell r="P43" t="str">
            <v>*</v>
          </cell>
          <cell r="Q43">
            <v>9</v>
          </cell>
          <cell r="R43">
            <v>0</v>
          </cell>
          <cell r="S43"/>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453</v>
          </cell>
          <cell r="H44" t="str">
            <v>Percentage of high risk long-stay residents with pressure ulcers</v>
          </cell>
          <cell r="I44" t="str">
            <v>Long Stay</v>
          </cell>
          <cell r="J44">
            <v>7.5471700000000004</v>
          </cell>
          <cell r="K44"/>
          <cell r="L44">
            <v>5.66038</v>
          </cell>
          <cell r="M44"/>
          <cell r="N44">
            <v>12.06897</v>
          </cell>
          <cell r="O44"/>
          <cell r="P44">
            <v>13.793100000000001</v>
          </cell>
          <cell r="Q44"/>
          <cell r="R44">
            <v>9.9099109999999992</v>
          </cell>
          <cell r="S44"/>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453</v>
          </cell>
          <cell r="H45" t="str">
            <v>Percentage of high risk long-stay residents with pressure ulcers</v>
          </cell>
          <cell r="I45" t="str">
            <v>Long Stay</v>
          </cell>
          <cell r="J45">
            <v>9.5238099999999992</v>
          </cell>
          <cell r="K45"/>
          <cell r="L45">
            <v>11.36364</v>
          </cell>
          <cell r="M45"/>
          <cell r="N45">
            <v>7.1428599999999998</v>
          </cell>
          <cell r="O45"/>
          <cell r="P45">
            <v>10</v>
          </cell>
          <cell r="Q45"/>
          <cell r="R45">
            <v>9.5505630000000004</v>
          </cell>
          <cell r="S45"/>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453</v>
          </cell>
          <cell r="H46" t="str">
            <v>Percentage of high risk long-stay residents with pressure ulcers</v>
          </cell>
          <cell r="I46" t="str">
            <v>Long Stay</v>
          </cell>
          <cell r="J46">
            <v>17.64706</v>
          </cell>
          <cell r="K46"/>
          <cell r="L46">
            <v>11.36364</v>
          </cell>
          <cell r="M46"/>
          <cell r="N46">
            <v>15.21739</v>
          </cell>
          <cell r="O46"/>
          <cell r="P46">
            <v>10.86957</v>
          </cell>
          <cell r="Q46"/>
          <cell r="R46">
            <v>13.903745000000001</v>
          </cell>
          <cell r="S46"/>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453</v>
          </cell>
          <cell r="H47" t="str">
            <v>Percentage of high risk long-stay residents with pressure ulcers</v>
          </cell>
          <cell r="I47" t="str">
            <v>Long Stay</v>
          </cell>
          <cell r="J47">
            <v>5</v>
          </cell>
          <cell r="K47"/>
          <cell r="L47">
            <v>5.4054099999999998</v>
          </cell>
          <cell r="M47"/>
          <cell r="N47">
            <v>5.7142900000000001</v>
          </cell>
          <cell r="O47"/>
          <cell r="P47">
            <v>0</v>
          </cell>
          <cell r="Q47"/>
          <cell r="R47">
            <v>4.0540560000000001</v>
          </cell>
          <cell r="S47"/>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453</v>
          </cell>
          <cell r="H48" t="str">
            <v>Percentage of high risk long-stay residents with pressure ulcers</v>
          </cell>
          <cell r="I48" t="str">
            <v>Long Stay</v>
          </cell>
          <cell r="J48">
            <v>13.63636</v>
          </cell>
          <cell r="K48"/>
          <cell r="L48" t="str">
            <v>*</v>
          </cell>
          <cell r="M48">
            <v>9</v>
          </cell>
          <cell r="N48">
            <v>35</v>
          </cell>
          <cell r="O48"/>
          <cell r="P48">
            <v>8.3333300000000001</v>
          </cell>
          <cell r="Q48"/>
          <cell r="R48">
            <v>16.842103000000002</v>
          </cell>
          <cell r="S48"/>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453</v>
          </cell>
          <cell r="H49" t="str">
            <v>Percentage of high risk long-stay residents with pressure ulcers</v>
          </cell>
          <cell r="I49" t="str">
            <v>Long Stay</v>
          </cell>
          <cell r="J49">
            <v>5.7142900000000001</v>
          </cell>
          <cell r="K49"/>
          <cell r="L49">
            <v>0</v>
          </cell>
          <cell r="M49"/>
          <cell r="N49">
            <v>9.5238099999999992</v>
          </cell>
          <cell r="O49"/>
          <cell r="P49">
            <v>10</v>
          </cell>
          <cell r="Q49"/>
          <cell r="R49">
            <v>6.4935080000000003</v>
          </cell>
          <cell r="S49"/>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453</v>
          </cell>
          <cell r="H50" t="str">
            <v>Percentage of high risk long-stay residents with pressure ulcers</v>
          </cell>
          <cell r="I50" t="str">
            <v>Long Stay</v>
          </cell>
          <cell r="J50">
            <v>20.408159999999999</v>
          </cell>
          <cell r="K50"/>
          <cell r="L50">
            <v>18.518519999999999</v>
          </cell>
          <cell r="M50"/>
          <cell r="N50">
            <v>22.448979999999999</v>
          </cell>
          <cell r="O50"/>
          <cell r="P50">
            <v>21.212119999999999</v>
          </cell>
          <cell r="Q50"/>
          <cell r="R50">
            <v>20.54054</v>
          </cell>
          <cell r="S50"/>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453</v>
          </cell>
          <cell r="H51" t="str">
            <v>Percentage of high risk long-stay residents with pressure ulcers</v>
          </cell>
          <cell r="I51" t="str">
            <v>Long Stay</v>
          </cell>
          <cell r="J51">
            <v>15.78947</v>
          </cell>
          <cell r="K51"/>
          <cell r="L51">
            <v>14.63415</v>
          </cell>
          <cell r="M51"/>
          <cell r="N51">
            <v>12</v>
          </cell>
          <cell r="O51"/>
          <cell r="P51">
            <v>6.3829799999999999</v>
          </cell>
          <cell r="Q51"/>
          <cell r="R51">
            <v>11.931819000000001</v>
          </cell>
          <cell r="S51"/>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453</v>
          </cell>
          <cell r="H52" t="str">
            <v>Percentage of high risk long-stay residents with pressure ulcers</v>
          </cell>
          <cell r="I52" t="str">
            <v>Long Stay</v>
          </cell>
          <cell r="J52">
            <v>11.180120000000001</v>
          </cell>
          <cell r="K52"/>
          <cell r="L52">
            <v>5.8139500000000002</v>
          </cell>
          <cell r="M52"/>
          <cell r="N52">
            <v>6.7901199999999999</v>
          </cell>
          <cell r="O52"/>
          <cell r="P52">
            <v>3.3898299999999999</v>
          </cell>
          <cell r="Q52"/>
          <cell r="R52">
            <v>6.6964259999999998</v>
          </cell>
          <cell r="S52"/>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453</v>
          </cell>
          <cell r="H53" t="str">
            <v>Percentage of high risk long-stay residents with pressure ulcers</v>
          </cell>
          <cell r="I53" t="str">
            <v>Long Stay</v>
          </cell>
          <cell r="J53">
            <v>4.5454499999999998</v>
          </cell>
          <cell r="K53"/>
          <cell r="L53">
            <v>4.87805</v>
          </cell>
          <cell r="M53"/>
          <cell r="N53">
            <v>4.4444400000000002</v>
          </cell>
          <cell r="O53"/>
          <cell r="P53">
            <v>4.1666699999999999</v>
          </cell>
          <cell r="Q53"/>
          <cell r="R53">
            <v>4.4943809999999997</v>
          </cell>
          <cell r="S53"/>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453</v>
          </cell>
          <cell r="H54" t="str">
            <v>Percentage of high risk long-stay residents with pressure ulcers</v>
          </cell>
          <cell r="I54" t="str">
            <v>Long Stay</v>
          </cell>
          <cell r="J54">
            <v>10</v>
          </cell>
          <cell r="K54"/>
          <cell r="L54">
            <v>10</v>
          </cell>
          <cell r="M54"/>
          <cell r="N54">
            <v>12.2807</v>
          </cell>
          <cell r="O54"/>
          <cell r="P54">
            <v>6.6666699999999999</v>
          </cell>
          <cell r="Q54"/>
          <cell r="R54">
            <v>9.7046419999999998</v>
          </cell>
          <cell r="S54"/>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453</v>
          </cell>
          <cell r="H55" t="str">
            <v>Percentage of high risk long-stay residents with pressure ulcers</v>
          </cell>
          <cell r="I55" t="str">
            <v>Long Stay</v>
          </cell>
          <cell r="J55">
            <v>5.5555599999999998</v>
          </cell>
          <cell r="K55"/>
          <cell r="L55">
            <v>3.3898299999999999</v>
          </cell>
          <cell r="M55"/>
          <cell r="N55">
            <v>4.8387099999999998</v>
          </cell>
          <cell r="O55"/>
          <cell r="P55">
            <v>9.8360699999999994</v>
          </cell>
          <cell r="Q55"/>
          <cell r="R55">
            <v>5.9322059999999999</v>
          </cell>
          <cell r="S55"/>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453</v>
          </cell>
          <cell r="H56" t="str">
            <v>Percentage of high risk long-stay residents with pressure ulcers</v>
          </cell>
          <cell r="I56" t="str">
            <v>Long Stay</v>
          </cell>
          <cell r="J56">
            <v>9.8360699999999994</v>
          </cell>
          <cell r="K56"/>
          <cell r="L56">
            <v>12.307689999999999</v>
          </cell>
          <cell r="M56"/>
          <cell r="N56">
            <v>8.1967199999999991</v>
          </cell>
          <cell r="O56"/>
          <cell r="P56">
            <v>10.52632</v>
          </cell>
          <cell r="Q56"/>
          <cell r="R56">
            <v>10.245903</v>
          </cell>
          <cell r="S56"/>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453</v>
          </cell>
          <cell r="H57" t="str">
            <v>Percentage of high risk long-stay residents with pressure ulcers</v>
          </cell>
          <cell r="I57" t="str">
            <v>Long Stay</v>
          </cell>
          <cell r="J57">
            <v>23.456790000000002</v>
          </cell>
          <cell r="K57"/>
          <cell r="L57">
            <v>17.543859999999999</v>
          </cell>
          <cell r="M57"/>
          <cell r="N57">
            <v>10.71429</v>
          </cell>
          <cell r="O57"/>
          <cell r="P57">
            <v>9.90991</v>
          </cell>
          <cell r="Q57"/>
          <cell r="R57">
            <v>14.832537</v>
          </cell>
          <cell r="S57"/>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453</v>
          </cell>
          <cell r="H58" t="str">
            <v>Percentage of high risk long-stay residents with pressure ulcers</v>
          </cell>
          <cell r="I58" t="str">
            <v>Long Stay</v>
          </cell>
          <cell r="J58" t="str">
            <v>*</v>
          </cell>
          <cell r="K58">
            <v>9</v>
          </cell>
          <cell r="L58" t="str">
            <v>*</v>
          </cell>
          <cell r="M58">
            <v>9</v>
          </cell>
          <cell r="N58" t="str">
            <v>*</v>
          </cell>
          <cell r="O58">
            <v>9</v>
          </cell>
          <cell r="P58" t="str">
            <v>*</v>
          </cell>
          <cell r="Q58">
            <v>9</v>
          </cell>
          <cell r="R58">
            <v>9.5238099999999992</v>
          </cell>
          <cell r="S58"/>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453</v>
          </cell>
          <cell r="H59" t="str">
            <v>Percentage of high risk long-stay residents with pressure ulcers</v>
          </cell>
          <cell r="I59" t="str">
            <v>Long Stay</v>
          </cell>
          <cell r="J59">
            <v>4.5454499999999998</v>
          </cell>
          <cell r="K59"/>
          <cell r="L59">
            <v>9.7561</v>
          </cell>
          <cell r="M59"/>
          <cell r="N59">
            <v>7.8125</v>
          </cell>
          <cell r="O59"/>
          <cell r="P59">
            <v>4.7618999999999998</v>
          </cell>
          <cell r="Q59"/>
          <cell r="R59">
            <v>6.4377659999999999</v>
          </cell>
          <cell r="S59"/>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453</v>
          </cell>
          <cell r="H60" t="str">
            <v>Percentage of high risk long-stay residents with pressure ulcers</v>
          </cell>
          <cell r="I60" t="str">
            <v>Long Stay</v>
          </cell>
          <cell r="J60">
            <v>5.4545500000000002</v>
          </cell>
          <cell r="K60"/>
          <cell r="L60">
            <v>3.44828</v>
          </cell>
          <cell r="M60"/>
          <cell r="N60">
            <v>0</v>
          </cell>
          <cell r="O60"/>
          <cell r="P60">
            <v>3.5087700000000002</v>
          </cell>
          <cell r="Q60"/>
          <cell r="R60">
            <v>3.0701770000000002</v>
          </cell>
          <cell r="S60"/>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453</v>
          </cell>
          <cell r="H61" t="str">
            <v>Percentage of high risk long-stay residents with pressure ulcers</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453</v>
          </cell>
          <cell r="H62" t="str">
            <v>Percentage of high risk long-stay residents with pressure ulcers</v>
          </cell>
          <cell r="I62" t="str">
            <v>Long Stay</v>
          </cell>
          <cell r="J62">
            <v>0</v>
          </cell>
          <cell r="K62"/>
          <cell r="L62">
            <v>1.9230799999999999</v>
          </cell>
          <cell r="M62"/>
          <cell r="N62">
            <v>5.66038</v>
          </cell>
          <cell r="O62"/>
          <cell r="P62">
            <v>7.69231</v>
          </cell>
          <cell r="Q62"/>
          <cell r="R62">
            <v>3.5000019999999998</v>
          </cell>
          <cell r="S62"/>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453</v>
          </cell>
          <cell r="H63" t="str">
            <v>Percentage of high risk long-stay residents with pressure ulcers</v>
          </cell>
          <cell r="I63" t="str">
            <v>Long Stay</v>
          </cell>
          <cell r="J63">
            <v>12.903230000000001</v>
          </cell>
          <cell r="K63"/>
          <cell r="L63">
            <v>19.354839999999999</v>
          </cell>
          <cell r="M63"/>
          <cell r="N63">
            <v>21.428570000000001</v>
          </cell>
          <cell r="O63"/>
          <cell r="P63">
            <v>3.0303</v>
          </cell>
          <cell r="Q63"/>
          <cell r="R63">
            <v>13.821137999999999</v>
          </cell>
          <cell r="S63"/>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453</v>
          </cell>
          <cell r="H64" t="str">
            <v>Percentage of high risk long-stay residents with pressure ulcers</v>
          </cell>
          <cell r="I64" t="str">
            <v>Long Stay</v>
          </cell>
          <cell r="J64">
            <v>14.51613</v>
          </cell>
          <cell r="K64"/>
          <cell r="L64" t="str">
            <v>*</v>
          </cell>
          <cell r="M64">
            <v>9</v>
          </cell>
          <cell r="N64" t="str">
            <v>---</v>
          </cell>
          <cell r="O64">
            <v>10</v>
          </cell>
          <cell r="P64" t="str">
            <v>---</v>
          </cell>
          <cell r="Q64">
            <v>10</v>
          </cell>
          <cell r="R64">
            <v>14.51613</v>
          </cell>
          <cell r="S64"/>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453</v>
          </cell>
          <cell r="H65" t="str">
            <v>Percentage of high risk long-stay residents with pressure ulcers</v>
          </cell>
          <cell r="I65" t="str">
            <v>Long Stay</v>
          </cell>
          <cell r="J65">
            <v>15.38462</v>
          </cell>
          <cell r="K65"/>
          <cell r="L65">
            <v>16.66667</v>
          </cell>
          <cell r="M65"/>
          <cell r="N65">
            <v>15.78947</v>
          </cell>
          <cell r="O65"/>
          <cell r="P65">
            <v>10</v>
          </cell>
          <cell r="Q65"/>
          <cell r="R65">
            <v>14.379085999999999</v>
          </cell>
          <cell r="S65"/>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453</v>
          </cell>
          <cell r="H66" t="str">
            <v>Percentage of high risk long-stay residents with pressure ulcers</v>
          </cell>
          <cell r="I66" t="str">
            <v>Long Stay</v>
          </cell>
          <cell r="J66">
            <v>7.4074099999999996</v>
          </cell>
          <cell r="K66"/>
          <cell r="L66">
            <v>11.11111</v>
          </cell>
          <cell r="M66"/>
          <cell r="N66">
            <v>14.705880000000001</v>
          </cell>
          <cell r="O66"/>
          <cell r="P66">
            <v>10</v>
          </cell>
          <cell r="Q66"/>
          <cell r="R66">
            <v>11.023622</v>
          </cell>
          <cell r="S66"/>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453</v>
          </cell>
          <cell r="H67" t="str">
            <v>Percentage of high risk long-stay residents with pressure ulcers</v>
          </cell>
          <cell r="I67" t="str">
            <v>Long Stay</v>
          </cell>
          <cell r="J67">
            <v>3.3333300000000001</v>
          </cell>
          <cell r="K67"/>
          <cell r="L67">
            <v>6.3829799999999999</v>
          </cell>
          <cell r="M67"/>
          <cell r="N67">
            <v>6</v>
          </cell>
          <cell r="O67"/>
          <cell r="P67">
            <v>8.1632700000000007</v>
          </cell>
          <cell r="Q67"/>
          <cell r="R67">
            <v>6.2500010000000001</v>
          </cell>
          <cell r="S67"/>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453</v>
          </cell>
          <cell r="H68" t="str">
            <v>Percentage of high risk long-stay residents with pressure ulcers</v>
          </cell>
          <cell r="I68" t="str">
            <v>Long Stay</v>
          </cell>
          <cell r="J68">
            <v>9.2592599999999994</v>
          </cell>
          <cell r="K68"/>
          <cell r="L68">
            <v>5.0847499999999997</v>
          </cell>
          <cell r="M68"/>
          <cell r="N68">
            <v>8.3333300000000001</v>
          </cell>
          <cell r="O68"/>
          <cell r="P68">
            <v>4.5454499999999998</v>
          </cell>
          <cell r="Q68"/>
          <cell r="R68">
            <v>6.6945600000000001</v>
          </cell>
          <cell r="S68"/>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453</v>
          </cell>
          <cell r="H69" t="str">
            <v>Percentage of high risk long-stay residents with pressure ulcers</v>
          </cell>
          <cell r="I69" t="str">
            <v>Long Stay</v>
          </cell>
          <cell r="J69">
            <v>7.3170700000000002</v>
          </cell>
          <cell r="K69"/>
          <cell r="L69">
            <v>13.95349</v>
          </cell>
          <cell r="M69"/>
          <cell r="N69">
            <v>7.5</v>
          </cell>
          <cell r="O69"/>
          <cell r="P69">
            <v>11.764709999999999</v>
          </cell>
          <cell r="Q69"/>
          <cell r="R69">
            <v>10.126583</v>
          </cell>
          <cell r="S69"/>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453</v>
          </cell>
          <cell r="H70" t="str">
            <v>Percentage of high risk long-stay residents with pressure ulcers</v>
          </cell>
          <cell r="I70" t="str">
            <v>Long Stay</v>
          </cell>
          <cell r="J70">
            <v>5.5555599999999998</v>
          </cell>
          <cell r="K70"/>
          <cell r="L70">
            <v>9.3023299999999995</v>
          </cell>
          <cell r="M70"/>
          <cell r="N70">
            <v>15.55556</v>
          </cell>
          <cell r="O70"/>
          <cell r="P70">
            <v>11.764709999999999</v>
          </cell>
          <cell r="Q70"/>
          <cell r="R70">
            <v>10.362698999999999</v>
          </cell>
          <cell r="S70"/>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453</v>
          </cell>
          <cell r="H71" t="str">
            <v>Percentage of high risk long-stay residents with pressure ulcers</v>
          </cell>
          <cell r="I71" t="str">
            <v>Long Stay</v>
          </cell>
          <cell r="J71">
            <v>11.538460000000001</v>
          </cell>
          <cell r="K71"/>
          <cell r="L71">
            <v>11.764709999999999</v>
          </cell>
          <cell r="M71"/>
          <cell r="N71">
            <v>10.909090000000001</v>
          </cell>
          <cell r="O71"/>
          <cell r="P71">
            <v>14.28571</v>
          </cell>
          <cell r="Q71"/>
          <cell r="R71">
            <v>12.217193999999999</v>
          </cell>
          <cell r="S71"/>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453</v>
          </cell>
          <cell r="H72" t="str">
            <v>Percentage of high risk long-stay residents with pressure ulcers</v>
          </cell>
          <cell r="I72" t="str">
            <v>Long Stay</v>
          </cell>
          <cell r="J72">
            <v>16.66667</v>
          </cell>
          <cell r="K72"/>
          <cell r="L72">
            <v>12.5</v>
          </cell>
          <cell r="M72"/>
          <cell r="N72">
            <v>10.16949</v>
          </cell>
          <cell r="O72"/>
          <cell r="P72">
            <v>4.9180299999999999</v>
          </cell>
          <cell r="Q72"/>
          <cell r="R72">
            <v>11.016949</v>
          </cell>
          <cell r="S72"/>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453</v>
          </cell>
          <cell r="H73" t="str">
            <v>Percentage of high risk long-stay residents with pressure ulcers</v>
          </cell>
          <cell r="I73" t="str">
            <v>Long Stay</v>
          </cell>
          <cell r="J73">
            <v>12</v>
          </cell>
          <cell r="K73"/>
          <cell r="L73">
            <v>13.207549999999999</v>
          </cell>
          <cell r="M73"/>
          <cell r="N73">
            <v>12</v>
          </cell>
          <cell r="O73"/>
          <cell r="P73">
            <v>10.204079999999999</v>
          </cell>
          <cell r="Q73"/>
          <cell r="R73">
            <v>11.881188</v>
          </cell>
          <cell r="S73"/>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453</v>
          </cell>
          <cell r="H74" t="str">
            <v>Percentage of high risk long-stay residents with pressure ulcers</v>
          </cell>
          <cell r="I74" t="str">
            <v>Long Stay</v>
          </cell>
          <cell r="J74">
            <v>14.03509</v>
          </cell>
          <cell r="K74"/>
          <cell r="L74">
            <v>11.864409999999999</v>
          </cell>
          <cell r="M74"/>
          <cell r="N74">
            <v>17.543859999999999</v>
          </cell>
          <cell r="O74"/>
          <cell r="P74">
            <v>13.207549999999999</v>
          </cell>
          <cell r="Q74"/>
          <cell r="R74">
            <v>14.159293999999999</v>
          </cell>
          <cell r="S74"/>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453</v>
          </cell>
          <cell r="H75" t="str">
            <v>Percentage of high risk long-stay residents with pressure ulcers</v>
          </cell>
          <cell r="I75" t="str">
            <v>Long Stay</v>
          </cell>
          <cell r="J75">
            <v>10.638299999999999</v>
          </cell>
          <cell r="K75"/>
          <cell r="L75">
            <v>12.5</v>
          </cell>
          <cell r="M75"/>
          <cell r="N75">
            <v>13.043480000000001</v>
          </cell>
          <cell r="O75"/>
          <cell r="P75">
            <v>14.63415</v>
          </cell>
          <cell r="Q75"/>
          <cell r="R75">
            <v>12.637364</v>
          </cell>
          <cell r="S75"/>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453</v>
          </cell>
          <cell r="H76" t="str">
            <v>Percentage of high risk long-stay residents with pressure ulcers</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453</v>
          </cell>
          <cell r="H77" t="str">
            <v>Percentage of high risk long-stay residents with pressure ulcers</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453</v>
          </cell>
          <cell r="H78" t="str">
            <v>Percentage of high risk long-stay residents with pressure ulcers</v>
          </cell>
          <cell r="I78" t="str">
            <v>Long Stay</v>
          </cell>
          <cell r="J78">
            <v>20.512820000000001</v>
          </cell>
          <cell r="K78"/>
          <cell r="L78">
            <v>15</v>
          </cell>
          <cell r="M78"/>
          <cell r="N78">
            <v>9.3023299999999995</v>
          </cell>
          <cell r="O78"/>
          <cell r="P78">
            <v>9.8360699999999994</v>
          </cell>
          <cell r="Q78"/>
          <cell r="R78">
            <v>13.114757000000001</v>
          </cell>
          <cell r="S78"/>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453</v>
          </cell>
          <cell r="H79" t="str">
            <v>Percentage of high risk long-stay residents with pressure ulcers</v>
          </cell>
          <cell r="I79" t="str">
            <v>Long Stay</v>
          </cell>
          <cell r="J79">
            <v>30</v>
          </cell>
          <cell r="K79"/>
          <cell r="L79" t="str">
            <v>*</v>
          </cell>
          <cell r="M79">
            <v>9</v>
          </cell>
          <cell r="N79" t="str">
            <v>*</v>
          </cell>
          <cell r="O79">
            <v>9</v>
          </cell>
          <cell r="P79" t="str">
            <v>*</v>
          </cell>
          <cell r="Q79">
            <v>9</v>
          </cell>
          <cell r="R79">
            <v>18.965515</v>
          </cell>
          <cell r="S79"/>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453</v>
          </cell>
          <cell r="H80" t="str">
            <v>Percentage of high risk long-stay residents with pressure ulcers</v>
          </cell>
          <cell r="I80" t="str">
            <v>Long Stay</v>
          </cell>
          <cell r="J80">
            <v>13.33333</v>
          </cell>
          <cell r="K80"/>
          <cell r="L80">
            <v>6.25</v>
          </cell>
          <cell r="M80"/>
          <cell r="N80">
            <v>12.903230000000001</v>
          </cell>
          <cell r="O80"/>
          <cell r="P80">
            <v>14.63415</v>
          </cell>
          <cell r="Q80"/>
          <cell r="R80">
            <v>11.940300000000001</v>
          </cell>
          <cell r="S80"/>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453</v>
          </cell>
          <cell r="H81" t="str">
            <v>Percentage of high risk long-stay residents with pressure ulcers</v>
          </cell>
          <cell r="I81" t="str">
            <v>Long Stay</v>
          </cell>
          <cell r="J81">
            <v>11.11111</v>
          </cell>
          <cell r="K81"/>
          <cell r="L81">
            <v>5</v>
          </cell>
          <cell r="M81"/>
          <cell r="N81">
            <v>5.2631600000000001</v>
          </cell>
          <cell r="O81"/>
          <cell r="P81">
            <v>11.90476</v>
          </cell>
          <cell r="Q81"/>
          <cell r="R81">
            <v>8.3333329999999997</v>
          </cell>
          <cell r="S81"/>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453</v>
          </cell>
          <cell r="H82" t="str">
            <v>Percentage of high risk long-stay residents with pressure ulcers</v>
          </cell>
          <cell r="I82" t="str">
            <v>Long Stay</v>
          </cell>
          <cell r="J82">
            <v>4.87805</v>
          </cell>
          <cell r="K82"/>
          <cell r="L82">
            <v>6.6666699999999999</v>
          </cell>
          <cell r="M82"/>
          <cell r="N82">
            <v>8.8607600000000009</v>
          </cell>
          <cell r="O82"/>
          <cell r="P82">
            <v>4.9382700000000002</v>
          </cell>
          <cell r="Q82"/>
          <cell r="R82">
            <v>6.3091489999999997</v>
          </cell>
          <cell r="S82"/>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453</v>
          </cell>
          <cell r="H83" t="str">
            <v>Percentage of high risk long-stay residents with pressure ulcers</v>
          </cell>
          <cell r="I83" t="str">
            <v>Long Stay</v>
          </cell>
          <cell r="J83">
            <v>9.5238099999999992</v>
          </cell>
          <cell r="K83"/>
          <cell r="L83">
            <v>0</v>
          </cell>
          <cell r="M83"/>
          <cell r="N83">
            <v>8.6956500000000005</v>
          </cell>
          <cell r="O83"/>
          <cell r="P83">
            <v>6.6666699999999999</v>
          </cell>
          <cell r="Q83"/>
          <cell r="R83">
            <v>6.1111120000000003</v>
          </cell>
          <cell r="S83"/>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453</v>
          </cell>
          <cell r="H84" t="str">
            <v>Percentage of high risk long-stay residents with pressure ulcers</v>
          </cell>
          <cell r="I84" t="str">
            <v>Long Stay</v>
          </cell>
          <cell r="J84">
            <v>5.5172400000000001</v>
          </cell>
          <cell r="K84"/>
          <cell r="L84">
            <v>6.58683</v>
          </cell>
          <cell r="M84"/>
          <cell r="N84">
            <v>8.3333300000000001</v>
          </cell>
          <cell r="O84"/>
          <cell r="P84">
            <v>4.2682900000000004</v>
          </cell>
          <cell r="Q84"/>
          <cell r="R84">
            <v>6.2111789999999996</v>
          </cell>
          <cell r="S84"/>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453</v>
          </cell>
          <cell r="H85" t="str">
            <v>Percentage of high risk long-stay residents with pressure ulcers</v>
          </cell>
          <cell r="I85" t="str">
            <v>Long Stay</v>
          </cell>
          <cell r="J85">
            <v>7.4074099999999996</v>
          </cell>
          <cell r="K85"/>
          <cell r="L85">
            <v>7.4074099999999996</v>
          </cell>
          <cell r="M85"/>
          <cell r="N85">
            <v>6.8965500000000004</v>
          </cell>
          <cell r="O85"/>
          <cell r="P85">
            <v>6.4516099999999996</v>
          </cell>
          <cell r="Q85"/>
          <cell r="R85">
            <v>7.017544</v>
          </cell>
          <cell r="S85"/>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453</v>
          </cell>
          <cell r="H86" t="str">
            <v>Percentage of high risk long-stay residents with pressure ulcers</v>
          </cell>
          <cell r="I86" t="str">
            <v>Long Stay</v>
          </cell>
          <cell r="J86">
            <v>10</v>
          </cell>
          <cell r="K86"/>
          <cell r="L86">
            <v>10.71429</v>
          </cell>
          <cell r="M86"/>
          <cell r="N86">
            <v>6</v>
          </cell>
          <cell r="O86"/>
          <cell r="P86">
            <v>9.2592599999999994</v>
          </cell>
          <cell r="Q86"/>
          <cell r="R86">
            <v>9.0909099999999992</v>
          </cell>
          <cell r="S86"/>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453</v>
          </cell>
          <cell r="H87" t="str">
            <v>Percentage of high risk long-stay residents with pressure ulcers</v>
          </cell>
          <cell r="I87" t="str">
            <v>Long Stay</v>
          </cell>
          <cell r="J87">
            <v>5.7692300000000003</v>
          </cell>
          <cell r="K87"/>
          <cell r="L87">
            <v>6.3636400000000002</v>
          </cell>
          <cell r="M87"/>
          <cell r="N87">
            <v>4.7169800000000004</v>
          </cell>
          <cell r="O87"/>
          <cell r="P87">
            <v>4.7618999999999998</v>
          </cell>
          <cell r="Q87"/>
          <cell r="R87">
            <v>5.4117639999999998</v>
          </cell>
          <cell r="S87"/>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453</v>
          </cell>
          <cell r="H88" t="str">
            <v>Percentage of high risk long-stay residents with pressure ulcers</v>
          </cell>
          <cell r="I88" t="str">
            <v>Long Stay</v>
          </cell>
          <cell r="J88">
            <v>3.125</v>
          </cell>
          <cell r="K88"/>
          <cell r="L88">
            <v>7.1428599999999998</v>
          </cell>
          <cell r="M88"/>
          <cell r="N88">
            <v>5.8823499999999997</v>
          </cell>
          <cell r="O88"/>
          <cell r="P88">
            <v>3.6036000000000001</v>
          </cell>
          <cell r="Q88"/>
          <cell r="R88">
            <v>4.9140040000000003</v>
          </cell>
          <cell r="S88"/>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453</v>
          </cell>
          <cell r="H89" t="str">
            <v>Percentage of high risk long-stay residents with pressure ulcers</v>
          </cell>
          <cell r="I89" t="str">
            <v>Long Stay</v>
          </cell>
          <cell r="J89">
            <v>13.793100000000001</v>
          </cell>
          <cell r="K89"/>
          <cell r="L89">
            <v>14.81481</v>
          </cell>
          <cell r="M89"/>
          <cell r="N89">
            <v>20</v>
          </cell>
          <cell r="O89"/>
          <cell r="P89">
            <v>15.68627</v>
          </cell>
          <cell r="Q89"/>
          <cell r="R89">
            <v>16.143495000000001</v>
          </cell>
          <cell r="S89"/>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453</v>
          </cell>
          <cell r="H90" t="str">
            <v>Percentage of high risk long-stay residents with pressure ulcers</v>
          </cell>
          <cell r="I90" t="str">
            <v>Long Stay</v>
          </cell>
          <cell r="J90">
            <v>8.4745799999999996</v>
          </cell>
          <cell r="K90"/>
          <cell r="L90">
            <v>4.8387099999999998</v>
          </cell>
          <cell r="M90"/>
          <cell r="N90">
            <v>4.6875</v>
          </cell>
          <cell r="O90"/>
          <cell r="P90">
            <v>4.4776100000000003</v>
          </cell>
          <cell r="Q90"/>
          <cell r="R90">
            <v>5.5555560000000002</v>
          </cell>
          <cell r="S90"/>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453</v>
          </cell>
          <cell r="H91" t="str">
            <v>Percentage of high risk long-stay residents with pressure ulcers</v>
          </cell>
          <cell r="I91" t="str">
            <v>Long Stay</v>
          </cell>
          <cell r="J91">
            <v>15.38462</v>
          </cell>
          <cell r="K91"/>
          <cell r="L91">
            <v>9.375</v>
          </cell>
          <cell r="M91"/>
          <cell r="N91">
            <v>13.235290000000001</v>
          </cell>
          <cell r="O91"/>
          <cell r="P91">
            <v>13.793100000000001</v>
          </cell>
          <cell r="Q91"/>
          <cell r="R91">
            <v>13.028168000000001</v>
          </cell>
          <cell r="S91"/>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453</v>
          </cell>
          <cell r="H92" t="str">
            <v>Percentage of high risk long-stay residents with pressure ulcers</v>
          </cell>
          <cell r="I92" t="str">
            <v>Long Stay</v>
          </cell>
          <cell r="J92">
            <v>3.6363599999999998</v>
          </cell>
          <cell r="K92"/>
          <cell r="L92">
            <v>3.7037</v>
          </cell>
          <cell r="M92"/>
          <cell r="N92">
            <v>7.4074099999999996</v>
          </cell>
          <cell r="O92"/>
          <cell r="P92">
            <v>0</v>
          </cell>
          <cell r="Q92"/>
          <cell r="R92">
            <v>3.7558669999999998</v>
          </cell>
          <cell r="S92"/>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453</v>
          </cell>
          <cell r="H93" t="str">
            <v>Percentage of high risk long-stay residents with pressure ulcers</v>
          </cell>
          <cell r="I93" t="str">
            <v>Long Stay</v>
          </cell>
          <cell r="J93">
            <v>7.0707100000000001</v>
          </cell>
          <cell r="K93"/>
          <cell r="L93">
            <v>7.4468100000000002</v>
          </cell>
          <cell r="M93"/>
          <cell r="N93">
            <v>4.4247800000000002</v>
          </cell>
          <cell r="O93"/>
          <cell r="P93">
            <v>3.125</v>
          </cell>
          <cell r="Q93"/>
          <cell r="R93">
            <v>5.2995400000000004</v>
          </cell>
          <cell r="S93"/>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453</v>
          </cell>
          <cell r="H94" t="str">
            <v>Percentage of high risk long-stay residents with pressure ulcers</v>
          </cell>
          <cell r="I94" t="str">
            <v>Long Stay</v>
          </cell>
          <cell r="J94">
            <v>3.2967</v>
          </cell>
          <cell r="K94"/>
          <cell r="L94">
            <v>5.9523799999999998</v>
          </cell>
          <cell r="M94"/>
          <cell r="N94">
            <v>10.465120000000001</v>
          </cell>
          <cell r="O94"/>
          <cell r="P94">
            <v>9.78261</v>
          </cell>
          <cell r="Q94"/>
          <cell r="R94">
            <v>7.3654390000000003</v>
          </cell>
          <cell r="S94"/>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453</v>
          </cell>
          <cell r="H95" t="str">
            <v>Percentage of high risk long-stay residents with pressure ulcers</v>
          </cell>
          <cell r="I95" t="str">
            <v>Long Stay</v>
          </cell>
          <cell r="J95">
            <v>7.2463800000000003</v>
          </cell>
          <cell r="K95"/>
          <cell r="L95">
            <v>9.7222200000000001</v>
          </cell>
          <cell r="M95"/>
          <cell r="N95">
            <v>10.606059999999999</v>
          </cell>
          <cell r="O95"/>
          <cell r="P95">
            <v>8.4506999999999994</v>
          </cell>
          <cell r="Q95"/>
          <cell r="R95">
            <v>8.9928050000000006</v>
          </cell>
          <cell r="S95"/>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453</v>
          </cell>
          <cell r="H96" t="str">
            <v>Percentage of high risk long-stay residents with pressure ulcers</v>
          </cell>
          <cell r="I96" t="str">
            <v>Long Stay</v>
          </cell>
          <cell r="J96">
            <v>18.181819999999998</v>
          </cell>
          <cell r="K96"/>
          <cell r="L96">
            <v>12.727270000000001</v>
          </cell>
          <cell r="M96"/>
          <cell r="N96">
            <v>12.06897</v>
          </cell>
          <cell r="O96"/>
          <cell r="P96">
            <v>13.33333</v>
          </cell>
          <cell r="Q96"/>
          <cell r="R96">
            <v>14.035088</v>
          </cell>
          <cell r="S96"/>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453</v>
          </cell>
          <cell r="H97" t="str">
            <v>Percentage of high risk long-stay residents with pressure ulcers</v>
          </cell>
          <cell r="I97" t="str">
            <v>Long Stay</v>
          </cell>
          <cell r="J97">
            <v>8.7912099999999995</v>
          </cell>
          <cell r="K97"/>
          <cell r="L97">
            <v>5.8823499999999997</v>
          </cell>
          <cell r="M97"/>
          <cell r="N97">
            <v>4.4943799999999996</v>
          </cell>
          <cell r="O97"/>
          <cell r="P97">
            <v>6.7415700000000003</v>
          </cell>
          <cell r="Q97"/>
          <cell r="R97">
            <v>6.4690009999999996</v>
          </cell>
          <cell r="S97"/>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453</v>
          </cell>
          <cell r="H98" t="str">
            <v>Percentage of high risk long-stay residents with pressure ulcers</v>
          </cell>
          <cell r="I98" t="str">
            <v>Long Stay</v>
          </cell>
          <cell r="J98">
            <v>4.7058799999999996</v>
          </cell>
          <cell r="K98"/>
          <cell r="L98">
            <v>9.5744699999999998</v>
          </cell>
          <cell r="M98"/>
          <cell r="N98">
            <v>10.309279999999999</v>
          </cell>
          <cell r="O98"/>
          <cell r="P98">
            <v>11.827959999999999</v>
          </cell>
          <cell r="Q98"/>
          <cell r="R98">
            <v>9.2140930000000001</v>
          </cell>
          <cell r="S98"/>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453</v>
          </cell>
          <cell r="H99" t="str">
            <v>Percentage of high risk long-stay residents with pressure ulcers</v>
          </cell>
          <cell r="I99" t="str">
            <v>Long Stay</v>
          </cell>
          <cell r="J99">
            <v>6.7796599999999998</v>
          </cell>
          <cell r="K99"/>
          <cell r="L99">
            <v>1.96078</v>
          </cell>
          <cell r="M99"/>
          <cell r="N99">
            <v>2.0833300000000001</v>
          </cell>
          <cell r="O99"/>
          <cell r="P99">
            <v>3.92157</v>
          </cell>
          <cell r="Q99"/>
          <cell r="R99">
            <v>3.8277489999999998</v>
          </cell>
          <cell r="S99"/>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453</v>
          </cell>
          <cell r="H100" t="str">
            <v>Percentage of high risk long-stay residents with pressure ulcers</v>
          </cell>
          <cell r="I100" t="str">
            <v>Long Stay</v>
          </cell>
          <cell r="J100">
            <v>0</v>
          </cell>
          <cell r="K100"/>
          <cell r="L100" t="str">
            <v>*</v>
          </cell>
          <cell r="M100">
            <v>9</v>
          </cell>
          <cell r="N100">
            <v>4.1666699999999999</v>
          </cell>
          <cell r="O100"/>
          <cell r="P100">
            <v>4.1666699999999999</v>
          </cell>
          <cell r="Q100"/>
          <cell r="R100">
            <v>2.1276609999999998</v>
          </cell>
          <cell r="S100"/>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453</v>
          </cell>
          <cell r="H101" t="str">
            <v>Percentage of high risk long-stay residents with pressure ulcers</v>
          </cell>
          <cell r="I101" t="str">
            <v>Long Stay</v>
          </cell>
          <cell r="J101">
            <v>12.12121</v>
          </cell>
          <cell r="K101"/>
          <cell r="L101">
            <v>7.1428599999999998</v>
          </cell>
          <cell r="M101"/>
          <cell r="N101">
            <v>2.7777799999999999</v>
          </cell>
          <cell r="O101"/>
          <cell r="P101">
            <v>4.3478300000000001</v>
          </cell>
          <cell r="Q101"/>
          <cell r="R101">
            <v>6.4981970000000002</v>
          </cell>
          <cell r="S101"/>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453</v>
          </cell>
          <cell r="H102" t="str">
            <v>Percentage of high risk long-stay residents with pressure ulcers</v>
          </cell>
          <cell r="I102" t="str">
            <v>Long Stay</v>
          </cell>
          <cell r="J102">
            <v>8.3333300000000001</v>
          </cell>
          <cell r="K102"/>
          <cell r="L102">
            <v>9.6774199999999997</v>
          </cell>
          <cell r="M102"/>
          <cell r="N102">
            <v>13.51351</v>
          </cell>
          <cell r="O102"/>
          <cell r="P102">
            <v>6.25</v>
          </cell>
          <cell r="Q102"/>
          <cell r="R102">
            <v>9.5588219999999993</v>
          </cell>
          <cell r="S102"/>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453</v>
          </cell>
          <cell r="H103" t="str">
            <v>Percentage of high risk long-stay residents with pressure ulcers</v>
          </cell>
          <cell r="I103" t="str">
            <v>Long Stay</v>
          </cell>
          <cell r="J103">
            <v>1.4492799999999999</v>
          </cell>
          <cell r="K103"/>
          <cell r="L103">
            <v>2.8985500000000002</v>
          </cell>
          <cell r="M103"/>
          <cell r="N103">
            <v>2.8169</v>
          </cell>
          <cell r="O103"/>
          <cell r="P103">
            <v>1.6129</v>
          </cell>
          <cell r="Q103"/>
          <cell r="R103">
            <v>2.2140219999999999</v>
          </cell>
          <cell r="S103"/>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453</v>
          </cell>
          <cell r="H104" t="str">
            <v>Percentage of high risk long-stay residents with pressure ulcers</v>
          </cell>
          <cell r="I104" t="str">
            <v>Long Stay</v>
          </cell>
          <cell r="J104">
            <v>16.66667</v>
          </cell>
          <cell r="K104"/>
          <cell r="L104">
            <v>14.81481</v>
          </cell>
          <cell r="M104"/>
          <cell r="N104">
            <v>15.625</v>
          </cell>
          <cell r="O104"/>
          <cell r="P104">
            <v>12.903230000000001</v>
          </cell>
          <cell r="Q104"/>
          <cell r="R104">
            <v>15.000000999999999</v>
          </cell>
          <cell r="S104"/>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453</v>
          </cell>
          <cell r="H105" t="str">
            <v>Percentage of high risk long-stay residents with pressure ulcers</v>
          </cell>
          <cell r="I105" t="str">
            <v>Long Stay</v>
          </cell>
          <cell r="J105">
            <v>9.6774199999999997</v>
          </cell>
          <cell r="K105"/>
          <cell r="L105">
            <v>7.8125</v>
          </cell>
          <cell r="M105"/>
          <cell r="N105">
            <v>10.76923</v>
          </cell>
          <cell r="O105"/>
          <cell r="P105">
            <v>12.12121</v>
          </cell>
          <cell r="Q105"/>
          <cell r="R105">
            <v>10.116731</v>
          </cell>
          <cell r="S105"/>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453</v>
          </cell>
          <cell r="H106" t="str">
            <v>Percentage of high risk long-stay residents with pressure ulcers</v>
          </cell>
          <cell r="I106" t="str">
            <v>Long Stay</v>
          </cell>
          <cell r="J106">
            <v>6.8181799999999999</v>
          </cell>
          <cell r="K106"/>
          <cell r="L106">
            <v>4.3010799999999998</v>
          </cell>
          <cell r="M106"/>
          <cell r="N106">
            <v>7.69231</v>
          </cell>
          <cell r="O106"/>
          <cell r="P106">
            <v>5.6818200000000001</v>
          </cell>
          <cell r="Q106"/>
          <cell r="R106">
            <v>6.1111129999999996</v>
          </cell>
          <cell r="S106"/>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453</v>
          </cell>
          <cell r="H107" t="str">
            <v>Percentage of high risk long-stay residents with pressure ulcers</v>
          </cell>
          <cell r="I107" t="str">
            <v>Long Stay</v>
          </cell>
          <cell r="J107">
            <v>8.3333300000000001</v>
          </cell>
          <cell r="K107"/>
          <cell r="L107">
            <v>11.594200000000001</v>
          </cell>
          <cell r="M107"/>
          <cell r="N107">
            <v>6.9444400000000002</v>
          </cell>
          <cell r="O107"/>
          <cell r="P107">
            <v>4.81928</v>
          </cell>
          <cell r="Q107"/>
          <cell r="R107">
            <v>7.7464769999999996</v>
          </cell>
          <cell r="S107"/>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453</v>
          </cell>
          <cell r="H108" t="str">
            <v>Percentage of high risk long-stay residents with pressure ulcers</v>
          </cell>
          <cell r="I108" t="str">
            <v>Long Stay</v>
          </cell>
          <cell r="J108">
            <v>11.940300000000001</v>
          </cell>
          <cell r="K108"/>
          <cell r="L108">
            <v>7.3529400000000003</v>
          </cell>
          <cell r="M108"/>
          <cell r="N108">
            <v>12.12121</v>
          </cell>
          <cell r="O108"/>
          <cell r="P108">
            <v>8.6956500000000005</v>
          </cell>
          <cell r="Q108"/>
          <cell r="R108">
            <v>9.9999990000000007</v>
          </cell>
          <cell r="S108"/>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453</v>
          </cell>
          <cell r="H109" t="str">
            <v>Percentage of high risk long-stay residents with pressure ulcers</v>
          </cell>
          <cell r="I109" t="str">
            <v>Long Stay</v>
          </cell>
          <cell r="J109">
            <v>7.69231</v>
          </cell>
          <cell r="K109"/>
          <cell r="L109">
            <v>15.254239999999999</v>
          </cell>
          <cell r="M109"/>
          <cell r="N109">
            <v>12.307689999999999</v>
          </cell>
          <cell r="O109"/>
          <cell r="P109">
            <v>13.235290000000001</v>
          </cell>
          <cell r="Q109"/>
          <cell r="R109">
            <v>12.062256</v>
          </cell>
          <cell r="S109"/>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453</v>
          </cell>
          <cell r="H110" t="str">
            <v>Percentage of high risk long-stay residents with pressure ulcers</v>
          </cell>
          <cell r="I110" t="str">
            <v>Long Stay</v>
          </cell>
          <cell r="J110">
            <v>9.5238099999999992</v>
          </cell>
          <cell r="K110"/>
          <cell r="L110" t="str">
            <v>*</v>
          </cell>
          <cell r="M110">
            <v>9</v>
          </cell>
          <cell r="N110" t="str">
            <v>*</v>
          </cell>
          <cell r="O110">
            <v>9</v>
          </cell>
          <cell r="P110">
            <v>12</v>
          </cell>
          <cell r="Q110"/>
          <cell r="R110">
            <v>11.250002</v>
          </cell>
          <cell r="S110"/>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453</v>
          </cell>
          <cell r="H111" t="str">
            <v>Percentage of high risk long-stay residents with pressure ulcers</v>
          </cell>
          <cell r="I111" t="str">
            <v>Long Stay</v>
          </cell>
          <cell r="J111" t="str">
            <v>*</v>
          </cell>
          <cell r="K111">
            <v>9</v>
          </cell>
          <cell r="L111" t="str">
            <v>*</v>
          </cell>
          <cell r="M111">
            <v>9</v>
          </cell>
          <cell r="N111">
            <v>8</v>
          </cell>
          <cell r="O111"/>
          <cell r="P111">
            <v>7.1428599999999998</v>
          </cell>
          <cell r="Q111"/>
          <cell r="R111">
            <v>9.302327</v>
          </cell>
          <cell r="S111"/>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453</v>
          </cell>
          <cell r="H112" t="str">
            <v>Percentage of high risk long-stay residents with pressure ulcers</v>
          </cell>
          <cell r="I112" t="str">
            <v>Long Stay</v>
          </cell>
          <cell r="J112">
            <v>8.1632700000000007</v>
          </cell>
          <cell r="K112"/>
          <cell r="L112">
            <v>6.0606099999999996</v>
          </cell>
          <cell r="M112"/>
          <cell r="N112">
            <v>13</v>
          </cell>
          <cell r="O112"/>
          <cell r="P112">
            <v>16.190480000000001</v>
          </cell>
          <cell r="Q112"/>
          <cell r="R112">
            <v>10.945277000000001</v>
          </cell>
          <cell r="S112"/>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453</v>
          </cell>
          <cell r="H113" t="str">
            <v>Percentage of high risk long-stay residents with pressure ulcers</v>
          </cell>
          <cell r="I113" t="str">
            <v>Long Stay</v>
          </cell>
          <cell r="J113">
            <v>8.5714299999999994</v>
          </cell>
          <cell r="K113"/>
          <cell r="L113">
            <v>8.8235299999999999</v>
          </cell>
          <cell r="M113"/>
          <cell r="N113">
            <v>11.538460000000001</v>
          </cell>
          <cell r="O113"/>
          <cell r="P113">
            <v>8.9887599999999992</v>
          </cell>
          <cell r="Q113"/>
          <cell r="R113">
            <v>9.5081959999999999</v>
          </cell>
          <cell r="S113"/>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453</v>
          </cell>
          <cell r="H114" t="str">
            <v>Percentage of high risk long-stay residents with pressure ulcers</v>
          </cell>
          <cell r="I114" t="str">
            <v>Long Stay</v>
          </cell>
          <cell r="J114">
            <v>6.6666699999999999</v>
          </cell>
          <cell r="K114"/>
          <cell r="L114">
            <v>4.3478300000000001</v>
          </cell>
          <cell r="M114"/>
          <cell r="N114">
            <v>2.1739099999999998</v>
          </cell>
          <cell r="O114"/>
          <cell r="P114">
            <v>8</v>
          </cell>
          <cell r="Q114"/>
          <cell r="R114">
            <v>5.3475950000000001</v>
          </cell>
          <cell r="S114"/>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453</v>
          </cell>
          <cell r="H115" t="str">
            <v>Percentage of high risk long-stay residents with pressure ulcers</v>
          </cell>
          <cell r="I115" t="str">
            <v>Long Stay</v>
          </cell>
          <cell r="J115">
            <v>12.32877</v>
          </cell>
          <cell r="K115"/>
          <cell r="L115">
            <v>15.189870000000001</v>
          </cell>
          <cell r="M115"/>
          <cell r="N115">
            <v>6.9444400000000002</v>
          </cell>
          <cell r="O115"/>
          <cell r="P115">
            <v>5.1948100000000004</v>
          </cell>
          <cell r="Q115"/>
          <cell r="R115">
            <v>9.9667770000000004</v>
          </cell>
          <cell r="S115"/>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453</v>
          </cell>
          <cell r="H116" t="str">
            <v>Percentage of high risk long-stay residents with pressure ulcers</v>
          </cell>
          <cell r="I116" t="str">
            <v>Long Stay</v>
          </cell>
          <cell r="J116">
            <v>3.0612200000000001</v>
          </cell>
          <cell r="K116"/>
          <cell r="L116">
            <v>2.9702999999999999</v>
          </cell>
          <cell r="M116"/>
          <cell r="N116">
            <v>5.5555599999999998</v>
          </cell>
          <cell r="O116"/>
          <cell r="P116">
            <v>4.87805</v>
          </cell>
          <cell r="Q116"/>
          <cell r="R116">
            <v>4.0431280000000003</v>
          </cell>
          <cell r="S116"/>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453</v>
          </cell>
          <cell r="H117" t="str">
            <v>Percentage of high risk long-stay residents with pressure ulcers</v>
          </cell>
          <cell r="I117" t="str">
            <v>Long Stay</v>
          </cell>
          <cell r="J117">
            <v>13.114750000000001</v>
          </cell>
          <cell r="K117"/>
          <cell r="L117">
            <v>11.864409999999999</v>
          </cell>
          <cell r="M117"/>
          <cell r="N117">
            <v>10.71429</v>
          </cell>
          <cell r="O117"/>
          <cell r="P117">
            <v>10.294119999999999</v>
          </cell>
          <cell r="Q117"/>
          <cell r="R117">
            <v>11.475410999999999</v>
          </cell>
          <cell r="S117"/>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453</v>
          </cell>
          <cell r="H118" t="str">
            <v>Percentage of high risk long-stay residents with pressure ulcers</v>
          </cell>
          <cell r="I118" t="str">
            <v>Long Stay</v>
          </cell>
          <cell r="J118">
            <v>8.4506999999999994</v>
          </cell>
          <cell r="K118"/>
          <cell r="L118">
            <v>10</v>
          </cell>
          <cell r="M118"/>
          <cell r="N118">
            <v>10.14493</v>
          </cell>
          <cell r="O118"/>
          <cell r="P118">
            <v>11.23596</v>
          </cell>
          <cell r="Q118"/>
          <cell r="R118">
            <v>10.032363</v>
          </cell>
          <cell r="S118"/>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453</v>
          </cell>
          <cell r="H119" t="str">
            <v>Percentage of high risk long-stay residents with pressure ulcers</v>
          </cell>
          <cell r="I119" t="str">
            <v>Long Stay</v>
          </cell>
          <cell r="J119">
            <v>13.33333</v>
          </cell>
          <cell r="K119"/>
          <cell r="L119">
            <v>9.4339600000000008</v>
          </cell>
          <cell r="M119"/>
          <cell r="N119">
            <v>6.8181799999999999</v>
          </cell>
          <cell r="O119"/>
          <cell r="P119">
            <v>8.9285700000000006</v>
          </cell>
          <cell r="Q119"/>
          <cell r="R119">
            <v>9.5959570000000003</v>
          </cell>
          <cell r="S119"/>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453</v>
          </cell>
          <cell r="H120" t="str">
            <v>Percentage of high risk long-stay residents with pressure ulcers</v>
          </cell>
          <cell r="I120" t="str">
            <v>Long Stay</v>
          </cell>
          <cell r="J120">
            <v>6.1538500000000003</v>
          </cell>
          <cell r="K120"/>
          <cell r="L120">
            <v>8.88889</v>
          </cell>
          <cell r="M120"/>
          <cell r="N120">
            <v>7.84314</v>
          </cell>
          <cell r="O120"/>
          <cell r="P120">
            <v>3.7735799999999999</v>
          </cell>
          <cell r="Q120"/>
          <cell r="R120">
            <v>6.5420569999999998</v>
          </cell>
          <cell r="S120"/>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453</v>
          </cell>
          <cell r="H121" t="str">
            <v>Percentage of high risk long-stay residents with pressure ulcers</v>
          </cell>
          <cell r="I121" t="str">
            <v>Long Stay</v>
          </cell>
          <cell r="J121">
            <v>8.2191799999999997</v>
          </cell>
          <cell r="K121"/>
          <cell r="L121">
            <v>8.6206899999999997</v>
          </cell>
          <cell r="M121"/>
          <cell r="N121">
            <v>7.4074099999999996</v>
          </cell>
          <cell r="O121"/>
          <cell r="P121">
            <v>10</v>
          </cell>
          <cell r="Q121"/>
          <cell r="R121">
            <v>8.5714299999999994</v>
          </cell>
          <cell r="S121"/>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453</v>
          </cell>
          <cell r="H122" t="str">
            <v>Percentage of high risk long-stay residents with pressure ulcers</v>
          </cell>
          <cell r="I122" t="str">
            <v>Long Stay</v>
          </cell>
          <cell r="J122">
            <v>4.1666699999999999</v>
          </cell>
          <cell r="K122"/>
          <cell r="L122">
            <v>7.84314</v>
          </cell>
          <cell r="M122"/>
          <cell r="N122">
            <v>6.3829799999999999</v>
          </cell>
          <cell r="O122"/>
          <cell r="P122">
            <v>8</v>
          </cell>
          <cell r="Q122"/>
          <cell r="R122">
            <v>6.6326549999999997</v>
          </cell>
          <cell r="S122"/>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453</v>
          </cell>
          <cell r="H123" t="str">
            <v>Percentage of high risk long-stay residents with pressure ulcers</v>
          </cell>
          <cell r="I123" t="str">
            <v>Long Stay</v>
          </cell>
          <cell r="J123">
            <v>11.11111</v>
          </cell>
          <cell r="K123"/>
          <cell r="L123">
            <v>7.5</v>
          </cell>
          <cell r="M123"/>
          <cell r="N123">
            <v>10</v>
          </cell>
          <cell r="O123"/>
          <cell r="P123">
            <v>6.9767400000000004</v>
          </cell>
          <cell r="Q123"/>
          <cell r="R123">
            <v>8.9285700000000006</v>
          </cell>
          <cell r="S123"/>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453</v>
          </cell>
          <cell r="H124" t="str">
            <v>Percentage of high risk long-stay residents with pressure ulcers</v>
          </cell>
          <cell r="I124" t="str">
            <v>Long Stay</v>
          </cell>
          <cell r="J124">
            <v>7.84314</v>
          </cell>
          <cell r="K124"/>
          <cell r="L124">
            <v>12.06897</v>
          </cell>
          <cell r="M124"/>
          <cell r="N124">
            <v>3.7037</v>
          </cell>
          <cell r="O124"/>
          <cell r="P124">
            <v>8.4745799999999996</v>
          </cell>
          <cell r="Q124"/>
          <cell r="R124">
            <v>8.1081099999999999</v>
          </cell>
          <cell r="S124"/>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453</v>
          </cell>
          <cell r="H125" t="str">
            <v>Percentage of high risk long-stay residents with pressure ulcers</v>
          </cell>
          <cell r="I125" t="str">
            <v>Long Stay</v>
          </cell>
          <cell r="J125">
            <v>9.7561</v>
          </cell>
          <cell r="K125"/>
          <cell r="L125">
            <v>11.764709999999999</v>
          </cell>
          <cell r="M125"/>
          <cell r="N125">
            <v>12.820510000000001</v>
          </cell>
          <cell r="O125"/>
          <cell r="P125">
            <v>8.1081099999999999</v>
          </cell>
          <cell r="Q125"/>
          <cell r="R125">
            <v>10.714287000000001</v>
          </cell>
          <cell r="S125"/>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453</v>
          </cell>
          <cell r="H126" t="str">
            <v>Percentage of high risk long-stay residents with pressure ulcers</v>
          </cell>
          <cell r="I126" t="str">
            <v>Long Stay</v>
          </cell>
          <cell r="J126">
            <v>9.45946</v>
          </cell>
          <cell r="K126"/>
          <cell r="L126">
            <v>5.1282100000000002</v>
          </cell>
          <cell r="M126"/>
          <cell r="N126">
            <v>4.2253499999999997</v>
          </cell>
          <cell r="O126"/>
          <cell r="P126">
            <v>4.61538</v>
          </cell>
          <cell r="Q126"/>
          <cell r="R126">
            <v>5.9027779999999996</v>
          </cell>
          <cell r="S126"/>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453</v>
          </cell>
          <cell r="H127" t="str">
            <v>Percentage of high risk long-stay residents with pressure ulcers</v>
          </cell>
          <cell r="I127" t="str">
            <v>Long Stay</v>
          </cell>
          <cell r="J127">
            <v>7.0588199999999999</v>
          </cell>
          <cell r="K127"/>
          <cell r="L127">
            <v>10.126580000000001</v>
          </cell>
          <cell r="M127"/>
          <cell r="N127">
            <v>12</v>
          </cell>
          <cell r="O127"/>
          <cell r="P127">
            <v>10.588240000000001</v>
          </cell>
          <cell r="Q127"/>
          <cell r="R127">
            <v>9.8765429999999999</v>
          </cell>
          <cell r="S127"/>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453</v>
          </cell>
          <cell r="H128" t="str">
            <v>Percentage of high risk long-stay residents with pressure ulcers</v>
          </cell>
          <cell r="I128" t="str">
            <v>Long Stay</v>
          </cell>
          <cell r="J128">
            <v>15.15152</v>
          </cell>
          <cell r="K128"/>
          <cell r="L128">
            <v>2.3809499999999999</v>
          </cell>
          <cell r="M128"/>
          <cell r="N128">
            <v>7.84314</v>
          </cell>
          <cell r="O128"/>
          <cell r="P128">
            <v>13.043480000000001</v>
          </cell>
          <cell r="Q128"/>
          <cell r="R128">
            <v>9.302327</v>
          </cell>
          <cell r="S128"/>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453</v>
          </cell>
          <cell r="H129" t="str">
            <v>Percentage of high risk long-stay residents with pressure ulcers</v>
          </cell>
          <cell r="I129" t="str">
            <v>Long Stay</v>
          </cell>
          <cell r="J129">
            <v>2.34375</v>
          </cell>
          <cell r="K129"/>
          <cell r="L129">
            <v>3.0534400000000002</v>
          </cell>
          <cell r="M129"/>
          <cell r="N129">
            <v>3.8759700000000001</v>
          </cell>
          <cell r="O129"/>
          <cell r="P129">
            <v>2.2222200000000001</v>
          </cell>
          <cell r="Q129"/>
          <cell r="R129">
            <v>2.8680699999999999</v>
          </cell>
          <cell r="S129"/>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453</v>
          </cell>
          <cell r="H130" t="str">
            <v>Percentage of high risk long-stay residents with pressure ulcers</v>
          </cell>
          <cell r="I130" t="str">
            <v>Long Stay</v>
          </cell>
          <cell r="J130">
            <v>2.1739099999999998</v>
          </cell>
          <cell r="K130"/>
          <cell r="L130">
            <v>4.0816299999999996</v>
          </cell>
          <cell r="M130"/>
          <cell r="N130">
            <v>2.2222200000000001</v>
          </cell>
          <cell r="O130"/>
          <cell r="P130">
            <v>2.2222200000000001</v>
          </cell>
          <cell r="Q130"/>
          <cell r="R130">
            <v>2.7027000000000001</v>
          </cell>
          <cell r="S130"/>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453</v>
          </cell>
          <cell r="H131" t="str">
            <v>Percentage of high risk long-stay residents with pressure ulcers</v>
          </cell>
          <cell r="I131" t="str">
            <v>Long Stay</v>
          </cell>
          <cell r="J131">
            <v>9.0909099999999992</v>
          </cell>
          <cell r="K131"/>
          <cell r="L131">
            <v>7.3170700000000002</v>
          </cell>
          <cell r="M131"/>
          <cell r="N131">
            <v>11.11111</v>
          </cell>
          <cell r="O131"/>
          <cell r="P131">
            <v>14.45783</v>
          </cell>
          <cell r="Q131"/>
          <cell r="R131">
            <v>10.479041</v>
          </cell>
          <cell r="S131"/>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453</v>
          </cell>
          <cell r="H132" t="str">
            <v>Percentage of high risk long-stay residents with pressure ulcers</v>
          </cell>
          <cell r="I132" t="str">
            <v>Long Stay</v>
          </cell>
          <cell r="J132">
            <v>4</v>
          </cell>
          <cell r="K132"/>
          <cell r="L132">
            <v>4.3478300000000001</v>
          </cell>
          <cell r="M132"/>
          <cell r="N132">
            <v>2.2727300000000001</v>
          </cell>
          <cell r="O132"/>
          <cell r="P132">
            <v>0</v>
          </cell>
          <cell r="Q132"/>
          <cell r="R132">
            <v>2.9585819999999998</v>
          </cell>
          <cell r="S132"/>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453</v>
          </cell>
          <cell r="H133" t="str">
            <v>Percentage of high risk long-stay residents with pressure ulcers</v>
          </cell>
          <cell r="I133" t="str">
            <v>Long Stay</v>
          </cell>
          <cell r="J133">
            <v>12.903230000000001</v>
          </cell>
          <cell r="K133"/>
          <cell r="L133">
            <v>3.3333300000000001</v>
          </cell>
          <cell r="M133"/>
          <cell r="N133">
            <v>3.125</v>
          </cell>
          <cell r="O133"/>
          <cell r="P133">
            <v>2.5640999999999998</v>
          </cell>
          <cell r="Q133"/>
          <cell r="R133">
            <v>5.3030299999999997</v>
          </cell>
          <cell r="S133"/>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453</v>
          </cell>
          <cell r="H134" t="str">
            <v>Percentage of high risk long-stay residents with pressure ulcers</v>
          </cell>
          <cell r="I134" t="str">
            <v>Long Stay</v>
          </cell>
          <cell r="J134">
            <v>6.7164200000000003</v>
          </cell>
          <cell r="K134"/>
          <cell r="L134">
            <v>4.9586800000000002</v>
          </cell>
          <cell r="M134"/>
          <cell r="N134">
            <v>2.2222200000000001</v>
          </cell>
          <cell r="O134"/>
          <cell r="P134">
            <v>5.3030299999999997</v>
          </cell>
          <cell r="Q134"/>
          <cell r="R134">
            <v>4.7892720000000004</v>
          </cell>
          <cell r="S134"/>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453</v>
          </cell>
          <cell r="H135" t="str">
            <v>Percentage of high risk long-stay residents with pressure ulcers</v>
          </cell>
          <cell r="I135" t="str">
            <v>Long Stay</v>
          </cell>
          <cell r="J135">
            <v>12.244899999999999</v>
          </cell>
          <cell r="K135"/>
          <cell r="L135">
            <v>8.4745799999999996</v>
          </cell>
          <cell r="M135"/>
          <cell r="N135">
            <v>11.47541</v>
          </cell>
          <cell r="O135"/>
          <cell r="P135">
            <v>9.6774199999999997</v>
          </cell>
          <cell r="Q135"/>
          <cell r="R135">
            <v>10.389612</v>
          </cell>
          <cell r="S135"/>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453</v>
          </cell>
          <cell r="H136" t="str">
            <v>Percentage of high risk long-stay residents with pressure ulcers</v>
          </cell>
          <cell r="I136" t="str">
            <v>Long Stay</v>
          </cell>
          <cell r="J136">
            <v>0</v>
          </cell>
          <cell r="K136"/>
          <cell r="L136">
            <v>4.87805</v>
          </cell>
          <cell r="M136"/>
          <cell r="N136">
            <v>2.2727300000000001</v>
          </cell>
          <cell r="O136"/>
          <cell r="P136">
            <v>2.32558</v>
          </cell>
          <cell r="Q136"/>
          <cell r="R136">
            <v>2.439025</v>
          </cell>
          <cell r="S136"/>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453</v>
          </cell>
          <cell r="H137" t="str">
            <v>Percentage of high risk long-stay residents with pressure ulcers</v>
          </cell>
          <cell r="I137" t="str">
            <v>Long Stay</v>
          </cell>
          <cell r="J137">
            <v>9.375</v>
          </cell>
          <cell r="K137"/>
          <cell r="L137">
            <v>11.11111</v>
          </cell>
          <cell r="M137"/>
          <cell r="N137">
            <v>10.606059999999999</v>
          </cell>
          <cell r="O137"/>
          <cell r="P137">
            <v>14.0625</v>
          </cell>
          <cell r="Q137"/>
          <cell r="R137">
            <v>11.278195</v>
          </cell>
          <cell r="S137"/>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453</v>
          </cell>
          <cell r="H138" t="str">
            <v>Percentage of high risk long-stay residents with pressure ulcers</v>
          </cell>
          <cell r="I138" t="str">
            <v>Long Stay</v>
          </cell>
          <cell r="J138">
            <v>9.5890400000000007</v>
          </cell>
          <cell r="K138"/>
          <cell r="L138">
            <v>8.1081099999999999</v>
          </cell>
          <cell r="M138"/>
          <cell r="N138">
            <v>3.3333300000000001</v>
          </cell>
          <cell r="O138"/>
          <cell r="P138">
            <v>6.9444400000000002</v>
          </cell>
          <cell r="Q138"/>
          <cell r="R138">
            <v>7.1684570000000001</v>
          </cell>
          <cell r="S138"/>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453</v>
          </cell>
          <cell r="H139" t="str">
            <v>Percentage of high risk long-stay residents with pressure ulcers</v>
          </cell>
          <cell r="I139" t="str">
            <v>Long Stay</v>
          </cell>
          <cell r="J139">
            <v>0</v>
          </cell>
          <cell r="K139"/>
          <cell r="L139">
            <v>0</v>
          </cell>
          <cell r="M139"/>
          <cell r="N139">
            <v>5</v>
          </cell>
          <cell r="O139"/>
          <cell r="P139">
            <v>6.1224499999999997</v>
          </cell>
          <cell r="Q139"/>
          <cell r="R139">
            <v>2.824859</v>
          </cell>
          <cell r="S139"/>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453</v>
          </cell>
          <cell r="H140" t="str">
            <v>Percentage of high risk long-stay residents with pressure ulcers</v>
          </cell>
          <cell r="I140" t="str">
            <v>Long Stay</v>
          </cell>
          <cell r="J140">
            <v>5.1724100000000002</v>
          </cell>
          <cell r="K140"/>
          <cell r="L140">
            <v>8.9285700000000006</v>
          </cell>
          <cell r="M140"/>
          <cell r="N140">
            <v>9.61538</v>
          </cell>
          <cell r="O140"/>
          <cell r="P140">
            <v>17.857140000000001</v>
          </cell>
          <cell r="Q140"/>
          <cell r="R140">
            <v>10.360357</v>
          </cell>
          <cell r="S140"/>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453</v>
          </cell>
          <cell r="H141" t="str">
            <v>Percentage of high risk long-stay residents with pressure ulcers</v>
          </cell>
          <cell r="I141" t="str">
            <v>Long Stay</v>
          </cell>
          <cell r="J141">
            <v>12.5</v>
          </cell>
          <cell r="K141"/>
          <cell r="L141">
            <v>9.0909099999999992</v>
          </cell>
          <cell r="M141"/>
          <cell r="N141">
            <v>11.25</v>
          </cell>
          <cell r="O141"/>
          <cell r="P141">
            <v>10.81081</v>
          </cell>
          <cell r="Q141"/>
          <cell r="R141">
            <v>10.958904</v>
          </cell>
          <cell r="S141"/>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453</v>
          </cell>
          <cell r="H142" t="str">
            <v>Percentage of high risk long-stay residents with pressure ulcers</v>
          </cell>
          <cell r="I142" t="str">
            <v>Long Stay</v>
          </cell>
          <cell r="J142">
            <v>7.4074099999999996</v>
          </cell>
          <cell r="K142"/>
          <cell r="L142">
            <v>9.0277799999999999</v>
          </cell>
          <cell r="M142"/>
          <cell r="N142">
            <v>9.0225600000000004</v>
          </cell>
          <cell r="O142"/>
          <cell r="P142">
            <v>7.8260899999999998</v>
          </cell>
          <cell r="Q142"/>
          <cell r="R142">
            <v>8.3491490000000006</v>
          </cell>
          <cell r="S142"/>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453</v>
          </cell>
          <cell r="H143" t="str">
            <v>Percentage of high risk long-stay residents with pressure ulcers</v>
          </cell>
          <cell r="I143" t="str">
            <v>Long Stay</v>
          </cell>
          <cell r="J143">
            <v>17.391300000000001</v>
          </cell>
          <cell r="K143"/>
          <cell r="L143">
            <v>14.0625</v>
          </cell>
          <cell r="M143"/>
          <cell r="N143">
            <v>17.64706</v>
          </cell>
          <cell r="O143"/>
          <cell r="P143">
            <v>14.28571</v>
          </cell>
          <cell r="Q143"/>
          <cell r="R143">
            <v>15.867157000000001</v>
          </cell>
          <cell r="S143"/>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453</v>
          </cell>
          <cell r="H144" t="str">
            <v>Percentage of high risk long-stay residents with pressure ulcers</v>
          </cell>
          <cell r="I144" t="str">
            <v>Long Stay</v>
          </cell>
          <cell r="J144">
            <v>7.2916699999999999</v>
          </cell>
          <cell r="K144"/>
          <cell r="L144">
            <v>7.2164900000000003</v>
          </cell>
          <cell r="M144"/>
          <cell r="N144">
            <v>6.7415700000000003</v>
          </cell>
          <cell r="O144"/>
          <cell r="P144">
            <v>10.227270000000001</v>
          </cell>
          <cell r="Q144"/>
          <cell r="R144">
            <v>7.8378360000000002</v>
          </cell>
          <cell r="S144"/>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453</v>
          </cell>
          <cell r="H145" t="str">
            <v>Percentage of high risk long-stay residents with pressure ulcers</v>
          </cell>
          <cell r="I145" t="str">
            <v>Long Stay</v>
          </cell>
          <cell r="J145">
            <v>7.8125</v>
          </cell>
          <cell r="K145"/>
          <cell r="L145">
            <v>6.7796599999999998</v>
          </cell>
          <cell r="M145"/>
          <cell r="N145">
            <v>3.5087700000000002</v>
          </cell>
          <cell r="O145"/>
          <cell r="P145">
            <v>5.2631600000000001</v>
          </cell>
          <cell r="Q145"/>
          <cell r="R145">
            <v>5.9071730000000002</v>
          </cell>
          <cell r="S145"/>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453</v>
          </cell>
          <cell r="H146" t="str">
            <v>Percentage of high risk long-stay residents with pressure ulcers</v>
          </cell>
          <cell r="I146" t="str">
            <v>Long Stay</v>
          </cell>
          <cell r="J146">
            <v>18.88889</v>
          </cell>
          <cell r="K146"/>
          <cell r="L146">
            <v>18.26923</v>
          </cell>
          <cell r="M146"/>
          <cell r="N146">
            <v>14.28571</v>
          </cell>
          <cell r="O146"/>
          <cell r="P146">
            <v>13.63636</v>
          </cell>
          <cell r="Q146"/>
          <cell r="R146">
            <v>16.315788000000001</v>
          </cell>
          <cell r="S146"/>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453</v>
          </cell>
          <cell r="H147" t="str">
            <v>Percentage of high risk long-stay residents with pressure ulcers</v>
          </cell>
          <cell r="I147" t="str">
            <v>Long Stay</v>
          </cell>
          <cell r="J147">
            <v>12.962960000000001</v>
          </cell>
          <cell r="K147"/>
          <cell r="L147">
            <v>8.7719299999999993</v>
          </cell>
          <cell r="M147"/>
          <cell r="N147">
            <v>21.31148</v>
          </cell>
          <cell r="O147"/>
          <cell r="P147">
            <v>12.307689999999999</v>
          </cell>
          <cell r="Q147"/>
          <cell r="R147">
            <v>13.924051</v>
          </cell>
          <cell r="S147"/>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453</v>
          </cell>
          <cell r="H148" t="str">
            <v>Percentage of high risk long-stay residents with pressure ulcers</v>
          </cell>
          <cell r="I148" t="str">
            <v>Long Stay</v>
          </cell>
          <cell r="J148">
            <v>6.6666699999999999</v>
          </cell>
          <cell r="K148"/>
          <cell r="L148">
            <v>9.6774199999999997</v>
          </cell>
          <cell r="M148"/>
          <cell r="N148">
            <v>14.0625</v>
          </cell>
          <cell r="O148"/>
          <cell r="P148">
            <v>18.032789999999999</v>
          </cell>
          <cell r="Q148"/>
          <cell r="R148">
            <v>12.145751000000001</v>
          </cell>
          <cell r="S148"/>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453</v>
          </cell>
          <cell r="H149" t="str">
            <v>Percentage of high risk long-stay residents with pressure ulcers</v>
          </cell>
          <cell r="I149" t="str">
            <v>Long Stay</v>
          </cell>
          <cell r="J149">
            <v>2.9850699999999999</v>
          </cell>
          <cell r="K149"/>
          <cell r="L149">
            <v>1.5625</v>
          </cell>
          <cell r="M149"/>
          <cell r="N149">
            <v>0</v>
          </cell>
          <cell r="O149"/>
          <cell r="P149">
            <v>4.4776100000000003</v>
          </cell>
          <cell r="Q149"/>
          <cell r="R149">
            <v>2.3346290000000001</v>
          </cell>
          <cell r="S149"/>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453</v>
          </cell>
          <cell r="H150" t="str">
            <v>Percentage of high risk long-stay residents with pressure ulcers</v>
          </cell>
          <cell r="I150" t="str">
            <v>Long Stay</v>
          </cell>
          <cell r="J150">
            <v>6.9767400000000004</v>
          </cell>
          <cell r="K150"/>
          <cell r="L150">
            <v>7.8947399999999996</v>
          </cell>
          <cell r="M150"/>
          <cell r="N150">
            <v>12.5</v>
          </cell>
          <cell r="O150"/>
          <cell r="P150">
            <v>18.75</v>
          </cell>
          <cell r="Q150"/>
          <cell r="R150">
            <v>11.111110999999999</v>
          </cell>
          <cell r="S150"/>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453</v>
          </cell>
          <cell r="H151" t="str">
            <v>Percentage of high risk long-stay residents with pressure ulcers</v>
          </cell>
          <cell r="I151" t="str">
            <v>Long Stay</v>
          </cell>
          <cell r="J151">
            <v>10.86957</v>
          </cell>
          <cell r="K151"/>
          <cell r="L151">
            <v>6.1224499999999997</v>
          </cell>
          <cell r="M151"/>
          <cell r="N151">
            <v>12.244899999999999</v>
          </cell>
          <cell r="O151"/>
          <cell r="P151">
            <v>7.4074099999999996</v>
          </cell>
          <cell r="Q151"/>
          <cell r="R151">
            <v>9.0909119999999994</v>
          </cell>
          <cell r="S151"/>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453</v>
          </cell>
          <cell r="H152" t="str">
            <v>Percentage of high risk long-stay residents with pressure ulcers</v>
          </cell>
          <cell r="I152" t="str">
            <v>Long Stay</v>
          </cell>
          <cell r="J152">
            <v>4.1666699999999999</v>
          </cell>
          <cell r="K152"/>
          <cell r="L152">
            <v>8.1632700000000007</v>
          </cell>
          <cell r="M152"/>
          <cell r="N152">
            <v>7.5471700000000004</v>
          </cell>
          <cell r="O152"/>
          <cell r="P152">
            <v>4.3478300000000001</v>
          </cell>
          <cell r="Q152"/>
          <cell r="R152">
            <v>6.122452</v>
          </cell>
          <cell r="S152"/>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453</v>
          </cell>
          <cell r="H153" t="str">
            <v>Percentage of high risk long-stay residents with pressure ulcers</v>
          </cell>
          <cell r="I153" t="str">
            <v>Long Stay</v>
          </cell>
          <cell r="J153">
            <v>6.0606099999999996</v>
          </cell>
          <cell r="K153"/>
          <cell r="L153">
            <v>6.1538500000000003</v>
          </cell>
          <cell r="M153"/>
          <cell r="N153">
            <v>5.7142900000000001</v>
          </cell>
          <cell r="O153"/>
          <cell r="P153">
            <v>5.7142900000000001</v>
          </cell>
          <cell r="Q153"/>
          <cell r="R153">
            <v>5.9040629999999998</v>
          </cell>
          <cell r="S153"/>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453</v>
          </cell>
          <cell r="H154" t="str">
            <v>Percentage of high risk long-stay residents with pressure ulcers</v>
          </cell>
          <cell r="I154" t="str">
            <v>Long Stay</v>
          </cell>
          <cell r="J154">
            <v>6.3157899999999998</v>
          </cell>
          <cell r="K154"/>
          <cell r="L154">
            <v>4</v>
          </cell>
          <cell r="M154"/>
          <cell r="N154">
            <v>6.7961200000000002</v>
          </cell>
          <cell r="O154"/>
          <cell r="P154">
            <v>8.3333300000000001</v>
          </cell>
          <cell r="Q154"/>
          <cell r="R154">
            <v>6.4039409999999997</v>
          </cell>
          <cell r="S154"/>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453</v>
          </cell>
          <cell r="H155" t="str">
            <v>Percentage of high risk long-stay residents with pressure ulcers</v>
          </cell>
          <cell r="I155" t="str">
            <v>Long Stay</v>
          </cell>
          <cell r="J155">
            <v>6.25</v>
          </cell>
          <cell r="K155"/>
          <cell r="L155">
            <v>9.6774199999999997</v>
          </cell>
          <cell r="M155"/>
          <cell r="N155">
            <v>11.428570000000001</v>
          </cell>
          <cell r="O155"/>
          <cell r="P155">
            <v>9.2105300000000003</v>
          </cell>
          <cell r="Q155"/>
          <cell r="R155">
            <v>9.3750009999999993</v>
          </cell>
          <cell r="S155"/>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453</v>
          </cell>
          <cell r="H156" t="str">
            <v>Percentage of high risk long-stay residents with pressure ulcers</v>
          </cell>
          <cell r="I156" t="str">
            <v>Long Stay</v>
          </cell>
          <cell r="J156">
            <v>21.153849999999998</v>
          </cell>
          <cell r="K156"/>
          <cell r="L156">
            <v>9.0909099999999992</v>
          </cell>
          <cell r="M156"/>
          <cell r="N156">
            <v>11.32075</v>
          </cell>
          <cell r="O156"/>
          <cell r="P156">
            <v>19.642859999999999</v>
          </cell>
          <cell r="Q156"/>
          <cell r="R156">
            <v>15.277779000000001</v>
          </cell>
          <cell r="S156"/>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453</v>
          </cell>
          <cell r="H157" t="str">
            <v>Percentage of high risk long-stay residents with pressure ulcers</v>
          </cell>
          <cell r="I157" t="str">
            <v>Long Stay</v>
          </cell>
          <cell r="J157">
            <v>6.7796599999999998</v>
          </cell>
          <cell r="K157"/>
          <cell r="L157">
            <v>5.66038</v>
          </cell>
          <cell r="M157"/>
          <cell r="N157">
            <v>3.8461500000000002</v>
          </cell>
          <cell r="O157"/>
          <cell r="P157">
            <v>7.5471700000000004</v>
          </cell>
          <cell r="Q157"/>
          <cell r="R157">
            <v>5.9907830000000004</v>
          </cell>
          <cell r="S157"/>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453</v>
          </cell>
          <cell r="H158" t="str">
            <v>Percentage of high risk long-stay residents with pressure ulcers</v>
          </cell>
          <cell r="I158" t="str">
            <v>Long Stay</v>
          </cell>
          <cell r="J158">
            <v>7.3170700000000002</v>
          </cell>
          <cell r="K158"/>
          <cell r="L158">
            <v>13.88889</v>
          </cell>
          <cell r="M158"/>
          <cell r="N158">
            <v>7.69231</v>
          </cell>
          <cell r="O158"/>
          <cell r="P158">
            <v>7.69231</v>
          </cell>
          <cell r="Q158"/>
          <cell r="R158">
            <v>9.0322589999999998</v>
          </cell>
          <cell r="S158"/>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453</v>
          </cell>
          <cell r="H159" t="str">
            <v>Percentage of high risk long-stay residents with pressure ulcers</v>
          </cell>
          <cell r="I159" t="str">
            <v>Long Stay</v>
          </cell>
          <cell r="J159">
            <v>8</v>
          </cell>
          <cell r="K159"/>
          <cell r="L159">
            <v>11.11111</v>
          </cell>
          <cell r="M159"/>
          <cell r="N159">
            <v>8.9552200000000006</v>
          </cell>
          <cell r="O159"/>
          <cell r="P159">
            <v>11.11111</v>
          </cell>
          <cell r="Q159"/>
          <cell r="R159">
            <v>9.9206330000000005</v>
          </cell>
          <cell r="S159"/>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453</v>
          </cell>
          <cell r="H160" t="str">
            <v>Percentage of high risk long-stay residents with pressure ulcers</v>
          </cell>
          <cell r="I160" t="str">
            <v>Long Stay</v>
          </cell>
          <cell r="J160">
            <v>7.5471700000000004</v>
          </cell>
          <cell r="K160"/>
          <cell r="L160">
            <v>14.03509</v>
          </cell>
          <cell r="M160"/>
          <cell r="N160">
            <v>14.754099999999999</v>
          </cell>
          <cell r="O160"/>
          <cell r="P160">
            <v>6.8965500000000004</v>
          </cell>
          <cell r="Q160"/>
          <cell r="R160">
            <v>10.917031</v>
          </cell>
          <cell r="S160"/>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453</v>
          </cell>
          <cell r="H161" t="str">
            <v>Percentage of high risk long-stay residents with pressure ulcers</v>
          </cell>
          <cell r="I161" t="str">
            <v>Long Stay</v>
          </cell>
          <cell r="J161">
            <v>4.3478300000000001</v>
          </cell>
          <cell r="K161"/>
          <cell r="L161">
            <v>5.8823499999999997</v>
          </cell>
          <cell r="M161"/>
          <cell r="N161">
            <v>8.88889</v>
          </cell>
          <cell r="O161"/>
          <cell r="P161">
            <v>9.4339600000000008</v>
          </cell>
          <cell r="Q161"/>
          <cell r="R161">
            <v>7.179487</v>
          </cell>
          <cell r="S161"/>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453</v>
          </cell>
          <cell r="H162" t="str">
            <v>Percentage of high risk long-stay residents with pressure ulcers</v>
          </cell>
          <cell r="I162" t="str">
            <v>Long Stay</v>
          </cell>
          <cell r="J162">
            <v>2.8169</v>
          </cell>
          <cell r="K162"/>
          <cell r="L162">
            <v>3.8961000000000001</v>
          </cell>
          <cell r="M162"/>
          <cell r="N162">
            <v>6.6666699999999999</v>
          </cell>
          <cell r="O162"/>
          <cell r="P162">
            <v>3.8961000000000001</v>
          </cell>
          <cell r="Q162"/>
          <cell r="R162">
            <v>4.3333320000000004</v>
          </cell>
          <cell r="S162"/>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453</v>
          </cell>
          <cell r="H163" t="str">
            <v>Percentage of high risk long-stay residents with pressure ulcers</v>
          </cell>
          <cell r="I163" t="str">
            <v>Long Stay</v>
          </cell>
          <cell r="J163">
            <v>6.9767400000000004</v>
          </cell>
          <cell r="K163"/>
          <cell r="L163">
            <v>2.1276600000000001</v>
          </cell>
          <cell r="M163"/>
          <cell r="N163">
            <v>10.34483</v>
          </cell>
          <cell r="O163"/>
          <cell r="P163">
            <v>6.1403499999999998</v>
          </cell>
          <cell r="Q163"/>
          <cell r="R163">
            <v>6.5853659999999996</v>
          </cell>
          <cell r="S163"/>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453</v>
          </cell>
          <cell r="H164" t="str">
            <v>Percentage of high risk long-stay residents with pressure ulcers</v>
          </cell>
          <cell r="I164" t="str">
            <v>Long Stay</v>
          </cell>
          <cell r="J164">
            <v>7.8125</v>
          </cell>
          <cell r="K164"/>
          <cell r="L164">
            <v>9.0909099999999992</v>
          </cell>
          <cell r="M164"/>
          <cell r="N164">
            <v>7.2727300000000001</v>
          </cell>
          <cell r="O164"/>
          <cell r="P164">
            <v>6.1224499999999997</v>
          </cell>
          <cell r="Q164"/>
          <cell r="R164">
            <v>7.7551030000000001</v>
          </cell>
          <cell r="S164"/>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453</v>
          </cell>
          <cell r="H165" t="str">
            <v>Percentage of high risk long-stay residents with pressure ulcers</v>
          </cell>
          <cell r="I165" t="str">
            <v>Long Stay</v>
          </cell>
          <cell r="J165">
            <v>7.69231</v>
          </cell>
          <cell r="K165"/>
          <cell r="L165">
            <v>12</v>
          </cell>
          <cell r="M165"/>
          <cell r="N165">
            <v>4.7618999999999998</v>
          </cell>
          <cell r="O165"/>
          <cell r="P165">
            <v>7.69231</v>
          </cell>
          <cell r="Q165"/>
          <cell r="R165">
            <v>8.1632660000000001</v>
          </cell>
          <cell r="S165"/>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453</v>
          </cell>
          <cell r="H166" t="str">
            <v>Percentage of high risk long-stay residents with pressure ulcers</v>
          </cell>
          <cell r="I166" t="str">
            <v>Long Stay</v>
          </cell>
          <cell r="J166">
            <v>9.1953999999999994</v>
          </cell>
          <cell r="K166"/>
          <cell r="L166">
            <v>8.9887599999999992</v>
          </cell>
          <cell r="M166"/>
          <cell r="N166">
            <v>9.9009900000000002</v>
          </cell>
          <cell r="O166"/>
          <cell r="P166">
            <v>6.6666699999999999</v>
          </cell>
          <cell r="Q166"/>
          <cell r="R166">
            <v>8.7193450000000006</v>
          </cell>
          <cell r="S166"/>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453</v>
          </cell>
          <cell r="H167" t="str">
            <v>Percentage of high risk long-stay residents with pressure ulcers</v>
          </cell>
          <cell r="I167" t="str">
            <v>Long Stay</v>
          </cell>
          <cell r="J167">
            <v>2.5640999999999998</v>
          </cell>
          <cell r="K167"/>
          <cell r="L167">
            <v>2.32558</v>
          </cell>
          <cell r="M167"/>
          <cell r="N167">
            <v>4.2553200000000002</v>
          </cell>
          <cell r="O167"/>
          <cell r="P167">
            <v>4.4444400000000002</v>
          </cell>
          <cell r="Q167"/>
          <cell r="R167">
            <v>3.4482740000000001</v>
          </cell>
          <cell r="S167"/>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453</v>
          </cell>
          <cell r="H168" t="str">
            <v>Percentage of high risk long-stay residents with pressure ulcers</v>
          </cell>
          <cell r="I168" t="str">
            <v>Long Stay</v>
          </cell>
          <cell r="J168">
            <v>10.86957</v>
          </cell>
          <cell r="K168"/>
          <cell r="L168">
            <v>10.9375</v>
          </cell>
          <cell r="M168"/>
          <cell r="N168">
            <v>8</v>
          </cell>
          <cell r="O168"/>
          <cell r="P168">
            <v>5.5555599999999998</v>
          </cell>
          <cell r="Q168"/>
          <cell r="R168">
            <v>8.8785070000000008</v>
          </cell>
          <cell r="S168"/>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453</v>
          </cell>
          <cell r="H169" t="str">
            <v>Percentage of high risk long-stay residents with pressure ulcers</v>
          </cell>
          <cell r="I169" t="str">
            <v>Long Stay</v>
          </cell>
          <cell r="J169">
            <v>13.25301</v>
          </cell>
          <cell r="K169"/>
          <cell r="L169">
            <v>10.66667</v>
          </cell>
          <cell r="M169"/>
          <cell r="N169">
            <v>15.58442</v>
          </cell>
          <cell r="O169"/>
          <cell r="P169">
            <v>9.8765400000000003</v>
          </cell>
          <cell r="Q169"/>
          <cell r="R169">
            <v>12.341773</v>
          </cell>
          <cell r="S169"/>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453</v>
          </cell>
          <cell r="H170" t="str">
            <v>Percentage of high risk long-stay residents with pressure ulcers</v>
          </cell>
          <cell r="I170" t="str">
            <v>Long Stay</v>
          </cell>
          <cell r="J170">
            <v>1.0309299999999999</v>
          </cell>
          <cell r="K170"/>
          <cell r="L170">
            <v>2.83019</v>
          </cell>
          <cell r="M170"/>
          <cell r="N170">
            <v>3.9603999999999999</v>
          </cell>
          <cell r="O170"/>
          <cell r="P170">
            <v>1.96078</v>
          </cell>
          <cell r="Q170"/>
          <cell r="R170">
            <v>2.4630550000000002</v>
          </cell>
          <cell r="S170"/>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453</v>
          </cell>
          <cell r="H171" t="str">
            <v>Percentage of high risk long-stay residents with pressure ulcers</v>
          </cell>
          <cell r="I171" t="str">
            <v>Long Stay</v>
          </cell>
          <cell r="J171">
            <v>8.4506999999999994</v>
          </cell>
          <cell r="K171"/>
          <cell r="L171">
            <v>4.1666699999999999</v>
          </cell>
          <cell r="M171"/>
          <cell r="N171">
            <v>4.0540500000000002</v>
          </cell>
          <cell r="O171"/>
          <cell r="P171">
            <v>4.2253499999999997</v>
          </cell>
          <cell r="Q171"/>
          <cell r="R171">
            <v>5.2083320000000004</v>
          </cell>
          <cell r="S171"/>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453</v>
          </cell>
          <cell r="H172" t="str">
            <v>Percentage of high risk long-stay residents with pressure ulcers</v>
          </cell>
          <cell r="I172" t="str">
            <v>Long Stay</v>
          </cell>
          <cell r="J172">
            <v>21.62162</v>
          </cell>
          <cell r="K172"/>
          <cell r="L172">
            <v>13.043480000000001</v>
          </cell>
          <cell r="M172"/>
          <cell r="N172">
            <v>13.95349</v>
          </cell>
          <cell r="O172"/>
          <cell r="P172">
            <v>8.1632700000000007</v>
          </cell>
          <cell r="Q172"/>
          <cell r="R172">
            <v>13.714288</v>
          </cell>
          <cell r="S172"/>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453</v>
          </cell>
          <cell r="H173" t="str">
            <v>Percentage of high risk long-stay residents with pressure ulcers</v>
          </cell>
          <cell r="I173" t="str">
            <v>Long Stay</v>
          </cell>
          <cell r="J173" t="str">
            <v>*</v>
          </cell>
          <cell r="K173">
            <v>9</v>
          </cell>
          <cell r="L173" t="str">
            <v>*</v>
          </cell>
          <cell r="M173">
            <v>9</v>
          </cell>
          <cell r="N173" t="str">
            <v>*</v>
          </cell>
          <cell r="O173">
            <v>9</v>
          </cell>
          <cell r="P173">
            <v>4.7618999999999998</v>
          </cell>
          <cell r="Q173"/>
          <cell r="R173">
            <v>1.4285699999999999</v>
          </cell>
          <cell r="S173"/>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453</v>
          </cell>
          <cell r="H174" t="str">
            <v>Percentage of high risk long-stay residents with pressure ulcers</v>
          </cell>
          <cell r="I174" t="str">
            <v>Long Stay</v>
          </cell>
          <cell r="J174">
            <v>7.1428599999999998</v>
          </cell>
          <cell r="K174"/>
          <cell r="L174">
            <v>11.290319999999999</v>
          </cell>
          <cell r="M174"/>
          <cell r="N174">
            <v>5.4545500000000002</v>
          </cell>
          <cell r="O174"/>
          <cell r="P174">
            <v>5.2631600000000001</v>
          </cell>
          <cell r="Q174"/>
          <cell r="R174">
            <v>7.3913060000000002</v>
          </cell>
          <cell r="S174"/>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453</v>
          </cell>
          <cell r="H175" t="str">
            <v>Percentage of high risk long-stay residents with pressure ulcers</v>
          </cell>
          <cell r="I175" t="str">
            <v>Long Stay</v>
          </cell>
          <cell r="J175">
            <v>2</v>
          </cell>
          <cell r="K175"/>
          <cell r="L175">
            <v>6.6666699999999999</v>
          </cell>
          <cell r="M175"/>
          <cell r="N175">
            <v>0</v>
          </cell>
          <cell r="O175"/>
          <cell r="P175">
            <v>13.33333</v>
          </cell>
          <cell r="Q175"/>
          <cell r="R175">
            <v>5.405405</v>
          </cell>
          <cell r="S175"/>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453</v>
          </cell>
          <cell r="H176" t="str">
            <v>Percentage of high risk long-stay residents with pressure ulcers</v>
          </cell>
          <cell r="I176" t="str">
            <v>Long Stay</v>
          </cell>
          <cell r="J176">
            <v>4.61538</v>
          </cell>
          <cell r="K176"/>
          <cell r="L176">
            <v>8.3333300000000001</v>
          </cell>
          <cell r="M176"/>
          <cell r="N176">
            <v>7.3529400000000003</v>
          </cell>
          <cell r="O176"/>
          <cell r="P176">
            <v>13.793100000000001</v>
          </cell>
          <cell r="Q176"/>
          <cell r="R176">
            <v>8.3665310000000002</v>
          </cell>
          <cell r="S176"/>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453</v>
          </cell>
          <cell r="H177" t="str">
            <v>Percentage of high risk long-stay residents with pressure ulcers</v>
          </cell>
          <cell r="I177" t="str">
            <v>Long Stay</v>
          </cell>
          <cell r="J177">
            <v>10.256410000000001</v>
          </cell>
          <cell r="K177"/>
          <cell r="L177">
            <v>10</v>
          </cell>
          <cell r="M177"/>
          <cell r="N177">
            <v>8.3333300000000001</v>
          </cell>
          <cell r="O177"/>
          <cell r="P177">
            <v>11.764709999999999</v>
          </cell>
          <cell r="Q177"/>
          <cell r="R177">
            <v>10.067114</v>
          </cell>
          <cell r="S177"/>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453</v>
          </cell>
          <cell r="H178" t="str">
            <v>Percentage of high risk long-stay residents with pressure ulcers</v>
          </cell>
          <cell r="I178" t="str">
            <v>Long Stay</v>
          </cell>
          <cell r="J178">
            <v>13.043480000000001</v>
          </cell>
          <cell r="K178"/>
          <cell r="L178">
            <v>16.66667</v>
          </cell>
          <cell r="M178"/>
          <cell r="N178">
            <v>7.69231</v>
          </cell>
          <cell r="O178"/>
          <cell r="P178">
            <v>13.043480000000001</v>
          </cell>
          <cell r="Q178"/>
          <cell r="R178">
            <v>12.500002</v>
          </cell>
          <cell r="S178"/>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453</v>
          </cell>
          <cell r="H179" t="str">
            <v>Percentage of high risk long-stay residents with pressure ulcers</v>
          </cell>
          <cell r="I179" t="str">
            <v>Long Stay</v>
          </cell>
          <cell r="J179">
            <v>10.34483</v>
          </cell>
          <cell r="K179"/>
          <cell r="L179">
            <v>14.705880000000001</v>
          </cell>
          <cell r="M179"/>
          <cell r="N179">
            <v>8.5714299999999994</v>
          </cell>
          <cell r="O179"/>
          <cell r="P179">
            <v>7.5</v>
          </cell>
          <cell r="Q179"/>
          <cell r="R179">
            <v>10.144928</v>
          </cell>
          <cell r="S179"/>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453</v>
          </cell>
          <cell r="H180" t="str">
            <v>Percentage of high risk long-stay residents with pressure ulcers</v>
          </cell>
          <cell r="I180" t="str">
            <v>Long Stay</v>
          </cell>
          <cell r="J180">
            <v>34.042549999999999</v>
          </cell>
          <cell r="K180"/>
          <cell r="L180">
            <v>19.298249999999999</v>
          </cell>
          <cell r="M180"/>
          <cell r="N180">
            <v>30.357140000000001</v>
          </cell>
          <cell r="O180"/>
          <cell r="P180">
            <v>25.454550000000001</v>
          </cell>
          <cell r="Q180"/>
          <cell r="R180">
            <v>26.976745000000001</v>
          </cell>
          <cell r="S180"/>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453</v>
          </cell>
          <cell r="H181" t="str">
            <v>Percentage of high risk long-stay residents with pressure ulcers</v>
          </cell>
          <cell r="I181" t="str">
            <v>Long Stay</v>
          </cell>
          <cell r="J181">
            <v>3.7037</v>
          </cell>
          <cell r="K181"/>
          <cell r="L181">
            <v>3.3333300000000001</v>
          </cell>
          <cell r="M181"/>
          <cell r="N181">
            <v>0</v>
          </cell>
          <cell r="O181"/>
          <cell r="P181">
            <v>3.44828</v>
          </cell>
          <cell r="Q181"/>
          <cell r="R181">
            <v>2.6315780000000002</v>
          </cell>
          <cell r="S181"/>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453</v>
          </cell>
          <cell r="H182" t="str">
            <v>Percentage of high risk long-stay residents with pressure ulcers</v>
          </cell>
          <cell r="I182" t="str">
            <v>Long Stay</v>
          </cell>
          <cell r="J182">
            <v>9.5238099999999992</v>
          </cell>
          <cell r="K182"/>
          <cell r="L182">
            <v>10.07752</v>
          </cell>
          <cell r="M182"/>
          <cell r="N182">
            <v>9.6296300000000006</v>
          </cell>
          <cell r="O182"/>
          <cell r="P182">
            <v>10.15625</v>
          </cell>
          <cell r="Q182"/>
          <cell r="R182">
            <v>9.8455600000000008</v>
          </cell>
          <cell r="S182"/>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453</v>
          </cell>
          <cell r="H183" t="str">
            <v>Percentage of high risk long-stay residents with pressure ulcers</v>
          </cell>
          <cell r="I183" t="str">
            <v>Long Stay</v>
          </cell>
          <cell r="J183">
            <v>6.5217400000000003</v>
          </cell>
          <cell r="K183"/>
          <cell r="L183">
            <v>8.6956500000000005</v>
          </cell>
          <cell r="M183"/>
          <cell r="N183">
            <v>4.1666699999999999</v>
          </cell>
          <cell r="O183"/>
          <cell r="P183">
            <v>4.7618999999999998</v>
          </cell>
          <cell r="Q183"/>
          <cell r="R183">
            <v>6.0439550000000004</v>
          </cell>
          <cell r="S183"/>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453</v>
          </cell>
          <cell r="H184" t="str">
            <v>Percentage of high risk long-stay residents with pressure ulcers</v>
          </cell>
          <cell r="I184" t="str">
            <v>Long Stay</v>
          </cell>
          <cell r="J184">
            <v>7.8947399999999996</v>
          </cell>
          <cell r="K184"/>
          <cell r="L184">
            <v>15.38462</v>
          </cell>
          <cell r="M184"/>
          <cell r="N184">
            <v>12.5</v>
          </cell>
          <cell r="O184"/>
          <cell r="P184">
            <v>8.1081099999999999</v>
          </cell>
          <cell r="Q184"/>
          <cell r="R184">
            <v>10.958907</v>
          </cell>
          <cell r="S184"/>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453</v>
          </cell>
          <cell r="H185" t="str">
            <v>Percentage of high risk long-stay residents with pressure ulcers</v>
          </cell>
          <cell r="I185" t="str">
            <v>Long Stay</v>
          </cell>
          <cell r="J185">
            <v>10.112360000000001</v>
          </cell>
          <cell r="K185"/>
          <cell r="L185">
            <v>6.5420600000000002</v>
          </cell>
          <cell r="M185"/>
          <cell r="N185">
            <v>4.1666699999999999</v>
          </cell>
          <cell r="O185"/>
          <cell r="P185">
            <v>5.5555599999999998</v>
          </cell>
          <cell r="Q185"/>
          <cell r="R185">
            <v>6.5445060000000002</v>
          </cell>
          <cell r="S185"/>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453</v>
          </cell>
          <cell r="H186" t="str">
            <v>Percentage of high risk long-stay residents with pressure ulcers</v>
          </cell>
          <cell r="I186" t="str">
            <v>Long Stay</v>
          </cell>
          <cell r="J186">
            <v>9.5238099999999992</v>
          </cell>
          <cell r="K186"/>
          <cell r="L186">
            <v>12.61261</v>
          </cell>
          <cell r="M186"/>
          <cell r="N186">
            <v>14.912280000000001</v>
          </cell>
          <cell r="O186"/>
          <cell r="P186">
            <v>17.592590000000001</v>
          </cell>
          <cell r="Q186"/>
          <cell r="R186">
            <v>13.698629</v>
          </cell>
          <cell r="S186"/>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453</v>
          </cell>
          <cell r="H187" t="str">
            <v>Percentage of high risk long-stay residents with pressure ulcers</v>
          </cell>
          <cell r="I187" t="str">
            <v>Long Stay</v>
          </cell>
          <cell r="J187">
            <v>10.909090000000001</v>
          </cell>
          <cell r="K187"/>
          <cell r="L187">
            <v>15.87302</v>
          </cell>
          <cell r="M187"/>
          <cell r="N187">
            <v>10.52632</v>
          </cell>
          <cell r="O187"/>
          <cell r="P187">
            <v>22.058820000000001</v>
          </cell>
          <cell r="Q187"/>
          <cell r="R187">
            <v>15.226338</v>
          </cell>
          <cell r="S187"/>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453</v>
          </cell>
          <cell r="H188" t="str">
            <v>Percentage of high risk long-stay residents with pressure ulcers</v>
          </cell>
          <cell r="I188" t="str">
            <v>Long Stay</v>
          </cell>
          <cell r="J188">
            <v>12.941179999999999</v>
          </cell>
          <cell r="K188"/>
          <cell r="L188">
            <v>20.779219999999999</v>
          </cell>
          <cell r="M188"/>
          <cell r="N188">
            <v>21.917809999999999</v>
          </cell>
          <cell r="O188"/>
          <cell r="P188">
            <v>13.924049999999999</v>
          </cell>
          <cell r="Q188"/>
          <cell r="R188">
            <v>17.197452999999999</v>
          </cell>
          <cell r="S188"/>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453</v>
          </cell>
          <cell r="H189" t="str">
            <v>Percentage of high risk long-stay residents with pressure ulcers</v>
          </cell>
          <cell r="I189" t="str">
            <v>Long Stay</v>
          </cell>
          <cell r="J189">
            <v>0</v>
          </cell>
          <cell r="K189"/>
          <cell r="L189">
            <v>6.8965500000000004</v>
          </cell>
          <cell r="M189"/>
          <cell r="N189">
            <v>4.1666699999999999</v>
          </cell>
          <cell r="O189"/>
          <cell r="P189">
            <v>3.3333300000000001</v>
          </cell>
          <cell r="Q189"/>
          <cell r="R189">
            <v>3.6363629999999998</v>
          </cell>
          <cell r="S189"/>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453</v>
          </cell>
          <cell r="H190" t="str">
            <v>Percentage of high risk long-stay residents with pressure ulcers</v>
          </cell>
          <cell r="I190" t="str">
            <v>Long Stay</v>
          </cell>
          <cell r="J190">
            <v>2.91262</v>
          </cell>
          <cell r="K190"/>
          <cell r="L190">
            <v>0.86956999999999995</v>
          </cell>
          <cell r="M190"/>
          <cell r="N190">
            <v>2.63158</v>
          </cell>
          <cell r="O190"/>
          <cell r="P190">
            <v>3.80952</v>
          </cell>
          <cell r="Q190"/>
          <cell r="R190">
            <v>2.517163</v>
          </cell>
          <cell r="S190"/>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453</v>
          </cell>
          <cell r="H191" t="str">
            <v>Percentage of high risk long-stay residents with pressure ulcers</v>
          </cell>
          <cell r="I191" t="str">
            <v>Long Stay</v>
          </cell>
          <cell r="J191">
            <v>4.7618999999999998</v>
          </cell>
          <cell r="K191"/>
          <cell r="L191">
            <v>4.3478300000000001</v>
          </cell>
          <cell r="M191"/>
          <cell r="N191">
            <v>9.0909099999999992</v>
          </cell>
          <cell r="O191"/>
          <cell r="P191">
            <v>8.6956500000000005</v>
          </cell>
          <cell r="Q191"/>
          <cell r="R191">
            <v>6.7415729999999998</v>
          </cell>
          <cell r="S191"/>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453</v>
          </cell>
          <cell r="H192" t="str">
            <v>Percentage of high risk long-stay residents with pressure ulcers</v>
          </cell>
          <cell r="I192" t="str">
            <v>Long Stay</v>
          </cell>
          <cell r="J192">
            <v>7.0175400000000003</v>
          </cell>
          <cell r="K192"/>
          <cell r="L192">
            <v>12.5</v>
          </cell>
          <cell r="M192"/>
          <cell r="N192">
            <v>10.34483</v>
          </cell>
          <cell r="O192"/>
          <cell r="P192">
            <v>15</v>
          </cell>
          <cell r="Q192"/>
          <cell r="R192">
            <v>11.255411</v>
          </cell>
          <cell r="S192"/>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453</v>
          </cell>
          <cell r="H193" t="str">
            <v>Percentage of high risk long-stay residents with pressure ulcers</v>
          </cell>
          <cell r="I193" t="str">
            <v>Long Stay</v>
          </cell>
          <cell r="J193">
            <v>6.8181799999999999</v>
          </cell>
          <cell r="K193"/>
          <cell r="L193">
            <v>6.1224499999999997</v>
          </cell>
          <cell r="M193"/>
          <cell r="N193">
            <v>10</v>
          </cell>
          <cell r="O193"/>
          <cell r="P193">
            <v>18.75</v>
          </cell>
          <cell r="Q193"/>
          <cell r="R193">
            <v>10.471204</v>
          </cell>
          <cell r="S193"/>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453</v>
          </cell>
          <cell r="H194" t="str">
            <v>Percentage of high risk long-stay residents with pressure ulcers</v>
          </cell>
          <cell r="I194" t="str">
            <v>Long Stay</v>
          </cell>
          <cell r="J194">
            <v>13.51351</v>
          </cell>
          <cell r="K194"/>
          <cell r="L194">
            <v>14.63415</v>
          </cell>
          <cell r="M194"/>
          <cell r="N194">
            <v>10.81081</v>
          </cell>
          <cell r="O194"/>
          <cell r="P194">
            <v>22.22222</v>
          </cell>
          <cell r="Q194"/>
          <cell r="R194">
            <v>15.231787000000001</v>
          </cell>
          <cell r="S194"/>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453</v>
          </cell>
          <cell r="H195" t="str">
            <v>Percentage of high risk long-stay residents with pressure ulcers</v>
          </cell>
          <cell r="I195" t="str">
            <v>Long Stay</v>
          </cell>
          <cell r="J195">
            <v>3.2258100000000001</v>
          </cell>
          <cell r="K195"/>
          <cell r="L195">
            <v>0</v>
          </cell>
          <cell r="M195"/>
          <cell r="N195">
            <v>0</v>
          </cell>
          <cell r="O195"/>
          <cell r="P195">
            <v>0</v>
          </cell>
          <cell r="Q195"/>
          <cell r="R195">
            <v>0.81967299999999998</v>
          </cell>
          <cell r="S195"/>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453</v>
          </cell>
          <cell r="H196" t="str">
            <v>Percentage of high risk long-stay residents with pressure ulcers</v>
          </cell>
          <cell r="I196" t="str">
            <v>Long Stay</v>
          </cell>
          <cell r="J196">
            <v>5.0847499999999997</v>
          </cell>
          <cell r="K196"/>
          <cell r="L196">
            <v>8.3333300000000001</v>
          </cell>
          <cell r="M196"/>
          <cell r="N196">
            <v>12.06897</v>
          </cell>
          <cell r="O196"/>
          <cell r="P196">
            <v>3.44828</v>
          </cell>
          <cell r="Q196"/>
          <cell r="R196">
            <v>7.2340450000000001</v>
          </cell>
          <cell r="S196"/>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453</v>
          </cell>
          <cell r="H197" t="str">
            <v>Percentage of high risk long-stay residents with pressure ulcers</v>
          </cell>
          <cell r="I197" t="str">
            <v>Long Stay</v>
          </cell>
          <cell r="J197">
            <v>8.3333300000000001</v>
          </cell>
          <cell r="K197"/>
          <cell r="L197">
            <v>4.2553200000000002</v>
          </cell>
          <cell r="M197"/>
          <cell r="N197">
            <v>10.41667</v>
          </cell>
          <cell r="O197"/>
          <cell r="P197">
            <v>8</v>
          </cell>
          <cell r="Q197"/>
          <cell r="R197">
            <v>7.7720209999999996</v>
          </cell>
          <cell r="S197"/>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453</v>
          </cell>
          <cell r="H198" t="str">
            <v>Percentage of high risk long-stay residents with pressure ulcers</v>
          </cell>
          <cell r="I198" t="str">
            <v>Long Stay</v>
          </cell>
          <cell r="J198">
            <v>5.0847499999999997</v>
          </cell>
          <cell r="K198"/>
          <cell r="L198">
            <v>3.3333300000000001</v>
          </cell>
          <cell r="M198"/>
          <cell r="N198">
            <v>4.61538</v>
          </cell>
          <cell r="O198"/>
          <cell r="P198">
            <v>5.7971000000000004</v>
          </cell>
          <cell r="Q198"/>
          <cell r="R198">
            <v>4.7430820000000002</v>
          </cell>
          <cell r="S198"/>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453</v>
          </cell>
          <cell r="H199" t="str">
            <v>Percentage of high risk long-stay residents with pressure ulcers</v>
          </cell>
          <cell r="I199" t="str">
            <v>Long Stay</v>
          </cell>
          <cell r="J199">
            <v>6.8965500000000004</v>
          </cell>
          <cell r="K199"/>
          <cell r="L199">
            <v>7.69231</v>
          </cell>
          <cell r="M199"/>
          <cell r="N199">
            <v>7.4074099999999996</v>
          </cell>
          <cell r="O199"/>
          <cell r="P199">
            <v>6.7796599999999998</v>
          </cell>
          <cell r="Q199"/>
          <cell r="R199">
            <v>7.1748880000000002</v>
          </cell>
          <cell r="S199"/>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453</v>
          </cell>
          <cell r="H200" t="str">
            <v>Percentage of high risk long-stay residents with pressure ulcers</v>
          </cell>
          <cell r="I200" t="str">
            <v>Long Stay</v>
          </cell>
          <cell r="J200">
            <v>17.142859999999999</v>
          </cell>
          <cell r="K200"/>
          <cell r="L200">
            <v>17.948720000000002</v>
          </cell>
          <cell r="M200"/>
          <cell r="N200">
            <v>9.0909099999999992</v>
          </cell>
          <cell r="O200"/>
          <cell r="P200">
            <v>7.1428599999999998</v>
          </cell>
          <cell r="Q200"/>
          <cell r="R200">
            <v>13.333335</v>
          </cell>
          <cell r="S200"/>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453</v>
          </cell>
          <cell r="H201" t="str">
            <v>Percentage of high risk long-stay residents with pressure ulcers</v>
          </cell>
          <cell r="I201" t="str">
            <v>Long Stay</v>
          </cell>
          <cell r="J201">
            <v>5</v>
          </cell>
          <cell r="K201"/>
          <cell r="L201">
            <v>4.5454499999999998</v>
          </cell>
          <cell r="M201"/>
          <cell r="N201">
            <v>1.49254</v>
          </cell>
          <cell r="O201"/>
          <cell r="P201">
            <v>1.38889</v>
          </cell>
          <cell r="Q201"/>
          <cell r="R201">
            <v>3.0188679999999999</v>
          </cell>
          <cell r="S201"/>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453</v>
          </cell>
          <cell r="H202" t="str">
            <v>Percentage of high risk long-stay residents with pressure ulcers</v>
          </cell>
          <cell r="I202" t="str">
            <v>Long Stay</v>
          </cell>
          <cell r="J202">
            <v>4.3478300000000001</v>
          </cell>
          <cell r="K202"/>
          <cell r="L202">
            <v>7.1428599999999998</v>
          </cell>
          <cell r="M202"/>
          <cell r="N202">
            <v>6.25</v>
          </cell>
          <cell r="O202"/>
          <cell r="P202">
            <v>6.6666699999999999</v>
          </cell>
          <cell r="Q202"/>
          <cell r="R202">
            <v>6.194693</v>
          </cell>
          <cell r="S202"/>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453</v>
          </cell>
          <cell r="H203" t="str">
            <v>Percentage of high risk long-stay residents with pressure ulcers</v>
          </cell>
          <cell r="I203" t="str">
            <v>Long Stay</v>
          </cell>
          <cell r="J203">
            <v>12.727270000000001</v>
          </cell>
          <cell r="K203"/>
          <cell r="L203">
            <v>15.517239999999999</v>
          </cell>
          <cell r="M203"/>
          <cell r="N203">
            <v>9.2592599999999994</v>
          </cell>
          <cell r="O203"/>
          <cell r="P203">
            <v>3.5714299999999999</v>
          </cell>
          <cell r="Q203"/>
          <cell r="R203">
            <v>10.313901</v>
          </cell>
          <cell r="S203"/>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453</v>
          </cell>
          <cell r="H204" t="str">
            <v>Percentage of high risk long-stay residents with pressure ulcers</v>
          </cell>
          <cell r="I204" t="str">
            <v>Long Stay</v>
          </cell>
          <cell r="J204">
            <v>9.0909099999999992</v>
          </cell>
          <cell r="K204"/>
          <cell r="L204">
            <v>14.28571</v>
          </cell>
          <cell r="M204"/>
          <cell r="N204">
            <v>13.725490000000001</v>
          </cell>
          <cell r="O204"/>
          <cell r="P204">
            <v>14</v>
          </cell>
          <cell r="Q204"/>
          <cell r="R204">
            <v>12.834224000000001</v>
          </cell>
          <cell r="S204"/>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453</v>
          </cell>
          <cell r="H205" t="str">
            <v>Percentage of high risk long-stay residents with pressure ulcers</v>
          </cell>
          <cell r="I205" t="str">
            <v>Long Stay</v>
          </cell>
          <cell r="J205">
            <v>2.2222200000000001</v>
          </cell>
          <cell r="K205"/>
          <cell r="L205">
            <v>5.7692300000000003</v>
          </cell>
          <cell r="M205"/>
          <cell r="N205">
            <v>6.8965500000000004</v>
          </cell>
          <cell r="O205"/>
          <cell r="P205">
            <v>5.2631600000000001</v>
          </cell>
          <cell r="Q205"/>
          <cell r="R205">
            <v>5.1886789999999996</v>
          </cell>
          <cell r="S205"/>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453</v>
          </cell>
          <cell r="H206" t="str">
            <v>Percentage of high risk long-stay residents with pressure ulcers</v>
          </cell>
          <cell r="I206" t="str">
            <v>Long Stay</v>
          </cell>
          <cell r="J206">
            <v>12.5</v>
          </cell>
          <cell r="K206"/>
          <cell r="L206">
            <v>11.32075</v>
          </cell>
          <cell r="M206"/>
          <cell r="N206">
            <v>13.114750000000001</v>
          </cell>
          <cell r="O206"/>
          <cell r="P206">
            <v>10.71429</v>
          </cell>
          <cell r="Q206"/>
          <cell r="R206">
            <v>11.946902</v>
          </cell>
          <cell r="S206"/>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453</v>
          </cell>
          <cell r="H207" t="str">
            <v>Percentage of high risk long-stay residents with pressure ulcers</v>
          </cell>
          <cell r="I207" t="str">
            <v>Long Stay</v>
          </cell>
          <cell r="J207">
            <v>5.4545500000000002</v>
          </cell>
          <cell r="K207"/>
          <cell r="L207">
            <v>4.8387099999999998</v>
          </cell>
          <cell r="M207"/>
          <cell r="N207">
            <v>9.0909099999999992</v>
          </cell>
          <cell r="O207"/>
          <cell r="P207">
            <v>10.14493</v>
          </cell>
          <cell r="Q207"/>
          <cell r="R207">
            <v>7.5396850000000004</v>
          </cell>
          <cell r="S207"/>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453</v>
          </cell>
          <cell r="H208" t="str">
            <v>Percentage of high risk long-stay residents with pressure ulcers</v>
          </cell>
          <cell r="I208" t="str">
            <v>Long Stay</v>
          </cell>
          <cell r="J208">
            <v>4</v>
          </cell>
          <cell r="K208"/>
          <cell r="L208">
            <v>2.1739099999999998</v>
          </cell>
          <cell r="M208"/>
          <cell r="N208">
            <v>6.5217400000000003</v>
          </cell>
          <cell r="O208"/>
          <cell r="P208">
            <v>4.1666699999999999</v>
          </cell>
          <cell r="Q208"/>
          <cell r="R208">
            <v>4.2105269999999999</v>
          </cell>
          <cell r="S208"/>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453</v>
          </cell>
          <cell r="H209" t="str">
            <v>Percentage of high risk long-stay residents with pressure ulcers</v>
          </cell>
          <cell r="I209" t="str">
            <v>Long Stay</v>
          </cell>
          <cell r="J209">
            <v>2.0833300000000001</v>
          </cell>
          <cell r="K209"/>
          <cell r="L209">
            <v>2</v>
          </cell>
          <cell r="M209"/>
          <cell r="N209">
            <v>4</v>
          </cell>
          <cell r="O209"/>
          <cell r="P209">
            <v>1.9230799999999999</v>
          </cell>
          <cell r="Q209"/>
          <cell r="R209">
            <v>2.5</v>
          </cell>
          <cell r="S209"/>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453</v>
          </cell>
          <cell r="H210" t="str">
            <v>Percentage of high risk long-stay residents with pressure ulcers</v>
          </cell>
          <cell r="I210" t="str">
            <v>Long Stay</v>
          </cell>
          <cell r="J210">
            <v>5.78512</v>
          </cell>
          <cell r="K210"/>
          <cell r="L210">
            <v>8.4033599999999993</v>
          </cell>
          <cell r="M210"/>
          <cell r="N210">
            <v>7.4766399999999997</v>
          </cell>
          <cell r="O210"/>
          <cell r="P210">
            <v>4.7169800000000004</v>
          </cell>
          <cell r="Q210"/>
          <cell r="R210">
            <v>6.6225160000000001</v>
          </cell>
          <cell r="S210"/>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453</v>
          </cell>
          <cell r="H211" t="str">
            <v>Percentage of high risk long-stay residents with pressure ulcers</v>
          </cell>
          <cell r="I211" t="str">
            <v>Long Stay</v>
          </cell>
          <cell r="J211">
            <v>23.25581</v>
          </cell>
          <cell r="K211"/>
          <cell r="L211">
            <v>32.558140000000002</v>
          </cell>
          <cell r="M211"/>
          <cell r="N211">
            <v>17.391300000000001</v>
          </cell>
          <cell r="O211"/>
          <cell r="P211">
            <v>20.408159999999999</v>
          </cell>
          <cell r="Q211"/>
          <cell r="R211">
            <v>23.204416999999999</v>
          </cell>
          <cell r="S211"/>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453</v>
          </cell>
          <cell r="H212" t="str">
            <v>Percentage of high risk long-stay residents with pressure ulcers</v>
          </cell>
          <cell r="I212" t="str">
            <v>Long Stay</v>
          </cell>
          <cell r="J212">
            <v>0</v>
          </cell>
          <cell r="K212"/>
          <cell r="L212">
            <v>5.2631600000000001</v>
          </cell>
          <cell r="M212"/>
          <cell r="N212">
            <v>6.7796599999999998</v>
          </cell>
          <cell r="O212"/>
          <cell r="P212">
            <v>2</v>
          </cell>
          <cell r="Q212"/>
          <cell r="R212">
            <v>3.61991</v>
          </cell>
          <cell r="S212"/>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453</v>
          </cell>
          <cell r="H213" t="str">
            <v>Percentage of high risk long-stay residents with pressure ulcers</v>
          </cell>
          <cell r="I213" t="str">
            <v>Long Stay</v>
          </cell>
          <cell r="J213">
            <v>15.68627</v>
          </cell>
          <cell r="K213"/>
          <cell r="L213">
            <v>10.909090000000001</v>
          </cell>
          <cell r="M213"/>
          <cell r="N213">
            <v>8.6956500000000005</v>
          </cell>
          <cell r="O213"/>
          <cell r="P213">
            <v>6.3829799999999999</v>
          </cell>
          <cell r="Q213"/>
          <cell r="R213">
            <v>10.552762</v>
          </cell>
          <cell r="S213"/>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453</v>
          </cell>
          <cell r="H214" t="str">
            <v>Percentage of high risk long-stay residents with pressure ulcers</v>
          </cell>
          <cell r="I214" t="str">
            <v>Long Stay</v>
          </cell>
          <cell r="J214">
            <v>4.87805</v>
          </cell>
          <cell r="K214"/>
          <cell r="L214">
            <v>8.1081099999999999</v>
          </cell>
          <cell r="M214"/>
          <cell r="N214">
            <v>12.820510000000001</v>
          </cell>
          <cell r="O214"/>
          <cell r="P214">
            <v>13.15789</v>
          </cell>
          <cell r="Q214"/>
          <cell r="R214">
            <v>9.6774179999999994</v>
          </cell>
          <cell r="S214"/>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453</v>
          </cell>
          <cell r="H215" t="str">
            <v>Percentage of high risk long-stay residents with pressure ulcers</v>
          </cell>
          <cell r="I215" t="str">
            <v>Long Stay</v>
          </cell>
          <cell r="J215">
            <v>12</v>
          </cell>
          <cell r="K215"/>
          <cell r="L215">
            <v>4.1666699999999999</v>
          </cell>
          <cell r="M215"/>
          <cell r="N215">
            <v>0</v>
          </cell>
          <cell r="O215"/>
          <cell r="P215">
            <v>3.3333300000000001</v>
          </cell>
          <cell r="Q215"/>
          <cell r="R215">
            <v>4.8543690000000002</v>
          </cell>
          <cell r="S215"/>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453</v>
          </cell>
          <cell r="H216" t="str">
            <v>Percentage of high risk long-stay residents with pressure ulcers</v>
          </cell>
          <cell r="I216" t="str">
            <v>Long Stay</v>
          </cell>
          <cell r="J216">
            <v>7.5949400000000002</v>
          </cell>
          <cell r="K216"/>
          <cell r="L216">
            <v>11.36364</v>
          </cell>
          <cell r="M216"/>
          <cell r="N216">
            <v>9.6385500000000004</v>
          </cell>
          <cell r="O216"/>
          <cell r="P216">
            <v>6.9444400000000002</v>
          </cell>
          <cell r="Q216"/>
          <cell r="R216">
            <v>9.0062110000000004</v>
          </cell>
          <cell r="S216"/>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453</v>
          </cell>
          <cell r="H217" t="str">
            <v>Percentage of high risk long-stay residents with pressure ulcers</v>
          </cell>
          <cell r="I217" t="str">
            <v>Long Stay</v>
          </cell>
          <cell r="J217">
            <v>6.6666699999999999</v>
          </cell>
          <cell r="K217"/>
          <cell r="L217">
            <v>9.1666699999999999</v>
          </cell>
          <cell r="M217"/>
          <cell r="N217">
            <v>6.6666699999999999</v>
          </cell>
          <cell r="O217"/>
          <cell r="P217">
            <v>7.2</v>
          </cell>
          <cell r="Q217"/>
          <cell r="R217">
            <v>7.4226830000000001</v>
          </cell>
          <cell r="S217"/>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453</v>
          </cell>
          <cell r="H218" t="str">
            <v>Percentage of high risk long-stay residents with pressure ulcers</v>
          </cell>
          <cell r="I218" t="str">
            <v>Long Stay</v>
          </cell>
          <cell r="J218">
            <v>8.8235299999999999</v>
          </cell>
          <cell r="K218"/>
          <cell r="L218">
            <v>11.11111</v>
          </cell>
          <cell r="M218"/>
          <cell r="N218">
            <v>3.0303</v>
          </cell>
          <cell r="O218"/>
          <cell r="P218">
            <v>2.8571399999999998</v>
          </cell>
          <cell r="Q218"/>
          <cell r="R218">
            <v>6.521738</v>
          </cell>
          <cell r="S218"/>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453</v>
          </cell>
          <cell r="H219" t="str">
            <v>Percentage of high risk long-stay residents with pressure ulcers</v>
          </cell>
          <cell r="I219" t="str">
            <v>Long Stay</v>
          </cell>
          <cell r="J219">
            <v>3.5714299999999999</v>
          </cell>
          <cell r="K219"/>
          <cell r="L219">
            <v>5.4054099999999998</v>
          </cell>
          <cell r="M219"/>
          <cell r="N219">
            <v>7.69231</v>
          </cell>
          <cell r="O219"/>
          <cell r="P219">
            <v>9.2592599999999994</v>
          </cell>
          <cell r="Q219"/>
          <cell r="R219">
            <v>7.0175460000000003</v>
          </cell>
          <cell r="S219"/>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453</v>
          </cell>
          <cell r="H220" t="str">
            <v>Percentage of high risk long-stay residents with pressure ulcers</v>
          </cell>
          <cell r="I220" t="str">
            <v>Long Stay</v>
          </cell>
          <cell r="J220">
            <v>14.705880000000001</v>
          </cell>
          <cell r="K220"/>
          <cell r="L220">
            <v>9.6774199999999997</v>
          </cell>
          <cell r="M220"/>
          <cell r="N220">
            <v>3.5714299999999999</v>
          </cell>
          <cell r="O220"/>
          <cell r="P220">
            <v>9.6774199999999997</v>
          </cell>
          <cell r="Q220"/>
          <cell r="R220">
            <v>9.6774190000000004</v>
          </cell>
          <cell r="S220"/>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453</v>
          </cell>
          <cell r="H221" t="str">
            <v>Percentage of high risk long-stay residents with pressure ulcers</v>
          </cell>
          <cell r="I221" t="str">
            <v>Long Stay</v>
          </cell>
          <cell r="J221">
            <v>4.87805</v>
          </cell>
          <cell r="K221"/>
          <cell r="L221">
            <v>4.7618999999999998</v>
          </cell>
          <cell r="M221"/>
          <cell r="N221">
            <v>7.69231</v>
          </cell>
          <cell r="O221"/>
          <cell r="P221">
            <v>7.5</v>
          </cell>
          <cell r="Q221"/>
          <cell r="R221">
            <v>6.1728389999999997</v>
          </cell>
          <cell r="S221"/>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453</v>
          </cell>
          <cell r="H222" t="str">
            <v>Percentage of high risk long-stay residents with pressure ulcers</v>
          </cell>
          <cell r="I222" t="str">
            <v>Long Stay</v>
          </cell>
          <cell r="J222" t="str">
            <v>*</v>
          </cell>
          <cell r="K222">
            <v>9</v>
          </cell>
          <cell r="L222" t="str">
            <v>*</v>
          </cell>
          <cell r="M222">
            <v>9</v>
          </cell>
          <cell r="N222" t="str">
            <v>*</v>
          </cell>
          <cell r="O222">
            <v>9</v>
          </cell>
          <cell r="P222" t="str">
            <v>*</v>
          </cell>
          <cell r="Q222">
            <v>9</v>
          </cell>
          <cell r="R222">
            <v>20.833331000000001</v>
          </cell>
          <cell r="S222"/>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453</v>
          </cell>
          <cell r="H223" t="str">
            <v>Percentage of high risk long-stay residents with pressure ulcers</v>
          </cell>
          <cell r="I223" t="str">
            <v>Long Stay</v>
          </cell>
          <cell r="J223">
            <v>13.75</v>
          </cell>
          <cell r="K223"/>
          <cell r="L223">
            <v>12.65823</v>
          </cell>
          <cell r="M223"/>
          <cell r="N223">
            <v>13.51351</v>
          </cell>
          <cell r="O223"/>
          <cell r="P223">
            <v>15.85366</v>
          </cell>
          <cell r="Q223"/>
          <cell r="R223">
            <v>13.968254</v>
          </cell>
          <cell r="S223"/>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453</v>
          </cell>
          <cell r="H224" t="str">
            <v>Percentage of high risk long-stay residents with pressure ulcers</v>
          </cell>
          <cell r="I224" t="str">
            <v>Long Stay</v>
          </cell>
          <cell r="J224">
            <v>15.094340000000001</v>
          </cell>
          <cell r="K224"/>
          <cell r="L224">
            <v>16</v>
          </cell>
          <cell r="M224"/>
          <cell r="N224">
            <v>11.32075</v>
          </cell>
          <cell r="O224"/>
          <cell r="P224">
            <v>5.4545500000000002</v>
          </cell>
          <cell r="Q224"/>
          <cell r="R224">
            <v>11.848341</v>
          </cell>
          <cell r="S224"/>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453</v>
          </cell>
          <cell r="H225" t="str">
            <v>Percentage of high risk long-stay residents with pressure ulcers</v>
          </cell>
          <cell r="I225" t="str">
            <v>Long Stay</v>
          </cell>
          <cell r="J225">
            <v>8</v>
          </cell>
          <cell r="K225"/>
          <cell r="L225">
            <v>4</v>
          </cell>
          <cell r="M225"/>
          <cell r="N225">
            <v>0</v>
          </cell>
          <cell r="O225"/>
          <cell r="P225">
            <v>0</v>
          </cell>
          <cell r="Q225"/>
          <cell r="R225">
            <v>2.970297</v>
          </cell>
          <cell r="S225"/>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453</v>
          </cell>
          <cell r="H226" t="str">
            <v>Percentage of high risk long-stay residents with pressure ulcers</v>
          </cell>
          <cell r="I226" t="str">
            <v>Long Stay</v>
          </cell>
          <cell r="J226">
            <v>7.5757599999999998</v>
          </cell>
          <cell r="K226"/>
          <cell r="L226">
            <v>8.4745799999999996</v>
          </cell>
          <cell r="M226"/>
          <cell r="N226">
            <v>12.12121</v>
          </cell>
          <cell r="O226"/>
          <cell r="P226">
            <v>6.1538500000000003</v>
          </cell>
          <cell r="Q226"/>
          <cell r="R226">
            <v>8.5937520000000003</v>
          </cell>
          <cell r="S226"/>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453</v>
          </cell>
          <cell r="H227" t="str">
            <v>Percentage of high risk long-stay residents with pressure ulcers</v>
          </cell>
          <cell r="I227" t="str">
            <v>Long Stay</v>
          </cell>
          <cell r="J227">
            <v>0</v>
          </cell>
          <cell r="K227"/>
          <cell r="L227">
            <v>0</v>
          </cell>
          <cell r="M227"/>
          <cell r="N227">
            <v>3.7037</v>
          </cell>
          <cell r="O227"/>
          <cell r="P227">
            <v>3.125</v>
          </cell>
          <cell r="Q227"/>
          <cell r="R227">
            <v>1.8691580000000001</v>
          </cell>
          <cell r="S227"/>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453</v>
          </cell>
          <cell r="H228" t="str">
            <v>Percentage of high risk long-stay residents with pressure ulcers</v>
          </cell>
          <cell r="I228" t="str">
            <v>Long Stay</v>
          </cell>
          <cell r="J228">
            <v>10</v>
          </cell>
          <cell r="K228"/>
          <cell r="L228">
            <v>18.644069999999999</v>
          </cell>
          <cell r="M228"/>
          <cell r="N228">
            <v>13.793100000000001</v>
          </cell>
          <cell r="O228"/>
          <cell r="P228">
            <v>3.3898299999999999</v>
          </cell>
          <cell r="Q228"/>
          <cell r="R228">
            <v>11.440678</v>
          </cell>
          <cell r="S228"/>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453</v>
          </cell>
          <cell r="H229" t="str">
            <v>Percentage of high risk long-stay residents with pressure ulcers</v>
          </cell>
          <cell r="I229" t="str">
            <v>Long Stay</v>
          </cell>
          <cell r="J229">
            <v>2.9850699999999999</v>
          </cell>
          <cell r="K229"/>
          <cell r="L229">
            <v>4.3478300000000001</v>
          </cell>
          <cell r="M229"/>
          <cell r="N229">
            <v>3.125</v>
          </cell>
          <cell r="O229"/>
          <cell r="P229">
            <v>1.5872999999999999</v>
          </cell>
          <cell r="Q229"/>
          <cell r="R229">
            <v>3.0418249999999998</v>
          </cell>
          <cell r="S229"/>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453</v>
          </cell>
          <cell r="H230" t="str">
            <v>Percentage of high risk long-stay residents with pressure ulcers</v>
          </cell>
          <cell r="I230" t="str">
            <v>Long Stay</v>
          </cell>
          <cell r="J230">
            <v>7.9365100000000002</v>
          </cell>
          <cell r="K230"/>
          <cell r="L230">
            <v>11.47541</v>
          </cell>
          <cell r="M230"/>
          <cell r="N230">
            <v>19.047619999999998</v>
          </cell>
          <cell r="O230"/>
          <cell r="P230">
            <v>16.66667</v>
          </cell>
          <cell r="Q230"/>
          <cell r="R230">
            <v>13.692947999999999</v>
          </cell>
          <cell r="S230"/>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453</v>
          </cell>
          <cell r="H231" t="str">
            <v>Percentage of high risk long-stay residents with pressure ulcers</v>
          </cell>
          <cell r="I231" t="str">
            <v>Long Stay</v>
          </cell>
          <cell r="J231">
            <v>3.5714299999999999</v>
          </cell>
          <cell r="K231"/>
          <cell r="L231">
            <v>3.2967</v>
          </cell>
          <cell r="M231"/>
          <cell r="N231">
            <v>1.13636</v>
          </cell>
          <cell r="O231"/>
          <cell r="P231">
            <v>4.2105300000000003</v>
          </cell>
          <cell r="Q231"/>
          <cell r="R231">
            <v>3.0726249999999999</v>
          </cell>
          <cell r="S231"/>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453</v>
          </cell>
          <cell r="H232" t="str">
            <v>Percentage of high risk long-stay residents with pressure ulcers</v>
          </cell>
          <cell r="I232" t="str">
            <v>Long Stay</v>
          </cell>
          <cell r="J232">
            <v>7.69231</v>
          </cell>
          <cell r="K232"/>
          <cell r="L232">
            <v>9.7142900000000001</v>
          </cell>
          <cell r="M232"/>
          <cell r="N232">
            <v>10.795450000000001</v>
          </cell>
          <cell r="O232"/>
          <cell r="P232">
            <v>12.42604</v>
          </cell>
          <cell r="Q232"/>
          <cell r="R232">
            <v>10.159653</v>
          </cell>
          <cell r="S232"/>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453</v>
          </cell>
          <cell r="H233" t="str">
            <v>Percentage of high risk long-stay residents with pressure ulcers</v>
          </cell>
          <cell r="I233" t="str">
            <v>Long Stay</v>
          </cell>
          <cell r="J233">
            <v>7.3170700000000002</v>
          </cell>
          <cell r="K233"/>
          <cell r="L233">
            <v>9.3023299999999995</v>
          </cell>
          <cell r="M233"/>
          <cell r="N233">
            <v>8.5106400000000004</v>
          </cell>
          <cell r="O233"/>
          <cell r="P233">
            <v>20.83333</v>
          </cell>
          <cell r="Q233"/>
          <cell r="R233">
            <v>11.731843</v>
          </cell>
          <cell r="S233"/>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453</v>
          </cell>
          <cell r="H234" t="str">
            <v>Percentage of high risk long-stay residents with pressure ulcers</v>
          </cell>
          <cell r="I234" t="str">
            <v>Long Stay</v>
          </cell>
          <cell r="J234">
            <v>25.925930000000001</v>
          </cell>
          <cell r="K234"/>
          <cell r="L234">
            <v>18.75</v>
          </cell>
          <cell r="M234"/>
          <cell r="N234">
            <v>23.68421</v>
          </cell>
          <cell r="O234"/>
          <cell r="P234">
            <v>17.142859999999999</v>
          </cell>
          <cell r="Q234"/>
          <cell r="R234">
            <v>21.212122999999998</v>
          </cell>
          <cell r="S234"/>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453</v>
          </cell>
          <cell r="H235" t="str">
            <v>Percentage of high risk long-stay residents with pressure ulcers</v>
          </cell>
          <cell r="I235" t="str">
            <v>Long Stay</v>
          </cell>
          <cell r="J235">
            <v>11.84211</v>
          </cell>
          <cell r="K235"/>
          <cell r="L235">
            <v>8.4337300000000006</v>
          </cell>
          <cell r="M235"/>
          <cell r="N235">
            <v>9.0909099999999992</v>
          </cell>
          <cell r="O235"/>
          <cell r="P235">
            <v>4.5454499999999998</v>
          </cell>
          <cell r="Q235"/>
          <cell r="R235">
            <v>8.5910639999999994</v>
          </cell>
          <cell r="S235"/>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453</v>
          </cell>
          <cell r="H236" t="str">
            <v>Percentage of high risk long-stay residents with pressure ulcers</v>
          </cell>
          <cell r="I236" t="str">
            <v>Long Stay</v>
          </cell>
          <cell r="J236">
            <v>5.4545500000000002</v>
          </cell>
          <cell r="K236"/>
          <cell r="L236">
            <v>0</v>
          </cell>
          <cell r="M236"/>
          <cell r="N236">
            <v>1.6666700000000001</v>
          </cell>
          <cell r="O236"/>
          <cell r="P236">
            <v>1.8181799999999999</v>
          </cell>
          <cell r="Q236"/>
          <cell r="R236">
            <v>2.2222240000000002</v>
          </cell>
          <cell r="S236"/>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453</v>
          </cell>
          <cell r="H237" t="str">
            <v>Percentage of high risk long-stay residents with pressure ulcers</v>
          </cell>
          <cell r="I237" t="str">
            <v>Long Stay</v>
          </cell>
          <cell r="J237" t="str">
            <v>*</v>
          </cell>
          <cell r="K237">
            <v>9</v>
          </cell>
          <cell r="L237">
            <v>4.7618999999999998</v>
          </cell>
          <cell r="M237"/>
          <cell r="N237">
            <v>14.28571</v>
          </cell>
          <cell r="O237"/>
          <cell r="P237">
            <v>5</v>
          </cell>
          <cell r="Q237"/>
          <cell r="R237">
            <v>11.249997</v>
          </cell>
          <cell r="S237"/>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453</v>
          </cell>
          <cell r="H238" t="str">
            <v>Percentage of high risk long-stay residents with pressure ulcers</v>
          </cell>
          <cell r="I238" t="str">
            <v>Long Stay</v>
          </cell>
          <cell r="J238">
            <v>16.4557</v>
          </cell>
          <cell r="K238"/>
          <cell r="L238">
            <v>9.6385500000000004</v>
          </cell>
          <cell r="M238"/>
          <cell r="N238">
            <v>12.16216</v>
          </cell>
          <cell r="O238"/>
          <cell r="P238">
            <v>13.235290000000001</v>
          </cell>
          <cell r="Q238"/>
          <cell r="R238">
            <v>12.828946</v>
          </cell>
          <cell r="S238"/>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453</v>
          </cell>
          <cell r="H239" t="str">
            <v>Percentage of high risk long-stay residents with pressure ulcers</v>
          </cell>
          <cell r="I239" t="str">
            <v>Long Stay</v>
          </cell>
          <cell r="J239">
            <v>7.69231</v>
          </cell>
          <cell r="K239"/>
          <cell r="L239">
            <v>7.3170700000000002</v>
          </cell>
          <cell r="M239"/>
          <cell r="N239">
            <v>5.4054099999999998</v>
          </cell>
          <cell r="O239"/>
          <cell r="P239">
            <v>4.5454499999999998</v>
          </cell>
          <cell r="Q239"/>
          <cell r="R239">
            <v>6.2111799999999997</v>
          </cell>
          <cell r="S239"/>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453</v>
          </cell>
          <cell r="H240" t="str">
            <v>Percentage of high risk long-stay residents with pressure ulcers</v>
          </cell>
          <cell r="I240" t="str">
            <v>Long Stay</v>
          </cell>
          <cell r="J240">
            <v>12.727270000000001</v>
          </cell>
          <cell r="K240"/>
          <cell r="L240">
            <v>11.11111</v>
          </cell>
          <cell r="M240"/>
          <cell r="N240">
            <v>4.61538</v>
          </cell>
          <cell r="O240"/>
          <cell r="P240">
            <v>9.2307699999999997</v>
          </cell>
          <cell r="Q240"/>
          <cell r="R240">
            <v>9.2741919999999993</v>
          </cell>
          <cell r="S240"/>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453</v>
          </cell>
          <cell r="H241" t="str">
            <v>Percentage of high risk long-stay residents with pressure ulcers</v>
          </cell>
          <cell r="I241" t="str">
            <v>Long Stay</v>
          </cell>
          <cell r="J241">
            <v>14.10256</v>
          </cell>
          <cell r="K241"/>
          <cell r="L241">
            <v>10.97561</v>
          </cell>
          <cell r="M241"/>
          <cell r="N241">
            <v>19.5122</v>
          </cell>
          <cell r="O241"/>
          <cell r="P241">
            <v>16.853929999999998</v>
          </cell>
          <cell r="Q241"/>
          <cell r="R241">
            <v>15.407855</v>
          </cell>
          <cell r="S241"/>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453</v>
          </cell>
          <cell r="H242" t="str">
            <v>Percentage of high risk long-stay residents with pressure ulcers</v>
          </cell>
          <cell r="I242" t="str">
            <v>Long Stay</v>
          </cell>
          <cell r="J242" t="str">
            <v>*</v>
          </cell>
          <cell r="K242">
            <v>9</v>
          </cell>
          <cell r="L242" t="str">
            <v>*</v>
          </cell>
          <cell r="M242">
            <v>9</v>
          </cell>
          <cell r="N242" t="str">
            <v>*</v>
          </cell>
          <cell r="O242">
            <v>9</v>
          </cell>
          <cell r="P242" t="str">
            <v>*</v>
          </cell>
          <cell r="Q242">
            <v>9</v>
          </cell>
          <cell r="R242">
            <v>11.363638</v>
          </cell>
          <cell r="S242"/>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453</v>
          </cell>
          <cell r="H243" t="str">
            <v>Percentage of high risk long-stay residents with pressure ulcers</v>
          </cell>
          <cell r="I243" t="str">
            <v>Long Stay</v>
          </cell>
          <cell r="J243">
            <v>10.52632</v>
          </cell>
          <cell r="K243"/>
          <cell r="L243">
            <v>7.3170700000000002</v>
          </cell>
          <cell r="M243"/>
          <cell r="N243">
            <v>8.5106400000000004</v>
          </cell>
          <cell r="O243"/>
          <cell r="P243">
            <v>10.204079999999999</v>
          </cell>
          <cell r="Q243"/>
          <cell r="R243">
            <v>9.1428569999999993</v>
          </cell>
          <cell r="S243"/>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453</v>
          </cell>
          <cell r="H244" t="str">
            <v>Percentage of high risk long-stay residents with pressure ulcers</v>
          </cell>
          <cell r="I244" t="str">
            <v>Long Stay</v>
          </cell>
          <cell r="J244">
            <v>9.0909099999999992</v>
          </cell>
          <cell r="K244"/>
          <cell r="L244">
            <v>10.27397</v>
          </cell>
          <cell r="M244"/>
          <cell r="N244">
            <v>9.2105300000000003</v>
          </cell>
          <cell r="O244"/>
          <cell r="P244">
            <v>9.8684200000000004</v>
          </cell>
          <cell r="Q244"/>
          <cell r="R244">
            <v>9.6026489999999995</v>
          </cell>
          <cell r="S244"/>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453</v>
          </cell>
          <cell r="H245" t="str">
            <v>Percentage of high risk long-stay residents with pressure ulcers</v>
          </cell>
          <cell r="I245" t="str">
            <v>Long Stay</v>
          </cell>
          <cell r="J245">
            <v>16.98113</v>
          </cell>
          <cell r="K245"/>
          <cell r="L245">
            <v>13.043480000000001</v>
          </cell>
          <cell r="M245"/>
          <cell r="N245">
            <v>17.391300000000001</v>
          </cell>
          <cell r="O245"/>
          <cell r="P245">
            <v>16</v>
          </cell>
          <cell r="Q245"/>
          <cell r="R245">
            <v>15.897435</v>
          </cell>
          <cell r="S245"/>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453</v>
          </cell>
          <cell r="H246" t="str">
            <v>Percentage of high risk long-stay residents with pressure ulcers</v>
          </cell>
          <cell r="I246" t="str">
            <v>Long Stay</v>
          </cell>
          <cell r="J246">
            <v>10.86957</v>
          </cell>
          <cell r="K246"/>
          <cell r="L246">
            <v>6.6666699999999999</v>
          </cell>
          <cell r="M246"/>
          <cell r="N246">
            <v>6.3829799999999999</v>
          </cell>
          <cell r="O246"/>
          <cell r="P246">
            <v>12.5</v>
          </cell>
          <cell r="Q246"/>
          <cell r="R246">
            <v>8.8235320000000002</v>
          </cell>
          <cell r="S246"/>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453</v>
          </cell>
          <cell r="H247" t="str">
            <v>Percentage of high risk long-stay residents with pressure ulcers</v>
          </cell>
          <cell r="I247" t="str">
            <v>Long Stay</v>
          </cell>
          <cell r="J247">
            <v>5</v>
          </cell>
          <cell r="K247"/>
          <cell r="L247">
            <v>0</v>
          </cell>
          <cell r="M247"/>
          <cell r="N247">
            <v>8.6956500000000005</v>
          </cell>
          <cell r="O247"/>
          <cell r="P247">
            <v>15.68627</v>
          </cell>
          <cell r="Q247"/>
          <cell r="R247">
            <v>7.6086939999999998</v>
          </cell>
          <cell r="S247"/>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453</v>
          </cell>
          <cell r="H248" t="str">
            <v>Percentage of high risk long-stay residents with pressure ulcers</v>
          </cell>
          <cell r="I248" t="str">
            <v>Long Stay</v>
          </cell>
          <cell r="J248">
            <v>14.28571</v>
          </cell>
          <cell r="K248"/>
          <cell r="L248">
            <v>10</v>
          </cell>
          <cell r="M248"/>
          <cell r="N248">
            <v>10.34483</v>
          </cell>
          <cell r="O248"/>
          <cell r="P248">
            <v>16.66667</v>
          </cell>
          <cell r="Q248"/>
          <cell r="R248">
            <v>12.820513</v>
          </cell>
          <cell r="S248"/>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453</v>
          </cell>
          <cell r="H249" t="str">
            <v>Percentage of high risk long-stay residents with pressure ulcers</v>
          </cell>
          <cell r="I249" t="str">
            <v>Long Stay</v>
          </cell>
          <cell r="J249">
            <v>17.64706</v>
          </cell>
          <cell r="K249"/>
          <cell r="L249">
            <v>15.15152</v>
          </cell>
          <cell r="M249"/>
          <cell r="N249">
            <v>5.7142900000000001</v>
          </cell>
          <cell r="O249"/>
          <cell r="P249">
            <v>11.11111</v>
          </cell>
          <cell r="Q249"/>
          <cell r="R249">
            <v>12.318842999999999</v>
          </cell>
          <cell r="S249"/>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453</v>
          </cell>
          <cell r="H250" t="str">
            <v>Percentage of high risk long-stay residents with pressure ulcers</v>
          </cell>
          <cell r="I250" t="str">
            <v>Long Stay</v>
          </cell>
          <cell r="J250">
            <v>6.7796599999999998</v>
          </cell>
          <cell r="K250"/>
          <cell r="L250">
            <v>4.5454499999999998</v>
          </cell>
          <cell r="M250"/>
          <cell r="N250">
            <v>6.8493199999999996</v>
          </cell>
          <cell r="O250"/>
          <cell r="P250">
            <v>4.9382700000000002</v>
          </cell>
          <cell r="Q250"/>
          <cell r="R250">
            <v>5.7347669999999997</v>
          </cell>
          <cell r="S250"/>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453</v>
          </cell>
          <cell r="H251" t="str">
            <v>Percentage of high risk long-stay residents with pressure ulcers</v>
          </cell>
          <cell r="I251" t="str">
            <v>Long Stay</v>
          </cell>
          <cell r="J251">
            <v>14.47368</v>
          </cell>
          <cell r="K251"/>
          <cell r="L251">
            <v>16.438359999999999</v>
          </cell>
          <cell r="M251"/>
          <cell r="N251">
            <v>14.66667</v>
          </cell>
          <cell r="O251"/>
          <cell r="P251">
            <v>9.78261</v>
          </cell>
          <cell r="Q251"/>
          <cell r="R251">
            <v>13.607595999999999</v>
          </cell>
          <cell r="S251"/>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453</v>
          </cell>
          <cell r="H252" t="str">
            <v>Percentage of high risk long-stay residents with pressure ulcers</v>
          </cell>
          <cell r="I252" t="str">
            <v>Long Stay</v>
          </cell>
          <cell r="J252">
            <v>0</v>
          </cell>
          <cell r="K252"/>
          <cell r="L252">
            <v>4.7618999999999998</v>
          </cell>
          <cell r="M252"/>
          <cell r="N252">
            <v>18.181819999999998</v>
          </cell>
          <cell r="O252"/>
          <cell r="P252">
            <v>8.6956500000000005</v>
          </cell>
          <cell r="Q252"/>
          <cell r="R252">
            <v>8.0459759999999996</v>
          </cell>
          <cell r="S252"/>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453</v>
          </cell>
          <cell r="H253" t="str">
            <v>Percentage of high risk long-stay residents with pressure ulcers</v>
          </cell>
          <cell r="I253" t="str">
            <v>Long Stay</v>
          </cell>
          <cell r="J253">
            <v>7.1428599999999998</v>
          </cell>
          <cell r="K253"/>
          <cell r="L253">
            <v>3.5714299999999999</v>
          </cell>
          <cell r="M253"/>
          <cell r="N253">
            <v>3.3333300000000001</v>
          </cell>
          <cell r="O253"/>
          <cell r="P253">
            <v>3.7037</v>
          </cell>
          <cell r="Q253"/>
          <cell r="R253">
            <v>4.4247779999999999</v>
          </cell>
          <cell r="S253"/>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453</v>
          </cell>
          <cell r="H254" t="str">
            <v>Percentage of high risk long-stay residents with pressure ulcers</v>
          </cell>
          <cell r="I254" t="str">
            <v>Long Stay</v>
          </cell>
          <cell r="J254" t="str">
            <v>*</v>
          </cell>
          <cell r="K254">
            <v>9</v>
          </cell>
          <cell r="L254" t="str">
            <v>*</v>
          </cell>
          <cell r="M254">
            <v>9</v>
          </cell>
          <cell r="N254" t="str">
            <v>*</v>
          </cell>
          <cell r="O254">
            <v>9</v>
          </cell>
          <cell r="P254">
            <v>4.7618999999999998</v>
          </cell>
          <cell r="Q254"/>
          <cell r="R254">
            <v>11.111110999999999</v>
          </cell>
          <cell r="S254"/>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453</v>
          </cell>
          <cell r="H255" t="str">
            <v>Percentage of high risk long-stay residents with pressure ulcers</v>
          </cell>
          <cell r="I255" t="str">
            <v>Long Stay</v>
          </cell>
          <cell r="J255" t="str">
            <v>*</v>
          </cell>
          <cell r="K255">
            <v>9</v>
          </cell>
          <cell r="L255" t="str">
            <v>*</v>
          </cell>
          <cell r="M255">
            <v>9</v>
          </cell>
          <cell r="N255" t="str">
            <v>*</v>
          </cell>
          <cell r="O255">
            <v>9</v>
          </cell>
          <cell r="P255" t="str">
            <v>*</v>
          </cell>
          <cell r="Q255">
            <v>9</v>
          </cell>
          <cell r="R255">
            <v>7.3529439999999999</v>
          </cell>
          <cell r="S255"/>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453</v>
          </cell>
          <cell r="H256" t="str">
            <v>Percentage of high risk long-stay residents with pressure ulcers</v>
          </cell>
          <cell r="I256" t="str">
            <v>Long Stay</v>
          </cell>
          <cell r="J256">
            <v>4</v>
          </cell>
          <cell r="K256"/>
          <cell r="L256">
            <v>0</v>
          </cell>
          <cell r="M256"/>
          <cell r="N256">
            <v>12.5</v>
          </cell>
          <cell r="O256"/>
          <cell r="P256">
            <v>0</v>
          </cell>
          <cell r="Q256"/>
          <cell r="R256">
            <v>4.4943819999999999</v>
          </cell>
          <cell r="S256"/>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453</v>
          </cell>
          <cell r="H257" t="str">
            <v>Percentage of high risk long-stay residents with pressure ulcers</v>
          </cell>
          <cell r="I257" t="str">
            <v>Long Stay</v>
          </cell>
          <cell r="J257">
            <v>2.0408200000000001</v>
          </cell>
          <cell r="K257"/>
          <cell r="L257">
            <v>5.9405900000000003</v>
          </cell>
          <cell r="M257"/>
          <cell r="N257">
            <v>3.0612200000000001</v>
          </cell>
          <cell r="O257"/>
          <cell r="P257">
            <v>6.1224499999999997</v>
          </cell>
          <cell r="Q257"/>
          <cell r="R257">
            <v>4.3037960000000002</v>
          </cell>
          <cell r="S257"/>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453</v>
          </cell>
          <cell r="H258" t="str">
            <v>Percentage of high risk long-stay residents with pressure ulcers</v>
          </cell>
          <cell r="I258" t="str">
            <v>Long Stay</v>
          </cell>
          <cell r="J258">
            <v>2</v>
          </cell>
          <cell r="K258"/>
          <cell r="L258">
            <v>6.5573800000000002</v>
          </cell>
          <cell r="M258"/>
          <cell r="N258">
            <v>10.71429</v>
          </cell>
          <cell r="O258"/>
          <cell r="P258">
            <v>8</v>
          </cell>
          <cell r="Q258"/>
          <cell r="R258">
            <v>7.0247950000000001</v>
          </cell>
          <cell r="S258"/>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453</v>
          </cell>
          <cell r="H259" t="str">
            <v>Percentage of high risk long-stay residents with pressure ulcers</v>
          </cell>
          <cell r="I259" t="str">
            <v>Long Stay</v>
          </cell>
          <cell r="J259">
            <v>10.34483</v>
          </cell>
          <cell r="K259"/>
          <cell r="L259">
            <v>7.1428599999999998</v>
          </cell>
          <cell r="M259"/>
          <cell r="N259">
            <v>6.6666699999999999</v>
          </cell>
          <cell r="O259"/>
          <cell r="P259">
            <v>8.8235299999999999</v>
          </cell>
          <cell r="Q259"/>
          <cell r="R259">
            <v>8.2644649999999995</v>
          </cell>
          <cell r="S259"/>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453</v>
          </cell>
          <cell r="H260" t="str">
            <v>Percentage of high risk long-stay residents with pressure ulcers</v>
          </cell>
          <cell r="I260" t="str">
            <v>Long Stay</v>
          </cell>
          <cell r="J260">
            <v>3.125</v>
          </cell>
          <cell r="K260"/>
          <cell r="L260">
            <v>3.3333300000000001</v>
          </cell>
          <cell r="M260"/>
          <cell r="N260">
            <v>0</v>
          </cell>
          <cell r="O260"/>
          <cell r="P260">
            <v>0</v>
          </cell>
          <cell r="Q260"/>
          <cell r="R260">
            <v>1.8691580000000001</v>
          </cell>
          <cell r="S260"/>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453</v>
          </cell>
          <cell r="H261" t="str">
            <v>Percentage of high risk long-stay residents with pressure ulcers</v>
          </cell>
          <cell r="I261" t="str">
            <v>Long Stay</v>
          </cell>
          <cell r="J261" t="str">
            <v>*</v>
          </cell>
          <cell r="K261">
            <v>9</v>
          </cell>
          <cell r="L261" t="str">
            <v>*</v>
          </cell>
          <cell r="M261">
            <v>9</v>
          </cell>
          <cell r="N261" t="str">
            <v>*</v>
          </cell>
          <cell r="O261">
            <v>9</v>
          </cell>
          <cell r="P261" t="str">
            <v>*</v>
          </cell>
          <cell r="Q261">
            <v>9</v>
          </cell>
          <cell r="R261">
            <v>12.820513</v>
          </cell>
          <cell r="S261"/>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453</v>
          </cell>
          <cell r="H262" t="str">
            <v>Percentage of high risk long-stay residents with pressure ulcers</v>
          </cell>
          <cell r="I262" t="str">
            <v>Long Stay</v>
          </cell>
          <cell r="J262">
            <v>13.55932</v>
          </cell>
          <cell r="K262"/>
          <cell r="L262">
            <v>11.864409999999999</v>
          </cell>
          <cell r="M262"/>
          <cell r="N262">
            <v>9.5238099999999992</v>
          </cell>
          <cell r="O262"/>
          <cell r="P262">
            <v>9.5238099999999992</v>
          </cell>
          <cell r="Q262"/>
          <cell r="R262">
            <v>11.065574</v>
          </cell>
          <cell r="S262"/>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453</v>
          </cell>
          <cell r="H263" t="str">
            <v>Percentage of high risk long-stay residents with pressure ulcers</v>
          </cell>
          <cell r="I263" t="str">
            <v>Long Stay</v>
          </cell>
          <cell r="J263" t="str">
            <v>*</v>
          </cell>
          <cell r="K263">
            <v>9</v>
          </cell>
          <cell r="L263" t="str">
            <v>*</v>
          </cell>
          <cell r="M263">
            <v>9</v>
          </cell>
          <cell r="N263">
            <v>14.28571</v>
          </cell>
          <cell r="O263"/>
          <cell r="P263">
            <v>5</v>
          </cell>
          <cell r="Q263"/>
          <cell r="R263">
            <v>10.958904</v>
          </cell>
          <cell r="S263"/>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453</v>
          </cell>
          <cell r="H264" t="str">
            <v>Percentage of high risk long-stay residents with pressure ulcers</v>
          </cell>
          <cell r="I264" t="str">
            <v>Long Stay</v>
          </cell>
          <cell r="J264">
            <v>19.354839999999999</v>
          </cell>
          <cell r="K264"/>
          <cell r="L264">
            <v>9.0909099999999992</v>
          </cell>
          <cell r="M264"/>
          <cell r="N264">
            <v>13.63636</v>
          </cell>
          <cell r="O264"/>
          <cell r="P264">
            <v>12.5</v>
          </cell>
          <cell r="Q264"/>
          <cell r="R264">
            <v>14.141413999999999</v>
          </cell>
          <cell r="S264"/>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453</v>
          </cell>
          <cell r="H265" t="str">
            <v>Percentage of high risk long-stay residents with pressure ulcers</v>
          </cell>
          <cell r="I265" t="str">
            <v>Long Stay</v>
          </cell>
          <cell r="J265">
            <v>4.1666699999999999</v>
          </cell>
          <cell r="K265"/>
          <cell r="L265">
            <v>2.2727300000000001</v>
          </cell>
          <cell r="M265"/>
          <cell r="N265">
            <v>4.0816299999999996</v>
          </cell>
          <cell r="O265"/>
          <cell r="P265">
            <v>7.1428599999999998</v>
          </cell>
          <cell r="Q265"/>
          <cell r="R265">
            <v>4.3715859999999997</v>
          </cell>
          <cell r="S265"/>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453</v>
          </cell>
          <cell r="H266" t="str">
            <v>Percentage of high risk long-stay residents with pressure ulcers</v>
          </cell>
          <cell r="I266" t="str">
            <v>Long Stay</v>
          </cell>
          <cell r="J266">
            <v>11.11111</v>
          </cell>
          <cell r="K266"/>
          <cell r="L266">
            <v>6.0606099999999996</v>
          </cell>
          <cell r="M266"/>
          <cell r="N266">
            <v>2.9411800000000001</v>
          </cell>
          <cell r="O266"/>
          <cell r="P266">
            <v>13.33333</v>
          </cell>
          <cell r="Q266"/>
          <cell r="R266">
            <v>8.2706780000000002</v>
          </cell>
          <cell r="S266"/>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453</v>
          </cell>
          <cell r="H267" t="str">
            <v>Percentage of high risk long-stay residents with pressure ulcers</v>
          </cell>
          <cell r="I267" t="str">
            <v>Long Stay</v>
          </cell>
          <cell r="J267">
            <v>7.1428599999999998</v>
          </cell>
          <cell r="K267"/>
          <cell r="L267">
            <v>4.87805</v>
          </cell>
          <cell r="M267"/>
          <cell r="N267">
            <v>9.0909099999999992</v>
          </cell>
          <cell r="O267"/>
          <cell r="P267">
            <v>5</v>
          </cell>
          <cell r="Q267"/>
          <cell r="R267">
            <v>6.5868279999999997</v>
          </cell>
          <cell r="S267"/>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453</v>
          </cell>
          <cell r="H268" t="str">
            <v>Percentage of high risk long-stay residents with pressure ulcers</v>
          </cell>
          <cell r="I268" t="str">
            <v>Long Stay</v>
          </cell>
          <cell r="J268">
            <v>1.4285699999999999</v>
          </cell>
          <cell r="K268"/>
          <cell r="L268">
            <v>7.0422500000000001</v>
          </cell>
          <cell r="M268"/>
          <cell r="N268">
            <v>4.2253499999999997</v>
          </cell>
          <cell r="O268"/>
          <cell r="P268">
            <v>13.235290000000001</v>
          </cell>
          <cell r="Q268"/>
          <cell r="R268">
            <v>6.4285690000000004</v>
          </cell>
          <cell r="S268"/>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453</v>
          </cell>
          <cell r="H269" t="str">
            <v>Percentage of high risk long-stay residents with pressure ulcers</v>
          </cell>
          <cell r="I269" t="str">
            <v>Long Stay</v>
          </cell>
          <cell r="J269">
            <v>5.66038</v>
          </cell>
          <cell r="K269"/>
          <cell r="L269">
            <v>8.2568800000000007</v>
          </cell>
          <cell r="M269"/>
          <cell r="N269">
            <v>14.95327</v>
          </cell>
          <cell r="O269"/>
          <cell r="P269">
            <v>5.7142900000000001</v>
          </cell>
          <cell r="Q269"/>
          <cell r="R269">
            <v>8.6651070000000008</v>
          </cell>
          <cell r="S269"/>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453</v>
          </cell>
          <cell r="H270" t="str">
            <v>Percentage of high risk long-stay residents with pressure ulcers</v>
          </cell>
          <cell r="I270" t="str">
            <v>Long Stay</v>
          </cell>
          <cell r="J270">
            <v>6.8627500000000001</v>
          </cell>
          <cell r="K270"/>
          <cell r="L270">
            <v>7.2916699999999999</v>
          </cell>
          <cell r="M270"/>
          <cell r="N270">
            <v>4.3478300000000001</v>
          </cell>
          <cell r="O270"/>
          <cell r="P270">
            <v>8.5106400000000004</v>
          </cell>
          <cell r="Q270"/>
          <cell r="R270">
            <v>6.7708370000000002</v>
          </cell>
          <cell r="S270"/>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453</v>
          </cell>
          <cell r="H271" t="str">
            <v>Percentage of high risk long-stay residents with pressure ulcers</v>
          </cell>
          <cell r="I271" t="str">
            <v>Long Stay</v>
          </cell>
          <cell r="J271" t="str">
            <v>*</v>
          </cell>
          <cell r="K271">
            <v>9</v>
          </cell>
          <cell r="L271">
            <v>25</v>
          </cell>
          <cell r="M271"/>
          <cell r="N271">
            <v>12.5</v>
          </cell>
          <cell r="O271"/>
          <cell r="P271">
            <v>10</v>
          </cell>
          <cell r="Q271"/>
          <cell r="R271">
            <v>14.444444000000001</v>
          </cell>
          <cell r="S271"/>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453</v>
          </cell>
          <cell r="H272" t="str">
            <v>Percentage of high risk long-stay residents with pressure ulcers</v>
          </cell>
          <cell r="I272" t="str">
            <v>Long Stay</v>
          </cell>
          <cell r="J272">
            <v>6.5217400000000003</v>
          </cell>
          <cell r="K272"/>
          <cell r="L272">
            <v>2.32558</v>
          </cell>
          <cell r="M272"/>
          <cell r="N272">
            <v>9.7561</v>
          </cell>
          <cell r="O272"/>
          <cell r="P272">
            <v>5.4054099999999998</v>
          </cell>
          <cell r="Q272"/>
          <cell r="R272">
            <v>5.9880250000000004</v>
          </cell>
          <cell r="S272"/>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453</v>
          </cell>
          <cell r="H273" t="str">
            <v>Percentage of high risk long-stay residents with pressure ulcers</v>
          </cell>
          <cell r="I273" t="str">
            <v>Long Stay</v>
          </cell>
          <cell r="J273" t="str">
            <v>*</v>
          </cell>
          <cell r="K273">
            <v>9</v>
          </cell>
          <cell r="L273" t="str">
            <v>*</v>
          </cell>
          <cell r="M273">
            <v>9</v>
          </cell>
          <cell r="N273" t="str">
            <v>*</v>
          </cell>
          <cell r="O273">
            <v>9</v>
          </cell>
          <cell r="P273" t="str">
            <v>*</v>
          </cell>
          <cell r="Q273">
            <v>9</v>
          </cell>
          <cell r="R273">
            <v>25</v>
          </cell>
          <cell r="S273"/>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453</v>
          </cell>
          <cell r="H274" t="str">
            <v>Percentage of high risk long-stay residents with pressure ulcers</v>
          </cell>
          <cell r="I274" t="str">
            <v>Long Stay</v>
          </cell>
          <cell r="J274">
            <v>9.61538</v>
          </cell>
          <cell r="K274"/>
          <cell r="L274">
            <v>5.4545500000000002</v>
          </cell>
          <cell r="M274"/>
          <cell r="N274">
            <v>3.6363599999999998</v>
          </cell>
          <cell r="O274"/>
          <cell r="P274">
            <v>12.2807</v>
          </cell>
          <cell r="Q274"/>
          <cell r="R274">
            <v>7.762556</v>
          </cell>
          <cell r="S274"/>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453</v>
          </cell>
          <cell r="H275" t="str">
            <v>Percentage of high risk long-stay residents with pressure ulcers</v>
          </cell>
          <cell r="I275" t="str">
            <v>Long Stay</v>
          </cell>
          <cell r="J275">
            <v>15</v>
          </cell>
          <cell r="K275"/>
          <cell r="L275">
            <v>12</v>
          </cell>
          <cell r="M275"/>
          <cell r="N275">
            <v>13.043480000000001</v>
          </cell>
          <cell r="O275"/>
          <cell r="P275">
            <v>4.1666699999999999</v>
          </cell>
          <cell r="Q275"/>
          <cell r="R275">
            <v>10.869567</v>
          </cell>
          <cell r="S275"/>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453</v>
          </cell>
          <cell r="H276" t="str">
            <v>Percentage of high risk long-stay residents with pressure ulcers</v>
          </cell>
          <cell r="I276" t="str">
            <v>Long Stay</v>
          </cell>
          <cell r="J276">
            <v>5</v>
          </cell>
          <cell r="K276"/>
          <cell r="L276">
            <v>14.28571</v>
          </cell>
          <cell r="M276"/>
          <cell r="N276">
            <v>11.11111</v>
          </cell>
          <cell r="O276"/>
          <cell r="P276">
            <v>16.66667</v>
          </cell>
          <cell r="Q276"/>
          <cell r="R276">
            <v>12.121211000000001</v>
          </cell>
          <cell r="S276"/>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453</v>
          </cell>
          <cell r="H277" t="str">
            <v>Percentage of high risk long-stay residents with pressure ulcers</v>
          </cell>
          <cell r="I277" t="str">
            <v>Long Stay</v>
          </cell>
          <cell r="J277">
            <v>15</v>
          </cell>
          <cell r="K277"/>
          <cell r="L277">
            <v>8.1081099999999999</v>
          </cell>
          <cell r="M277"/>
          <cell r="N277">
            <v>9.5238099999999992</v>
          </cell>
          <cell r="O277"/>
          <cell r="P277">
            <v>14.28571</v>
          </cell>
          <cell r="Q277"/>
          <cell r="R277">
            <v>11.801242</v>
          </cell>
          <cell r="S277"/>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453</v>
          </cell>
          <cell r="H278" t="str">
            <v>Percentage of high risk long-stay residents with pressure ulcers</v>
          </cell>
          <cell r="I278" t="str">
            <v>Long Stay</v>
          </cell>
          <cell r="J278">
            <v>7.0175400000000003</v>
          </cell>
          <cell r="K278"/>
          <cell r="L278">
            <v>5.1724100000000002</v>
          </cell>
          <cell r="M278"/>
          <cell r="N278">
            <v>7.8125</v>
          </cell>
          <cell r="O278"/>
          <cell r="P278">
            <v>6.6666699999999999</v>
          </cell>
          <cell r="Q278"/>
          <cell r="R278">
            <v>6.6929129999999999</v>
          </cell>
          <cell r="S278"/>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453</v>
          </cell>
          <cell r="H279" t="str">
            <v>Percentage of high risk long-stay residents with pressure ulcers</v>
          </cell>
          <cell r="I279" t="str">
            <v>Long Stay</v>
          </cell>
          <cell r="J279">
            <v>4.3478300000000001</v>
          </cell>
          <cell r="K279"/>
          <cell r="L279">
            <v>0</v>
          </cell>
          <cell r="M279"/>
          <cell r="N279">
            <v>3.5714299999999999</v>
          </cell>
          <cell r="O279"/>
          <cell r="P279">
            <v>9.5238099999999992</v>
          </cell>
          <cell r="Q279"/>
          <cell r="R279">
            <v>4.0404049999999998</v>
          </cell>
          <cell r="S279"/>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453</v>
          </cell>
          <cell r="H280" t="str">
            <v>Percentage of high risk long-stay residents with pressure ulcers</v>
          </cell>
          <cell r="I280" t="str">
            <v>Long Stay</v>
          </cell>
          <cell r="J280">
            <v>13.63636</v>
          </cell>
          <cell r="K280"/>
          <cell r="L280">
            <v>14.28571</v>
          </cell>
          <cell r="M280"/>
          <cell r="N280">
            <v>13.51351</v>
          </cell>
          <cell r="O280"/>
          <cell r="P280">
            <v>13.88889</v>
          </cell>
          <cell r="Q280"/>
          <cell r="R280">
            <v>13.836475</v>
          </cell>
          <cell r="S280"/>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453</v>
          </cell>
          <cell r="H281" t="str">
            <v>Percentage of high risk long-stay residents with pressure ulcers</v>
          </cell>
          <cell r="I281" t="str">
            <v>Long Stay</v>
          </cell>
          <cell r="J281" t="str">
            <v>*</v>
          </cell>
          <cell r="K281">
            <v>9</v>
          </cell>
          <cell r="L281" t="str">
            <v>*</v>
          </cell>
          <cell r="M281">
            <v>9</v>
          </cell>
          <cell r="N281" t="str">
            <v>*</v>
          </cell>
          <cell r="O281">
            <v>9</v>
          </cell>
          <cell r="P281" t="str">
            <v>*</v>
          </cell>
          <cell r="Q281">
            <v>9</v>
          </cell>
          <cell r="R281">
            <v>1.333334</v>
          </cell>
          <cell r="S281"/>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453</v>
          </cell>
          <cell r="H282" t="str">
            <v>Percentage of high risk long-stay residents with pressure ulcers</v>
          </cell>
          <cell r="I282" t="str">
            <v>Long Stay</v>
          </cell>
          <cell r="J282" t="str">
            <v>*</v>
          </cell>
          <cell r="K282">
            <v>9</v>
          </cell>
          <cell r="L282" t="str">
            <v>*</v>
          </cell>
          <cell r="M282">
            <v>9</v>
          </cell>
          <cell r="N282" t="str">
            <v>*</v>
          </cell>
          <cell r="O282">
            <v>9</v>
          </cell>
          <cell r="P282" t="str">
            <v>*</v>
          </cell>
          <cell r="Q282">
            <v>9</v>
          </cell>
          <cell r="R282">
            <v>9.8360660000000006</v>
          </cell>
          <cell r="S282"/>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453</v>
          </cell>
          <cell r="H283" t="str">
            <v>Percentage of high risk long-stay residents with pressure ulcers</v>
          </cell>
          <cell r="I283" t="str">
            <v>Long Stay</v>
          </cell>
          <cell r="J283">
            <v>20.83333</v>
          </cell>
          <cell r="K283"/>
          <cell r="L283">
            <v>4.5454499999999998</v>
          </cell>
          <cell r="M283"/>
          <cell r="N283">
            <v>0</v>
          </cell>
          <cell r="O283"/>
          <cell r="P283">
            <v>0</v>
          </cell>
          <cell r="Q283"/>
          <cell r="R283">
            <v>6.5934049999999997</v>
          </cell>
          <cell r="S283"/>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453</v>
          </cell>
          <cell r="H284" t="str">
            <v>Percentage of high risk long-stay residents with pressure ulcers</v>
          </cell>
          <cell r="I284" t="str">
            <v>Long Stay</v>
          </cell>
          <cell r="J284">
            <v>8.3333300000000001</v>
          </cell>
          <cell r="K284"/>
          <cell r="L284">
            <v>8.7719299999999993</v>
          </cell>
          <cell r="M284"/>
          <cell r="N284">
            <v>8.4745799999999996</v>
          </cell>
          <cell r="O284"/>
          <cell r="P284">
            <v>5.2631600000000001</v>
          </cell>
          <cell r="Q284"/>
          <cell r="R284">
            <v>7.7253230000000004</v>
          </cell>
          <cell r="S284"/>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453</v>
          </cell>
          <cell r="H285" t="str">
            <v>Percentage of high risk long-stay residents with pressure ulcers</v>
          </cell>
          <cell r="I285" t="str">
            <v>Long Stay</v>
          </cell>
          <cell r="J285">
            <v>7.4074099999999996</v>
          </cell>
          <cell r="K285"/>
          <cell r="L285">
            <v>5.0847499999999997</v>
          </cell>
          <cell r="M285"/>
          <cell r="N285">
            <v>5.5555599999999998</v>
          </cell>
          <cell r="O285"/>
          <cell r="P285">
            <v>10.86957</v>
          </cell>
          <cell r="Q285"/>
          <cell r="R285">
            <v>7.0422580000000004</v>
          </cell>
          <cell r="S285"/>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453</v>
          </cell>
          <cell r="H286" t="str">
            <v>Percentage of high risk long-stay residents with pressure ulcers</v>
          </cell>
          <cell r="I286" t="str">
            <v>Long Stay</v>
          </cell>
          <cell r="J286">
            <v>16.98113</v>
          </cell>
          <cell r="K286"/>
          <cell r="L286">
            <v>9.0909099999999992</v>
          </cell>
          <cell r="M286"/>
          <cell r="N286">
            <v>12.06897</v>
          </cell>
          <cell r="O286"/>
          <cell r="P286">
            <v>11.11111</v>
          </cell>
          <cell r="Q286"/>
          <cell r="R286">
            <v>12.322276</v>
          </cell>
          <cell r="S286"/>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453</v>
          </cell>
          <cell r="H287" t="str">
            <v>Percentage of high risk long-stay residents with pressure ulcers</v>
          </cell>
          <cell r="I287" t="str">
            <v>Long Stay</v>
          </cell>
          <cell r="J287">
            <v>11.39241</v>
          </cell>
          <cell r="K287"/>
          <cell r="L287">
            <v>8.3333300000000001</v>
          </cell>
          <cell r="M287"/>
          <cell r="N287">
            <v>11.39241</v>
          </cell>
          <cell r="O287"/>
          <cell r="P287">
            <v>11.538460000000001</v>
          </cell>
          <cell r="Q287"/>
          <cell r="R287">
            <v>10.625000999999999</v>
          </cell>
          <cell r="S287"/>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453</v>
          </cell>
          <cell r="H288" t="str">
            <v>Percentage of high risk long-stay residents with pressure ulcers</v>
          </cell>
          <cell r="I288" t="str">
            <v>Long Stay</v>
          </cell>
          <cell r="J288">
            <v>7.69231</v>
          </cell>
          <cell r="K288"/>
          <cell r="L288">
            <v>6.25</v>
          </cell>
          <cell r="M288"/>
          <cell r="N288">
            <v>12.903230000000001</v>
          </cell>
          <cell r="O288"/>
          <cell r="P288">
            <v>7.69231</v>
          </cell>
          <cell r="Q288"/>
          <cell r="R288">
            <v>8.5937520000000003</v>
          </cell>
          <cell r="S288"/>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453</v>
          </cell>
          <cell r="H289" t="str">
            <v>Percentage of high risk long-stay residents with pressure ulcers</v>
          </cell>
          <cell r="I289" t="str">
            <v>Long Stay</v>
          </cell>
          <cell r="J289" t="str">
            <v>*</v>
          </cell>
          <cell r="K289">
            <v>9</v>
          </cell>
          <cell r="L289" t="str">
            <v>*</v>
          </cell>
          <cell r="M289">
            <v>9</v>
          </cell>
          <cell r="N289">
            <v>30.43478</v>
          </cell>
          <cell r="O289"/>
          <cell r="P289">
            <v>23.33333</v>
          </cell>
          <cell r="Q289"/>
          <cell r="R289">
            <v>21.839077</v>
          </cell>
          <cell r="S289"/>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453</v>
          </cell>
          <cell r="H290" t="str">
            <v>Percentage of high risk long-stay residents with pressure ulcers</v>
          </cell>
          <cell r="I290" t="str">
            <v>Long Stay</v>
          </cell>
          <cell r="J290">
            <v>13.63636</v>
          </cell>
          <cell r="K290"/>
          <cell r="L290">
            <v>14.28571</v>
          </cell>
          <cell r="M290"/>
          <cell r="N290">
            <v>16.12903</v>
          </cell>
          <cell r="O290"/>
          <cell r="P290">
            <v>11.594200000000001</v>
          </cell>
          <cell r="Q290"/>
          <cell r="R290">
            <v>13.857675</v>
          </cell>
          <cell r="S290"/>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453</v>
          </cell>
          <cell r="H291" t="str">
            <v>Percentage of high risk long-stay residents with pressure ulcers</v>
          </cell>
          <cell r="I291" t="str">
            <v>Long Stay</v>
          </cell>
          <cell r="J291" t="str">
            <v>*</v>
          </cell>
          <cell r="K291">
            <v>9</v>
          </cell>
          <cell r="L291" t="str">
            <v>*</v>
          </cell>
          <cell r="M291">
            <v>9</v>
          </cell>
          <cell r="N291" t="str">
            <v>*</v>
          </cell>
          <cell r="O291">
            <v>9</v>
          </cell>
          <cell r="P291" t="str">
            <v>*</v>
          </cell>
          <cell r="Q291">
            <v>9</v>
          </cell>
          <cell r="R291">
            <v>8.1967219999999994</v>
          </cell>
          <cell r="S291"/>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453</v>
          </cell>
          <cell r="H292" t="str">
            <v>Percentage of high risk long-stay residents with pressure ulcers</v>
          </cell>
          <cell r="I292" t="str">
            <v>Long Stay</v>
          </cell>
          <cell r="J292">
            <v>1.38889</v>
          </cell>
          <cell r="K292"/>
          <cell r="L292">
            <v>2.7777799999999999</v>
          </cell>
          <cell r="M292"/>
          <cell r="N292">
            <v>1.4492799999999999</v>
          </cell>
          <cell r="O292"/>
          <cell r="P292">
            <v>4.3478300000000001</v>
          </cell>
          <cell r="Q292"/>
          <cell r="R292">
            <v>2.622954</v>
          </cell>
          <cell r="S292"/>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453</v>
          </cell>
          <cell r="H293" t="str">
            <v>Percentage of high risk long-stay residents with pressure ulcers</v>
          </cell>
          <cell r="I293" t="str">
            <v>Long Stay</v>
          </cell>
          <cell r="J293">
            <v>13.15789</v>
          </cell>
          <cell r="K293"/>
          <cell r="L293">
            <v>4.4642900000000001</v>
          </cell>
          <cell r="M293"/>
          <cell r="N293">
            <v>7.2580600000000004</v>
          </cell>
          <cell r="O293"/>
          <cell r="P293">
            <v>11.607139999999999</v>
          </cell>
          <cell r="Q293"/>
          <cell r="R293">
            <v>9.0909069999999996</v>
          </cell>
          <cell r="S293"/>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453</v>
          </cell>
          <cell r="H294" t="str">
            <v>Percentage of high risk long-stay residents with pressure ulcers</v>
          </cell>
          <cell r="I294" t="str">
            <v>Long Stay</v>
          </cell>
          <cell r="J294" t="str">
            <v>*</v>
          </cell>
          <cell r="K294">
            <v>9</v>
          </cell>
          <cell r="L294" t="str">
            <v>*</v>
          </cell>
          <cell r="M294">
            <v>9</v>
          </cell>
          <cell r="N294" t="str">
            <v>*</v>
          </cell>
          <cell r="O294">
            <v>9</v>
          </cell>
          <cell r="P294" t="str">
            <v>*</v>
          </cell>
          <cell r="Q294">
            <v>9</v>
          </cell>
          <cell r="R294">
            <v>8.3333340000000007</v>
          </cell>
          <cell r="S294"/>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453</v>
          </cell>
          <cell r="H295" t="str">
            <v>Percentage of high risk long-stay residents with pressure ulcers</v>
          </cell>
          <cell r="I295" t="str">
            <v>Long Stay</v>
          </cell>
          <cell r="J295">
            <v>4</v>
          </cell>
          <cell r="K295"/>
          <cell r="L295">
            <v>2</v>
          </cell>
          <cell r="M295"/>
          <cell r="N295">
            <v>6.6666699999999999</v>
          </cell>
          <cell r="O295"/>
          <cell r="P295">
            <v>8.3333300000000001</v>
          </cell>
          <cell r="Q295"/>
          <cell r="R295">
            <v>4.9723759999999997</v>
          </cell>
          <cell r="S295"/>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453</v>
          </cell>
          <cell r="H296" t="str">
            <v>Percentage of high risk long-stay residents with pressure ulcers</v>
          </cell>
          <cell r="I296" t="str">
            <v>Long Stay</v>
          </cell>
          <cell r="J296">
            <v>9.5890400000000007</v>
          </cell>
          <cell r="K296"/>
          <cell r="L296">
            <v>4.4776100000000003</v>
          </cell>
          <cell r="M296"/>
          <cell r="N296">
            <v>6.7567599999999999</v>
          </cell>
          <cell r="O296"/>
          <cell r="P296">
            <v>8.9743600000000008</v>
          </cell>
          <cell r="Q296"/>
          <cell r="R296">
            <v>7.5342469999999997</v>
          </cell>
          <cell r="S296"/>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453</v>
          </cell>
          <cell r="H297" t="str">
            <v>Percentage of high risk long-stay residents with pressure ulcers</v>
          </cell>
          <cell r="I297" t="str">
            <v>Long Stay</v>
          </cell>
          <cell r="J297">
            <v>11.290319999999999</v>
          </cell>
          <cell r="K297"/>
          <cell r="L297">
            <v>11.11111</v>
          </cell>
          <cell r="M297"/>
          <cell r="N297">
            <v>16.417909999999999</v>
          </cell>
          <cell r="O297"/>
          <cell r="P297">
            <v>8.0645199999999999</v>
          </cell>
          <cell r="Q297"/>
          <cell r="R297">
            <v>11.811024</v>
          </cell>
          <cell r="S297"/>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453</v>
          </cell>
          <cell r="H298" t="str">
            <v>Percentage of high risk long-stay residents with pressure ulcers</v>
          </cell>
          <cell r="I298" t="str">
            <v>Long Stay</v>
          </cell>
          <cell r="J298">
            <v>10.52632</v>
          </cell>
          <cell r="K298"/>
          <cell r="L298">
            <v>13.63636</v>
          </cell>
          <cell r="M298"/>
          <cell r="N298">
            <v>3.5714299999999999</v>
          </cell>
          <cell r="O298"/>
          <cell r="P298">
            <v>12.5</v>
          </cell>
          <cell r="Q298"/>
          <cell r="R298">
            <v>10.447761</v>
          </cell>
          <cell r="S298"/>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453</v>
          </cell>
          <cell r="H299" t="str">
            <v>Percentage of high risk long-stay residents with pressure ulcers</v>
          </cell>
          <cell r="I299" t="str">
            <v>Long Stay</v>
          </cell>
          <cell r="J299">
            <v>9.61538</v>
          </cell>
          <cell r="K299"/>
          <cell r="L299">
            <v>9.5238099999999992</v>
          </cell>
          <cell r="M299"/>
          <cell r="N299">
            <v>7.8125</v>
          </cell>
          <cell r="O299"/>
          <cell r="P299">
            <v>8.1632700000000007</v>
          </cell>
          <cell r="Q299"/>
          <cell r="R299">
            <v>8.7719299999999993</v>
          </cell>
          <cell r="S299"/>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453</v>
          </cell>
          <cell r="H300" t="str">
            <v>Percentage of high risk long-stay residents with pressure ulcers</v>
          </cell>
          <cell r="I300" t="str">
            <v>Long Stay</v>
          </cell>
          <cell r="J300">
            <v>9.0909099999999992</v>
          </cell>
          <cell r="K300"/>
          <cell r="L300">
            <v>16</v>
          </cell>
          <cell r="M300"/>
          <cell r="N300" t="str">
            <v>*</v>
          </cell>
          <cell r="O300">
            <v>9</v>
          </cell>
          <cell r="P300" t="str">
            <v>*</v>
          </cell>
          <cell r="Q300">
            <v>9</v>
          </cell>
          <cell r="R300">
            <v>14.634145999999999</v>
          </cell>
          <cell r="S300"/>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453</v>
          </cell>
          <cell r="H301" t="str">
            <v>Percentage of high risk long-stay residents with pressure ulcers</v>
          </cell>
          <cell r="I301" t="str">
            <v>Long Stay</v>
          </cell>
          <cell r="J301" t="str">
            <v>*</v>
          </cell>
          <cell r="K301">
            <v>9</v>
          </cell>
          <cell r="L301" t="str">
            <v>*</v>
          </cell>
          <cell r="M301">
            <v>9</v>
          </cell>
          <cell r="N301" t="str">
            <v>*</v>
          </cell>
          <cell r="O301">
            <v>9</v>
          </cell>
          <cell r="P301" t="str">
            <v>*</v>
          </cell>
          <cell r="Q301">
            <v>9</v>
          </cell>
          <cell r="R301">
            <v>7.3529419999999996</v>
          </cell>
          <cell r="S301"/>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453</v>
          </cell>
          <cell r="H302" t="str">
            <v>Percentage of high risk long-stay residents with pressure ulcers</v>
          </cell>
          <cell r="I302" t="str">
            <v>Long Stay</v>
          </cell>
          <cell r="J302">
            <v>0</v>
          </cell>
          <cell r="K302"/>
          <cell r="L302">
            <v>5.7142900000000001</v>
          </cell>
          <cell r="M302"/>
          <cell r="N302">
            <v>11.36364</v>
          </cell>
          <cell r="O302"/>
          <cell r="P302">
            <v>6.8181799999999999</v>
          </cell>
          <cell r="Q302"/>
          <cell r="R302">
            <v>6.6225180000000003</v>
          </cell>
          <cell r="S302"/>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453</v>
          </cell>
          <cell r="H303" t="str">
            <v>Percentage of high risk long-stay residents with pressure ulcers</v>
          </cell>
          <cell r="I303" t="str">
            <v>Long Stay</v>
          </cell>
          <cell r="J303" t="str">
            <v>*</v>
          </cell>
          <cell r="K303">
            <v>9</v>
          </cell>
          <cell r="L303" t="str">
            <v>*</v>
          </cell>
          <cell r="M303">
            <v>9</v>
          </cell>
          <cell r="N303" t="str">
            <v>*</v>
          </cell>
          <cell r="O303">
            <v>9</v>
          </cell>
          <cell r="P303" t="str">
            <v>*</v>
          </cell>
          <cell r="Q303">
            <v>9</v>
          </cell>
          <cell r="R303">
            <v>12.307691</v>
          </cell>
          <cell r="S303"/>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453</v>
          </cell>
          <cell r="H304" t="str">
            <v>Percentage of high risk long-stay residents with pressure ulcers</v>
          </cell>
          <cell r="I304" t="str">
            <v>Long Stay</v>
          </cell>
          <cell r="J304">
            <v>11.11111</v>
          </cell>
          <cell r="K304"/>
          <cell r="L304">
            <v>0</v>
          </cell>
          <cell r="M304"/>
          <cell r="N304">
            <v>2.7777799999999999</v>
          </cell>
          <cell r="O304"/>
          <cell r="P304">
            <v>3.0303</v>
          </cell>
          <cell r="Q304"/>
          <cell r="R304">
            <v>4.2857139999999996</v>
          </cell>
          <cell r="S304"/>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453</v>
          </cell>
          <cell r="H305" t="str">
            <v>Percentage of high risk long-stay residents with pressure ulcers</v>
          </cell>
          <cell r="I305" t="str">
            <v>Long Stay</v>
          </cell>
          <cell r="J305">
            <v>7.86517</v>
          </cell>
          <cell r="K305"/>
          <cell r="L305">
            <v>11.62791</v>
          </cell>
          <cell r="M305"/>
          <cell r="N305">
            <v>5.5555599999999998</v>
          </cell>
          <cell r="O305"/>
          <cell r="P305">
            <v>7.69231</v>
          </cell>
          <cell r="Q305"/>
          <cell r="R305">
            <v>8.1460699999999999</v>
          </cell>
          <cell r="S305"/>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453</v>
          </cell>
          <cell r="H306" t="str">
            <v>Percentage of high risk long-stay residents with pressure ulcers</v>
          </cell>
          <cell r="I306" t="str">
            <v>Long Stay</v>
          </cell>
          <cell r="J306">
            <v>11.494249999999999</v>
          </cell>
          <cell r="K306"/>
          <cell r="L306">
            <v>9.3333300000000001</v>
          </cell>
          <cell r="M306"/>
          <cell r="N306">
            <v>12.65823</v>
          </cell>
          <cell r="O306"/>
          <cell r="P306">
            <v>10</v>
          </cell>
          <cell r="Q306"/>
          <cell r="R306">
            <v>10.876132</v>
          </cell>
          <cell r="S306"/>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453</v>
          </cell>
          <cell r="H307" t="str">
            <v>Percentage of high risk long-stay residents with pressure ulcers</v>
          </cell>
          <cell r="I307" t="str">
            <v>Long Stay</v>
          </cell>
          <cell r="J307" t="str">
            <v>*</v>
          </cell>
          <cell r="K307">
            <v>9</v>
          </cell>
          <cell r="L307" t="str">
            <v>*</v>
          </cell>
          <cell r="M307">
            <v>9</v>
          </cell>
          <cell r="N307" t="str">
            <v>*</v>
          </cell>
          <cell r="O307">
            <v>9</v>
          </cell>
          <cell r="P307" t="str">
            <v>*</v>
          </cell>
          <cell r="Q307">
            <v>9</v>
          </cell>
          <cell r="R307">
            <v>20.833334000000001</v>
          </cell>
          <cell r="S307"/>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453</v>
          </cell>
          <cell r="H308" t="str">
            <v>Percentage of high risk long-stay residents with pressure ulcers</v>
          </cell>
          <cell r="I308" t="str">
            <v>Long Stay</v>
          </cell>
          <cell r="J308">
            <v>25</v>
          </cell>
          <cell r="K308"/>
          <cell r="L308">
            <v>24.137930000000001</v>
          </cell>
          <cell r="M308"/>
          <cell r="N308">
            <v>24.242419999999999</v>
          </cell>
          <cell r="O308"/>
          <cell r="P308">
            <v>21.428570000000001</v>
          </cell>
          <cell r="Q308"/>
          <cell r="R308">
            <v>23.728812000000001</v>
          </cell>
          <cell r="S308"/>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453</v>
          </cell>
          <cell r="H309" t="str">
            <v>Percentage of high risk long-stay residents with pressure ulcers</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453</v>
          </cell>
          <cell r="H310" t="str">
            <v>Percentage of high risk long-stay residents with pressure ulcers</v>
          </cell>
          <cell r="I310" t="str">
            <v>Long Stay</v>
          </cell>
          <cell r="J310" t="str">
            <v>*</v>
          </cell>
          <cell r="K310">
            <v>9</v>
          </cell>
          <cell r="L310" t="str">
            <v>*</v>
          </cell>
          <cell r="M310">
            <v>9</v>
          </cell>
          <cell r="N310">
            <v>8.5714299999999994</v>
          </cell>
          <cell r="O310"/>
          <cell r="P310">
            <v>7.5</v>
          </cell>
          <cell r="Q310"/>
          <cell r="R310">
            <v>8.0459770000000006</v>
          </cell>
          <cell r="S310"/>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453</v>
          </cell>
          <cell r="H311" t="str">
            <v>Percentage of high risk long-stay residents with pressure ulcers</v>
          </cell>
          <cell r="I311" t="str">
            <v>Long Stay</v>
          </cell>
          <cell r="J311">
            <v>23.33333</v>
          </cell>
          <cell r="K311"/>
          <cell r="L311">
            <v>15.15152</v>
          </cell>
          <cell r="M311"/>
          <cell r="N311">
            <v>14.63415</v>
          </cell>
          <cell r="O311"/>
          <cell r="P311">
            <v>19.44444</v>
          </cell>
          <cell r="Q311"/>
          <cell r="R311">
            <v>17.857143000000001</v>
          </cell>
          <cell r="S311"/>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453</v>
          </cell>
          <cell r="H312" t="str">
            <v>Percentage of high risk long-stay residents with pressure ulcers</v>
          </cell>
          <cell r="I312" t="str">
            <v>Long Stay</v>
          </cell>
          <cell r="J312">
            <v>15</v>
          </cell>
          <cell r="K312"/>
          <cell r="L312">
            <v>20.83333</v>
          </cell>
          <cell r="M312"/>
          <cell r="N312" t="str">
            <v>*</v>
          </cell>
          <cell r="O312">
            <v>9</v>
          </cell>
          <cell r="P312">
            <v>8.3333300000000001</v>
          </cell>
          <cell r="Q312"/>
          <cell r="R312">
            <v>14.117646000000001</v>
          </cell>
          <cell r="S312"/>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453</v>
          </cell>
          <cell r="H313" t="str">
            <v>Percentage of high risk long-stay residents with pressure ulcers</v>
          </cell>
          <cell r="I313" t="str">
            <v>Long Stay</v>
          </cell>
          <cell r="J313">
            <v>9.375</v>
          </cell>
          <cell r="K313"/>
          <cell r="L313">
            <v>12.5</v>
          </cell>
          <cell r="M313"/>
          <cell r="N313">
            <v>5</v>
          </cell>
          <cell r="O313"/>
          <cell r="P313">
            <v>5.2631600000000001</v>
          </cell>
          <cell r="Q313"/>
          <cell r="R313">
            <v>7.7464789999999999</v>
          </cell>
          <cell r="S313"/>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453</v>
          </cell>
          <cell r="H314" t="str">
            <v>Percentage of high risk long-stay residents with pressure ulcers</v>
          </cell>
          <cell r="I314" t="str">
            <v>Long Stay</v>
          </cell>
          <cell r="J314">
            <v>9.375</v>
          </cell>
          <cell r="K314"/>
          <cell r="L314">
            <v>23.529409999999999</v>
          </cell>
          <cell r="M314"/>
          <cell r="N314">
            <v>6.8965500000000004</v>
          </cell>
          <cell r="O314"/>
          <cell r="P314">
            <v>12</v>
          </cell>
          <cell r="Q314"/>
          <cell r="R314">
            <v>13.333332</v>
          </cell>
          <cell r="S314"/>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453</v>
          </cell>
          <cell r="H315" t="str">
            <v>Percentage of high risk long-stay residents with pressure ulcers</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453</v>
          </cell>
          <cell r="H316" t="str">
            <v>Percentage of high risk long-stay residents with pressure ulcers</v>
          </cell>
          <cell r="I316" t="str">
            <v>Long Stay</v>
          </cell>
          <cell r="J316">
            <v>2.8571399999999998</v>
          </cell>
          <cell r="K316"/>
          <cell r="L316">
            <v>8.3333300000000001</v>
          </cell>
          <cell r="M316"/>
          <cell r="N316">
            <v>8.3333300000000001</v>
          </cell>
          <cell r="O316"/>
          <cell r="P316">
            <v>6.6666699999999999</v>
          </cell>
          <cell r="Q316"/>
          <cell r="R316">
            <v>6.5743929999999997</v>
          </cell>
          <cell r="S316"/>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453</v>
          </cell>
          <cell r="H317" t="str">
            <v>Percentage of high risk long-stay residents with pressure ulcers</v>
          </cell>
          <cell r="I317" t="str">
            <v>Long Stay</v>
          </cell>
          <cell r="J317">
            <v>5.8823499999999997</v>
          </cell>
          <cell r="K317"/>
          <cell r="L317">
            <v>4</v>
          </cell>
          <cell r="M317"/>
          <cell r="N317">
            <v>9.8039199999999997</v>
          </cell>
          <cell r="O317"/>
          <cell r="P317">
            <v>13.461539999999999</v>
          </cell>
          <cell r="Q317"/>
          <cell r="R317">
            <v>8.3333329999999997</v>
          </cell>
          <cell r="S317"/>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453</v>
          </cell>
          <cell r="H318" t="str">
            <v>Percentage of high risk long-stay residents with pressure ulcers</v>
          </cell>
          <cell r="I318" t="str">
            <v>Long Stay</v>
          </cell>
          <cell r="J318">
            <v>14.60674</v>
          </cell>
          <cell r="K318"/>
          <cell r="L318">
            <v>13.924049999999999</v>
          </cell>
          <cell r="M318"/>
          <cell r="N318">
            <v>14.45783</v>
          </cell>
          <cell r="O318"/>
          <cell r="P318">
            <v>15.662649999999999</v>
          </cell>
          <cell r="Q318"/>
          <cell r="R318">
            <v>14.670658</v>
          </cell>
          <cell r="S318"/>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453</v>
          </cell>
          <cell r="H319" t="str">
            <v>Percentage of high risk long-stay residents with pressure ulcers</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453</v>
          </cell>
          <cell r="H320" t="str">
            <v>Percentage of high risk long-stay residents with pressure ulcers</v>
          </cell>
          <cell r="I320" t="str">
            <v>Long Stay</v>
          </cell>
          <cell r="J320">
            <v>6.7226900000000001</v>
          </cell>
          <cell r="K320"/>
          <cell r="L320">
            <v>10.56911</v>
          </cell>
          <cell r="M320"/>
          <cell r="N320">
            <v>13.043480000000001</v>
          </cell>
          <cell r="O320"/>
          <cell r="P320">
            <v>4.7618999999999998</v>
          </cell>
          <cell r="Q320"/>
          <cell r="R320">
            <v>8.8744599999999991</v>
          </cell>
          <cell r="S320"/>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453</v>
          </cell>
          <cell r="H321" t="str">
            <v>Percentage of high risk long-stay residents with pressure ulcers</v>
          </cell>
          <cell r="I321" t="str">
            <v>Long Stay</v>
          </cell>
          <cell r="J321">
            <v>14.28571</v>
          </cell>
          <cell r="K321"/>
          <cell r="L321">
            <v>2.4390200000000002</v>
          </cell>
          <cell r="M321"/>
          <cell r="N321">
            <v>4.5454499999999998</v>
          </cell>
          <cell r="O321"/>
          <cell r="P321">
            <v>9.0909099999999992</v>
          </cell>
          <cell r="Q321"/>
          <cell r="R321">
            <v>7.3170700000000002</v>
          </cell>
          <cell r="S321"/>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453</v>
          </cell>
          <cell r="H322" t="str">
            <v>Percentage of high risk long-stay residents with pressure ulcers</v>
          </cell>
          <cell r="I322" t="str">
            <v>Long Stay</v>
          </cell>
          <cell r="J322">
            <v>1.85185</v>
          </cell>
          <cell r="K322"/>
          <cell r="L322">
            <v>0</v>
          </cell>
          <cell r="M322"/>
          <cell r="N322">
            <v>1.69492</v>
          </cell>
          <cell r="O322"/>
          <cell r="P322">
            <v>3.5087700000000002</v>
          </cell>
          <cell r="Q322"/>
          <cell r="R322">
            <v>1.754386</v>
          </cell>
          <cell r="S322"/>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453</v>
          </cell>
          <cell r="H323" t="str">
            <v>Percentage of high risk long-stay residents with pressure ulcers</v>
          </cell>
          <cell r="I323" t="str">
            <v>Long Stay</v>
          </cell>
          <cell r="J323">
            <v>9.2592599999999994</v>
          </cell>
          <cell r="K323"/>
          <cell r="L323">
            <v>5.7692300000000003</v>
          </cell>
          <cell r="M323"/>
          <cell r="N323">
            <v>2.0833300000000001</v>
          </cell>
          <cell r="O323"/>
          <cell r="P323">
            <v>8</v>
          </cell>
          <cell r="Q323"/>
          <cell r="R323">
            <v>6.3725480000000001</v>
          </cell>
          <cell r="S323"/>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453</v>
          </cell>
          <cell r="H324" t="str">
            <v>Percentage of high risk long-stay residents with pressure ulcers</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453</v>
          </cell>
          <cell r="H325" t="str">
            <v>Percentage of high risk long-stay residents with pressure ulcers</v>
          </cell>
          <cell r="I325" t="str">
            <v>Long Stay</v>
          </cell>
          <cell r="J325" t="str">
            <v>*</v>
          </cell>
          <cell r="K325">
            <v>9</v>
          </cell>
          <cell r="L325" t="str">
            <v>*</v>
          </cell>
          <cell r="M325">
            <v>9</v>
          </cell>
          <cell r="N325" t="str">
            <v>*</v>
          </cell>
          <cell r="O325">
            <v>9</v>
          </cell>
          <cell r="P325">
            <v>9.5238099999999992</v>
          </cell>
          <cell r="Q325"/>
          <cell r="R325">
            <v>3.0769229999999999</v>
          </cell>
          <cell r="S325"/>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453</v>
          </cell>
          <cell r="H326" t="str">
            <v>Percentage of high risk long-stay residents with pressure ulcers</v>
          </cell>
          <cell r="I326" t="str">
            <v>Long Stay</v>
          </cell>
          <cell r="J326">
            <v>4.9180299999999999</v>
          </cell>
          <cell r="K326"/>
          <cell r="L326">
            <v>8.8235299999999999</v>
          </cell>
          <cell r="M326"/>
          <cell r="N326">
            <v>5.0847499999999997</v>
          </cell>
          <cell r="O326"/>
          <cell r="P326">
            <v>6.6666699999999999</v>
          </cell>
          <cell r="Q326"/>
          <cell r="R326">
            <v>6.4638799999999996</v>
          </cell>
          <cell r="S326"/>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453</v>
          </cell>
          <cell r="H327" t="str">
            <v>Percentage of high risk long-stay residents with pressure ulcers</v>
          </cell>
          <cell r="I327" t="str">
            <v>Long Stay</v>
          </cell>
          <cell r="J327">
            <v>3.92157</v>
          </cell>
          <cell r="K327"/>
          <cell r="L327">
            <v>12.727270000000001</v>
          </cell>
          <cell r="M327"/>
          <cell r="N327">
            <v>7.2727300000000001</v>
          </cell>
          <cell r="O327"/>
          <cell r="P327">
            <v>9.61538</v>
          </cell>
          <cell r="Q327"/>
          <cell r="R327">
            <v>8.4507030000000007</v>
          </cell>
          <cell r="S327"/>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453</v>
          </cell>
          <cell r="H328" t="str">
            <v>Percentage of high risk long-stay residents with pressure ulcers</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453</v>
          </cell>
          <cell r="H329" t="str">
            <v>Percentage of high risk long-stay residents with pressure ulcers</v>
          </cell>
          <cell r="I329" t="str">
            <v>Long Stay</v>
          </cell>
          <cell r="J329">
            <v>15.78947</v>
          </cell>
          <cell r="K329"/>
          <cell r="L329">
            <v>16.279070000000001</v>
          </cell>
          <cell r="M329"/>
          <cell r="N329">
            <v>12.195119999999999</v>
          </cell>
          <cell r="O329"/>
          <cell r="P329">
            <v>12.5</v>
          </cell>
          <cell r="Q329"/>
          <cell r="R329">
            <v>14.19753</v>
          </cell>
          <cell r="S329"/>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453</v>
          </cell>
          <cell r="H330" t="str">
            <v>Percentage of high risk long-stay residents with pressure ulcers</v>
          </cell>
          <cell r="I330" t="str">
            <v>Long Stay</v>
          </cell>
          <cell r="J330" t="str">
            <v>*</v>
          </cell>
          <cell r="K330">
            <v>9</v>
          </cell>
          <cell r="L330" t="str">
            <v>*</v>
          </cell>
          <cell r="M330">
            <v>9</v>
          </cell>
          <cell r="N330" t="str">
            <v>*</v>
          </cell>
          <cell r="O330">
            <v>9</v>
          </cell>
          <cell r="P330" t="str">
            <v>*</v>
          </cell>
          <cell r="Q330">
            <v>9</v>
          </cell>
          <cell r="R330">
            <v>19.047620999999999</v>
          </cell>
          <cell r="S330"/>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453</v>
          </cell>
          <cell r="H331" t="str">
            <v>Percentage of high risk long-stay residents with pressure ulcers</v>
          </cell>
          <cell r="I331" t="str">
            <v>Long Stay</v>
          </cell>
          <cell r="J331">
            <v>5.8823499999999997</v>
          </cell>
          <cell r="K331"/>
          <cell r="L331">
            <v>11.428570000000001</v>
          </cell>
          <cell r="M331"/>
          <cell r="N331">
            <v>14.705880000000001</v>
          </cell>
          <cell r="O331"/>
          <cell r="P331">
            <v>5.8823499999999997</v>
          </cell>
          <cell r="Q331"/>
          <cell r="R331">
            <v>9.4890489999999996</v>
          </cell>
          <cell r="S331"/>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453</v>
          </cell>
          <cell r="H332" t="str">
            <v>Percentage of high risk long-stay residents with pressure ulcers</v>
          </cell>
          <cell r="I332" t="str">
            <v>Long Stay</v>
          </cell>
          <cell r="J332">
            <v>5.9523799999999998</v>
          </cell>
          <cell r="K332"/>
          <cell r="L332">
            <v>10.465120000000001</v>
          </cell>
          <cell r="M332"/>
          <cell r="N332">
            <v>6.4935099999999997</v>
          </cell>
          <cell r="O332"/>
          <cell r="P332">
            <v>4.2253499999999997</v>
          </cell>
          <cell r="Q332"/>
          <cell r="R332">
            <v>6.9182399999999999</v>
          </cell>
          <cell r="S332"/>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453</v>
          </cell>
          <cell r="H333" t="str">
            <v>Percentage of high risk long-stay residents with pressure ulcers</v>
          </cell>
          <cell r="I333" t="str">
            <v>Long Stay</v>
          </cell>
          <cell r="J333">
            <v>4.1666699999999999</v>
          </cell>
          <cell r="K333"/>
          <cell r="L333">
            <v>4.4776100000000003</v>
          </cell>
          <cell r="M333"/>
          <cell r="N333">
            <v>7.4626900000000003</v>
          </cell>
          <cell r="O333"/>
          <cell r="P333">
            <v>8.2191799999999997</v>
          </cell>
          <cell r="Q333"/>
          <cell r="R333">
            <v>6.0931920000000002</v>
          </cell>
          <cell r="S333"/>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453</v>
          </cell>
          <cell r="H334" t="str">
            <v>Percentage of high risk long-stay residents with pressure ulcers</v>
          </cell>
          <cell r="I334" t="str">
            <v>Long Stay</v>
          </cell>
          <cell r="J334">
            <v>14.28571</v>
          </cell>
          <cell r="K334"/>
          <cell r="L334" t="str">
            <v>*</v>
          </cell>
          <cell r="M334">
            <v>9</v>
          </cell>
          <cell r="N334" t="str">
            <v>*</v>
          </cell>
          <cell r="O334">
            <v>9</v>
          </cell>
          <cell r="P334" t="str">
            <v>*</v>
          </cell>
          <cell r="Q334">
            <v>9</v>
          </cell>
          <cell r="R334">
            <v>9.8591540000000002</v>
          </cell>
          <cell r="S334"/>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453</v>
          </cell>
          <cell r="H335" t="str">
            <v>Percentage of high risk long-stay residents with pressure ulcers</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453</v>
          </cell>
          <cell r="H336" t="str">
            <v>Percentage of high risk long-stay residents with pressure ulcers</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453</v>
          </cell>
          <cell r="H337" t="str">
            <v>Percentage of high risk long-stay residents with pressure ulcers</v>
          </cell>
          <cell r="I337" t="str">
            <v>Long Stay</v>
          </cell>
          <cell r="J337">
            <v>8.8235299999999999</v>
          </cell>
          <cell r="K337"/>
          <cell r="L337">
            <v>13.51351</v>
          </cell>
          <cell r="M337"/>
          <cell r="N337">
            <v>8.3333300000000001</v>
          </cell>
          <cell r="O337"/>
          <cell r="P337">
            <v>12.195119999999999</v>
          </cell>
          <cell r="Q337"/>
          <cell r="R337">
            <v>10.810809000000001</v>
          </cell>
          <cell r="S337"/>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453</v>
          </cell>
          <cell r="H338" t="str">
            <v>Percentage of high risk long-stay residents with pressure ulcers</v>
          </cell>
          <cell r="I338" t="str">
            <v>Long Stay</v>
          </cell>
          <cell r="J338" t="str">
            <v>*</v>
          </cell>
          <cell r="K338">
            <v>9</v>
          </cell>
          <cell r="L338" t="str">
            <v>*</v>
          </cell>
          <cell r="M338">
            <v>9</v>
          </cell>
          <cell r="N338" t="str">
            <v>*</v>
          </cell>
          <cell r="O338">
            <v>9</v>
          </cell>
          <cell r="P338" t="str">
            <v>*</v>
          </cell>
          <cell r="Q338">
            <v>9</v>
          </cell>
          <cell r="R338">
            <v>2.7777790000000002</v>
          </cell>
          <cell r="S338"/>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453</v>
          </cell>
          <cell r="H339" t="str">
            <v>Percentage of high risk long-stay residents with pressure ulcers</v>
          </cell>
          <cell r="I339" t="str">
            <v>Long Stay</v>
          </cell>
          <cell r="J339">
            <v>4.4444400000000002</v>
          </cell>
          <cell r="K339"/>
          <cell r="L339">
            <v>6.5217400000000003</v>
          </cell>
          <cell r="M339"/>
          <cell r="N339">
            <v>4.65116</v>
          </cell>
          <cell r="O339"/>
          <cell r="P339">
            <v>5.7692300000000003</v>
          </cell>
          <cell r="Q339"/>
          <cell r="R339">
            <v>5.3763420000000002</v>
          </cell>
          <cell r="S339"/>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453</v>
          </cell>
          <cell r="H340" t="str">
            <v>Percentage of high risk long-stay residents with pressure ulcers</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453</v>
          </cell>
          <cell r="H341" t="str">
            <v>Percentage of high risk long-stay residents with pressure ulcers</v>
          </cell>
          <cell r="I341" t="str">
            <v>Long Stay</v>
          </cell>
          <cell r="J341">
            <v>10.76923</v>
          </cell>
          <cell r="K341"/>
          <cell r="L341">
            <v>15.15152</v>
          </cell>
          <cell r="M341"/>
          <cell r="N341">
            <v>11.11111</v>
          </cell>
          <cell r="O341"/>
          <cell r="P341">
            <v>19.047619999999998</v>
          </cell>
          <cell r="Q341"/>
          <cell r="R341">
            <v>14.007783</v>
          </cell>
          <cell r="S341"/>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453</v>
          </cell>
          <cell r="H342" t="str">
            <v>Percentage of high risk long-stay residents with pressure ulcers</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453</v>
          </cell>
          <cell r="H343" t="str">
            <v>Percentage of high risk long-stay residents with pressure ulcers</v>
          </cell>
          <cell r="I343" t="str">
            <v>Long Stay</v>
          </cell>
          <cell r="J343">
            <v>11.32075</v>
          </cell>
          <cell r="K343"/>
          <cell r="L343">
            <v>16.326530000000002</v>
          </cell>
          <cell r="M343"/>
          <cell r="N343">
            <v>12.727270000000001</v>
          </cell>
          <cell r="O343"/>
          <cell r="P343">
            <v>8.1632700000000007</v>
          </cell>
          <cell r="Q343"/>
          <cell r="R343">
            <v>12.135921</v>
          </cell>
          <cell r="S343"/>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453</v>
          </cell>
          <cell r="H344" t="str">
            <v>Percentage of high risk long-stay residents with pressure ulcers</v>
          </cell>
          <cell r="I344" t="str">
            <v>Long Stay</v>
          </cell>
          <cell r="J344" t="str">
            <v>*</v>
          </cell>
          <cell r="K344">
            <v>9</v>
          </cell>
          <cell r="L344" t="str">
            <v>*</v>
          </cell>
          <cell r="M344">
            <v>9</v>
          </cell>
          <cell r="N344" t="str">
            <v>*</v>
          </cell>
          <cell r="O344">
            <v>9</v>
          </cell>
          <cell r="P344" t="str">
            <v>*</v>
          </cell>
          <cell r="Q344">
            <v>9</v>
          </cell>
          <cell r="R344" t="str">
            <v>*</v>
          </cell>
          <cell r="S344">
            <v>9</v>
          </cell>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453</v>
          </cell>
          <cell r="H345" t="str">
            <v>Percentage of high risk long-stay residents with pressure ulcers</v>
          </cell>
          <cell r="I345" t="str">
            <v>Long Stay</v>
          </cell>
          <cell r="J345" t="str">
            <v>*</v>
          </cell>
          <cell r="K345">
            <v>9</v>
          </cell>
          <cell r="L345" t="str">
            <v>*</v>
          </cell>
          <cell r="M345">
            <v>9</v>
          </cell>
          <cell r="N345" t="str">
            <v>*</v>
          </cell>
          <cell r="O345">
            <v>9</v>
          </cell>
          <cell r="P345" t="str">
            <v>*</v>
          </cell>
          <cell r="Q345">
            <v>9</v>
          </cell>
          <cell r="R345">
            <v>17.777777</v>
          </cell>
          <cell r="S345"/>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453</v>
          </cell>
          <cell r="H346" t="str">
            <v>Percentage of high risk long-stay residents with pressure ulcers</v>
          </cell>
          <cell r="I346" t="str">
            <v>Long Stay</v>
          </cell>
          <cell r="J346">
            <v>9.0909099999999992</v>
          </cell>
          <cell r="K346"/>
          <cell r="L346" t="str">
            <v>*</v>
          </cell>
          <cell r="M346">
            <v>9</v>
          </cell>
          <cell r="N346">
            <v>0</v>
          </cell>
          <cell r="O346"/>
          <cell r="P346">
            <v>12</v>
          </cell>
          <cell r="Q346"/>
          <cell r="R346">
            <v>5.6818179999999998</v>
          </cell>
          <cell r="S346"/>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453</v>
          </cell>
          <cell r="H347" t="str">
            <v>Percentage of high risk long-stay residents with pressure ulcers</v>
          </cell>
          <cell r="I347" t="str">
            <v>Long Stay</v>
          </cell>
          <cell r="J347">
            <v>11.538460000000001</v>
          </cell>
          <cell r="K347"/>
          <cell r="L347">
            <v>13.33333</v>
          </cell>
          <cell r="M347"/>
          <cell r="N347">
            <v>6.0240999999999998</v>
          </cell>
          <cell r="O347"/>
          <cell r="P347">
            <v>9.78261</v>
          </cell>
          <cell r="Q347"/>
          <cell r="R347">
            <v>10.204082</v>
          </cell>
          <cell r="S347"/>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453</v>
          </cell>
          <cell r="H348" t="str">
            <v>Percentage of high risk long-stay residents with pressure ulcers</v>
          </cell>
          <cell r="I348" t="str">
            <v>Long Stay</v>
          </cell>
          <cell r="J348">
            <v>2.7777799999999999</v>
          </cell>
          <cell r="K348"/>
          <cell r="L348">
            <v>7.3170700000000002</v>
          </cell>
          <cell r="M348"/>
          <cell r="N348">
            <v>2.8571399999999998</v>
          </cell>
          <cell r="O348"/>
          <cell r="P348">
            <v>7.3170700000000002</v>
          </cell>
          <cell r="Q348"/>
          <cell r="R348">
            <v>5.2287559999999997</v>
          </cell>
          <cell r="S348"/>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453</v>
          </cell>
          <cell r="H349" t="str">
            <v>Percentage of high risk long-stay residents with pressure ulcers</v>
          </cell>
          <cell r="I349" t="str">
            <v>Long Stay</v>
          </cell>
          <cell r="J349" t="str">
            <v>*</v>
          </cell>
          <cell r="K349">
            <v>9</v>
          </cell>
          <cell r="L349" t="str">
            <v>*</v>
          </cell>
          <cell r="M349">
            <v>9</v>
          </cell>
          <cell r="N349" t="str">
            <v>*</v>
          </cell>
          <cell r="O349">
            <v>9</v>
          </cell>
          <cell r="P349" t="str">
            <v>*</v>
          </cell>
          <cell r="Q349">
            <v>9</v>
          </cell>
          <cell r="R349">
            <v>14.285712999999999</v>
          </cell>
          <cell r="S349"/>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453</v>
          </cell>
          <cell r="H350" t="str">
            <v>Percentage of high risk long-stay residents with pressure ulcers</v>
          </cell>
          <cell r="I350" t="str">
            <v>Long Stay</v>
          </cell>
          <cell r="J350" t="str">
            <v>*</v>
          </cell>
          <cell r="K350">
            <v>9</v>
          </cell>
          <cell r="L350" t="str">
            <v>*</v>
          </cell>
          <cell r="M350">
            <v>9</v>
          </cell>
          <cell r="N350" t="str">
            <v>*</v>
          </cell>
          <cell r="O350">
            <v>9</v>
          </cell>
          <cell r="P350" t="str">
            <v>*</v>
          </cell>
          <cell r="Q350">
            <v>9</v>
          </cell>
          <cell r="R350">
            <v>15.384615</v>
          </cell>
          <cell r="S350"/>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453</v>
          </cell>
          <cell r="H351" t="str">
            <v>Percentage of high risk long-stay residents with pressure ulcers</v>
          </cell>
          <cell r="I351" t="str">
            <v>Long Stay</v>
          </cell>
          <cell r="J351">
            <v>5.5555599999999998</v>
          </cell>
          <cell r="K351"/>
          <cell r="L351">
            <v>8.7719299999999993</v>
          </cell>
          <cell r="M351"/>
          <cell r="N351">
            <v>14.03509</v>
          </cell>
          <cell r="O351"/>
          <cell r="P351">
            <v>5.4545500000000002</v>
          </cell>
          <cell r="Q351"/>
          <cell r="R351">
            <v>8.5201820000000001</v>
          </cell>
          <cell r="S351"/>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453</v>
          </cell>
          <cell r="H352" t="str">
            <v>Percentage of high risk long-stay residents with pressure ulcers</v>
          </cell>
          <cell r="I352" t="str">
            <v>Long Stay</v>
          </cell>
          <cell r="J352" t="str">
            <v>*</v>
          </cell>
          <cell r="K352">
            <v>9</v>
          </cell>
          <cell r="L352">
            <v>9.0909099999999992</v>
          </cell>
          <cell r="M352"/>
          <cell r="N352" t="str">
            <v>*</v>
          </cell>
          <cell r="O352">
            <v>9</v>
          </cell>
          <cell r="P352" t="str">
            <v>*</v>
          </cell>
          <cell r="Q352">
            <v>9</v>
          </cell>
          <cell r="R352">
            <v>10.958904</v>
          </cell>
          <cell r="S352"/>
          <cell r="T352" t="str">
            <v>Y</v>
          </cell>
          <cell r="U352" t="str">
            <v>2021Q3-2022Q2</v>
          </cell>
          <cell r="V352" t="str">
            <v>ONE SOUTH RIDGEDALE AVENUE, EAST HANOVER, NJ, 07936</v>
          </cell>
          <cell r="W352">
            <v>44866</v>
          </cell>
        </row>
      </sheetData>
      <sheetData sheetId="6">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454</v>
          </cell>
          <cell r="H2" t="str">
            <v>Percentage of long-stay residents assessed and appropriately given the seasonal influenza vaccine</v>
          </cell>
          <cell r="I2" t="str">
            <v>Long Stay</v>
          </cell>
          <cell r="J2">
            <v>100</v>
          </cell>
          <cell r="K2"/>
          <cell r="L2">
            <v>100</v>
          </cell>
          <cell r="M2"/>
          <cell r="N2">
            <v>94.690264999999997</v>
          </cell>
          <cell r="O2"/>
          <cell r="P2">
            <v>94.690264999999997</v>
          </cell>
          <cell r="Q2"/>
          <cell r="R2">
            <v>97.391304000000005</v>
          </cell>
          <cell r="S2"/>
          <cell r="T2" t="str">
            <v>N</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454</v>
          </cell>
          <cell r="H3" t="str">
            <v>Percentage of long-stay residents assessed and appropriately given the seasonal influenza vaccine</v>
          </cell>
          <cell r="I3" t="str">
            <v>Long Stay</v>
          </cell>
          <cell r="J3" t="str">
            <v>*</v>
          </cell>
          <cell r="K3">
            <v>9</v>
          </cell>
          <cell r="L3" t="str">
            <v>*</v>
          </cell>
          <cell r="M3">
            <v>9</v>
          </cell>
          <cell r="N3" t="str">
            <v>*</v>
          </cell>
          <cell r="O3">
            <v>9</v>
          </cell>
          <cell r="P3" t="str">
            <v>*</v>
          </cell>
          <cell r="Q3">
            <v>9</v>
          </cell>
          <cell r="R3">
            <v>90.909091000000004</v>
          </cell>
          <cell r="S3"/>
          <cell r="T3" t="str">
            <v>N</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454</v>
          </cell>
          <cell r="H4" t="str">
            <v>Percentage of long-stay residents assessed and appropriately given the seasonal influenza vaccine</v>
          </cell>
          <cell r="I4" t="str">
            <v>Long Stay</v>
          </cell>
          <cell r="J4">
            <v>100</v>
          </cell>
          <cell r="K4"/>
          <cell r="L4">
            <v>100</v>
          </cell>
          <cell r="M4"/>
          <cell r="N4">
            <v>96.428571000000005</v>
          </cell>
          <cell r="O4"/>
          <cell r="P4">
            <v>96.428571000000005</v>
          </cell>
          <cell r="Q4"/>
          <cell r="R4">
            <v>97.931033999999997</v>
          </cell>
          <cell r="S4"/>
          <cell r="T4" t="str">
            <v>N</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454</v>
          </cell>
          <cell r="H5" t="str">
            <v>Percentage of long-stay residents assessed and appropriately given the seasonal influenza vaccine</v>
          </cell>
          <cell r="I5" t="str">
            <v>Long Stay</v>
          </cell>
          <cell r="J5">
            <v>100</v>
          </cell>
          <cell r="K5"/>
          <cell r="L5">
            <v>100</v>
          </cell>
          <cell r="M5"/>
          <cell r="N5">
            <v>100</v>
          </cell>
          <cell r="O5"/>
          <cell r="P5">
            <v>100</v>
          </cell>
          <cell r="Q5"/>
          <cell r="R5">
            <v>100</v>
          </cell>
          <cell r="S5"/>
          <cell r="T5" t="str">
            <v>N</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454</v>
          </cell>
          <cell r="H6" t="str">
            <v>Percentage of long-stay residents assessed and appropriately given the seasonal influenza vaccine</v>
          </cell>
          <cell r="I6" t="str">
            <v>Long Stay</v>
          </cell>
          <cell r="J6">
            <v>93.617020999999994</v>
          </cell>
          <cell r="K6"/>
          <cell r="L6">
            <v>93.617020999999994</v>
          </cell>
          <cell r="M6"/>
          <cell r="N6">
            <v>94.285713999999999</v>
          </cell>
          <cell r="O6"/>
          <cell r="P6">
            <v>94.285713999999999</v>
          </cell>
          <cell r="Q6"/>
          <cell r="R6">
            <v>93.969848999999996</v>
          </cell>
          <cell r="S6"/>
          <cell r="T6" t="str">
            <v>N</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454</v>
          </cell>
          <cell r="H7" t="str">
            <v>Percentage of long-stay residents assessed and appropriately given the seasonal influenza vaccine</v>
          </cell>
          <cell r="I7" t="str">
            <v>Long Stay</v>
          </cell>
          <cell r="J7">
            <v>99.186992000000004</v>
          </cell>
          <cell r="K7"/>
          <cell r="L7">
            <v>99.186992000000004</v>
          </cell>
          <cell r="M7"/>
          <cell r="N7">
            <v>100</v>
          </cell>
          <cell r="O7"/>
          <cell r="P7">
            <v>100</v>
          </cell>
          <cell r="Q7"/>
          <cell r="R7">
            <v>99.62406</v>
          </cell>
          <cell r="S7"/>
          <cell r="T7" t="str">
            <v>N</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454</v>
          </cell>
          <cell r="H8" t="str">
            <v>Percentage of long-stay residents assessed and appropriately given the seasonal influenza vaccine</v>
          </cell>
          <cell r="I8" t="str">
            <v>Long Stay</v>
          </cell>
          <cell r="J8">
            <v>98.795180999999999</v>
          </cell>
          <cell r="K8"/>
          <cell r="L8">
            <v>98.795180999999999</v>
          </cell>
          <cell r="M8"/>
          <cell r="N8">
            <v>98.823528999999994</v>
          </cell>
          <cell r="O8"/>
          <cell r="P8">
            <v>98.823528999999994</v>
          </cell>
          <cell r="Q8"/>
          <cell r="R8">
            <v>98.809523999999996</v>
          </cell>
          <cell r="S8"/>
          <cell r="T8" t="str">
            <v>N</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454</v>
          </cell>
          <cell r="H9" t="str">
            <v>Percentage of long-stay residents assessed and appropriately given the seasonal influenza vaccine</v>
          </cell>
          <cell r="I9" t="str">
            <v>Long Stay</v>
          </cell>
          <cell r="J9">
            <v>87.5</v>
          </cell>
          <cell r="K9"/>
          <cell r="L9">
            <v>87.5</v>
          </cell>
          <cell r="M9"/>
          <cell r="N9">
            <v>92.537312999999997</v>
          </cell>
          <cell r="O9"/>
          <cell r="P9">
            <v>92.537312999999997</v>
          </cell>
          <cell r="Q9"/>
          <cell r="R9">
            <v>90.076335999999998</v>
          </cell>
          <cell r="S9"/>
          <cell r="T9" t="str">
            <v>N</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454</v>
          </cell>
          <cell r="H10" t="str">
            <v>Percentage of long-stay residents assessed and appropriately given the seasonal influenza vaccine</v>
          </cell>
          <cell r="I10" t="str">
            <v>Long Stay</v>
          </cell>
          <cell r="J10">
            <v>100</v>
          </cell>
          <cell r="K10"/>
          <cell r="L10">
            <v>100</v>
          </cell>
          <cell r="M10"/>
          <cell r="N10">
            <v>97.826087000000001</v>
          </cell>
          <cell r="O10"/>
          <cell r="P10">
            <v>97.826087000000001</v>
          </cell>
          <cell r="Q10"/>
          <cell r="R10">
            <v>98.984772000000007</v>
          </cell>
          <cell r="S10"/>
          <cell r="T10" t="str">
            <v>N</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454</v>
          </cell>
          <cell r="H11" t="str">
            <v>Percentage of long-stay residents assessed and appropriately given the seasonal influenza vaccine</v>
          </cell>
          <cell r="I11" t="str">
            <v>Long Stay</v>
          </cell>
          <cell r="J11">
            <v>99.244332</v>
          </cell>
          <cell r="K11"/>
          <cell r="L11">
            <v>99.244332</v>
          </cell>
          <cell r="M11"/>
          <cell r="N11">
            <v>98.780488000000005</v>
          </cell>
          <cell r="O11"/>
          <cell r="P11">
            <v>98.780488000000005</v>
          </cell>
          <cell r="Q11"/>
          <cell r="R11">
            <v>99.008673999999999</v>
          </cell>
          <cell r="S11"/>
          <cell r="T11" t="str">
            <v>N</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454</v>
          </cell>
          <cell r="H12" t="str">
            <v>Percentage of long-stay residents assessed and appropriately given the seasonal influenza vaccine</v>
          </cell>
          <cell r="I12" t="str">
            <v>Long Stay</v>
          </cell>
          <cell r="J12" t="str">
            <v>*</v>
          </cell>
          <cell r="K12">
            <v>9</v>
          </cell>
          <cell r="L12" t="str">
            <v>*</v>
          </cell>
          <cell r="M12">
            <v>9</v>
          </cell>
          <cell r="N12">
            <v>100</v>
          </cell>
          <cell r="O12"/>
          <cell r="P12">
            <v>100</v>
          </cell>
          <cell r="Q12"/>
          <cell r="R12">
            <v>97.222222000000002</v>
          </cell>
          <cell r="S12"/>
          <cell r="T12" t="str">
            <v>N</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454</v>
          </cell>
          <cell r="H13" t="str">
            <v>Percentage of long-stay residents assessed and appropriately given the seasonal influenza vaccine</v>
          </cell>
          <cell r="I13" t="str">
            <v>Long Stay</v>
          </cell>
          <cell r="J13">
            <v>99.270072999999996</v>
          </cell>
          <cell r="K13"/>
          <cell r="L13">
            <v>99.270072999999996</v>
          </cell>
          <cell r="M13"/>
          <cell r="N13">
            <v>98.657718000000003</v>
          </cell>
          <cell r="O13"/>
          <cell r="P13">
            <v>98.657718000000003</v>
          </cell>
          <cell r="Q13"/>
          <cell r="R13">
            <v>98.951048999999998</v>
          </cell>
          <cell r="S13"/>
          <cell r="T13" t="str">
            <v>N</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454</v>
          </cell>
          <cell r="H14" t="str">
            <v>Percentage of long-stay residents assessed and appropriately given the seasonal influenza vaccine</v>
          </cell>
          <cell r="I14" t="str">
            <v>Long Stay</v>
          </cell>
          <cell r="J14">
            <v>100</v>
          </cell>
          <cell r="K14"/>
          <cell r="L14">
            <v>100</v>
          </cell>
          <cell r="M14"/>
          <cell r="N14">
            <v>92.105262999999994</v>
          </cell>
          <cell r="O14"/>
          <cell r="P14">
            <v>92.105262999999994</v>
          </cell>
          <cell r="Q14"/>
          <cell r="R14">
            <v>96.052632000000003</v>
          </cell>
          <cell r="S14"/>
          <cell r="T14" t="str">
            <v>N</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454</v>
          </cell>
          <cell r="H15" t="str">
            <v>Percentage of long-stay residents assessed and appropriately given the seasonal influenza vaccine</v>
          </cell>
          <cell r="I15" t="str">
            <v>Long Stay</v>
          </cell>
          <cell r="J15">
            <v>100</v>
          </cell>
          <cell r="K15"/>
          <cell r="L15">
            <v>100</v>
          </cell>
          <cell r="M15"/>
          <cell r="N15">
            <v>100</v>
          </cell>
          <cell r="O15"/>
          <cell r="P15">
            <v>100</v>
          </cell>
          <cell r="Q15"/>
          <cell r="R15">
            <v>100</v>
          </cell>
          <cell r="S15"/>
          <cell r="T15" t="str">
            <v>N</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454</v>
          </cell>
          <cell r="H16" t="str">
            <v>Percentage of long-stay residents assessed and appropriately given the seasonal influenza vaccine</v>
          </cell>
          <cell r="I16" t="str">
            <v>Long Stay</v>
          </cell>
          <cell r="J16">
            <v>98.901099000000002</v>
          </cell>
          <cell r="K16"/>
          <cell r="L16">
            <v>98.901099000000002</v>
          </cell>
          <cell r="M16"/>
          <cell r="N16">
            <v>98.947367999999997</v>
          </cell>
          <cell r="O16"/>
          <cell r="P16">
            <v>98.947367999999997</v>
          </cell>
          <cell r="Q16"/>
          <cell r="R16">
            <v>98.924730999999994</v>
          </cell>
          <cell r="S16"/>
          <cell r="T16" t="str">
            <v>N</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454</v>
          </cell>
          <cell r="H17" t="str">
            <v>Percentage of long-stay residents assessed and appropriately given the seasonal influenza vaccine</v>
          </cell>
          <cell r="I17" t="str">
            <v>Long Stay</v>
          </cell>
          <cell r="J17">
            <v>100</v>
          </cell>
          <cell r="K17"/>
          <cell r="L17">
            <v>100</v>
          </cell>
          <cell r="M17"/>
          <cell r="N17">
            <v>97.777777999999998</v>
          </cell>
          <cell r="O17"/>
          <cell r="P17">
            <v>97.777777999999998</v>
          </cell>
          <cell r="Q17"/>
          <cell r="R17">
            <v>98.863636</v>
          </cell>
          <cell r="S17"/>
          <cell r="T17" t="str">
            <v>N</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454</v>
          </cell>
          <cell r="H18" t="str">
            <v>Percentage of long-stay residents assessed and appropriately given the seasonal influenza vaccine</v>
          </cell>
          <cell r="I18" t="str">
            <v>Long Stay</v>
          </cell>
          <cell r="J18">
            <v>100</v>
          </cell>
          <cell r="K18"/>
          <cell r="L18">
            <v>100</v>
          </cell>
          <cell r="M18"/>
          <cell r="N18">
            <v>94.736841999999996</v>
          </cell>
          <cell r="O18"/>
          <cell r="P18">
            <v>94.736841999999996</v>
          </cell>
          <cell r="Q18"/>
          <cell r="R18">
            <v>96.888889000000006</v>
          </cell>
          <cell r="S18"/>
          <cell r="T18" t="str">
            <v>N</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454</v>
          </cell>
          <cell r="H19" t="str">
            <v>Percentage of long-stay residents assessed and appropriately given the seasonal influenza vaccine</v>
          </cell>
          <cell r="I19" t="str">
            <v>Long Stay</v>
          </cell>
          <cell r="J19">
            <v>88.111887999999993</v>
          </cell>
          <cell r="K19"/>
          <cell r="L19">
            <v>88.111887999999993</v>
          </cell>
          <cell r="M19"/>
          <cell r="N19">
            <v>98.076922999999994</v>
          </cell>
          <cell r="O19"/>
          <cell r="P19">
            <v>98.076922999999994</v>
          </cell>
          <cell r="Q19"/>
          <cell r="R19">
            <v>93.311036999999999</v>
          </cell>
          <cell r="S19"/>
          <cell r="T19" t="str">
            <v>N</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454</v>
          </cell>
          <cell r="H20" t="str">
            <v>Percentage of long-stay residents assessed and appropriately given the seasonal influenza vaccine</v>
          </cell>
          <cell r="I20" t="str">
            <v>Long Stay</v>
          </cell>
          <cell r="J20">
            <v>88.888889000000006</v>
          </cell>
          <cell r="K20"/>
          <cell r="L20">
            <v>88.888889000000006</v>
          </cell>
          <cell r="M20"/>
          <cell r="N20">
            <v>98.461538000000004</v>
          </cell>
          <cell r="O20"/>
          <cell r="P20">
            <v>98.461538000000004</v>
          </cell>
          <cell r="Q20"/>
          <cell r="R20">
            <v>94.323143999999999</v>
          </cell>
          <cell r="S20"/>
          <cell r="T20" t="str">
            <v>N</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454</v>
          </cell>
          <cell r="H21" t="str">
            <v>Percentage of long-stay residents assessed and appropriately given the seasonal influenza vaccine</v>
          </cell>
          <cell r="I21" t="str">
            <v>Long Stay</v>
          </cell>
          <cell r="J21">
            <v>99.099098999999995</v>
          </cell>
          <cell r="K21"/>
          <cell r="L21">
            <v>99.099098999999995</v>
          </cell>
          <cell r="M21"/>
          <cell r="N21">
            <v>99.166667000000004</v>
          </cell>
          <cell r="O21"/>
          <cell r="P21">
            <v>99.166667000000004</v>
          </cell>
          <cell r="Q21"/>
          <cell r="R21">
            <v>99.134198999999995</v>
          </cell>
          <cell r="S21"/>
          <cell r="T21" t="str">
            <v>N</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454</v>
          </cell>
          <cell r="H22" t="str">
            <v>Percentage of long-stay residents assessed and appropriately given the seasonal influenza vaccine</v>
          </cell>
          <cell r="I22" t="str">
            <v>Long Stay</v>
          </cell>
          <cell r="J22">
            <v>99.009900999999999</v>
          </cell>
          <cell r="K22"/>
          <cell r="L22">
            <v>99.009900999999999</v>
          </cell>
          <cell r="M22"/>
          <cell r="N22">
            <v>98.113208</v>
          </cell>
          <cell r="O22"/>
          <cell r="P22">
            <v>98.113208</v>
          </cell>
          <cell r="Q22"/>
          <cell r="R22">
            <v>98.550725</v>
          </cell>
          <cell r="S22"/>
          <cell r="T22" t="str">
            <v>N</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454</v>
          </cell>
          <cell r="H23" t="str">
            <v>Percentage of long-stay residents assessed and appropriately given the seasonal influenza vaccine</v>
          </cell>
          <cell r="I23" t="str">
            <v>Long Stay</v>
          </cell>
          <cell r="J23">
            <v>100</v>
          </cell>
          <cell r="K23"/>
          <cell r="L23">
            <v>100</v>
          </cell>
          <cell r="M23"/>
          <cell r="N23">
            <v>98.4375</v>
          </cell>
          <cell r="O23"/>
          <cell r="P23">
            <v>98.4375</v>
          </cell>
          <cell r="Q23"/>
          <cell r="R23">
            <v>99.196787</v>
          </cell>
          <cell r="S23"/>
          <cell r="T23" t="str">
            <v>N</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454</v>
          </cell>
          <cell r="H24" t="str">
            <v>Percentage of long-stay residents assessed and appropriately given the seasonal influenza vaccine</v>
          </cell>
          <cell r="I24" t="str">
            <v>Long Stay</v>
          </cell>
          <cell r="J24">
            <v>98.571428999999995</v>
          </cell>
          <cell r="K24"/>
          <cell r="L24">
            <v>98.571428999999995</v>
          </cell>
          <cell r="M24"/>
          <cell r="N24">
            <v>100</v>
          </cell>
          <cell r="O24"/>
          <cell r="P24">
            <v>100</v>
          </cell>
          <cell r="Q24"/>
          <cell r="R24">
            <v>99.310344999999998</v>
          </cell>
          <cell r="S24"/>
          <cell r="T24" t="str">
            <v>N</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454</v>
          </cell>
          <cell r="H25" t="str">
            <v>Percentage of long-stay residents assessed and appropriately given the seasonal influenza vaccine</v>
          </cell>
          <cell r="I25" t="str">
            <v>Long Stay</v>
          </cell>
          <cell r="J25">
            <v>97.368420999999998</v>
          </cell>
          <cell r="K25"/>
          <cell r="L25">
            <v>97.368420999999998</v>
          </cell>
          <cell r="M25"/>
          <cell r="N25">
            <v>96.396395999999996</v>
          </cell>
          <cell r="O25"/>
          <cell r="P25">
            <v>96.396395999999996</v>
          </cell>
          <cell r="Q25"/>
          <cell r="R25">
            <v>96.888889000000006</v>
          </cell>
          <cell r="S25"/>
          <cell r="T25" t="str">
            <v>N</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454</v>
          </cell>
          <cell r="H26" t="str">
            <v>Percentage of long-stay residents assessed and appropriately given the seasonal influenza vaccine</v>
          </cell>
          <cell r="I26" t="str">
            <v>Long Stay</v>
          </cell>
          <cell r="J26">
            <v>95.890411</v>
          </cell>
          <cell r="K26"/>
          <cell r="L26">
            <v>95.890411</v>
          </cell>
          <cell r="M26"/>
          <cell r="N26">
            <v>98.214286000000001</v>
          </cell>
          <cell r="O26"/>
          <cell r="P26">
            <v>98.214286000000001</v>
          </cell>
          <cell r="Q26"/>
          <cell r="R26">
            <v>96.899225000000001</v>
          </cell>
          <cell r="S26"/>
          <cell r="T26" t="str">
            <v>N</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454</v>
          </cell>
          <cell r="H27" t="str">
            <v>Percentage of long-stay residents assessed and appropriately given the seasonal influenza vaccine</v>
          </cell>
          <cell r="I27" t="str">
            <v>Long Stay</v>
          </cell>
          <cell r="J27">
            <v>93.75</v>
          </cell>
          <cell r="K27"/>
          <cell r="L27">
            <v>93.75</v>
          </cell>
          <cell r="M27"/>
          <cell r="N27">
            <v>98.461538000000004</v>
          </cell>
          <cell r="O27"/>
          <cell r="P27">
            <v>98.461538000000004</v>
          </cell>
          <cell r="Q27"/>
          <cell r="R27">
            <v>96.124031000000002</v>
          </cell>
          <cell r="S27"/>
          <cell r="T27" t="str">
            <v>N</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454</v>
          </cell>
          <cell r="H28" t="str">
            <v>Percentage of long-stay residents assessed and appropriately given the seasonal influenza vaccine</v>
          </cell>
          <cell r="I28" t="str">
            <v>Long Stay</v>
          </cell>
          <cell r="J28">
            <v>100</v>
          </cell>
          <cell r="K28"/>
          <cell r="L28">
            <v>100</v>
          </cell>
          <cell r="M28"/>
          <cell r="N28">
            <v>96.774193999999994</v>
          </cell>
          <cell r="O28"/>
          <cell r="P28">
            <v>96.774193999999994</v>
          </cell>
          <cell r="Q28"/>
          <cell r="R28">
            <v>98.4</v>
          </cell>
          <cell r="S28"/>
          <cell r="T28" t="str">
            <v>N</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454</v>
          </cell>
          <cell r="H29" t="str">
            <v>Percentage of long-stay residents assessed and appropriately given the seasonal influenza vaccine</v>
          </cell>
          <cell r="I29" t="str">
            <v>Long Stay</v>
          </cell>
          <cell r="J29">
            <v>99.333332999999996</v>
          </cell>
          <cell r="K29"/>
          <cell r="L29">
            <v>99.333332999999996</v>
          </cell>
          <cell r="M29"/>
          <cell r="N29">
            <v>99.24812</v>
          </cell>
          <cell r="O29"/>
          <cell r="P29">
            <v>99.24812</v>
          </cell>
          <cell r="Q29"/>
          <cell r="R29">
            <v>99.293285999999995</v>
          </cell>
          <cell r="S29"/>
          <cell r="T29" t="str">
            <v>N</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454</v>
          </cell>
          <cell r="H30" t="str">
            <v>Percentage of long-stay residents assessed and appropriately given the seasonal influenza vaccine</v>
          </cell>
          <cell r="I30" t="str">
            <v>Long Stay</v>
          </cell>
          <cell r="J30">
            <v>90.654206000000002</v>
          </cell>
          <cell r="K30"/>
          <cell r="L30">
            <v>90.654206000000002</v>
          </cell>
          <cell r="M30"/>
          <cell r="N30">
            <v>100</v>
          </cell>
          <cell r="O30"/>
          <cell r="P30">
            <v>100</v>
          </cell>
          <cell r="Q30"/>
          <cell r="R30">
            <v>95.305164000000005</v>
          </cell>
          <cell r="S30"/>
          <cell r="T30" t="str">
            <v>N</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454</v>
          </cell>
          <cell r="H31" t="str">
            <v>Percentage of long-stay residents assessed and appropriately given the seasonal influenza vaccine</v>
          </cell>
          <cell r="I31" t="str">
            <v>Long Stay</v>
          </cell>
          <cell r="J31">
            <v>98.734177000000003</v>
          </cell>
          <cell r="K31"/>
          <cell r="L31">
            <v>98.734177000000003</v>
          </cell>
          <cell r="M31"/>
          <cell r="N31">
            <v>100</v>
          </cell>
          <cell r="O31"/>
          <cell r="P31">
            <v>100</v>
          </cell>
          <cell r="Q31"/>
          <cell r="R31">
            <v>99.305555999999996</v>
          </cell>
          <cell r="S31"/>
          <cell r="T31" t="str">
            <v>N</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454</v>
          </cell>
          <cell r="H32" t="str">
            <v>Percentage of long-stay residents assessed and appropriately given the seasonal influenza vaccine</v>
          </cell>
          <cell r="I32" t="str">
            <v>Long Stay</v>
          </cell>
          <cell r="J32">
            <v>100</v>
          </cell>
          <cell r="K32"/>
          <cell r="L32">
            <v>100</v>
          </cell>
          <cell r="M32"/>
          <cell r="N32">
            <v>99.145298999999994</v>
          </cell>
          <cell r="O32"/>
          <cell r="P32">
            <v>99.145298999999994</v>
          </cell>
          <cell r="Q32"/>
          <cell r="R32">
            <v>99.532709999999994</v>
          </cell>
          <cell r="S32"/>
          <cell r="T32" t="str">
            <v>N</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454</v>
          </cell>
          <cell r="H33" t="str">
            <v>Percentage of long-stay residents assessed and appropriately given the seasonal influenza vaccine</v>
          </cell>
          <cell r="I33" t="str">
            <v>Long Stay</v>
          </cell>
          <cell r="J33">
            <v>98.412698000000006</v>
          </cell>
          <cell r="K33"/>
          <cell r="L33">
            <v>98.412698000000006</v>
          </cell>
          <cell r="M33"/>
          <cell r="N33">
            <v>98.780488000000005</v>
          </cell>
          <cell r="O33"/>
          <cell r="P33">
            <v>98.780488000000005</v>
          </cell>
          <cell r="Q33"/>
          <cell r="R33">
            <v>98.620689999999996</v>
          </cell>
          <cell r="S33"/>
          <cell r="T33" t="str">
            <v>N</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454</v>
          </cell>
          <cell r="H34" t="str">
            <v>Percentage of long-stay residents assessed and appropriately given the seasonal influenza vaccine</v>
          </cell>
          <cell r="I34" t="str">
            <v>Long Stay</v>
          </cell>
          <cell r="J34">
            <v>100</v>
          </cell>
          <cell r="K34"/>
          <cell r="L34">
            <v>100</v>
          </cell>
          <cell r="M34"/>
          <cell r="N34">
            <v>97.674419</v>
          </cell>
          <cell r="O34"/>
          <cell r="P34">
            <v>97.674419</v>
          </cell>
          <cell r="Q34"/>
          <cell r="R34">
            <v>98.958332999999996</v>
          </cell>
          <cell r="S34"/>
          <cell r="T34" t="str">
            <v>N</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454</v>
          </cell>
          <cell r="H35" t="str">
            <v>Percentage of long-stay residents assessed and appropriately given the seasonal influenza vaccine</v>
          </cell>
          <cell r="I35" t="str">
            <v>Long Stay</v>
          </cell>
          <cell r="J35">
            <v>100</v>
          </cell>
          <cell r="K35"/>
          <cell r="L35">
            <v>100</v>
          </cell>
          <cell r="M35"/>
          <cell r="N35">
            <v>98.387096999999997</v>
          </cell>
          <cell r="O35"/>
          <cell r="P35">
            <v>98.387096999999997</v>
          </cell>
          <cell r="Q35"/>
          <cell r="R35">
            <v>99.130435000000006</v>
          </cell>
          <cell r="S35"/>
          <cell r="T35" t="str">
            <v>N</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454</v>
          </cell>
          <cell r="H36" t="str">
            <v>Percentage of long-stay residents assessed and appropriately given the seasonal influenza vaccine</v>
          </cell>
          <cell r="I36" t="str">
            <v>Long Stay</v>
          </cell>
          <cell r="J36" t="str">
            <v>*</v>
          </cell>
          <cell r="K36">
            <v>9</v>
          </cell>
          <cell r="L36" t="str">
            <v>*</v>
          </cell>
          <cell r="M36">
            <v>9</v>
          </cell>
          <cell r="N36" t="str">
            <v>*</v>
          </cell>
          <cell r="O36">
            <v>9</v>
          </cell>
          <cell r="P36" t="str">
            <v>*</v>
          </cell>
          <cell r="Q36">
            <v>9</v>
          </cell>
          <cell r="R36">
            <v>100</v>
          </cell>
          <cell r="S36"/>
          <cell r="T36" t="str">
            <v>N</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454</v>
          </cell>
          <cell r="H37" t="str">
            <v>Percentage of long-stay residents assessed and appropriately given the seasonal influenza vaccine</v>
          </cell>
          <cell r="I37" t="str">
            <v>Long Stay</v>
          </cell>
          <cell r="J37">
            <v>100</v>
          </cell>
          <cell r="K37"/>
          <cell r="L37">
            <v>100</v>
          </cell>
          <cell r="M37"/>
          <cell r="N37">
            <v>100</v>
          </cell>
          <cell r="O37"/>
          <cell r="P37">
            <v>100</v>
          </cell>
          <cell r="Q37"/>
          <cell r="R37">
            <v>100</v>
          </cell>
          <cell r="S37"/>
          <cell r="T37" t="str">
            <v>N</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454</v>
          </cell>
          <cell r="H38" t="str">
            <v>Percentage of long-stay residents assessed and appropriately given the seasonal influenza vaccine</v>
          </cell>
          <cell r="I38" t="str">
            <v>Long Stay</v>
          </cell>
          <cell r="J38">
            <v>100</v>
          </cell>
          <cell r="K38"/>
          <cell r="L38">
            <v>100</v>
          </cell>
          <cell r="M38"/>
          <cell r="N38">
            <v>98.611110999999994</v>
          </cell>
          <cell r="O38"/>
          <cell r="P38">
            <v>98.611110999999994</v>
          </cell>
          <cell r="Q38"/>
          <cell r="R38">
            <v>99.159664000000006</v>
          </cell>
          <cell r="S38"/>
          <cell r="T38" t="str">
            <v>N</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454</v>
          </cell>
          <cell r="H39" t="str">
            <v>Percentage of long-stay residents assessed and appropriately given the seasonal influenza vaccine</v>
          </cell>
          <cell r="I39" t="str">
            <v>Long Stay</v>
          </cell>
          <cell r="J39">
            <v>94.202899000000002</v>
          </cell>
          <cell r="K39"/>
          <cell r="L39">
            <v>94.202899000000002</v>
          </cell>
          <cell r="M39"/>
          <cell r="N39">
            <v>98.550725</v>
          </cell>
          <cell r="O39"/>
          <cell r="P39">
            <v>98.550725</v>
          </cell>
          <cell r="Q39"/>
          <cell r="R39">
            <v>96.376812000000001</v>
          </cell>
          <cell r="S39"/>
          <cell r="T39" t="str">
            <v>N</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454</v>
          </cell>
          <cell r="H40" t="str">
            <v>Percentage of long-stay residents assessed and appropriately given the seasonal influenza vaccine</v>
          </cell>
          <cell r="I40" t="str">
            <v>Long Stay</v>
          </cell>
          <cell r="J40">
            <v>90.551181</v>
          </cell>
          <cell r="K40"/>
          <cell r="L40">
            <v>90.551181</v>
          </cell>
          <cell r="M40"/>
          <cell r="N40">
            <v>87.951807000000002</v>
          </cell>
          <cell r="O40"/>
          <cell r="P40">
            <v>87.951807000000002</v>
          </cell>
          <cell r="Q40"/>
          <cell r="R40">
            <v>89.078497999999996</v>
          </cell>
          <cell r="S40"/>
          <cell r="T40" t="str">
            <v>N</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454</v>
          </cell>
          <cell r="H41" t="str">
            <v>Percentage of long-stay residents assessed and appropriately given the seasonal influenza vaccine</v>
          </cell>
          <cell r="I41" t="str">
            <v>Long Stay</v>
          </cell>
          <cell r="J41">
            <v>97.959183999999993</v>
          </cell>
          <cell r="K41"/>
          <cell r="L41">
            <v>97.959183999999993</v>
          </cell>
          <cell r="M41"/>
          <cell r="N41">
            <v>100</v>
          </cell>
          <cell r="O41"/>
          <cell r="P41">
            <v>100</v>
          </cell>
          <cell r="Q41"/>
          <cell r="R41">
            <v>98.958332999999996</v>
          </cell>
          <cell r="S41"/>
          <cell r="T41" t="str">
            <v>N</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454</v>
          </cell>
          <cell r="H42" t="str">
            <v>Percentage of long-stay residents assessed and appropriately given the seasonal influenza vaccine</v>
          </cell>
          <cell r="I42" t="str">
            <v>Long Stay</v>
          </cell>
          <cell r="J42">
            <v>100</v>
          </cell>
          <cell r="K42"/>
          <cell r="L42">
            <v>100</v>
          </cell>
          <cell r="M42"/>
          <cell r="N42">
            <v>98.591549000000001</v>
          </cell>
          <cell r="O42"/>
          <cell r="P42">
            <v>98.591549000000001</v>
          </cell>
          <cell r="Q42"/>
          <cell r="R42">
            <v>99.280575999999996</v>
          </cell>
          <cell r="S42"/>
          <cell r="T42" t="str">
            <v>N</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454</v>
          </cell>
          <cell r="H43" t="str">
            <v>Percentage of long-stay residents assessed and appropriately given the seasonal influenza vaccine</v>
          </cell>
          <cell r="I43" t="str">
            <v>Long Stay</v>
          </cell>
          <cell r="J43">
            <v>100</v>
          </cell>
          <cell r="K43"/>
          <cell r="L43">
            <v>100</v>
          </cell>
          <cell r="M43"/>
          <cell r="N43">
            <v>100</v>
          </cell>
          <cell r="O43"/>
          <cell r="P43">
            <v>100</v>
          </cell>
          <cell r="Q43"/>
          <cell r="R43">
            <v>100</v>
          </cell>
          <cell r="S43"/>
          <cell r="T43" t="str">
            <v>N</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454</v>
          </cell>
          <cell r="H44" t="str">
            <v>Percentage of long-stay residents assessed and appropriately given the seasonal influenza vaccine</v>
          </cell>
          <cell r="I44" t="str">
            <v>Long Stay</v>
          </cell>
          <cell r="J44">
            <v>100</v>
          </cell>
          <cell r="K44"/>
          <cell r="L44">
            <v>100</v>
          </cell>
          <cell r="M44"/>
          <cell r="N44">
            <v>91.578946999999999</v>
          </cell>
          <cell r="O44"/>
          <cell r="P44">
            <v>91.578946999999999</v>
          </cell>
          <cell r="Q44"/>
          <cell r="R44">
            <v>95.555555999999996</v>
          </cell>
          <cell r="S44"/>
          <cell r="T44" t="str">
            <v>N</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454</v>
          </cell>
          <cell r="H45" t="str">
            <v>Percentage of long-stay residents assessed and appropriately given the seasonal influenza vaccine</v>
          </cell>
          <cell r="I45" t="str">
            <v>Long Stay</v>
          </cell>
          <cell r="J45">
            <v>100</v>
          </cell>
          <cell r="K45"/>
          <cell r="L45">
            <v>100</v>
          </cell>
          <cell r="M45"/>
          <cell r="N45">
            <v>100</v>
          </cell>
          <cell r="O45"/>
          <cell r="P45">
            <v>100</v>
          </cell>
          <cell r="Q45"/>
          <cell r="R45">
            <v>100</v>
          </cell>
          <cell r="S45"/>
          <cell r="T45" t="str">
            <v>N</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454</v>
          </cell>
          <cell r="H46" t="str">
            <v>Percentage of long-stay residents assessed and appropriately given the seasonal influenza vaccine</v>
          </cell>
          <cell r="I46" t="str">
            <v>Long Stay</v>
          </cell>
          <cell r="J46">
            <v>96.341463000000005</v>
          </cell>
          <cell r="K46"/>
          <cell r="L46">
            <v>96.341463000000005</v>
          </cell>
          <cell r="M46"/>
          <cell r="N46">
            <v>94.366197</v>
          </cell>
          <cell r="O46"/>
          <cell r="P46">
            <v>94.366197</v>
          </cell>
          <cell r="Q46"/>
          <cell r="R46">
            <v>95.424836999999997</v>
          </cell>
          <cell r="S46"/>
          <cell r="T46" t="str">
            <v>N</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454</v>
          </cell>
          <cell r="H47" t="str">
            <v>Percentage of long-stay residents assessed and appropriately given the seasonal influenza vaccine</v>
          </cell>
          <cell r="I47" t="str">
            <v>Long Stay</v>
          </cell>
          <cell r="J47">
            <v>89.285713999999999</v>
          </cell>
          <cell r="K47"/>
          <cell r="L47">
            <v>89.285713999999999</v>
          </cell>
          <cell r="M47"/>
          <cell r="N47">
            <v>98.809523999999996</v>
          </cell>
          <cell r="O47"/>
          <cell r="P47">
            <v>98.809523999999996</v>
          </cell>
          <cell r="Q47"/>
          <cell r="R47">
            <v>94.047618999999997</v>
          </cell>
          <cell r="S47"/>
          <cell r="T47" t="str">
            <v>N</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454</v>
          </cell>
          <cell r="H48" t="str">
            <v>Percentage of long-stay residents assessed and appropriately given the seasonal influenza vaccine</v>
          </cell>
          <cell r="I48" t="str">
            <v>Long Stay</v>
          </cell>
          <cell r="J48">
            <v>100</v>
          </cell>
          <cell r="K48"/>
          <cell r="L48">
            <v>100</v>
          </cell>
          <cell r="M48"/>
          <cell r="N48">
            <v>100</v>
          </cell>
          <cell r="O48"/>
          <cell r="P48">
            <v>100</v>
          </cell>
          <cell r="Q48"/>
          <cell r="R48">
            <v>100</v>
          </cell>
          <cell r="S48"/>
          <cell r="T48" t="str">
            <v>N</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454</v>
          </cell>
          <cell r="H49" t="str">
            <v>Percentage of long-stay residents assessed and appropriately given the seasonal influenza vaccine</v>
          </cell>
          <cell r="I49" t="str">
            <v>Long Stay</v>
          </cell>
          <cell r="J49">
            <v>100</v>
          </cell>
          <cell r="K49"/>
          <cell r="L49">
            <v>100</v>
          </cell>
          <cell r="M49"/>
          <cell r="N49">
            <v>100</v>
          </cell>
          <cell r="O49"/>
          <cell r="P49">
            <v>100</v>
          </cell>
          <cell r="Q49"/>
          <cell r="R49">
            <v>100</v>
          </cell>
          <cell r="S49"/>
          <cell r="T49" t="str">
            <v>N</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454</v>
          </cell>
          <cell r="H50" t="str">
            <v>Percentage of long-stay residents assessed and appropriately given the seasonal influenza vaccine</v>
          </cell>
          <cell r="I50" t="str">
            <v>Long Stay</v>
          </cell>
          <cell r="J50">
            <v>98.648649000000006</v>
          </cell>
          <cell r="K50"/>
          <cell r="L50">
            <v>98.648649000000006</v>
          </cell>
          <cell r="M50"/>
          <cell r="N50">
            <v>95.833332999999996</v>
          </cell>
          <cell r="O50"/>
          <cell r="P50">
            <v>95.833332999999996</v>
          </cell>
          <cell r="Q50"/>
          <cell r="R50">
            <v>97.260273999999995</v>
          </cell>
          <cell r="S50"/>
          <cell r="T50" t="str">
            <v>N</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454</v>
          </cell>
          <cell r="H51" t="str">
            <v>Percentage of long-stay residents assessed and appropriately given the seasonal influenza vaccine</v>
          </cell>
          <cell r="I51" t="str">
            <v>Long Stay</v>
          </cell>
          <cell r="J51">
            <v>100</v>
          </cell>
          <cell r="K51"/>
          <cell r="L51">
            <v>100</v>
          </cell>
          <cell r="M51"/>
          <cell r="N51">
            <v>100</v>
          </cell>
          <cell r="O51"/>
          <cell r="P51">
            <v>100</v>
          </cell>
          <cell r="Q51"/>
          <cell r="R51">
            <v>100</v>
          </cell>
          <cell r="S51"/>
          <cell r="T51" t="str">
            <v>N</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454</v>
          </cell>
          <cell r="H52" t="str">
            <v>Percentage of long-stay residents assessed and appropriately given the seasonal influenza vaccine</v>
          </cell>
          <cell r="I52" t="str">
            <v>Long Stay</v>
          </cell>
          <cell r="J52">
            <v>95.5</v>
          </cell>
          <cell r="K52"/>
          <cell r="L52">
            <v>95.5</v>
          </cell>
          <cell r="M52"/>
          <cell r="N52">
            <v>99.166667000000004</v>
          </cell>
          <cell r="O52"/>
          <cell r="P52">
            <v>99.166667000000004</v>
          </cell>
          <cell r="Q52"/>
          <cell r="R52">
            <v>97.5</v>
          </cell>
          <cell r="S52"/>
          <cell r="T52" t="str">
            <v>N</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454</v>
          </cell>
          <cell r="H53" t="str">
            <v>Percentage of long-stay residents assessed and appropriately given the seasonal influenza vaccine</v>
          </cell>
          <cell r="I53" t="str">
            <v>Long Stay</v>
          </cell>
          <cell r="J53">
            <v>98.412698000000006</v>
          </cell>
          <cell r="K53"/>
          <cell r="L53">
            <v>98.412698000000006</v>
          </cell>
          <cell r="M53"/>
          <cell r="N53">
            <v>100</v>
          </cell>
          <cell r="O53"/>
          <cell r="P53">
            <v>100</v>
          </cell>
          <cell r="Q53"/>
          <cell r="R53">
            <v>99.275362000000001</v>
          </cell>
          <cell r="S53"/>
          <cell r="T53" t="str">
            <v>N</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454</v>
          </cell>
          <cell r="H54" t="str">
            <v>Percentage of long-stay residents assessed and appropriately given the seasonal influenza vaccine</v>
          </cell>
          <cell r="I54" t="str">
            <v>Long Stay</v>
          </cell>
          <cell r="J54">
            <v>94.594594999999998</v>
          </cell>
          <cell r="K54"/>
          <cell r="L54">
            <v>94.594594999999998</v>
          </cell>
          <cell r="M54"/>
          <cell r="N54">
            <v>97.391304000000005</v>
          </cell>
          <cell r="O54"/>
          <cell r="P54">
            <v>97.391304000000005</v>
          </cell>
          <cell r="Q54"/>
          <cell r="R54">
            <v>96.017698999999993</v>
          </cell>
          <cell r="S54"/>
          <cell r="T54" t="str">
            <v>N</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454</v>
          </cell>
          <cell r="H55" t="str">
            <v>Percentage of long-stay residents assessed and appropriately given the seasonal influenza vaccine</v>
          </cell>
          <cell r="I55" t="str">
            <v>Long Stay</v>
          </cell>
          <cell r="J55">
            <v>98.795180999999999</v>
          </cell>
          <cell r="K55"/>
          <cell r="L55">
            <v>98.795180999999999</v>
          </cell>
          <cell r="M55"/>
          <cell r="N55">
            <v>98.113208</v>
          </cell>
          <cell r="O55"/>
          <cell r="P55">
            <v>98.113208</v>
          </cell>
          <cell r="Q55"/>
          <cell r="R55">
            <v>98.412698000000006</v>
          </cell>
          <cell r="S55"/>
          <cell r="T55" t="str">
            <v>N</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454</v>
          </cell>
          <cell r="H56" t="str">
            <v>Percentage of long-stay residents assessed and appropriately given the seasonal influenza vaccine</v>
          </cell>
          <cell r="I56" t="str">
            <v>Long Stay</v>
          </cell>
          <cell r="J56">
            <v>95.890411</v>
          </cell>
          <cell r="K56"/>
          <cell r="L56">
            <v>95.890411</v>
          </cell>
          <cell r="M56"/>
          <cell r="N56">
            <v>97.674419</v>
          </cell>
          <cell r="O56"/>
          <cell r="P56">
            <v>97.674419</v>
          </cell>
          <cell r="Q56"/>
          <cell r="R56">
            <v>96.855345999999997</v>
          </cell>
          <cell r="S56"/>
          <cell r="T56" t="str">
            <v>N</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454</v>
          </cell>
          <cell r="H57" t="str">
            <v>Percentage of long-stay residents assessed and appropriately given the seasonal influenza vaccine</v>
          </cell>
          <cell r="I57" t="str">
            <v>Long Stay</v>
          </cell>
          <cell r="J57">
            <v>99.130435000000006</v>
          </cell>
          <cell r="K57"/>
          <cell r="L57">
            <v>99.130435000000006</v>
          </cell>
          <cell r="M57"/>
          <cell r="N57">
            <v>90.243902000000006</v>
          </cell>
          <cell r="O57"/>
          <cell r="P57">
            <v>90.243902000000006</v>
          </cell>
          <cell r="Q57"/>
          <cell r="R57">
            <v>93.906809999999993</v>
          </cell>
          <cell r="S57"/>
          <cell r="T57" t="str">
            <v>N</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454</v>
          </cell>
          <cell r="H58" t="str">
            <v>Percentage of long-stay residents assessed and appropriately given the seasonal influenza vaccine</v>
          </cell>
          <cell r="I58" t="str">
            <v>Long Stay</v>
          </cell>
          <cell r="J58">
            <v>100</v>
          </cell>
          <cell r="K58"/>
          <cell r="L58">
            <v>100</v>
          </cell>
          <cell r="M58"/>
          <cell r="N58">
            <v>100</v>
          </cell>
          <cell r="O58"/>
          <cell r="P58">
            <v>100</v>
          </cell>
          <cell r="Q58"/>
          <cell r="R58">
            <v>100</v>
          </cell>
          <cell r="S58"/>
          <cell r="T58" t="str">
            <v>N</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454</v>
          </cell>
          <cell r="H59" t="str">
            <v>Percentage of long-stay residents assessed and appropriately given the seasonal influenza vaccine</v>
          </cell>
          <cell r="I59" t="str">
            <v>Long Stay</v>
          </cell>
          <cell r="J59">
            <v>99.371069000000006</v>
          </cell>
          <cell r="K59"/>
          <cell r="L59">
            <v>99.371069000000006</v>
          </cell>
          <cell r="M59"/>
          <cell r="N59">
            <v>92.610837000000004</v>
          </cell>
          <cell r="O59"/>
          <cell r="P59">
            <v>92.610837000000004</v>
          </cell>
          <cell r="Q59"/>
          <cell r="R59">
            <v>95.580110000000005</v>
          </cell>
          <cell r="S59"/>
          <cell r="T59" t="str">
            <v>N</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454</v>
          </cell>
          <cell r="H60" t="str">
            <v>Percentage of long-stay residents assessed and appropriately given the seasonal influenza vaccine</v>
          </cell>
          <cell r="I60" t="str">
            <v>Long Stay</v>
          </cell>
          <cell r="J60">
            <v>97.580645000000004</v>
          </cell>
          <cell r="K60"/>
          <cell r="L60">
            <v>97.580645000000004</v>
          </cell>
          <cell r="M60"/>
          <cell r="N60">
            <v>98.148148000000006</v>
          </cell>
          <cell r="O60"/>
          <cell r="P60">
            <v>98.148148000000006</v>
          </cell>
          <cell r="Q60"/>
          <cell r="R60">
            <v>97.844828000000007</v>
          </cell>
          <cell r="S60"/>
          <cell r="T60" t="str">
            <v>N</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454</v>
          </cell>
          <cell r="H61" t="str">
            <v>Percentage of long-stay residents assessed and appropriately given the seasonal influenza vaccine</v>
          </cell>
          <cell r="I61" t="str">
            <v>Long Stay</v>
          </cell>
          <cell r="J61" t="str">
            <v>*</v>
          </cell>
          <cell r="K61">
            <v>9</v>
          </cell>
          <cell r="L61" t="str">
            <v>*</v>
          </cell>
          <cell r="M61">
            <v>9</v>
          </cell>
          <cell r="N61" t="str">
            <v>*</v>
          </cell>
          <cell r="O61">
            <v>9</v>
          </cell>
          <cell r="P61" t="str">
            <v>*</v>
          </cell>
          <cell r="Q61">
            <v>9</v>
          </cell>
          <cell r="R61" t="str">
            <v>*</v>
          </cell>
          <cell r="S61">
            <v>9</v>
          </cell>
          <cell r="T61" t="str">
            <v>N</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454</v>
          </cell>
          <cell r="H62" t="str">
            <v>Percentage of long-stay residents assessed and appropriately given the seasonal influenza vaccine</v>
          </cell>
          <cell r="I62" t="str">
            <v>Long Stay</v>
          </cell>
          <cell r="J62">
            <v>98.701299000000006</v>
          </cell>
          <cell r="K62"/>
          <cell r="L62">
            <v>98.701299000000006</v>
          </cell>
          <cell r="M62"/>
          <cell r="N62">
            <v>92.753623000000005</v>
          </cell>
          <cell r="O62"/>
          <cell r="P62">
            <v>92.753623000000005</v>
          </cell>
          <cell r="Q62"/>
          <cell r="R62">
            <v>95.890411</v>
          </cell>
          <cell r="S62"/>
          <cell r="T62" t="str">
            <v>N</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454</v>
          </cell>
          <cell r="H63" t="str">
            <v>Percentage of long-stay residents assessed and appropriately given the seasonal influenza vaccine</v>
          </cell>
          <cell r="I63" t="str">
            <v>Long Stay</v>
          </cell>
          <cell r="J63">
            <v>97.916667000000004</v>
          </cell>
          <cell r="K63"/>
          <cell r="L63">
            <v>97.916667000000004</v>
          </cell>
          <cell r="M63"/>
          <cell r="N63">
            <v>94</v>
          </cell>
          <cell r="O63"/>
          <cell r="P63">
            <v>94</v>
          </cell>
          <cell r="Q63"/>
          <cell r="R63">
            <v>95.918367000000003</v>
          </cell>
          <cell r="S63"/>
          <cell r="T63" t="str">
            <v>N</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454</v>
          </cell>
          <cell r="H64" t="str">
            <v>Percentage of long-stay residents assessed and appropriately given the seasonal influenza vaccine</v>
          </cell>
          <cell r="I64" t="str">
            <v>Long Stay</v>
          </cell>
          <cell r="J64">
            <v>100</v>
          </cell>
          <cell r="K64"/>
          <cell r="L64">
            <v>100</v>
          </cell>
          <cell r="M64"/>
          <cell r="N64" t="str">
            <v>---</v>
          </cell>
          <cell r="O64">
            <v>10</v>
          </cell>
          <cell r="P64" t="str">
            <v>---</v>
          </cell>
          <cell r="Q64">
            <v>10</v>
          </cell>
          <cell r="R64">
            <v>100</v>
          </cell>
          <cell r="S64"/>
          <cell r="T64" t="str">
            <v>N</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454</v>
          </cell>
          <cell r="H65" t="str">
            <v>Percentage of long-stay residents assessed and appropriately given the seasonal influenza vaccine</v>
          </cell>
          <cell r="I65" t="str">
            <v>Long Stay</v>
          </cell>
          <cell r="J65">
            <v>100</v>
          </cell>
          <cell r="K65"/>
          <cell r="L65">
            <v>100</v>
          </cell>
          <cell r="M65"/>
          <cell r="N65">
            <v>96.551723999999993</v>
          </cell>
          <cell r="O65"/>
          <cell r="P65">
            <v>96.551723999999993</v>
          </cell>
          <cell r="Q65"/>
          <cell r="R65">
            <v>98.181818000000007</v>
          </cell>
          <cell r="S65"/>
          <cell r="T65" t="str">
            <v>N</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454</v>
          </cell>
          <cell r="H66" t="str">
            <v>Percentage of long-stay residents assessed and appropriately given the seasonal influenza vaccine</v>
          </cell>
          <cell r="I66" t="str">
            <v>Long Stay</v>
          </cell>
          <cell r="J66">
            <v>100</v>
          </cell>
          <cell r="K66"/>
          <cell r="L66">
            <v>100</v>
          </cell>
          <cell r="M66"/>
          <cell r="N66">
            <v>100</v>
          </cell>
          <cell r="O66"/>
          <cell r="P66">
            <v>100</v>
          </cell>
          <cell r="Q66"/>
          <cell r="R66">
            <v>100</v>
          </cell>
          <cell r="S66"/>
          <cell r="T66" t="str">
            <v>N</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454</v>
          </cell>
          <cell r="H67" t="str">
            <v>Percentage of long-stay residents assessed and appropriately given the seasonal influenza vaccine</v>
          </cell>
          <cell r="I67" t="str">
            <v>Long Stay</v>
          </cell>
          <cell r="J67">
            <v>98.958332999999996</v>
          </cell>
          <cell r="K67"/>
          <cell r="L67">
            <v>98.958332999999996</v>
          </cell>
          <cell r="M67"/>
          <cell r="N67">
            <v>100</v>
          </cell>
          <cell r="O67"/>
          <cell r="P67">
            <v>100</v>
          </cell>
          <cell r="Q67"/>
          <cell r="R67">
            <v>99.519231000000005</v>
          </cell>
          <cell r="S67"/>
          <cell r="T67" t="str">
            <v>N</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454</v>
          </cell>
          <cell r="H68" t="str">
            <v>Percentage of long-stay residents assessed and appropriately given the seasonal influenza vaccine</v>
          </cell>
          <cell r="I68" t="str">
            <v>Long Stay</v>
          </cell>
          <cell r="J68">
            <v>95.604395999999994</v>
          </cell>
          <cell r="K68"/>
          <cell r="L68">
            <v>95.604395999999994</v>
          </cell>
          <cell r="M68"/>
          <cell r="N68">
            <v>94.623655999999997</v>
          </cell>
          <cell r="O68"/>
          <cell r="P68">
            <v>94.623655999999997</v>
          </cell>
          <cell r="Q68"/>
          <cell r="R68">
            <v>95.108695999999995</v>
          </cell>
          <cell r="S68"/>
          <cell r="T68" t="str">
            <v>N</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454</v>
          </cell>
          <cell r="H69" t="str">
            <v>Percentage of long-stay residents assessed and appropriately given the seasonal influenza vaccine</v>
          </cell>
          <cell r="I69" t="str">
            <v>Long Stay</v>
          </cell>
          <cell r="J69">
            <v>100</v>
          </cell>
          <cell r="K69"/>
          <cell r="L69">
            <v>100</v>
          </cell>
          <cell r="M69"/>
          <cell r="N69">
            <v>96.923077000000006</v>
          </cell>
          <cell r="O69"/>
          <cell r="P69">
            <v>96.923077000000006</v>
          </cell>
          <cell r="Q69"/>
          <cell r="R69">
            <v>98.518518999999998</v>
          </cell>
          <cell r="S69"/>
          <cell r="T69" t="str">
            <v>N</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454</v>
          </cell>
          <cell r="H70" t="str">
            <v>Percentage of long-stay residents assessed and appropriately given the seasonal influenza vaccine</v>
          </cell>
          <cell r="I70" t="str">
            <v>Long Stay</v>
          </cell>
          <cell r="J70">
            <v>100</v>
          </cell>
          <cell r="K70"/>
          <cell r="L70">
            <v>100</v>
          </cell>
          <cell r="M70"/>
          <cell r="N70">
            <v>90.588234999999997</v>
          </cell>
          <cell r="O70"/>
          <cell r="P70">
            <v>90.588234999999997</v>
          </cell>
          <cell r="Q70"/>
          <cell r="R70">
            <v>95.294117999999997</v>
          </cell>
          <cell r="S70"/>
          <cell r="T70" t="str">
            <v>N</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454</v>
          </cell>
          <cell r="H71" t="str">
            <v>Percentage of long-stay residents assessed and appropriately given the seasonal influenza vaccine</v>
          </cell>
          <cell r="I71" t="str">
            <v>Long Stay</v>
          </cell>
          <cell r="J71">
            <v>100</v>
          </cell>
          <cell r="K71"/>
          <cell r="L71">
            <v>100</v>
          </cell>
          <cell r="M71"/>
          <cell r="N71">
            <v>100</v>
          </cell>
          <cell r="O71"/>
          <cell r="P71">
            <v>100</v>
          </cell>
          <cell r="Q71"/>
          <cell r="R71">
            <v>100</v>
          </cell>
          <cell r="S71"/>
          <cell r="T71" t="str">
            <v>N</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454</v>
          </cell>
          <cell r="H72" t="str">
            <v>Percentage of long-stay residents assessed and appropriately given the seasonal influenza vaccine</v>
          </cell>
          <cell r="I72" t="str">
            <v>Long Stay</v>
          </cell>
          <cell r="J72">
            <v>100</v>
          </cell>
          <cell r="K72"/>
          <cell r="L72">
            <v>100</v>
          </cell>
          <cell r="M72"/>
          <cell r="N72">
            <v>96.062991999999994</v>
          </cell>
          <cell r="O72"/>
          <cell r="P72">
            <v>96.062991999999994</v>
          </cell>
          <cell r="Q72"/>
          <cell r="R72">
            <v>97.807017999999999</v>
          </cell>
          <cell r="S72"/>
          <cell r="T72" t="str">
            <v>N</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454</v>
          </cell>
          <cell r="H73" t="str">
            <v>Percentage of long-stay residents assessed and appropriately given the seasonal influenza vaccine</v>
          </cell>
          <cell r="I73" t="str">
            <v>Long Stay</v>
          </cell>
          <cell r="J73">
            <v>99.107142999999994</v>
          </cell>
          <cell r="K73"/>
          <cell r="L73">
            <v>99.107142999999994</v>
          </cell>
          <cell r="M73"/>
          <cell r="N73">
            <v>99.038461999999996</v>
          </cell>
          <cell r="O73"/>
          <cell r="P73">
            <v>99.038461999999996</v>
          </cell>
          <cell r="Q73"/>
          <cell r="R73">
            <v>99.074073999999996</v>
          </cell>
          <cell r="S73"/>
          <cell r="T73" t="str">
            <v>N</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454</v>
          </cell>
          <cell r="H74" t="str">
            <v>Percentage of long-stay residents assessed and appropriately given the seasonal influenza vaccine</v>
          </cell>
          <cell r="I74" t="str">
            <v>Long Stay</v>
          </cell>
          <cell r="J74">
            <v>91.964286000000001</v>
          </cell>
          <cell r="K74"/>
          <cell r="L74">
            <v>91.964286000000001</v>
          </cell>
          <cell r="M74"/>
          <cell r="N74">
            <v>98.148148000000006</v>
          </cell>
          <cell r="O74"/>
          <cell r="P74">
            <v>98.148148000000006</v>
          </cell>
          <cell r="Q74"/>
          <cell r="R74">
            <v>95</v>
          </cell>
          <cell r="S74"/>
          <cell r="T74" t="str">
            <v>N</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454</v>
          </cell>
          <cell r="H75" t="str">
            <v>Percentage of long-stay residents assessed and appropriately given the seasonal influenza vaccine</v>
          </cell>
          <cell r="I75" t="str">
            <v>Long Stay</v>
          </cell>
          <cell r="J75">
            <v>98.4375</v>
          </cell>
          <cell r="K75"/>
          <cell r="L75">
            <v>98.4375</v>
          </cell>
          <cell r="M75"/>
          <cell r="N75">
            <v>98.701299000000006</v>
          </cell>
          <cell r="O75"/>
          <cell r="P75">
            <v>98.701299000000006</v>
          </cell>
          <cell r="Q75"/>
          <cell r="R75">
            <v>98.581559999999996</v>
          </cell>
          <cell r="S75"/>
          <cell r="T75" t="str">
            <v>N</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454</v>
          </cell>
          <cell r="H76" t="str">
            <v>Percentage of long-stay residents assessed and appropriately given the seasonal influenza vaccine</v>
          </cell>
          <cell r="I76" t="str">
            <v>Long Stay</v>
          </cell>
          <cell r="J76" t="str">
            <v>*</v>
          </cell>
          <cell r="K76">
            <v>9</v>
          </cell>
          <cell r="L76" t="str">
            <v>*</v>
          </cell>
          <cell r="M76">
            <v>9</v>
          </cell>
          <cell r="N76" t="str">
            <v>*</v>
          </cell>
          <cell r="O76">
            <v>9</v>
          </cell>
          <cell r="P76" t="str">
            <v>*</v>
          </cell>
          <cell r="Q76">
            <v>9</v>
          </cell>
          <cell r="R76" t="str">
            <v>*</v>
          </cell>
          <cell r="S76">
            <v>9</v>
          </cell>
          <cell r="T76" t="str">
            <v>N</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454</v>
          </cell>
          <cell r="H77" t="str">
            <v>Percentage of long-stay residents assessed and appropriately given the seasonal influenza vaccine</v>
          </cell>
          <cell r="I77" t="str">
            <v>Long Stay</v>
          </cell>
          <cell r="J77" t="str">
            <v>*</v>
          </cell>
          <cell r="K77">
            <v>9</v>
          </cell>
          <cell r="L77" t="str">
            <v>*</v>
          </cell>
          <cell r="M77">
            <v>9</v>
          </cell>
          <cell r="N77" t="str">
            <v>*</v>
          </cell>
          <cell r="O77">
            <v>9</v>
          </cell>
          <cell r="P77" t="str">
            <v>*</v>
          </cell>
          <cell r="Q77">
            <v>9</v>
          </cell>
          <cell r="R77" t="str">
            <v>*</v>
          </cell>
          <cell r="S77">
            <v>9</v>
          </cell>
          <cell r="T77" t="str">
            <v>N</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454</v>
          </cell>
          <cell r="H78" t="str">
            <v>Percentage of long-stay residents assessed and appropriately given the seasonal influenza vaccine</v>
          </cell>
          <cell r="I78" t="str">
            <v>Long Stay</v>
          </cell>
          <cell r="J78">
            <v>92</v>
          </cell>
          <cell r="K78"/>
          <cell r="L78">
            <v>92</v>
          </cell>
          <cell r="M78"/>
          <cell r="N78">
            <v>97.945205000000001</v>
          </cell>
          <cell r="O78"/>
          <cell r="P78">
            <v>97.945205000000001</v>
          </cell>
          <cell r="Q78"/>
          <cell r="R78">
            <v>95.202951999999996</v>
          </cell>
          <cell r="S78"/>
          <cell r="T78" t="str">
            <v>N</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454</v>
          </cell>
          <cell r="H79" t="str">
            <v>Percentage of long-stay residents assessed and appropriately given the seasonal influenza vaccine</v>
          </cell>
          <cell r="I79" t="str">
            <v>Long Stay</v>
          </cell>
          <cell r="J79">
            <v>100</v>
          </cell>
          <cell r="K79"/>
          <cell r="L79">
            <v>100</v>
          </cell>
          <cell r="M79"/>
          <cell r="N79">
            <v>98.850575000000006</v>
          </cell>
          <cell r="O79"/>
          <cell r="P79">
            <v>98.850575000000006</v>
          </cell>
          <cell r="Q79"/>
          <cell r="R79">
            <v>99.418604999999999</v>
          </cell>
          <cell r="S79"/>
          <cell r="T79" t="str">
            <v>N</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454</v>
          </cell>
          <cell r="H80" t="str">
            <v>Percentage of long-stay residents assessed and appropriately given the seasonal influenza vaccine</v>
          </cell>
          <cell r="I80" t="str">
            <v>Long Stay</v>
          </cell>
          <cell r="J80">
            <v>96.296295999999998</v>
          </cell>
          <cell r="K80"/>
          <cell r="L80">
            <v>96.296295999999998</v>
          </cell>
          <cell r="M80"/>
          <cell r="N80">
            <v>89.830507999999995</v>
          </cell>
          <cell r="O80"/>
          <cell r="P80">
            <v>89.830507999999995</v>
          </cell>
          <cell r="Q80"/>
          <cell r="R80">
            <v>92.920354000000003</v>
          </cell>
          <cell r="S80"/>
          <cell r="T80" t="str">
            <v>N</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454</v>
          </cell>
          <cell r="H81" t="str">
            <v>Percentage of long-stay residents assessed and appropriately given the seasonal influenza vaccine</v>
          </cell>
          <cell r="I81" t="str">
            <v>Long Stay</v>
          </cell>
          <cell r="J81">
            <v>100</v>
          </cell>
          <cell r="K81"/>
          <cell r="L81">
            <v>100</v>
          </cell>
          <cell r="M81"/>
          <cell r="N81">
            <v>100</v>
          </cell>
          <cell r="O81"/>
          <cell r="P81">
            <v>100</v>
          </cell>
          <cell r="Q81"/>
          <cell r="R81">
            <v>100</v>
          </cell>
          <cell r="S81"/>
          <cell r="T81" t="str">
            <v>N</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454</v>
          </cell>
          <cell r="H82" t="str">
            <v>Percentage of long-stay residents assessed and appropriately given the seasonal influenza vaccine</v>
          </cell>
          <cell r="I82" t="str">
            <v>Long Stay</v>
          </cell>
          <cell r="J82">
            <v>94.4</v>
          </cell>
          <cell r="K82"/>
          <cell r="L82">
            <v>94.4</v>
          </cell>
          <cell r="M82"/>
          <cell r="N82">
            <v>86.861313999999993</v>
          </cell>
          <cell r="O82"/>
          <cell r="P82">
            <v>86.861313999999993</v>
          </cell>
          <cell r="Q82"/>
          <cell r="R82">
            <v>90.458015000000003</v>
          </cell>
          <cell r="S82"/>
          <cell r="T82" t="str">
            <v>N</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454</v>
          </cell>
          <cell r="H83" t="str">
            <v>Percentage of long-stay residents assessed and appropriately given the seasonal influenza vaccine</v>
          </cell>
          <cell r="I83" t="str">
            <v>Long Stay</v>
          </cell>
          <cell r="J83">
            <v>98.4375</v>
          </cell>
          <cell r="K83"/>
          <cell r="L83">
            <v>98.4375</v>
          </cell>
          <cell r="M83"/>
          <cell r="N83">
            <v>98.529411999999994</v>
          </cell>
          <cell r="O83"/>
          <cell r="P83">
            <v>98.529411999999994</v>
          </cell>
          <cell r="Q83"/>
          <cell r="R83">
            <v>98.484848</v>
          </cell>
          <cell r="S83"/>
          <cell r="T83" t="str">
            <v>N</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454</v>
          </cell>
          <cell r="H84" t="str">
            <v>Percentage of long-stay residents assessed and appropriately given the seasonal influenza vaccine</v>
          </cell>
          <cell r="I84" t="str">
            <v>Long Stay</v>
          </cell>
          <cell r="J84">
            <v>99.215686000000005</v>
          </cell>
          <cell r="K84"/>
          <cell r="L84">
            <v>99.215686000000005</v>
          </cell>
          <cell r="M84"/>
          <cell r="N84">
            <v>100</v>
          </cell>
          <cell r="O84"/>
          <cell r="P84">
            <v>100</v>
          </cell>
          <cell r="Q84"/>
          <cell r="R84">
            <v>99.616857999999993</v>
          </cell>
          <cell r="S84"/>
          <cell r="T84" t="str">
            <v>N</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454</v>
          </cell>
          <cell r="H85" t="str">
            <v>Percentage of long-stay residents assessed and appropriately given the seasonal influenza vaccine</v>
          </cell>
          <cell r="I85" t="str">
            <v>Long Stay</v>
          </cell>
          <cell r="J85">
            <v>100</v>
          </cell>
          <cell r="K85"/>
          <cell r="L85">
            <v>100</v>
          </cell>
          <cell r="M85"/>
          <cell r="N85">
            <v>100</v>
          </cell>
          <cell r="O85"/>
          <cell r="P85">
            <v>100</v>
          </cell>
          <cell r="Q85"/>
          <cell r="R85">
            <v>100</v>
          </cell>
          <cell r="S85"/>
          <cell r="T85" t="str">
            <v>N</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454</v>
          </cell>
          <cell r="H86" t="str">
            <v>Percentage of long-stay residents assessed and appropriately given the seasonal influenza vaccine</v>
          </cell>
          <cell r="I86" t="str">
            <v>Long Stay</v>
          </cell>
          <cell r="J86">
            <v>100</v>
          </cell>
          <cell r="K86"/>
          <cell r="L86">
            <v>100</v>
          </cell>
          <cell r="M86"/>
          <cell r="N86">
            <v>100</v>
          </cell>
          <cell r="O86"/>
          <cell r="P86">
            <v>100</v>
          </cell>
          <cell r="Q86"/>
          <cell r="R86">
            <v>100</v>
          </cell>
          <cell r="S86"/>
          <cell r="T86" t="str">
            <v>N</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454</v>
          </cell>
          <cell r="H87" t="str">
            <v>Percentage of long-stay residents assessed and appropriately given the seasonal influenza vaccine</v>
          </cell>
          <cell r="I87" t="str">
            <v>Long Stay</v>
          </cell>
          <cell r="J87">
            <v>98.507463000000001</v>
          </cell>
          <cell r="K87"/>
          <cell r="L87">
            <v>98.507463000000001</v>
          </cell>
          <cell r="M87"/>
          <cell r="N87">
            <v>98.765432000000004</v>
          </cell>
          <cell r="O87"/>
          <cell r="P87">
            <v>98.765432000000004</v>
          </cell>
          <cell r="Q87"/>
          <cell r="R87">
            <v>98.648649000000006</v>
          </cell>
          <cell r="S87"/>
          <cell r="T87" t="str">
            <v>N</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454</v>
          </cell>
          <cell r="H88" t="str">
            <v>Percentage of long-stay residents assessed and appropriately given the seasonal influenza vaccine</v>
          </cell>
          <cell r="I88" t="str">
            <v>Long Stay</v>
          </cell>
          <cell r="J88">
            <v>91.052632000000003</v>
          </cell>
          <cell r="K88"/>
          <cell r="L88">
            <v>91.052632000000003</v>
          </cell>
          <cell r="M88"/>
          <cell r="N88">
            <v>95.628415000000004</v>
          </cell>
          <cell r="O88"/>
          <cell r="P88">
            <v>95.628415000000004</v>
          </cell>
          <cell r="Q88"/>
          <cell r="R88">
            <v>93.297586999999993</v>
          </cell>
          <cell r="S88"/>
          <cell r="T88" t="str">
            <v>N</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454</v>
          </cell>
          <cell r="H89" t="str">
            <v>Percentage of long-stay residents assessed and appropriately given the seasonal influenza vaccine</v>
          </cell>
          <cell r="I89" t="str">
            <v>Long Stay</v>
          </cell>
          <cell r="J89">
            <v>98.936170000000004</v>
          </cell>
          <cell r="K89"/>
          <cell r="L89">
            <v>98.936170000000004</v>
          </cell>
          <cell r="M89"/>
          <cell r="N89">
            <v>98.275862000000004</v>
          </cell>
          <cell r="O89"/>
          <cell r="P89">
            <v>98.275862000000004</v>
          </cell>
          <cell r="Q89"/>
          <cell r="R89">
            <v>98.571428999999995</v>
          </cell>
          <cell r="S89"/>
          <cell r="T89" t="str">
            <v>N</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454</v>
          </cell>
          <cell r="H90" t="str">
            <v>Percentage of long-stay residents assessed and appropriately given the seasonal influenza vaccine</v>
          </cell>
          <cell r="I90" t="str">
            <v>Long Stay</v>
          </cell>
          <cell r="J90">
            <v>97.478992000000005</v>
          </cell>
          <cell r="K90"/>
          <cell r="L90">
            <v>97.478992000000005</v>
          </cell>
          <cell r="M90"/>
          <cell r="N90">
            <v>97.744360999999998</v>
          </cell>
          <cell r="O90"/>
          <cell r="P90">
            <v>97.744360999999998</v>
          </cell>
          <cell r="Q90"/>
          <cell r="R90">
            <v>97.619048000000006</v>
          </cell>
          <cell r="S90"/>
          <cell r="T90" t="str">
            <v>N</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454</v>
          </cell>
          <cell r="H91" t="str">
            <v>Percentage of long-stay residents assessed and appropriately given the seasonal influenza vaccine</v>
          </cell>
          <cell r="I91" t="str">
            <v>Long Stay</v>
          </cell>
          <cell r="J91">
            <v>100</v>
          </cell>
          <cell r="K91"/>
          <cell r="L91">
            <v>100</v>
          </cell>
          <cell r="M91"/>
          <cell r="N91">
            <v>95.488721999999996</v>
          </cell>
          <cell r="O91"/>
          <cell r="P91">
            <v>95.488721999999996</v>
          </cell>
          <cell r="Q91"/>
          <cell r="R91">
            <v>97.761194000000003</v>
          </cell>
          <cell r="S91"/>
          <cell r="T91" t="str">
            <v>N</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454</v>
          </cell>
          <cell r="H92" t="str">
            <v>Percentage of long-stay residents assessed and appropriately given the seasonal influenza vaccine</v>
          </cell>
          <cell r="I92" t="str">
            <v>Long Stay</v>
          </cell>
          <cell r="J92">
            <v>97.701149000000001</v>
          </cell>
          <cell r="K92"/>
          <cell r="L92">
            <v>97.701149000000001</v>
          </cell>
          <cell r="M92"/>
          <cell r="N92">
            <v>98.765432000000004</v>
          </cell>
          <cell r="O92"/>
          <cell r="P92">
            <v>98.765432000000004</v>
          </cell>
          <cell r="Q92"/>
          <cell r="R92">
            <v>98.214286000000001</v>
          </cell>
          <cell r="S92"/>
          <cell r="T92" t="str">
            <v>N</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454</v>
          </cell>
          <cell r="H93" t="str">
            <v>Percentage of long-stay residents assessed and appropriately given the seasonal influenza vaccine</v>
          </cell>
          <cell r="I93" t="str">
            <v>Long Stay</v>
          </cell>
          <cell r="J93">
            <v>100</v>
          </cell>
          <cell r="K93"/>
          <cell r="L93">
            <v>100</v>
          </cell>
          <cell r="M93"/>
          <cell r="N93">
            <v>99.014778000000007</v>
          </cell>
          <cell r="O93"/>
          <cell r="P93">
            <v>99.014778000000007</v>
          </cell>
          <cell r="Q93"/>
          <cell r="R93">
            <v>99.465241000000006</v>
          </cell>
          <cell r="S93"/>
          <cell r="T93" t="str">
            <v>N</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454</v>
          </cell>
          <cell r="H94" t="str">
            <v>Percentage of long-stay residents assessed and appropriately given the seasonal influenza vaccine</v>
          </cell>
          <cell r="I94" t="str">
            <v>Long Stay</v>
          </cell>
          <cell r="J94">
            <v>96</v>
          </cell>
          <cell r="K94"/>
          <cell r="L94">
            <v>96</v>
          </cell>
          <cell r="M94"/>
          <cell r="N94">
            <v>97.297297</v>
          </cell>
          <cell r="O94"/>
          <cell r="P94">
            <v>97.297297</v>
          </cell>
          <cell r="Q94"/>
          <cell r="R94">
            <v>96.682463999999996</v>
          </cell>
          <cell r="S94"/>
          <cell r="T94" t="str">
            <v>N</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454</v>
          </cell>
          <cell r="H95" t="str">
            <v>Percentage of long-stay residents assessed and appropriately given the seasonal influenza vaccine</v>
          </cell>
          <cell r="I95" t="str">
            <v>Long Stay</v>
          </cell>
          <cell r="J95">
            <v>100</v>
          </cell>
          <cell r="K95"/>
          <cell r="L95">
            <v>100</v>
          </cell>
          <cell r="M95"/>
          <cell r="N95">
            <v>99.065421000000001</v>
          </cell>
          <cell r="O95"/>
          <cell r="P95">
            <v>99.065421000000001</v>
          </cell>
          <cell r="Q95"/>
          <cell r="R95">
            <v>99.534884000000005</v>
          </cell>
          <cell r="S95"/>
          <cell r="T95" t="str">
            <v>N</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454</v>
          </cell>
          <cell r="H96" t="str">
            <v>Percentage of long-stay residents assessed and appropriately given the seasonal influenza vaccine</v>
          </cell>
          <cell r="I96" t="str">
            <v>Long Stay</v>
          </cell>
          <cell r="J96">
            <v>96.875</v>
          </cell>
          <cell r="K96"/>
          <cell r="L96">
            <v>96.875</v>
          </cell>
          <cell r="M96"/>
          <cell r="N96">
            <v>90.526315999999994</v>
          </cell>
          <cell r="O96"/>
          <cell r="P96">
            <v>90.526315999999994</v>
          </cell>
          <cell r="Q96"/>
          <cell r="R96">
            <v>93.717276999999996</v>
          </cell>
          <cell r="S96"/>
          <cell r="T96" t="str">
            <v>N</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454</v>
          </cell>
          <cell r="H97" t="str">
            <v>Percentage of long-stay residents assessed and appropriately given the seasonal influenza vaccine</v>
          </cell>
          <cell r="I97" t="str">
            <v>Long Stay</v>
          </cell>
          <cell r="J97">
            <v>90.506328999999994</v>
          </cell>
          <cell r="K97"/>
          <cell r="L97">
            <v>90.506328999999994</v>
          </cell>
          <cell r="M97"/>
          <cell r="N97">
            <v>90.909091000000004</v>
          </cell>
          <cell r="O97"/>
          <cell r="P97">
            <v>90.909091000000004</v>
          </cell>
          <cell r="Q97"/>
          <cell r="R97">
            <v>90.718563000000003</v>
          </cell>
          <cell r="S97"/>
          <cell r="T97" t="str">
            <v>N</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454</v>
          </cell>
          <cell r="H98" t="str">
            <v>Percentage of long-stay residents assessed and appropriately given the seasonal influenza vaccine</v>
          </cell>
          <cell r="I98" t="str">
            <v>Long Stay</v>
          </cell>
          <cell r="J98">
            <v>97.777777999999998</v>
          </cell>
          <cell r="K98"/>
          <cell r="L98">
            <v>97.777777999999998</v>
          </cell>
          <cell r="M98"/>
          <cell r="N98">
            <v>97.701149000000001</v>
          </cell>
          <cell r="O98"/>
          <cell r="P98">
            <v>97.701149000000001</v>
          </cell>
          <cell r="Q98"/>
          <cell r="R98">
            <v>97.740112999999994</v>
          </cell>
          <cell r="S98"/>
          <cell r="T98" t="str">
            <v>N</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454</v>
          </cell>
          <cell r="H99" t="str">
            <v>Percentage of long-stay residents assessed and appropriately given the seasonal influenza vaccine</v>
          </cell>
          <cell r="I99" t="str">
            <v>Long Stay</v>
          </cell>
          <cell r="J99">
            <v>100</v>
          </cell>
          <cell r="K99"/>
          <cell r="L99">
            <v>100</v>
          </cell>
          <cell r="M99"/>
          <cell r="N99">
            <v>100</v>
          </cell>
          <cell r="O99"/>
          <cell r="P99">
            <v>100</v>
          </cell>
          <cell r="Q99"/>
          <cell r="R99">
            <v>100</v>
          </cell>
          <cell r="S99"/>
          <cell r="T99" t="str">
            <v>N</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454</v>
          </cell>
          <cell r="H100" t="str">
            <v>Percentage of long-stay residents assessed and appropriately given the seasonal influenza vaccine</v>
          </cell>
          <cell r="I100" t="str">
            <v>Long Stay</v>
          </cell>
          <cell r="J100">
            <v>97.938143999999994</v>
          </cell>
          <cell r="K100"/>
          <cell r="L100">
            <v>97.938143999999994</v>
          </cell>
          <cell r="M100"/>
          <cell r="N100">
            <v>98</v>
          </cell>
          <cell r="O100"/>
          <cell r="P100">
            <v>98</v>
          </cell>
          <cell r="Q100"/>
          <cell r="R100">
            <v>97.969543000000002</v>
          </cell>
          <cell r="S100"/>
          <cell r="T100" t="str">
            <v>N</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454</v>
          </cell>
          <cell r="H101" t="str">
            <v>Percentage of long-stay residents assessed and appropriately given the seasonal influenza vaccine</v>
          </cell>
          <cell r="I101" t="str">
            <v>Long Stay</v>
          </cell>
          <cell r="J101">
            <v>98.75</v>
          </cell>
          <cell r="K101"/>
          <cell r="L101">
            <v>98.75</v>
          </cell>
          <cell r="M101"/>
          <cell r="N101">
            <v>98.245614000000003</v>
          </cell>
          <cell r="O101"/>
          <cell r="P101">
            <v>98.245614000000003</v>
          </cell>
          <cell r="Q101"/>
          <cell r="R101">
            <v>98.453608000000003</v>
          </cell>
          <cell r="S101"/>
          <cell r="T101" t="str">
            <v>N</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454</v>
          </cell>
          <cell r="H102" t="str">
            <v>Percentage of long-stay residents assessed and appropriately given the seasonal influenza vaccine</v>
          </cell>
          <cell r="I102" t="str">
            <v>Long Stay</v>
          </cell>
          <cell r="J102">
            <v>100</v>
          </cell>
          <cell r="K102"/>
          <cell r="L102">
            <v>100</v>
          </cell>
          <cell r="M102"/>
          <cell r="N102">
            <v>100</v>
          </cell>
          <cell r="O102"/>
          <cell r="P102">
            <v>100</v>
          </cell>
          <cell r="Q102"/>
          <cell r="R102">
            <v>100</v>
          </cell>
          <cell r="S102"/>
          <cell r="T102" t="str">
            <v>N</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454</v>
          </cell>
          <cell r="H103" t="str">
            <v>Percentage of long-stay residents assessed and appropriately given the seasonal influenza vaccine</v>
          </cell>
          <cell r="I103" t="str">
            <v>Long Stay</v>
          </cell>
          <cell r="J103">
            <v>89.655171999999993</v>
          </cell>
          <cell r="K103"/>
          <cell r="L103">
            <v>89.655171999999993</v>
          </cell>
          <cell r="M103"/>
          <cell r="N103">
            <v>96.747967000000003</v>
          </cell>
          <cell r="O103"/>
          <cell r="P103">
            <v>96.747967000000003</v>
          </cell>
          <cell r="Q103"/>
          <cell r="R103">
            <v>93.305439000000007</v>
          </cell>
          <cell r="S103"/>
          <cell r="T103" t="str">
            <v>N</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454</v>
          </cell>
          <cell r="H104" t="str">
            <v>Percentage of long-stay residents assessed and appropriately given the seasonal influenza vaccine</v>
          </cell>
          <cell r="I104" t="str">
            <v>Long Stay</v>
          </cell>
          <cell r="J104">
            <v>96.296295999999998</v>
          </cell>
          <cell r="K104"/>
          <cell r="L104">
            <v>96.296295999999998</v>
          </cell>
          <cell r="M104"/>
          <cell r="N104">
            <v>100</v>
          </cell>
          <cell r="O104"/>
          <cell r="P104">
            <v>100</v>
          </cell>
          <cell r="Q104"/>
          <cell r="R104">
            <v>98.245614000000003</v>
          </cell>
          <cell r="S104"/>
          <cell r="T104" t="str">
            <v>N</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454</v>
          </cell>
          <cell r="H105" t="str">
            <v>Percentage of long-stay residents assessed and appropriately given the seasonal influenza vaccine</v>
          </cell>
          <cell r="I105" t="str">
            <v>Long Stay</v>
          </cell>
          <cell r="J105">
            <v>100</v>
          </cell>
          <cell r="K105"/>
          <cell r="L105">
            <v>100</v>
          </cell>
          <cell r="M105"/>
          <cell r="N105">
            <v>100</v>
          </cell>
          <cell r="O105"/>
          <cell r="P105">
            <v>100</v>
          </cell>
          <cell r="Q105"/>
          <cell r="R105">
            <v>100</v>
          </cell>
          <cell r="S105"/>
          <cell r="T105" t="str">
            <v>N</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454</v>
          </cell>
          <cell r="H106" t="str">
            <v>Percentage of long-stay residents assessed and appropriately given the seasonal influenza vaccine</v>
          </cell>
          <cell r="I106" t="str">
            <v>Long Stay</v>
          </cell>
          <cell r="J106">
            <v>96.153846000000001</v>
          </cell>
          <cell r="K106"/>
          <cell r="L106">
            <v>96.153846000000001</v>
          </cell>
          <cell r="M106"/>
          <cell r="N106">
            <v>99.354838999999998</v>
          </cell>
          <cell r="O106"/>
          <cell r="P106">
            <v>99.354838999999998</v>
          </cell>
          <cell r="Q106"/>
          <cell r="R106">
            <v>97.749195999999998</v>
          </cell>
          <cell r="S106"/>
          <cell r="T106" t="str">
            <v>N</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454</v>
          </cell>
          <cell r="H107" t="str">
            <v>Percentage of long-stay residents assessed and appropriately given the seasonal influenza vaccine</v>
          </cell>
          <cell r="I107" t="str">
            <v>Long Stay</v>
          </cell>
          <cell r="J107">
            <v>95.384614999999997</v>
          </cell>
          <cell r="K107"/>
          <cell r="L107">
            <v>95.384614999999997</v>
          </cell>
          <cell r="M107"/>
          <cell r="N107">
            <v>84.11215</v>
          </cell>
          <cell r="O107"/>
          <cell r="P107">
            <v>84.11215</v>
          </cell>
          <cell r="Q107"/>
          <cell r="R107">
            <v>88.372093000000007</v>
          </cell>
          <cell r="S107"/>
          <cell r="T107" t="str">
            <v>N</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454</v>
          </cell>
          <cell r="H108" t="str">
            <v>Percentage of long-stay residents assessed and appropriately given the seasonal influenza vaccine</v>
          </cell>
          <cell r="I108" t="str">
            <v>Long Stay</v>
          </cell>
          <cell r="J108">
            <v>96.774193999999994</v>
          </cell>
          <cell r="K108"/>
          <cell r="L108">
            <v>96.774193999999994</v>
          </cell>
          <cell r="M108"/>
          <cell r="N108">
            <v>96.774193999999994</v>
          </cell>
          <cell r="O108"/>
          <cell r="P108">
            <v>96.774193999999994</v>
          </cell>
          <cell r="Q108"/>
          <cell r="R108">
            <v>96.774193999999994</v>
          </cell>
          <cell r="S108"/>
          <cell r="T108" t="str">
            <v>N</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454</v>
          </cell>
          <cell r="H109" t="str">
            <v>Percentage of long-stay residents assessed and appropriately given the seasonal influenza vaccine</v>
          </cell>
          <cell r="I109" t="str">
            <v>Long Stay</v>
          </cell>
          <cell r="J109">
            <v>95.918367000000003</v>
          </cell>
          <cell r="K109"/>
          <cell r="L109">
            <v>95.918367000000003</v>
          </cell>
          <cell r="M109"/>
          <cell r="N109">
            <v>88.235293999999996</v>
          </cell>
          <cell r="O109"/>
          <cell r="P109">
            <v>88.235293999999996</v>
          </cell>
          <cell r="Q109"/>
          <cell r="R109">
            <v>92</v>
          </cell>
          <cell r="S109"/>
          <cell r="T109" t="str">
            <v>N</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454</v>
          </cell>
          <cell r="H110" t="str">
            <v>Percentage of long-stay residents assessed and appropriately given the seasonal influenza vaccine</v>
          </cell>
          <cell r="I110" t="str">
            <v>Long Stay</v>
          </cell>
          <cell r="J110">
            <v>91.358024999999998</v>
          </cell>
          <cell r="K110"/>
          <cell r="L110">
            <v>91.358024999999998</v>
          </cell>
          <cell r="M110"/>
          <cell r="N110">
            <v>78.301886999999994</v>
          </cell>
          <cell r="O110"/>
          <cell r="P110">
            <v>78.301886999999994</v>
          </cell>
          <cell r="Q110"/>
          <cell r="R110">
            <v>83.957218999999995</v>
          </cell>
          <cell r="S110"/>
          <cell r="T110" t="str">
            <v>N</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454</v>
          </cell>
          <cell r="H111" t="str">
            <v>Percentage of long-stay residents assessed and appropriately given the seasonal influenza vaccine</v>
          </cell>
          <cell r="I111" t="str">
            <v>Long Stay</v>
          </cell>
          <cell r="J111">
            <v>100</v>
          </cell>
          <cell r="K111"/>
          <cell r="L111">
            <v>100</v>
          </cell>
          <cell r="M111"/>
          <cell r="N111">
            <v>81.052632000000003</v>
          </cell>
          <cell r="O111"/>
          <cell r="P111">
            <v>81.052632000000003</v>
          </cell>
          <cell r="Q111"/>
          <cell r="R111">
            <v>90.374331999999995</v>
          </cell>
          <cell r="S111"/>
          <cell r="T111" t="str">
            <v>N</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454</v>
          </cell>
          <cell r="H112" t="str">
            <v>Percentage of long-stay residents assessed and appropriately given the seasonal influenza vaccine</v>
          </cell>
          <cell r="I112" t="str">
            <v>Long Stay</v>
          </cell>
          <cell r="J112">
            <v>99.375</v>
          </cell>
          <cell r="K112"/>
          <cell r="L112">
            <v>99.375</v>
          </cell>
          <cell r="M112"/>
          <cell r="N112">
            <v>90</v>
          </cell>
          <cell r="O112"/>
          <cell r="P112">
            <v>90</v>
          </cell>
          <cell r="Q112"/>
          <cell r="R112">
            <v>94.6875</v>
          </cell>
          <cell r="S112"/>
          <cell r="T112" t="str">
            <v>N</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454</v>
          </cell>
          <cell r="H113" t="str">
            <v>Percentage of long-stay residents assessed and appropriately given the seasonal influenza vaccine</v>
          </cell>
          <cell r="I113" t="str">
            <v>Long Stay</v>
          </cell>
          <cell r="J113">
            <v>77.297297</v>
          </cell>
          <cell r="K113"/>
          <cell r="L113">
            <v>77.297297</v>
          </cell>
          <cell r="M113"/>
          <cell r="N113">
            <v>100</v>
          </cell>
          <cell r="O113"/>
          <cell r="P113">
            <v>100</v>
          </cell>
          <cell r="Q113"/>
          <cell r="R113">
            <v>88.461538000000004</v>
          </cell>
          <cell r="S113"/>
          <cell r="T113" t="str">
            <v>N</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454</v>
          </cell>
          <cell r="H114" t="str">
            <v>Percentage of long-stay residents assessed and appropriately given the seasonal influenza vaccine</v>
          </cell>
          <cell r="I114" t="str">
            <v>Long Stay</v>
          </cell>
          <cell r="J114">
            <v>97.560975999999997</v>
          </cell>
          <cell r="K114"/>
          <cell r="L114">
            <v>97.560975999999997</v>
          </cell>
          <cell r="M114"/>
          <cell r="N114">
            <v>89.130435000000006</v>
          </cell>
          <cell r="O114"/>
          <cell r="P114">
            <v>89.130435000000006</v>
          </cell>
          <cell r="Q114"/>
          <cell r="R114">
            <v>93.103448</v>
          </cell>
          <cell r="S114"/>
          <cell r="T114" t="str">
            <v>N</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454</v>
          </cell>
          <cell r="H115" t="str">
            <v>Percentage of long-stay residents assessed and appropriately given the seasonal influenza vaccine</v>
          </cell>
          <cell r="I115" t="str">
            <v>Long Stay</v>
          </cell>
          <cell r="J115">
            <v>94.444444000000004</v>
          </cell>
          <cell r="K115"/>
          <cell r="L115">
            <v>94.444444000000004</v>
          </cell>
          <cell r="M115"/>
          <cell r="N115">
            <v>90.265486999999993</v>
          </cell>
          <cell r="O115"/>
          <cell r="P115">
            <v>90.265486999999993</v>
          </cell>
          <cell r="Q115"/>
          <cell r="R115">
            <v>92.307692000000003</v>
          </cell>
          <cell r="S115"/>
          <cell r="T115" t="str">
            <v>N</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454</v>
          </cell>
          <cell r="H116" t="str">
            <v>Percentage of long-stay residents assessed and appropriately given the seasonal influenza vaccine</v>
          </cell>
          <cell r="I116" t="str">
            <v>Long Stay</v>
          </cell>
          <cell r="J116">
            <v>98.75</v>
          </cell>
          <cell r="K116"/>
          <cell r="L116">
            <v>98.75</v>
          </cell>
          <cell r="M116"/>
          <cell r="N116">
            <v>95.081967000000006</v>
          </cell>
          <cell r="O116"/>
          <cell r="P116">
            <v>95.081967000000006</v>
          </cell>
          <cell r="Q116"/>
          <cell r="R116">
            <v>96.793002999999999</v>
          </cell>
          <cell r="S116"/>
          <cell r="T116" t="str">
            <v>N</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454</v>
          </cell>
          <cell r="H117" t="str">
            <v>Percentage of long-stay residents assessed and appropriately given the seasonal influenza vaccine</v>
          </cell>
          <cell r="I117" t="str">
            <v>Long Stay</v>
          </cell>
          <cell r="J117">
            <v>100</v>
          </cell>
          <cell r="K117"/>
          <cell r="L117">
            <v>100</v>
          </cell>
          <cell r="M117"/>
          <cell r="N117">
            <v>100</v>
          </cell>
          <cell r="O117"/>
          <cell r="P117">
            <v>100</v>
          </cell>
          <cell r="Q117"/>
          <cell r="R117">
            <v>100</v>
          </cell>
          <cell r="S117"/>
          <cell r="T117" t="str">
            <v>N</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454</v>
          </cell>
          <cell r="H118" t="str">
            <v>Percentage of long-stay residents assessed and appropriately given the seasonal influenza vaccine</v>
          </cell>
          <cell r="I118" t="str">
            <v>Long Stay</v>
          </cell>
          <cell r="J118">
            <v>98.347106999999994</v>
          </cell>
          <cell r="K118"/>
          <cell r="L118">
            <v>98.347106999999994</v>
          </cell>
          <cell r="M118"/>
          <cell r="N118">
            <v>93.893129999999999</v>
          </cell>
          <cell r="O118"/>
          <cell r="P118">
            <v>93.893129999999999</v>
          </cell>
          <cell r="Q118"/>
          <cell r="R118">
            <v>96.031745999999998</v>
          </cell>
          <cell r="S118"/>
          <cell r="T118" t="str">
            <v>N</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454</v>
          </cell>
          <cell r="H119" t="str">
            <v>Percentage of long-stay residents assessed and appropriately given the seasonal influenza vaccine</v>
          </cell>
          <cell r="I119" t="str">
            <v>Long Stay</v>
          </cell>
          <cell r="J119">
            <v>98.529411999999994</v>
          </cell>
          <cell r="K119"/>
          <cell r="L119">
            <v>98.529411999999994</v>
          </cell>
          <cell r="M119"/>
          <cell r="N119">
            <v>89.610389999999995</v>
          </cell>
          <cell r="O119"/>
          <cell r="P119">
            <v>89.610389999999995</v>
          </cell>
          <cell r="Q119"/>
          <cell r="R119">
            <v>93.793103000000002</v>
          </cell>
          <cell r="S119"/>
          <cell r="T119" t="str">
            <v>N</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454</v>
          </cell>
          <cell r="H120" t="str">
            <v>Percentage of long-stay residents assessed and appropriately given the seasonal influenza vaccine</v>
          </cell>
          <cell r="I120" t="str">
            <v>Long Stay</v>
          </cell>
          <cell r="J120">
            <v>100</v>
          </cell>
          <cell r="K120"/>
          <cell r="L120">
            <v>100</v>
          </cell>
          <cell r="M120"/>
          <cell r="N120">
            <v>98.876403999999994</v>
          </cell>
          <cell r="O120"/>
          <cell r="P120">
            <v>98.876403999999994</v>
          </cell>
          <cell r="Q120"/>
          <cell r="R120">
            <v>99.521530999999996</v>
          </cell>
          <cell r="S120"/>
          <cell r="T120" t="str">
            <v>N</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454</v>
          </cell>
          <cell r="H121" t="str">
            <v>Percentage of long-stay residents assessed and appropriately given the seasonal influenza vaccine</v>
          </cell>
          <cell r="I121" t="str">
            <v>Long Stay</v>
          </cell>
          <cell r="J121">
            <v>82.677165000000002</v>
          </cell>
          <cell r="K121"/>
          <cell r="L121">
            <v>82.677165000000002</v>
          </cell>
          <cell r="M121"/>
          <cell r="N121">
            <v>91.818181999999993</v>
          </cell>
          <cell r="O121"/>
          <cell r="P121">
            <v>91.818181999999993</v>
          </cell>
          <cell r="Q121"/>
          <cell r="R121">
            <v>86.919831000000002</v>
          </cell>
          <cell r="S121"/>
          <cell r="T121" t="str">
            <v>N</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454</v>
          </cell>
          <cell r="H122" t="str">
            <v>Percentage of long-stay residents assessed and appropriately given the seasonal influenza vaccine</v>
          </cell>
          <cell r="I122" t="str">
            <v>Long Stay</v>
          </cell>
          <cell r="J122">
            <v>100</v>
          </cell>
          <cell r="K122"/>
          <cell r="L122">
            <v>100</v>
          </cell>
          <cell r="M122"/>
          <cell r="N122">
            <v>98.795180999999999</v>
          </cell>
          <cell r="O122"/>
          <cell r="P122">
            <v>98.795180999999999</v>
          </cell>
          <cell r="Q122"/>
          <cell r="R122">
            <v>99.354838999999998</v>
          </cell>
          <cell r="S122"/>
          <cell r="T122" t="str">
            <v>N</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454</v>
          </cell>
          <cell r="H123" t="str">
            <v>Percentage of long-stay residents assessed and appropriately given the seasonal influenza vaccine</v>
          </cell>
          <cell r="I123" t="str">
            <v>Long Stay</v>
          </cell>
          <cell r="J123">
            <v>98.666667000000004</v>
          </cell>
          <cell r="K123"/>
          <cell r="L123">
            <v>98.666667000000004</v>
          </cell>
          <cell r="M123"/>
          <cell r="N123">
            <v>98.611110999999994</v>
          </cell>
          <cell r="O123"/>
          <cell r="P123">
            <v>98.611110999999994</v>
          </cell>
          <cell r="Q123"/>
          <cell r="R123">
            <v>98.639455999999996</v>
          </cell>
          <cell r="S123"/>
          <cell r="T123" t="str">
            <v>N</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454</v>
          </cell>
          <cell r="H124" t="str">
            <v>Percentage of long-stay residents assessed and appropriately given the seasonal influenza vaccine</v>
          </cell>
          <cell r="I124" t="str">
            <v>Long Stay</v>
          </cell>
          <cell r="J124">
            <v>95</v>
          </cell>
          <cell r="K124"/>
          <cell r="L124">
            <v>95</v>
          </cell>
          <cell r="M124"/>
          <cell r="N124">
            <v>90.196078</v>
          </cell>
          <cell r="O124"/>
          <cell r="P124">
            <v>90.196078</v>
          </cell>
          <cell r="Q124"/>
          <cell r="R124">
            <v>92.574257000000003</v>
          </cell>
          <cell r="S124"/>
          <cell r="T124" t="str">
            <v>N</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454</v>
          </cell>
          <cell r="H125" t="str">
            <v>Percentage of long-stay residents assessed and appropriately given the seasonal influenza vaccine</v>
          </cell>
          <cell r="I125" t="str">
            <v>Long Stay</v>
          </cell>
          <cell r="J125">
            <v>98.684211000000005</v>
          </cell>
          <cell r="K125"/>
          <cell r="L125">
            <v>98.684211000000005</v>
          </cell>
          <cell r="M125"/>
          <cell r="N125">
            <v>97.468354000000005</v>
          </cell>
          <cell r="O125"/>
          <cell r="P125">
            <v>97.468354000000005</v>
          </cell>
          <cell r="Q125"/>
          <cell r="R125">
            <v>98.064515999999998</v>
          </cell>
          <cell r="S125"/>
          <cell r="T125" t="str">
            <v>N</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454</v>
          </cell>
          <cell r="H126" t="str">
            <v>Percentage of long-stay residents assessed and appropriately given the seasonal influenza vaccine</v>
          </cell>
          <cell r="I126" t="str">
            <v>Long Stay</v>
          </cell>
          <cell r="J126">
            <v>92.903226000000004</v>
          </cell>
          <cell r="K126"/>
          <cell r="L126">
            <v>92.903226000000004</v>
          </cell>
          <cell r="M126"/>
          <cell r="N126">
            <v>82.550336000000001</v>
          </cell>
          <cell r="O126"/>
          <cell r="P126">
            <v>82.550336000000001</v>
          </cell>
          <cell r="Q126"/>
          <cell r="R126">
            <v>87.828946999999999</v>
          </cell>
          <cell r="S126"/>
          <cell r="T126" t="str">
            <v>N</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454</v>
          </cell>
          <cell r="H127" t="str">
            <v>Percentage of long-stay residents assessed and appropriately given the seasonal influenza vaccine</v>
          </cell>
          <cell r="I127" t="str">
            <v>Long Stay</v>
          </cell>
          <cell r="J127">
            <v>98.373983999999993</v>
          </cell>
          <cell r="K127"/>
          <cell r="L127">
            <v>98.373983999999993</v>
          </cell>
          <cell r="M127"/>
          <cell r="N127">
            <v>100</v>
          </cell>
          <cell r="O127"/>
          <cell r="P127">
            <v>100</v>
          </cell>
          <cell r="Q127"/>
          <cell r="R127">
            <v>99.186992000000004</v>
          </cell>
          <cell r="S127"/>
          <cell r="T127" t="str">
            <v>N</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454</v>
          </cell>
          <cell r="H128" t="str">
            <v>Percentage of long-stay residents assessed and appropriately given the seasonal influenza vaccine</v>
          </cell>
          <cell r="I128" t="str">
            <v>Long Stay</v>
          </cell>
          <cell r="J128">
            <v>100</v>
          </cell>
          <cell r="K128"/>
          <cell r="L128">
            <v>100</v>
          </cell>
          <cell r="M128"/>
          <cell r="N128">
            <v>100</v>
          </cell>
          <cell r="O128"/>
          <cell r="P128">
            <v>100</v>
          </cell>
          <cell r="Q128"/>
          <cell r="R128">
            <v>100</v>
          </cell>
          <cell r="S128"/>
          <cell r="T128" t="str">
            <v>N</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454</v>
          </cell>
          <cell r="H129" t="str">
            <v>Percentage of long-stay residents assessed and appropriately given the seasonal influenza vaccine</v>
          </cell>
          <cell r="I129" t="str">
            <v>Long Stay</v>
          </cell>
          <cell r="J129">
            <v>98.863636</v>
          </cell>
          <cell r="K129"/>
          <cell r="L129">
            <v>98.863636</v>
          </cell>
          <cell r="M129"/>
          <cell r="N129">
            <v>99.428571000000005</v>
          </cell>
          <cell r="O129"/>
          <cell r="P129">
            <v>99.428571000000005</v>
          </cell>
          <cell r="Q129"/>
          <cell r="R129">
            <v>99.145298999999994</v>
          </cell>
          <cell r="S129"/>
          <cell r="T129" t="str">
            <v>N</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454</v>
          </cell>
          <cell r="H130" t="str">
            <v>Percentage of long-stay residents assessed and appropriately given the seasonal influenza vaccine</v>
          </cell>
          <cell r="I130" t="str">
            <v>Long Stay</v>
          </cell>
          <cell r="J130">
            <v>98.913043000000002</v>
          </cell>
          <cell r="K130"/>
          <cell r="L130">
            <v>98.913043000000002</v>
          </cell>
          <cell r="M130"/>
          <cell r="N130">
            <v>96.666667000000004</v>
          </cell>
          <cell r="O130"/>
          <cell r="P130">
            <v>96.666667000000004</v>
          </cell>
          <cell r="Q130"/>
          <cell r="R130">
            <v>98.026315999999994</v>
          </cell>
          <cell r="S130"/>
          <cell r="T130" t="str">
            <v>N</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454</v>
          </cell>
          <cell r="H131" t="str">
            <v>Percentage of long-stay residents assessed and appropriately given the seasonal influenza vaccine</v>
          </cell>
          <cell r="I131" t="str">
            <v>Long Stay</v>
          </cell>
          <cell r="J131">
            <v>98.529411999999994</v>
          </cell>
          <cell r="K131"/>
          <cell r="L131">
            <v>98.529411999999994</v>
          </cell>
          <cell r="M131"/>
          <cell r="N131">
            <v>99.173553999999996</v>
          </cell>
          <cell r="O131"/>
          <cell r="P131">
            <v>99.173553999999996</v>
          </cell>
          <cell r="Q131"/>
          <cell r="R131">
            <v>98.832684999999998</v>
          </cell>
          <cell r="S131"/>
          <cell r="T131" t="str">
            <v>N</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454</v>
          </cell>
          <cell r="H132" t="str">
            <v>Percentage of long-stay residents assessed and appropriately given the seasonal influenza vaccine</v>
          </cell>
          <cell r="I132" t="str">
            <v>Long Stay</v>
          </cell>
          <cell r="J132">
            <v>100</v>
          </cell>
          <cell r="K132"/>
          <cell r="L132">
            <v>100</v>
          </cell>
          <cell r="M132"/>
          <cell r="N132">
            <v>97.272727000000003</v>
          </cell>
          <cell r="O132"/>
          <cell r="P132">
            <v>97.272727000000003</v>
          </cell>
          <cell r="Q132"/>
          <cell r="R132">
            <v>98.564593000000002</v>
          </cell>
          <cell r="S132"/>
          <cell r="T132" t="str">
            <v>N</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454</v>
          </cell>
          <cell r="H133" t="str">
            <v>Percentage of long-stay residents assessed and appropriately given the seasonal influenza vaccine</v>
          </cell>
          <cell r="I133" t="str">
            <v>Long Stay</v>
          </cell>
          <cell r="J133">
            <v>96.226415000000003</v>
          </cell>
          <cell r="K133"/>
          <cell r="L133">
            <v>96.226415000000003</v>
          </cell>
          <cell r="M133"/>
          <cell r="N133">
            <v>94.214876000000004</v>
          </cell>
          <cell r="O133"/>
          <cell r="P133">
            <v>94.214876000000004</v>
          </cell>
          <cell r="Q133"/>
          <cell r="R133">
            <v>95.154184999999998</v>
          </cell>
          <cell r="S133"/>
          <cell r="T133" t="str">
            <v>N</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454</v>
          </cell>
          <cell r="H134" t="str">
            <v>Percentage of long-stay residents assessed and appropriately given the seasonal influenza vaccine</v>
          </cell>
          <cell r="I134" t="str">
            <v>Long Stay</v>
          </cell>
          <cell r="J134">
            <v>89.137379999999993</v>
          </cell>
          <cell r="K134"/>
          <cell r="L134">
            <v>89.137379999999993</v>
          </cell>
          <cell r="M134"/>
          <cell r="N134">
            <v>81.449275</v>
          </cell>
          <cell r="O134"/>
          <cell r="P134">
            <v>81.449275</v>
          </cell>
          <cell r="Q134"/>
          <cell r="R134">
            <v>85.106382999999994</v>
          </cell>
          <cell r="S134"/>
          <cell r="T134" t="str">
            <v>N</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454</v>
          </cell>
          <cell r="H135" t="str">
            <v>Percentage of long-stay residents assessed and appropriately given the seasonal influenza vaccine</v>
          </cell>
          <cell r="I135" t="str">
            <v>Long Stay</v>
          </cell>
          <cell r="J135">
            <v>100</v>
          </cell>
          <cell r="K135"/>
          <cell r="L135">
            <v>100</v>
          </cell>
          <cell r="M135"/>
          <cell r="N135">
            <v>100</v>
          </cell>
          <cell r="O135"/>
          <cell r="P135">
            <v>100</v>
          </cell>
          <cell r="Q135"/>
          <cell r="R135">
            <v>100</v>
          </cell>
          <cell r="S135"/>
          <cell r="T135" t="str">
            <v>N</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454</v>
          </cell>
          <cell r="H136" t="str">
            <v>Percentage of long-stay residents assessed and appropriately given the seasonal influenza vaccine</v>
          </cell>
          <cell r="I136" t="str">
            <v>Long Stay</v>
          </cell>
          <cell r="J136">
            <v>97.435896999999997</v>
          </cell>
          <cell r="K136"/>
          <cell r="L136">
            <v>97.435896999999997</v>
          </cell>
          <cell r="M136"/>
          <cell r="N136">
            <v>95.744681</v>
          </cell>
          <cell r="O136"/>
          <cell r="P136">
            <v>95.744681</v>
          </cell>
          <cell r="Q136"/>
          <cell r="R136">
            <v>96.511628000000002</v>
          </cell>
          <cell r="S136"/>
          <cell r="T136" t="str">
            <v>N</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454</v>
          </cell>
          <cell r="H137" t="str">
            <v>Percentage of long-stay residents assessed and appropriately given the seasonal influenza vaccine</v>
          </cell>
          <cell r="I137" t="str">
            <v>Long Stay</v>
          </cell>
          <cell r="J137">
            <v>100</v>
          </cell>
          <cell r="K137"/>
          <cell r="L137">
            <v>100</v>
          </cell>
          <cell r="M137"/>
          <cell r="N137">
            <v>100</v>
          </cell>
          <cell r="O137"/>
          <cell r="P137">
            <v>100</v>
          </cell>
          <cell r="Q137"/>
          <cell r="R137">
            <v>100</v>
          </cell>
          <cell r="S137"/>
          <cell r="T137" t="str">
            <v>N</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454</v>
          </cell>
          <cell r="H138" t="str">
            <v>Percentage of long-stay residents assessed and appropriately given the seasonal influenza vaccine</v>
          </cell>
          <cell r="I138" t="str">
            <v>Long Stay</v>
          </cell>
          <cell r="J138">
            <v>100</v>
          </cell>
          <cell r="K138"/>
          <cell r="L138">
            <v>100</v>
          </cell>
          <cell r="M138"/>
          <cell r="N138">
            <v>98.198198000000005</v>
          </cell>
          <cell r="O138"/>
          <cell r="P138">
            <v>98.198198000000005</v>
          </cell>
          <cell r="Q138"/>
          <cell r="R138">
            <v>99.095022999999998</v>
          </cell>
          <cell r="S138"/>
          <cell r="T138" t="str">
            <v>N</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454</v>
          </cell>
          <cell r="H139" t="str">
            <v>Percentage of long-stay residents assessed and appropriately given the seasonal influenza vaccine</v>
          </cell>
          <cell r="I139" t="str">
            <v>Long Stay</v>
          </cell>
          <cell r="J139">
            <v>97.560975999999997</v>
          </cell>
          <cell r="K139"/>
          <cell r="L139">
            <v>97.560975999999997</v>
          </cell>
          <cell r="M139"/>
          <cell r="N139">
            <v>91.111110999999994</v>
          </cell>
          <cell r="O139"/>
          <cell r="P139">
            <v>91.111110999999994</v>
          </cell>
          <cell r="Q139"/>
          <cell r="R139">
            <v>94.186047000000002</v>
          </cell>
          <cell r="S139"/>
          <cell r="T139" t="str">
            <v>N</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454</v>
          </cell>
          <cell r="H140" t="str">
            <v>Percentage of long-stay residents assessed and appropriately given the seasonal influenza vaccine</v>
          </cell>
          <cell r="I140" t="str">
            <v>Long Stay</v>
          </cell>
          <cell r="J140">
            <v>100</v>
          </cell>
          <cell r="K140"/>
          <cell r="L140">
            <v>100</v>
          </cell>
          <cell r="M140"/>
          <cell r="N140">
            <v>100</v>
          </cell>
          <cell r="O140"/>
          <cell r="P140">
            <v>100</v>
          </cell>
          <cell r="Q140"/>
          <cell r="R140">
            <v>100</v>
          </cell>
          <cell r="S140"/>
          <cell r="T140" t="str">
            <v>N</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454</v>
          </cell>
          <cell r="H141" t="str">
            <v>Percentage of long-stay residents assessed and appropriately given the seasonal influenza vaccine</v>
          </cell>
          <cell r="I141" t="str">
            <v>Long Stay</v>
          </cell>
          <cell r="J141">
            <v>100</v>
          </cell>
          <cell r="K141"/>
          <cell r="L141">
            <v>100</v>
          </cell>
          <cell r="M141"/>
          <cell r="N141">
            <v>100</v>
          </cell>
          <cell r="O141"/>
          <cell r="P141">
            <v>100</v>
          </cell>
          <cell r="Q141"/>
          <cell r="R141">
            <v>100</v>
          </cell>
          <cell r="S141"/>
          <cell r="T141" t="str">
            <v>N</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454</v>
          </cell>
          <cell r="H142" t="str">
            <v>Percentage of long-stay residents assessed and appropriately given the seasonal influenza vaccine</v>
          </cell>
          <cell r="I142" t="str">
            <v>Long Stay</v>
          </cell>
          <cell r="J142">
            <v>99.504949999999994</v>
          </cell>
          <cell r="K142"/>
          <cell r="L142">
            <v>99.504949999999994</v>
          </cell>
          <cell r="M142"/>
          <cell r="N142">
            <v>100</v>
          </cell>
          <cell r="O142"/>
          <cell r="P142">
            <v>100</v>
          </cell>
          <cell r="Q142"/>
          <cell r="R142">
            <v>99.760192000000004</v>
          </cell>
          <cell r="S142"/>
          <cell r="T142" t="str">
            <v>N</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454</v>
          </cell>
          <cell r="H143" t="str">
            <v>Percentage of long-stay residents assessed and appropriately given the seasonal influenza vaccine</v>
          </cell>
          <cell r="I143" t="str">
            <v>Long Stay</v>
          </cell>
          <cell r="J143">
            <v>98.850575000000006</v>
          </cell>
          <cell r="K143"/>
          <cell r="L143">
            <v>98.850575000000006</v>
          </cell>
          <cell r="M143"/>
          <cell r="N143">
            <v>100</v>
          </cell>
          <cell r="O143"/>
          <cell r="P143">
            <v>100</v>
          </cell>
          <cell r="Q143"/>
          <cell r="R143">
            <v>99.393939000000003</v>
          </cell>
          <cell r="S143"/>
          <cell r="T143" t="str">
            <v>N</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454</v>
          </cell>
          <cell r="H144" t="str">
            <v>Percentage of long-stay residents assessed and appropriately given the seasonal influenza vaccine</v>
          </cell>
          <cell r="I144" t="str">
            <v>Long Stay</v>
          </cell>
          <cell r="J144">
            <v>96.268657000000005</v>
          </cell>
          <cell r="K144"/>
          <cell r="L144">
            <v>96.268657000000005</v>
          </cell>
          <cell r="M144"/>
          <cell r="N144">
            <v>94.444444000000004</v>
          </cell>
          <cell r="O144"/>
          <cell r="P144">
            <v>94.444444000000004</v>
          </cell>
          <cell r="Q144"/>
          <cell r="R144">
            <v>95.384614999999997</v>
          </cell>
          <cell r="S144"/>
          <cell r="T144" t="str">
            <v>N</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454</v>
          </cell>
          <cell r="H145" t="str">
            <v>Percentage of long-stay residents assessed and appropriately given the seasonal influenza vaccine</v>
          </cell>
          <cell r="I145" t="str">
            <v>Long Stay</v>
          </cell>
          <cell r="J145">
            <v>100</v>
          </cell>
          <cell r="K145"/>
          <cell r="L145">
            <v>100</v>
          </cell>
          <cell r="M145"/>
          <cell r="N145">
            <v>100</v>
          </cell>
          <cell r="O145"/>
          <cell r="P145">
            <v>100</v>
          </cell>
          <cell r="Q145"/>
          <cell r="R145">
            <v>100</v>
          </cell>
          <cell r="S145"/>
          <cell r="T145" t="str">
            <v>N</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454</v>
          </cell>
          <cell r="H146" t="str">
            <v>Percentage of long-stay residents assessed and appropriately given the seasonal influenza vaccine</v>
          </cell>
          <cell r="I146" t="str">
            <v>Long Stay</v>
          </cell>
          <cell r="J146">
            <v>92.5</v>
          </cell>
          <cell r="K146"/>
          <cell r="L146">
            <v>92.5</v>
          </cell>
          <cell r="M146"/>
          <cell r="N146">
            <v>87.5</v>
          </cell>
          <cell r="O146"/>
          <cell r="P146">
            <v>87.5</v>
          </cell>
          <cell r="Q146"/>
          <cell r="R146">
            <v>89.880951999999994</v>
          </cell>
          <cell r="S146"/>
          <cell r="T146" t="str">
            <v>N</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454</v>
          </cell>
          <cell r="H147" t="str">
            <v>Percentage of long-stay residents assessed and appropriately given the seasonal influenza vaccine</v>
          </cell>
          <cell r="I147" t="str">
            <v>Long Stay</v>
          </cell>
          <cell r="J147">
            <v>100</v>
          </cell>
          <cell r="K147"/>
          <cell r="L147">
            <v>100</v>
          </cell>
          <cell r="M147"/>
          <cell r="N147">
            <v>100</v>
          </cell>
          <cell r="O147"/>
          <cell r="P147">
            <v>100</v>
          </cell>
          <cell r="Q147"/>
          <cell r="R147">
            <v>100</v>
          </cell>
          <cell r="S147"/>
          <cell r="T147" t="str">
            <v>N</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454</v>
          </cell>
          <cell r="H148" t="str">
            <v>Percentage of long-stay residents assessed and appropriately given the seasonal influenza vaccine</v>
          </cell>
          <cell r="I148" t="str">
            <v>Long Stay</v>
          </cell>
          <cell r="J148">
            <v>99.337748000000005</v>
          </cell>
          <cell r="K148"/>
          <cell r="L148">
            <v>99.337748000000005</v>
          </cell>
          <cell r="M148"/>
          <cell r="N148">
            <v>92.073171000000002</v>
          </cell>
          <cell r="O148"/>
          <cell r="P148">
            <v>92.073171000000002</v>
          </cell>
          <cell r="Q148"/>
          <cell r="R148">
            <v>95.555555999999996</v>
          </cell>
          <cell r="S148"/>
          <cell r="T148" t="str">
            <v>N</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454</v>
          </cell>
          <cell r="H149" t="str">
            <v>Percentage of long-stay residents assessed and appropriately given the seasonal influenza vaccine</v>
          </cell>
          <cell r="I149" t="str">
            <v>Long Stay</v>
          </cell>
          <cell r="J149">
            <v>99</v>
          </cell>
          <cell r="K149"/>
          <cell r="L149">
            <v>99</v>
          </cell>
          <cell r="M149"/>
          <cell r="N149">
            <v>100</v>
          </cell>
          <cell r="O149"/>
          <cell r="P149">
            <v>100</v>
          </cell>
          <cell r="Q149"/>
          <cell r="R149">
            <v>99.494949000000005</v>
          </cell>
          <cell r="S149"/>
          <cell r="T149" t="str">
            <v>N</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454</v>
          </cell>
          <cell r="H150" t="str">
            <v>Percentage of long-stay residents assessed and appropriately given the seasonal influenza vaccine</v>
          </cell>
          <cell r="I150" t="str">
            <v>Long Stay</v>
          </cell>
          <cell r="J150">
            <v>96.296295999999998</v>
          </cell>
          <cell r="K150"/>
          <cell r="L150">
            <v>96.296295999999998</v>
          </cell>
          <cell r="M150"/>
          <cell r="N150">
            <v>100</v>
          </cell>
          <cell r="O150"/>
          <cell r="P150">
            <v>100</v>
          </cell>
          <cell r="Q150"/>
          <cell r="R150">
            <v>98.095237999999995</v>
          </cell>
          <cell r="S150"/>
          <cell r="T150" t="str">
            <v>N</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454</v>
          </cell>
          <cell r="H151" t="str">
            <v>Percentage of long-stay residents assessed and appropriately given the seasonal influenza vaccine</v>
          </cell>
          <cell r="I151" t="str">
            <v>Long Stay</v>
          </cell>
          <cell r="J151">
            <v>95.424836999999997</v>
          </cell>
          <cell r="K151"/>
          <cell r="L151">
            <v>95.424836999999997</v>
          </cell>
          <cell r="M151"/>
          <cell r="N151">
            <v>99.397589999999994</v>
          </cell>
          <cell r="O151"/>
          <cell r="P151">
            <v>99.397589999999994</v>
          </cell>
          <cell r="Q151"/>
          <cell r="R151">
            <v>97.492163000000005</v>
          </cell>
          <cell r="S151"/>
          <cell r="T151" t="str">
            <v>N</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454</v>
          </cell>
          <cell r="H152" t="str">
            <v>Percentage of long-stay residents assessed and appropriately given the seasonal influenza vaccine</v>
          </cell>
          <cell r="I152" t="str">
            <v>Long Stay</v>
          </cell>
          <cell r="J152">
            <v>100</v>
          </cell>
          <cell r="K152"/>
          <cell r="L152">
            <v>100</v>
          </cell>
          <cell r="M152"/>
          <cell r="N152">
            <v>98.571428999999995</v>
          </cell>
          <cell r="O152"/>
          <cell r="P152">
            <v>98.571428999999995</v>
          </cell>
          <cell r="Q152"/>
          <cell r="R152">
            <v>99.193548000000007</v>
          </cell>
          <cell r="S152"/>
          <cell r="T152" t="str">
            <v>N</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454</v>
          </cell>
          <cell r="H153" t="str">
            <v>Percentage of long-stay residents assessed and appropriately given the seasonal influenza vaccine</v>
          </cell>
          <cell r="I153" t="str">
            <v>Long Stay</v>
          </cell>
          <cell r="J153">
            <v>96.774193999999994</v>
          </cell>
          <cell r="K153"/>
          <cell r="L153">
            <v>96.774193999999994</v>
          </cell>
          <cell r="M153"/>
          <cell r="N153">
            <v>98.989898999999994</v>
          </cell>
          <cell r="O153"/>
          <cell r="P153">
            <v>98.989898999999994</v>
          </cell>
          <cell r="Q153"/>
          <cell r="R153">
            <v>97.916667000000004</v>
          </cell>
          <cell r="S153"/>
          <cell r="T153" t="str">
            <v>N</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454</v>
          </cell>
          <cell r="H154" t="str">
            <v>Percentage of long-stay residents assessed and appropriately given the seasonal influenza vaccine</v>
          </cell>
          <cell r="I154" t="str">
            <v>Long Stay</v>
          </cell>
          <cell r="J154">
            <v>99.224806000000001</v>
          </cell>
          <cell r="K154"/>
          <cell r="L154">
            <v>99.224806000000001</v>
          </cell>
          <cell r="M154"/>
          <cell r="N154">
            <v>98.742137999999997</v>
          </cell>
          <cell r="O154"/>
          <cell r="P154">
            <v>98.742137999999997</v>
          </cell>
          <cell r="Q154"/>
          <cell r="R154">
            <v>98.958332999999996</v>
          </cell>
          <cell r="S154"/>
          <cell r="T154" t="str">
            <v>N</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454</v>
          </cell>
          <cell r="H155" t="str">
            <v>Percentage of long-stay residents assessed and appropriately given the seasonal influenza vaccine</v>
          </cell>
          <cell r="I155" t="str">
            <v>Long Stay</v>
          </cell>
          <cell r="J155">
            <v>100</v>
          </cell>
          <cell r="K155"/>
          <cell r="L155">
            <v>100</v>
          </cell>
          <cell r="M155"/>
          <cell r="N155">
            <v>98.701299000000006</v>
          </cell>
          <cell r="O155"/>
          <cell r="P155">
            <v>98.701299000000006</v>
          </cell>
          <cell r="Q155"/>
          <cell r="R155">
            <v>99.322034000000002</v>
          </cell>
          <cell r="S155"/>
          <cell r="T155" t="str">
            <v>N</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454</v>
          </cell>
          <cell r="H156" t="str">
            <v>Percentage of long-stay residents assessed and appropriately given the seasonal influenza vaccine</v>
          </cell>
          <cell r="I156" t="str">
            <v>Long Stay</v>
          </cell>
          <cell r="J156">
            <v>100</v>
          </cell>
          <cell r="K156"/>
          <cell r="L156">
            <v>100</v>
          </cell>
          <cell r="M156"/>
          <cell r="N156">
            <v>100</v>
          </cell>
          <cell r="O156"/>
          <cell r="P156">
            <v>100</v>
          </cell>
          <cell r="Q156"/>
          <cell r="R156">
            <v>100</v>
          </cell>
          <cell r="S156"/>
          <cell r="T156" t="str">
            <v>N</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454</v>
          </cell>
          <cell r="H157" t="str">
            <v>Percentage of long-stay residents assessed and appropriately given the seasonal influenza vaccine</v>
          </cell>
          <cell r="I157" t="str">
            <v>Long Stay</v>
          </cell>
          <cell r="J157">
            <v>98.571428999999995</v>
          </cell>
          <cell r="K157"/>
          <cell r="L157">
            <v>98.571428999999995</v>
          </cell>
          <cell r="M157"/>
          <cell r="N157">
            <v>95</v>
          </cell>
          <cell r="O157"/>
          <cell r="P157">
            <v>95</v>
          </cell>
          <cell r="Q157"/>
          <cell r="R157">
            <v>96.666667000000004</v>
          </cell>
          <cell r="S157"/>
          <cell r="T157" t="str">
            <v>N</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454</v>
          </cell>
          <cell r="H158" t="str">
            <v>Percentage of long-stay residents assessed and appropriately given the seasonal influenza vaccine</v>
          </cell>
          <cell r="I158" t="str">
            <v>Long Stay</v>
          </cell>
          <cell r="J158">
            <v>100</v>
          </cell>
          <cell r="K158"/>
          <cell r="L158">
            <v>100</v>
          </cell>
          <cell r="M158"/>
          <cell r="N158">
            <v>100</v>
          </cell>
          <cell r="O158"/>
          <cell r="P158">
            <v>100</v>
          </cell>
          <cell r="Q158"/>
          <cell r="R158">
            <v>100</v>
          </cell>
          <cell r="S158"/>
          <cell r="T158" t="str">
            <v>N</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454</v>
          </cell>
          <cell r="H159" t="str">
            <v>Percentage of long-stay residents assessed and appropriately given the seasonal influenza vaccine</v>
          </cell>
          <cell r="I159" t="str">
            <v>Long Stay</v>
          </cell>
          <cell r="J159">
            <v>97.402597</v>
          </cell>
          <cell r="K159"/>
          <cell r="L159">
            <v>97.402597</v>
          </cell>
          <cell r="M159"/>
          <cell r="N159">
            <v>100</v>
          </cell>
          <cell r="O159"/>
          <cell r="P159">
            <v>100</v>
          </cell>
          <cell r="Q159"/>
          <cell r="R159">
            <v>98.907104000000004</v>
          </cell>
          <cell r="S159"/>
          <cell r="T159" t="str">
            <v>N</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454</v>
          </cell>
          <cell r="H160" t="str">
            <v>Percentage of long-stay residents assessed and appropriately given the seasonal influenza vaccine</v>
          </cell>
          <cell r="I160" t="str">
            <v>Long Stay</v>
          </cell>
          <cell r="J160">
            <v>97.142857000000006</v>
          </cell>
          <cell r="K160"/>
          <cell r="L160">
            <v>97.142857000000006</v>
          </cell>
          <cell r="M160"/>
          <cell r="N160">
            <v>93.333332999999996</v>
          </cell>
          <cell r="O160"/>
          <cell r="P160">
            <v>93.333332999999996</v>
          </cell>
          <cell r="Q160"/>
          <cell r="R160">
            <v>95</v>
          </cell>
          <cell r="S160"/>
          <cell r="T160" t="str">
            <v>N</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454</v>
          </cell>
          <cell r="H161" t="str">
            <v>Percentage of long-stay residents assessed and appropriately given the seasonal influenza vaccine</v>
          </cell>
          <cell r="I161" t="str">
            <v>Long Stay</v>
          </cell>
          <cell r="J161">
            <v>100</v>
          </cell>
          <cell r="K161"/>
          <cell r="L161">
            <v>100</v>
          </cell>
          <cell r="M161"/>
          <cell r="N161">
            <v>98.795180999999999</v>
          </cell>
          <cell r="O161"/>
          <cell r="P161">
            <v>98.795180999999999</v>
          </cell>
          <cell r="Q161"/>
          <cell r="R161">
            <v>99.371069000000006</v>
          </cell>
          <cell r="S161"/>
          <cell r="T161" t="str">
            <v>N</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454</v>
          </cell>
          <cell r="H162" t="str">
            <v>Percentage of long-stay residents assessed and appropriately given the seasonal influenza vaccine</v>
          </cell>
          <cell r="I162" t="str">
            <v>Long Stay</v>
          </cell>
          <cell r="J162">
            <v>98.765432000000004</v>
          </cell>
          <cell r="K162"/>
          <cell r="L162">
            <v>98.765432000000004</v>
          </cell>
          <cell r="M162"/>
          <cell r="N162">
            <v>94.949494999999999</v>
          </cell>
          <cell r="O162"/>
          <cell r="P162">
            <v>94.949494999999999</v>
          </cell>
          <cell r="Q162"/>
          <cell r="R162">
            <v>96.666667000000004</v>
          </cell>
          <cell r="S162"/>
          <cell r="T162" t="str">
            <v>N</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454</v>
          </cell>
          <cell r="H163" t="str">
            <v>Percentage of long-stay residents assessed and appropriately given the seasonal influenza vaccine</v>
          </cell>
          <cell r="I163" t="str">
            <v>Long Stay</v>
          </cell>
          <cell r="J163">
            <v>97.023809999999997</v>
          </cell>
          <cell r="K163"/>
          <cell r="L163">
            <v>97.023809999999997</v>
          </cell>
          <cell r="M163"/>
          <cell r="N163">
            <v>87</v>
          </cell>
          <cell r="O163"/>
          <cell r="P163">
            <v>87</v>
          </cell>
          <cell r="Q163"/>
          <cell r="R163">
            <v>91.576087000000001</v>
          </cell>
          <cell r="S163"/>
          <cell r="T163" t="str">
            <v>N</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454</v>
          </cell>
          <cell r="H164" t="str">
            <v>Percentage of long-stay residents assessed and appropriately given the seasonal influenza vaccine</v>
          </cell>
          <cell r="I164" t="str">
            <v>Long Stay</v>
          </cell>
          <cell r="J164">
            <v>100</v>
          </cell>
          <cell r="K164"/>
          <cell r="L164">
            <v>100</v>
          </cell>
          <cell r="M164"/>
          <cell r="N164">
            <v>92.8</v>
          </cell>
          <cell r="O164"/>
          <cell r="P164">
            <v>92.8</v>
          </cell>
          <cell r="Q164"/>
          <cell r="R164">
            <v>96.280991999999998</v>
          </cell>
          <cell r="S164"/>
          <cell r="T164" t="str">
            <v>N</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454</v>
          </cell>
          <cell r="H165" t="str">
            <v>Percentage of long-stay residents assessed and appropriately given the seasonal influenza vaccine</v>
          </cell>
          <cell r="I165" t="str">
            <v>Long Stay</v>
          </cell>
          <cell r="J165">
            <v>100</v>
          </cell>
          <cell r="K165"/>
          <cell r="L165">
            <v>100</v>
          </cell>
          <cell r="M165"/>
          <cell r="N165">
            <v>100</v>
          </cell>
          <cell r="O165"/>
          <cell r="P165">
            <v>100</v>
          </cell>
          <cell r="Q165"/>
          <cell r="R165">
            <v>100</v>
          </cell>
          <cell r="S165"/>
          <cell r="T165" t="str">
            <v>N</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454</v>
          </cell>
          <cell r="H166" t="str">
            <v>Percentage of long-stay residents assessed and appropriately given the seasonal influenza vaccine</v>
          </cell>
          <cell r="I166" t="str">
            <v>Long Stay</v>
          </cell>
          <cell r="J166">
            <v>96.396395999999996</v>
          </cell>
          <cell r="K166"/>
          <cell r="L166">
            <v>96.396395999999996</v>
          </cell>
          <cell r="M166"/>
          <cell r="N166">
            <v>98.601399000000001</v>
          </cell>
          <cell r="O166"/>
          <cell r="P166">
            <v>98.601399000000001</v>
          </cell>
          <cell r="Q166"/>
          <cell r="R166">
            <v>97.637794999999997</v>
          </cell>
          <cell r="S166"/>
          <cell r="T166" t="str">
            <v>N</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454</v>
          </cell>
          <cell r="H167" t="str">
            <v>Percentage of long-stay residents assessed and appropriately given the seasonal influenza vaccine</v>
          </cell>
          <cell r="I167" t="str">
            <v>Long Stay</v>
          </cell>
          <cell r="J167">
            <v>100</v>
          </cell>
          <cell r="K167"/>
          <cell r="L167">
            <v>100</v>
          </cell>
          <cell r="M167"/>
          <cell r="N167">
            <v>97.435896999999997</v>
          </cell>
          <cell r="O167"/>
          <cell r="P167">
            <v>97.435896999999997</v>
          </cell>
          <cell r="Q167"/>
          <cell r="R167">
            <v>98.717949000000004</v>
          </cell>
          <cell r="S167"/>
          <cell r="T167" t="str">
            <v>N</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454</v>
          </cell>
          <cell r="H168" t="str">
            <v>Percentage of long-stay residents assessed and appropriately given the seasonal influenza vaccine</v>
          </cell>
          <cell r="I168" t="str">
            <v>Long Stay</v>
          </cell>
          <cell r="J168">
            <v>100</v>
          </cell>
          <cell r="K168"/>
          <cell r="L168">
            <v>100</v>
          </cell>
          <cell r="M168"/>
          <cell r="N168">
            <v>100</v>
          </cell>
          <cell r="O168"/>
          <cell r="P168">
            <v>100</v>
          </cell>
          <cell r="Q168"/>
          <cell r="R168">
            <v>100</v>
          </cell>
          <cell r="S168"/>
          <cell r="T168" t="str">
            <v>N</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454</v>
          </cell>
          <cell r="H169" t="str">
            <v>Percentage of long-stay residents assessed and appropriately given the seasonal influenza vaccine</v>
          </cell>
          <cell r="I169" t="str">
            <v>Long Stay</v>
          </cell>
          <cell r="J169">
            <v>99.047618999999997</v>
          </cell>
          <cell r="K169"/>
          <cell r="L169">
            <v>99.047618999999997</v>
          </cell>
          <cell r="M169"/>
          <cell r="N169">
            <v>100</v>
          </cell>
          <cell r="O169"/>
          <cell r="P169">
            <v>100</v>
          </cell>
          <cell r="Q169"/>
          <cell r="R169">
            <v>99.537036999999998</v>
          </cell>
          <cell r="S169"/>
          <cell r="T169" t="str">
            <v>N</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454</v>
          </cell>
          <cell r="H170" t="str">
            <v>Percentage of long-stay residents assessed and appropriately given the seasonal influenza vaccine</v>
          </cell>
          <cell r="I170" t="str">
            <v>Long Stay</v>
          </cell>
          <cell r="J170">
            <v>100</v>
          </cell>
          <cell r="K170"/>
          <cell r="L170">
            <v>100</v>
          </cell>
          <cell r="M170"/>
          <cell r="N170">
            <v>100</v>
          </cell>
          <cell r="O170"/>
          <cell r="P170">
            <v>100</v>
          </cell>
          <cell r="Q170"/>
          <cell r="R170">
            <v>100</v>
          </cell>
          <cell r="S170"/>
          <cell r="T170" t="str">
            <v>N</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454</v>
          </cell>
          <cell r="H171" t="str">
            <v>Percentage of long-stay residents assessed and appropriately given the seasonal influenza vaccine</v>
          </cell>
          <cell r="I171" t="str">
            <v>Long Stay</v>
          </cell>
          <cell r="J171">
            <v>96.969696999999996</v>
          </cell>
          <cell r="K171"/>
          <cell r="L171">
            <v>96.969696999999996</v>
          </cell>
          <cell r="M171"/>
          <cell r="N171">
            <v>95.348837000000003</v>
          </cell>
          <cell r="O171"/>
          <cell r="P171">
            <v>95.348837000000003</v>
          </cell>
          <cell r="Q171"/>
          <cell r="R171">
            <v>96.168582000000001</v>
          </cell>
          <cell r="S171"/>
          <cell r="T171" t="str">
            <v>N</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454</v>
          </cell>
          <cell r="H172" t="str">
            <v>Percentage of long-stay residents assessed and appropriately given the seasonal influenza vaccine</v>
          </cell>
          <cell r="I172" t="str">
            <v>Long Stay</v>
          </cell>
          <cell r="J172">
            <v>96.969696999999996</v>
          </cell>
          <cell r="K172"/>
          <cell r="L172">
            <v>96.969696999999996</v>
          </cell>
          <cell r="M172"/>
          <cell r="N172">
            <v>93.636364</v>
          </cell>
          <cell r="O172"/>
          <cell r="P172">
            <v>93.636364</v>
          </cell>
          <cell r="Q172"/>
          <cell r="R172">
            <v>95.215311</v>
          </cell>
          <cell r="S172"/>
          <cell r="T172" t="str">
            <v>N</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454</v>
          </cell>
          <cell r="H173" t="str">
            <v>Percentage of long-stay residents assessed and appropriately given the seasonal influenza vaccine</v>
          </cell>
          <cell r="I173" t="str">
            <v>Long Stay</v>
          </cell>
          <cell r="J173">
            <v>100</v>
          </cell>
          <cell r="K173"/>
          <cell r="L173">
            <v>100</v>
          </cell>
          <cell r="M173"/>
          <cell r="N173">
            <v>100</v>
          </cell>
          <cell r="O173"/>
          <cell r="P173">
            <v>100</v>
          </cell>
          <cell r="Q173"/>
          <cell r="R173">
            <v>100</v>
          </cell>
          <cell r="S173"/>
          <cell r="T173" t="str">
            <v>N</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454</v>
          </cell>
          <cell r="H174" t="str">
            <v>Percentage of long-stay residents assessed and appropriately given the seasonal influenza vaccine</v>
          </cell>
          <cell r="I174" t="str">
            <v>Long Stay</v>
          </cell>
          <cell r="J174">
            <v>93.617020999999994</v>
          </cell>
          <cell r="K174"/>
          <cell r="L174">
            <v>93.617020999999994</v>
          </cell>
          <cell r="M174"/>
          <cell r="N174">
            <v>96.703297000000006</v>
          </cell>
          <cell r="O174"/>
          <cell r="P174">
            <v>96.703297000000006</v>
          </cell>
          <cell r="Q174"/>
          <cell r="R174">
            <v>95.135135000000005</v>
          </cell>
          <cell r="S174"/>
          <cell r="T174" t="str">
            <v>N</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454</v>
          </cell>
          <cell r="H175" t="str">
            <v>Percentage of long-stay residents assessed and appropriately given the seasonal influenza vaccine</v>
          </cell>
          <cell r="I175" t="str">
            <v>Long Stay</v>
          </cell>
          <cell r="J175">
            <v>98.823528999999994</v>
          </cell>
          <cell r="K175"/>
          <cell r="L175">
            <v>98.823528999999994</v>
          </cell>
          <cell r="M175"/>
          <cell r="N175">
            <v>98.630137000000005</v>
          </cell>
          <cell r="O175"/>
          <cell r="P175">
            <v>98.630137000000005</v>
          </cell>
          <cell r="Q175"/>
          <cell r="R175">
            <v>98.734177000000003</v>
          </cell>
          <cell r="S175"/>
          <cell r="T175" t="str">
            <v>N</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454</v>
          </cell>
          <cell r="H176" t="str">
            <v>Percentage of long-stay residents assessed and appropriately given the seasonal influenza vaccine</v>
          </cell>
          <cell r="I176" t="str">
            <v>Long Stay</v>
          </cell>
          <cell r="J176">
            <v>100</v>
          </cell>
          <cell r="K176"/>
          <cell r="L176">
            <v>100</v>
          </cell>
          <cell r="M176"/>
          <cell r="N176">
            <v>99.2</v>
          </cell>
          <cell r="O176"/>
          <cell r="P176">
            <v>99.2</v>
          </cell>
          <cell r="Q176"/>
          <cell r="R176">
            <v>99.619771999999998</v>
          </cell>
          <cell r="S176"/>
          <cell r="T176" t="str">
            <v>N</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454</v>
          </cell>
          <cell r="H177" t="str">
            <v>Percentage of long-stay residents assessed and appropriately given the seasonal influenza vaccine</v>
          </cell>
          <cell r="I177" t="str">
            <v>Long Stay</v>
          </cell>
          <cell r="J177">
            <v>100</v>
          </cell>
          <cell r="K177"/>
          <cell r="L177">
            <v>100</v>
          </cell>
          <cell r="M177"/>
          <cell r="N177">
            <v>100</v>
          </cell>
          <cell r="O177"/>
          <cell r="P177">
            <v>100</v>
          </cell>
          <cell r="Q177"/>
          <cell r="R177">
            <v>100</v>
          </cell>
          <cell r="S177"/>
          <cell r="T177" t="str">
            <v>N</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454</v>
          </cell>
          <cell r="H178" t="str">
            <v>Percentage of long-stay residents assessed and appropriately given the seasonal influenza vaccine</v>
          </cell>
          <cell r="I178" t="str">
            <v>Long Stay</v>
          </cell>
          <cell r="J178">
            <v>100</v>
          </cell>
          <cell r="K178"/>
          <cell r="L178">
            <v>100</v>
          </cell>
          <cell r="M178"/>
          <cell r="N178">
            <v>97.560975999999997</v>
          </cell>
          <cell r="O178"/>
          <cell r="P178">
            <v>97.560975999999997</v>
          </cell>
          <cell r="Q178"/>
          <cell r="R178">
            <v>98.780488000000005</v>
          </cell>
          <cell r="S178"/>
          <cell r="T178" t="str">
            <v>N</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454</v>
          </cell>
          <cell r="H179" t="str">
            <v>Percentage of long-stay residents assessed and appropriately given the seasonal influenza vaccine</v>
          </cell>
          <cell r="I179" t="str">
            <v>Long Stay</v>
          </cell>
          <cell r="J179">
            <v>100</v>
          </cell>
          <cell r="K179"/>
          <cell r="L179">
            <v>100</v>
          </cell>
          <cell r="M179"/>
          <cell r="N179">
            <v>100</v>
          </cell>
          <cell r="O179"/>
          <cell r="P179">
            <v>100</v>
          </cell>
          <cell r="Q179"/>
          <cell r="R179">
            <v>100</v>
          </cell>
          <cell r="S179"/>
          <cell r="T179" t="str">
            <v>N</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454</v>
          </cell>
          <cell r="H180" t="str">
            <v>Percentage of long-stay residents assessed and appropriately given the seasonal influenza vaccine</v>
          </cell>
          <cell r="I180" t="str">
            <v>Long Stay</v>
          </cell>
          <cell r="J180">
            <v>100</v>
          </cell>
          <cell r="K180"/>
          <cell r="L180">
            <v>100</v>
          </cell>
          <cell r="M180"/>
          <cell r="N180">
            <v>100</v>
          </cell>
          <cell r="O180"/>
          <cell r="P180">
            <v>100</v>
          </cell>
          <cell r="Q180"/>
          <cell r="R180">
            <v>100</v>
          </cell>
          <cell r="S180"/>
          <cell r="T180" t="str">
            <v>N</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454</v>
          </cell>
          <cell r="H181" t="str">
            <v>Percentage of long-stay residents assessed and appropriately given the seasonal influenza vaccine</v>
          </cell>
          <cell r="I181" t="str">
            <v>Long Stay</v>
          </cell>
          <cell r="J181">
            <v>100</v>
          </cell>
          <cell r="K181"/>
          <cell r="L181">
            <v>100</v>
          </cell>
          <cell r="M181"/>
          <cell r="N181">
            <v>100</v>
          </cell>
          <cell r="O181"/>
          <cell r="P181">
            <v>100</v>
          </cell>
          <cell r="Q181"/>
          <cell r="R181">
            <v>100</v>
          </cell>
          <cell r="S181"/>
          <cell r="T181" t="str">
            <v>N</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454</v>
          </cell>
          <cell r="H182" t="str">
            <v>Percentage of long-stay residents assessed and appropriately given the seasonal influenza vaccine</v>
          </cell>
          <cell r="I182" t="str">
            <v>Long Stay</v>
          </cell>
          <cell r="J182">
            <v>95.575220999999999</v>
          </cell>
          <cell r="K182"/>
          <cell r="L182">
            <v>95.575220999999999</v>
          </cell>
          <cell r="M182"/>
          <cell r="N182">
            <v>96.280991999999998</v>
          </cell>
          <cell r="O182"/>
          <cell r="P182">
            <v>96.280991999999998</v>
          </cell>
          <cell r="Q182"/>
          <cell r="R182">
            <v>95.940171000000007</v>
          </cell>
          <cell r="S182"/>
          <cell r="T182" t="str">
            <v>N</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454</v>
          </cell>
          <cell r="H183" t="str">
            <v>Percentage of long-stay residents assessed and appropriately given the seasonal influenza vaccine</v>
          </cell>
          <cell r="I183" t="str">
            <v>Long Stay</v>
          </cell>
          <cell r="J183">
            <v>100</v>
          </cell>
          <cell r="K183"/>
          <cell r="L183">
            <v>100</v>
          </cell>
          <cell r="M183"/>
          <cell r="N183">
            <v>100</v>
          </cell>
          <cell r="O183"/>
          <cell r="P183">
            <v>100</v>
          </cell>
          <cell r="Q183"/>
          <cell r="R183">
            <v>100</v>
          </cell>
          <cell r="S183"/>
          <cell r="T183" t="str">
            <v>N</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454</v>
          </cell>
          <cell r="H184" t="str">
            <v>Percentage of long-stay residents assessed and appropriately given the seasonal influenza vaccine</v>
          </cell>
          <cell r="I184" t="str">
            <v>Long Stay</v>
          </cell>
          <cell r="J184">
            <v>99.137930999999995</v>
          </cell>
          <cell r="K184"/>
          <cell r="L184">
            <v>99.137930999999995</v>
          </cell>
          <cell r="M184"/>
          <cell r="N184">
            <v>90.566038000000006</v>
          </cell>
          <cell r="O184"/>
          <cell r="P184">
            <v>90.566038000000006</v>
          </cell>
          <cell r="Q184"/>
          <cell r="R184">
            <v>95.045045000000002</v>
          </cell>
          <cell r="S184"/>
          <cell r="T184" t="str">
            <v>N</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454</v>
          </cell>
          <cell r="H185" t="str">
            <v>Percentage of long-stay residents assessed and appropriately given the seasonal influenza vaccine</v>
          </cell>
          <cell r="I185" t="str">
            <v>Long Stay</v>
          </cell>
          <cell r="J185">
            <v>100</v>
          </cell>
          <cell r="K185"/>
          <cell r="L185">
            <v>100</v>
          </cell>
          <cell r="M185"/>
          <cell r="N185">
            <v>100</v>
          </cell>
          <cell r="O185"/>
          <cell r="P185">
            <v>100</v>
          </cell>
          <cell r="Q185"/>
          <cell r="R185">
            <v>100</v>
          </cell>
          <cell r="S185"/>
          <cell r="T185" t="str">
            <v>N</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454</v>
          </cell>
          <cell r="H186" t="str">
            <v>Percentage of long-stay residents assessed and appropriately given the seasonal influenza vaccine</v>
          </cell>
          <cell r="I186" t="str">
            <v>Long Stay</v>
          </cell>
          <cell r="J186">
            <v>96.453901000000002</v>
          </cell>
          <cell r="K186"/>
          <cell r="L186">
            <v>96.453901000000002</v>
          </cell>
          <cell r="M186"/>
          <cell r="N186">
            <v>99.354838999999998</v>
          </cell>
          <cell r="O186"/>
          <cell r="P186">
            <v>99.354838999999998</v>
          </cell>
          <cell r="Q186"/>
          <cell r="R186">
            <v>97.972972999999996</v>
          </cell>
          <cell r="S186"/>
          <cell r="T186" t="str">
            <v>N</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454</v>
          </cell>
          <cell r="H187" t="str">
            <v>Percentage of long-stay residents assessed and appropriately given the seasonal influenza vaccine</v>
          </cell>
          <cell r="I187" t="str">
            <v>Long Stay</v>
          </cell>
          <cell r="J187">
            <v>89.130435000000006</v>
          </cell>
          <cell r="K187"/>
          <cell r="L187">
            <v>89.130435000000006</v>
          </cell>
          <cell r="M187"/>
          <cell r="N187">
            <v>96.551723999999993</v>
          </cell>
          <cell r="O187"/>
          <cell r="P187">
            <v>96.551723999999993</v>
          </cell>
          <cell r="Q187"/>
          <cell r="R187">
            <v>93.269231000000005</v>
          </cell>
          <cell r="S187"/>
          <cell r="T187" t="str">
            <v>N</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454</v>
          </cell>
          <cell r="H188" t="str">
            <v>Percentage of long-stay residents assessed and appropriately given the seasonal influenza vaccine</v>
          </cell>
          <cell r="I188" t="str">
            <v>Long Stay</v>
          </cell>
          <cell r="J188">
            <v>100</v>
          </cell>
          <cell r="K188"/>
          <cell r="L188">
            <v>100</v>
          </cell>
          <cell r="M188"/>
          <cell r="N188">
            <v>97.297297</v>
          </cell>
          <cell r="O188"/>
          <cell r="P188">
            <v>97.297297</v>
          </cell>
          <cell r="Q188"/>
          <cell r="R188">
            <v>98.598130999999995</v>
          </cell>
          <cell r="S188"/>
          <cell r="T188" t="str">
            <v>N</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454</v>
          </cell>
          <cell r="H189" t="str">
            <v>Percentage of long-stay residents assessed and appropriately given the seasonal influenza vaccine</v>
          </cell>
          <cell r="I189" t="str">
            <v>Long Stay</v>
          </cell>
          <cell r="J189">
            <v>100</v>
          </cell>
          <cell r="K189"/>
          <cell r="L189">
            <v>100</v>
          </cell>
          <cell r="M189"/>
          <cell r="N189">
            <v>100</v>
          </cell>
          <cell r="O189"/>
          <cell r="P189">
            <v>100</v>
          </cell>
          <cell r="Q189"/>
          <cell r="R189">
            <v>100</v>
          </cell>
          <cell r="S189"/>
          <cell r="T189" t="str">
            <v>N</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454</v>
          </cell>
          <cell r="H190" t="str">
            <v>Percentage of long-stay residents assessed and appropriately given the seasonal influenza vaccine</v>
          </cell>
          <cell r="I190" t="str">
            <v>Long Stay</v>
          </cell>
          <cell r="J190">
            <v>99.310344999999998</v>
          </cell>
          <cell r="K190"/>
          <cell r="L190">
            <v>99.310344999999998</v>
          </cell>
          <cell r="M190"/>
          <cell r="N190">
            <v>100</v>
          </cell>
          <cell r="O190"/>
          <cell r="P190">
            <v>100</v>
          </cell>
          <cell r="Q190"/>
          <cell r="R190">
            <v>99.666667000000004</v>
          </cell>
          <cell r="S190"/>
          <cell r="T190" t="str">
            <v>N</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454</v>
          </cell>
          <cell r="H191" t="str">
            <v>Percentage of long-stay residents assessed and appropriately given the seasonal influenza vaccine</v>
          </cell>
          <cell r="I191" t="str">
            <v>Long Stay</v>
          </cell>
          <cell r="J191">
            <v>100</v>
          </cell>
          <cell r="K191"/>
          <cell r="L191">
            <v>100</v>
          </cell>
          <cell r="M191"/>
          <cell r="N191">
            <v>100</v>
          </cell>
          <cell r="O191"/>
          <cell r="P191">
            <v>100</v>
          </cell>
          <cell r="Q191"/>
          <cell r="R191">
            <v>100</v>
          </cell>
          <cell r="S191"/>
          <cell r="T191" t="str">
            <v>N</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454</v>
          </cell>
          <cell r="H192" t="str">
            <v>Percentage of long-stay residents assessed and appropriately given the seasonal influenza vaccine</v>
          </cell>
          <cell r="I192" t="str">
            <v>Long Stay</v>
          </cell>
          <cell r="J192">
            <v>97.6</v>
          </cell>
          <cell r="K192"/>
          <cell r="L192">
            <v>97.6</v>
          </cell>
          <cell r="M192"/>
          <cell r="N192">
            <v>100</v>
          </cell>
          <cell r="O192"/>
          <cell r="P192">
            <v>100</v>
          </cell>
          <cell r="Q192"/>
          <cell r="R192">
            <v>98.823528999999994</v>
          </cell>
          <cell r="S192"/>
          <cell r="T192" t="str">
            <v>N</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454</v>
          </cell>
          <cell r="H193" t="str">
            <v>Percentage of long-stay residents assessed and appropriately given the seasonal influenza vaccine</v>
          </cell>
          <cell r="I193" t="str">
            <v>Long Stay</v>
          </cell>
          <cell r="J193">
            <v>97.647058999999999</v>
          </cell>
          <cell r="K193"/>
          <cell r="L193">
            <v>97.647058999999999</v>
          </cell>
          <cell r="M193"/>
          <cell r="N193">
            <v>96.629212999999993</v>
          </cell>
          <cell r="O193"/>
          <cell r="P193">
            <v>96.629212999999993</v>
          </cell>
          <cell r="Q193"/>
          <cell r="R193">
            <v>97.126436999999996</v>
          </cell>
          <cell r="S193"/>
          <cell r="T193" t="str">
            <v>N</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454</v>
          </cell>
          <cell r="H194" t="str">
            <v>Percentage of long-stay residents assessed and appropriately given the seasonal influenza vaccine</v>
          </cell>
          <cell r="I194" t="str">
            <v>Long Stay</v>
          </cell>
          <cell r="J194">
            <v>100</v>
          </cell>
          <cell r="K194"/>
          <cell r="L194">
            <v>100</v>
          </cell>
          <cell r="M194"/>
          <cell r="N194">
            <v>100</v>
          </cell>
          <cell r="O194"/>
          <cell r="P194">
            <v>100</v>
          </cell>
          <cell r="Q194"/>
          <cell r="R194">
            <v>100</v>
          </cell>
          <cell r="S194"/>
          <cell r="T194" t="str">
            <v>N</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454</v>
          </cell>
          <cell r="H195" t="str">
            <v>Percentage of long-stay residents assessed and appropriately given the seasonal influenza vaccine</v>
          </cell>
          <cell r="I195" t="str">
            <v>Long Stay</v>
          </cell>
          <cell r="J195">
            <v>100</v>
          </cell>
          <cell r="K195"/>
          <cell r="L195">
            <v>100</v>
          </cell>
          <cell r="M195"/>
          <cell r="N195">
            <v>100</v>
          </cell>
          <cell r="O195"/>
          <cell r="P195">
            <v>100</v>
          </cell>
          <cell r="Q195"/>
          <cell r="R195">
            <v>100</v>
          </cell>
          <cell r="S195"/>
          <cell r="T195" t="str">
            <v>N</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454</v>
          </cell>
          <cell r="H196" t="str">
            <v>Percentage of long-stay residents assessed and appropriately given the seasonal influenza vaccine</v>
          </cell>
          <cell r="I196" t="str">
            <v>Long Stay</v>
          </cell>
          <cell r="J196">
            <v>97.894737000000006</v>
          </cell>
          <cell r="K196"/>
          <cell r="L196">
            <v>97.894737000000006</v>
          </cell>
          <cell r="M196"/>
          <cell r="N196">
            <v>97.872339999999994</v>
          </cell>
          <cell r="O196"/>
          <cell r="P196">
            <v>97.872339999999994</v>
          </cell>
          <cell r="Q196"/>
          <cell r="R196">
            <v>97.883598000000006</v>
          </cell>
          <cell r="S196"/>
          <cell r="T196" t="str">
            <v>N</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454</v>
          </cell>
          <cell r="H197" t="str">
            <v>Percentage of long-stay residents assessed and appropriately given the seasonal influenza vaccine</v>
          </cell>
          <cell r="I197" t="str">
            <v>Long Stay</v>
          </cell>
          <cell r="J197">
            <v>98.795180999999999</v>
          </cell>
          <cell r="K197"/>
          <cell r="L197">
            <v>98.795180999999999</v>
          </cell>
          <cell r="M197"/>
          <cell r="N197">
            <v>98.876403999999994</v>
          </cell>
          <cell r="O197"/>
          <cell r="P197">
            <v>98.876403999999994</v>
          </cell>
          <cell r="Q197"/>
          <cell r="R197">
            <v>98.837209000000001</v>
          </cell>
          <cell r="S197"/>
          <cell r="T197" t="str">
            <v>N</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454</v>
          </cell>
          <cell r="H198" t="str">
            <v>Percentage of long-stay residents assessed and appropriately given the seasonal influenza vaccine</v>
          </cell>
          <cell r="I198" t="str">
            <v>Long Stay</v>
          </cell>
          <cell r="J198">
            <v>100</v>
          </cell>
          <cell r="K198"/>
          <cell r="L198">
            <v>100</v>
          </cell>
          <cell r="M198"/>
          <cell r="N198">
            <v>100</v>
          </cell>
          <cell r="O198"/>
          <cell r="P198">
            <v>100</v>
          </cell>
          <cell r="Q198"/>
          <cell r="R198">
            <v>100</v>
          </cell>
          <cell r="S198"/>
          <cell r="T198" t="str">
            <v>N</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454</v>
          </cell>
          <cell r="H199" t="str">
            <v>Percentage of long-stay residents assessed and appropriately given the seasonal influenza vaccine</v>
          </cell>
          <cell r="I199" t="str">
            <v>Long Stay</v>
          </cell>
          <cell r="J199">
            <v>100</v>
          </cell>
          <cell r="K199"/>
          <cell r="L199">
            <v>100</v>
          </cell>
          <cell r="M199"/>
          <cell r="N199">
            <v>100</v>
          </cell>
          <cell r="O199"/>
          <cell r="P199">
            <v>100</v>
          </cell>
          <cell r="Q199"/>
          <cell r="R199">
            <v>100</v>
          </cell>
          <cell r="S199"/>
          <cell r="T199" t="str">
            <v>N</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454</v>
          </cell>
          <cell r="H200" t="str">
            <v>Percentage of long-stay residents assessed and appropriately given the seasonal influenza vaccine</v>
          </cell>
          <cell r="I200" t="str">
            <v>Long Stay</v>
          </cell>
          <cell r="J200">
            <v>98.969071999999997</v>
          </cell>
          <cell r="K200"/>
          <cell r="L200">
            <v>98.969071999999997</v>
          </cell>
          <cell r="M200"/>
          <cell r="N200">
            <v>100</v>
          </cell>
          <cell r="O200"/>
          <cell r="P200">
            <v>100</v>
          </cell>
          <cell r="Q200"/>
          <cell r="R200">
            <v>99.481864999999999</v>
          </cell>
          <cell r="S200"/>
          <cell r="T200" t="str">
            <v>N</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454</v>
          </cell>
          <cell r="H201" t="str">
            <v>Percentage of long-stay residents assessed and appropriately given the seasonal influenza vaccine</v>
          </cell>
          <cell r="I201" t="str">
            <v>Long Stay</v>
          </cell>
          <cell r="J201">
            <v>100</v>
          </cell>
          <cell r="K201"/>
          <cell r="L201">
            <v>100</v>
          </cell>
          <cell r="M201"/>
          <cell r="N201">
            <v>100</v>
          </cell>
          <cell r="O201"/>
          <cell r="P201">
            <v>100</v>
          </cell>
          <cell r="Q201"/>
          <cell r="R201">
            <v>100</v>
          </cell>
          <cell r="S201"/>
          <cell r="T201" t="str">
            <v>N</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454</v>
          </cell>
          <cell r="H202" t="str">
            <v>Percentage of long-stay residents assessed and appropriately given the seasonal influenza vaccine</v>
          </cell>
          <cell r="I202" t="str">
            <v>Long Stay</v>
          </cell>
          <cell r="J202">
            <v>90.625</v>
          </cell>
          <cell r="K202"/>
          <cell r="L202">
            <v>90.625</v>
          </cell>
          <cell r="M202"/>
          <cell r="N202">
            <v>94.444444000000004</v>
          </cell>
          <cell r="O202"/>
          <cell r="P202">
            <v>94.444444000000004</v>
          </cell>
          <cell r="Q202"/>
          <cell r="R202">
            <v>92.647058999999999</v>
          </cell>
          <cell r="S202"/>
          <cell r="T202" t="str">
            <v>N</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454</v>
          </cell>
          <cell r="H203" t="str">
            <v>Percentage of long-stay residents assessed and appropriately given the seasonal influenza vaccine</v>
          </cell>
          <cell r="I203" t="str">
            <v>Long Stay</v>
          </cell>
          <cell r="J203">
            <v>92.405062999999998</v>
          </cell>
          <cell r="K203"/>
          <cell r="L203">
            <v>92.405062999999998</v>
          </cell>
          <cell r="M203"/>
          <cell r="N203">
            <v>95.238095000000001</v>
          </cell>
          <cell r="O203"/>
          <cell r="P203">
            <v>95.238095000000001</v>
          </cell>
          <cell r="Q203"/>
          <cell r="R203">
            <v>93.865031000000002</v>
          </cell>
          <cell r="S203"/>
          <cell r="T203" t="str">
            <v>N</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454</v>
          </cell>
          <cell r="H204" t="str">
            <v>Percentage of long-stay residents assessed and appropriately given the seasonal influenza vaccine</v>
          </cell>
          <cell r="I204" t="str">
            <v>Long Stay</v>
          </cell>
          <cell r="J204">
            <v>95.412844000000007</v>
          </cell>
          <cell r="K204"/>
          <cell r="L204">
            <v>95.412844000000007</v>
          </cell>
          <cell r="M204"/>
          <cell r="N204">
            <v>91.228070000000002</v>
          </cell>
          <cell r="O204"/>
          <cell r="P204">
            <v>91.228070000000002</v>
          </cell>
          <cell r="Q204"/>
          <cell r="R204">
            <v>93.273543000000004</v>
          </cell>
          <cell r="S204"/>
          <cell r="T204" t="str">
            <v>N</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454</v>
          </cell>
          <cell r="H205" t="str">
            <v>Percentage of long-stay residents assessed and appropriately given the seasonal influenza vaccine</v>
          </cell>
          <cell r="I205" t="str">
            <v>Long Stay</v>
          </cell>
          <cell r="J205">
            <v>98.809523999999996</v>
          </cell>
          <cell r="K205"/>
          <cell r="L205">
            <v>98.809523999999996</v>
          </cell>
          <cell r="M205"/>
          <cell r="N205">
            <v>100</v>
          </cell>
          <cell r="O205"/>
          <cell r="P205">
            <v>100</v>
          </cell>
          <cell r="Q205"/>
          <cell r="R205">
            <v>99.431818000000007</v>
          </cell>
          <cell r="S205"/>
          <cell r="T205" t="str">
            <v>N</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454</v>
          </cell>
          <cell r="H206" t="str">
            <v>Percentage of long-stay residents assessed and appropriately given the seasonal influenza vaccine</v>
          </cell>
          <cell r="I206" t="str">
            <v>Long Stay</v>
          </cell>
          <cell r="J206">
            <v>95.081967000000006</v>
          </cell>
          <cell r="K206"/>
          <cell r="L206">
            <v>95.081967000000006</v>
          </cell>
          <cell r="M206"/>
          <cell r="N206">
            <v>92.647058999999999</v>
          </cell>
          <cell r="O206"/>
          <cell r="P206">
            <v>92.647058999999999</v>
          </cell>
          <cell r="Q206"/>
          <cell r="R206">
            <v>93.798450000000003</v>
          </cell>
          <cell r="S206"/>
          <cell r="T206" t="str">
            <v>N</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454</v>
          </cell>
          <cell r="H207" t="str">
            <v>Percentage of long-stay residents assessed and appropriately given the seasonal influenza vaccine</v>
          </cell>
          <cell r="I207" t="str">
            <v>Long Stay</v>
          </cell>
          <cell r="J207">
            <v>94.495412999999999</v>
          </cell>
          <cell r="K207"/>
          <cell r="L207">
            <v>94.495412999999999</v>
          </cell>
          <cell r="M207"/>
          <cell r="N207">
            <v>64</v>
          </cell>
          <cell r="O207"/>
          <cell r="P207">
            <v>64</v>
          </cell>
          <cell r="Q207"/>
          <cell r="R207">
            <v>78.205128000000002</v>
          </cell>
          <cell r="S207"/>
          <cell r="T207" t="str">
            <v>N</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454</v>
          </cell>
          <cell r="H208" t="str">
            <v>Percentage of long-stay residents assessed and appropriately given the seasonal influenza vaccine</v>
          </cell>
          <cell r="I208" t="str">
            <v>Long Stay</v>
          </cell>
          <cell r="J208">
            <v>100</v>
          </cell>
          <cell r="K208"/>
          <cell r="L208">
            <v>100</v>
          </cell>
          <cell r="M208"/>
          <cell r="N208">
            <v>100</v>
          </cell>
          <cell r="O208"/>
          <cell r="P208">
            <v>100</v>
          </cell>
          <cell r="Q208"/>
          <cell r="R208">
            <v>100</v>
          </cell>
          <cell r="S208"/>
          <cell r="T208" t="str">
            <v>N</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454</v>
          </cell>
          <cell r="H209" t="str">
            <v>Percentage of long-stay residents assessed and appropriately given the seasonal influenza vaccine</v>
          </cell>
          <cell r="I209" t="str">
            <v>Long Stay</v>
          </cell>
          <cell r="J209">
            <v>100</v>
          </cell>
          <cell r="K209"/>
          <cell r="L209">
            <v>100</v>
          </cell>
          <cell r="M209"/>
          <cell r="N209">
            <v>98.571428999999995</v>
          </cell>
          <cell r="O209"/>
          <cell r="P209">
            <v>98.571428999999995</v>
          </cell>
          <cell r="Q209"/>
          <cell r="R209">
            <v>99.193548000000007</v>
          </cell>
          <cell r="S209"/>
          <cell r="T209" t="str">
            <v>N</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454</v>
          </cell>
          <cell r="H210" t="str">
            <v>Percentage of long-stay residents assessed and appropriately given the seasonal influenza vaccine</v>
          </cell>
          <cell r="I210" t="str">
            <v>Long Stay</v>
          </cell>
          <cell r="J210">
            <v>99.236641000000006</v>
          </cell>
          <cell r="K210"/>
          <cell r="L210">
            <v>99.236641000000006</v>
          </cell>
          <cell r="M210"/>
          <cell r="N210">
            <v>100</v>
          </cell>
          <cell r="O210"/>
          <cell r="P210">
            <v>100</v>
          </cell>
          <cell r="Q210"/>
          <cell r="R210">
            <v>99.636364</v>
          </cell>
          <cell r="S210"/>
          <cell r="T210" t="str">
            <v>N</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454</v>
          </cell>
          <cell r="H211" t="str">
            <v>Percentage of long-stay residents assessed and appropriately given the seasonal influenza vaccine</v>
          </cell>
          <cell r="I211" t="str">
            <v>Long Stay</v>
          </cell>
          <cell r="J211">
            <v>100</v>
          </cell>
          <cell r="K211"/>
          <cell r="L211">
            <v>100</v>
          </cell>
          <cell r="M211"/>
          <cell r="N211">
            <v>100</v>
          </cell>
          <cell r="O211"/>
          <cell r="P211">
            <v>100</v>
          </cell>
          <cell r="Q211"/>
          <cell r="R211">
            <v>100</v>
          </cell>
          <cell r="S211"/>
          <cell r="T211" t="str">
            <v>N</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454</v>
          </cell>
          <cell r="H212" t="str">
            <v>Percentage of long-stay residents assessed and appropriately given the seasonal influenza vaccine</v>
          </cell>
          <cell r="I212" t="str">
            <v>Long Stay</v>
          </cell>
          <cell r="J212">
            <v>100</v>
          </cell>
          <cell r="K212"/>
          <cell r="L212">
            <v>100</v>
          </cell>
          <cell r="M212"/>
          <cell r="N212">
            <v>100</v>
          </cell>
          <cell r="O212"/>
          <cell r="P212">
            <v>100</v>
          </cell>
          <cell r="Q212"/>
          <cell r="R212">
            <v>100</v>
          </cell>
          <cell r="S212"/>
          <cell r="T212" t="str">
            <v>N</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454</v>
          </cell>
          <cell r="H213" t="str">
            <v>Percentage of long-stay residents assessed and appropriately given the seasonal influenza vaccine</v>
          </cell>
          <cell r="I213" t="str">
            <v>Long Stay</v>
          </cell>
          <cell r="J213">
            <v>100</v>
          </cell>
          <cell r="K213"/>
          <cell r="L213">
            <v>100</v>
          </cell>
          <cell r="M213"/>
          <cell r="N213">
            <v>98.461538000000004</v>
          </cell>
          <cell r="O213"/>
          <cell r="P213">
            <v>98.461538000000004</v>
          </cell>
          <cell r="Q213"/>
          <cell r="R213">
            <v>99.270072999999996</v>
          </cell>
          <cell r="S213"/>
          <cell r="T213" t="str">
            <v>N</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454</v>
          </cell>
          <cell r="H214" t="str">
            <v>Percentage of long-stay residents assessed and appropriately given the seasonal influenza vaccine</v>
          </cell>
          <cell r="I214" t="str">
            <v>Long Stay</v>
          </cell>
          <cell r="J214">
            <v>100</v>
          </cell>
          <cell r="K214"/>
          <cell r="L214">
            <v>100</v>
          </cell>
          <cell r="M214"/>
          <cell r="N214">
            <v>98.181818000000007</v>
          </cell>
          <cell r="O214"/>
          <cell r="P214">
            <v>98.181818000000007</v>
          </cell>
          <cell r="Q214"/>
          <cell r="R214">
            <v>99.137930999999995</v>
          </cell>
          <cell r="S214"/>
          <cell r="T214" t="str">
            <v>N</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454</v>
          </cell>
          <cell r="H215" t="str">
            <v>Percentage of long-stay residents assessed and appropriately given the seasonal influenza vaccine</v>
          </cell>
          <cell r="I215" t="str">
            <v>Long Stay</v>
          </cell>
          <cell r="J215">
            <v>100</v>
          </cell>
          <cell r="K215"/>
          <cell r="L215">
            <v>100</v>
          </cell>
          <cell r="M215"/>
          <cell r="N215">
            <v>98.412698000000006</v>
          </cell>
          <cell r="O215"/>
          <cell r="P215">
            <v>98.412698000000006</v>
          </cell>
          <cell r="Q215"/>
          <cell r="R215">
            <v>99.21875</v>
          </cell>
          <cell r="S215"/>
          <cell r="T215" t="str">
            <v>N</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454</v>
          </cell>
          <cell r="H216" t="str">
            <v>Percentage of long-stay residents assessed and appropriately given the seasonal influenza vaccine</v>
          </cell>
          <cell r="I216" t="str">
            <v>Long Stay</v>
          </cell>
          <cell r="J216">
            <v>100</v>
          </cell>
          <cell r="K216"/>
          <cell r="L216">
            <v>100</v>
          </cell>
          <cell r="M216"/>
          <cell r="N216">
            <v>99.193548000000007</v>
          </cell>
          <cell r="O216"/>
          <cell r="P216">
            <v>99.193548000000007</v>
          </cell>
          <cell r="Q216"/>
          <cell r="R216">
            <v>99.570814999999996</v>
          </cell>
          <cell r="S216"/>
          <cell r="T216" t="str">
            <v>N</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454</v>
          </cell>
          <cell r="H217" t="str">
            <v>Percentage of long-stay residents assessed and appropriately given the seasonal influenza vaccine</v>
          </cell>
          <cell r="I217" t="str">
            <v>Long Stay</v>
          </cell>
          <cell r="J217">
            <v>99</v>
          </cell>
          <cell r="K217"/>
          <cell r="L217">
            <v>99</v>
          </cell>
          <cell r="M217"/>
          <cell r="N217">
            <v>98.974359000000007</v>
          </cell>
          <cell r="O217"/>
          <cell r="P217">
            <v>98.974359000000007</v>
          </cell>
          <cell r="Q217"/>
          <cell r="R217">
            <v>98.987341999999998</v>
          </cell>
          <cell r="S217"/>
          <cell r="T217" t="str">
            <v>N</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454</v>
          </cell>
          <cell r="H218" t="str">
            <v>Percentage of long-stay residents assessed and appropriately given the seasonal influenza vaccine</v>
          </cell>
          <cell r="I218" t="str">
            <v>Long Stay</v>
          </cell>
          <cell r="J218">
            <v>100</v>
          </cell>
          <cell r="K218"/>
          <cell r="L218">
            <v>100</v>
          </cell>
          <cell r="M218"/>
          <cell r="N218">
            <v>97.560975999999997</v>
          </cell>
          <cell r="O218"/>
          <cell r="P218">
            <v>97.560975999999997</v>
          </cell>
          <cell r="Q218"/>
          <cell r="R218">
            <v>98.823528999999994</v>
          </cell>
          <cell r="S218"/>
          <cell r="T218" t="str">
            <v>N</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454</v>
          </cell>
          <cell r="H219" t="str">
            <v>Percentage of long-stay residents assessed and appropriately given the seasonal influenza vaccine</v>
          </cell>
          <cell r="I219" t="str">
            <v>Long Stay</v>
          </cell>
          <cell r="J219">
            <v>100</v>
          </cell>
          <cell r="K219"/>
          <cell r="L219">
            <v>100</v>
          </cell>
          <cell r="M219"/>
          <cell r="N219">
            <v>100</v>
          </cell>
          <cell r="O219"/>
          <cell r="P219">
            <v>100</v>
          </cell>
          <cell r="Q219"/>
          <cell r="R219">
            <v>100</v>
          </cell>
          <cell r="S219"/>
          <cell r="T219" t="str">
            <v>N</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454</v>
          </cell>
          <cell r="H220" t="str">
            <v>Percentage of long-stay residents assessed and appropriately given the seasonal influenza vaccine</v>
          </cell>
          <cell r="I220" t="str">
            <v>Long Stay</v>
          </cell>
          <cell r="J220">
            <v>100</v>
          </cell>
          <cell r="K220"/>
          <cell r="L220">
            <v>100</v>
          </cell>
          <cell r="M220"/>
          <cell r="N220">
            <v>97.826087000000001</v>
          </cell>
          <cell r="O220"/>
          <cell r="P220">
            <v>97.826087000000001</v>
          </cell>
          <cell r="Q220"/>
          <cell r="R220">
            <v>98.823528999999994</v>
          </cell>
          <cell r="S220"/>
          <cell r="T220" t="str">
            <v>N</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454</v>
          </cell>
          <cell r="H221" t="str">
            <v>Percentage of long-stay residents assessed and appropriately given the seasonal influenza vaccine</v>
          </cell>
          <cell r="I221" t="str">
            <v>Long Stay</v>
          </cell>
          <cell r="J221">
            <v>98.461538000000004</v>
          </cell>
          <cell r="K221"/>
          <cell r="L221">
            <v>98.461538000000004</v>
          </cell>
          <cell r="M221"/>
          <cell r="N221">
            <v>97.333332999999996</v>
          </cell>
          <cell r="O221"/>
          <cell r="P221">
            <v>97.333332999999996</v>
          </cell>
          <cell r="Q221"/>
          <cell r="R221">
            <v>97.857142999999994</v>
          </cell>
          <cell r="S221"/>
          <cell r="T221" t="str">
            <v>N</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454</v>
          </cell>
          <cell r="H222" t="str">
            <v>Percentage of long-stay residents assessed and appropriately given the seasonal influenza vaccine</v>
          </cell>
          <cell r="I222" t="str">
            <v>Long Stay</v>
          </cell>
          <cell r="J222" t="str">
            <v>*</v>
          </cell>
          <cell r="K222">
            <v>9</v>
          </cell>
          <cell r="L222" t="str">
            <v>*</v>
          </cell>
          <cell r="M222">
            <v>9</v>
          </cell>
          <cell r="N222" t="str">
            <v>*</v>
          </cell>
          <cell r="O222">
            <v>9</v>
          </cell>
          <cell r="P222" t="str">
            <v>*</v>
          </cell>
          <cell r="Q222">
            <v>9</v>
          </cell>
          <cell r="R222">
            <v>100</v>
          </cell>
          <cell r="S222"/>
          <cell r="T222" t="str">
            <v>N</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454</v>
          </cell>
          <cell r="H223" t="str">
            <v>Percentage of long-stay residents assessed and appropriately given the seasonal influenza vaccine</v>
          </cell>
          <cell r="I223" t="str">
            <v>Long Stay</v>
          </cell>
          <cell r="J223">
            <v>99.253731000000002</v>
          </cell>
          <cell r="K223"/>
          <cell r="L223">
            <v>99.253731000000002</v>
          </cell>
          <cell r="M223"/>
          <cell r="N223">
            <v>100</v>
          </cell>
          <cell r="O223"/>
          <cell r="P223">
            <v>100</v>
          </cell>
          <cell r="Q223"/>
          <cell r="R223">
            <v>99.613900000000001</v>
          </cell>
          <cell r="S223"/>
          <cell r="T223" t="str">
            <v>N</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454</v>
          </cell>
          <cell r="H224" t="str">
            <v>Percentage of long-stay residents assessed and appropriately given the seasonal influenza vaccine</v>
          </cell>
          <cell r="I224" t="str">
            <v>Long Stay</v>
          </cell>
          <cell r="J224">
            <v>100</v>
          </cell>
          <cell r="K224"/>
          <cell r="L224">
            <v>100</v>
          </cell>
          <cell r="M224"/>
          <cell r="N224">
            <v>100</v>
          </cell>
          <cell r="O224"/>
          <cell r="P224">
            <v>100</v>
          </cell>
          <cell r="Q224"/>
          <cell r="R224">
            <v>100</v>
          </cell>
          <cell r="S224"/>
          <cell r="T224" t="str">
            <v>N</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454</v>
          </cell>
          <cell r="H225" t="str">
            <v>Percentage of long-stay residents assessed and appropriately given the seasonal influenza vaccine</v>
          </cell>
          <cell r="I225" t="str">
            <v>Long Stay</v>
          </cell>
          <cell r="J225">
            <v>100</v>
          </cell>
          <cell r="K225"/>
          <cell r="L225">
            <v>100</v>
          </cell>
          <cell r="M225"/>
          <cell r="N225">
            <v>100</v>
          </cell>
          <cell r="O225"/>
          <cell r="P225">
            <v>100</v>
          </cell>
          <cell r="Q225"/>
          <cell r="R225">
            <v>100</v>
          </cell>
          <cell r="S225"/>
          <cell r="T225" t="str">
            <v>N</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454</v>
          </cell>
          <cell r="H226" t="str">
            <v>Percentage of long-stay residents assessed and appropriately given the seasonal influenza vaccine</v>
          </cell>
          <cell r="I226" t="str">
            <v>Long Stay</v>
          </cell>
          <cell r="J226">
            <v>99.099098999999995</v>
          </cell>
          <cell r="K226"/>
          <cell r="L226">
            <v>99.099098999999995</v>
          </cell>
          <cell r="M226"/>
          <cell r="N226">
            <v>99.074073999999996</v>
          </cell>
          <cell r="O226"/>
          <cell r="P226">
            <v>99.074073999999996</v>
          </cell>
          <cell r="Q226"/>
          <cell r="R226">
            <v>99.086758000000003</v>
          </cell>
          <cell r="S226"/>
          <cell r="T226" t="str">
            <v>N</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454</v>
          </cell>
          <cell r="H227" t="str">
            <v>Percentage of long-stay residents assessed and appropriately given the seasonal influenza vaccine</v>
          </cell>
          <cell r="I227" t="str">
            <v>Long Stay</v>
          </cell>
          <cell r="J227">
            <v>100</v>
          </cell>
          <cell r="K227"/>
          <cell r="L227">
            <v>100</v>
          </cell>
          <cell r="M227"/>
          <cell r="N227">
            <v>100</v>
          </cell>
          <cell r="O227"/>
          <cell r="P227">
            <v>100</v>
          </cell>
          <cell r="Q227"/>
          <cell r="R227">
            <v>100</v>
          </cell>
          <cell r="S227"/>
          <cell r="T227" t="str">
            <v>N</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454</v>
          </cell>
          <cell r="H228" t="str">
            <v>Percentage of long-stay residents assessed and appropriately given the seasonal influenza vaccine</v>
          </cell>
          <cell r="I228" t="str">
            <v>Long Stay</v>
          </cell>
          <cell r="J228">
            <v>100</v>
          </cell>
          <cell r="K228"/>
          <cell r="L228">
            <v>100</v>
          </cell>
          <cell r="M228"/>
          <cell r="N228">
            <v>100</v>
          </cell>
          <cell r="O228"/>
          <cell r="P228">
            <v>100</v>
          </cell>
          <cell r="Q228"/>
          <cell r="R228">
            <v>100</v>
          </cell>
          <cell r="S228"/>
          <cell r="T228" t="str">
            <v>N</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454</v>
          </cell>
          <cell r="H229" t="str">
            <v>Percentage of long-stay residents assessed and appropriately given the seasonal influenza vaccine</v>
          </cell>
          <cell r="I229" t="str">
            <v>Long Stay</v>
          </cell>
          <cell r="J229">
            <v>100</v>
          </cell>
          <cell r="K229"/>
          <cell r="L229">
            <v>100</v>
          </cell>
          <cell r="M229"/>
          <cell r="N229">
            <v>99.038461999999996</v>
          </cell>
          <cell r="O229"/>
          <cell r="P229">
            <v>99.038461999999996</v>
          </cell>
          <cell r="Q229"/>
          <cell r="R229">
            <v>99.512195000000006</v>
          </cell>
          <cell r="S229"/>
          <cell r="T229" t="str">
            <v>N</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454</v>
          </cell>
          <cell r="H230" t="str">
            <v>Percentage of long-stay residents assessed and appropriately given the seasonal influenza vaccine</v>
          </cell>
          <cell r="I230" t="str">
            <v>Long Stay</v>
          </cell>
          <cell r="J230">
            <v>86.111110999999994</v>
          </cell>
          <cell r="K230"/>
          <cell r="L230">
            <v>86.111110999999994</v>
          </cell>
          <cell r="M230"/>
          <cell r="N230">
            <v>98.058251999999996</v>
          </cell>
          <cell r="O230"/>
          <cell r="P230">
            <v>98.058251999999996</v>
          </cell>
          <cell r="Q230"/>
          <cell r="R230">
            <v>91.943128000000002</v>
          </cell>
          <cell r="S230"/>
          <cell r="T230" t="str">
            <v>N</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454</v>
          </cell>
          <cell r="H231" t="str">
            <v>Percentage of long-stay residents assessed and appropriately given the seasonal influenza vaccine</v>
          </cell>
          <cell r="I231" t="str">
            <v>Long Stay</v>
          </cell>
          <cell r="J231">
            <v>100</v>
          </cell>
          <cell r="K231"/>
          <cell r="L231">
            <v>100</v>
          </cell>
          <cell r="M231"/>
          <cell r="N231">
            <v>99.090908999999996</v>
          </cell>
          <cell r="O231"/>
          <cell r="P231">
            <v>99.090908999999996</v>
          </cell>
          <cell r="Q231"/>
          <cell r="R231">
            <v>99.497487000000007</v>
          </cell>
          <cell r="S231"/>
          <cell r="T231" t="str">
            <v>N</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454</v>
          </cell>
          <cell r="H232" t="str">
            <v>Percentage of long-stay residents assessed and appropriately given the seasonal influenza vaccine</v>
          </cell>
          <cell r="I232" t="str">
            <v>Long Stay</v>
          </cell>
          <cell r="J232">
            <v>100</v>
          </cell>
          <cell r="K232"/>
          <cell r="L232">
            <v>100</v>
          </cell>
          <cell r="M232"/>
          <cell r="N232">
            <v>100</v>
          </cell>
          <cell r="O232"/>
          <cell r="P232">
            <v>100</v>
          </cell>
          <cell r="Q232"/>
          <cell r="R232">
            <v>100</v>
          </cell>
          <cell r="S232"/>
          <cell r="T232" t="str">
            <v>N</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454</v>
          </cell>
          <cell r="H233" t="str">
            <v>Percentage of long-stay residents assessed and appropriately given the seasonal influenza vaccine</v>
          </cell>
          <cell r="I233" t="str">
            <v>Long Stay</v>
          </cell>
          <cell r="J233">
            <v>98.571428999999995</v>
          </cell>
          <cell r="K233"/>
          <cell r="L233">
            <v>98.571428999999995</v>
          </cell>
          <cell r="M233"/>
          <cell r="N233">
            <v>97.402597</v>
          </cell>
          <cell r="O233"/>
          <cell r="P233">
            <v>97.402597</v>
          </cell>
          <cell r="Q233"/>
          <cell r="R233">
            <v>97.959183999999993</v>
          </cell>
          <cell r="S233"/>
          <cell r="T233" t="str">
            <v>N</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454</v>
          </cell>
          <cell r="H234" t="str">
            <v>Percentage of long-stay residents assessed and appropriately given the seasonal influenza vaccine</v>
          </cell>
          <cell r="I234" t="str">
            <v>Long Stay</v>
          </cell>
          <cell r="J234">
            <v>100</v>
          </cell>
          <cell r="K234"/>
          <cell r="L234">
            <v>100</v>
          </cell>
          <cell r="M234"/>
          <cell r="N234">
            <v>100</v>
          </cell>
          <cell r="O234"/>
          <cell r="P234">
            <v>100</v>
          </cell>
          <cell r="Q234"/>
          <cell r="R234">
            <v>100</v>
          </cell>
          <cell r="S234"/>
          <cell r="T234" t="str">
            <v>N</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454</v>
          </cell>
          <cell r="H235" t="str">
            <v>Percentage of long-stay residents assessed and appropriately given the seasonal influenza vaccine</v>
          </cell>
          <cell r="I235" t="str">
            <v>Long Stay</v>
          </cell>
          <cell r="J235">
            <v>99.173553999999996</v>
          </cell>
          <cell r="K235"/>
          <cell r="L235">
            <v>99.173553999999996</v>
          </cell>
          <cell r="M235"/>
          <cell r="N235">
            <v>98.319327999999999</v>
          </cell>
          <cell r="O235"/>
          <cell r="P235">
            <v>98.319327999999999</v>
          </cell>
          <cell r="Q235"/>
          <cell r="R235">
            <v>98.75</v>
          </cell>
          <cell r="S235"/>
          <cell r="T235" t="str">
            <v>N</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454</v>
          </cell>
          <cell r="H236" t="str">
            <v>Percentage of long-stay residents assessed and appropriately given the seasonal influenza vaccine</v>
          </cell>
          <cell r="I236" t="str">
            <v>Long Stay</v>
          </cell>
          <cell r="J236">
            <v>100</v>
          </cell>
          <cell r="K236"/>
          <cell r="L236">
            <v>100</v>
          </cell>
          <cell r="M236"/>
          <cell r="N236">
            <v>100</v>
          </cell>
          <cell r="O236"/>
          <cell r="P236">
            <v>100</v>
          </cell>
          <cell r="Q236"/>
          <cell r="R236">
            <v>100</v>
          </cell>
          <cell r="S236"/>
          <cell r="T236" t="str">
            <v>N</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454</v>
          </cell>
          <cell r="H237" t="str">
            <v>Percentage of long-stay residents assessed and appropriately given the seasonal influenza vaccine</v>
          </cell>
          <cell r="I237" t="str">
            <v>Long Stay</v>
          </cell>
          <cell r="J237">
            <v>100</v>
          </cell>
          <cell r="K237"/>
          <cell r="L237">
            <v>100</v>
          </cell>
          <cell r="M237"/>
          <cell r="N237">
            <v>92.857142999999994</v>
          </cell>
          <cell r="O237"/>
          <cell r="P237">
            <v>92.857142999999994</v>
          </cell>
          <cell r="Q237"/>
          <cell r="R237">
            <v>95.238095000000001</v>
          </cell>
          <cell r="S237"/>
          <cell r="T237" t="str">
            <v>N</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454</v>
          </cell>
          <cell r="H238" t="str">
            <v>Percentage of long-stay residents assessed and appropriately given the seasonal influenza vaccine</v>
          </cell>
          <cell r="I238" t="str">
            <v>Long Stay</v>
          </cell>
          <cell r="J238">
            <v>98.709676999999999</v>
          </cell>
          <cell r="K238"/>
          <cell r="L238">
            <v>98.709676999999999</v>
          </cell>
          <cell r="M238"/>
          <cell r="N238">
            <v>99.393939000000003</v>
          </cell>
          <cell r="O238"/>
          <cell r="P238">
            <v>99.393939000000003</v>
          </cell>
          <cell r="Q238"/>
          <cell r="R238">
            <v>99.0625</v>
          </cell>
          <cell r="S238"/>
          <cell r="T238" t="str">
            <v>N</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454</v>
          </cell>
          <cell r="H239" t="str">
            <v>Percentage of long-stay residents assessed and appropriately given the seasonal influenza vaccine</v>
          </cell>
          <cell r="I239" t="str">
            <v>Long Stay</v>
          </cell>
          <cell r="J239">
            <v>97.727272999999997</v>
          </cell>
          <cell r="K239"/>
          <cell r="L239">
            <v>97.727272999999997</v>
          </cell>
          <cell r="M239"/>
          <cell r="N239">
            <v>84</v>
          </cell>
          <cell r="O239"/>
          <cell r="P239">
            <v>84</v>
          </cell>
          <cell r="Q239"/>
          <cell r="R239">
            <v>90.425532000000004</v>
          </cell>
          <cell r="S239"/>
          <cell r="T239" t="str">
            <v>N</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454</v>
          </cell>
          <cell r="H240" t="str">
            <v>Percentage of long-stay residents assessed and appropriately given the seasonal influenza vaccine</v>
          </cell>
          <cell r="I240" t="str">
            <v>Long Stay</v>
          </cell>
          <cell r="J240">
            <v>93.877550999999997</v>
          </cell>
          <cell r="K240"/>
          <cell r="L240">
            <v>93.877550999999997</v>
          </cell>
          <cell r="M240"/>
          <cell r="N240">
            <v>84.761904999999999</v>
          </cell>
          <cell r="O240"/>
          <cell r="P240">
            <v>84.761904999999999</v>
          </cell>
          <cell r="Q240"/>
          <cell r="R240">
            <v>89.162561999999994</v>
          </cell>
          <cell r="S240"/>
          <cell r="T240" t="str">
            <v>N</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454</v>
          </cell>
          <cell r="H241" t="str">
            <v>Percentage of long-stay residents assessed and appropriately given the seasonal influenza vaccine</v>
          </cell>
          <cell r="I241" t="str">
            <v>Long Stay</v>
          </cell>
          <cell r="J241">
            <v>100</v>
          </cell>
          <cell r="K241"/>
          <cell r="L241">
            <v>100</v>
          </cell>
          <cell r="M241"/>
          <cell r="N241">
            <v>89.84375</v>
          </cell>
          <cell r="O241"/>
          <cell r="P241">
            <v>89.84375</v>
          </cell>
          <cell r="Q241"/>
          <cell r="R241">
            <v>94.628099000000006</v>
          </cell>
          <cell r="S241"/>
          <cell r="T241" t="str">
            <v>N</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454</v>
          </cell>
          <cell r="H242" t="str">
            <v>Percentage of long-stay residents assessed and appropriately given the seasonal influenza vaccine</v>
          </cell>
          <cell r="I242" t="str">
            <v>Long Stay</v>
          </cell>
          <cell r="J242">
            <v>100</v>
          </cell>
          <cell r="K242"/>
          <cell r="L242">
            <v>100</v>
          </cell>
          <cell r="M242"/>
          <cell r="N242">
            <v>100</v>
          </cell>
          <cell r="O242"/>
          <cell r="P242">
            <v>100</v>
          </cell>
          <cell r="Q242"/>
          <cell r="R242">
            <v>100</v>
          </cell>
          <cell r="S242"/>
          <cell r="T242" t="str">
            <v>N</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454</v>
          </cell>
          <cell r="H243" t="str">
            <v>Percentage of long-stay residents assessed and appropriately given the seasonal influenza vaccine</v>
          </cell>
          <cell r="I243" t="str">
            <v>Long Stay</v>
          </cell>
          <cell r="J243">
            <v>98.076922999999994</v>
          </cell>
          <cell r="K243"/>
          <cell r="L243">
            <v>98.076922999999994</v>
          </cell>
          <cell r="M243"/>
          <cell r="N243">
            <v>98.484848</v>
          </cell>
          <cell r="O243"/>
          <cell r="P243">
            <v>98.484848</v>
          </cell>
          <cell r="Q243"/>
          <cell r="R243">
            <v>98.305085000000005</v>
          </cell>
          <cell r="S243"/>
          <cell r="T243" t="str">
            <v>N</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454</v>
          </cell>
          <cell r="H244" t="str">
            <v>Percentage of long-stay residents assessed and appropriately given the seasonal influenza vaccine</v>
          </cell>
          <cell r="I244" t="str">
            <v>Long Stay</v>
          </cell>
          <cell r="J244">
            <v>98.453608000000003</v>
          </cell>
          <cell r="K244"/>
          <cell r="L244">
            <v>98.453608000000003</v>
          </cell>
          <cell r="M244"/>
          <cell r="N244">
            <v>98.557692000000003</v>
          </cell>
          <cell r="O244"/>
          <cell r="P244">
            <v>98.557692000000003</v>
          </cell>
          <cell r="Q244"/>
          <cell r="R244">
            <v>98.507463000000001</v>
          </cell>
          <cell r="S244"/>
          <cell r="T244" t="str">
            <v>N</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454</v>
          </cell>
          <cell r="H245" t="str">
            <v>Percentage of long-stay residents assessed and appropriately given the seasonal influenza vaccine</v>
          </cell>
          <cell r="I245" t="str">
            <v>Long Stay</v>
          </cell>
          <cell r="J245">
            <v>100</v>
          </cell>
          <cell r="K245"/>
          <cell r="L245">
            <v>100</v>
          </cell>
          <cell r="M245"/>
          <cell r="N245">
            <v>96.153846000000001</v>
          </cell>
          <cell r="O245"/>
          <cell r="P245">
            <v>96.153846000000001</v>
          </cell>
          <cell r="Q245"/>
          <cell r="R245">
            <v>97.321428999999995</v>
          </cell>
          <cell r="S245"/>
          <cell r="T245" t="str">
            <v>N</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454</v>
          </cell>
          <cell r="H246" t="str">
            <v>Percentage of long-stay residents assessed and appropriately given the seasonal influenza vaccine</v>
          </cell>
          <cell r="I246" t="str">
            <v>Long Stay</v>
          </cell>
          <cell r="J246">
            <v>100</v>
          </cell>
          <cell r="K246"/>
          <cell r="L246">
            <v>100</v>
          </cell>
          <cell r="M246"/>
          <cell r="N246">
            <v>97.222222000000002</v>
          </cell>
          <cell r="O246"/>
          <cell r="P246">
            <v>97.222222000000002</v>
          </cell>
          <cell r="Q246"/>
          <cell r="R246">
            <v>98.561150999999995</v>
          </cell>
          <cell r="S246"/>
          <cell r="T246" t="str">
            <v>N</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454</v>
          </cell>
          <cell r="H247" t="str">
            <v>Percentage of long-stay residents assessed and appropriately given the seasonal influenza vaccine</v>
          </cell>
          <cell r="I247" t="str">
            <v>Long Stay</v>
          </cell>
          <cell r="J247">
            <v>100</v>
          </cell>
          <cell r="K247"/>
          <cell r="L247">
            <v>100</v>
          </cell>
          <cell r="M247"/>
          <cell r="N247">
            <v>100</v>
          </cell>
          <cell r="O247"/>
          <cell r="P247">
            <v>100</v>
          </cell>
          <cell r="Q247"/>
          <cell r="R247">
            <v>100</v>
          </cell>
          <cell r="S247"/>
          <cell r="T247" t="str">
            <v>N</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454</v>
          </cell>
          <cell r="H248" t="str">
            <v>Percentage of long-stay residents assessed and appropriately given the seasonal influenza vaccine</v>
          </cell>
          <cell r="I248" t="str">
            <v>Long Stay</v>
          </cell>
          <cell r="J248">
            <v>100</v>
          </cell>
          <cell r="K248"/>
          <cell r="L248">
            <v>100</v>
          </cell>
          <cell r="M248"/>
          <cell r="N248">
            <v>97.297297</v>
          </cell>
          <cell r="O248"/>
          <cell r="P248">
            <v>97.297297</v>
          </cell>
          <cell r="Q248"/>
          <cell r="R248">
            <v>98.630137000000005</v>
          </cell>
          <cell r="S248"/>
          <cell r="T248" t="str">
            <v>N</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454</v>
          </cell>
          <cell r="H249" t="str">
            <v>Percentage of long-stay residents assessed and appropriately given the seasonal influenza vaccine</v>
          </cell>
          <cell r="I249" t="str">
            <v>Long Stay</v>
          </cell>
          <cell r="J249">
            <v>98.529411999999994</v>
          </cell>
          <cell r="K249"/>
          <cell r="L249">
            <v>98.529411999999994</v>
          </cell>
          <cell r="M249"/>
          <cell r="N249">
            <v>100</v>
          </cell>
          <cell r="O249"/>
          <cell r="P249">
            <v>100</v>
          </cell>
          <cell r="Q249"/>
          <cell r="R249">
            <v>99.305555999999996</v>
          </cell>
          <cell r="S249"/>
          <cell r="T249" t="str">
            <v>N</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454</v>
          </cell>
          <cell r="H250" t="str">
            <v>Percentage of long-stay residents assessed and appropriately given the seasonal influenza vaccine</v>
          </cell>
          <cell r="I250" t="str">
            <v>Long Stay</v>
          </cell>
          <cell r="J250">
            <v>80.21978</v>
          </cell>
          <cell r="K250"/>
          <cell r="L250">
            <v>80.21978</v>
          </cell>
          <cell r="M250"/>
          <cell r="N250">
            <v>97.087378999999999</v>
          </cell>
          <cell r="O250"/>
          <cell r="P250">
            <v>97.087378999999999</v>
          </cell>
          <cell r="Q250"/>
          <cell r="R250">
            <v>89.175257999999999</v>
          </cell>
          <cell r="S250"/>
          <cell r="T250" t="str">
            <v>N</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454</v>
          </cell>
          <cell r="H251" t="str">
            <v>Percentage of long-stay residents assessed and appropriately given the seasonal influenza vaccine</v>
          </cell>
          <cell r="I251" t="str">
            <v>Long Stay</v>
          </cell>
          <cell r="J251">
            <v>84.482759000000001</v>
          </cell>
          <cell r="K251"/>
          <cell r="L251">
            <v>84.482759000000001</v>
          </cell>
          <cell r="M251"/>
          <cell r="N251">
            <v>94.160584</v>
          </cell>
          <cell r="O251"/>
          <cell r="P251">
            <v>94.160584</v>
          </cell>
          <cell r="Q251"/>
          <cell r="R251">
            <v>89.723320000000001</v>
          </cell>
          <cell r="S251"/>
          <cell r="T251" t="str">
            <v>N</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454</v>
          </cell>
          <cell r="H252" t="str">
            <v>Percentage of long-stay residents assessed and appropriately given the seasonal influenza vaccine</v>
          </cell>
          <cell r="I252" t="str">
            <v>Long Stay</v>
          </cell>
          <cell r="J252">
            <v>100</v>
          </cell>
          <cell r="K252"/>
          <cell r="L252">
            <v>100</v>
          </cell>
          <cell r="M252"/>
          <cell r="N252">
            <v>100</v>
          </cell>
          <cell r="O252"/>
          <cell r="P252">
            <v>100</v>
          </cell>
          <cell r="Q252"/>
          <cell r="R252">
            <v>100</v>
          </cell>
          <cell r="S252"/>
          <cell r="T252" t="str">
            <v>N</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454</v>
          </cell>
          <cell r="H253" t="str">
            <v>Percentage of long-stay residents assessed and appropriately given the seasonal influenza vaccine</v>
          </cell>
          <cell r="I253" t="str">
            <v>Long Stay</v>
          </cell>
          <cell r="J253">
            <v>100</v>
          </cell>
          <cell r="K253"/>
          <cell r="L253">
            <v>100</v>
          </cell>
          <cell r="M253"/>
          <cell r="N253">
            <v>100</v>
          </cell>
          <cell r="O253"/>
          <cell r="P253">
            <v>100</v>
          </cell>
          <cell r="Q253"/>
          <cell r="R253">
            <v>100</v>
          </cell>
          <cell r="S253"/>
          <cell r="T253" t="str">
            <v>N</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454</v>
          </cell>
          <cell r="H254" t="str">
            <v>Percentage of long-stay residents assessed and appropriately given the seasonal influenza vaccine</v>
          </cell>
          <cell r="I254" t="str">
            <v>Long Stay</v>
          </cell>
          <cell r="J254">
            <v>100</v>
          </cell>
          <cell r="K254"/>
          <cell r="L254">
            <v>100</v>
          </cell>
          <cell r="M254"/>
          <cell r="N254">
            <v>100</v>
          </cell>
          <cell r="O254"/>
          <cell r="P254">
            <v>100</v>
          </cell>
          <cell r="Q254"/>
          <cell r="R254">
            <v>100</v>
          </cell>
          <cell r="S254"/>
          <cell r="T254" t="str">
            <v>N</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454</v>
          </cell>
          <cell r="H255" t="str">
            <v>Percentage of long-stay residents assessed and appropriately given the seasonal influenza vaccine</v>
          </cell>
          <cell r="I255" t="str">
            <v>Long Stay</v>
          </cell>
          <cell r="J255">
            <v>100</v>
          </cell>
          <cell r="K255"/>
          <cell r="L255">
            <v>100</v>
          </cell>
          <cell r="M255"/>
          <cell r="N255">
            <v>100</v>
          </cell>
          <cell r="O255"/>
          <cell r="P255">
            <v>100</v>
          </cell>
          <cell r="Q255"/>
          <cell r="R255">
            <v>100</v>
          </cell>
          <cell r="S255"/>
          <cell r="T255" t="str">
            <v>N</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454</v>
          </cell>
          <cell r="H256" t="str">
            <v>Percentage of long-stay residents assessed and appropriately given the seasonal influenza vaccine</v>
          </cell>
          <cell r="I256" t="str">
            <v>Long Stay</v>
          </cell>
          <cell r="J256">
            <v>100</v>
          </cell>
          <cell r="K256"/>
          <cell r="L256">
            <v>100</v>
          </cell>
          <cell r="M256"/>
          <cell r="N256">
            <v>97.435896999999997</v>
          </cell>
          <cell r="O256"/>
          <cell r="P256">
            <v>97.435896999999997</v>
          </cell>
          <cell r="Q256"/>
          <cell r="R256">
            <v>98.717949000000004</v>
          </cell>
          <cell r="S256"/>
          <cell r="T256" t="str">
            <v>N</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454</v>
          </cell>
          <cell r="H257" t="str">
            <v>Percentage of long-stay residents assessed and appropriately given the seasonal influenza vaccine</v>
          </cell>
          <cell r="I257" t="str">
            <v>Long Stay</v>
          </cell>
          <cell r="J257">
            <v>97.315436000000005</v>
          </cell>
          <cell r="K257"/>
          <cell r="L257">
            <v>97.315436000000005</v>
          </cell>
          <cell r="M257"/>
          <cell r="N257">
            <v>98.449612000000002</v>
          </cell>
          <cell r="O257"/>
          <cell r="P257">
            <v>98.449612000000002</v>
          </cell>
          <cell r="Q257"/>
          <cell r="R257">
            <v>97.841727000000006</v>
          </cell>
          <cell r="S257"/>
          <cell r="T257" t="str">
            <v>N</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454</v>
          </cell>
          <cell r="H258" t="str">
            <v>Percentage of long-stay residents assessed and appropriately given the seasonal influenza vaccine</v>
          </cell>
          <cell r="I258" t="str">
            <v>Long Stay</v>
          </cell>
          <cell r="J258">
            <v>100</v>
          </cell>
          <cell r="K258"/>
          <cell r="L258">
            <v>100</v>
          </cell>
          <cell r="M258"/>
          <cell r="N258">
            <v>100</v>
          </cell>
          <cell r="O258"/>
          <cell r="P258">
            <v>100</v>
          </cell>
          <cell r="Q258"/>
          <cell r="R258">
            <v>100</v>
          </cell>
          <cell r="S258"/>
          <cell r="T258" t="str">
            <v>N</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454</v>
          </cell>
          <cell r="H259" t="str">
            <v>Percentage of long-stay residents assessed and appropriately given the seasonal influenza vaccine</v>
          </cell>
          <cell r="I259" t="str">
            <v>Long Stay</v>
          </cell>
          <cell r="J259">
            <v>97.058824000000001</v>
          </cell>
          <cell r="K259"/>
          <cell r="L259">
            <v>97.058824000000001</v>
          </cell>
          <cell r="M259"/>
          <cell r="N259">
            <v>97.5</v>
          </cell>
          <cell r="O259"/>
          <cell r="P259">
            <v>97.5</v>
          </cell>
          <cell r="Q259"/>
          <cell r="R259">
            <v>97.297297</v>
          </cell>
          <cell r="S259"/>
          <cell r="T259" t="str">
            <v>N</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454</v>
          </cell>
          <cell r="H260" t="str">
            <v>Percentage of long-stay residents assessed and appropriately given the seasonal influenza vaccine</v>
          </cell>
          <cell r="I260" t="str">
            <v>Long Stay</v>
          </cell>
          <cell r="J260">
            <v>100</v>
          </cell>
          <cell r="K260"/>
          <cell r="L260">
            <v>100</v>
          </cell>
          <cell r="M260"/>
          <cell r="N260">
            <v>100</v>
          </cell>
          <cell r="O260"/>
          <cell r="P260">
            <v>100</v>
          </cell>
          <cell r="Q260"/>
          <cell r="R260">
            <v>100</v>
          </cell>
          <cell r="S260"/>
          <cell r="T260" t="str">
            <v>N</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454</v>
          </cell>
          <cell r="H261" t="str">
            <v>Percentage of long-stay residents assessed and appropriately given the seasonal influenza vaccine</v>
          </cell>
          <cell r="I261" t="str">
            <v>Long Stay</v>
          </cell>
          <cell r="J261" t="str">
            <v>*</v>
          </cell>
          <cell r="K261">
            <v>9</v>
          </cell>
          <cell r="L261" t="str">
            <v>*</v>
          </cell>
          <cell r="M261">
            <v>9</v>
          </cell>
          <cell r="N261" t="str">
            <v>*</v>
          </cell>
          <cell r="O261">
            <v>9</v>
          </cell>
          <cell r="P261" t="str">
            <v>*</v>
          </cell>
          <cell r="Q261">
            <v>9</v>
          </cell>
          <cell r="R261">
            <v>88.888889000000006</v>
          </cell>
          <cell r="S261"/>
          <cell r="T261" t="str">
            <v>N</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454</v>
          </cell>
          <cell r="H262" t="str">
            <v>Percentage of long-stay residents assessed and appropriately given the seasonal influenza vaccine</v>
          </cell>
          <cell r="I262" t="str">
            <v>Long Stay</v>
          </cell>
          <cell r="J262">
            <v>98.765432000000004</v>
          </cell>
          <cell r="K262"/>
          <cell r="L262">
            <v>98.765432000000004</v>
          </cell>
          <cell r="M262"/>
          <cell r="N262">
            <v>98.850575000000006</v>
          </cell>
          <cell r="O262"/>
          <cell r="P262">
            <v>98.850575000000006</v>
          </cell>
          <cell r="Q262"/>
          <cell r="R262">
            <v>98.809523999999996</v>
          </cell>
          <cell r="S262"/>
          <cell r="T262" t="str">
            <v>N</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454</v>
          </cell>
          <cell r="H263" t="str">
            <v>Percentage of long-stay residents assessed and appropriately given the seasonal influenza vaccine</v>
          </cell>
          <cell r="I263" t="str">
            <v>Long Stay</v>
          </cell>
          <cell r="J263">
            <v>98.039215999999996</v>
          </cell>
          <cell r="K263"/>
          <cell r="L263">
            <v>98.039215999999996</v>
          </cell>
          <cell r="M263"/>
          <cell r="N263">
            <v>95.384614999999997</v>
          </cell>
          <cell r="O263"/>
          <cell r="P263">
            <v>95.384614999999997</v>
          </cell>
          <cell r="Q263"/>
          <cell r="R263">
            <v>96.551723999999993</v>
          </cell>
          <cell r="S263"/>
          <cell r="T263" t="str">
            <v>N</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454</v>
          </cell>
          <cell r="H264" t="str">
            <v>Percentage of long-stay residents assessed and appropriately given the seasonal influenza vaccine</v>
          </cell>
          <cell r="I264" t="str">
            <v>Long Stay</v>
          </cell>
          <cell r="J264">
            <v>100</v>
          </cell>
          <cell r="K264"/>
          <cell r="L264">
            <v>100</v>
          </cell>
          <cell r="M264"/>
          <cell r="N264">
            <v>100</v>
          </cell>
          <cell r="O264"/>
          <cell r="P264">
            <v>100</v>
          </cell>
          <cell r="Q264"/>
          <cell r="R264">
            <v>100</v>
          </cell>
          <cell r="S264"/>
          <cell r="T264" t="str">
            <v>N</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454</v>
          </cell>
          <cell r="H265" t="str">
            <v>Percentage of long-stay residents assessed and appropriately given the seasonal influenza vaccine</v>
          </cell>
          <cell r="I265" t="str">
            <v>Long Stay</v>
          </cell>
          <cell r="J265">
            <v>100</v>
          </cell>
          <cell r="K265"/>
          <cell r="L265">
            <v>100</v>
          </cell>
          <cell r="M265"/>
          <cell r="N265">
            <v>100</v>
          </cell>
          <cell r="O265"/>
          <cell r="P265">
            <v>100</v>
          </cell>
          <cell r="Q265"/>
          <cell r="R265">
            <v>100</v>
          </cell>
          <cell r="S265"/>
          <cell r="T265" t="str">
            <v>N</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454</v>
          </cell>
          <cell r="H266" t="str">
            <v>Percentage of long-stay residents assessed and appropriately given the seasonal influenza vaccine</v>
          </cell>
          <cell r="I266" t="str">
            <v>Long Stay</v>
          </cell>
          <cell r="J266">
            <v>100</v>
          </cell>
          <cell r="K266"/>
          <cell r="L266">
            <v>100</v>
          </cell>
          <cell r="M266"/>
          <cell r="N266">
            <v>100</v>
          </cell>
          <cell r="O266"/>
          <cell r="P266">
            <v>100</v>
          </cell>
          <cell r="Q266"/>
          <cell r="R266">
            <v>100</v>
          </cell>
          <cell r="S266"/>
          <cell r="T266" t="str">
            <v>N</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454</v>
          </cell>
          <cell r="H267" t="str">
            <v>Percentage of long-stay residents assessed and appropriately given the seasonal influenza vaccine</v>
          </cell>
          <cell r="I267" t="str">
            <v>Long Stay</v>
          </cell>
          <cell r="J267">
            <v>100</v>
          </cell>
          <cell r="K267"/>
          <cell r="L267">
            <v>100</v>
          </cell>
          <cell r="M267"/>
          <cell r="N267">
            <v>100</v>
          </cell>
          <cell r="O267"/>
          <cell r="P267">
            <v>100</v>
          </cell>
          <cell r="Q267"/>
          <cell r="R267">
            <v>100</v>
          </cell>
          <cell r="S267"/>
          <cell r="T267" t="str">
            <v>N</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454</v>
          </cell>
          <cell r="H268" t="str">
            <v>Percentage of long-stay residents assessed and appropriately given the seasonal influenza vaccine</v>
          </cell>
          <cell r="I268" t="str">
            <v>Long Stay</v>
          </cell>
          <cell r="J268">
            <v>100</v>
          </cell>
          <cell r="K268"/>
          <cell r="L268">
            <v>100</v>
          </cell>
          <cell r="M268"/>
          <cell r="N268">
            <v>100</v>
          </cell>
          <cell r="O268"/>
          <cell r="P268">
            <v>100</v>
          </cell>
          <cell r="Q268"/>
          <cell r="R268">
            <v>100</v>
          </cell>
          <cell r="S268"/>
          <cell r="T268" t="str">
            <v>N</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454</v>
          </cell>
          <cell r="H269" t="str">
            <v>Percentage of long-stay residents assessed and appropriately given the seasonal influenza vaccine</v>
          </cell>
          <cell r="I269" t="str">
            <v>Long Stay</v>
          </cell>
          <cell r="J269">
            <v>98.620689999999996</v>
          </cell>
          <cell r="K269"/>
          <cell r="L269">
            <v>98.620689999999996</v>
          </cell>
          <cell r="M269"/>
          <cell r="N269">
            <v>98.787879000000004</v>
          </cell>
          <cell r="O269"/>
          <cell r="P269">
            <v>98.787879000000004</v>
          </cell>
          <cell r="Q269"/>
          <cell r="R269">
            <v>98.709676999999999</v>
          </cell>
          <cell r="S269"/>
          <cell r="T269" t="str">
            <v>N</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454</v>
          </cell>
          <cell r="H270" t="str">
            <v>Percentage of long-stay residents assessed and appropriately given the seasonal influenza vaccine</v>
          </cell>
          <cell r="I270" t="str">
            <v>Long Stay</v>
          </cell>
          <cell r="J270">
            <v>96.116505000000004</v>
          </cell>
          <cell r="K270"/>
          <cell r="L270">
            <v>96.116505000000004</v>
          </cell>
          <cell r="M270"/>
          <cell r="N270">
            <v>99.122806999999995</v>
          </cell>
          <cell r="O270"/>
          <cell r="P270">
            <v>99.122806999999995</v>
          </cell>
          <cell r="Q270"/>
          <cell r="R270">
            <v>97.695853</v>
          </cell>
          <cell r="S270"/>
          <cell r="T270" t="str">
            <v>N</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454</v>
          </cell>
          <cell r="H271" t="str">
            <v>Percentage of long-stay residents assessed and appropriately given the seasonal influenza vaccine</v>
          </cell>
          <cell r="I271" t="str">
            <v>Long Stay</v>
          </cell>
          <cell r="J271">
            <v>95.238095000000001</v>
          </cell>
          <cell r="K271"/>
          <cell r="L271">
            <v>95.238095000000001</v>
          </cell>
          <cell r="M271"/>
          <cell r="N271">
            <v>93.75</v>
          </cell>
          <cell r="O271"/>
          <cell r="P271">
            <v>93.75</v>
          </cell>
          <cell r="Q271"/>
          <cell r="R271">
            <v>94.339623000000003</v>
          </cell>
          <cell r="S271"/>
          <cell r="T271" t="str">
            <v>N</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454</v>
          </cell>
          <cell r="H272" t="str">
            <v>Percentage of long-stay residents assessed and appropriately given the seasonal influenza vaccine</v>
          </cell>
          <cell r="I272" t="str">
            <v>Long Stay</v>
          </cell>
          <cell r="J272">
            <v>98.148148000000006</v>
          </cell>
          <cell r="K272"/>
          <cell r="L272">
            <v>98.148148000000006</v>
          </cell>
          <cell r="M272"/>
          <cell r="N272">
            <v>96.666667000000004</v>
          </cell>
          <cell r="O272"/>
          <cell r="P272">
            <v>96.666667000000004</v>
          </cell>
          <cell r="Q272"/>
          <cell r="R272">
            <v>97.368420999999998</v>
          </cell>
          <cell r="S272"/>
          <cell r="T272" t="str">
            <v>N</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454</v>
          </cell>
          <cell r="H273" t="str">
            <v>Percentage of long-stay residents assessed and appropriately given the seasonal influenza vaccine</v>
          </cell>
          <cell r="I273" t="str">
            <v>Long Stay</v>
          </cell>
          <cell r="J273">
            <v>96.428571000000005</v>
          </cell>
          <cell r="K273"/>
          <cell r="L273">
            <v>96.428571000000005</v>
          </cell>
          <cell r="M273"/>
          <cell r="N273">
            <v>90.476190000000003</v>
          </cell>
          <cell r="O273"/>
          <cell r="P273">
            <v>90.476190000000003</v>
          </cell>
          <cell r="Q273"/>
          <cell r="R273">
            <v>93.877550999999997</v>
          </cell>
          <cell r="S273"/>
          <cell r="T273" t="str">
            <v>N</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454</v>
          </cell>
          <cell r="H274" t="str">
            <v>Percentage of long-stay residents assessed and appropriately given the seasonal influenza vaccine</v>
          </cell>
          <cell r="I274" t="str">
            <v>Long Stay</v>
          </cell>
          <cell r="J274">
            <v>97.260273999999995</v>
          </cell>
          <cell r="K274"/>
          <cell r="L274">
            <v>97.260273999999995</v>
          </cell>
          <cell r="M274"/>
          <cell r="N274">
            <v>97.647058999999999</v>
          </cell>
          <cell r="O274"/>
          <cell r="P274">
            <v>97.647058999999999</v>
          </cell>
          <cell r="Q274"/>
          <cell r="R274">
            <v>97.468354000000005</v>
          </cell>
          <cell r="S274"/>
          <cell r="T274" t="str">
            <v>N</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454</v>
          </cell>
          <cell r="H275" t="str">
            <v>Percentage of long-stay residents assessed and appropriately given the seasonal influenza vaccine</v>
          </cell>
          <cell r="I275" t="str">
            <v>Long Stay</v>
          </cell>
          <cell r="J275">
            <v>100</v>
          </cell>
          <cell r="K275"/>
          <cell r="L275">
            <v>100</v>
          </cell>
          <cell r="M275"/>
          <cell r="N275">
            <v>100</v>
          </cell>
          <cell r="O275"/>
          <cell r="P275">
            <v>100</v>
          </cell>
          <cell r="Q275"/>
          <cell r="R275">
            <v>100</v>
          </cell>
          <cell r="S275"/>
          <cell r="T275" t="str">
            <v>N</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454</v>
          </cell>
          <cell r="H276" t="str">
            <v>Percentage of long-stay residents assessed and appropriately given the seasonal influenza vaccine</v>
          </cell>
          <cell r="I276" t="str">
            <v>Long Stay</v>
          </cell>
          <cell r="J276">
            <v>96.875</v>
          </cell>
          <cell r="K276"/>
          <cell r="L276">
            <v>96.875</v>
          </cell>
          <cell r="M276"/>
          <cell r="N276">
            <v>97.674419</v>
          </cell>
          <cell r="O276"/>
          <cell r="P276">
            <v>97.674419</v>
          </cell>
          <cell r="Q276"/>
          <cell r="R276">
            <v>97.333332999999996</v>
          </cell>
          <cell r="S276"/>
          <cell r="T276" t="str">
            <v>N</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454</v>
          </cell>
          <cell r="H277" t="str">
            <v>Percentage of long-stay residents assessed and appropriately given the seasonal influenza vaccine</v>
          </cell>
          <cell r="I277" t="str">
            <v>Long Stay</v>
          </cell>
          <cell r="J277">
            <v>97.674419</v>
          </cell>
          <cell r="K277"/>
          <cell r="L277">
            <v>97.674419</v>
          </cell>
          <cell r="M277"/>
          <cell r="N277">
            <v>98.850575000000006</v>
          </cell>
          <cell r="O277"/>
          <cell r="P277">
            <v>98.850575000000006</v>
          </cell>
          <cell r="Q277"/>
          <cell r="R277">
            <v>98.265895999999998</v>
          </cell>
          <cell r="S277"/>
          <cell r="T277" t="str">
            <v>N</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454</v>
          </cell>
          <cell r="H278" t="str">
            <v>Percentage of long-stay residents assessed and appropriately given the seasonal influenza vaccine</v>
          </cell>
          <cell r="I278" t="str">
            <v>Long Stay</v>
          </cell>
          <cell r="J278">
            <v>100</v>
          </cell>
          <cell r="K278"/>
          <cell r="L278">
            <v>100</v>
          </cell>
          <cell r="M278"/>
          <cell r="N278">
            <v>95.180723</v>
          </cell>
          <cell r="O278"/>
          <cell r="P278">
            <v>95.180723</v>
          </cell>
          <cell r="Q278"/>
          <cell r="R278">
            <v>97.5</v>
          </cell>
          <cell r="S278"/>
          <cell r="T278" t="str">
            <v>N</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454</v>
          </cell>
          <cell r="H279" t="str">
            <v>Percentage of long-stay residents assessed and appropriately given the seasonal influenza vaccine</v>
          </cell>
          <cell r="I279" t="str">
            <v>Long Stay</v>
          </cell>
          <cell r="J279">
            <v>95</v>
          </cell>
          <cell r="K279"/>
          <cell r="L279">
            <v>95</v>
          </cell>
          <cell r="M279"/>
          <cell r="N279">
            <v>100</v>
          </cell>
          <cell r="O279"/>
          <cell r="P279">
            <v>100</v>
          </cell>
          <cell r="Q279"/>
          <cell r="R279">
            <v>97.333332999999996</v>
          </cell>
          <cell r="S279"/>
          <cell r="T279" t="str">
            <v>N</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454</v>
          </cell>
          <cell r="H280" t="str">
            <v>Percentage of long-stay residents assessed and appropriately given the seasonal influenza vaccine</v>
          </cell>
          <cell r="I280" t="str">
            <v>Long Stay</v>
          </cell>
          <cell r="J280">
            <v>98.876403999999994</v>
          </cell>
          <cell r="K280"/>
          <cell r="L280">
            <v>98.876403999999994</v>
          </cell>
          <cell r="M280"/>
          <cell r="N280">
            <v>100</v>
          </cell>
          <cell r="O280"/>
          <cell r="P280">
            <v>100</v>
          </cell>
          <cell r="Q280"/>
          <cell r="R280">
            <v>99.418604999999999</v>
          </cell>
          <cell r="S280"/>
          <cell r="T280" t="str">
            <v>N</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454</v>
          </cell>
          <cell r="H281" t="str">
            <v>Percentage of long-stay residents assessed and appropriately given the seasonal influenza vaccine</v>
          </cell>
          <cell r="I281" t="str">
            <v>Long Stay</v>
          </cell>
          <cell r="J281" t="str">
            <v>*</v>
          </cell>
          <cell r="K281">
            <v>9</v>
          </cell>
          <cell r="L281" t="str">
            <v>*</v>
          </cell>
          <cell r="M281">
            <v>9</v>
          </cell>
          <cell r="N281">
            <v>95.238095000000001</v>
          </cell>
          <cell r="O281"/>
          <cell r="P281">
            <v>95.238095000000001</v>
          </cell>
          <cell r="Q281"/>
          <cell r="R281">
            <v>97.5</v>
          </cell>
          <cell r="S281"/>
          <cell r="T281" t="str">
            <v>N</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454</v>
          </cell>
          <cell r="H282" t="str">
            <v>Percentage of long-stay residents assessed and appropriately given the seasonal influenza vaccine</v>
          </cell>
          <cell r="I282" t="str">
            <v>Long Stay</v>
          </cell>
          <cell r="J282">
            <v>95</v>
          </cell>
          <cell r="K282"/>
          <cell r="L282">
            <v>95</v>
          </cell>
          <cell r="M282"/>
          <cell r="N282" t="str">
            <v>*</v>
          </cell>
          <cell r="O282">
            <v>9</v>
          </cell>
          <cell r="P282" t="str">
            <v>*</v>
          </cell>
          <cell r="Q282">
            <v>9</v>
          </cell>
          <cell r="R282">
            <v>89.473684000000006</v>
          </cell>
          <cell r="S282"/>
          <cell r="T282" t="str">
            <v>N</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454</v>
          </cell>
          <cell r="H283" t="str">
            <v>Percentage of long-stay residents assessed and appropriately given the seasonal influenza vaccine</v>
          </cell>
          <cell r="I283" t="str">
            <v>Long Stay</v>
          </cell>
          <cell r="J283">
            <v>89.743589999999998</v>
          </cell>
          <cell r="K283"/>
          <cell r="L283">
            <v>89.743589999999998</v>
          </cell>
          <cell r="M283"/>
          <cell r="N283">
            <v>96.551723999999993</v>
          </cell>
          <cell r="O283"/>
          <cell r="P283">
            <v>96.551723999999993</v>
          </cell>
          <cell r="Q283"/>
          <cell r="R283">
            <v>92.647058999999999</v>
          </cell>
          <cell r="S283"/>
          <cell r="T283" t="str">
            <v>N</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454</v>
          </cell>
          <cell r="H284" t="str">
            <v>Percentage of long-stay residents assessed and appropriately given the seasonal influenza vaccine</v>
          </cell>
          <cell r="I284" t="str">
            <v>Long Stay</v>
          </cell>
          <cell r="J284">
            <v>100</v>
          </cell>
          <cell r="K284"/>
          <cell r="L284">
            <v>100</v>
          </cell>
          <cell r="M284"/>
          <cell r="N284">
            <v>100</v>
          </cell>
          <cell r="O284"/>
          <cell r="P284">
            <v>100</v>
          </cell>
          <cell r="Q284"/>
          <cell r="R284">
            <v>100</v>
          </cell>
          <cell r="S284"/>
          <cell r="T284" t="str">
            <v>N</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454</v>
          </cell>
          <cell r="H285" t="str">
            <v>Percentage of long-stay residents assessed and appropriately given the seasonal influenza vaccine</v>
          </cell>
          <cell r="I285" t="str">
            <v>Long Stay</v>
          </cell>
          <cell r="J285">
            <v>98.611110999999994</v>
          </cell>
          <cell r="K285"/>
          <cell r="L285">
            <v>98.611110999999994</v>
          </cell>
          <cell r="M285"/>
          <cell r="N285">
            <v>97.297297</v>
          </cell>
          <cell r="O285"/>
          <cell r="P285">
            <v>97.297297</v>
          </cell>
          <cell r="Q285"/>
          <cell r="R285">
            <v>97.945205000000001</v>
          </cell>
          <cell r="S285"/>
          <cell r="T285" t="str">
            <v>N</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454</v>
          </cell>
          <cell r="H286" t="str">
            <v>Percentage of long-stay residents assessed and appropriately given the seasonal influenza vaccine</v>
          </cell>
          <cell r="I286" t="str">
            <v>Long Stay</v>
          </cell>
          <cell r="J286">
            <v>98.648649000000006</v>
          </cell>
          <cell r="K286"/>
          <cell r="L286">
            <v>98.648649000000006</v>
          </cell>
          <cell r="M286"/>
          <cell r="N286">
            <v>100</v>
          </cell>
          <cell r="O286"/>
          <cell r="P286">
            <v>100</v>
          </cell>
          <cell r="Q286"/>
          <cell r="R286">
            <v>99.371069000000006</v>
          </cell>
          <cell r="S286"/>
          <cell r="T286" t="str">
            <v>N</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454</v>
          </cell>
          <cell r="H287" t="str">
            <v>Percentage of long-stay residents assessed and appropriately given the seasonal influenza vaccine</v>
          </cell>
          <cell r="I287" t="str">
            <v>Long Stay</v>
          </cell>
          <cell r="J287">
            <v>100</v>
          </cell>
          <cell r="K287"/>
          <cell r="L287">
            <v>100</v>
          </cell>
          <cell r="M287"/>
          <cell r="N287">
            <v>99.009900999999999</v>
          </cell>
          <cell r="O287"/>
          <cell r="P287">
            <v>99.009900999999999</v>
          </cell>
          <cell r="Q287"/>
          <cell r="R287">
            <v>99.465241000000006</v>
          </cell>
          <cell r="S287"/>
          <cell r="T287" t="str">
            <v>N</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454</v>
          </cell>
          <cell r="H288" t="str">
            <v>Percentage of long-stay residents assessed and appropriately given the seasonal influenza vaccine</v>
          </cell>
          <cell r="I288" t="str">
            <v>Long Stay</v>
          </cell>
          <cell r="J288">
            <v>98.058251999999996</v>
          </cell>
          <cell r="K288"/>
          <cell r="L288">
            <v>98.058251999999996</v>
          </cell>
          <cell r="M288"/>
          <cell r="N288">
            <v>96.875</v>
          </cell>
          <cell r="O288"/>
          <cell r="P288">
            <v>96.875</v>
          </cell>
          <cell r="Q288"/>
          <cell r="R288">
            <v>97.402597</v>
          </cell>
          <cell r="S288"/>
          <cell r="T288" t="str">
            <v>N</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454</v>
          </cell>
          <cell r="H289" t="str">
            <v>Percentage of long-stay residents assessed and appropriately given the seasonal influenza vaccine</v>
          </cell>
          <cell r="I289" t="str">
            <v>Long Stay</v>
          </cell>
          <cell r="J289">
            <v>100</v>
          </cell>
          <cell r="K289"/>
          <cell r="L289">
            <v>100</v>
          </cell>
          <cell r="M289"/>
          <cell r="N289">
            <v>100</v>
          </cell>
          <cell r="O289"/>
          <cell r="P289">
            <v>100</v>
          </cell>
          <cell r="Q289"/>
          <cell r="R289">
            <v>100</v>
          </cell>
          <cell r="S289"/>
          <cell r="T289" t="str">
            <v>N</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454</v>
          </cell>
          <cell r="H290" t="str">
            <v>Percentage of long-stay residents assessed and appropriately given the seasonal influenza vaccine</v>
          </cell>
          <cell r="I290" t="str">
            <v>Long Stay</v>
          </cell>
          <cell r="J290">
            <v>97.894737000000006</v>
          </cell>
          <cell r="K290"/>
          <cell r="L290">
            <v>97.894737000000006</v>
          </cell>
          <cell r="M290"/>
          <cell r="N290">
            <v>96.116505000000004</v>
          </cell>
          <cell r="O290"/>
          <cell r="P290">
            <v>96.116505000000004</v>
          </cell>
          <cell r="Q290"/>
          <cell r="R290">
            <v>96.969696999999996</v>
          </cell>
          <cell r="S290"/>
          <cell r="T290" t="str">
            <v>N</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454</v>
          </cell>
          <cell r="H291" t="str">
            <v>Percentage of long-stay residents assessed and appropriately given the seasonal influenza vaccine</v>
          </cell>
          <cell r="I291" t="str">
            <v>Long Stay</v>
          </cell>
          <cell r="J291" t="str">
            <v>*</v>
          </cell>
          <cell r="K291">
            <v>9</v>
          </cell>
          <cell r="L291" t="str">
            <v>*</v>
          </cell>
          <cell r="M291">
            <v>9</v>
          </cell>
          <cell r="N291" t="str">
            <v>*</v>
          </cell>
          <cell r="O291">
            <v>9</v>
          </cell>
          <cell r="P291" t="str">
            <v>*</v>
          </cell>
          <cell r="Q291">
            <v>9</v>
          </cell>
          <cell r="R291">
            <v>97.297297</v>
          </cell>
          <cell r="S291"/>
          <cell r="T291" t="str">
            <v>N</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454</v>
          </cell>
          <cell r="H292" t="str">
            <v>Percentage of long-stay residents assessed and appropriately given the seasonal influenza vaccine</v>
          </cell>
          <cell r="I292" t="str">
            <v>Long Stay</v>
          </cell>
          <cell r="J292">
            <v>98.514850999999993</v>
          </cell>
          <cell r="K292"/>
          <cell r="L292">
            <v>98.514850999999993</v>
          </cell>
          <cell r="M292"/>
          <cell r="N292">
            <v>98.689955999999995</v>
          </cell>
          <cell r="O292"/>
          <cell r="P292">
            <v>98.689955999999995</v>
          </cell>
          <cell r="Q292"/>
          <cell r="R292">
            <v>98.607889</v>
          </cell>
          <cell r="S292"/>
          <cell r="T292" t="str">
            <v>N</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454</v>
          </cell>
          <cell r="H293" t="str">
            <v>Percentage of long-stay residents assessed and appropriately given the seasonal influenza vaccine</v>
          </cell>
          <cell r="I293" t="str">
            <v>Long Stay</v>
          </cell>
          <cell r="J293">
            <v>100</v>
          </cell>
          <cell r="K293"/>
          <cell r="L293">
            <v>100</v>
          </cell>
          <cell r="M293"/>
          <cell r="N293">
            <v>98.974359000000007</v>
          </cell>
          <cell r="O293"/>
          <cell r="P293">
            <v>98.974359000000007</v>
          </cell>
          <cell r="Q293"/>
          <cell r="R293">
            <v>99.479167000000004</v>
          </cell>
          <cell r="S293"/>
          <cell r="T293" t="str">
            <v>N</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454</v>
          </cell>
          <cell r="H294" t="str">
            <v>Percentage of long-stay residents assessed and appropriately given the seasonal influenza vaccine</v>
          </cell>
          <cell r="I294" t="str">
            <v>Long Stay</v>
          </cell>
          <cell r="J294">
            <v>85</v>
          </cell>
          <cell r="K294"/>
          <cell r="L294">
            <v>85</v>
          </cell>
          <cell r="M294"/>
          <cell r="N294" t="str">
            <v>*</v>
          </cell>
          <cell r="O294">
            <v>9</v>
          </cell>
          <cell r="P294" t="str">
            <v>*</v>
          </cell>
          <cell r="Q294">
            <v>9</v>
          </cell>
          <cell r="R294">
            <v>90.322581</v>
          </cell>
          <cell r="S294"/>
          <cell r="T294" t="str">
            <v>N</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454</v>
          </cell>
          <cell r="H295" t="str">
            <v>Percentage of long-stay residents assessed and appropriately given the seasonal influenza vaccine</v>
          </cell>
          <cell r="I295" t="str">
            <v>Long Stay</v>
          </cell>
          <cell r="J295">
            <v>95.652174000000002</v>
          </cell>
          <cell r="K295"/>
          <cell r="L295">
            <v>95.652174000000002</v>
          </cell>
          <cell r="M295"/>
          <cell r="N295">
            <v>98.571428999999995</v>
          </cell>
          <cell r="O295"/>
          <cell r="P295">
            <v>98.571428999999995</v>
          </cell>
          <cell r="Q295"/>
          <cell r="R295">
            <v>97.122302000000005</v>
          </cell>
          <cell r="S295"/>
          <cell r="T295" t="str">
            <v>N</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454</v>
          </cell>
          <cell r="H296" t="str">
            <v>Percentage of long-stay residents assessed and appropriately given the seasonal influenza vaccine</v>
          </cell>
          <cell r="I296" t="str">
            <v>Long Stay</v>
          </cell>
          <cell r="J296">
            <v>98.571428999999995</v>
          </cell>
          <cell r="K296"/>
          <cell r="L296">
            <v>98.571428999999995</v>
          </cell>
          <cell r="M296"/>
          <cell r="N296">
            <v>96.212120999999996</v>
          </cell>
          <cell r="O296"/>
          <cell r="P296">
            <v>96.212120999999996</v>
          </cell>
          <cell r="Q296"/>
          <cell r="R296">
            <v>97.426471000000006</v>
          </cell>
          <cell r="S296"/>
          <cell r="T296" t="str">
            <v>N</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454</v>
          </cell>
          <cell r="H297" t="str">
            <v>Percentage of long-stay residents assessed and appropriately given the seasonal influenza vaccine</v>
          </cell>
          <cell r="I297" t="str">
            <v>Long Stay</v>
          </cell>
          <cell r="J297">
            <v>100</v>
          </cell>
          <cell r="K297"/>
          <cell r="L297">
            <v>100</v>
          </cell>
          <cell r="M297"/>
          <cell r="N297">
            <v>92.682927000000007</v>
          </cell>
          <cell r="O297"/>
          <cell r="P297">
            <v>92.682927000000007</v>
          </cell>
          <cell r="Q297"/>
          <cell r="R297">
            <v>96.153846000000001</v>
          </cell>
          <cell r="S297"/>
          <cell r="T297" t="str">
            <v>N</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454</v>
          </cell>
          <cell r="H298" t="str">
            <v>Percentage of long-stay residents assessed and appropriately given the seasonal influenza vaccine</v>
          </cell>
          <cell r="I298" t="str">
            <v>Long Stay</v>
          </cell>
          <cell r="J298">
            <v>100</v>
          </cell>
          <cell r="K298"/>
          <cell r="L298">
            <v>100</v>
          </cell>
          <cell r="M298"/>
          <cell r="N298">
            <v>98.507463000000001</v>
          </cell>
          <cell r="O298"/>
          <cell r="P298">
            <v>98.507463000000001</v>
          </cell>
          <cell r="Q298"/>
          <cell r="R298">
            <v>99.242424</v>
          </cell>
          <cell r="S298"/>
          <cell r="T298" t="str">
            <v>N</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454</v>
          </cell>
          <cell r="H299" t="str">
            <v>Percentage of long-stay residents assessed and appropriately given the seasonal influenza vaccine</v>
          </cell>
          <cell r="I299" t="str">
            <v>Long Stay</v>
          </cell>
          <cell r="J299">
            <v>93.975904</v>
          </cell>
          <cell r="K299"/>
          <cell r="L299">
            <v>93.975904</v>
          </cell>
          <cell r="M299"/>
          <cell r="N299">
            <v>89.622641999999999</v>
          </cell>
          <cell r="O299"/>
          <cell r="P299">
            <v>89.622641999999999</v>
          </cell>
          <cell r="Q299"/>
          <cell r="R299">
            <v>91.534391999999997</v>
          </cell>
          <cell r="S299"/>
          <cell r="T299" t="str">
            <v>N</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454</v>
          </cell>
          <cell r="H300" t="str">
            <v>Percentage of long-stay residents assessed and appropriately given the seasonal influenza vaccine</v>
          </cell>
          <cell r="I300" t="str">
            <v>Long Stay</v>
          </cell>
          <cell r="J300">
            <v>74.193548000000007</v>
          </cell>
          <cell r="K300"/>
          <cell r="L300">
            <v>74.193548000000007</v>
          </cell>
          <cell r="M300"/>
          <cell r="N300">
            <v>69.444444000000004</v>
          </cell>
          <cell r="O300"/>
          <cell r="P300">
            <v>69.444444000000004</v>
          </cell>
          <cell r="Q300"/>
          <cell r="R300">
            <v>71.641790999999998</v>
          </cell>
          <cell r="S300"/>
          <cell r="T300" t="str">
            <v>N</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454</v>
          </cell>
          <cell r="H301" t="str">
            <v>Percentage of long-stay residents assessed and appropriately given the seasonal influenza vaccine</v>
          </cell>
          <cell r="I301" t="str">
            <v>Long Stay</v>
          </cell>
          <cell r="J301">
            <v>100</v>
          </cell>
          <cell r="K301"/>
          <cell r="L301">
            <v>100</v>
          </cell>
          <cell r="M301"/>
          <cell r="N301">
            <v>88.571428999999995</v>
          </cell>
          <cell r="O301"/>
          <cell r="P301">
            <v>88.571428999999995</v>
          </cell>
          <cell r="Q301"/>
          <cell r="R301">
            <v>95.121950999999996</v>
          </cell>
          <cell r="S301"/>
          <cell r="T301" t="str">
            <v>N</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454</v>
          </cell>
          <cell r="H302" t="str">
            <v>Percentage of long-stay residents assessed and appropriately given the seasonal influenza vaccine</v>
          </cell>
          <cell r="I302" t="str">
            <v>Long Stay</v>
          </cell>
          <cell r="J302">
            <v>100</v>
          </cell>
          <cell r="K302"/>
          <cell r="L302">
            <v>100</v>
          </cell>
          <cell r="M302"/>
          <cell r="N302">
            <v>100</v>
          </cell>
          <cell r="O302"/>
          <cell r="P302">
            <v>100</v>
          </cell>
          <cell r="Q302"/>
          <cell r="R302">
            <v>100</v>
          </cell>
          <cell r="S302"/>
          <cell r="T302" t="str">
            <v>N</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454</v>
          </cell>
          <cell r="H303" t="str">
            <v>Percentage of long-stay residents assessed and appropriately given the seasonal influenza vaccine</v>
          </cell>
          <cell r="I303" t="str">
            <v>Long Stay</v>
          </cell>
          <cell r="J303">
            <v>100</v>
          </cell>
          <cell r="K303"/>
          <cell r="L303">
            <v>100</v>
          </cell>
          <cell r="M303"/>
          <cell r="N303">
            <v>100</v>
          </cell>
          <cell r="O303"/>
          <cell r="P303">
            <v>100</v>
          </cell>
          <cell r="Q303"/>
          <cell r="R303">
            <v>100</v>
          </cell>
          <cell r="S303"/>
          <cell r="T303" t="str">
            <v>N</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454</v>
          </cell>
          <cell r="H304" t="str">
            <v>Percentage of long-stay residents assessed and appropriately given the seasonal influenza vaccine</v>
          </cell>
          <cell r="I304" t="str">
            <v>Long Stay</v>
          </cell>
          <cell r="J304">
            <v>92.307692000000003</v>
          </cell>
          <cell r="K304"/>
          <cell r="L304">
            <v>92.307692000000003</v>
          </cell>
          <cell r="M304"/>
          <cell r="N304">
            <v>96.078430999999995</v>
          </cell>
          <cell r="O304"/>
          <cell r="P304">
            <v>96.078430999999995</v>
          </cell>
          <cell r="Q304"/>
          <cell r="R304">
            <v>94.174757</v>
          </cell>
          <cell r="S304"/>
          <cell r="T304" t="str">
            <v>N</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454</v>
          </cell>
          <cell r="H305" t="str">
            <v>Percentage of long-stay residents assessed and appropriately given the seasonal influenza vaccine</v>
          </cell>
          <cell r="I305" t="str">
            <v>Long Stay</v>
          </cell>
          <cell r="J305">
            <v>99.099098999999995</v>
          </cell>
          <cell r="K305"/>
          <cell r="L305">
            <v>99.099098999999995</v>
          </cell>
          <cell r="M305"/>
          <cell r="N305">
            <v>98.387096999999997</v>
          </cell>
          <cell r="O305"/>
          <cell r="P305">
            <v>98.387096999999997</v>
          </cell>
          <cell r="Q305"/>
          <cell r="R305">
            <v>98.723404000000002</v>
          </cell>
          <cell r="S305"/>
          <cell r="T305" t="str">
            <v>N</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454</v>
          </cell>
          <cell r="H306" t="str">
            <v>Percentage of long-stay residents assessed and appropriately given the seasonal influenza vaccine</v>
          </cell>
          <cell r="I306" t="str">
            <v>Long Stay</v>
          </cell>
          <cell r="J306">
            <v>99.598393999999999</v>
          </cell>
          <cell r="K306"/>
          <cell r="L306">
            <v>99.598393999999999</v>
          </cell>
          <cell r="M306"/>
          <cell r="N306">
            <v>95.258621000000005</v>
          </cell>
          <cell r="O306"/>
          <cell r="P306">
            <v>95.258621000000005</v>
          </cell>
          <cell r="Q306"/>
          <cell r="R306">
            <v>97.505197999999993</v>
          </cell>
          <cell r="S306"/>
          <cell r="T306" t="str">
            <v>N</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454</v>
          </cell>
          <cell r="H307" t="str">
            <v>Percentage of long-stay residents assessed and appropriately given the seasonal influenza vaccine</v>
          </cell>
          <cell r="I307" t="str">
            <v>Long Stay</v>
          </cell>
          <cell r="J307" t="str">
            <v>*</v>
          </cell>
          <cell r="K307">
            <v>9</v>
          </cell>
          <cell r="L307" t="str">
            <v>*</v>
          </cell>
          <cell r="M307">
            <v>9</v>
          </cell>
          <cell r="N307" t="str">
            <v>*</v>
          </cell>
          <cell r="O307">
            <v>9</v>
          </cell>
          <cell r="P307" t="str">
            <v>*</v>
          </cell>
          <cell r="Q307">
            <v>9</v>
          </cell>
          <cell r="R307">
            <v>100</v>
          </cell>
          <cell r="S307"/>
          <cell r="T307" t="str">
            <v>N</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454</v>
          </cell>
          <cell r="H308" t="str">
            <v>Percentage of long-stay residents assessed and appropriately given the seasonal influenza vaccine</v>
          </cell>
          <cell r="I308" t="str">
            <v>Long Stay</v>
          </cell>
          <cell r="J308">
            <v>91.428571000000005</v>
          </cell>
          <cell r="K308"/>
          <cell r="L308">
            <v>91.428571000000005</v>
          </cell>
          <cell r="M308"/>
          <cell r="N308">
            <v>88.888889000000006</v>
          </cell>
          <cell r="O308"/>
          <cell r="P308">
            <v>88.888889000000006</v>
          </cell>
          <cell r="Q308"/>
          <cell r="R308">
            <v>90</v>
          </cell>
          <cell r="S308"/>
          <cell r="T308" t="str">
            <v>N</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454</v>
          </cell>
          <cell r="H309" t="str">
            <v>Percentage of long-stay residents assessed and appropriately given the seasonal influenza vaccine</v>
          </cell>
          <cell r="I309" t="str">
            <v>Long Stay</v>
          </cell>
          <cell r="J309" t="str">
            <v>*</v>
          </cell>
          <cell r="K309">
            <v>9</v>
          </cell>
          <cell r="L309" t="str">
            <v>*</v>
          </cell>
          <cell r="M309">
            <v>9</v>
          </cell>
          <cell r="N309" t="str">
            <v>*</v>
          </cell>
          <cell r="O309">
            <v>9</v>
          </cell>
          <cell r="P309" t="str">
            <v>*</v>
          </cell>
          <cell r="Q309">
            <v>9</v>
          </cell>
          <cell r="R309" t="str">
            <v>*</v>
          </cell>
          <cell r="S309">
            <v>9</v>
          </cell>
          <cell r="T309" t="str">
            <v>N</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454</v>
          </cell>
          <cell r="H310" t="str">
            <v>Percentage of long-stay residents assessed and appropriately given the seasonal influenza vaccine</v>
          </cell>
          <cell r="I310" t="str">
            <v>Long Stay</v>
          </cell>
          <cell r="J310">
            <v>97.530863999999994</v>
          </cell>
          <cell r="K310"/>
          <cell r="L310">
            <v>97.530863999999994</v>
          </cell>
          <cell r="M310"/>
          <cell r="N310">
            <v>91.954023000000007</v>
          </cell>
          <cell r="O310"/>
          <cell r="P310">
            <v>91.954023000000007</v>
          </cell>
          <cell r="Q310"/>
          <cell r="R310">
            <v>94.642857000000006</v>
          </cell>
          <cell r="S310"/>
          <cell r="T310" t="str">
            <v>N</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454</v>
          </cell>
          <cell r="H311" t="str">
            <v>Percentage of long-stay residents assessed and appropriately given the seasonal influenza vaccine</v>
          </cell>
          <cell r="I311" t="str">
            <v>Long Stay</v>
          </cell>
          <cell r="J311">
            <v>97.222222000000002</v>
          </cell>
          <cell r="K311"/>
          <cell r="L311">
            <v>97.222222000000002</v>
          </cell>
          <cell r="M311"/>
          <cell r="N311">
            <v>91.666667000000004</v>
          </cell>
          <cell r="O311"/>
          <cell r="P311">
            <v>91.666667000000004</v>
          </cell>
          <cell r="Q311"/>
          <cell r="R311">
            <v>93.75</v>
          </cell>
          <cell r="S311"/>
          <cell r="T311" t="str">
            <v>N</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454</v>
          </cell>
          <cell r="H312" t="str">
            <v>Percentage of long-stay residents assessed and appropriately given the seasonal influenza vaccine</v>
          </cell>
          <cell r="I312" t="str">
            <v>Long Stay</v>
          </cell>
          <cell r="J312">
            <v>100</v>
          </cell>
          <cell r="K312"/>
          <cell r="L312">
            <v>100</v>
          </cell>
          <cell r="M312"/>
          <cell r="N312">
            <v>80</v>
          </cell>
          <cell r="O312"/>
          <cell r="P312">
            <v>80</v>
          </cell>
          <cell r="Q312"/>
          <cell r="R312">
            <v>89.795918</v>
          </cell>
          <cell r="S312"/>
          <cell r="T312" t="str">
            <v>N</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454</v>
          </cell>
          <cell r="H313" t="str">
            <v>Percentage of long-stay residents assessed and appropriately given the seasonal influenza vaccine</v>
          </cell>
          <cell r="I313" t="str">
            <v>Long Stay</v>
          </cell>
          <cell r="J313">
            <v>100</v>
          </cell>
          <cell r="K313"/>
          <cell r="L313">
            <v>100</v>
          </cell>
          <cell r="M313"/>
          <cell r="N313">
            <v>95.3125</v>
          </cell>
          <cell r="O313"/>
          <cell r="P313">
            <v>95.3125</v>
          </cell>
          <cell r="Q313"/>
          <cell r="R313">
            <v>97.520661000000004</v>
          </cell>
          <cell r="S313"/>
          <cell r="T313" t="str">
            <v>N</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454</v>
          </cell>
          <cell r="H314" t="str">
            <v>Percentage of long-stay residents assessed and appropriately given the seasonal influenza vaccine</v>
          </cell>
          <cell r="I314" t="str">
            <v>Long Stay</v>
          </cell>
          <cell r="J314">
            <v>91.935484000000002</v>
          </cell>
          <cell r="K314"/>
          <cell r="L314">
            <v>91.935484000000002</v>
          </cell>
          <cell r="M314"/>
          <cell r="N314">
            <v>77.941175999999999</v>
          </cell>
          <cell r="O314"/>
          <cell r="P314">
            <v>77.941175999999999</v>
          </cell>
          <cell r="Q314"/>
          <cell r="R314">
            <v>84.615385000000003</v>
          </cell>
          <cell r="S314"/>
          <cell r="T314" t="str">
            <v>N</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454</v>
          </cell>
          <cell r="H315" t="str">
            <v>Percentage of long-stay residents assessed and appropriately given the seasonal influenza vaccine</v>
          </cell>
          <cell r="I315" t="str">
            <v>Long Stay</v>
          </cell>
          <cell r="J315" t="str">
            <v>*</v>
          </cell>
          <cell r="K315">
            <v>9</v>
          </cell>
          <cell r="L315" t="str">
            <v>*</v>
          </cell>
          <cell r="M315">
            <v>9</v>
          </cell>
          <cell r="N315" t="str">
            <v>*</v>
          </cell>
          <cell r="O315">
            <v>9</v>
          </cell>
          <cell r="P315" t="str">
            <v>*</v>
          </cell>
          <cell r="Q315">
            <v>9</v>
          </cell>
          <cell r="R315" t="str">
            <v>*</v>
          </cell>
          <cell r="S315">
            <v>9</v>
          </cell>
          <cell r="T315" t="str">
            <v>N</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454</v>
          </cell>
          <cell r="H316" t="str">
            <v>Percentage of long-stay residents assessed and appropriately given the seasonal influenza vaccine</v>
          </cell>
          <cell r="I316" t="str">
            <v>Long Stay</v>
          </cell>
          <cell r="J316">
            <v>97.368420999999998</v>
          </cell>
          <cell r="K316"/>
          <cell r="L316">
            <v>97.368420999999998</v>
          </cell>
          <cell r="M316"/>
          <cell r="N316">
            <v>98.876403999999994</v>
          </cell>
          <cell r="O316"/>
          <cell r="P316">
            <v>98.876403999999994</v>
          </cell>
          <cell r="Q316"/>
          <cell r="R316">
            <v>98.181818000000007</v>
          </cell>
          <cell r="S316"/>
          <cell r="T316" t="str">
            <v>N</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454</v>
          </cell>
          <cell r="H317" t="str">
            <v>Percentage of long-stay residents assessed and appropriately given the seasonal influenza vaccine</v>
          </cell>
          <cell r="I317" t="str">
            <v>Long Stay</v>
          </cell>
          <cell r="J317">
            <v>100</v>
          </cell>
          <cell r="K317"/>
          <cell r="L317">
            <v>100</v>
          </cell>
          <cell r="M317"/>
          <cell r="N317">
            <v>100</v>
          </cell>
          <cell r="O317"/>
          <cell r="P317">
            <v>100</v>
          </cell>
          <cell r="Q317"/>
          <cell r="R317">
            <v>100</v>
          </cell>
          <cell r="S317"/>
          <cell r="T317" t="str">
            <v>N</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454</v>
          </cell>
          <cell r="H318" t="str">
            <v>Percentage of long-stay residents assessed and appropriately given the seasonal influenza vaccine</v>
          </cell>
          <cell r="I318" t="str">
            <v>Long Stay</v>
          </cell>
          <cell r="J318">
            <v>98.913043000000002</v>
          </cell>
          <cell r="K318"/>
          <cell r="L318">
            <v>98.913043000000002</v>
          </cell>
          <cell r="M318"/>
          <cell r="N318">
            <v>100</v>
          </cell>
          <cell r="O318"/>
          <cell r="P318">
            <v>100</v>
          </cell>
          <cell r="Q318"/>
          <cell r="R318">
            <v>99.6</v>
          </cell>
          <cell r="S318"/>
          <cell r="T318" t="str">
            <v>N</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454</v>
          </cell>
          <cell r="H319" t="str">
            <v>Percentage of long-stay residents assessed and appropriately given the seasonal influenza vaccine</v>
          </cell>
          <cell r="I319" t="str">
            <v>Long Stay</v>
          </cell>
          <cell r="J319" t="str">
            <v>*</v>
          </cell>
          <cell r="K319">
            <v>9</v>
          </cell>
          <cell r="L319" t="str">
            <v>*</v>
          </cell>
          <cell r="M319">
            <v>9</v>
          </cell>
          <cell r="N319" t="str">
            <v>---</v>
          </cell>
          <cell r="O319">
            <v>10</v>
          </cell>
          <cell r="P319" t="str">
            <v>---</v>
          </cell>
          <cell r="Q319">
            <v>10</v>
          </cell>
          <cell r="R319" t="str">
            <v>*</v>
          </cell>
          <cell r="S319">
            <v>9</v>
          </cell>
          <cell r="T319" t="str">
            <v>N</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454</v>
          </cell>
          <cell r="H320" t="str">
            <v>Percentage of long-stay residents assessed and appropriately given the seasonal influenza vaccine</v>
          </cell>
          <cell r="I320" t="str">
            <v>Long Stay</v>
          </cell>
          <cell r="J320">
            <v>99.610894999999999</v>
          </cell>
          <cell r="K320"/>
          <cell r="L320">
            <v>99.610894999999999</v>
          </cell>
          <cell r="M320"/>
          <cell r="N320">
            <v>94.871795000000006</v>
          </cell>
          <cell r="O320"/>
          <cell r="P320">
            <v>94.871795000000006</v>
          </cell>
          <cell r="Q320"/>
          <cell r="R320">
            <v>97.169810999999996</v>
          </cell>
          <cell r="S320"/>
          <cell r="T320" t="str">
            <v>N</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454</v>
          </cell>
          <cell r="H321" t="str">
            <v>Percentage of long-stay residents assessed and appropriately given the seasonal influenza vaccine</v>
          </cell>
          <cell r="I321" t="str">
            <v>Long Stay</v>
          </cell>
          <cell r="J321">
            <v>100</v>
          </cell>
          <cell r="K321"/>
          <cell r="L321">
            <v>100</v>
          </cell>
          <cell r="M321"/>
          <cell r="N321">
            <v>100</v>
          </cell>
          <cell r="O321"/>
          <cell r="P321">
            <v>100</v>
          </cell>
          <cell r="Q321"/>
          <cell r="R321">
            <v>100</v>
          </cell>
          <cell r="S321"/>
          <cell r="T321" t="str">
            <v>N</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454</v>
          </cell>
          <cell r="H322" t="str">
            <v>Percentage of long-stay residents assessed and appropriately given the seasonal influenza vaccine</v>
          </cell>
          <cell r="I322" t="str">
            <v>Long Stay</v>
          </cell>
          <cell r="J322">
            <v>100</v>
          </cell>
          <cell r="K322"/>
          <cell r="L322">
            <v>100</v>
          </cell>
          <cell r="M322"/>
          <cell r="N322">
            <v>100</v>
          </cell>
          <cell r="O322"/>
          <cell r="P322">
            <v>100</v>
          </cell>
          <cell r="Q322"/>
          <cell r="R322">
            <v>100</v>
          </cell>
          <cell r="S322"/>
          <cell r="T322" t="str">
            <v>N</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454</v>
          </cell>
          <cell r="H323" t="str">
            <v>Percentage of long-stay residents assessed and appropriately given the seasonal influenza vaccine</v>
          </cell>
          <cell r="I323" t="str">
            <v>Long Stay</v>
          </cell>
          <cell r="J323">
            <v>98.360656000000006</v>
          </cell>
          <cell r="K323"/>
          <cell r="L323">
            <v>98.360656000000006</v>
          </cell>
          <cell r="M323"/>
          <cell r="N323">
            <v>100</v>
          </cell>
          <cell r="O323"/>
          <cell r="P323">
            <v>100</v>
          </cell>
          <cell r="Q323"/>
          <cell r="R323">
            <v>99.319727999999998</v>
          </cell>
          <cell r="S323"/>
          <cell r="T323" t="str">
            <v>N</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454</v>
          </cell>
          <cell r="H324" t="str">
            <v>Percentage of long-stay residents assessed and appropriately given the seasonal influenza vaccine</v>
          </cell>
          <cell r="I324" t="str">
            <v>Long Stay</v>
          </cell>
          <cell r="J324" t="str">
            <v>*</v>
          </cell>
          <cell r="K324">
            <v>9</v>
          </cell>
          <cell r="L324" t="str">
            <v>*</v>
          </cell>
          <cell r="M324">
            <v>9</v>
          </cell>
          <cell r="N324" t="str">
            <v>*</v>
          </cell>
          <cell r="O324">
            <v>9</v>
          </cell>
          <cell r="P324" t="str">
            <v>*</v>
          </cell>
          <cell r="Q324">
            <v>9</v>
          </cell>
          <cell r="R324" t="str">
            <v>*</v>
          </cell>
          <cell r="S324">
            <v>9</v>
          </cell>
          <cell r="T324" t="str">
            <v>N</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454</v>
          </cell>
          <cell r="H325" t="str">
            <v>Percentage of long-stay residents assessed and appropriately given the seasonal influenza vaccine</v>
          </cell>
          <cell r="I325" t="str">
            <v>Long Stay</v>
          </cell>
          <cell r="J325">
            <v>84</v>
          </cell>
          <cell r="K325"/>
          <cell r="L325">
            <v>84</v>
          </cell>
          <cell r="M325"/>
          <cell r="N325">
            <v>82.142857000000006</v>
          </cell>
          <cell r="O325"/>
          <cell r="P325">
            <v>82.142857000000006</v>
          </cell>
          <cell r="Q325"/>
          <cell r="R325">
            <v>83.018867999999998</v>
          </cell>
          <cell r="S325"/>
          <cell r="T325" t="str">
            <v>N</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454</v>
          </cell>
          <cell r="H326" t="str">
            <v>Percentage of long-stay residents assessed and appropriately given the seasonal influenza vaccine</v>
          </cell>
          <cell r="I326" t="str">
            <v>Long Stay</v>
          </cell>
          <cell r="J326">
            <v>98.181818000000007</v>
          </cell>
          <cell r="K326"/>
          <cell r="L326">
            <v>98.181818000000007</v>
          </cell>
          <cell r="M326"/>
          <cell r="N326">
            <v>97.272727000000003</v>
          </cell>
          <cell r="O326"/>
          <cell r="P326">
            <v>97.272727000000003</v>
          </cell>
          <cell r="Q326"/>
          <cell r="R326">
            <v>97.727272999999997</v>
          </cell>
          <cell r="S326"/>
          <cell r="T326" t="str">
            <v>N</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454</v>
          </cell>
          <cell r="H327" t="str">
            <v>Percentage of long-stay residents assessed and appropriately given the seasonal influenza vaccine</v>
          </cell>
          <cell r="I327" t="str">
            <v>Long Stay</v>
          </cell>
          <cell r="J327">
            <v>100</v>
          </cell>
          <cell r="K327"/>
          <cell r="L327">
            <v>100</v>
          </cell>
          <cell r="M327"/>
          <cell r="N327">
            <v>100</v>
          </cell>
          <cell r="O327"/>
          <cell r="P327">
            <v>100</v>
          </cell>
          <cell r="Q327"/>
          <cell r="R327">
            <v>100</v>
          </cell>
          <cell r="S327"/>
          <cell r="T327" t="str">
            <v>N</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454</v>
          </cell>
          <cell r="H328" t="str">
            <v>Percentage of long-stay residents assessed and appropriately given the seasonal influenza vaccine</v>
          </cell>
          <cell r="I328" t="str">
            <v>Long Stay</v>
          </cell>
          <cell r="J328" t="str">
            <v>*</v>
          </cell>
          <cell r="K328">
            <v>9</v>
          </cell>
          <cell r="L328" t="str">
            <v>*</v>
          </cell>
          <cell r="M328">
            <v>9</v>
          </cell>
          <cell r="N328" t="str">
            <v>*</v>
          </cell>
          <cell r="O328">
            <v>9</v>
          </cell>
          <cell r="P328" t="str">
            <v>*</v>
          </cell>
          <cell r="Q328">
            <v>9</v>
          </cell>
          <cell r="R328" t="str">
            <v>*</v>
          </cell>
          <cell r="S328">
            <v>9</v>
          </cell>
          <cell r="T328" t="str">
            <v>N</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454</v>
          </cell>
          <cell r="H329" t="str">
            <v>Percentage of long-stay residents assessed and appropriately given the seasonal influenza vaccine</v>
          </cell>
          <cell r="I329" t="str">
            <v>Long Stay</v>
          </cell>
          <cell r="J329">
            <v>87.931033999999997</v>
          </cell>
          <cell r="K329"/>
          <cell r="L329">
            <v>87.931033999999997</v>
          </cell>
          <cell r="M329"/>
          <cell r="N329">
            <v>93.846153999999999</v>
          </cell>
          <cell r="O329"/>
          <cell r="P329">
            <v>93.846153999999999</v>
          </cell>
          <cell r="Q329"/>
          <cell r="R329">
            <v>91.056910999999999</v>
          </cell>
          <cell r="S329"/>
          <cell r="T329" t="str">
            <v>N</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454</v>
          </cell>
          <cell r="H330" t="str">
            <v>Percentage of long-stay residents assessed and appropriately given the seasonal influenza vaccine</v>
          </cell>
          <cell r="I330" t="str">
            <v>Long Stay</v>
          </cell>
          <cell r="J330" t="str">
            <v>*</v>
          </cell>
          <cell r="K330">
            <v>9</v>
          </cell>
          <cell r="L330" t="str">
            <v>*</v>
          </cell>
          <cell r="M330">
            <v>9</v>
          </cell>
          <cell r="N330" t="str">
            <v>*</v>
          </cell>
          <cell r="O330">
            <v>9</v>
          </cell>
          <cell r="P330" t="str">
            <v>*</v>
          </cell>
          <cell r="Q330">
            <v>9</v>
          </cell>
          <cell r="R330">
            <v>52.173912999999999</v>
          </cell>
          <cell r="S330"/>
          <cell r="T330" t="str">
            <v>N</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454</v>
          </cell>
          <cell r="H331" t="str">
            <v>Percentage of long-stay residents assessed and appropriately given the seasonal influenza vaccine</v>
          </cell>
          <cell r="I331" t="str">
            <v>Long Stay</v>
          </cell>
          <cell r="J331">
            <v>100</v>
          </cell>
          <cell r="K331"/>
          <cell r="L331">
            <v>100</v>
          </cell>
          <cell r="M331"/>
          <cell r="N331">
            <v>100</v>
          </cell>
          <cell r="O331"/>
          <cell r="P331">
            <v>100</v>
          </cell>
          <cell r="Q331"/>
          <cell r="R331">
            <v>100</v>
          </cell>
          <cell r="S331"/>
          <cell r="T331" t="str">
            <v>N</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454</v>
          </cell>
          <cell r="H332" t="str">
            <v>Percentage of long-stay residents assessed and appropriately given the seasonal influenza vaccine</v>
          </cell>
          <cell r="I332" t="str">
            <v>Long Stay</v>
          </cell>
          <cell r="J332">
            <v>97.163121000000004</v>
          </cell>
          <cell r="K332"/>
          <cell r="L332">
            <v>97.163121000000004</v>
          </cell>
          <cell r="M332"/>
          <cell r="N332">
            <v>100</v>
          </cell>
          <cell r="O332"/>
          <cell r="P332">
            <v>100</v>
          </cell>
          <cell r="Q332"/>
          <cell r="R332">
            <v>98.606272000000004</v>
          </cell>
          <cell r="S332"/>
          <cell r="T332" t="str">
            <v>N</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454</v>
          </cell>
          <cell r="H333" t="str">
            <v>Percentage of long-stay residents assessed and appropriately given the seasonal influenza vaccine</v>
          </cell>
          <cell r="I333" t="str">
            <v>Long Stay</v>
          </cell>
          <cell r="J333">
            <v>98.850575000000006</v>
          </cell>
          <cell r="K333"/>
          <cell r="L333">
            <v>98.850575000000006</v>
          </cell>
          <cell r="M333"/>
          <cell r="N333">
            <v>100</v>
          </cell>
          <cell r="O333"/>
          <cell r="P333">
            <v>100</v>
          </cell>
          <cell r="Q333"/>
          <cell r="R333">
            <v>99.421965</v>
          </cell>
          <cell r="S333"/>
          <cell r="T333" t="str">
            <v>N</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454</v>
          </cell>
          <cell r="H334" t="str">
            <v>Percentage of long-stay residents assessed and appropriately given the seasonal influenza vaccine</v>
          </cell>
          <cell r="I334" t="str">
            <v>Long Stay</v>
          </cell>
          <cell r="J334">
            <v>88.461538000000004</v>
          </cell>
          <cell r="K334"/>
          <cell r="L334">
            <v>88.461538000000004</v>
          </cell>
          <cell r="M334"/>
          <cell r="N334">
            <v>96.296295999999998</v>
          </cell>
          <cell r="O334"/>
          <cell r="P334">
            <v>96.296295999999998</v>
          </cell>
          <cell r="Q334"/>
          <cell r="R334">
            <v>92.452830000000006</v>
          </cell>
          <cell r="S334"/>
          <cell r="T334" t="str">
            <v>N</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454</v>
          </cell>
          <cell r="H335" t="str">
            <v>Percentage of long-stay residents assessed and appropriately given the seasonal influenza vaccine</v>
          </cell>
          <cell r="I335" t="str">
            <v>Long Stay</v>
          </cell>
          <cell r="J335" t="str">
            <v>*</v>
          </cell>
          <cell r="K335">
            <v>9</v>
          </cell>
          <cell r="L335" t="str">
            <v>*</v>
          </cell>
          <cell r="M335">
            <v>9</v>
          </cell>
          <cell r="N335" t="str">
            <v>*</v>
          </cell>
          <cell r="O335">
            <v>9</v>
          </cell>
          <cell r="P335" t="str">
            <v>*</v>
          </cell>
          <cell r="Q335">
            <v>9</v>
          </cell>
          <cell r="R335" t="str">
            <v>*</v>
          </cell>
          <cell r="S335">
            <v>9</v>
          </cell>
          <cell r="T335" t="str">
            <v>N</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454</v>
          </cell>
          <cell r="H336" t="str">
            <v>Percentage of long-stay residents assessed and appropriately given the seasonal influenza vaccine</v>
          </cell>
          <cell r="I336" t="str">
            <v>Long Stay</v>
          </cell>
          <cell r="J336" t="str">
            <v>*</v>
          </cell>
          <cell r="K336">
            <v>9</v>
          </cell>
          <cell r="L336" t="str">
            <v>*</v>
          </cell>
          <cell r="M336">
            <v>9</v>
          </cell>
          <cell r="N336" t="str">
            <v>*</v>
          </cell>
          <cell r="O336">
            <v>9</v>
          </cell>
          <cell r="P336" t="str">
            <v>*</v>
          </cell>
          <cell r="Q336">
            <v>9</v>
          </cell>
          <cell r="R336" t="str">
            <v>*</v>
          </cell>
          <cell r="S336">
            <v>9</v>
          </cell>
          <cell r="T336" t="str">
            <v>N</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454</v>
          </cell>
          <cell r="H337" t="str">
            <v>Percentage of long-stay residents assessed and appropriately given the seasonal influenza vaccine</v>
          </cell>
          <cell r="I337" t="str">
            <v>Long Stay</v>
          </cell>
          <cell r="J337">
            <v>92.452830000000006</v>
          </cell>
          <cell r="K337"/>
          <cell r="L337">
            <v>92.452830000000006</v>
          </cell>
          <cell r="M337"/>
          <cell r="N337">
            <v>98.214286000000001</v>
          </cell>
          <cell r="O337"/>
          <cell r="P337">
            <v>98.214286000000001</v>
          </cell>
          <cell r="Q337"/>
          <cell r="R337">
            <v>95.412844000000007</v>
          </cell>
          <cell r="S337"/>
          <cell r="T337" t="str">
            <v>N</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454</v>
          </cell>
          <cell r="H338" t="str">
            <v>Percentage of long-stay residents assessed and appropriately given the seasonal influenza vaccine</v>
          </cell>
          <cell r="I338" t="str">
            <v>Long Stay</v>
          </cell>
          <cell r="J338">
            <v>100</v>
          </cell>
          <cell r="K338"/>
          <cell r="L338">
            <v>100</v>
          </cell>
          <cell r="M338"/>
          <cell r="N338">
            <v>100</v>
          </cell>
          <cell r="O338"/>
          <cell r="P338">
            <v>100</v>
          </cell>
          <cell r="Q338"/>
          <cell r="R338">
            <v>100</v>
          </cell>
          <cell r="S338"/>
          <cell r="T338" t="str">
            <v>N</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454</v>
          </cell>
          <cell r="H339" t="str">
            <v>Percentage of long-stay residents assessed and appropriately given the seasonal influenza vaccine</v>
          </cell>
          <cell r="I339" t="str">
            <v>Long Stay</v>
          </cell>
          <cell r="J339">
            <v>100</v>
          </cell>
          <cell r="K339"/>
          <cell r="L339">
            <v>100</v>
          </cell>
          <cell r="M339"/>
          <cell r="N339">
            <v>100</v>
          </cell>
          <cell r="O339"/>
          <cell r="P339">
            <v>100</v>
          </cell>
          <cell r="Q339"/>
          <cell r="R339">
            <v>100</v>
          </cell>
          <cell r="S339"/>
          <cell r="T339" t="str">
            <v>N</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454</v>
          </cell>
          <cell r="H340" t="str">
            <v>Percentage of long-stay residents assessed and appropriately given the seasonal influenza vaccine</v>
          </cell>
          <cell r="I340" t="str">
            <v>Long Stay</v>
          </cell>
          <cell r="J340" t="str">
            <v>*</v>
          </cell>
          <cell r="K340">
            <v>9</v>
          </cell>
          <cell r="L340" t="str">
            <v>*</v>
          </cell>
          <cell r="M340">
            <v>9</v>
          </cell>
          <cell r="N340" t="str">
            <v>*</v>
          </cell>
          <cell r="O340">
            <v>9</v>
          </cell>
          <cell r="P340" t="str">
            <v>*</v>
          </cell>
          <cell r="Q340">
            <v>9</v>
          </cell>
          <cell r="R340" t="str">
            <v>*</v>
          </cell>
          <cell r="S340">
            <v>9</v>
          </cell>
          <cell r="T340" t="str">
            <v>N</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454</v>
          </cell>
          <cell r="H341" t="str">
            <v>Percentage of long-stay residents assessed and appropriately given the seasonal influenza vaccine</v>
          </cell>
          <cell r="I341" t="str">
            <v>Long Stay</v>
          </cell>
          <cell r="J341">
            <v>97.029702999999998</v>
          </cell>
          <cell r="K341"/>
          <cell r="L341">
            <v>97.029702999999998</v>
          </cell>
          <cell r="M341"/>
          <cell r="N341">
            <v>100</v>
          </cell>
          <cell r="O341"/>
          <cell r="P341">
            <v>100</v>
          </cell>
          <cell r="Q341"/>
          <cell r="R341">
            <v>98.484848</v>
          </cell>
          <cell r="S341"/>
          <cell r="T341" t="str">
            <v>N</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454</v>
          </cell>
          <cell r="H342" t="str">
            <v>Percentage of long-stay residents assessed and appropriately given the seasonal influenza vaccine</v>
          </cell>
          <cell r="I342" t="str">
            <v>Long Stay</v>
          </cell>
          <cell r="J342" t="str">
            <v>*</v>
          </cell>
          <cell r="K342">
            <v>9</v>
          </cell>
          <cell r="L342" t="str">
            <v>*</v>
          </cell>
          <cell r="M342">
            <v>9</v>
          </cell>
          <cell r="N342" t="str">
            <v>*</v>
          </cell>
          <cell r="O342">
            <v>9</v>
          </cell>
          <cell r="P342" t="str">
            <v>*</v>
          </cell>
          <cell r="Q342">
            <v>9</v>
          </cell>
          <cell r="R342" t="str">
            <v>*</v>
          </cell>
          <cell r="S342">
            <v>9</v>
          </cell>
          <cell r="T342" t="str">
            <v>N</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454</v>
          </cell>
          <cell r="H343" t="str">
            <v>Percentage of long-stay residents assessed and appropriately given the seasonal influenza vaccine</v>
          </cell>
          <cell r="I343" t="str">
            <v>Long Stay</v>
          </cell>
          <cell r="J343">
            <v>98.924730999999994</v>
          </cell>
          <cell r="K343"/>
          <cell r="L343">
            <v>98.924730999999994</v>
          </cell>
          <cell r="M343"/>
          <cell r="N343">
            <v>96.842105000000004</v>
          </cell>
          <cell r="O343"/>
          <cell r="P343">
            <v>96.842105000000004</v>
          </cell>
          <cell r="Q343"/>
          <cell r="R343">
            <v>97.872339999999994</v>
          </cell>
          <cell r="S343"/>
          <cell r="T343" t="str">
            <v>N</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454</v>
          </cell>
          <cell r="H344" t="str">
            <v>Percentage of long-stay residents assessed and appropriately given the seasonal influenza vaccine</v>
          </cell>
          <cell r="I344" t="str">
            <v>Long Stay</v>
          </cell>
          <cell r="J344" t="str">
            <v>*</v>
          </cell>
          <cell r="K344">
            <v>9</v>
          </cell>
          <cell r="L344" t="str">
            <v>*</v>
          </cell>
          <cell r="M344">
            <v>9</v>
          </cell>
          <cell r="N344" t="str">
            <v>*</v>
          </cell>
          <cell r="O344">
            <v>9</v>
          </cell>
          <cell r="P344" t="str">
            <v>*</v>
          </cell>
          <cell r="Q344">
            <v>9</v>
          </cell>
          <cell r="R344">
            <v>90.909091000000004</v>
          </cell>
          <cell r="S344"/>
          <cell r="T344" t="str">
            <v>N</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454</v>
          </cell>
          <cell r="H345" t="str">
            <v>Percentage of long-stay residents assessed and appropriately given the seasonal influenza vaccine</v>
          </cell>
          <cell r="I345" t="str">
            <v>Long Stay</v>
          </cell>
          <cell r="J345">
            <v>90.476190000000003</v>
          </cell>
          <cell r="K345"/>
          <cell r="L345">
            <v>90.476190000000003</v>
          </cell>
          <cell r="M345"/>
          <cell r="N345" t="str">
            <v>*</v>
          </cell>
          <cell r="O345">
            <v>9</v>
          </cell>
          <cell r="P345" t="str">
            <v>*</v>
          </cell>
          <cell r="Q345">
            <v>9</v>
          </cell>
          <cell r="R345">
            <v>94.594594999999998</v>
          </cell>
          <cell r="S345"/>
          <cell r="T345" t="str">
            <v>N</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454</v>
          </cell>
          <cell r="H346" t="str">
            <v>Percentage of long-stay residents assessed and appropriately given the seasonal influenza vaccine</v>
          </cell>
          <cell r="I346" t="str">
            <v>Long Stay</v>
          </cell>
          <cell r="J346">
            <v>91.666667000000004</v>
          </cell>
          <cell r="K346"/>
          <cell r="L346">
            <v>91.666667000000004</v>
          </cell>
          <cell r="M346"/>
          <cell r="N346">
            <v>100</v>
          </cell>
          <cell r="O346"/>
          <cell r="P346">
            <v>100</v>
          </cell>
          <cell r="Q346"/>
          <cell r="R346">
            <v>96.428571000000005</v>
          </cell>
          <cell r="S346"/>
          <cell r="T346" t="str">
            <v>N</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454</v>
          </cell>
          <cell r="H347" t="str">
            <v>Percentage of long-stay residents assessed and appropriately given the seasonal influenza vaccine</v>
          </cell>
          <cell r="I347" t="str">
            <v>Long Stay</v>
          </cell>
          <cell r="J347">
            <v>83.823528999999994</v>
          </cell>
          <cell r="K347"/>
          <cell r="L347">
            <v>83.823528999999994</v>
          </cell>
          <cell r="M347"/>
          <cell r="N347">
            <v>91.25</v>
          </cell>
          <cell r="O347"/>
          <cell r="P347">
            <v>91.25</v>
          </cell>
          <cell r="Q347"/>
          <cell r="R347">
            <v>87.837838000000005</v>
          </cell>
          <cell r="S347"/>
          <cell r="T347" t="str">
            <v>N</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454</v>
          </cell>
          <cell r="H348" t="str">
            <v>Percentage of long-stay residents assessed and appropriately given the seasonal influenza vaccine</v>
          </cell>
          <cell r="I348" t="str">
            <v>Long Stay</v>
          </cell>
          <cell r="J348">
            <v>100</v>
          </cell>
          <cell r="K348"/>
          <cell r="L348">
            <v>100</v>
          </cell>
          <cell r="M348"/>
          <cell r="N348">
            <v>92.592592999999994</v>
          </cell>
          <cell r="O348"/>
          <cell r="P348">
            <v>92.592592999999994</v>
          </cell>
          <cell r="Q348"/>
          <cell r="R348">
            <v>96.078430999999995</v>
          </cell>
          <cell r="S348"/>
          <cell r="T348" t="str">
            <v>N</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454</v>
          </cell>
          <cell r="H349" t="str">
            <v>Percentage of long-stay residents assessed and appropriately given the seasonal influenza vaccine</v>
          </cell>
          <cell r="I349" t="str">
            <v>Long Stay</v>
          </cell>
          <cell r="J349" t="str">
            <v>*</v>
          </cell>
          <cell r="K349">
            <v>9</v>
          </cell>
          <cell r="L349" t="str">
            <v>*</v>
          </cell>
          <cell r="M349">
            <v>9</v>
          </cell>
          <cell r="N349" t="str">
            <v>*</v>
          </cell>
          <cell r="O349">
            <v>9</v>
          </cell>
          <cell r="P349" t="str">
            <v>*</v>
          </cell>
          <cell r="Q349">
            <v>9</v>
          </cell>
          <cell r="R349">
            <v>46.153846000000001</v>
          </cell>
          <cell r="S349"/>
          <cell r="T349" t="str">
            <v>N</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454</v>
          </cell>
          <cell r="H350" t="str">
            <v>Percentage of long-stay residents assessed and appropriately given the seasonal influenza vaccine</v>
          </cell>
          <cell r="I350" t="str">
            <v>Long Stay</v>
          </cell>
          <cell r="J350" t="str">
            <v>*</v>
          </cell>
          <cell r="K350">
            <v>9</v>
          </cell>
          <cell r="L350" t="str">
            <v>*</v>
          </cell>
          <cell r="M350">
            <v>9</v>
          </cell>
          <cell r="N350" t="str">
            <v>*</v>
          </cell>
          <cell r="O350">
            <v>9</v>
          </cell>
          <cell r="P350" t="str">
            <v>*</v>
          </cell>
          <cell r="Q350">
            <v>9</v>
          </cell>
          <cell r="R350">
            <v>87.5</v>
          </cell>
          <cell r="S350"/>
          <cell r="T350" t="str">
            <v>N</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454</v>
          </cell>
          <cell r="H351" t="str">
            <v>Percentage of long-stay residents assessed and appropriately given the seasonal influenza vaccine</v>
          </cell>
          <cell r="I351" t="str">
            <v>Long Stay</v>
          </cell>
          <cell r="J351">
            <v>95.890411</v>
          </cell>
          <cell r="K351"/>
          <cell r="L351">
            <v>95.890411</v>
          </cell>
          <cell r="M351"/>
          <cell r="N351">
            <v>88.349514999999997</v>
          </cell>
          <cell r="O351"/>
          <cell r="P351">
            <v>88.349514999999997</v>
          </cell>
          <cell r="Q351"/>
          <cell r="R351">
            <v>91.477272999999997</v>
          </cell>
          <cell r="S351"/>
          <cell r="T351" t="str">
            <v>N</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454</v>
          </cell>
          <cell r="H352" t="str">
            <v>Percentage of long-stay residents assessed and appropriately given the seasonal influenza vaccine</v>
          </cell>
          <cell r="I352" t="str">
            <v>Long Stay</v>
          </cell>
          <cell r="J352" t="str">
            <v>*</v>
          </cell>
          <cell r="K352">
            <v>9</v>
          </cell>
          <cell r="L352" t="str">
            <v>*</v>
          </cell>
          <cell r="M352">
            <v>9</v>
          </cell>
          <cell r="N352">
            <v>77.419354999999996</v>
          </cell>
          <cell r="O352"/>
          <cell r="P352">
            <v>77.419354999999996</v>
          </cell>
          <cell r="Q352"/>
          <cell r="R352">
            <v>83.720929999999996</v>
          </cell>
          <cell r="S352"/>
          <cell r="T352" t="str">
            <v>N</v>
          </cell>
          <cell r="U352" t="str">
            <v>2021Q3-2022Q2</v>
          </cell>
          <cell r="V352" t="str">
            <v>ONE SOUTH RIDGEDALE AVENUE, EAST HANOVER, NJ, 07936</v>
          </cell>
          <cell r="W352">
            <v>44866</v>
          </cell>
        </row>
      </sheetData>
      <sheetData sheetId="7">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Adjusted Score</v>
          </cell>
          <cell r="K1" t="str">
            <v>Observed Score</v>
          </cell>
          <cell r="L1" t="str">
            <v>Expected Score</v>
          </cell>
          <cell r="M1" t="str">
            <v>Footnote for Score</v>
          </cell>
          <cell r="N1" t="str">
            <v>Used in Quality Measure Five Star Rating</v>
          </cell>
          <cell r="O1" t="str">
            <v>Measure Period</v>
          </cell>
          <cell r="P1" t="str">
            <v>Location</v>
          </cell>
          <cell r="Q1" t="str">
            <v>Processing Date</v>
          </cell>
        </row>
        <row r="2">
          <cell r="A2">
            <v>315001</v>
          </cell>
          <cell r="B2" t="str">
            <v>MERWICK CARE &amp; REHABILITATION CENTER</v>
          </cell>
          <cell r="C2" t="str">
            <v>100 PLAINSBORO ROAD</v>
          </cell>
          <cell r="D2" t="str">
            <v>PLAINSBORO</v>
          </cell>
          <cell r="E2" t="str">
            <v>NJ</v>
          </cell>
          <cell r="F2">
            <v>8536</v>
          </cell>
          <cell r="G2">
            <v>551</v>
          </cell>
          <cell r="H2" t="str">
            <v>Number of hospitalizations per 1000 long-stay resident days</v>
          </cell>
          <cell r="I2" t="str">
            <v>Long Stay</v>
          </cell>
          <cell r="J2">
            <v>2.2965939999999998</v>
          </cell>
          <cell r="K2">
            <v>2.9306709999999998</v>
          </cell>
          <cell r="L2">
            <v>1.9558169999999999</v>
          </cell>
          <cell r="M2"/>
          <cell r="N2" t="str">
            <v>Y</v>
          </cell>
          <cell r="O2" t="str">
            <v>20210401-20220331</v>
          </cell>
          <cell r="P2" t="str">
            <v>100 PLAINSBORO ROAD, PLAINSBORO, NJ, 08536</v>
          </cell>
          <cell r="Q2">
            <v>44866</v>
          </cell>
        </row>
        <row r="3">
          <cell r="A3">
            <v>315002</v>
          </cell>
          <cell r="B3" t="str">
            <v>CARE ONE AT SOMERSET VALLEY</v>
          </cell>
          <cell r="C3" t="str">
            <v>1621 ROUTE 22 WEST</v>
          </cell>
          <cell r="D3" t="str">
            <v>BOUND BROOK</v>
          </cell>
          <cell r="E3" t="str">
            <v>NJ</v>
          </cell>
          <cell r="F3">
            <v>8805</v>
          </cell>
          <cell r="G3">
            <v>551</v>
          </cell>
          <cell r="H3" t="str">
            <v>Number of hospitalizations per 1000 long-stay resident days</v>
          </cell>
          <cell r="I3" t="str">
            <v>Long Stay</v>
          </cell>
          <cell r="J3" t="str">
            <v>*</v>
          </cell>
          <cell r="K3"/>
          <cell r="L3"/>
          <cell r="M3">
            <v>9</v>
          </cell>
          <cell r="N3" t="str">
            <v>Y</v>
          </cell>
          <cell r="O3" t="str">
            <v>20210401-20220331</v>
          </cell>
          <cell r="P3" t="str">
            <v>1621 ROUTE 22 WEST, BOUND BROOK, NJ, 08805</v>
          </cell>
          <cell r="Q3">
            <v>44866</v>
          </cell>
        </row>
        <row r="4">
          <cell r="A4">
            <v>315005</v>
          </cell>
          <cell r="B4" t="str">
            <v>SPRING GROVE REHABILITATION AND HEALTHCARE CENTER</v>
          </cell>
          <cell r="C4" t="str">
            <v>144 GALES DRIVE</v>
          </cell>
          <cell r="D4" t="str">
            <v>NEW PROVIDENCE</v>
          </cell>
          <cell r="E4" t="str">
            <v>NJ</v>
          </cell>
          <cell r="F4">
            <v>7974</v>
          </cell>
          <cell r="G4">
            <v>551</v>
          </cell>
          <cell r="H4" t="str">
            <v>Number of hospitalizations per 1000 long-stay resident days</v>
          </cell>
          <cell r="I4" t="str">
            <v>Long Stay</v>
          </cell>
          <cell r="J4">
            <v>1.211138</v>
          </cell>
          <cell r="K4">
            <v>1.23272</v>
          </cell>
          <cell r="L4">
            <v>1.5599700000000001</v>
          </cell>
          <cell r="M4"/>
          <cell r="N4" t="str">
            <v>Y</v>
          </cell>
          <cell r="O4" t="str">
            <v>20210401-20220331</v>
          </cell>
          <cell r="P4" t="str">
            <v>144 GALES DRIVE, NEW PROVIDENCE, NJ, 07974</v>
          </cell>
          <cell r="Q4">
            <v>44866</v>
          </cell>
        </row>
        <row r="5">
          <cell r="A5">
            <v>315008</v>
          </cell>
          <cell r="B5" t="str">
            <v>LAUREL MANOR HEALTHCARE AND REHABILITATION CENTER</v>
          </cell>
          <cell r="C5" t="str">
            <v>18 W LAUREL ROAD</v>
          </cell>
          <cell r="D5" t="str">
            <v>STRATFORD</v>
          </cell>
          <cell r="E5" t="str">
            <v>NJ</v>
          </cell>
          <cell r="F5">
            <v>8084</v>
          </cell>
          <cell r="G5">
            <v>551</v>
          </cell>
          <cell r="H5" t="str">
            <v>Number of hospitalizations per 1000 long-stay resident days</v>
          </cell>
          <cell r="I5" t="str">
            <v>Long Stay</v>
          </cell>
          <cell r="J5">
            <v>1.620528</v>
          </cell>
          <cell r="K5">
            <v>1.4744729999999999</v>
          </cell>
          <cell r="L5">
            <v>1.394523</v>
          </cell>
          <cell r="M5"/>
          <cell r="N5" t="str">
            <v>Y</v>
          </cell>
          <cell r="O5" t="str">
            <v>20210401-20220331</v>
          </cell>
          <cell r="P5" t="str">
            <v>18 W LAUREL ROAD, STRATFORD, NJ, 08084</v>
          </cell>
          <cell r="Q5">
            <v>44866</v>
          </cell>
        </row>
        <row r="6">
          <cell r="A6">
            <v>315009</v>
          </cell>
          <cell r="B6" t="str">
            <v>RUNNELLS CENTER FOR REHABILITATION &amp; HEALTHCARE</v>
          </cell>
          <cell r="C6" t="str">
            <v>40 WATCHUNG WAY</v>
          </cell>
          <cell r="D6" t="str">
            <v>BERKELEY HEIGHTS</v>
          </cell>
          <cell r="E6" t="str">
            <v>NJ</v>
          </cell>
          <cell r="F6">
            <v>7922</v>
          </cell>
          <cell r="G6">
            <v>551</v>
          </cell>
          <cell r="H6" t="str">
            <v>Number of hospitalizations per 1000 long-stay resident days</v>
          </cell>
          <cell r="I6" t="str">
            <v>Long Stay</v>
          </cell>
          <cell r="J6">
            <v>1.4728680000000001</v>
          </cell>
          <cell r="K6">
            <v>1.464753</v>
          </cell>
          <cell r="L6">
            <v>1.524214</v>
          </cell>
          <cell r="M6"/>
          <cell r="N6" t="str">
            <v>Y</v>
          </cell>
          <cell r="O6" t="str">
            <v>20210401-20220331</v>
          </cell>
          <cell r="P6" t="str">
            <v>40 WATCHUNG WAY, BERKELEY HEIGHTS, NJ, 07922</v>
          </cell>
          <cell r="Q6">
            <v>44866</v>
          </cell>
        </row>
        <row r="7">
          <cell r="A7">
            <v>315010</v>
          </cell>
          <cell r="B7" t="str">
            <v>ELMORA HILLS HEALTH &amp; REHABILITATION CENTER</v>
          </cell>
          <cell r="C7" t="str">
            <v>225 W JERSEY STREET</v>
          </cell>
          <cell r="D7" t="str">
            <v>ELIZABETH</v>
          </cell>
          <cell r="E7" t="str">
            <v>NJ</v>
          </cell>
          <cell r="F7">
            <v>7202</v>
          </cell>
          <cell r="G7">
            <v>551</v>
          </cell>
          <cell r="H7" t="str">
            <v>Number of hospitalizations per 1000 long-stay resident days</v>
          </cell>
          <cell r="I7" t="str">
            <v>Long Stay</v>
          </cell>
          <cell r="J7">
            <v>2.1589839999999998</v>
          </cell>
          <cell r="K7">
            <v>2.4237410000000001</v>
          </cell>
          <cell r="L7">
            <v>1.7206079999999999</v>
          </cell>
          <cell r="M7"/>
          <cell r="N7" t="str">
            <v>Y</v>
          </cell>
          <cell r="O7" t="str">
            <v>20210401-20220331</v>
          </cell>
          <cell r="P7" t="str">
            <v>225 W JERSEY STREET, ELIZABETH, NJ, 07202</v>
          </cell>
          <cell r="Q7">
            <v>44866</v>
          </cell>
        </row>
        <row r="8">
          <cell r="A8">
            <v>315013</v>
          </cell>
          <cell r="B8" t="str">
            <v>BARCLAYS REHABILITATION AND HEALTHCARE CENTER</v>
          </cell>
          <cell r="C8" t="str">
            <v>1412 MARLTON PIKE EAST</v>
          </cell>
          <cell r="D8" t="str">
            <v>CHERRY HILL</v>
          </cell>
          <cell r="E8" t="str">
            <v>NJ</v>
          </cell>
          <cell r="F8">
            <v>8034</v>
          </cell>
          <cell r="G8">
            <v>551</v>
          </cell>
          <cell r="H8" t="str">
            <v>Number of hospitalizations per 1000 long-stay resident days</v>
          </cell>
          <cell r="I8" t="str">
            <v>Long Stay</v>
          </cell>
          <cell r="J8">
            <v>2.7681749999999998</v>
          </cell>
          <cell r="K8">
            <v>3.4869240000000001</v>
          </cell>
          <cell r="L8">
            <v>1.930609</v>
          </cell>
          <cell r="M8"/>
          <cell r="N8" t="str">
            <v>Y</v>
          </cell>
          <cell r="O8" t="str">
            <v>20210401-20220331</v>
          </cell>
          <cell r="P8" t="str">
            <v>1412 MARLTON PIKE EAST, CHERRY HILL, NJ, 08034</v>
          </cell>
          <cell r="Q8">
            <v>44866</v>
          </cell>
        </row>
        <row r="9">
          <cell r="A9">
            <v>315014</v>
          </cell>
          <cell r="B9" t="str">
            <v>EAGLEVIEW HEALTH AND REHABILITATION</v>
          </cell>
          <cell r="C9" t="str">
            <v>849 BIG OAK ROAD</v>
          </cell>
          <cell r="D9" t="str">
            <v>PITTSGROVE</v>
          </cell>
          <cell r="E9" t="str">
            <v>NJ</v>
          </cell>
          <cell r="F9">
            <v>8318</v>
          </cell>
          <cell r="G9">
            <v>551</v>
          </cell>
          <cell r="H9" t="str">
            <v>Number of hospitalizations per 1000 long-stay resident days</v>
          </cell>
          <cell r="I9" t="str">
            <v>Long Stay</v>
          </cell>
          <cell r="J9">
            <v>2.2002709999999999</v>
          </cell>
          <cell r="K9">
            <v>1.3132839999999999</v>
          </cell>
          <cell r="L9">
            <v>0.91480399999999995</v>
          </cell>
          <cell r="M9"/>
          <cell r="N9" t="str">
            <v>Y</v>
          </cell>
          <cell r="O9" t="str">
            <v>20210401-20220331</v>
          </cell>
          <cell r="P9" t="str">
            <v>849 BIG OAK ROAD, PITTSGROVE, NJ, 08318</v>
          </cell>
          <cell r="Q9">
            <v>44866</v>
          </cell>
        </row>
        <row r="10">
          <cell r="A10">
            <v>315015</v>
          </cell>
          <cell r="B10" t="str">
            <v>COMPLETE CARE AT MADISON, LLC</v>
          </cell>
          <cell r="C10" t="str">
            <v>625 STATE HIGHWAY 34</v>
          </cell>
          <cell r="D10" t="str">
            <v>MATAWAN</v>
          </cell>
          <cell r="E10" t="str">
            <v>NJ</v>
          </cell>
          <cell r="F10">
            <v>7747</v>
          </cell>
          <cell r="G10">
            <v>551</v>
          </cell>
          <cell r="H10" t="str">
            <v>Number of hospitalizations per 1000 long-stay resident days</v>
          </cell>
          <cell r="I10" t="str">
            <v>Long Stay</v>
          </cell>
          <cell r="J10">
            <v>2.6364839999999998</v>
          </cell>
          <cell r="K10">
            <v>3.2115170000000002</v>
          </cell>
          <cell r="L10">
            <v>1.866941</v>
          </cell>
          <cell r="M10"/>
          <cell r="N10" t="str">
            <v>Y</v>
          </cell>
          <cell r="O10" t="str">
            <v>20210401-20220331</v>
          </cell>
          <cell r="P10" t="str">
            <v>625 STATE HIGHWAY 34, MATAWAN, NJ, 07747</v>
          </cell>
          <cell r="Q10">
            <v>44866</v>
          </cell>
        </row>
        <row r="11">
          <cell r="A11">
            <v>315017</v>
          </cell>
          <cell r="B11" t="str">
            <v>BERGEN NEW BRIDGE MEDICAL CENTER</v>
          </cell>
          <cell r="C11" t="str">
            <v>230 E RIDGEWOOD AVE</v>
          </cell>
          <cell r="D11" t="str">
            <v>PARAMUS</v>
          </cell>
          <cell r="E11" t="str">
            <v>NJ</v>
          </cell>
          <cell r="F11">
            <v>7652</v>
          </cell>
          <cell r="G11">
            <v>551</v>
          </cell>
          <cell r="H11" t="str">
            <v>Number of hospitalizations per 1000 long-stay resident days</v>
          </cell>
          <cell r="I11" t="str">
            <v>Long Stay</v>
          </cell>
          <cell r="J11">
            <v>1.2222230000000001</v>
          </cell>
          <cell r="K11">
            <v>0.90890400000000005</v>
          </cell>
          <cell r="L11">
            <v>1.139759</v>
          </cell>
          <cell r="M11"/>
          <cell r="N11" t="str">
            <v>Y</v>
          </cell>
          <cell r="O11" t="str">
            <v>20210401-20220331</v>
          </cell>
          <cell r="P11" t="str">
            <v>230 E RIDGEWOOD AVE, PARAMUS, NJ, 07652</v>
          </cell>
          <cell r="Q11">
            <v>44866</v>
          </cell>
        </row>
        <row r="12">
          <cell r="A12">
            <v>315019</v>
          </cell>
          <cell r="B12" t="str">
            <v>DWELLING PLACE AT ST CLARES</v>
          </cell>
          <cell r="C12" t="str">
            <v>400 WEST BLACKWELL ST</v>
          </cell>
          <cell r="D12" t="str">
            <v>DOVER</v>
          </cell>
          <cell r="E12" t="str">
            <v>NJ</v>
          </cell>
          <cell r="F12">
            <v>7801</v>
          </cell>
          <cell r="G12">
            <v>551</v>
          </cell>
          <cell r="H12" t="str">
            <v>Number of hospitalizations per 1000 long-stay resident days</v>
          </cell>
          <cell r="I12" t="str">
            <v>Long Stay</v>
          </cell>
          <cell r="J12" t="str">
            <v>*</v>
          </cell>
          <cell r="K12"/>
          <cell r="L12"/>
          <cell r="M12">
            <v>9</v>
          </cell>
          <cell r="N12" t="str">
            <v>Y</v>
          </cell>
          <cell r="O12" t="str">
            <v>20210401-20220331</v>
          </cell>
          <cell r="P12" t="str">
            <v>400 WEST BLACKWELL ST, DOVER, NJ, 07801</v>
          </cell>
          <cell r="Q12">
            <v>44866</v>
          </cell>
        </row>
        <row r="13">
          <cell r="A13">
            <v>315021</v>
          </cell>
          <cell r="B13" t="str">
            <v>ATLAS HEALTHCARE AT DAUGHTERS OF MIRIAM</v>
          </cell>
          <cell r="C13" t="str">
            <v>155 HAZEL STREET</v>
          </cell>
          <cell r="D13" t="str">
            <v>CLIFTON</v>
          </cell>
          <cell r="E13" t="str">
            <v>NJ</v>
          </cell>
          <cell r="F13">
            <v>7011</v>
          </cell>
          <cell r="G13">
            <v>551</v>
          </cell>
          <cell r="H13" t="str">
            <v>Number of hospitalizations per 1000 long-stay resident days</v>
          </cell>
          <cell r="I13" t="str">
            <v>Long Stay</v>
          </cell>
          <cell r="J13">
            <v>1.592741</v>
          </cell>
          <cell r="K13">
            <v>1.1889989999999999</v>
          </cell>
          <cell r="L13">
            <v>1.144147</v>
          </cell>
          <cell r="M13"/>
          <cell r="N13" t="str">
            <v>Y</v>
          </cell>
          <cell r="O13" t="str">
            <v>20210401-20220331</v>
          </cell>
          <cell r="P13" t="str">
            <v>155 HAZEL STREET, CLIFTON, NJ, 07011</v>
          </cell>
          <cell r="Q13">
            <v>44866</v>
          </cell>
        </row>
        <row r="14">
          <cell r="A14">
            <v>315022</v>
          </cell>
          <cell r="B14" t="str">
            <v>MEADOW LAKES</v>
          </cell>
          <cell r="C14" t="str">
            <v>300 MEADOW LAKES</v>
          </cell>
          <cell r="D14" t="str">
            <v>EAST WINDSOR</v>
          </cell>
          <cell r="E14" t="str">
            <v>NJ</v>
          </cell>
          <cell r="F14">
            <v>8520</v>
          </cell>
          <cell r="G14">
            <v>551</v>
          </cell>
          <cell r="H14" t="str">
            <v>Number of hospitalizations per 1000 long-stay resident days</v>
          </cell>
          <cell r="I14" t="str">
            <v>Long Stay</v>
          </cell>
          <cell r="J14">
            <v>2.058284</v>
          </cell>
          <cell r="K14">
            <v>1.9984010000000001</v>
          </cell>
          <cell r="L14">
            <v>1.4880679999999999</v>
          </cell>
          <cell r="M14"/>
          <cell r="N14" t="str">
            <v>Y</v>
          </cell>
          <cell r="O14" t="str">
            <v>20210401-20220331</v>
          </cell>
          <cell r="P14" t="str">
            <v>300 MEADOW LAKES, EAST WINDSOR, NJ, 08520</v>
          </cell>
          <cell r="Q14">
            <v>44866</v>
          </cell>
        </row>
        <row r="15">
          <cell r="A15">
            <v>315029</v>
          </cell>
          <cell r="B15" t="str">
            <v>DAUGHTERS OF ISRAEL PLEASANT VALLEY HOME</v>
          </cell>
          <cell r="C15" t="str">
            <v>1155 PLEASANT VALLEY WAY</v>
          </cell>
          <cell r="D15" t="str">
            <v>WEST ORANGE</v>
          </cell>
          <cell r="E15" t="str">
            <v>NJ</v>
          </cell>
          <cell r="F15">
            <v>7052</v>
          </cell>
          <cell r="G15">
            <v>551</v>
          </cell>
          <cell r="H15" t="str">
            <v>Number of hospitalizations per 1000 long-stay resident days</v>
          </cell>
          <cell r="I15" t="str">
            <v>Long Stay</v>
          </cell>
          <cell r="J15">
            <v>0.87171900000000002</v>
          </cell>
          <cell r="K15">
            <v>0.53850299999999995</v>
          </cell>
          <cell r="L15">
            <v>0.946797</v>
          </cell>
          <cell r="M15"/>
          <cell r="N15" t="str">
            <v>Y</v>
          </cell>
          <cell r="O15" t="str">
            <v>20210401-20220331</v>
          </cell>
          <cell r="P15" t="str">
            <v>1155 PLEASANT VALLEY WAY, WEST ORANGE, NJ, 07052</v>
          </cell>
          <cell r="Q15">
            <v>44866</v>
          </cell>
        </row>
        <row r="16">
          <cell r="A16">
            <v>315036</v>
          </cell>
          <cell r="B16" t="str">
            <v>ARBOR GLEN CENTER</v>
          </cell>
          <cell r="C16" t="str">
            <v>25 E LINDSLEY ROAD</v>
          </cell>
          <cell r="D16" t="str">
            <v>CEDAR GROVE</v>
          </cell>
          <cell r="E16" t="str">
            <v>NJ</v>
          </cell>
          <cell r="F16">
            <v>7009</v>
          </cell>
          <cell r="G16">
            <v>551</v>
          </cell>
          <cell r="H16" t="str">
            <v>Number of hospitalizations per 1000 long-stay resident days</v>
          </cell>
          <cell r="I16" t="str">
            <v>Long Stay</v>
          </cell>
          <cell r="J16">
            <v>0.68459599999999998</v>
          </cell>
          <cell r="K16">
            <v>0.52975499999999998</v>
          </cell>
          <cell r="L16">
            <v>1.1860029999999999</v>
          </cell>
          <cell r="M16"/>
          <cell r="N16" t="str">
            <v>Y</v>
          </cell>
          <cell r="O16" t="str">
            <v>20210401-20220331</v>
          </cell>
          <cell r="P16" t="str">
            <v>25 E LINDSLEY ROAD, CEDAR GROVE, NJ, 07009</v>
          </cell>
          <cell r="Q16">
            <v>44866</v>
          </cell>
        </row>
        <row r="17">
          <cell r="A17">
            <v>315037</v>
          </cell>
          <cell r="B17" t="str">
            <v>TEANECK NURSING CENTER</v>
          </cell>
          <cell r="C17" t="str">
            <v>1104 TEANECK ROAD</v>
          </cell>
          <cell r="D17" t="str">
            <v>TEANECK</v>
          </cell>
          <cell r="E17" t="str">
            <v>NJ</v>
          </cell>
          <cell r="F17">
            <v>7666</v>
          </cell>
          <cell r="G17">
            <v>551</v>
          </cell>
          <cell r="H17" t="str">
            <v>Number of hospitalizations per 1000 long-stay resident days</v>
          </cell>
          <cell r="I17" t="str">
            <v>Long Stay</v>
          </cell>
          <cell r="J17">
            <v>1.3720319999999999</v>
          </cell>
          <cell r="K17">
            <v>1.3003899999999999</v>
          </cell>
          <cell r="L17">
            <v>1.4526300000000001</v>
          </cell>
          <cell r="M17"/>
          <cell r="N17" t="str">
            <v>Y</v>
          </cell>
          <cell r="O17" t="str">
            <v>20210401-20220331</v>
          </cell>
          <cell r="P17" t="str">
            <v>1104 TEANECK ROAD, TEANECK, NJ, 07666</v>
          </cell>
          <cell r="Q17">
            <v>44866</v>
          </cell>
        </row>
        <row r="18">
          <cell r="A18">
            <v>315038</v>
          </cell>
          <cell r="B18" t="str">
            <v>COMPLETE CARE AT SUMMIT RIDGE</v>
          </cell>
          <cell r="C18" t="str">
            <v>20 SUMMIT STREET</v>
          </cell>
          <cell r="D18" t="str">
            <v>WEST ORANGE</v>
          </cell>
          <cell r="E18" t="str">
            <v>NJ</v>
          </cell>
          <cell r="F18">
            <v>7052</v>
          </cell>
          <cell r="G18">
            <v>551</v>
          </cell>
          <cell r="H18" t="str">
            <v>Number of hospitalizations per 1000 long-stay resident days</v>
          </cell>
          <cell r="I18" t="str">
            <v>Long Stay</v>
          </cell>
          <cell r="J18">
            <v>1.314935</v>
          </cell>
          <cell r="K18">
            <v>1.285595</v>
          </cell>
          <cell r="L18">
            <v>1.4984599999999999</v>
          </cell>
          <cell r="M18"/>
          <cell r="N18" t="str">
            <v>Y</v>
          </cell>
          <cell r="O18" t="str">
            <v>20210401-20220331</v>
          </cell>
          <cell r="P18" t="str">
            <v>20 SUMMIT STREET, WEST ORANGE, NJ, 07052</v>
          </cell>
          <cell r="Q18">
            <v>44866</v>
          </cell>
        </row>
        <row r="19">
          <cell r="A19">
            <v>315039</v>
          </cell>
          <cell r="B19" t="str">
            <v>ROOSEVELT CARE CENTER</v>
          </cell>
          <cell r="C19" t="str">
            <v>118 PARSONAGE ROAD</v>
          </cell>
          <cell r="D19" t="str">
            <v>EDISON</v>
          </cell>
          <cell r="E19" t="str">
            <v>NJ</v>
          </cell>
          <cell r="F19">
            <v>8837</v>
          </cell>
          <cell r="G19">
            <v>551</v>
          </cell>
          <cell r="H19" t="str">
            <v>Number of hospitalizations per 1000 long-stay resident days</v>
          </cell>
          <cell r="I19" t="str">
            <v>Long Stay</v>
          </cell>
          <cell r="J19">
            <v>1.9048750000000001</v>
          </cell>
          <cell r="K19">
            <v>1.5828249999999999</v>
          </cell>
          <cell r="L19">
            <v>1.2735380000000001</v>
          </cell>
          <cell r="M19"/>
          <cell r="N19" t="str">
            <v>Y</v>
          </cell>
          <cell r="O19" t="str">
            <v>20210401-20220331</v>
          </cell>
          <cell r="P19" t="str">
            <v>118 PARSONAGE ROAD, EDISON, NJ, 08837</v>
          </cell>
          <cell r="Q19">
            <v>44866</v>
          </cell>
        </row>
        <row r="20">
          <cell r="A20">
            <v>315042</v>
          </cell>
          <cell r="B20" t="str">
            <v>LINCOLN PARK RENAISSANCE REHAB &amp; NURSING</v>
          </cell>
          <cell r="C20" t="str">
            <v>521 PINE BROOK ROAD</v>
          </cell>
          <cell r="D20" t="str">
            <v>LINCOLN PARK</v>
          </cell>
          <cell r="E20" t="str">
            <v>NJ</v>
          </cell>
          <cell r="F20">
            <v>7035</v>
          </cell>
          <cell r="G20">
            <v>551</v>
          </cell>
          <cell r="H20" t="str">
            <v>Number of hospitalizations per 1000 long-stay resident days</v>
          </cell>
          <cell r="I20" t="str">
            <v>Long Stay</v>
          </cell>
          <cell r="J20">
            <v>1.9327240000000001</v>
          </cell>
          <cell r="K20">
            <v>2.1555040000000001</v>
          </cell>
          <cell r="L20">
            <v>1.7093240000000001</v>
          </cell>
          <cell r="M20"/>
          <cell r="N20" t="str">
            <v>Y</v>
          </cell>
          <cell r="O20" t="str">
            <v>20210401-20220331</v>
          </cell>
          <cell r="P20" t="str">
            <v>521 PINE BROOK ROAD, LINCOLN PARK, NJ, 07035</v>
          </cell>
          <cell r="Q20">
            <v>44866</v>
          </cell>
        </row>
        <row r="21">
          <cell r="A21">
            <v>315044</v>
          </cell>
          <cell r="B21" t="str">
            <v>LIMECREST SUBACUTE AND REHABILITATION CENTER</v>
          </cell>
          <cell r="C21" t="str">
            <v>1 O'BRIEN LANE</v>
          </cell>
          <cell r="D21" t="str">
            <v>ANDOVER</v>
          </cell>
          <cell r="E21" t="str">
            <v>NJ</v>
          </cell>
          <cell r="F21">
            <v>7821</v>
          </cell>
          <cell r="G21">
            <v>551</v>
          </cell>
          <cell r="H21" t="str">
            <v>Number of hospitalizations per 1000 long-stay resident days</v>
          </cell>
          <cell r="I21" t="str">
            <v>Long Stay</v>
          </cell>
          <cell r="J21">
            <v>2.5413139999999999</v>
          </cell>
          <cell r="K21">
            <v>2.070694</v>
          </cell>
          <cell r="L21">
            <v>1.248829</v>
          </cell>
          <cell r="M21"/>
          <cell r="N21" t="str">
            <v>Y</v>
          </cell>
          <cell r="O21" t="str">
            <v>20210401-20220331</v>
          </cell>
          <cell r="P21" t="str">
            <v>1 O'BRIEN LANE, ANDOVER, NJ, 07821</v>
          </cell>
          <cell r="Q21">
            <v>44866</v>
          </cell>
        </row>
        <row r="22">
          <cell r="A22">
            <v>315047</v>
          </cell>
          <cell r="B22" t="str">
            <v>WYNWOOD REHABILITATION AND HEALTHCARE CENTER</v>
          </cell>
          <cell r="C22" t="str">
            <v>1700 WYNWOOD DRIVE</v>
          </cell>
          <cell r="D22" t="str">
            <v>CINNAMINSON</v>
          </cell>
          <cell r="E22" t="str">
            <v>NJ</v>
          </cell>
          <cell r="F22">
            <v>8077</v>
          </cell>
          <cell r="G22">
            <v>551</v>
          </cell>
          <cell r="H22" t="str">
            <v>Number of hospitalizations per 1000 long-stay resident days</v>
          </cell>
          <cell r="I22" t="str">
            <v>Long Stay</v>
          </cell>
          <cell r="J22">
            <v>1.6011789999999999</v>
          </cell>
          <cell r="K22">
            <v>2.2486649999999999</v>
          </cell>
          <cell r="L22">
            <v>2.1524359999999998</v>
          </cell>
          <cell r="M22"/>
          <cell r="N22" t="str">
            <v>Y</v>
          </cell>
          <cell r="O22" t="str">
            <v>20210401-20220331</v>
          </cell>
          <cell r="P22" t="str">
            <v>1700 WYNWOOD DRIVE, CINNAMINSON, NJ, 08077</v>
          </cell>
          <cell r="Q22">
            <v>44866</v>
          </cell>
        </row>
        <row r="23">
          <cell r="A23">
            <v>315050</v>
          </cell>
          <cell r="B23" t="str">
            <v>COMPLETE CARE AT BURLINGTON WOODS, LLC</v>
          </cell>
          <cell r="C23" t="str">
            <v>115 SUNSET ROAD</v>
          </cell>
          <cell r="D23" t="str">
            <v>BURLINGTON</v>
          </cell>
          <cell r="E23" t="str">
            <v>NJ</v>
          </cell>
          <cell r="F23">
            <v>8016</v>
          </cell>
          <cell r="G23">
            <v>551</v>
          </cell>
          <cell r="H23" t="str">
            <v>Number of hospitalizations per 1000 long-stay resident days</v>
          </cell>
          <cell r="I23" t="str">
            <v>Long Stay</v>
          </cell>
          <cell r="J23">
            <v>1.368876</v>
          </cell>
          <cell r="K23">
            <v>1.9734989999999999</v>
          </cell>
          <cell r="L23">
            <v>2.2096230000000001</v>
          </cell>
          <cell r="M23"/>
          <cell r="N23" t="str">
            <v>Y</v>
          </cell>
          <cell r="O23" t="str">
            <v>20210401-20220331</v>
          </cell>
          <cell r="P23" t="str">
            <v>115 SUNSET ROAD, BURLINGTON, NJ, 08016</v>
          </cell>
          <cell r="Q23">
            <v>44866</v>
          </cell>
        </row>
        <row r="24">
          <cell r="A24">
            <v>315053</v>
          </cell>
          <cell r="B24" t="str">
            <v>PINE ACRES CONVALESCENT CENTER</v>
          </cell>
          <cell r="C24" t="str">
            <v>51 MADISON AVE</v>
          </cell>
          <cell r="D24" t="str">
            <v>MADISON</v>
          </cell>
          <cell r="E24" t="str">
            <v>NJ</v>
          </cell>
          <cell r="F24">
            <v>7940</v>
          </cell>
          <cell r="G24">
            <v>551</v>
          </cell>
          <cell r="H24" t="str">
            <v>Number of hospitalizations per 1000 long-stay resident days</v>
          </cell>
          <cell r="I24" t="str">
            <v>Long Stay</v>
          </cell>
          <cell r="J24">
            <v>1.2883869999999999</v>
          </cell>
          <cell r="K24">
            <v>1.22976</v>
          </cell>
          <cell r="L24">
            <v>1.4629160000000001</v>
          </cell>
          <cell r="M24"/>
          <cell r="N24" t="str">
            <v>Y</v>
          </cell>
          <cell r="O24" t="str">
            <v>20210401-20220331</v>
          </cell>
          <cell r="P24" t="str">
            <v>51 MADISON AVE, MADISON, NJ, 07940</v>
          </cell>
          <cell r="Q24">
            <v>44866</v>
          </cell>
        </row>
        <row r="25">
          <cell r="A25">
            <v>315054</v>
          </cell>
          <cell r="B25" t="str">
            <v>OUR LADYS CENTER FOR REHABILITATION &amp; HEALTHCARE</v>
          </cell>
          <cell r="C25" t="str">
            <v>1100 CLEMATIS AVE</v>
          </cell>
          <cell r="D25" t="str">
            <v>PLEASANTVILLE</v>
          </cell>
          <cell r="E25" t="str">
            <v>NJ</v>
          </cell>
          <cell r="F25">
            <v>8232</v>
          </cell>
          <cell r="G25">
            <v>551</v>
          </cell>
          <cell r="H25" t="str">
            <v>Number of hospitalizations per 1000 long-stay resident days</v>
          </cell>
          <cell r="I25" t="str">
            <v>Long Stay</v>
          </cell>
          <cell r="J25">
            <v>0.71409599999999995</v>
          </cell>
          <cell r="K25">
            <v>0.61801200000000001</v>
          </cell>
          <cell r="L25">
            <v>1.326435</v>
          </cell>
          <cell r="M25"/>
          <cell r="N25" t="str">
            <v>Y</v>
          </cell>
          <cell r="O25" t="str">
            <v>20210401-20220331</v>
          </cell>
          <cell r="P25" t="str">
            <v>1100 CLEMATIS AVE, PLEASANTVILLE, NJ, 08232</v>
          </cell>
          <cell r="Q25">
            <v>44866</v>
          </cell>
        </row>
        <row r="26">
          <cell r="A26">
            <v>315056</v>
          </cell>
          <cell r="B26" t="str">
            <v>JERSEY SHORE POST ACUTE REHABILITATION AND NURSING</v>
          </cell>
          <cell r="C26" t="str">
            <v>101 WALNUT STREET</v>
          </cell>
          <cell r="D26" t="str">
            <v>NEPTUNE</v>
          </cell>
          <cell r="E26" t="str">
            <v>NJ</v>
          </cell>
          <cell r="F26">
            <v>7753</v>
          </cell>
          <cell r="G26">
            <v>551</v>
          </cell>
          <cell r="H26" t="str">
            <v>Number of hospitalizations per 1000 long-stay resident days</v>
          </cell>
          <cell r="I26" t="str">
            <v>Long Stay</v>
          </cell>
          <cell r="J26">
            <v>1.7816620000000001</v>
          </cell>
          <cell r="K26">
            <v>2.3875470000000001</v>
          </cell>
          <cell r="L26">
            <v>2.0538660000000002</v>
          </cell>
          <cell r="M26"/>
          <cell r="N26" t="str">
            <v>Y</v>
          </cell>
          <cell r="O26" t="str">
            <v>20210401-20220331</v>
          </cell>
          <cell r="P26" t="str">
            <v>101 WALNUT STREET, NEPTUNE, NJ, 07753</v>
          </cell>
          <cell r="Q26">
            <v>44866</v>
          </cell>
        </row>
        <row r="27">
          <cell r="A27">
            <v>315057</v>
          </cell>
          <cell r="B27" t="str">
            <v>MERRY HEART NURSING HOME</v>
          </cell>
          <cell r="C27" t="str">
            <v>200 RT 10 WEST</v>
          </cell>
          <cell r="D27" t="str">
            <v>SUCCASUNNA</v>
          </cell>
          <cell r="E27" t="str">
            <v>NJ</v>
          </cell>
          <cell r="F27">
            <v>7876</v>
          </cell>
          <cell r="G27">
            <v>551</v>
          </cell>
          <cell r="H27" t="str">
            <v>Number of hospitalizations per 1000 long-stay resident days</v>
          </cell>
          <cell r="I27" t="str">
            <v>Long Stay</v>
          </cell>
          <cell r="J27">
            <v>1.0070840000000001</v>
          </cell>
          <cell r="K27">
            <v>0.95006900000000005</v>
          </cell>
          <cell r="L27">
            <v>1.445889</v>
          </cell>
          <cell r="M27"/>
          <cell r="N27" t="str">
            <v>Y</v>
          </cell>
          <cell r="O27" t="str">
            <v>20210401-20220331</v>
          </cell>
          <cell r="P27" t="str">
            <v>200 RT 10 WEST, SUCCASUNNA, NJ, 07876</v>
          </cell>
          <cell r="Q27">
            <v>44866</v>
          </cell>
        </row>
        <row r="28">
          <cell r="A28">
            <v>315058</v>
          </cell>
          <cell r="B28" t="str">
            <v>GOLDEN REHABILITATION AND NURSING CENTER</v>
          </cell>
          <cell r="C28" t="str">
            <v>438 SALEM-WOODSTOWN ROAD</v>
          </cell>
          <cell r="D28" t="str">
            <v>SALEM</v>
          </cell>
          <cell r="E28" t="str">
            <v>NJ</v>
          </cell>
          <cell r="F28">
            <v>8079</v>
          </cell>
          <cell r="G28">
            <v>551</v>
          </cell>
          <cell r="H28" t="str">
            <v>Number of hospitalizations per 1000 long-stay resident days</v>
          </cell>
          <cell r="I28" t="str">
            <v>Long Stay</v>
          </cell>
          <cell r="J28">
            <v>1.665537</v>
          </cell>
          <cell r="K28">
            <v>1.7178720000000001</v>
          </cell>
          <cell r="L28">
            <v>1.580819</v>
          </cell>
          <cell r="M28"/>
          <cell r="N28" t="str">
            <v>Y</v>
          </cell>
          <cell r="O28" t="str">
            <v>20210401-20220331</v>
          </cell>
          <cell r="P28" t="str">
            <v>438 SALEM-WOODSTOWN ROAD, SALEM, NJ, 08079</v>
          </cell>
          <cell r="Q28">
            <v>44866</v>
          </cell>
        </row>
        <row r="29">
          <cell r="A29">
            <v>315060</v>
          </cell>
          <cell r="B29" t="str">
            <v>ST MARY'S CENTER FOR REHABILITATION &amp; HEALTHCARE</v>
          </cell>
          <cell r="C29" t="str">
            <v>220 ST MARY'S DRIVE</v>
          </cell>
          <cell r="D29" t="str">
            <v>CHERRY HILL</v>
          </cell>
          <cell r="E29" t="str">
            <v>NJ</v>
          </cell>
          <cell r="F29">
            <v>8003</v>
          </cell>
          <cell r="G29">
            <v>551</v>
          </cell>
          <cell r="H29" t="str">
            <v>Number of hospitalizations per 1000 long-stay resident days</v>
          </cell>
          <cell r="I29" t="str">
            <v>Long Stay</v>
          </cell>
          <cell r="J29">
            <v>1.6909050000000001</v>
          </cell>
          <cell r="K29">
            <v>1.274456</v>
          </cell>
          <cell r="L29">
            <v>1.1551830000000001</v>
          </cell>
          <cell r="M29"/>
          <cell r="N29" t="str">
            <v>Y</v>
          </cell>
          <cell r="O29" t="str">
            <v>20210401-20220331</v>
          </cell>
          <cell r="P29" t="str">
            <v>220 ST MARY'S DRIVE, CHERRY HILL, NJ, 08003</v>
          </cell>
          <cell r="Q29">
            <v>44866</v>
          </cell>
        </row>
        <row r="30">
          <cell r="A30">
            <v>315061</v>
          </cell>
          <cell r="B30" t="str">
            <v>SOUTH JERSEY EXTENDED CARE</v>
          </cell>
          <cell r="C30" t="str">
            <v>99 MANHEIM AVENUE</v>
          </cell>
          <cell r="D30" t="str">
            <v>BRIDGETON</v>
          </cell>
          <cell r="E30" t="str">
            <v>NJ</v>
          </cell>
          <cell r="F30">
            <v>8302</v>
          </cell>
          <cell r="G30">
            <v>551</v>
          </cell>
          <cell r="H30" t="str">
            <v>Number of hospitalizations per 1000 long-stay resident days</v>
          </cell>
          <cell r="I30" t="str">
            <v>Long Stay</v>
          </cell>
          <cell r="J30">
            <v>2.3387180000000001</v>
          </cell>
          <cell r="K30">
            <v>2.462107</v>
          </cell>
          <cell r="L30">
            <v>1.6135200000000001</v>
          </cell>
          <cell r="M30"/>
          <cell r="N30" t="str">
            <v>Y</v>
          </cell>
          <cell r="O30" t="str">
            <v>20210401-20220331</v>
          </cell>
          <cell r="P30" t="str">
            <v>99 MANHEIM AVENUE, BRIDGETON, NJ, 08302</v>
          </cell>
          <cell r="Q30">
            <v>44866</v>
          </cell>
        </row>
        <row r="31">
          <cell r="A31">
            <v>315064</v>
          </cell>
          <cell r="B31" t="str">
            <v>ASHBROOK CARE &amp; REHABILITATION CENTER</v>
          </cell>
          <cell r="C31" t="str">
            <v>1610 RARITAN ROAD</v>
          </cell>
          <cell r="D31" t="str">
            <v>SCOTCH PLAINS</v>
          </cell>
          <cell r="E31" t="str">
            <v>NJ</v>
          </cell>
          <cell r="F31">
            <v>7076</v>
          </cell>
          <cell r="G31">
            <v>551</v>
          </cell>
          <cell r="H31" t="str">
            <v>Number of hospitalizations per 1000 long-stay resident days</v>
          </cell>
          <cell r="I31" t="str">
            <v>Long Stay</v>
          </cell>
          <cell r="J31">
            <v>0.52944500000000005</v>
          </cell>
          <cell r="K31">
            <v>0.63748400000000005</v>
          </cell>
          <cell r="L31">
            <v>1.845415</v>
          </cell>
          <cell r="M31"/>
          <cell r="N31" t="str">
            <v>Y</v>
          </cell>
          <cell r="O31" t="str">
            <v>20210401-20220331</v>
          </cell>
          <cell r="P31" t="str">
            <v>1610 RARITAN ROAD, SCOTCH PLAINS, NJ, 07076</v>
          </cell>
          <cell r="Q31">
            <v>44866</v>
          </cell>
        </row>
        <row r="32">
          <cell r="A32">
            <v>315066</v>
          </cell>
          <cell r="B32" t="str">
            <v>STRATFORD MANOR REHABILITATION AND CARE CENTER</v>
          </cell>
          <cell r="C32" t="str">
            <v>787 NORTHFIELD AVE</v>
          </cell>
          <cell r="D32" t="str">
            <v>WEST ORANGE</v>
          </cell>
          <cell r="E32" t="str">
            <v>NJ</v>
          </cell>
          <cell r="F32">
            <v>7052</v>
          </cell>
          <cell r="G32">
            <v>551</v>
          </cell>
          <cell r="H32" t="str">
            <v>Number of hospitalizations per 1000 long-stay resident days</v>
          </cell>
          <cell r="I32" t="str">
            <v>Long Stay</v>
          </cell>
          <cell r="J32">
            <v>1.9140459999999999</v>
          </cell>
          <cell r="K32">
            <v>2.0897429999999999</v>
          </cell>
          <cell r="L32">
            <v>1.6733469999999999</v>
          </cell>
          <cell r="M32"/>
          <cell r="N32" t="str">
            <v>Y</v>
          </cell>
          <cell r="O32" t="str">
            <v>20210401-20220331</v>
          </cell>
          <cell r="P32" t="str">
            <v>787 NORTHFIELD AVE, WEST ORANGE, NJ, 07052</v>
          </cell>
          <cell r="Q32">
            <v>44866</v>
          </cell>
        </row>
        <row r="33">
          <cell r="A33">
            <v>315068</v>
          </cell>
          <cell r="B33" t="str">
            <v>AVISTA HEALTHCARE</v>
          </cell>
          <cell r="C33" t="str">
            <v>3025 CHAPEL AVENUE WEST</v>
          </cell>
          <cell r="D33" t="str">
            <v>CHERRY HILL</v>
          </cell>
          <cell r="E33" t="str">
            <v>NJ</v>
          </cell>
          <cell r="F33">
            <v>8002</v>
          </cell>
          <cell r="G33">
            <v>551</v>
          </cell>
          <cell r="H33" t="str">
            <v>Number of hospitalizations per 1000 long-stay resident days</v>
          </cell>
          <cell r="I33" t="str">
            <v>Long Stay</v>
          </cell>
          <cell r="J33">
            <v>1.6250450000000001</v>
          </cell>
          <cell r="K33">
            <v>2.1722130000000002</v>
          </cell>
          <cell r="L33">
            <v>2.0487190000000002</v>
          </cell>
          <cell r="M33"/>
          <cell r="N33" t="str">
            <v>Y</v>
          </cell>
          <cell r="O33" t="str">
            <v>20210401-20220331</v>
          </cell>
          <cell r="P33" t="str">
            <v>3025 CHAPEL AVENUE WEST, CHERRY HILL, NJ, 08002</v>
          </cell>
          <cell r="Q33">
            <v>44866</v>
          </cell>
        </row>
        <row r="34">
          <cell r="A34">
            <v>315069</v>
          </cell>
          <cell r="B34" t="str">
            <v>TOWER LODGE CARE CENTER</v>
          </cell>
          <cell r="C34" t="str">
            <v>1506 GULLY ROAD</v>
          </cell>
          <cell r="D34" t="str">
            <v>WALL</v>
          </cell>
          <cell r="E34" t="str">
            <v>NJ</v>
          </cell>
          <cell r="F34">
            <v>7719</v>
          </cell>
          <cell r="G34">
            <v>551</v>
          </cell>
          <cell r="H34" t="str">
            <v>Number of hospitalizations per 1000 long-stay resident days</v>
          </cell>
          <cell r="I34" t="str">
            <v>Long Stay</v>
          </cell>
          <cell r="J34">
            <v>2.3956879999999998</v>
          </cell>
          <cell r="K34">
            <v>1.8975329999999999</v>
          </cell>
          <cell r="L34">
            <v>1.2139599999999999</v>
          </cell>
          <cell r="M34"/>
          <cell r="N34" t="str">
            <v>Y</v>
          </cell>
          <cell r="O34" t="str">
            <v>20210401-20220331</v>
          </cell>
          <cell r="P34" t="str">
            <v>1506 GULLY ROAD, WALL, NJ, 07719</v>
          </cell>
          <cell r="Q34">
            <v>44866</v>
          </cell>
        </row>
        <row r="35">
          <cell r="A35">
            <v>315072</v>
          </cell>
          <cell r="B35" t="str">
            <v>HEATH VILLAGE</v>
          </cell>
          <cell r="C35" t="str">
            <v>451 SCHOOLEY'S MOUNTAIN RD</v>
          </cell>
          <cell r="D35" t="str">
            <v>HACKETTSTOWN</v>
          </cell>
          <cell r="E35" t="str">
            <v>NJ</v>
          </cell>
          <cell r="F35">
            <v>7840</v>
          </cell>
          <cell r="G35">
            <v>551</v>
          </cell>
          <cell r="H35" t="str">
            <v>Number of hospitalizations per 1000 long-stay resident days</v>
          </cell>
          <cell r="I35" t="str">
            <v>Long Stay</v>
          </cell>
          <cell r="J35">
            <v>1.3915919999999999</v>
          </cell>
          <cell r="K35">
            <v>1.0913360000000001</v>
          </cell>
          <cell r="L35">
            <v>1.2019660000000001</v>
          </cell>
          <cell r="M35"/>
          <cell r="N35" t="str">
            <v>Y</v>
          </cell>
          <cell r="O35" t="str">
            <v>20210401-20220331</v>
          </cell>
          <cell r="P35" t="str">
            <v>451 SCHOOLEY'S MOUNTAIN RD, HACKETTSTOWN, NJ, 07840</v>
          </cell>
          <cell r="Q35">
            <v>44866</v>
          </cell>
        </row>
        <row r="36">
          <cell r="A36">
            <v>315077</v>
          </cell>
          <cell r="B36" t="str">
            <v>WILLOWBROOKE COURT SKILLED CARE AT EVERGREENS</v>
          </cell>
          <cell r="C36" t="str">
            <v>309 BRIDGEBORO ROAD</v>
          </cell>
          <cell r="D36" t="str">
            <v>MOORESTOWN</v>
          </cell>
          <cell r="E36" t="str">
            <v>NJ</v>
          </cell>
          <cell r="F36">
            <v>8057</v>
          </cell>
          <cell r="G36">
            <v>551</v>
          </cell>
          <cell r="H36" t="str">
            <v>Number of hospitalizations per 1000 long-stay resident days</v>
          </cell>
          <cell r="I36" t="str">
            <v>Long Stay</v>
          </cell>
          <cell r="J36" t="str">
            <v>*</v>
          </cell>
          <cell r="K36"/>
          <cell r="L36"/>
          <cell r="M36">
            <v>9</v>
          </cell>
          <cell r="N36" t="str">
            <v>Y</v>
          </cell>
          <cell r="O36" t="str">
            <v>20210401-20220331</v>
          </cell>
          <cell r="P36" t="str">
            <v>309 BRIDGEBORO ROAD, MOORESTOWN, NJ, 08057</v>
          </cell>
          <cell r="Q36">
            <v>44866</v>
          </cell>
        </row>
        <row r="37">
          <cell r="A37">
            <v>315083</v>
          </cell>
          <cell r="B37" t="str">
            <v>ACCLAIM REHABILITATION AND NURSING CENTER</v>
          </cell>
          <cell r="C37" t="str">
            <v>198 STEVENS AVE</v>
          </cell>
          <cell r="D37" t="str">
            <v>JERSEY CITY</v>
          </cell>
          <cell r="E37" t="str">
            <v>NJ</v>
          </cell>
          <cell r="F37">
            <v>7305</v>
          </cell>
          <cell r="G37">
            <v>551</v>
          </cell>
          <cell r="H37" t="str">
            <v>Number of hospitalizations per 1000 long-stay resident days</v>
          </cell>
          <cell r="I37" t="str">
            <v>Long Stay</v>
          </cell>
          <cell r="J37" t="str">
            <v>*</v>
          </cell>
          <cell r="K37"/>
          <cell r="L37"/>
          <cell r="M37">
            <v>9</v>
          </cell>
          <cell r="N37" t="str">
            <v>Y</v>
          </cell>
          <cell r="O37" t="str">
            <v>20210401-20220331</v>
          </cell>
          <cell r="P37" t="str">
            <v>198 STEVENS AVE, JERSEY CITY, NJ, 07305</v>
          </cell>
          <cell r="Q37">
            <v>44866</v>
          </cell>
        </row>
        <row r="38">
          <cell r="A38">
            <v>315085</v>
          </cell>
          <cell r="B38" t="str">
            <v>COMPLETE CARE AT CHESTNUT HILL LLC</v>
          </cell>
          <cell r="C38" t="str">
            <v>360 CHESTNUT STREET</v>
          </cell>
          <cell r="D38" t="str">
            <v>PASSAIC</v>
          </cell>
          <cell r="E38" t="str">
            <v>NJ</v>
          </cell>
          <cell r="F38">
            <v>7055</v>
          </cell>
          <cell r="G38">
            <v>551</v>
          </cell>
          <cell r="H38" t="str">
            <v>Number of hospitalizations per 1000 long-stay resident days</v>
          </cell>
          <cell r="I38" t="str">
            <v>Long Stay</v>
          </cell>
          <cell r="J38">
            <v>2.174337</v>
          </cell>
          <cell r="K38">
            <v>1.657092</v>
          </cell>
          <cell r="L38">
            <v>1.1680600000000001</v>
          </cell>
          <cell r="M38"/>
          <cell r="N38" t="str">
            <v>Y</v>
          </cell>
          <cell r="O38" t="str">
            <v>20210401-20220331</v>
          </cell>
          <cell r="P38" t="str">
            <v>360 CHESTNUT STREET, PASSAIC, NJ, 07055</v>
          </cell>
          <cell r="Q38">
            <v>44866</v>
          </cell>
        </row>
        <row r="39">
          <cell r="A39">
            <v>315087</v>
          </cell>
          <cell r="B39" t="str">
            <v>CARE ONE AT KING JAMES</v>
          </cell>
          <cell r="C39" t="str">
            <v>1040 STATE ROUTE 36</v>
          </cell>
          <cell r="D39" t="str">
            <v>ATLANTIC HIGHLANDS</v>
          </cell>
          <cell r="E39" t="str">
            <v>NJ</v>
          </cell>
          <cell r="F39">
            <v>7716</v>
          </cell>
          <cell r="G39">
            <v>551</v>
          </cell>
          <cell r="H39" t="str">
            <v>Number of hospitalizations per 1000 long-stay resident days</v>
          </cell>
          <cell r="I39" t="str">
            <v>Long Stay</v>
          </cell>
          <cell r="J39">
            <v>1.36002</v>
          </cell>
          <cell r="K39">
            <v>1.2714080000000001</v>
          </cell>
          <cell r="L39">
            <v>1.432798</v>
          </cell>
          <cell r="M39"/>
          <cell r="N39" t="str">
            <v>Y</v>
          </cell>
          <cell r="O39" t="str">
            <v>20210401-20220331</v>
          </cell>
          <cell r="P39" t="str">
            <v>1040 STATE ROUTE 36, ATLANTIC HIGHLANDS, NJ, 07716</v>
          </cell>
          <cell r="Q39">
            <v>44866</v>
          </cell>
        </row>
        <row r="40">
          <cell r="A40">
            <v>315091</v>
          </cell>
          <cell r="B40" t="str">
            <v>CRANFORD REHAB &amp; NURSING CENTER</v>
          </cell>
          <cell r="C40" t="str">
            <v>205 BIRCHWOOD AVE</v>
          </cell>
          <cell r="D40" t="str">
            <v>CRANFORD</v>
          </cell>
          <cell r="E40" t="str">
            <v>NJ</v>
          </cell>
          <cell r="F40">
            <v>7016</v>
          </cell>
          <cell r="G40">
            <v>551</v>
          </cell>
          <cell r="H40" t="str">
            <v>Number of hospitalizations per 1000 long-stay resident days</v>
          </cell>
          <cell r="I40" t="str">
            <v>Long Stay</v>
          </cell>
          <cell r="J40">
            <v>1.382112</v>
          </cell>
          <cell r="K40">
            <v>1.159025</v>
          </cell>
          <cell r="L40">
            <v>1.285272</v>
          </cell>
          <cell r="M40"/>
          <cell r="N40" t="str">
            <v>Y</v>
          </cell>
          <cell r="O40" t="str">
            <v>20210401-20220331</v>
          </cell>
          <cell r="P40" t="str">
            <v>205 BIRCHWOOD AVE, CRANFORD, NJ, 07016</v>
          </cell>
          <cell r="Q40">
            <v>44866</v>
          </cell>
        </row>
        <row r="41">
          <cell r="A41">
            <v>315092</v>
          </cell>
          <cell r="B41" t="str">
            <v>CARE ONE AT HOLMDEL</v>
          </cell>
          <cell r="C41" t="str">
            <v>188 HIGHWAY 34</v>
          </cell>
          <cell r="D41" t="str">
            <v>HOLMDEL</v>
          </cell>
          <cell r="E41" t="str">
            <v>NJ</v>
          </cell>
          <cell r="F41">
            <v>7733</v>
          </cell>
          <cell r="G41">
            <v>551</v>
          </cell>
          <cell r="H41" t="str">
            <v>Number of hospitalizations per 1000 long-stay resident days</v>
          </cell>
          <cell r="I41" t="str">
            <v>Long Stay</v>
          </cell>
          <cell r="J41">
            <v>0.92014200000000002</v>
          </cell>
          <cell r="K41">
            <v>1.027749</v>
          </cell>
          <cell r="L41">
            <v>1.711897</v>
          </cell>
          <cell r="M41"/>
          <cell r="N41" t="str">
            <v>Y</v>
          </cell>
          <cell r="O41" t="str">
            <v>20210401-20220331</v>
          </cell>
          <cell r="P41" t="str">
            <v>188 HIGHWAY 34, HOLMDEL, NJ, 07733</v>
          </cell>
          <cell r="Q41">
            <v>44866</v>
          </cell>
        </row>
        <row r="42">
          <cell r="A42">
            <v>315094</v>
          </cell>
          <cell r="B42" t="str">
            <v>COMPLETE CARE AT MERCERVILLE LLC</v>
          </cell>
          <cell r="C42" t="str">
            <v>2240 WHITEHORSE-MERCERVILLE ROAD</v>
          </cell>
          <cell r="D42" t="str">
            <v>MERCERVILLE</v>
          </cell>
          <cell r="E42" t="str">
            <v>NJ</v>
          </cell>
          <cell r="F42">
            <v>8619</v>
          </cell>
          <cell r="G42">
            <v>551</v>
          </cell>
          <cell r="H42" t="str">
            <v>Number of hospitalizations per 1000 long-stay resident days</v>
          </cell>
          <cell r="I42" t="str">
            <v>Long Stay</v>
          </cell>
          <cell r="J42">
            <v>2.436321</v>
          </cell>
          <cell r="K42">
            <v>2.8922629999999998</v>
          </cell>
          <cell r="L42">
            <v>1.8194859999999999</v>
          </cell>
          <cell r="M42"/>
          <cell r="N42" t="str">
            <v>Y</v>
          </cell>
          <cell r="O42" t="str">
            <v>20210401-20220331</v>
          </cell>
          <cell r="P42" t="str">
            <v>2240 WHITEHORSE-MERCERVILLE ROAD, MERCERVILLE, NJ, 08619</v>
          </cell>
          <cell r="Q42">
            <v>44866</v>
          </cell>
        </row>
        <row r="43">
          <cell r="A43">
            <v>315096</v>
          </cell>
          <cell r="B43" t="str">
            <v>DOCTORS SUBACUTE HEALTHCARE, LLC</v>
          </cell>
          <cell r="C43" t="str">
            <v>59 BIRCH STREET</v>
          </cell>
          <cell r="D43" t="str">
            <v>PATERSON</v>
          </cell>
          <cell r="E43" t="str">
            <v>NJ</v>
          </cell>
          <cell r="F43">
            <v>7522</v>
          </cell>
          <cell r="G43">
            <v>551</v>
          </cell>
          <cell r="H43" t="str">
            <v>Number of hospitalizations per 1000 long-stay resident days</v>
          </cell>
          <cell r="I43" t="str">
            <v>Long Stay</v>
          </cell>
          <cell r="J43">
            <v>2.1639870000000001</v>
          </cell>
          <cell r="K43">
            <v>1.9513929999999999</v>
          </cell>
          <cell r="L43">
            <v>1.3820870000000001</v>
          </cell>
          <cell r="M43"/>
          <cell r="N43" t="str">
            <v>Y</v>
          </cell>
          <cell r="O43" t="str">
            <v>20210401-20220331</v>
          </cell>
          <cell r="P43" t="str">
            <v>59 BIRCH STREET, PATERSON, NJ, 07522</v>
          </cell>
          <cell r="Q43">
            <v>44866</v>
          </cell>
        </row>
        <row r="44">
          <cell r="A44">
            <v>315101</v>
          </cell>
          <cell r="B44" t="str">
            <v>JFK HARTWYCK AT CEDAR BROOK</v>
          </cell>
          <cell r="C44" t="str">
            <v>1340 PARK AVE</v>
          </cell>
          <cell r="D44" t="str">
            <v>PLAINFIELD</v>
          </cell>
          <cell r="E44" t="str">
            <v>NJ</v>
          </cell>
          <cell r="F44">
            <v>7060</v>
          </cell>
          <cell r="G44">
            <v>551</v>
          </cell>
          <cell r="H44" t="str">
            <v>Number of hospitalizations per 1000 long-stay resident days</v>
          </cell>
          <cell r="I44" t="str">
            <v>Long Stay</v>
          </cell>
          <cell r="J44">
            <v>0.83299000000000001</v>
          </cell>
          <cell r="K44">
            <v>0.96993200000000002</v>
          </cell>
          <cell r="L44">
            <v>1.7846249999999999</v>
          </cell>
          <cell r="M44"/>
          <cell r="N44" t="str">
            <v>Y</v>
          </cell>
          <cell r="O44" t="str">
            <v>20210401-20220331</v>
          </cell>
          <cell r="P44" t="str">
            <v>1340 PARK AVE, PLAINFIELD, NJ, 07060</v>
          </cell>
          <cell r="Q44">
            <v>44866</v>
          </cell>
        </row>
        <row r="45">
          <cell r="A45">
            <v>315103</v>
          </cell>
          <cell r="B45" t="str">
            <v>REGENCY GARDENS NURSING CENTER</v>
          </cell>
          <cell r="C45" t="str">
            <v>296 HAMBURG TURNPIKE</v>
          </cell>
          <cell r="D45" t="str">
            <v>WAYNE</v>
          </cell>
          <cell r="E45" t="str">
            <v>NJ</v>
          </cell>
          <cell r="F45">
            <v>7470</v>
          </cell>
          <cell r="G45">
            <v>551</v>
          </cell>
          <cell r="H45" t="str">
            <v>Number of hospitalizations per 1000 long-stay resident days</v>
          </cell>
          <cell r="I45" t="str">
            <v>Long Stay</v>
          </cell>
          <cell r="J45">
            <v>1.6721220000000001</v>
          </cell>
          <cell r="K45">
            <v>1.815463</v>
          </cell>
          <cell r="L45">
            <v>1.664045</v>
          </cell>
          <cell r="M45"/>
          <cell r="N45" t="str">
            <v>Y</v>
          </cell>
          <cell r="O45" t="str">
            <v>20210401-20220331</v>
          </cell>
          <cell r="P45" t="str">
            <v>296 HAMBURG TURNPIKE, WAYNE, NJ, 07470</v>
          </cell>
          <cell r="Q45">
            <v>44866</v>
          </cell>
        </row>
        <row r="46">
          <cell r="A46">
            <v>315104</v>
          </cell>
          <cell r="B46" t="str">
            <v>CORNELL HALL CARE &amp; REHABILITATION CENTER</v>
          </cell>
          <cell r="C46" t="str">
            <v>234 CHESTNUT STREET</v>
          </cell>
          <cell r="D46" t="str">
            <v>UNION</v>
          </cell>
          <cell r="E46" t="str">
            <v>NJ</v>
          </cell>
          <cell r="F46">
            <v>7083</v>
          </cell>
          <cell r="G46">
            <v>551</v>
          </cell>
          <cell r="H46" t="str">
            <v>Number of hospitalizations per 1000 long-stay resident days</v>
          </cell>
          <cell r="I46" t="str">
            <v>Long Stay</v>
          </cell>
          <cell r="J46">
            <v>1.7910189999999999</v>
          </cell>
          <cell r="K46">
            <v>1.9361079999999999</v>
          </cell>
          <cell r="L46">
            <v>1.6568179999999999</v>
          </cell>
          <cell r="M46"/>
          <cell r="N46" t="str">
            <v>Y</v>
          </cell>
          <cell r="O46" t="str">
            <v>20210401-20220331</v>
          </cell>
          <cell r="P46" t="str">
            <v>234 CHESTNUT STREET, UNION, NJ, 07083</v>
          </cell>
          <cell r="Q46">
            <v>44866</v>
          </cell>
        </row>
        <row r="47">
          <cell r="A47">
            <v>315105</v>
          </cell>
          <cell r="B47" t="str">
            <v>CORAL HARBOR REHABILITATION AND HEALTHCARE CENTER</v>
          </cell>
          <cell r="C47" t="str">
            <v>2050 SIXTH AVE</v>
          </cell>
          <cell r="D47" t="str">
            <v>NEPTUNE CITY</v>
          </cell>
          <cell r="E47" t="str">
            <v>NJ</v>
          </cell>
          <cell r="F47">
            <v>7753</v>
          </cell>
          <cell r="G47">
            <v>551</v>
          </cell>
          <cell r="H47" t="str">
            <v>Number of hospitalizations per 1000 long-stay resident days</v>
          </cell>
          <cell r="I47" t="str">
            <v>Long Stay</v>
          </cell>
          <cell r="J47">
            <v>2.389929</v>
          </cell>
          <cell r="K47">
            <v>2.569715</v>
          </cell>
          <cell r="L47">
            <v>1.6479550000000001</v>
          </cell>
          <cell r="M47"/>
          <cell r="N47" t="str">
            <v>Y</v>
          </cell>
          <cell r="O47" t="str">
            <v>20210401-20220331</v>
          </cell>
          <cell r="P47" t="str">
            <v>2050 SIXTH AVE, NEPTUNE CITY, NJ, 07753</v>
          </cell>
          <cell r="Q47">
            <v>44866</v>
          </cell>
        </row>
        <row r="48">
          <cell r="A48">
            <v>315106</v>
          </cell>
          <cell r="B48" t="str">
            <v>ELIZABETH NURSING AND REHAB</v>
          </cell>
          <cell r="C48" t="str">
            <v>1048 GROVE STREET</v>
          </cell>
          <cell r="D48" t="str">
            <v>ELIZABETH</v>
          </cell>
          <cell r="E48" t="str">
            <v>NJ</v>
          </cell>
          <cell r="F48">
            <v>7202</v>
          </cell>
          <cell r="G48">
            <v>551</v>
          </cell>
          <cell r="H48" t="str">
            <v>Number of hospitalizations per 1000 long-stay resident days</v>
          </cell>
          <cell r="I48" t="str">
            <v>Long Stay</v>
          </cell>
          <cell r="J48">
            <v>1.4043060000000001</v>
          </cell>
          <cell r="K48">
            <v>1.180936</v>
          </cell>
          <cell r="L48">
            <v>1.2888729999999999</v>
          </cell>
          <cell r="M48"/>
          <cell r="N48" t="str">
            <v>Y</v>
          </cell>
          <cell r="O48" t="str">
            <v>20210401-20220331</v>
          </cell>
          <cell r="P48" t="str">
            <v>1048 GROVE STREET, ELIZABETH, NJ, 07202</v>
          </cell>
          <cell r="Q48">
            <v>44866</v>
          </cell>
        </row>
        <row r="49">
          <cell r="A49">
            <v>315108</v>
          </cell>
          <cell r="B49" t="str">
            <v>PRINCETON CARE CENTER</v>
          </cell>
          <cell r="C49" t="str">
            <v>728 BUNN DRIVE</v>
          </cell>
          <cell r="D49" t="str">
            <v>PRINCETON</v>
          </cell>
          <cell r="E49" t="str">
            <v>NJ</v>
          </cell>
          <cell r="F49">
            <v>8540</v>
          </cell>
          <cell r="G49">
            <v>551</v>
          </cell>
          <cell r="H49" t="str">
            <v>Number of hospitalizations per 1000 long-stay resident days</v>
          </cell>
          <cell r="I49" t="str">
            <v>Long Stay</v>
          </cell>
          <cell r="J49">
            <v>2.2139720000000001</v>
          </cell>
          <cell r="K49">
            <v>2.1424750000000001</v>
          </cell>
          <cell r="L49">
            <v>1.4831639999999999</v>
          </cell>
          <cell r="M49"/>
          <cell r="N49" t="str">
            <v>Y</v>
          </cell>
          <cell r="O49" t="str">
            <v>20210401-20220331</v>
          </cell>
          <cell r="P49" t="str">
            <v>728 BUNN DRIVE, PRINCETON, NJ, 08540</v>
          </cell>
          <cell r="Q49">
            <v>44866</v>
          </cell>
        </row>
        <row r="50">
          <cell r="A50">
            <v>315110</v>
          </cell>
          <cell r="B50" t="str">
            <v>LAKEVIEW REHABILITATION AND CARE CENTER</v>
          </cell>
          <cell r="C50" t="str">
            <v>130 TERHUNE DRIVE</v>
          </cell>
          <cell r="D50" t="str">
            <v>WAYNE</v>
          </cell>
          <cell r="E50" t="str">
            <v>NJ</v>
          </cell>
          <cell r="F50">
            <v>7470</v>
          </cell>
          <cell r="G50">
            <v>551</v>
          </cell>
          <cell r="H50" t="str">
            <v>Number of hospitalizations per 1000 long-stay resident days</v>
          </cell>
          <cell r="I50" t="str">
            <v>Long Stay</v>
          </cell>
          <cell r="J50">
            <v>2.7443770000000001</v>
          </cell>
          <cell r="K50">
            <v>4.0204279999999999</v>
          </cell>
          <cell r="L50">
            <v>2.245298</v>
          </cell>
          <cell r="M50"/>
          <cell r="N50" t="str">
            <v>Y</v>
          </cell>
          <cell r="O50" t="str">
            <v>20210401-20220331</v>
          </cell>
          <cell r="P50" t="str">
            <v>130 TERHUNE DRIVE, WAYNE, NJ, 07470</v>
          </cell>
          <cell r="Q50">
            <v>44866</v>
          </cell>
        </row>
        <row r="51">
          <cell r="A51">
            <v>315111</v>
          </cell>
          <cell r="B51" t="str">
            <v>PREFERRED CARE AT HAMILTON</v>
          </cell>
          <cell r="C51" t="str">
            <v>1501 STATE HWY 33</v>
          </cell>
          <cell r="D51" t="str">
            <v>HAMILTON SQUARE</v>
          </cell>
          <cell r="E51" t="str">
            <v>NJ</v>
          </cell>
          <cell r="F51">
            <v>8690</v>
          </cell>
          <cell r="G51">
            <v>551</v>
          </cell>
          <cell r="H51" t="str">
            <v>Number of hospitalizations per 1000 long-stay resident days</v>
          </cell>
          <cell r="I51" t="str">
            <v>Long Stay</v>
          </cell>
          <cell r="J51">
            <v>1.0719030000000001</v>
          </cell>
          <cell r="K51">
            <v>1.3780429999999999</v>
          </cell>
          <cell r="L51">
            <v>1.9703930000000001</v>
          </cell>
          <cell r="M51"/>
          <cell r="N51" t="str">
            <v>Y</v>
          </cell>
          <cell r="O51" t="str">
            <v>20210401-20220331</v>
          </cell>
          <cell r="P51" t="str">
            <v>1501 STATE HWY 33, HAMILTON SQUARE, NJ, 08690</v>
          </cell>
          <cell r="Q51">
            <v>44866</v>
          </cell>
        </row>
        <row r="52">
          <cell r="A52">
            <v>315112</v>
          </cell>
          <cell r="B52" t="str">
            <v>HUDSONVIEW HEALTH CARE CENTER</v>
          </cell>
          <cell r="C52" t="str">
            <v>9020 WALL STREET</v>
          </cell>
          <cell r="D52" t="str">
            <v>NORTH BERGEN</v>
          </cell>
          <cell r="E52" t="str">
            <v>NJ</v>
          </cell>
          <cell r="F52">
            <v>7047</v>
          </cell>
          <cell r="G52">
            <v>551</v>
          </cell>
          <cell r="H52" t="str">
            <v>Number of hospitalizations per 1000 long-stay resident days</v>
          </cell>
          <cell r="I52" t="str">
            <v>Long Stay</v>
          </cell>
          <cell r="J52">
            <v>1.853059</v>
          </cell>
          <cell r="K52">
            <v>1.580457</v>
          </cell>
          <cell r="L52">
            <v>1.3071900000000001</v>
          </cell>
          <cell r="M52"/>
          <cell r="N52" t="str">
            <v>Y</v>
          </cell>
          <cell r="O52" t="str">
            <v>20210401-20220331</v>
          </cell>
          <cell r="P52" t="str">
            <v>9020 WALL STREET, NORTH BERGEN, NJ, 07047</v>
          </cell>
          <cell r="Q52">
            <v>44866</v>
          </cell>
        </row>
        <row r="53">
          <cell r="A53">
            <v>315113</v>
          </cell>
          <cell r="B53" t="str">
            <v>CLOVER MEADOWS HEALTHCARE AND REHABILITATION CENTE</v>
          </cell>
          <cell r="C53" t="str">
            <v>112 FRANKLIN CORNER ROAD</v>
          </cell>
          <cell r="D53" t="str">
            <v>LAWRENCEVILLE</v>
          </cell>
          <cell r="E53" t="str">
            <v>NJ</v>
          </cell>
          <cell r="F53">
            <v>8648</v>
          </cell>
          <cell r="G53">
            <v>551</v>
          </cell>
          <cell r="H53" t="str">
            <v>Number of hospitalizations per 1000 long-stay resident days</v>
          </cell>
          <cell r="I53" t="str">
            <v>Long Stay</v>
          </cell>
          <cell r="J53">
            <v>2.946361</v>
          </cell>
          <cell r="K53">
            <v>2.9641609999999998</v>
          </cell>
          <cell r="L53">
            <v>1.541917</v>
          </cell>
          <cell r="M53"/>
          <cell r="N53" t="str">
            <v>Y</v>
          </cell>
          <cell r="O53" t="str">
            <v>20210401-20220331</v>
          </cell>
          <cell r="P53" t="str">
            <v>112 FRANKLIN CORNER ROAD, LAWRENCEVILLE, NJ, 08648</v>
          </cell>
          <cell r="Q53">
            <v>44866</v>
          </cell>
        </row>
        <row r="54">
          <cell r="A54">
            <v>315115</v>
          </cell>
          <cell r="B54" t="str">
            <v>ATLANTIC COAST REHAB &amp; HEALTH</v>
          </cell>
          <cell r="C54" t="str">
            <v>485 RIVER AVE</v>
          </cell>
          <cell r="D54" t="str">
            <v>LAKEWOOD</v>
          </cell>
          <cell r="E54" t="str">
            <v>NJ</v>
          </cell>
          <cell r="F54">
            <v>8701</v>
          </cell>
          <cell r="G54">
            <v>551</v>
          </cell>
          <cell r="H54" t="str">
            <v>Number of hospitalizations per 1000 long-stay resident days</v>
          </cell>
          <cell r="I54" t="str">
            <v>Long Stay</v>
          </cell>
          <cell r="J54">
            <v>2.1546240000000001</v>
          </cell>
          <cell r="K54">
            <v>1.9459900000000001</v>
          </cell>
          <cell r="L54">
            <v>1.38425</v>
          </cell>
          <cell r="M54"/>
          <cell r="N54" t="str">
            <v>Y</v>
          </cell>
          <cell r="O54" t="str">
            <v>20210401-20220331</v>
          </cell>
          <cell r="P54" t="str">
            <v>485 RIVER AVE, LAKEWOOD, NJ, 08701</v>
          </cell>
          <cell r="Q54">
            <v>44866</v>
          </cell>
        </row>
        <row r="55">
          <cell r="A55">
            <v>315119</v>
          </cell>
          <cell r="B55" t="str">
            <v>ARNOLD WALTER NURSING &amp; REHABILITATION CENTER</v>
          </cell>
          <cell r="C55" t="str">
            <v>622 S LAUREL AVENUE</v>
          </cell>
          <cell r="D55" t="str">
            <v>HAZLET</v>
          </cell>
          <cell r="E55" t="str">
            <v>NJ</v>
          </cell>
          <cell r="F55">
            <v>7730</v>
          </cell>
          <cell r="G55">
            <v>551</v>
          </cell>
          <cell r="H55" t="str">
            <v>Number of hospitalizations per 1000 long-stay resident days</v>
          </cell>
          <cell r="I55" t="str">
            <v>Long Stay</v>
          </cell>
          <cell r="J55">
            <v>1.789099</v>
          </cell>
          <cell r="K55">
            <v>1.8723590000000001</v>
          </cell>
          <cell r="L55">
            <v>1.6039840000000001</v>
          </cell>
          <cell r="M55"/>
          <cell r="N55" t="str">
            <v>Y</v>
          </cell>
          <cell r="O55" t="str">
            <v>20210401-20220331</v>
          </cell>
          <cell r="P55" t="str">
            <v>622 S LAUREL AVENUE, HAZLET, NJ, 07730</v>
          </cell>
          <cell r="Q55">
            <v>44866</v>
          </cell>
        </row>
        <row r="56">
          <cell r="A56">
            <v>315120</v>
          </cell>
          <cell r="B56" t="str">
            <v>CHATHAM HILLS SUBACUTE CARE CENTER</v>
          </cell>
          <cell r="C56" t="str">
            <v>415 SOUTHERN BLVD</v>
          </cell>
          <cell r="D56" t="str">
            <v>CHATHAM</v>
          </cell>
          <cell r="E56" t="str">
            <v>NJ</v>
          </cell>
          <cell r="F56">
            <v>7928</v>
          </cell>
          <cell r="G56">
            <v>551</v>
          </cell>
          <cell r="H56" t="str">
            <v>Number of hospitalizations per 1000 long-stay resident days</v>
          </cell>
          <cell r="I56" t="str">
            <v>Long Stay</v>
          </cell>
          <cell r="J56">
            <v>0.86040799999999995</v>
          </cell>
          <cell r="K56">
            <v>0.82194599999999995</v>
          </cell>
          <cell r="L56">
            <v>1.4641459999999999</v>
          </cell>
          <cell r="M56"/>
          <cell r="N56" t="str">
            <v>Y</v>
          </cell>
          <cell r="O56" t="str">
            <v>20210401-20220331</v>
          </cell>
          <cell r="P56" t="str">
            <v>415 SOUTHERN BLVD, CHATHAM, NJ, 07928</v>
          </cell>
          <cell r="Q56">
            <v>44866</v>
          </cell>
        </row>
        <row r="57">
          <cell r="A57">
            <v>315122</v>
          </cell>
          <cell r="B57" t="str">
            <v>COMPLETE CARE AT WESTFIELD, LLC</v>
          </cell>
          <cell r="C57" t="str">
            <v>1515 LAMBERTS MILL ROAD</v>
          </cell>
          <cell r="D57" t="str">
            <v>WESTFIELD</v>
          </cell>
          <cell r="E57" t="str">
            <v>NJ</v>
          </cell>
          <cell r="F57">
            <v>7090</v>
          </cell>
          <cell r="G57">
            <v>551</v>
          </cell>
          <cell r="H57" t="str">
            <v>Number of hospitalizations per 1000 long-stay resident days</v>
          </cell>
          <cell r="I57" t="str">
            <v>Long Stay</v>
          </cell>
          <cell r="J57">
            <v>0.57659400000000005</v>
          </cell>
          <cell r="K57">
            <v>0.89872099999999999</v>
          </cell>
          <cell r="L57">
            <v>2.3889140000000002</v>
          </cell>
          <cell r="M57"/>
          <cell r="N57" t="str">
            <v>Y</v>
          </cell>
          <cell r="O57" t="str">
            <v>20210401-20220331</v>
          </cell>
          <cell r="P57" t="str">
            <v>1515 LAMBERTS MILL ROAD, WESTFIELD, NJ, 07090</v>
          </cell>
          <cell r="Q57">
            <v>44866</v>
          </cell>
        </row>
        <row r="58">
          <cell r="A58">
            <v>315124</v>
          </cell>
          <cell r="B58" t="str">
            <v>BELLE CARE NURSING AND REHABILITATION CENTER</v>
          </cell>
          <cell r="C58" t="str">
            <v>439 BELLEVUE AVENUE</v>
          </cell>
          <cell r="D58" t="str">
            <v>TRENTON</v>
          </cell>
          <cell r="E58" t="str">
            <v>NJ</v>
          </cell>
          <cell r="F58">
            <v>8618</v>
          </cell>
          <cell r="G58">
            <v>551</v>
          </cell>
          <cell r="H58" t="str">
            <v>Number of hospitalizations per 1000 long-stay resident days</v>
          </cell>
          <cell r="I58" t="str">
            <v>Long Stay</v>
          </cell>
          <cell r="J58">
            <v>1.8057700000000001</v>
          </cell>
          <cell r="K58">
            <v>1.4524330000000001</v>
          </cell>
          <cell r="L58">
            <v>1.2327619999999999</v>
          </cell>
          <cell r="M58"/>
          <cell r="N58" t="str">
            <v>Y</v>
          </cell>
          <cell r="O58" t="str">
            <v>20210401-20220331</v>
          </cell>
          <cell r="P58" t="str">
            <v>439 BELLEVUE AVENUE, TRENTON, NJ, 08618</v>
          </cell>
          <cell r="Q58">
            <v>44866</v>
          </cell>
        </row>
        <row r="59">
          <cell r="A59">
            <v>315125</v>
          </cell>
          <cell r="B59" t="str">
            <v>CRYSTAL SPRING CENTER LLC</v>
          </cell>
          <cell r="C59" t="str">
            <v>395 LAKESIDE BLVD</v>
          </cell>
          <cell r="D59" t="str">
            <v>BAYVILLE</v>
          </cell>
          <cell r="E59" t="str">
            <v>NJ</v>
          </cell>
          <cell r="F59">
            <v>8721</v>
          </cell>
          <cell r="G59">
            <v>551</v>
          </cell>
          <cell r="H59" t="str">
            <v>Number of hospitalizations per 1000 long-stay resident days</v>
          </cell>
          <cell r="I59" t="str">
            <v>Long Stay</v>
          </cell>
          <cell r="J59">
            <v>2.3141889999999998</v>
          </cell>
          <cell r="K59">
            <v>1.9010279999999999</v>
          </cell>
          <cell r="L59">
            <v>1.2590269999999999</v>
          </cell>
          <cell r="M59"/>
          <cell r="N59" t="str">
            <v>Y</v>
          </cell>
          <cell r="O59" t="str">
            <v>20210401-20220331</v>
          </cell>
          <cell r="P59" t="str">
            <v>395 LAKESIDE BLVD, BAYVILLE, NJ, 08721</v>
          </cell>
          <cell r="Q59">
            <v>44866</v>
          </cell>
        </row>
        <row r="60">
          <cell r="A60">
            <v>315126</v>
          </cell>
          <cell r="B60" t="str">
            <v>BISHOP MCCARTHY CENTER FOR REHAB &amp; HEALTHCARE</v>
          </cell>
          <cell r="C60" t="str">
            <v>1045 E CHESTNUT AVE</v>
          </cell>
          <cell r="D60" t="str">
            <v>VINELAND</v>
          </cell>
          <cell r="E60" t="str">
            <v>NJ</v>
          </cell>
          <cell r="F60">
            <v>8360</v>
          </cell>
          <cell r="G60">
            <v>551</v>
          </cell>
          <cell r="H60" t="str">
            <v>Number of hospitalizations per 1000 long-stay resident days</v>
          </cell>
          <cell r="I60" t="str">
            <v>Long Stay</v>
          </cell>
          <cell r="J60">
            <v>2.3574120000000001</v>
          </cell>
          <cell r="K60">
            <v>2.0625849999999999</v>
          </cell>
          <cell r="L60">
            <v>1.340978</v>
          </cell>
          <cell r="M60"/>
          <cell r="N60" t="str">
            <v>Y</v>
          </cell>
          <cell r="O60" t="str">
            <v>20210401-20220331</v>
          </cell>
          <cell r="P60" t="str">
            <v>1045 E CHESTNUT AVE, VINELAND, NJ, 08360</v>
          </cell>
          <cell r="Q60">
            <v>44866</v>
          </cell>
        </row>
        <row r="61">
          <cell r="A61">
            <v>315127</v>
          </cell>
          <cell r="B61" t="str">
            <v>ST LAWRENCE REHAB CENTER</v>
          </cell>
          <cell r="C61" t="str">
            <v>2381 LAWRENCEVILLE ROAD</v>
          </cell>
          <cell r="D61" t="str">
            <v>LAWRENCEVILLE</v>
          </cell>
          <cell r="E61" t="str">
            <v>NJ</v>
          </cell>
          <cell r="F61">
            <v>8648</v>
          </cell>
          <cell r="G61">
            <v>551</v>
          </cell>
          <cell r="H61" t="str">
            <v>Number of hospitalizations per 1000 long-stay resident days</v>
          </cell>
          <cell r="I61" t="str">
            <v>Long Stay</v>
          </cell>
          <cell r="J61" t="str">
            <v>*</v>
          </cell>
          <cell r="K61"/>
          <cell r="L61"/>
          <cell r="M61">
            <v>9</v>
          </cell>
          <cell r="N61" t="str">
            <v>Y</v>
          </cell>
          <cell r="O61" t="str">
            <v>20210401-20220331</v>
          </cell>
          <cell r="P61" t="str">
            <v>2381 LAWRENCEVILLE ROAD, LAWRENCEVILLE, NJ, 08648</v>
          </cell>
          <cell r="Q61">
            <v>44866</v>
          </cell>
        </row>
        <row r="62">
          <cell r="A62">
            <v>315128</v>
          </cell>
          <cell r="B62" t="str">
            <v>MOUNT HOLLY REHABILITATION &amp; HEALTHCARE CENTER</v>
          </cell>
          <cell r="C62" t="str">
            <v>62 RICHMOND AVENUE</v>
          </cell>
          <cell r="D62" t="str">
            <v>LUMBERTON</v>
          </cell>
          <cell r="E62" t="str">
            <v>NJ</v>
          </cell>
          <cell r="F62">
            <v>8048</v>
          </cell>
          <cell r="G62">
            <v>551</v>
          </cell>
          <cell r="H62" t="str">
            <v>Number of hospitalizations per 1000 long-stay resident days</v>
          </cell>
          <cell r="I62" t="str">
            <v>Long Stay</v>
          </cell>
          <cell r="J62">
            <v>0.90799799999999997</v>
          </cell>
          <cell r="K62">
            <v>0.48774499999999998</v>
          </cell>
          <cell r="L62">
            <v>0.82329200000000002</v>
          </cell>
          <cell r="M62"/>
          <cell r="N62" t="str">
            <v>Y</v>
          </cell>
          <cell r="O62" t="str">
            <v>20210401-20220331</v>
          </cell>
          <cell r="P62" t="str">
            <v>62 RICHMOND AVENUE, LUMBERTON, NJ, 08048</v>
          </cell>
          <cell r="Q62">
            <v>44866</v>
          </cell>
        </row>
        <row r="63">
          <cell r="A63">
            <v>315129</v>
          </cell>
          <cell r="B63" t="str">
            <v>DELLRIDGE HEALTH &amp; REHABILITATION CENTER</v>
          </cell>
          <cell r="C63" t="str">
            <v>532 FARVIEW AVE</v>
          </cell>
          <cell r="D63" t="str">
            <v>PARAMUS</v>
          </cell>
          <cell r="E63" t="str">
            <v>NJ</v>
          </cell>
          <cell r="F63">
            <v>7652</v>
          </cell>
          <cell r="G63">
            <v>551</v>
          </cell>
          <cell r="H63" t="str">
            <v>Number of hospitalizations per 1000 long-stay resident days</v>
          </cell>
          <cell r="I63" t="str">
            <v>Long Stay</v>
          </cell>
          <cell r="J63">
            <v>0.948264</v>
          </cell>
          <cell r="K63">
            <v>1.211282</v>
          </cell>
          <cell r="L63">
            <v>1.9577690000000001</v>
          </cell>
          <cell r="M63"/>
          <cell r="N63" t="str">
            <v>Y</v>
          </cell>
          <cell r="O63" t="str">
            <v>20210401-20220331</v>
          </cell>
          <cell r="P63" t="str">
            <v>532 FARVIEW AVE, PARAMUS, NJ, 07652</v>
          </cell>
          <cell r="Q63">
            <v>44866</v>
          </cell>
        </row>
        <row r="64">
          <cell r="A64">
            <v>315131</v>
          </cell>
          <cell r="B64" t="str">
            <v>COMPLETE CARE AT WILLOW CREEK</v>
          </cell>
          <cell r="C64" t="str">
            <v>1165 EASTON AVE</v>
          </cell>
          <cell r="D64" t="str">
            <v>SOMERSET</v>
          </cell>
          <cell r="E64" t="str">
            <v>NJ</v>
          </cell>
          <cell r="F64">
            <v>8873</v>
          </cell>
          <cell r="G64">
            <v>551</v>
          </cell>
          <cell r="H64" t="str">
            <v>Number of hospitalizations per 1000 long-stay resident days</v>
          </cell>
          <cell r="I64" t="str">
            <v>Long Stay</v>
          </cell>
          <cell r="J64">
            <v>0.76611099999999999</v>
          </cell>
          <cell r="K64">
            <v>2.0590250000000001</v>
          </cell>
          <cell r="L64">
            <v>4.1192260000000003</v>
          </cell>
          <cell r="M64"/>
          <cell r="N64" t="str">
            <v>Y</v>
          </cell>
          <cell r="O64" t="str">
            <v>20210401-20220331</v>
          </cell>
          <cell r="P64" t="str">
            <v>1165 EASTON AVE, SOMERSET, NJ, 08873</v>
          </cell>
          <cell r="Q64">
            <v>44866</v>
          </cell>
        </row>
        <row r="65">
          <cell r="A65">
            <v>315132</v>
          </cell>
          <cell r="B65" t="str">
            <v>CARE ONE AT THE HIGHLANDS</v>
          </cell>
          <cell r="C65" t="str">
            <v>1350 INMAN AVENUE</v>
          </cell>
          <cell r="D65" t="str">
            <v>EDISON</v>
          </cell>
          <cell r="E65" t="str">
            <v>NJ</v>
          </cell>
          <cell r="F65">
            <v>8820</v>
          </cell>
          <cell r="G65">
            <v>551</v>
          </cell>
          <cell r="H65" t="str">
            <v>Number of hospitalizations per 1000 long-stay resident days</v>
          </cell>
          <cell r="I65" t="str">
            <v>Long Stay</v>
          </cell>
          <cell r="J65">
            <v>1.135087</v>
          </cell>
          <cell r="K65">
            <v>2.2892540000000001</v>
          </cell>
          <cell r="L65">
            <v>3.0910799999999998</v>
          </cell>
          <cell r="M65"/>
          <cell r="N65" t="str">
            <v>Y</v>
          </cell>
          <cell r="O65" t="str">
            <v>20210401-20220331</v>
          </cell>
          <cell r="P65" t="str">
            <v>1350 INMAN AVENUE, EDISON, NJ, 08820</v>
          </cell>
          <cell r="Q65">
            <v>44866</v>
          </cell>
        </row>
        <row r="66">
          <cell r="A66">
            <v>315133</v>
          </cell>
          <cell r="B66" t="str">
            <v>WOODCLIFF LAKE HEALTH &amp; REHABILITATION CENTER</v>
          </cell>
          <cell r="C66" t="str">
            <v>555 CHESTNUT RIDGE ROAD</v>
          </cell>
          <cell r="D66" t="str">
            <v>WOODCLIFF LAKE</v>
          </cell>
          <cell r="E66" t="str">
            <v>NJ</v>
          </cell>
          <cell r="F66">
            <v>7677</v>
          </cell>
          <cell r="G66">
            <v>551</v>
          </cell>
          <cell r="H66" t="str">
            <v>Number of hospitalizations per 1000 long-stay resident days</v>
          </cell>
          <cell r="I66" t="str">
            <v>Long Stay</v>
          </cell>
          <cell r="J66">
            <v>1.235012</v>
          </cell>
          <cell r="K66">
            <v>1.4330750000000001</v>
          </cell>
          <cell r="L66">
            <v>1.778456</v>
          </cell>
          <cell r="M66"/>
          <cell r="N66" t="str">
            <v>Y</v>
          </cell>
          <cell r="O66" t="str">
            <v>20210401-20220331</v>
          </cell>
          <cell r="P66" t="str">
            <v>555 CHESTNUT RIDGE ROAD, WOODCLIFF LAKE, NJ, 07677</v>
          </cell>
          <cell r="Q66">
            <v>44866</v>
          </cell>
        </row>
        <row r="67">
          <cell r="A67">
            <v>315134</v>
          </cell>
          <cell r="B67" t="str">
            <v>COMPLETE CARE AT GREEN KNOLL</v>
          </cell>
          <cell r="C67" t="str">
            <v>875 ROUTE 202-206 NORTH</v>
          </cell>
          <cell r="D67" t="str">
            <v>BRIDGEWATER</v>
          </cell>
          <cell r="E67" t="str">
            <v>NJ</v>
          </cell>
          <cell r="F67">
            <v>8807</v>
          </cell>
          <cell r="G67">
            <v>551</v>
          </cell>
          <cell r="H67" t="str">
            <v>Number of hospitalizations per 1000 long-stay resident days</v>
          </cell>
          <cell r="I67" t="str">
            <v>Long Stay</v>
          </cell>
          <cell r="J67">
            <v>1.3517999999999999</v>
          </cell>
          <cell r="K67">
            <v>1.3059320000000001</v>
          </cell>
          <cell r="L67">
            <v>1.480653</v>
          </cell>
          <cell r="M67"/>
          <cell r="N67" t="str">
            <v>Y</v>
          </cell>
          <cell r="O67" t="str">
            <v>20210401-20220331</v>
          </cell>
          <cell r="P67" t="str">
            <v>875 ROUTE 202-206 NORTH, BRIDGEWATER, NJ, 08807</v>
          </cell>
          <cell r="Q67">
            <v>44866</v>
          </cell>
        </row>
        <row r="68">
          <cell r="A68">
            <v>315135</v>
          </cell>
          <cell r="B68" t="str">
            <v>CREST POINTE REHABILITATION AND HEALTHCARE CENTER</v>
          </cell>
          <cell r="C68" t="str">
            <v>1515 HULSE ROAD</v>
          </cell>
          <cell r="D68" t="str">
            <v>PT PLEASANT</v>
          </cell>
          <cell r="E68" t="str">
            <v>NJ</v>
          </cell>
          <cell r="F68">
            <v>8742</v>
          </cell>
          <cell r="G68">
            <v>551</v>
          </cell>
          <cell r="H68" t="str">
            <v>Number of hospitalizations per 1000 long-stay resident days</v>
          </cell>
          <cell r="I68" t="str">
            <v>Long Stay</v>
          </cell>
          <cell r="J68">
            <v>1.633348</v>
          </cell>
          <cell r="K68">
            <v>1.8322909999999999</v>
          </cell>
          <cell r="L68">
            <v>1.719338</v>
          </cell>
          <cell r="M68"/>
          <cell r="N68" t="str">
            <v>Y</v>
          </cell>
          <cell r="O68" t="str">
            <v>20210401-20220331</v>
          </cell>
          <cell r="P68" t="str">
            <v>1515 HULSE ROAD, PT PLEASANT, NJ, 08742</v>
          </cell>
          <cell r="Q68">
            <v>44866</v>
          </cell>
        </row>
        <row r="69">
          <cell r="A69">
            <v>315136</v>
          </cell>
          <cell r="B69" t="str">
            <v>MERIDIAN NURSING &amp; REHABILITATION AT SHREWSBURY</v>
          </cell>
          <cell r="C69" t="str">
            <v>89 AVENUE AT THE COMMON</v>
          </cell>
          <cell r="D69" t="str">
            <v>SHREWSBURY</v>
          </cell>
          <cell r="E69" t="str">
            <v>NJ</v>
          </cell>
          <cell r="F69">
            <v>7702</v>
          </cell>
          <cell r="G69">
            <v>551</v>
          </cell>
          <cell r="H69" t="str">
            <v>Number of hospitalizations per 1000 long-stay resident days</v>
          </cell>
          <cell r="I69" t="str">
            <v>Long Stay</v>
          </cell>
          <cell r="J69">
            <v>1.581183</v>
          </cell>
          <cell r="K69">
            <v>1.7318739999999999</v>
          </cell>
          <cell r="L69">
            <v>1.678725</v>
          </cell>
          <cell r="M69"/>
          <cell r="N69" t="str">
            <v>Y</v>
          </cell>
          <cell r="O69" t="str">
            <v>20210401-20220331</v>
          </cell>
          <cell r="P69" t="str">
            <v>89 AVENUE AT THE COMMON, SHREWSBURY, NJ, 07702</v>
          </cell>
          <cell r="Q69">
            <v>44866</v>
          </cell>
        </row>
        <row r="70">
          <cell r="A70">
            <v>315137</v>
          </cell>
          <cell r="B70" t="str">
            <v>BARN HILL CARE AND REHAB CENTER</v>
          </cell>
          <cell r="C70" t="str">
            <v>249 HIGH STREET</v>
          </cell>
          <cell r="D70" t="str">
            <v>NEWTON</v>
          </cell>
          <cell r="E70" t="str">
            <v>NJ</v>
          </cell>
          <cell r="F70">
            <v>7860</v>
          </cell>
          <cell r="G70">
            <v>551</v>
          </cell>
          <cell r="H70" t="str">
            <v>Number of hospitalizations per 1000 long-stay resident days</v>
          </cell>
          <cell r="I70" t="str">
            <v>Long Stay</v>
          </cell>
          <cell r="J70">
            <v>1.773695</v>
          </cell>
          <cell r="K70">
            <v>1.3931309999999999</v>
          </cell>
          <cell r="L70">
            <v>1.203811</v>
          </cell>
          <cell r="M70"/>
          <cell r="N70" t="str">
            <v>Y</v>
          </cell>
          <cell r="O70" t="str">
            <v>20210401-20220331</v>
          </cell>
          <cell r="P70" t="str">
            <v>249 HIGH STREET, NEWTON, NJ, 07860</v>
          </cell>
          <cell r="Q70">
            <v>44866</v>
          </cell>
        </row>
        <row r="71">
          <cell r="A71">
            <v>315138</v>
          </cell>
          <cell r="B71" t="str">
            <v>TROY HILLS CENTER</v>
          </cell>
          <cell r="C71" t="str">
            <v>200 REYNOLDS AVE</v>
          </cell>
          <cell r="D71" t="str">
            <v>PARSIPPANY</v>
          </cell>
          <cell r="E71" t="str">
            <v>NJ</v>
          </cell>
          <cell r="F71">
            <v>7054</v>
          </cell>
          <cell r="G71">
            <v>551</v>
          </cell>
          <cell r="H71" t="str">
            <v>Number of hospitalizations per 1000 long-stay resident days</v>
          </cell>
          <cell r="I71" t="str">
            <v>Long Stay</v>
          </cell>
          <cell r="J71">
            <v>2.1429640000000001</v>
          </cell>
          <cell r="K71">
            <v>1.773639</v>
          </cell>
          <cell r="L71">
            <v>1.268516</v>
          </cell>
          <cell r="M71"/>
          <cell r="N71" t="str">
            <v>Y</v>
          </cell>
          <cell r="O71" t="str">
            <v>20210401-20220331</v>
          </cell>
          <cell r="P71" t="str">
            <v>200 REYNOLDS AVE, PARSIPPANY, NJ, 07054</v>
          </cell>
          <cell r="Q71">
            <v>44866</v>
          </cell>
        </row>
        <row r="72">
          <cell r="A72">
            <v>315140</v>
          </cell>
          <cell r="B72" t="str">
            <v>REHAB AT RIVER'S EDGE</v>
          </cell>
          <cell r="C72" t="str">
            <v>633 ROUTE 28</v>
          </cell>
          <cell r="D72" t="str">
            <v>RARITAN</v>
          </cell>
          <cell r="E72" t="str">
            <v>NJ</v>
          </cell>
          <cell r="F72">
            <v>8869</v>
          </cell>
          <cell r="G72">
            <v>551</v>
          </cell>
          <cell r="H72" t="str">
            <v>Number of hospitalizations per 1000 long-stay resident days</v>
          </cell>
          <cell r="I72" t="str">
            <v>Long Stay</v>
          </cell>
          <cell r="J72">
            <v>1.4515629999999999</v>
          </cell>
          <cell r="K72">
            <v>1.615211</v>
          </cell>
          <cell r="L72">
            <v>1.705449</v>
          </cell>
          <cell r="M72"/>
          <cell r="N72" t="str">
            <v>Y</v>
          </cell>
          <cell r="O72" t="str">
            <v>20210401-20220331</v>
          </cell>
          <cell r="P72" t="str">
            <v>633 ROUTE 28, RARITAN, NJ, 08869</v>
          </cell>
          <cell r="Q72">
            <v>44866</v>
          </cell>
        </row>
        <row r="73">
          <cell r="A73">
            <v>315141</v>
          </cell>
          <cell r="B73" t="str">
            <v>ABINGDON CARE &amp; REHABILITATION CENTER</v>
          </cell>
          <cell r="C73" t="str">
            <v>303 ROCK AVE</v>
          </cell>
          <cell r="D73" t="str">
            <v>GREEN BROOK</v>
          </cell>
          <cell r="E73" t="str">
            <v>NJ</v>
          </cell>
          <cell r="F73">
            <v>8812</v>
          </cell>
          <cell r="G73">
            <v>551</v>
          </cell>
          <cell r="H73" t="str">
            <v>Number of hospitalizations per 1000 long-stay resident days</v>
          </cell>
          <cell r="I73" t="str">
            <v>Long Stay</v>
          </cell>
          <cell r="J73">
            <v>1.1425920000000001</v>
          </cell>
          <cell r="K73">
            <v>1.0257579999999999</v>
          </cell>
          <cell r="L73">
            <v>1.3759380000000001</v>
          </cell>
          <cell r="M73"/>
          <cell r="N73" t="str">
            <v>Y</v>
          </cell>
          <cell r="O73" t="str">
            <v>20210401-20220331</v>
          </cell>
          <cell r="P73" t="str">
            <v>303 ROCK AVE, GREEN BROOK, NJ, 08812</v>
          </cell>
          <cell r="Q73">
            <v>44866</v>
          </cell>
        </row>
        <row r="74">
          <cell r="A74">
            <v>315142</v>
          </cell>
          <cell r="B74" t="str">
            <v>LLANFAIR HOUSE CARE &amp; REHABILITATION CENTER</v>
          </cell>
          <cell r="C74" t="str">
            <v>1140 BLACK OAK RIDGE ROAD</v>
          </cell>
          <cell r="D74" t="str">
            <v>WAYNE</v>
          </cell>
          <cell r="E74" t="str">
            <v>NJ</v>
          </cell>
          <cell r="F74">
            <v>7470</v>
          </cell>
          <cell r="G74">
            <v>551</v>
          </cell>
          <cell r="H74" t="str">
            <v>Number of hospitalizations per 1000 long-stay resident days</v>
          </cell>
          <cell r="I74" t="str">
            <v>Long Stay</v>
          </cell>
          <cell r="J74">
            <v>1.347961</v>
          </cell>
          <cell r="K74">
            <v>1.8107740000000001</v>
          </cell>
          <cell r="L74">
            <v>2.0588860000000002</v>
          </cell>
          <cell r="M74"/>
          <cell r="N74" t="str">
            <v>Y</v>
          </cell>
          <cell r="O74" t="str">
            <v>20210401-20220331</v>
          </cell>
          <cell r="P74" t="str">
            <v>1140 BLACK OAK RIDGE ROAD, WAYNE, NJ, 07470</v>
          </cell>
          <cell r="Q74">
            <v>44866</v>
          </cell>
        </row>
        <row r="75">
          <cell r="A75">
            <v>315143</v>
          </cell>
          <cell r="B75" t="str">
            <v>HOLLY MANOR CENTER</v>
          </cell>
          <cell r="C75" t="str">
            <v>84 COLD HILL ROAD</v>
          </cell>
          <cell r="D75" t="str">
            <v>MENDHAM</v>
          </cell>
          <cell r="E75" t="str">
            <v>NJ</v>
          </cell>
          <cell r="F75">
            <v>7945</v>
          </cell>
          <cell r="G75">
            <v>551</v>
          </cell>
          <cell r="H75" t="str">
            <v>Number of hospitalizations per 1000 long-stay resident days</v>
          </cell>
          <cell r="I75" t="str">
            <v>Long Stay</v>
          </cell>
          <cell r="J75">
            <v>1.0974950000000001</v>
          </cell>
          <cell r="K75">
            <v>0.91730199999999995</v>
          </cell>
          <cell r="L75">
            <v>1.2810170000000001</v>
          </cell>
          <cell r="M75"/>
          <cell r="N75" t="str">
            <v>Y</v>
          </cell>
          <cell r="O75" t="str">
            <v>20210401-20220331</v>
          </cell>
          <cell r="P75" t="str">
            <v>84 COLD HILL ROAD, MENDHAM, NJ, 07945</v>
          </cell>
          <cell r="Q75">
            <v>44866</v>
          </cell>
        </row>
        <row r="76">
          <cell r="A76">
            <v>315144</v>
          </cell>
          <cell r="B76" t="str">
            <v>MEDFORD LEAS</v>
          </cell>
          <cell r="C76" t="str">
            <v>ONE MEDFORD LEAS WAY</v>
          </cell>
          <cell r="D76" t="str">
            <v>MEDFORD</v>
          </cell>
          <cell r="E76" t="str">
            <v>NJ</v>
          </cell>
          <cell r="F76">
            <v>8055</v>
          </cell>
          <cell r="G76">
            <v>551</v>
          </cell>
          <cell r="H76" t="str">
            <v>Number of hospitalizations per 1000 long-stay resident days</v>
          </cell>
          <cell r="I76" t="str">
            <v>Long Stay</v>
          </cell>
          <cell r="J76" t="str">
            <v>---</v>
          </cell>
          <cell r="K76"/>
          <cell r="L76"/>
          <cell r="M76">
            <v>10</v>
          </cell>
          <cell r="N76" t="str">
            <v>Y</v>
          </cell>
          <cell r="O76" t="str">
            <v>20210401-20220331</v>
          </cell>
          <cell r="P76" t="str">
            <v>ONE MEDFORD LEAS WAY, MEDFORD, NJ, 08055</v>
          </cell>
          <cell r="Q76">
            <v>44866</v>
          </cell>
        </row>
        <row r="77">
          <cell r="A77">
            <v>315146</v>
          </cell>
          <cell r="B77" t="str">
            <v>CARE CONNECTION RAHWAY</v>
          </cell>
          <cell r="C77" t="str">
            <v>865 STONE STREET</v>
          </cell>
          <cell r="D77" t="str">
            <v>RAHWAY</v>
          </cell>
          <cell r="E77" t="str">
            <v>NJ</v>
          </cell>
          <cell r="F77">
            <v>7065</v>
          </cell>
          <cell r="G77">
            <v>551</v>
          </cell>
          <cell r="H77" t="str">
            <v>Number of hospitalizations per 1000 long-stay resident days</v>
          </cell>
          <cell r="I77" t="str">
            <v>Long Stay</v>
          </cell>
          <cell r="J77" t="str">
            <v>---</v>
          </cell>
          <cell r="K77"/>
          <cell r="L77"/>
          <cell r="M77">
            <v>10</v>
          </cell>
          <cell r="N77" t="str">
            <v>Y</v>
          </cell>
          <cell r="O77" t="str">
            <v>20210401-20220331</v>
          </cell>
          <cell r="P77" t="str">
            <v>865 STONE STREET, RAHWAY, NJ, 07065</v>
          </cell>
          <cell r="Q77">
            <v>44866</v>
          </cell>
        </row>
        <row r="78">
          <cell r="A78">
            <v>315147</v>
          </cell>
          <cell r="B78" t="str">
            <v>GROVE PARK HEALTHCARE AND REHABILITATION</v>
          </cell>
          <cell r="C78" t="str">
            <v>101 NORTH GROVE STREET</v>
          </cell>
          <cell r="D78" t="str">
            <v>EAST ORANGE</v>
          </cell>
          <cell r="E78" t="str">
            <v>NJ</v>
          </cell>
          <cell r="F78">
            <v>7017</v>
          </cell>
          <cell r="G78">
            <v>551</v>
          </cell>
          <cell r="H78" t="str">
            <v>Number of hospitalizations per 1000 long-stay resident days</v>
          </cell>
          <cell r="I78" t="str">
            <v>Long Stay</v>
          </cell>
          <cell r="J78">
            <v>2.3610799999999998</v>
          </cell>
          <cell r="K78">
            <v>2.7977620000000001</v>
          </cell>
          <cell r="L78">
            <v>1.8161240000000001</v>
          </cell>
          <cell r="M78"/>
          <cell r="N78" t="str">
            <v>Y</v>
          </cell>
          <cell r="O78" t="str">
            <v>20210401-20220331</v>
          </cell>
          <cell r="P78" t="str">
            <v>101 NORTH GROVE STREET, EAST ORANGE, NJ, 07017</v>
          </cell>
          <cell r="Q78">
            <v>44866</v>
          </cell>
        </row>
        <row r="79">
          <cell r="A79">
            <v>315149</v>
          </cell>
          <cell r="B79" t="str">
            <v>STERLING MANOR</v>
          </cell>
          <cell r="C79" t="str">
            <v>794 N FORKLANDING ROAD</v>
          </cell>
          <cell r="D79" t="str">
            <v>MAPLE SHADE</v>
          </cell>
          <cell r="E79" t="str">
            <v>NJ</v>
          </cell>
          <cell r="F79">
            <v>8052</v>
          </cell>
          <cell r="G79">
            <v>551</v>
          </cell>
          <cell r="H79" t="str">
            <v>Number of hospitalizations per 1000 long-stay resident days</v>
          </cell>
          <cell r="I79" t="str">
            <v>Long Stay</v>
          </cell>
          <cell r="J79">
            <v>2.8793549999999999</v>
          </cell>
          <cell r="K79">
            <v>3.0494690000000002</v>
          </cell>
          <cell r="L79">
            <v>1.6232089999999999</v>
          </cell>
          <cell r="M79"/>
          <cell r="N79" t="str">
            <v>Y</v>
          </cell>
          <cell r="O79" t="str">
            <v>20210401-20220331</v>
          </cell>
          <cell r="P79" t="str">
            <v>794 N FORKLANDING ROAD, MAPLE SHADE, NJ, 08052</v>
          </cell>
          <cell r="Q79">
            <v>44866</v>
          </cell>
        </row>
        <row r="80">
          <cell r="A80">
            <v>315152</v>
          </cell>
          <cell r="B80" t="str">
            <v>CARE ONE AT WELLINGTON</v>
          </cell>
          <cell r="C80" t="str">
            <v>301 UNION STREET</v>
          </cell>
          <cell r="D80" t="str">
            <v>HACKENSACK</v>
          </cell>
          <cell r="E80" t="str">
            <v>NJ</v>
          </cell>
          <cell r="F80">
            <v>7601</v>
          </cell>
          <cell r="G80">
            <v>551</v>
          </cell>
          <cell r="H80" t="str">
            <v>Number of hospitalizations per 1000 long-stay resident days</v>
          </cell>
          <cell r="I80" t="str">
            <v>Long Stay</v>
          </cell>
          <cell r="J80">
            <v>1.567016</v>
          </cell>
          <cell r="K80">
            <v>2.0382739999999999</v>
          </cell>
          <cell r="L80">
            <v>1.9935849999999999</v>
          </cell>
          <cell r="M80"/>
          <cell r="N80" t="str">
            <v>Y</v>
          </cell>
          <cell r="O80" t="str">
            <v>20210401-20220331</v>
          </cell>
          <cell r="P80" t="str">
            <v>301 UNION STREET, HACKENSACK, NJ, 07601</v>
          </cell>
          <cell r="Q80">
            <v>44866</v>
          </cell>
        </row>
        <row r="81">
          <cell r="A81">
            <v>315153</v>
          </cell>
          <cell r="B81" t="str">
            <v>MANOR, THE</v>
          </cell>
          <cell r="C81" t="str">
            <v>689 WEST MAIN ST</v>
          </cell>
          <cell r="D81" t="str">
            <v>FREEHOLD</v>
          </cell>
          <cell r="E81" t="str">
            <v>NJ</v>
          </cell>
          <cell r="F81">
            <v>7728</v>
          </cell>
          <cell r="G81">
            <v>551</v>
          </cell>
          <cell r="H81" t="str">
            <v>Number of hospitalizations per 1000 long-stay resident days</v>
          </cell>
          <cell r="I81" t="str">
            <v>Long Stay</v>
          </cell>
          <cell r="J81">
            <v>1.2482629999999999</v>
          </cell>
          <cell r="K81">
            <v>0.86281300000000005</v>
          </cell>
          <cell r="L81">
            <v>1.0593900000000001</v>
          </cell>
          <cell r="M81"/>
          <cell r="N81" t="str">
            <v>Y</v>
          </cell>
          <cell r="O81" t="str">
            <v>20210401-20220331</v>
          </cell>
          <cell r="P81" t="str">
            <v>689 WEST MAIN ST, FREEHOLD, NJ, 07728</v>
          </cell>
          <cell r="Q81">
            <v>44866</v>
          </cell>
        </row>
        <row r="82">
          <cell r="A82">
            <v>315157</v>
          </cell>
          <cell r="B82" t="str">
            <v>MORRISTOWN POST ACUTE REHAB AND NURSING CENTER</v>
          </cell>
          <cell r="C82" t="str">
            <v>77 MADISON AVENUE</v>
          </cell>
          <cell r="D82" t="str">
            <v>MORRISTOWN</v>
          </cell>
          <cell r="E82" t="str">
            <v>NJ</v>
          </cell>
          <cell r="F82">
            <v>7960</v>
          </cell>
          <cell r="G82">
            <v>551</v>
          </cell>
          <cell r="H82" t="str">
            <v>Number of hospitalizations per 1000 long-stay resident days</v>
          </cell>
          <cell r="I82" t="str">
            <v>Long Stay</v>
          </cell>
          <cell r="J82">
            <v>1.205484</v>
          </cell>
          <cell r="K82">
            <v>1.4597530000000001</v>
          </cell>
          <cell r="L82">
            <v>1.855936</v>
          </cell>
          <cell r="M82"/>
          <cell r="N82" t="str">
            <v>Y</v>
          </cell>
          <cell r="O82" t="str">
            <v>20210401-20220331</v>
          </cell>
          <cell r="P82" t="str">
            <v>77 MADISON AVENUE, MORRISTOWN, NJ, 07960</v>
          </cell>
          <cell r="Q82">
            <v>44866</v>
          </cell>
        </row>
        <row r="83">
          <cell r="A83">
            <v>315158</v>
          </cell>
          <cell r="B83" t="str">
            <v>RIDGEWOOD CENTER</v>
          </cell>
          <cell r="C83" t="str">
            <v>330 FRANKLIN TPK</v>
          </cell>
          <cell r="D83" t="str">
            <v>RIDGEWOOD</v>
          </cell>
          <cell r="E83" t="str">
            <v>NJ</v>
          </cell>
          <cell r="F83">
            <v>7450</v>
          </cell>
          <cell r="G83">
            <v>551</v>
          </cell>
          <cell r="H83" t="str">
            <v>Number of hospitalizations per 1000 long-stay resident days</v>
          </cell>
          <cell r="I83" t="str">
            <v>Long Stay</v>
          </cell>
          <cell r="J83">
            <v>1.3453919999999999</v>
          </cell>
          <cell r="K83">
            <v>1.654944</v>
          </cell>
          <cell r="L83">
            <v>1.885297</v>
          </cell>
          <cell r="M83"/>
          <cell r="N83" t="str">
            <v>Y</v>
          </cell>
          <cell r="O83" t="str">
            <v>20210401-20220331</v>
          </cell>
          <cell r="P83" t="str">
            <v>330 FRANKLIN TPK, RIDGEWOOD, NJ, 07450</v>
          </cell>
          <cell r="Q83">
            <v>44866</v>
          </cell>
        </row>
        <row r="84">
          <cell r="A84">
            <v>315159</v>
          </cell>
          <cell r="B84" t="str">
            <v>ELMWOOD HILLS HEALTHCARE CENTER LLC</v>
          </cell>
          <cell r="C84" t="str">
            <v>425 WOODBURY-TURNERSVILLE ROAD</v>
          </cell>
          <cell r="D84" t="str">
            <v>BLACKWOOD</v>
          </cell>
          <cell r="E84" t="str">
            <v>NJ</v>
          </cell>
          <cell r="F84">
            <v>8012</v>
          </cell>
          <cell r="G84">
            <v>551</v>
          </cell>
          <cell r="H84" t="str">
            <v>Number of hospitalizations per 1000 long-stay resident days</v>
          </cell>
          <cell r="I84" t="str">
            <v>Long Stay</v>
          </cell>
          <cell r="J84">
            <v>2.3413270000000002</v>
          </cell>
          <cell r="K84">
            <v>2.3201860000000001</v>
          </cell>
          <cell r="L84">
            <v>1.5188189999999999</v>
          </cell>
          <cell r="M84"/>
          <cell r="N84" t="str">
            <v>Y</v>
          </cell>
          <cell r="O84" t="str">
            <v>20210401-20220331</v>
          </cell>
          <cell r="P84" t="str">
            <v>425 WOODBURY-TURNERSVILLE ROAD, BLACKWOOD, NJ, 08012</v>
          </cell>
          <cell r="Q84">
            <v>44866</v>
          </cell>
        </row>
        <row r="85">
          <cell r="A85">
            <v>315164</v>
          </cell>
          <cell r="B85" t="str">
            <v>FAMILY OF CARING HEALTHCARE AT TENAFLY, LLC</v>
          </cell>
          <cell r="C85" t="str">
            <v>133 COUNTY ROAD</v>
          </cell>
          <cell r="D85" t="str">
            <v>TENAFLY</v>
          </cell>
          <cell r="E85" t="str">
            <v>NJ</v>
          </cell>
          <cell r="F85">
            <v>7670</v>
          </cell>
          <cell r="G85">
            <v>551</v>
          </cell>
          <cell r="H85" t="str">
            <v>Number of hospitalizations per 1000 long-stay resident days</v>
          </cell>
          <cell r="I85" t="str">
            <v>Long Stay</v>
          </cell>
          <cell r="J85">
            <v>1.3949860000000001</v>
          </cell>
          <cell r="K85">
            <v>1.0204949999999999</v>
          </cell>
          <cell r="L85">
            <v>1.1212089999999999</v>
          </cell>
          <cell r="M85"/>
          <cell r="N85" t="str">
            <v>Y</v>
          </cell>
          <cell r="O85" t="str">
            <v>20210401-20220331</v>
          </cell>
          <cell r="P85" t="str">
            <v>133 COUNTY ROAD, TENAFLY, NJ, 07670</v>
          </cell>
          <cell r="Q85">
            <v>44866</v>
          </cell>
        </row>
        <row r="86">
          <cell r="A86">
            <v>315166</v>
          </cell>
          <cell r="B86" t="str">
            <v>MASONIC VILLAGE AT BURLINGTON</v>
          </cell>
          <cell r="C86" t="str">
            <v>902 JACKSONVILLE ROAD</v>
          </cell>
          <cell r="D86" t="str">
            <v>BURLINGTON</v>
          </cell>
          <cell r="E86" t="str">
            <v>NJ</v>
          </cell>
          <cell r="F86">
            <v>8016</v>
          </cell>
          <cell r="G86">
            <v>551</v>
          </cell>
          <cell r="H86" t="str">
            <v>Number of hospitalizations per 1000 long-stay resident days</v>
          </cell>
          <cell r="I86" t="str">
            <v>Long Stay</v>
          </cell>
          <cell r="J86">
            <v>0.98230399999999995</v>
          </cell>
          <cell r="K86">
            <v>0.74951299999999998</v>
          </cell>
          <cell r="L86">
            <v>1.169441</v>
          </cell>
          <cell r="M86"/>
          <cell r="N86" t="str">
            <v>Y</v>
          </cell>
          <cell r="O86" t="str">
            <v>20210401-20220331</v>
          </cell>
          <cell r="P86" t="str">
            <v>902 JACKSONVILLE ROAD, BURLINGTON, NJ, 08016</v>
          </cell>
          <cell r="Q86">
            <v>44866</v>
          </cell>
        </row>
        <row r="87">
          <cell r="A87">
            <v>315171</v>
          </cell>
          <cell r="B87" t="str">
            <v>OAKLAND REHABILITATION AND HEALTHCARE  CENTER</v>
          </cell>
          <cell r="C87" t="str">
            <v>20 BREAKNECK ROAD</v>
          </cell>
          <cell r="D87" t="str">
            <v>OAKLAND</v>
          </cell>
          <cell r="E87" t="str">
            <v>NJ</v>
          </cell>
          <cell r="F87">
            <v>7436</v>
          </cell>
          <cell r="G87">
            <v>551</v>
          </cell>
          <cell r="H87" t="str">
            <v>Number of hospitalizations per 1000 long-stay resident days</v>
          </cell>
          <cell r="I87" t="str">
            <v>Long Stay</v>
          </cell>
          <cell r="J87">
            <v>1.3454660000000001</v>
          </cell>
          <cell r="K87">
            <v>1.329324</v>
          </cell>
          <cell r="L87">
            <v>1.5142720000000001</v>
          </cell>
          <cell r="M87"/>
          <cell r="N87" t="str">
            <v>Y</v>
          </cell>
          <cell r="O87" t="str">
            <v>20210401-20220331</v>
          </cell>
          <cell r="P87" t="str">
            <v>20 BREAKNECK ROAD, OAKLAND, NJ, 07436</v>
          </cell>
          <cell r="Q87">
            <v>44866</v>
          </cell>
        </row>
        <row r="88">
          <cell r="A88">
            <v>315174</v>
          </cell>
          <cell r="B88" t="str">
            <v>DEPTFORD CENTER FOR REHABILITATION AND HEALTHCARE</v>
          </cell>
          <cell r="C88" t="str">
            <v>1511 CLEMENTS BRIDGE RD</v>
          </cell>
          <cell r="D88" t="str">
            <v>DEPTFORD</v>
          </cell>
          <cell r="E88" t="str">
            <v>NJ</v>
          </cell>
          <cell r="F88">
            <v>8096</v>
          </cell>
          <cell r="G88">
            <v>551</v>
          </cell>
          <cell r="H88" t="str">
            <v>Number of hospitalizations per 1000 long-stay resident days</v>
          </cell>
          <cell r="I88" t="str">
            <v>Long Stay</v>
          </cell>
          <cell r="J88">
            <v>1.826057</v>
          </cell>
          <cell r="K88">
            <v>1.737711</v>
          </cell>
          <cell r="L88">
            <v>1.458507</v>
          </cell>
          <cell r="M88"/>
          <cell r="N88" t="str">
            <v>Y</v>
          </cell>
          <cell r="O88" t="str">
            <v>20210401-20220331</v>
          </cell>
          <cell r="P88" t="str">
            <v>1511 CLEMENTS BRIDGE RD, DEPTFORD, NJ, 08096</v>
          </cell>
          <cell r="Q88">
            <v>44866</v>
          </cell>
        </row>
        <row r="89">
          <cell r="A89">
            <v>315176</v>
          </cell>
          <cell r="B89" t="str">
            <v>MEDFORD CARE CENTER</v>
          </cell>
          <cell r="C89" t="str">
            <v>185 TUCKERTON ROAD</v>
          </cell>
          <cell r="D89" t="str">
            <v>MEDFORD</v>
          </cell>
          <cell r="E89" t="str">
            <v>NJ</v>
          </cell>
          <cell r="F89">
            <v>8055</v>
          </cell>
          <cell r="G89">
            <v>551</v>
          </cell>
          <cell r="H89" t="str">
            <v>Number of hospitalizations per 1000 long-stay resident days</v>
          </cell>
          <cell r="I89" t="str">
            <v>Long Stay</v>
          </cell>
          <cell r="J89">
            <v>1.053285</v>
          </cell>
          <cell r="K89">
            <v>1.0939779999999999</v>
          </cell>
          <cell r="L89">
            <v>1.591871</v>
          </cell>
          <cell r="M89"/>
          <cell r="N89" t="str">
            <v>Y</v>
          </cell>
          <cell r="O89" t="str">
            <v>20210401-20220331</v>
          </cell>
          <cell r="P89" t="str">
            <v>185 TUCKERTON ROAD, MEDFORD, NJ, 08055</v>
          </cell>
          <cell r="Q89">
            <v>44866</v>
          </cell>
        </row>
        <row r="90">
          <cell r="A90">
            <v>315177</v>
          </cell>
          <cell r="B90" t="str">
            <v>GATEWAY CARE CENTER</v>
          </cell>
          <cell r="C90" t="str">
            <v>139 GRANT AVE</v>
          </cell>
          <cell r="D90" t="str">
            <v>EATONTOWN</v>
          </cell>
          <cell r="E90" t="str">
            <v>NJ</v>
          </cell>
          <cell r="F90">
            <v>7724</v>
          </cell>
          <cell r="G90">
            <v>551</v>
          </cell>
          <cell r="H90" t="str">
            <v>Number of hospitalizations per 1000 long-stay resident days</v>
          </cell>
          <cell r="I90" t="str">
            <v>Long Stay</v>
          </cell>
          <cell r="J90">
            <v>1.920652</v>
          </cell>
          <cell r="K90">
            <v>1.4557249999999999</v>
          </cell>
          <cell r="L90">
            <v>1.1616519999999999</v>
          </cell>
          <cell r="M90"/>
          <cell r="N90" t="str">
            <v>Y</v>
          </cell>
          <cell r="O90" t="str">
            <v>20210401-20220331</v>
          </cell>
          <cell r="P90" t="str">
            <v>139 GRANT AVE, EATONTOWN, NJ, 07724</v>
          </cell>
          <cell r="Q90">
            <v>44866</v>
          </cell>
        </row>
        <row r="91">
          <cell r="A91">
            <v>315178</v>
          </cell>
          <cell r="B91" t="str">
            <v>COMPLETE CARE AT ORANGE PARK</v>
          </cell>
          <cell r="C91" t="str">
            <v>140 PARK AVE</v>
          </cell>
          <cell r="D91" t="str">
            <v>EAST ORANGE</v>
          </cell>
          <cell r="E91" t="str">
            <v>NJ</v>
          </cell>
          <cell r="F91">
            <v>7017</v>
          </cell>
          <cell r="G91">
            <v>551</v>
          </cell>
          <cell r="H91" t="str">
            <v>Number of hospitalizations per 1000 long-stay resident days</v>
          </cell>
          <cell r="I91" t="str">
            <v>Long Stay</v>
          </cell>
          <cell r="J91">
            <v>2.0321349999999998</v>
          </cell>
          <cell r="K91">
            <v>2.0135770000000002</v>
          </cell>
          <cell r="L91">
            <v>1.518662</v>
          </cell>
          <cell r="M91"/>
          <cell r="N91" t="str">
            <v>Y</v>
          </cell>
          <cell r="O91" t="str">
            <v>20210401-20220331</v>
          </cell>
          <cell r="P91" t="str">
            <v>140 PARK AVE, EAST ORANGE, NJ, 07017</v>
          </cell>
          <cell r="Q91">
            <v>44866</v>
          </cell>
        </row>
        <row r="92">
          <cell r="A92">
            <v>315179</v>
          </cell>
          <cell r="B92" t="str">
            <v>AUTUMN LAKE HEALTHCARE AT OCEANVIEW</v>
          </cell>
          <cell r="C92" t="str">
            <v>2721 ROUTE 9</v>
          </cell>
          <cell r="D92" t="str">
            <v>OCEAN VIEW</v>
          </cell>
          <cell r="E92" t="str">
            <v>NJ</v>
          </cell>
          <cell r="F92">
            <v>8230</v>
          </cell>
          <cell r="G92">
            <v>551</v>
          </cell>
          <cell r="H92" t="str">
            <v>Number of hospitalizations per 1000 long-stay resident days</v>
          </cell>
          <cell r="I92" t="str">
            <v>Long Stay</v>
          </cell>
          <cell r="J92">
            <v>1.8184849999999999</v>
          </cell>
          <cell r="K92">
            <v>1.528818</v>
          </cell>
          <cell r="L92">
            <v>1.288521</v>
          </cell>
          <cell r="M92"/>
          <cell r="N92" t="str">
            <v>Y</v>
          </cell>
          <cell r="O92" t="str">
            <v>20210401-20220331</v>
          </cell>
          <cell r="P92" t="str">
            <v>2721 ROUTE 9, OCEAN VIEW, NJ, 08230</v>
          </cell>
          <cell r="Q92">
            <v>44866</v>
          </cell>
        </row>
        <row r="93">
          <cell r="A93">
            <v>315180</v>
          </cell>
          <cell r="B93" t="str">
            <v>ALAMEDA CENTER FOR REHABILITATION AND HEALTHCARE</v>
          </cell>
          <cell r="C93" t="str">
            <v>303 ELM STREET</v>
          </cell>
          <cell r="D93" t="str">
            <v>PERTH AMBOY</v>
          </cell>
          <cell r="E93" t="str">
            <v>NJ</v>
          </cell>
          <cell r="F93">
            <v>8861</v>
          </cell>
          <cell r="G93">
            <v>551</v>
          </cell>
          <cell r="H93" t="str">
            <v>Number of hospitalizations per 1000 long-stay resident days</v>
          </cell>
          <cell r="I93" t="str">
            <v>Long Stay</v>
          </cell>
          <cell r="J93">
            <v>1.2628200000000001</v>
          </cell>
          <cell r="K93">
            <v>1.318516</v>
          </cell>
          <cell r="L93">
            <v>1.600255</v>
          </cell>
          <cell r="M93"/>
          <cell r="N93" t="str">
            <v>Y</v>
          </cell>
          <cell r="O93" t="str">
            <v>20210401-20220331</v>
          </cell>
          <cell r="P93" t="str">
            <v>303 ELM STREET, PERTH AMBOY, NJ, 08861</v>
          </cell>
          <cell r="Q93">
            <v>44866</v>
          </cell>
        </row>
        <row r="94">
          <cell r="A94">
            <v>315182</v>
          </cell>
          <cell r="B94" t="str">
            <v>BRIDGEWAY CARE AND REHAB CENTER AT BRIDGEWATER</v>
          </cell>
          <cell r="C94" t="str">
            <v>270 ROUTE 28</v>
          </cell>
          <cell r="D94" t="str">
            <v>BRIDGEWATER</v>
          </cell>
          <cell r="E94" t="str">
            <v>NJ</v>
          </cell>
          <cell r="F94">
            <v>8807</v>
          </cell>
          <cell r="G94">
            <v>551</v>
          </cell>
          <cell r="H94" t="str">
            <v>Number of hospitalizations per 1000 long-stay resident days</v>
          </cell>
          <cell r="I94" t="str">
            <v>Long Stay</v>
          </cell>
          <cell r="J94">
            <v>1.724561</v>
          </cell>
          <cell r="K94">
            <v>1.759282</v>
          </cell>
          <cell r="L94">
            <v>1.563515</v>
          </cell>
          <cell r="M94"/>
          <cell r="N94" t="str">
            <v>Y</v>
          </cell>
          <cell r="O94" t="str">
            <v>20210401-20220331</v>
          </cell>
          <cell r="P94" t="str">
            <v>270 ROUTE 28, BRIDGEWATER, NJ, 08807</v>
          </cell>
          <cell r="Q94">
            <v>44866</v>
          </cell>
        </row>
        <row r="95">
          <cell r="A95">
            <v>315183</v>
          </cell>
          <cell r="B95" t="str">
            <v>PREMIER CADBURY OF CHERRY HILL</v>
          </cell>
          <cell r="C95" t="str">
            <v>2150 ROUTE 38</v>
          </cell>
          <cell r="D95" t="str">
            <v>CHERRY HILL</v>
          </cell>
          <cell r="E95" t="str">
            <v>NJ</v>
          </cell>
          <cell r="F95">
            <v>8002</v>
          </cell>
          <cell r="G95">
            <v>551</v>
          </cell>
          <cell r="H95" t="str">
            <v>Number of hospitalizations per 1000 long-stay resident days</v>
          </cell>
          <cell r="I95" t="str">
            <v>Long Stay</v>
          </cell>
          <cell r="J95">
            <v>1.465033</v>
          </cell>
          <cell r="K95">
            <v>1.312408</v>
          </cell>
          <cell r="L95">
            <v>1.372989</v>
          </cell>
          <cell r="M95"/>
          <cell r="N95" t="str">
            <v>Y</v>
          </cell>
          <cell r="O95" t="str">
            <v>20210401-20220331</v>
          </cell>
          <cell r="P95" t="str">
            <v>2150 ROUTE 38, CHERRY HILL, NJ, 08002</v>
          </cell>
          <cell r="Q95">
            <v>44866</v>
          </cell>
        </row>
        <row r="96">
          <cell r="A96">
            <v>315185</v>
          </cell>
          <cell r="B96" t="str">
            <v>COMPLETE CARE AT LINWOOD, LLC</v>
          </cell>
          <cell r="C96" t="str">
            <v>201 NEW ROAD AND CENTRAL AVE</v>
          </cell>
          <cell r="D96" t="str">
            <v>LINWOOD</v>
          </cell>
          <cell r="E96" t="str">
            <v>NJ</v>
          </cell>
          <cell r="F96">
            <v>8221</v>
          </cell>
          <cell r="G96">
            <v>551</v>
          </cell>
          <cell r="H96" t="str">
            <v>Number of hospitalizations per 1000 long-stay resident days</v>
          </cell>
          <cell r="I96" t="str">
            <v>Long Stay</v>
          </cell>
          <cell r="J96">
            <v>2.043024</v>
          </cell>
          <cell r="K96">
            <v>2.5870989999999998</v>
          </cell>
          <cell r="L96">
            <v>1.9408190000000001</v>
          </cell>
          <cell r="M96"/>
          <cell r="N96" t="str">
            <v>Y</v>
          </cell>
          <cell r="O96" t="str">
            <v>20210401-20220331</v>
          </cell>
          <cell r="P96" t="str">
            <v>201 NEW ROAD AND CENTRAL AVE, LINWOOD, NJ, 08221</v>
          </cell>
          <cell r="Q96">
            <v>44866</v>
          </cell>
        </row>
        <row r="97">
          <cell r="A97">
            <v>315187</v>
          </cell>
          <cell r="B97" t="str">
            <v>ECHELON CARE AND REHAB</v>
          </cell>
          <cell r="C97" t="str">
            <v>1302 LAUREL OAK ROAD</v>
          </cell>
          <cell r="D97" t="str">
            <v>VOORHEES</v>
          </cell>
          <cell r="E97" t="str">
            <v>NJ</v>
          </cell>
          <cell r="F97">
            <v>8043</v>
          </cell>
          <cell r="G97">
            <v>551</v>
          </cell>
          <cell r="H97" t="str">
            <v>Number of hospitalizations per 1000 long-stay resident days</v>
          </cell>
          <cell r="I97" t="str">
            <v>Long Stay</v>
          </cell>
          <cell r="J97">
            <v>1.6924729999999999</v>
          </cell>
          <cell r="K97">
            <v>1.556729</v>
          </cell>
          <cell r="L97">
            <v>1.409732</v>
          </cell>
          <cell r="M97"/>
          <cell r="N97" t="str">
            <v>Y</v>
          </cell>
          <cell r="O97" t="str">
            <v>20210401-20220331</v>
          </cell>
          <cell r="P97" t="str">
            <v>1302 LAUREL OAK ROAD, VOORHEES, NJ, 08043</v>
          </cell>
          <cell r="Q97">
            <v>44866</v>
          </cell>
        </row>
        <row r="98">
          <cell r="A98">
            <v>315190</v>
          </cell>
          <cell r="B98" t="str">
            <v>LEISURE CHATEAU REHABILITATION</v>
          </cell>
          <cell r="C98" t="str">
            <v>962 RIVER AVE</v>
          </cell>
          <cell r="D98" t="str">
            <v>LAKEWOOD</v>
          </cell>
          <cell r="E98" t="str">
            <v>NJ</v>
          </cell>
          <cell r="F98">
            <v>8701</v>
          </cell>
          <cell r="G98">
            <v>551</v>
          </cell>
          <cell r="H98" t="str">
            <v>Number of hospitalizations per 1000 long-stay resident days</v>
          </cell>
          <cell r="I98" t="str">
            <v>Long Stay</v>
          </cell>
          <cell r="J98">
            <v>1.729263</v>
          </cell>
          <cell r="K98">
            <v>1.285547</v>
          </cell>
          <cell r="L98">
            <v>1.1393899999999999</v>
          </cell>
          <cell r="M98"/>
          <cell r="N98" t="str">
            <v>Y</v>
          </cell>
          <cell r="O98" t="str">
            <v>20210401-20220331</v>
          </cell>
          <cell r="P98" t="str">
            <v>962 RIVER AVE, LAKEWOOD, NJ, 08701</v>
          </cell>
          <cell r="Q98">
            <v>44866</v>
          </cell>
        </row>
        <row r="99">
          <cell r="A99">
            <v>315192</v>
          </cell>
          <cell r="B99" t="str">
            <v>ALARIS HEALTH AT KEARNY</v>
          </cell>
          <cell r="C99" t="str">
            <v>206 BERGEN AVE</v>
          </cell>
          <cell r="D99" t="str">
            <v>KEARNY</v>
          </cell>
          <cell r="E99" t="str">
            <v>NJ</v>
          </cell>
          <cell r="F99">
            <v>7032</v>
          </cell>
          <cell r="G99">
            <v>551</v>
          </cell>
          <cell r="H99" t="str">
            <v>Number of hospitalizations per 1000 long-stay resident days</v>
          </cell>
          <cell r="I99" t="str">
            <v>Long Stay</v>
          </cell>
          <cell r="J99" t="str">
            <v>*</v>
          </cell>
          <cell r="K99"/>
          <cell r="L99"/>
          <cell r="M99">
            <v>9</v>
          </cell>
          <cell r="N99" t="str">
            <v>Y</v>
          </cell>
          <cell r="O99" t="str">
            <v>20210401-20220331</v>
          </cell>
          <cell r="P99" t="str">
            <v>206 BERGEN AVE, KEARNY, NJ, 07032</v>
          </cell>
          <cell r="Q99">
            <v>44866</v>
          </cell>
        </row>
        <row r="100">
          <cell r="A100">
            <v>315193</v>
          </cell>
          <cell r="B100" t="str">
            <v>OCEANA REHABILITATION AND NC</v>
          </cell>
          <cell r="C100" t="str">
            <v>502 ROUTE 9 NORTH</v>
          </cell>
          <cell r="D100" t="str">
            <v>CAPE MAY COURT HOUSE</v>
          </cell>
          <cell r="E100" t="str">
            <v>NJ</v>
          </cell>
          <cell r="F100">
            <v>8210</v>
          </cell>
          <cell r="G100">
            <v>551</v>
          </cell>
          <cell r="H100" t="str">
            <v>Number of hospitalizations per 1000 long-stay resident days</v>
          </cell>
          <cell r="I100" t="str">
            <v>Long Stay</v>
          </cell>
          <cell r="J100">
            <v>1.418812</v>
          </cell>
          <cell r="K100">
            <v>0.84257800000000005</v>
          </cell>
          <cell r="L100">
            <v>0.910188</v>
          </cell>
          <cell r="M100"/>
          <cell r="N100" t="str">
            <v>Y</v>
          </cell>
          <cell r="O100" t="str">
            <v>20210401-20220331</v>
          </cell>
          <cell r="P100" t="str">
            <v>502 ROUTE 9 NORTH, CAPE MAY COURT HOUSE, NJ, 08210</v>
          </cell>
          <cell r="Q100">
            <v>44866</v>
          </cell>
        </row>
        <row r="101">
          <cell r="A101">
            <v>315194</v>
          </cell>
          <cell r="B101" t="str">
            <v>ST JOSEPH'S HEALTHCARE AND REHAB CENTER</v>
          </cell>
          <cell r="C101" t="str">
            <v>315 EAST LINDSLEY ROAD</v>
          </cell>
          <cell r="D101" t="str">
            <v>CEDAR GROVE</v>
          </cell>
          <cell r="E101" t="str">
            <v>NJ</v>
          </cell>
          <cell r="F101">
            <v>7009</v>
          </cell>
          <cell r="G101">
            <v>551</v>
          </cell>
          <cell r="H101" t="str">
            <v>Number of hospitalizations per 1000 long-stay resident days</v>
          </cell>
          <cell r="I101" t="str">
            <v>Long Stay</v>
          </cell>
          <cell r="J101">
            <v>1.2937369999999999</v>
          </cell>
          <cell r="K101">
            <v>1.003714</v>
          </cell>
          <cell r="L101">
            <v>1.1890750000000001</v>
          </cell>
          <cell r="M101"/>
          <cell r="N101" t="str">
            <v>Y</v>
          </cell>
          <cell r="O101" t="str">
            <v>20210401-20220331</v>
          </cell>
          <cell r="P101" t="str">
            <v>315 EAST LINDSLEY ROAD, CEDAR GROVE, NJ, 07009</v>
          </cell>
          <cell r="Q101">
            <v>44866</v>
          </cell>
        </row>
        <row r="102">
          <cell r="A102">
            <v>315195</v>
          </cell>
          <cell r="B102" t="str">
            <v>AUTUMN LAKE HEALTHCARE AT BERKELEY HEIGHTS</v>
          </cell>
          <cell r="C102" t="str">
            <v>35 COTTAGE STREET</v>
          </cell>
          <cell r="D102" t="str">
            <v>BERKELEY HEIGHTS</v>
          </cell>
          <cell r="E102" t="str">
            <v>NJ</v>
          </cell>
          <cell r="F102">
            <v>7922</v>
          </cell>
          <cell r="G102">
            <v>551</v>
          </cell>
          <cell r="H102" t="str">
            <v>Number of hospitalizations per 1000 long-stay resident days</v>
          </cell>
          <cell r="I102" t="str">
            <v>Long Stay</v>
          </cell>
          <cell r="J102">
            <v>2.4874649999999998</v>
          </cell>
          <cell r="K102">
            <v>2.5666099999999998</v>
          </cell>
          <cell r="L102">
            <v>1.581423</v>
          </cell>
          <cell r="M102"/>
          <cell r="N102" t="str">
            <v>Y</v>
          </cell>
          <cell r="O102" t="str">
            <v>20210401-20220331</v>
          </cell>
          <cell r="P102" t="str">
            <v>35 COTTAGE STREET, BERKELEY HEIGHTS, NJ, 07922</v>
          </cell>
          <cell r="Q102">
            <v>44866</v>
          </cell>
        </row>
        <row r="103">
          <cell r="A103">
            <v>315196</v>
          </cell>
          <cell r="B103" t="str">
            <v>ARISTACARE AT MANCHESTER</v>
          </cell>
          <cell r="C103" t="str">
            <v>1770 TOBIAS AVENUE</v>
          </cell>
          <cell r="D103" t="str">
            <v>MANCHESTER</v>
          </cell>
          <cell r="E103" t="str">
            <v>NJ</v>
          </cell>
          <cell r="F103">
            <v>8759</v>
          </cell>
          <cell r="G103">
            <v>551</v>
          </cell>
          <cell r="H103" t="str">
            <v>Number of hospitalizations per 1000 long-stay resident days</v>
          </cell>
          <cell r="I103" t="str">
            <v>Long Stay</v>
          </cell>
          <cell r="J103">
            <v>1.5006630000000001</v>
          </cell>
          <cell r="K103">
            <v>1.3721190000000001</v>
          </cell>
          <cell r="L103">
            <v>1.401373</v>
          </cell>
          <cell r="M103"/>
          <cell r="N103" t="str">
            <v>Y</v>
          </cell>
          <cell r="O103" t="str">
            <v>20210401-20220331</v>
          </cell>
          <cell r="P103" t="str">
            <v>1770 TOBIAS AVENUE, MANCHESTER, NJ, 08759</v>
          </cell>
          <cell r="Q103">
            <v>44866</v>
          </cell>
        </row>
        <row r="104">
          <cell r="A104">
            <v>315198</v>
          </cell>
          <cell r="B104" t="str">
            <v>ADROIT CARE REHABILITATION AND NURSING CENTER</v>
          </cell>
          <cell r="C104" t="str">
            <v>1777 LAWRENCE STREET</v>
          </cell>
          <cell r="D104" t="str">
            <v>RAHWAY</v>
          </cell>
          <cell r="E104" t="str">
            <v>NJ</v>
          </cell>
          <cell r="F104">
            <v>7065</v>
          </cell>
          <cell r="G104">
            <v>551</v>
          </cell>
          <cell r="H104" t="str">
            <v>Number of hospitalizations per 1000 long-stay resident days</v>
          </cell>
          <cell r="I104" t="str">
            <v>Long Stay</v>
          </cell>
          <cell r="J104" t="str">
            <v>*</v>
          </cell>
          <cell r="K104"/>
          <cell r="L104"/>
          <cell r="M104">
            <v>9</v>
          </cell>
          <cell r="N104" t="str">
            <v>Y</v>
          </cell>
          <cell r="O104" t="str">
            <v>20210401-20220331</v>
          </cell>
          <cell r="P104" t="str">
            <v>1777 LAWRENCE STREET, RAHWAY, NJ, 07065</v>
          </cell>
          <cell r="Q104">
            <v>44866</v>
          </cell>
        </row>
        <row r="105">
          <cell r="A105">
            <v>315199</v>
          </cell>
          <cell r="B105" t="str">
            <v>IMPERIAL CARE CENTER</v>
          </cell>
          <cell r="C105" t="str">
            <v>919 GREEN GROVE ROAD</v>
          </cell>
          <cell r="D105" t="str">
            <v>NEPTUNE</v>
          </cell>
          <cell r="E105" t="str">
            <v>NJ</v>
          </cell>
          <cell r="F105">
            <v>7753</v>
          </cell>
          <cell r="G105">
            <v>551</v>
          </cell>
          <cell r="H105" t="str">
            <v>Number of hospitalizations per 1000 long-stay resident days</v>
          </cell>
          <cell r="I105" t="str">
            <v>Long Stay</v>
          </cell>
          <cell r="J105">
            <v>2.3176519999999998</v>
          </cell>
          <cell r="K105">
            <v>1.96038</v>
          </cell>
          <cell r="L105">
            <v>1.296395</v>
          </cell>
          <cell r="M105"/>
          <cell r="N105" t="str">
            <v>Y</v>
          </cell>
          <cell r="O105" t="str">
            <v>20210401-20220331</v>
          </cell>
          <cell r="P105" t="str">
            <v>919 GREEN GROVE ROAD, NEPTUNE, NJ, 07753</v>
          </cell>
          <cell r="Q105">
            <v>44866</v>
          </cell>
        </row>
        <row r="106">
          <cell r="A106">
            <v>315200</v>
          </cell>
          <cell r="B106" t="str">
            <v>ARISTACARE AT PARKSIDE</v>
          </cell>
          <cell r="C106" t="str">
            <v>400 W STIMPSON AVE</v>
          </cell>
          <cell r="D106" t="str">
            <v>LINDEN</v>
          </cell>
          <cell r="E106" t="str">
            <v>NJ</v>
          </cell>
          <cell r="F106">
            <v>7036</v>
          </cell>
          <cell r="G106">
            <v>551</v>
          </cell>
          <cell r="H106" t="str">
            <v>Number of hospitalizations per 1000 long-stay resident days</v>
          </cell>
          <cell r="I106" t="str">
            <v>Long Stay</v>
          </cell>
          <cell r="J106">
            <v>2.6257169999999999</v>
          </cell>
          <cell r="K106">
            <v>2.3139219999999998</v>
          </cell>
          <cell r="L106">
            <v>1.3506609999999999</v>
          </cell>
          <cell r="M106"/>
          <cell r="N106" t="str">
            <v>Y</v>
          </cell>
          <cell r="O106" t="str">
            <v>20210401-20220331</v>
          </cell>
          <cell r="P106" t="str">
            <v>400 W STIMPSON AVE, LINDEN, NJ, 07036</v>
          </cell>
          <cell r="Q106">
            <v>44866</v>
          </cell>
        </row>
        <row r="107">
          <cell r="A107">
            <v>315201</v>
          </cell>
          <cell r="B107" t="str">
            <v>CAMBRIDGE REHABILITATION AND HEALTHCARE CENTER</v>
          </cell>
          <cell r="C107" t="str">
            <v>255 EAST MAIN ST</v>
          </cell>
          <cell r="D107" t="str">
            <v>MOORESTOWN</v>
          </cell>
          <cell r="E107" t="str">
            <v>NJ</v>
          </cell>
          <cell r="F107">
            <v>8057</v>
          </cell>
          <cell r="G107">
            <v>551</v>
          </cell>
          <cell r="H107" t="str">
            <v>Number of hospitalizations per 1000 long-stay resident days</v>
          </cell>
          <cell r="I107" t="str">
            <v>Long Stay</v>
          </cell>
          <cell r="J107">
            <v>1.503741</v>
          </cell>
          <cell r="K107">
            <v>1.8278749999999999</v>
          </cell>
          <cell r="L107">
            <v>1.8630260000000001</v>
          </cell>
          <cell r="M107"/>
          <cell r="N107" t="str">
            <v>Y</v>
          </cell>
          <cell r="O107" t="str">
            <v>20210401-20220331</v>
          </cell>
          <cell r="P107" t="str">
            <v>255 EAST MAIN ST, MOORESTOWN, NJ, 08057</v>
          </cell>
          <cell r="Q107">
            <v>44866</v>
          </cell>
        </row>
        <row r="108">
          <cell r="A108">
            <v>315202</v>
          </cell>
          <cell r="B108" t="str">
            <v>LOPATCONG CENTER</v>
          </cell>
          <cell r="C108" t="str">
            <v>390 RED SCHOOL LANE</v>
          </cell>
          <cell r="D108" t="str">
            <v>PHILLIPSBURG</v>
          </cell>
          <cell r="E108" t="str">
            <v>NJ</v>
          </cell>
          <cell r="F108">
            <v>8865</v>
          </cell>
          <cell r="G108">
            <v>551</v>
          </cell>
          <cell r="H108" t="str">
            <v>Number of hospitalizations per 1000 long-stay resident days</v>
          </cell>
          <cell r="I108" t="str">
            <v>Long Stay</v>
          </cell>
          <cell r="J108">
            <v>1.1567160000000001</v>
          </cell>
          <cell r="K108">
            <v>1.051104</v>
          </cell>
          <cell r="L108">
            <v>1.3927210000000001</v>
          </cell>
          <cell r="M108"/>
          <cell r="N108" t="str">
            <v>Y</v>
          </cell>
          <cell r="O108" t="str">
            <v>20210401-20220331</v>
          </cell>
          <cell r="P108" t="str">
            <v>390 RED SCHOOL LANE, PHILLIPSBURG, NJ, 08865</v>
          </cell>
          <cell r="Q108">
            <v>44866</v>
          </cell>
        </row>
        <row r="109">
          <cell r="A109">
            <v>315204</v>
          </cell>
          <cell r="B109" t="str">
            <v>CANTERBURY AT CEDAR GROVE</v>
          </cell>
          <cell r="C109" t="str">
            <v>398 POMPTON AVENUE</v>
          </cell>
          <cell r="D109" t="str">
            <v>CEDAR GROVE</v>
          </cell>
          <cell r="E109" t="str">
            <v>NJ</v>
          </cell>
          <cell r="F109">
            <v>7009</v>
          </cell>
          <cell r="G109">
            <v>551</v>
          </cell>
          <cell r="H109" t="str">
            <v>Number of hospitalizations per 1000 long-stay resident days</v>
          </cell>
          <cell r="I109" t="str">
            <v>Long Stay</v>
          </cell>
          <cell r="J109">
            <v>0.82706900000000005</v>
          </cell>
          <cell r="K109">
            <v>0.63027900000000003</v>
          </cell>
          <cell r="L109">
            <v>1.167983</v>
          </cell>
          <cell r="M109"/>
          <cell r="N109" t="str">
            <v>Y</v>
          </cell>
          <cell r="O109" t="str">
            <v>20210401-20220331</v>
          </cell>
          <cell r="P109" t="str">
            <v>398 POMPTON AVENUE, CEDAR GROVE, NJ, 07009</v>
          </cell>
          <cell r="Q109">
            <v>44866</v>
          </cell>
        </row>
        <row r="110">
          <cell r="A110">
            <v>315205</v>
          </cell>
          <cell r="B110" t="str">
            <v>MAJESTIC CENTER FOR REHAB &amp; SUB-ACUTE CARE</v>
          </cell>
          <cell r="C110" t="str">
            <v>TWO COOPER PLAZA</v>
          </cell>
          <cell r="D110" t="str">
            <v>CAMDEN</v>
          </cell>
          <cell r="E110" t="str">
            <v>NJ</v>
          </cell>
          <cell r="F110">
            <v>8103</v>
          </cell>
          <cell r="G110">
            <v>551</v>
          </cell>
          <cell r="H110" t="str">
            <v>Number of hospitalizations per 1000 long-stay resident days</v>
          </cell>
          <cell r="I110" t="str">
            <v>Long Stay</v>
          </cell>
          <cell r="J110">
            <v>2.1441590000000001</v>
          </cell>
          <cell r="K110">
            <v>3.0086499999999998</v>
          </cell>
          <cell r="L110">
            <v>2.1506020000000001</v>
          </cell>
          <cell r="M110"/>
          <cell r="N110" t="str">
            <v>Y</v>
          </cell>
          <cell r="O110" t="str">
            <v>20210401-20220331</v>
          </cell>
          <cell r="P110" t="str">
            <v>TWO COOPER PLAZA, CAMDEN, NJ, 08103</v>
          </cell>
          <cell r="Q110">
            <v>44866</v>
          </cell>
        </row>
        <row r="111">
          <cell r="A111">
            <v>315206</v>
          </cell>
          <cell r="B111" t="str">
            <v>THE BAY AT MANAHAWKIN HEALTH AND REHAB CENTER</v>
          </cell>
          <cell r="C111" t="str">
            <v>1211 RT 72 WEST</v>
          </cell>
          <cell r="D111" t="str">
            <v>MANAHAWKIN</v>
          </cell>
          <cell r="E111" t="str">
            <v>NJ</v>
          </cell>
          <cell r="F111">
            <v>8050</v>
          </cell>
          <cell r="G111">
            <v>551</v>
          </cell>
          <cell r="H111" t="str">
            <v>Number of hospitalizations per 1000 long-stay resident days</v>
          </cell>
          <cell r="I111" t="str">
            <v>Long Stay</v>
          </cell>
          <cell r="J111">
            <v>3.2000500000000001</v>
          </cell>
          <cell r="K111">
            <v>3.2342659999999999</v>
          </cell>
          <cell r="L111">
            <v>1.5490459999999999</v>
          </cell>
          <cell r="M111"/>
          <cell r="N111" t="str">
            <v>Y</v>
          </cell>
          <cell r="O111" t="str">
            <v>20210401-20220331</v>
          </cell>
          <cell r="P111" t="str">
            <v>1211 RT 72 WEST, MANAHAWKIN, NJ, 08050</v>
          </cell>
          <cell r="Q111">
            <v>44866</v>
          </cell>
        </row>
        <row r="112">
          <cell r="A112">
            <v>315207</v>
          </cell>
          <cell r="B112" t="str">
            <v>COMPLETE CARE AT KRESSON VIEW, LLC</v>
          </cell>
          <cell r="C112" t="str">
            <v>2601 EVESHAM ROAD</v>
          </cell>
          <cell r="D112" t="str">
            <v>VOORHEES</v>
          </cell>
          <cell r="E112" t="str">
            <v>NJ</v>
          </cell>
          <cell r="F112">
            <v>8043</v>
          </cell>
          <cell r="G112">
            <v>551</v>
          </cell>
          <cell r="H112" t="str">
            <v>Number of hospitalizations per 1000 long-stay resident days</v>
          </cell>
          <cell r="I112" t="str">
            <v>Long Stay</v>
          </cell>
          <cell r="J112">
            <v>1.578562</v>
          </cell>
          <cell r="K112">
            <v>1.7510349999999999</v>
          </cell>
          <cell r="L112">
            <v>1.700115</v>
          </cell>
          <cell r="M112"/>
          <cell r="N112" t="str">
            <v>Y</v>
          </cell>
          <cell r="O112" t="str">
            <v>20210401-20220331</v>
          </cell>
          <cell r="P112" t="str">
            <v>2601 EVESHAM ROAD, VOORHEES, NJ, 08043</v>
          </cell>
          <cell r="Q112">
            <v>44866</v>
          </cell>
        </row>
        <row r="113">
          <cell r="A113">
            <v>315209</v>
          </cell>
          <cell r="B113" t="str">
            <v>HAMMONTON CENTER FOR REHABILITATION AND HEALTHCARE</v>
          </cell>
          <cell r="C113" t="str">
            <v>43 N WHITE HORSE PIKE</v>
          </cell>
          <cell r="D113" t="str">
            <v>HAMMONTON</v>
          </cell>
          <cell r="E113" t="str">
            <v>NJ</v>
          </cell>
          <cell r="F113">
            <v>8037</v>
          </cell>
          <cell r="G113">
            <v>551</v>
          </cell>
          <cell r="H113" t="str">
            <v>Number of hospitalizations per 1000 long-stay resident days</v>
          </cell>
          <cell r="I113" t="str">
            <v>Long Stay</v>
          </cell>
          <cell r="J113">
            <v>2.041512</v>
          </cell>
          <cell r="K113">
            <v>2.0667260000000001</v>
          </cell>
          <cell r="L113">
            <v>1.551588</v>
          </cell>
          <cell r="M113"/>
          <cell r="N113" t="str">
            <v>Y</v>
          </cell>
          <cell r="O113" t="str">
            <v>20210401-20220331</v>
          </cell>
          <cell r="P113" t="str">
            <v>43 N WHITE HORSE PIKE, HAMMONTON, NJ, 08037</v>
          </cell>
          <cell r="Q113">
            <v>44866</v>
          </cell>
        </row>
        <row r="114">
          <cell r="A114">
            <v>315210</v>
          </cell>
          <cell r="B114" t="str">
            <v>HEALTH CENTER AT GALLOWAY, THE</v>
          </cell>
          <cell r="C114" t="str">
            <v>66 WEST JIMMIE LEEDS ROAD</v>
          </cell>
          <cell r="D114" t="str">
            <v>GALLOWAY TOWNSHIP</v>
          </cell>
          <cell r="E114" t="str">
            <v>NJ</v>
          </cell>
          <cell r="F114">
            <v>8205</v>
          </cell>
          <cell r="G114">
            <v>551</v>
          </cell>
          <cell r="H114" t="str">
            <v>Number of hospitalizations per 1000 long-stay resident days</v>
          </cell>
          <cell r="I114" t="str">
            <v>Long Stay</v>
          </cell>
          <cell r="J114">
            <v>0.74646800000000002</v>
          </cell>
          <cell r="K114">
            <v>1.430104</v>
          </cell>
          <cell r="L114">
            <v>2.9363079999999999</v>
          </cell>
          <cell r="M114"/>
          <cell r="N114" t="str">
            <v>Y</v>
          </cell>
          <cell r="O114" t="str">
            <v>20210401-20220331</v>
          </cell>
          <cell r="P114" t="str">
            <v>66 WEST JIMMIE LEEDS ROAD, GALLOWAY TOWNSHIP, NJ, 08205</v>
          </cell>
          <cell r="Q114">
            <v>44866</v>
          </cell>
        </row>
        <row r="115">
          <cell r="A115">
            <v>315213</v>
          </cell>
          <cell r="B115" t="str">
            <v>WILLOW SPRINGS REHABILITATION AND HEALTHCARE CTR</v>
          </cell>
          <cell r="C115" t="str">
            <v>1049 BURNT TAVERN ROAD</v>
          </cell>
          <cell r="D115" t="str">
            <v>BRICK</v>
          </cell>
          <cell r="E115" t="str">
            <v>NJ</v>
          </cell>
          <cell r="F115">
            <v>8724</v>
          </cell>
          <cell r="G115">
            <v>551</v>
          </cell>
          <cell r="H115" t="str">
            <v>Number of hospitalizations per 1000 long-stay resident days</v>
          </cell>
          <cell r="I115" t="str">
            <v>Long Stay</v>
          </cell>
          <cell r="J115">
            <v>1.460936</v>
          </cell>
          <cell r="K115">
            <v>1.5035210000000001</v>
          </cell>
          <cell r="L115">
            <v>1.5773349999999999</v>
          </cell>
          <cell r="M115"/>
          <cell r="N115" t="str">
            <v>Y</v>
          </cell>
          <cell r="O115" t="str">
            <v>20210401-20220331</v>
          </cell>
          <cell r="P115" t="str">
            <v>1049 BURNT TAVERN ROAD, BRICK, NJ, 08724</v>
          </cell>
          <cell r="Q115">
            <v>44866</v>
          </cell>
        </row>
        <row r="116">
          <cell r="A116">
            <v>315214</v>
          </cell>
          <cell r="B116" t="str">
            <v>ARISTACARE AT CEDAR OAKS</v>
          </cell>
          <cell r="C116" t="str">
            <v>1311 DURHAM AVENUE</v>
          </cell>
          <cell r="D116" t="str">
            <v>SOUTH PLAINFIELD</v>
          </cell>
          <cell r="E116" t="str">
            <v>NJ</v>
          </cell>
          <cell r="F116">
            <v>7080</v>
          </cell>
          <cell r="G116">
            <v>551</v>
          </cell>
          <cell r="H116" t="str">
            <v>Number of hospitalizations per 1000 long-stay resident days</v>
          </cell>
          <cell r="I116" t="str">
            <v>Long Stay</v>
          </cell>
          <cell r="J116">
            <v>1.8358589999999999</v>
          </cell>
          <cell r="K116">
            <v>1.879589</v>
          </cell>
          <cell r="L116">
            <v>1.5691660000000001</v>
          </cell>
          <cell r="M116"/>
          <cell r="N116" t="str">
            <v>Y</v>
          </cell>
          <cell r="O116" t="str">
            <v>20210401-20220331</v>
          </cell>
          <cell r="P116" t="str">
            <v>1311 DURHAM AVENUE, SOUTH PLAINFIELD, NJ, 07080</v>
          </cell>
          <cell r="Q116">
            <v>44866</v>
          </cell>
        </row>
        <row r="117">
          <cell r="A117">
            <v>315215</v>
          </cell>
          <cell r="B117" t="str">
            <v>GREENWOOD HOUSE HOME FOR THE JEWISH AGED</v>
          </cell>
          <cell r="C117" t="str">
            <v>53 WALTER STREET</v>
          </cell>
          <cell r="D117" t="str">
            <v>TRENTON</v>
          </cell>
          <cell r="E117" t="str">
            <v>NJ</v>
          </cell>
          <cell r="F117">
            <v>8628</v>
          </cell>
          <cell r="G117">
            <v>551</v>
          </cell>
          <cell r="H117" t="str">
            <v>Number of hospitalizations per 1000 long-stay resident days</v>
          </cell>
          <cell r="I117" t="str">
            <v>Long Stay</v>
          </cell>
          <cell r="J117">
            <v>1.769873</v>
          </cell>
          <cell r="K117">
            <v>1.4433689999999999</v>
          </cell>
          <cell r="L117">
            <v>1.2499150000000001</v>
          </cell>
          <cell r="M117"/>
          <cell r="N117" t="str">
            <v>Y</v>
          </cell>
          <cell r="O117" t="str">
            <v>20210401-20220331</v>
          </cell>
          <cell r="P117" t="str">
            <v>53 WALTER STREET, TRENTON, NJ, 08628</v>
          </cell>
          <cell r="Q117">
            <v>44866</v>
          </cell>
        </row>
        <row r="118">
          <cell r="A118">
            <v>315216</v>
          </cell>
          <cell r="B118" t="str">
            <v>COMPLETE CARE AT CEDAR GROVE</v>
          </cell>
          <cell r="C118" t="str">
            <v>536 RIDGE ROAD</v>
          </cell>
          <cell r="D118" t="str">
            <v>CEDAR GROVE</v>
          </cell>
          <cell r="E118" t="str">
            <v>NJ</v>
          </cell>
          <cell r="F118">
            <v>7009</v>
          </cell>
          <cell r="G118">
            <v>551</v>
          </cell>
          <cell r="H118" t="str">
            <v>Number of hospitalizations per 1000 long-stay resident days</v>
          </cell>
          <cell r="I118" t="str">
            <v>Long Stay</v>
          </cell>
          <cell r="J118">
            <v>1.6052500000000001</v>
          </cell>
          <cell r="K118">
            <v>1.579647</v>
          </cell>
          <cell r="L118">
            <v>1.5082139999999999</v>
          </cell>
          <cell r="M118"/>
          <cell r="N118" t="str">
            <v>Y</v>
          </cell>
          <cell r="O118" t="str">
            <v>20210401-20220331</v>
          </cell>
          <cell r="P118" t="str">
            <v>536 RIDGE ROAD, CEDAR GROVE, NJ, 07009</v>
          </cell>
          <cell r="Q118">
            <v>44866</v>
          </cell>
        </row>
        <row r="119">
          <cell r="A119">
            <v>315217</v>
          </cell>
          <cell r="B119" t="str">
            <v>ARISTACARE AT NORWOOD TERRACE</v>
          </cell>
          <cell r="C119" t="str">
            <v>40 NORWOOD AVENUE</v>
          </cell>
          <cell r="D119" t="str">
            <v>PLAINFIELD</v>
          </cell>
          <cell r="E119" t="str">
            <v>NJ</v>
          </cell>
          <cell r="F119">
            <v>7060</v>
          </cell>
          <cell r="G119">
            <v>551</v>
          </cell>
          <cell r="H119" t="str">
            <v>Number of hospitalizations per 1000 long-stay resident days</v>
          </cell>
          <cell r="I119" t="str">
            <v>Long Stay</v>
          </cell>
          <cell r="J119">
            <v>1.74057</v>
          </cell>
          <cell r="K119">
            <v>2.409192</v>
          </cell>
          <cell r="L119">
            <v>2.121413</v>
          </cell>
          <cell r="M119"/>
          <cell r="N119" t="str">
            <v>Y</v>
          </cell>
          <cell r="O119" t="str">
            <v>20210401-20220331</v>
          </cell>
          <cell r="P119" t="str">
            <v>40 NORWOOD AVENUE, PLAINFIELD, NJ, 07060</v>
          </cell>
          <cell r="Q119">
            <v>44866</v>
          </cell>
        </row>
        <row r="120">
          <cell r="A120">
            <v>315218</v>
          </cell>
          <cell r="B120" t="str">
            <v>SEACREST REHABILITATION AND HEALTHCARE CENTER</v>
          </cell>
          <cell r="C120" t="str">
            <v>1001 CENTER ST</v>
          </cell>
          <cell r="D120" t="str">
            <v>LITTLE EGG HARBOR TW</v>
          </cell>
          <cell r="E120" t="str">
            <v>NJ</v>
          </cell>
          <cell r="F120">
            <v>8087</v>
          </cell>
          <cell r="G120">
            <v>551</v>
          </cell>
          <cell r="H120" t="str">
            <v>Number of hospitalizations per 1000 long-stay resident days</v>
          </cell>
          <cell r="I120" t="str">
            <v>Long Stay</v>
          </cell>
          <cell r="J120">
            <v>1.7754490000000001</v>
          </cell>
          <cell r="K120">
            <v>1.6447369999999999</v>
          </cell>
          <cell r="L120">
            <v>1.419821</v>
          </cell>
          <cell r="M120"/>
          <cell r="N120" t="str">
            <v>Y</v>
          </cell>
          <cell r="O120" t="str">
            <v>20210401-20220331</v>
          </cell>
          <cell r="P120" t="str">
            <v>1001 CENTER ST, LITTLE EGG HARBOR TW, NJ, 08087</v>
          </cell>
          <cell r="Q120">
            <v>44866</v>
          </cell>
        </row>
        <row r="121">
          <cell r="A121">
            <v>315219</v>
          </cell>
          <cell r="B121" t="str">
            <v>COMPLETE CARE AT VOORHEES, LLC</v>
          </cell>
          <cell r="C121" t="str">
            <v>3001 EVESHAM ROAD</v>
          </cell>
          <cell r="D121" t="str">
            <v>VOORHEES</v>
          </cell>
          <cell r="E121" t="str">
            <v>NJ</v>
          </cell>
          <cell r="F121">
            <v>8043</v>
          </cell>
          <cell r="G121">
            <v>551</v>
          </cell>
          <cell r="H121" t="str">
            <v>Number of hospitalizations per 1000 long-stay resident days</v>
          </cell>
          <cell r="I121" t="str">
            <v>Long Stay</v>
          </cell>
          <cell r="J121">
            <v>2.3660389999999998</v>
          </cell>
          <cell r="K121">
            <v>3.7256559999999999</v>
          </cell>
          <cell r="L121">
            <v>2.4133830000000001</v>
          </cell>
          <cell r="M121"/>
          <cell r="N121" t="str">
            <v>Y</v>
          </cell>
          <cell r="O121" t="str">
            <v>20210401-20220331</v>
          </cell>
          <cell r="P121" t="str">
            <v>3001 EVESHAM ROAD, VOORHEES, NJ, 08043</v>
          </cell>
          <cell r="Q121">
            <v>44866</v>
          </cell>
        </row>
        <row r="122">
          <cell r="A122">
            <v>315221</v>
          </cell>
          <cell r="B122" t="str">
            <v>COMPLETE CARE AT HAMILTON, LLC</v>
          </cell>
          <cell r="C122" t="str">
            <v>56 HAMILTON AVENUE</v>
          </cell>
          <cell r="D122" t="str">
            <v>PASSAIC</v>
          </cell>
          <cell r="E122" t="str">
            <v>NJ</v>
          </cell>
          <cell r="F122">
            <v>7055</v>
          </cell>
          <cell r="G122">
            <v>551</v>
          </cell>
          <cell r="H122" t="str">
            <v>Number of hospitalizations per 1000 long-stay resident days</v>
          </cell>
          <cell r="I122" t="str">
            <v>Long Stay</v>
          </cell>
          <cell r="J122">
            <v>1.2855559999999999</v>
          </cell>
          <cell r="K122">
            <v>1.5261800000000001</v>
          </cell>
          <cell r="L122">
            <v>1.819534</v>
          </cell>
          <cell r="M122"/>
          <cell r="N122" t="str">
            <v>Y</v>
          </cell>
          <cell r="O122" t="str">
            <v>20210401-20220331</v>
          </cell>
          <cell r="P122" t="str">
            <v>56 HAMILTON AVENUE, PASSAIC, NJ, 07055</v>
          </cell>
          <cell r="Q122">
            <v>44866</v>
          </cell>
        </row>
        <row r="123">
          <cell r="A123">
            <v>315222</v>
          </cell>
          <cell r="B123" t="str">
            <v>BARNEGAT REHABILITATION AND NURSING CENTER</v>
          </cell>
          <cell r="C123" t="str">
            <v>859 WEST BAY AVE</v>
          </cell>
          <cell r="D123" t="str">
            <v>BARNEGAT</v>
          </cell>
          <cell r="E123" t="str">
            <v>NJ</v>
          </cell>
          <cell r="F123">
            <v>8005</v>
          </cell>
          <cell r="G123">
            <v>551</v>
          </cell>
          <cell r="H123" t="str">
            <v>Number of hospitalizations per 1000 long-stay resident days</v>
          </cell>
          <cell r="I123" t="str">
            <v>Long Stay</v>
          </cell>
          <cell r="J123">
            <v>2.8757779999999999</v>
          </cell>
          <cell r="K123">
            <v>3.0370520000000001</v>
          </cell>
          <cell r="L123">
            <v>1.6186100000000001</v>
          </cell>
          <cell r="M123"/>
          <cell r="N123" t="str">
            <v>Y</v>
          </cell>
          <cell r="O123" t="str">
            <v>20210401-20220331</v>
          </cell>
          <cell r="P123" t="str">
            <v>859 WEST BAY AVE, BARNEGAT, NJ, 08005</v>
          </cell>
          <cell r="Q123">
            <v>44866</v>
          </cell>
        </row>
        <row r="124">
          <cell r="A124">
            <v>315223</v>
          </cell>
          <cell r="B124" t="str">
            <v>HAMILTON CONTINUING CARE</v>
          </cell>
          <cell r="C124" t="str">
            <v>1059 EDINBURG ROAD</v>
          </cell>
          <cell r="D124" t="str">
            <v>HAMILTON</v>
          </cell>
          <cell r="E124" t="str">
            <v>NJ</v>
          </cell>
          <cell r="F124">
            <v>8690</v>
          </cell>
          <cell r="G124">
            <v>551</v>
          </cell>
          <cell r="H124" t="str">
            <v>Number of hospitalizations per 1000 long-stay resident days</v>
          </cell>
          <cell r="I124" t="str">
            <v>Long Stay</v>
          </cell>
          <cell r="J124">
            <v>1.7066079999999999</v>
          </cell>
          <cell r="K124">
            <v>1.473975</v>
          </cell>
          <cell r="L124">
            <v>1.3237369999999999</v>
          </cell>
          <cell r="M124"/>
          <cell r="N124" t="str">
            <v>Y</v>
          </cell>
          <cell r="O124" t="str">
            <v>20210401-20220331</v>
          </cell>
          <cell r="P124" t="str">
            <v>1059 EDINBURG ROAD, HAMILTON, NJ, 08690</v>
          </cell>
          <cell r="Q124">
            <v>44866</v>
          </cell>
        </row>
        <row r="125">
          <cell r="A125">
            <v>315224</v>
          </cell>
          <cell r="B125" t="str">
            <v>FOREST MANOR HCC</v>
          </cell>
          <cell r="C125" t="str">
            <v>145 STATE PARK ROAD</v>
          </cell>
          <cell r="D125" t="str">
            <v>HOPE</v>
          </cell>
          <cell r="E125" t="str">
            <v>NJ</v>
          </cell>
          <cell r="F125">
            <v>7844</v>
          </cell>
          <cell r="G125">
            <v>551</v>
          </cell>
          <cell r="H125" t="str">
            <v>Number of hospitalizations per 1000 long-stay resident days</v>
          </cell>
          <cell r="I125" t="str">
            <v>Long Stay</v>
          </cell>
          <cell r="J125">
            <v>1.2204090000000001</v>
          </cell>
          <cell r="K125">
            <v>1.2379020000000001</v>
          </cell>
          <cell r="L125">
            <v>1.5546279999999999</v>
          </cell>
          <cell r="M125"/>
          <cell r="N125" t="str">
            <v>Y</v>
          </cell>
          <cell r="O125" t="str">
            <v>20210401-20220331</v>
          </cell>
          <cell r="P125" t="str">
            <v>145 STATE PARK ROAD, HOPE, NJ, 07844</v>
          </cell>
          <cell r="Q125">
            <v>44866</v>
          </cell>
        </row>
        <row r="126">
          <cell r="A126">
            <v>315225</v>
          </cell>
          <cell r="B126" t="str">
            <v>RIVERFRONT REHABILITATION AND HEALTHCARE CENTER</v>
          </cell>
          <cell r="C126" t="str">
            <v>5101 NORTH PARK DRIVE</v>
          </cell>
          <cell r="D126" t="str">
            <v>PENNSAUKEN</v>
          </cell>
          <cell r="E126" t="str">
            <v>NJ</v>
          </cell>
          <cell r="F126">
            <v>8109</v>
          </cell>
          <cell r="G126">
            <v>551</v>
          </cell>
          <cell r="H126" t="str">
            <v>Number of hospitalizations per 1000 long-stay resident days</v>
          </cell>
          <cell r="I126" t="str">
            <v>Long Stay</v>
          </cell>
          <cell r="J126">
            <v>1.3722829999999999</v>
          </cell>
          <cell r="K126">
            <v>1.4336310000000001</v>
          </cell>
          <cell r="L126">
            <v>1.6011770000000001</v>
          </cell>
          <cell r="M126"/>
          <cell r="N126" t="str">
            <v>Y</v>
          </cell>
          <cell r="O126" t="str">
            <v>20210401-20220331</v>
          </cell>
          <cell r="P126" t="str">
            <v>5101 NORTH PARK DRIVE, PENNSAUKEN, NJ, 08109</v>
          </cell>
          <cell r="Q126">
            <v>44866</v>
          </cell>
        </row>
        <row r="127">
          <cell r="A127">
            <v>315226</v>
          </cell>
          <cell r="B127" t="str">
            <v>HUNTERDON CARE CENTER</v>
          </cell>
          <cell r="C127" t="str">
            <v>1 LEISURE COURT</v>
          </cell>
          <cell r="D127" t="str">
            <v>FLEMINGTON</v>
          </cell>
          <cell r="E127" t="str">
            <v>NJ</v>
          </cell>
          <cell r="F127">
            <v>8822</v>
          </cell>
          <cell r="G127">
            <v>551</v>
          </cell>
          <cell r="H127" t="str">
            <v>Number of hospitalizations per 1000 long-stay resident days</v>
          </cell>
          <cell r="I127" t="str">
            <v>Long Stay</v>
          </cell>
          <cell r="J127">
            <v>0.66017999999999999</v>
          </cell>
          <cell r="K127">
            <v>0.46380700000000002</v>
          </cell>
          <cell r="L127">
            <v>1.076762</v>
          </cell>
          <cell r="M127"/>
          <cell r="N127" t="str">
            <v>Y</v>
          </cell>
          <cell r="O127" t="str">
            <v>20210401-20220331</v>
          </cell>
          <cell r="P127" t="str">
            <v>1 LEISURE COURT, FLEMINGTON, NJ, 08822</v>
          </cell>
          <cell r="Q127">
            <v>44866</v>
          </cell>
        </row>
        <row r="128">
          <cell r="A128">
            <v>315228</v>
          </cell>
          <cell r="B128" t="str">
            <v>COMPLETE CARE AT COURT HOUSE, LLC</v>
          </cell>
          <cell r="C128" t="str">
            <v>144 MAGNOLIA DRIVE</v>
          </cell>
          <cell r="D128" t="str">
            <v>CAPE MAY COURT HOUSE</v>
          </cell>
          <cell r="E128" t="str">
            <v>NJ</v>
          </cell>
          <cell r="F128">
            <v>8210</v>
          </cell>
          <cell r="G128">
            <v>551</v>
          </cell>
          <cell r="H128" t="str">
            <v>Number of hospitalizations per 1000 long-stay resident days</v>
          </cell>
          <cell r="I128" t="str">
            <v>Long Stay</v>
          </cell>
          <cell r="J128">
            <v>0.425595</v>
          </cell>
          <cell r="K128">
            <v>0.40276600000000001</v>
          </cell>
          <cell r="L128">
            <v>1.450445</v>
          </cell>
          <cell r="M128"/>
          <cell r="N128" t="str">
            <v>Y</v>
          </cell>
          <cell r="O128" t="str">
            <v>20210401-20220331</v>
          </cell>
          <cell r="P128" t="str">
            <v>144 MAGNOLIA DRIVE, CAPE MAY COURT HOUSE, NJ, 08210</v>
          </cell>
          <cell r="Q128">
            <v>44866</v>
          </cell>
        </row>
        <row r="129">
          <cell r="A129">
            <v>315229</v>
          </cell>
          <cell r="B129" t="str">
            <v>PHOENIX CENTER FOR REHABILITATION AND PEDIATRICS</v>
          </cell>
          <cell r="C129" t="str">
            <v>1433 RINGWOOD AVE</v>
          </cell>
          <cell r="D129" t="str">
            <v>HASKELL</v>
          </cell>
          <cell r="E129" t="str">
            <v>NJ</v>
          </cell>
          <cell r="F129">
            <v>7420</v>
          </cell>
          <cell r="G129">
            <v>551</v>
          </cell>
          <cell r="H129" t="str">
            <v>Number of hospitalizations per 1000 long-stay resident days</v>
          </cell>
          <cell r="I129" t="str">
            <v>Long Stay</v>
          </cell>
          <cell r="J129">
            <v>1.732526</v>
          </cell>
          <cell r="K129">
            <v>1.29199</v>
          </cell>
          <cell r="L129">
            <v>1.142943</v>
          </cell>
          <cell r="M129"/>
          <cell r="N129" t="str">
            <v>Y</v>
          </cell>
          <cell r="O129" t="str">
            <v>20210401-20220331</v>
          </cell>
          <cell r="P129" t="str">
            <v>1433 RINGWOOD AVE, HASKELL, NJ, 07420</v>
          </cell>
          <cell r="Q129">
            <v>44866</v>
          </cell>
        </row>
        <row r="130">
          <cell r="A130">
            <v>315231</v>
          </cell>
          <cell r="B130" t="str">
            <v>JEFFERSON HEALTH CARE CENTER</v>
          </cell>
          <cell r="C130" t="str">
            <v>535 EGG HARBOR ROAD</v>
          </cell>
          <cell r="D130" t="str">
            <v>SEWELL</v>
          </cell>
          <cell r="E130" t="str">
            <v>NJ</v>
          </cell>
          <cell r="F130">
            <v>8080</v>
          </cell>
          <cell r="G130">
            <v>551</v>
          </cell>
          <cell r="H130" t="str">
            <v>Number of hospitalizations per 1000 long-stay resident days</v>
          </cell>
          <cell r="I130" t="str">
            <v>Long Stay</v>
          </cell>
          <cell r="J130">
            <v>2.0471539999999999</v>
          </cell>
          <cell r="K130">
            <v>1.8338270000000001</v>
          </cell>
          <cell r="L130">
            <v>1.3729450000000001</v>
          </cell>
          <cell r="M130"/>
          <cell r="N130" t="str">
            <v>Y</v>
          </cell>
          <cell r="O130" t="str">
            <v>20210401-20220331</v>
          </cell>
          <cell r="P130" t="str">
            <v>535 EGG HARBOR ROAD, SEWELL, NJ, 08080</v>
          </cell>
          <cell r="Q130">
            <v>44866</v>
          </cell>
        </row>
        <row r="131">
          <cell r="A131">
            <v>315233</v>
          </cell>
          <cell r="B131" t="str">
            <v>LINCOLN SPECIALTY CARE CENTER</v>
          </cell>
          <cell r="C131" t="str">
            <v>1640 SOUTH LINCOLN AVENUE</v>
          </cell>
          <cell r="D131" t="str">
            <v>VINELAND</v>
          </cell>
          <cell r="E131" t="str">
            <v>NJ</v>
          </cell>
          <cell r="F131">
            <v>8360</v>
          </cell>
          <cell r="G131">
            <v>551</v>
          </cell>
          <cell r="H131" t="str">
            <v>Number of hospitalizations per 1000 long-stay resident days</v>
          </cell>
          <cell r="I131" t="str">
            <v>Long Stay</v>
          </cell>
          <cell r="J131">
            <v>3.2693590000000001</v>
          </cell>
          <cell r="K131">
            <v>3.2804630000000001</v>
          </cell>
          <cell r="L131">
            <v>1.5378639999999999</v>
          </cell>
          <cell r="M131"/>
          <cell r="N131" t="str">
            <v>Y</v>
          </cell>
          <cell r="O131" t="str">
            <v>20210401-20220331</v>
          </cell>
          <cell r="P131" t="str">
            <v>1640 SOUTH LINCOLN AVENUE, VINELAND, NJ, 08360</v>
          </cell>
          <cell r="Q131">
            <v>44866</v>
          </cell>
        </row>
        <row r="132">
          <cell r="A132">
            <v>315234</v>
          </cell>
          <cell r="B132" t="str">
            <v>ARBOR RIDGE REHABILITATION AND HEALTHCARE CENTER</v>
          </cell>
          <cell r="C132" t="str">
            <v>261 TERHUNE DRIVE</v>
          </cell>
          <cell r="D132" t="str">
            <v>WAYNE</v>
          </cell>
          <cell r="E132" t="str">
            <v>NJ</v>
          </cell>
          <cell r="F132">
            <v>7470</v>
          </cell>
          <cell r="G132">
            <v>551</v>
          </cell>
          <cell r="H132" t="str">
            <v>Number of hospitalizations per 1000 long-stay resident days</v>
          </cell>
          <cell r="I132" t="str">
            <v>Long Stay</v>
          </cell>
          <cell r="J132">
            <v>0.83428000000000002</v>
          </cell>
          <cell r="K132">
            <v>0.936643</v>
          </cell>
          <cell r="L132">
            <v>1.72071</v>
          </cell>
          <cell r="M132"/>
          <cell r="N132" t="str">
            <v>Y</v>
          </cell>
          <cell r="O132" t="str">
            <v>20210401-20220331</v>
          </cell>
          <cell r="P132" t="str">
            <v>261 TERHUNE DRIVE, WAYNE, NJ, 07470</v>
          </cell>
          <cell r="Q132">
            <v>44866</v>
          </cell>
        </row>
        <row r="133">
          <cell r="A133">
            <v>315235</v>
          </cell>
          <cell r="B133" t="str">
            <v>RIVERSIDE NURSING AND REHABILITATION CENTER</v>
          </cell>
          <cell r="C133" t="str">
            <v>325 JERSEY STREET</v>
          </cell>
          <cell r="D133" t="str">
            <v>TRENTON</v>
          </cell>
          <cell r="E133" t="str">
            <v>NJ</v>
          </cell>
          <cell r="F133">
            <v>8611</v>
          </cell>
          <cell r="G133">
            <v>551</v>
          </cell>
          <cell r="H133" t="str">
            <v>Number of hospitalizations per 1000 long-stay resident days</v>
          </cell>
          <cell r="I133" t="str">
            <v>Long Stay</v>
          </cell>
          <cell r="J133">
            <v>1.939252</v>
          </cell>
          <cell r="K133">
            <v>2.6892049999999998</v>
          </cell>
          <cell r="L133">
            <v>2.125372</v>
          </cell>
          <cell r="M133"/>
          <cell r="N133" t="str">
            <v>Y</v>
          </cell>
          <cell r="O133" t="str">
            <v>20210401-20220331</v>
          </cell>
          <cell r="P133" t="str">
            <v>325 JERSEY STREET, TRENTON, NJ, 08611</v>
          </cell>
          <cell r="Q133">
            <v>44866</v>
          </cell>
        </row>
        <row r="134">
          <cell r="A134">
            <v>315236</v>
          </cell>
          <cell r="B134" t="str">
            <v>SINAI POST ACUTE NURSING AND REHAB CENTER</v>
          </cell>
          <cell r="C134" t="str">
            <v>65 JAY STREET</v>
          </cell>
          <cell r="D134" t="str">
            <v>NEWARK</v>
          </cell>
          <cell r="E134" t="str">
            <v>NJ</v>
          </cell>
          <cell r="F134">
            <v>7103</v>
          </cell>
          <cell r="G134">
            <v>551</v>
          </cell>
          <cell r="H134" t="str">
            <v>Number of hospitalizations per 1000 long-stay resident days</v>
          </cell>
          <cell r="I134" t="str">
            <v>Long Stay</v>
          </cell>
          <cell r="J134">
            <v>1.3179540000000001</v>
          </cell>
          <cell r="K134">
            <v>1.1288640000000001</v>
          </cell>
          <cell r="L134">
            <v>1.312765</v>
          </cell>
          <cell r="M134"/>
          <cell r="N134" t="str">
            <v>Y</v>
          </cell>
          <cell r="O134" t="str">
            <v>20210401-20220331</v>
          </cell>
          <cell r="P134" t="str">
            <v>65 JAY STREET, NEWARK, NJ, 07103</v>
          </cell>
          <cell r="Q134">
            <v>44866</v>
          </cell>
        </row>
        <row r="135">
          <cell r="A135">
            <v>315237</v>
          </cell>
          <cell r="B135" t="str">
            <v>SOUTHGATE HEALTH CARE CTR</v>
          </cell>
          <cell r="C135" t="str">
            <v>449 S PENNSVILLE-AUBURN ROAD</v>
          </cell>
          <cell r="D135" t="str">
            <v>CARNEYS POINT</v>
          </cell>
          <cell r="E135" t="str">
            <v>NJ</v>
          </cell>
          <cell r="F135">
            <v>8069</v>
          </cell>
          <cell r="G135">
            <v>551</v>
          </cell>
          <cell r="H135" t="str">
            <v>Number of hospitalizations per 1000 long-stay resident days</v>
          </cell>
          <cell r="I135" t="str">
            <v>Long Stay</v>
          </cell>
          <cell r="J135">
            <v>1.5648230000000001</v>
          </cell>
          <cell r="K135">
            <v>1.6392599999999999</v>
          </cell>
          <cell r="L135">
            <v>1.6055649999999999</v>
          </cell>
          <cell r="M135"/>
          <cell r="N135" t="str">
            <v>Y</v>
          </cell>
          <cell r="O135" t="str">
            <v>20210401-20220331</v>
          </cell>
          <cell r="P135" t="str">
            <v>449 S PENNSVILLE-AUBURN ROAD, CARNEYS POINT, NJ, 08069</v>
          </cell>
          <cell r="Q135">
            <v>44866</v>
          </cell>
        </row>
        <row r="136">
          <cell r="A136">
            <v>315239</v>
          </cell>
          <cell r="B136" t="str">
            <v>CHILDRENS SPECIALIZED HOSPITAL MOUNTAINSIDE</v>
          </cell>
          <cell r="C136" t="str">
            <v>150 NEW PROVIDENCE ROAD</v>
          </cell>
          <cell r="D136" t="str">
            <v>MOUNTAINSIDE</v>
          </cell>
          <cell r="E136" t="str">
            <v>NJ</v>
          </cell>
          <cell r="F136">
            <v>7092</v>
          </cell>
          <cell r="G136">
            <v>551</v>
          </cell>
          <cell r="H136" t="str">
            <v>Number of hospitalizations per 1000 long-stay resident days</v>
          </cell>
          <cell r="I136" t="str">
            <v>Long Stay</v>
          </cell>
          <cell r="J136" t="str">
            <v>---</v>
          </cell>
          <cell r="K136"/>
          <cell r="L136"/>
          <cell r="M136">
            <v>10</v>
          </cell>
          <cell r="N136" t="str">
            <v>Y</v>
          </cell>
          <cell r="O136" t="str">
            <v>20210401-20220331</v>
          </cell>
          <cell r="P136" t="str">
            <v>150 NEW PROVIDENCE ROAD, MOUNTAINSIDE, NJ, 07092</v>
          </cell>
          <cell r="Q136">
            <v>44866</v>
          </cell>
        </row>
        <row r="137">
          <cell r="A137">
            <v>315243</v>
          </cell>
          <cell r="B137" t="str">
            <v>MILLVILLE CENTER</v>
          </cell>
          <cell r="C137" t="str">
            <v>54 N SHARP STREET</v>
          </cell>
          <cell r="D137" t="str">
            <v>MILLVILLE</v>
          </cell>
          <cell r="E137" t="str">
            <v>NJ</v>
          </cell>
          <cell r="F137">
            <v>8332</v>
          </cell>
          <cell r="G137">
            <v>551</v>
          </cell>
          <cell r="H137" t="str">
            <v>Number of hospitalizations per 1000 long-stay resident days</v>
          </cell>
          <cell r="I137" t="str">
            <v>Long Stay</v>
          </cell>
          <cell r="J137">
            <v>1.5937269999999999</v>
          </cell>
          <cell r="K137">
            <v>1.4634640000000001</v>
          </cell>
          <cell r="L137">
            <v>1.407386</v>
          </cell>
          <cell r="M137"/>
          <cell r="N137" t="str">
            <v>Y</v>
          </cell>
          <cell r="O137" t="str">
            <v>20210401-20220331</v>
          </cell>
          <cell r="P137" t="str">
            <v>54 N SHARP STREET, MILLVILLE, NJ, 08332</v>
          </cell>
          <cell r="Q137">
            <v>44866</v>
          </cell>
        </row>
        <row r="138">
          <cell r="A138">
            <v>315244</v>
          </cell>
          <cell r="B138" t="str">
            <v>PREFERRED CARE AT ABSECON</v>
          </cell>
          <cell r="C138" t="str">
            <v>1020 PITNEY ROAD</v>
          </cell>
          <cell r="D138" t="str">
            <v>ABSECON</v>
          </cell>
          <cell r="E138" t="str">
            <v>NJ</v>
          </cell>
          <cell r="F138">
            <v>8201</v>
          </cell>
          <cell r="G138">
            <v>551</v>
          </cell>
          <cell r="H138" t="str">
            <v>Number of hospitalizations per 1000 long-stay resident days</v>
          </cell>
          <cell r="I138" t="str">
            <v>Long Stay</v>
          </cell>
          <cell r="J138">
            <v>1.6159250000000001</v>
          </cell>
          <cell r="K138">
            <v>1.717015</v>
          </cell>
          <cell r="L138">
            <v>1.628539</v>
          </cell>
          <cell r="M138"/>
          <cell r="N138" t="str">
            <v>Y</v>
          </cell>
          <cell r="O138" t="str">
            <v>20210401-20220331</v>
          </cell>
          <cell r="P138" t="str">
            <v>1020 PITNEY ROAD, ABSECON, NJ, 08201</v>
          </cell>
          <cell r="Q138">
            <v>44866</v>
          </cell>
        </row>
        <row r="139">
          <cell r="A139">
            <v>315245</v>
          </cell>
          <cell r="B139" t="str">
            <v>ARISTACARE AT CHERRY HILL</v>
          </cell>
          <cell r="C139" t="str">
            <v>1399 CHAPEL AVE WEST</v>
          </cell>
          <cell r="D139" t="str">
            <v>CHERRY HILL</v>
          </cell>
          <cell r="E139" t="str">
            <v>NJ</v>
          </cell>
          <cell r="F139">
            <v>8002</v>
          </cell>
          <cell r="G139">
            <v>551</v>
          </cell>
          <cell r="H139" t="str">
            <v>Number of hospitalizations per 1000 long-stay resident days</v>
          </cell>
          <cell r="I139" t="str">
            <v>Long Stay</v>
          </cell>
          <cell r="J139">
            <v>2.1843059999999999</v>
          </cell>
          <cell r="K139">
            <v>1.955884</v>
          </cell>
          <cell r="L139">
            <v>1.372382</v>
          </cell>
          <cell r="M139"/>
          <cell r="N139" t="str">
            <v>Y</v>
          </cell>
          <cell r="O139" t="str">
            <v>20210401-20220331</v>
          </cell>
          <cell r="P139" t="str">
            <v>1399 CHAPEL AVE WEST, CHERRY HILL, NJ, 08002</v>
          </cell>
          <cell r="Q139">
            <v>44866</v>
          </cell>
        </row>
        <row r="140">
          <cell r="A140">
            <v>315246</v>
          </cell>
          <cell r="B140" t="str">
            <v>PROMEDICA SKILLED NURSING &amp; REHAB - WEST DEPTFORD</v>
          </cell>
          <cell r="C140" t="str">
            <v>550 JESSUP ROAD</v>
          </cell>
          <cell r="D140" t="str">
            <v>WEST DEPTFORD</v>
          </cell>
          <cell r="E140" t="str">
            <v>NJ</v>
          </cell>
          <cell r="F140">
            <v>8066</v>
          </cell>
          <cell r="G140">
            <v>551</v>
          </cell>
          <cell r="H140" t="str">
            <v>Number of hospitalizations per 1000 long-stay resident days</v>
          </cell>
          <cell r="I140" t="str">
            <v>Long Stay</v>
          </cell>
          <cell r="J140">
            <v>1.4526680000000001</v>
          </cell>
          <cell r="K140">
            <v>1.71393</v>
          </cell>
          <cell r="L140">
            <v>1.808306</v>
          </cell>
          <cell r="M140"/>
          <cell r="N140" t="str">
            <v>Y</v>
          </cell>
          <cell r="O140" t="str">
            <v>20210401-20220331</v>
          </cell>
          <cell r="P140" t="str">
            <v>550 JESSUP ROAD, WEST DEPTFORD, NJ, 08066</v>
          </cell>
          <cell r="Q140">
            <v>44866</v>
          </cell>
        </row>
        <row r="141">
          <cell r="A141">
            <v>315247</v>
          </cell>
          <cell r="B141" t="str">
            <v>HACKENSACK MERIDIAN HEALTH WEST CALDWELL C</v>
          </cell>
          <cell r="C141" t="str">
            <v>165 FAIRFIELD AVE</v>
          </cell>
          <cell r="D141" t="str">
            <v>WEST CALDWELL</v>
          </cell>
          <cell r="E141" t="str">
            <v>NJ</v>
          </cell>
          <cell r="F141">
            <v>7006</v>
          </cell>
          <cell r="G141">
            <v>551</v>
          </cell>
          <cell r="H141" t="str">
            <v>Number of hospitalizations per 1000 long-stay resident days</v>
          </cell>
          <cell r="I141" t="str">
            <v>Long Stay</v>
          </cell>
          <cell r="J141">
            <v>2.2001469999999999</v>
          </cell>
          <cell r="K141">
            <v>1.9247989999999999</v>
          </cell>
          <cell r="L141">
            <v>1.340846</v>
          </cell>
          <cell r="M141"/>
          <cell r="N141" t="str">
            <v>Y</v>
          </cell>
          <cell r="O141" t="str">
            <v>20210401-20220331</v>
          </cell>
          <cell r="P141" t="str">
            <v>165 FAIRFIELD AVE, WEST CALDWELL, NJ, 07006</v>
          </cell>
          <cell r="Q141">
            <v>44866</v>
          </cell>
        </row>
        <row r="142">
          <cell r="A142">
            <v>315249</v>
          </cell>
          <cell r="B142" t="str">
            <v>LINCOLN PARK CARE CENTER</v>
          </cell>
          <cell r="C142" t="str">
            <v>499 PINE BROOK ROAD</v>
          </cell>
          <cell r="D142" t="str">
            <v>LINCOLN PARK</v>
          </cell>
          <cell r="E142" t="str">
            <v>NJ</v>
          </cell>
          <cell r="F142">
            <v>7035</v>
          </cell>
          <cell r="G142">
            <v>551</v>
          </cell>
          <cell r="H142" t="str">
            <v>Number of hospitalizations per 1000 long-stay resident days</v>
          </cell>
          <cell r="I142" t="str">
            <v>Long Stay</v>
          </cell>
          <cell r="J142">
            <v>1.6253839999999999</v>
          </cell>
          <cell r="K142">
            <v>1.240156</v>
          </cell>
          <cell r="L142">
            <v>1.1694070000000001</v>
          </cell>
          <cell r="M142"/>
          <cell r="N142" t="str">
            <v>Y</v>
          </cell>
          <cell r="O142" t="str">
            <v>20210401-20220331</v>
          </cell>
          <cell r="P142" t="str">
            <v>499 PINE BROOK ROAD, LINCOLN PARK, NJ, 07035</v>
          </cell>
          <cell r="Q142">
            <v>44866</v>
          </cell>
        </row>
        <row r="143">
          <cell r="A143">
            <v>315251</v>
          </cell>
          <cell r="B143" t="str">
            <v>HARTWYCK AT OAK TREE</v>
          </cell>
          <cell r="C143" t="str">
            <v>2048 OAK TREE ROAD</v>
          </cell>
          <cell r="D143" t="str">
            <v>EDISON</v>
          </cell>
          <cell r="E143" t="str">
            <v>NJ</v>
          </cell>
          <cell r="F143">
            <v>8820</v>
          </cell>
          <cell r="G143">
            <v>551</v>
          </cell>
          <cell r="H143" t="str">
            <v>Number of hospitalizations per 1000 long-stay resident days</v>
          </cell>
          <cell r="I143" t="str">
            <v>Long Stay</v>
          </cell>
          <cell r="J143">
            <v>1.8584480000000001</v>
          </cell>
          <cell r="K143">
            <v>2.4630540000000001</v>
          </cell>
          <cell r="L143">
            <v>2.0312760000000001</v>
          </cell>
          <cell r="M143"/>
          <cell r="N143" t="str">
            <v>Y</v>
          </cell>
          <cell r="O143" t="str">
            <v>20210401-20220331</v>
          </cell>
          <cell r="P143" t="str">
            <v>2048 OAK TREE ROAD, EDISON, NJ, 08820</v>
          </cell>
          <cell r="Q143">
            <v>44866</v>
          </cell>
        </row>
        <row r="144">
          <cell r="A144">
            <v>315252</v>
          </cell>
          <cell r="B144" t="str">
            <v>BAYSHORE HEALTH CARE CENTER</v>
          </cell>
          <cell r="C144" t="str">
            <v>715 NORTH BEERS STREET</v>
          </cell>
          <cell r="D144" t="str">
            <v>HOLMDEL</v>
          </cell>
          <cell r="E144" t="str">
            <v>NJ</v>
          </cell>
          <cell r="F144">
            <v>7733</v>
          </cell>
          <cell r="G144">
            <v>551</v>
          </cell>
          <cell r="H144" t="str">
            <v>Number of hospitalizations per 1000 long-stay resident days</v>
          </cell>
          <cell r="I144" t="str">
            <v>Long Stay</v>
          </cell>
          <cell r="J144">
            <v>2.477757</v>
          </cell>
          <cell r="K144">
            <v>2.0662050000000001</v>
          </cell>
          <cell r="L144">
            <v>1.2780860000000001</v>
          </cell>
          <cell r="M144"/>
          <cell r="N144" t="str">
            <v>Y</v>
          </cell>
          <cell r="O144" t="str">
            <v>20210401-20220331</v>
          </cell>
          <cell r="P144" t="str">
            <v>715 NORTH BEERS STREET, HOLMDEL, NJ, 07733</v>
          </cell>
          <cell r="Q144">
            <v>44866</v>
          </cell>
        </row>
        <row r="145">
          <cell r="A145">
            <v>315253</v>
          </cell>
          <cell r="B145" t="str">
            <v>PARKER AT SOMERSET, INC</v>
          </cell>
          <cell r="C145" t="str">
            <v>15 DELLWOOD LANE</v>
          </cell>
          <cell r="D145" t="str">
            <v>SOMERSET</v>
          </cell>
          <cell r="E145" t="str">
            <v>NJ</v>
          </cell>
          <cell r="F145">
            <v>8873</v>
          </cell>
          <cell r="G145">
            <v>551</v>
          </cell>
          <cell r="H145" t="str">
            <v>Number of hospitalizations per 1000 long-stay resident days</v>
          </cell>
          <cell r="I145" t="str">
            <v>Long Stay</v>
          </cell>
          <cell r="J145">
            <v>1.5821179999999999</v>
          </cell>
          <cell r="K145">
            <v>1.107604</v>
          </cell>
          <cell r="L145">
            <v>1.072978</v>
          </cell>
          <cell r="M145"/>
          <cell r="N145" t="str">
            <v>Y</v>
          </cell>
          <cell r="O145" t="str">
            <v>20210401-20220331</v>
          </cell>
          <cell r="P145" t="str">
            <v>15 DELLWOOD LANE, SOMERSET, NJ, 08873</v>
          </cell>
          <cell r="Q145">
            <v>44866</v>
          </cell>
        </row>
        <row r="146">
          <cell r="A146">
            <v>315257</v>
          </cell>
          <cell r="B146" t="str">
            <v>CEDAR GROVE RESPIRATORY AND NURSING CENTER</v>
          </cell>
          <cell r="C146" t="str">
            <v>1420 SOUTH BLACK HORSE PIKE</v>
          </cell>
          <cell r="D146" t="str">
            <v>WILLIAMSTOWN</v>
          </cell>
          <cell r="E146" t="str">
            <v>NJ</v>
          </cell>
          <cell r="F146">
            <v>8094</v>
          </cell>
          <cell r="G146">
            <v>551</v>
          </cell>
          <cell r="H146" t="str">
            <v>Number of hospitalizations per 1000 long-stay resident days</v>
          </cell>
          <cell r="I146" t="str">
            <v>Long Stay</v>
          </cell>
          <cell r="J146">
            <v>1.5943499999999999</v>
          </cell>
          <cell r="K146">
            <v>2.842498</v>
          </cell>
          <cell r="L146">
            <v>2.7325110000000001</v>
          </cell>
          <cell r="M146"/>
          <cell r="N146" t="str">
            <v>Y</v>
          </cell>
          <cell r="O146" t="str">
            <v>20210401-20220331</v>
          </cell>
          <cell r="P146" t="str">
            <v>1420 SOUTH BLACK HORSE PIKE, WILLIAMSTOWN, NJ, 08094</v>
          </cell>
          <cell r="Q146">
            <v>44866</v>
          </cell>
        </row>
        <row r="147">
          <cell r="A147">
            <v>315259</v>
          </cell>
          <cell r="B147" t="str">
            <v>PROMEDICA SKILLED NURSING &amp; REHAB - MOUNTAINSIDE</v>
          </cell>
          <cell r="C147" t="str">
            <v>1180 ROUTE 22 WEST</v>
          </cell>
          <cell r="D147" t="str">
            <v>MOUNTAINSIDE</v>
          </cell>
          <cell r="E147" t="str">
            <v>NJ</v>
          </cell>
          <cell r="F147">
            <v>7092</v>
          </cell>
          <cell r="G147">
            <v>551</v>
          </cell>
          <cell r="H147" t="str">
            <v>Number of hospitalizations per 1000 long-stay resident days</v>
          </cell>
          <cell r="I147" t="str">
            <v>Long Stay</v>
          </cell>
          <cell r="J147">
            <v>1.188477</v>
          </cell>
          <cell r="K147">
            <v>1.15307</v>
          </cell>
          <cell r="L147">
            <v>1.486998</v>
          </cell>
          <cell r="M147"/>
          <cell r="N147" t="str">
            <v>Y</v>
          </cell>
          <cell r="O147" t="str">
            <v>20210401-20220331</v>
          </cell>
          <cell r="P147" t="str">
            <v>1180 ROUTE 22 WEST, MOUNTAINSIDE, NJ, 07092</v>
          </cell>
          <cell r="Q147">
            <v>44866</v>
          </cell>
        </row>
        <row r="148">
          <cell r="A148">
            <v>315260</v>
          </cell>
          <cell r="B148" t="str">
            <v>ASPEN HILLS HEALTHCARE CENTER</v>
          </cell>
          <cell r="C148" t="str">
            <v>600 PEMBERTON BROWN MILLS RD</v>
          </cell>
          <cell r="D148" t="str">
            <v>PEMBERTON</v>
          </cell>
          <cell r="E148" t="str">
            <v>NJ</v>
          </cell>
          <cell r="F148">
            <v>8068</v>
          </cell>
          <cell r="G148">
            <v>551</v>
          </cell>
          <cell r="H148" t="str">
            <v>Number of hospitalizations per 1000 long-stay resident days</v>
          </cell>
          <cell r="I148" t="str">
            <v>Long Stay</v>
          </cell>
          <cell r="J148">
            <v>1.7603759999999999</v>
          </cell>
          <cell r="K148">
            <v>1.6104099999999999</v>
          </cell>
          <cell r="L148">
            <v>1.402091</v>
          </cell>
          <cell r="M148"/>
          <cell r="N148" t="str">
            <v>Y</v>
          </cell>
          <cell r="O148" t="str">
            <v>20210401-20220331</v>
          </cell>
          <cell r="P148" t="str">
            <v>600 PEMBERTON BROWN MILLS RD, PEMBERTON, NJ, 08068</v>
          </cell>
          <cell r="Q148">
            <v>44866</v>
          </cell>
        </row>
        <row r="149">
          <cell r="A149">
            <v>315261</v>
          </cell>
          <cell r="B149" t="str">
            <v>LAKELAND HEALTH CARE CENTER</v>
          </cell>
          <cell r="C149" t="str">
            <v>25 FIFTH AVENUE</v>
          </cell>
          <cell r="D149" t="str">
            <v>HASKELL</v>
          </cell>
          <cell r="E149" t="str">
            <v>NJ</v>
          </cell>
          <cell r="F149">
            <v>7420</v>
          </cell>
          <cell r="G149">
            <v>551</v>
          </cell>
          <cell r="H149" t="str">
            <v>Number of hospitalizations per 1000 long-stay resident days</v>
          </cell>
          <cell r="I149" t="str">
            <v>Long Stay</v>
          </cell>
          <cell r="J149">
            <v>1.622841</v>
          </cell>
          <cell r="K149">
            <v>1.5250440000000001</v>
          </cell>
          <cell r="L149">
            <v>1.4402969999999999</v>
          </cell>
          <cell r="M149"/>
          <cell r="N149" t="str">
            <v>Y</v>
          </cell>
          <cell r="O149" t="str">
            <v>20210401-20220331</v>
          </cell>
          <cell r="P149" t="str">
            <v>25 FIFTH AVENUE, HASKELL, NJ, 07420</v>
          </cell>
          <cell r="Q149">
            <v>44866</v>
          </cell>
        </row>
        <row r="150">
          <cell r="A150">
            <v>315262</v>
          </cell>
          <cell r="B150" t="str">
            <v>HARROGATE</v>
          </cell>
          <cell r="C150" t="str">
            <v>400 LOCUST STREET</v>
          </cell>
          <cell r="D150" t="str">
            <v>LAKEWOOD</v>
          </cell>
          <cell r="E150" t="str">
            <v>NJ</v>
          </cell>
          <cell r="F150">
            <v>8701</v>
          </cell>
          <cell r="G150">
            <v>551</v>
          </cell>
          <cell r="H150" t="str">
            <v>Number of hospitalizations per 1000 long-stay resident days</v>
          </cell>
          <cell r="I150" t="str">
            <v>Long Stay</v>
          </cell>
          <cell r="J150">
            <v>0.37387399999999998</v>
          </cell>
          <cell r="K150">
            <v>0.26657199999999998</v>
          </cell>
          <cell r="L150">
            <v>1.092786</v>
          </cell>
          <cell r="M150"/>
          <cell r="N150" t="str">
            <v>Y</v>
          </cell>
          <cell r="O150" t="str">
            <v>20210401-20220331</v>
          </cell>
          <cell r="P150" t="str">
            <v>400 LOCUST STREET, LAKEWOOD, NJ, 08701</v>
          </cell>
          <cell r="Q150">
            <v>44866</v>
          </cell>
        </row>
        <row r="151">
          <cell r="A151">
            <v>315263</v>
          </cell>
          <cell r="B151" t="str">
            <v>PALACE REHABILITATION AND CARE CENTER, THE</v>
          </cell>
          <cell r="C151" t="str">
            <v>315 WEST MILL ROAD</v>
          </cell>
          <cell r="D151" t="str">
            <v>MAPLE SHADE</v>
          </cell>
          <cell r="E151" t="str">
            <v>NJ</v>
          </cell>
          <cell r="F151">
            <v>8052</v>
          </cell>
          <cell r="G151">
            <v>551</v>
          </cell>
          <cell r="H151" t="str">
            <v>Number of hospitalizations per 1000 long-stay resident days</v>
          </cell>
          <cell r="I151" t="str">
            <v>Long Stay</v>
          </cell>
          <cell r="J151">
            <v>2.3141180000000001</v>
          </cell>
          <cell r="K151">
            <v>1.790281</v>
          </cell>
          <cell r="L151">
            <v>1.1857169999999999</v>
          </cell>
          <cell r="M151"/>
          <cell r="N151" t="str">
            <v>Y</v>
          </cell>
          <cell r="O151" t="str">
            <v>20210401-20220331</v>
          </cell>
          <cell r="P151" t="str">
            <v>315 WEST MILL ROAD, MAPLE SHADE, NJ, 08052</v>
          </cell>
          <cell r="Q151">
            <v>44866</v>
          </cell>
        </row>
        <row r="152">
          <cell r="A152">
            <v>315264</v>
          </cell>
          <cell r="B152" t="str">
            <v>COMPLETE CARE AT BEY LEA, LLC</v>
          </cell>
          <cell r="C152" t="str">
            <v>1351 OLD FREEHOLD ROAD</v>
          </cell>
          <cell r="D152" t="str">
            <v>TOMS RIVER</v>
          </cell>
          <cell r="E152" t="str">
            <v>NJ</v>
          </cell>
          <cell r="F152">
            <v>8753</v>
          </cell>
          <cell r="G152">
            <v>551</v>
          </cell>
          <cell r="H152" t="str">
            <v>Number of hospitalizations per 1000 long-stay resident days</v>
          </cell>
          <cell r="I152" t="str">
            <v>Long Stay</v>
          </cell>
          <cell r="J152">
            <v>0.854514</v>
          </cell>
          <cell r="K152">
            <v>1.2623610000000001</v>
          </cell>
          <cell r="L152">
            <v>2.2641719999999999</v>
          </cell>
          <cell r="M152"/>
          <cell r="N152" t="str">
            <v>Y</v>
          </cell>
          <cell r="O152" t="str">
            <v>20210401-20220331</v>
          </cell>
          <cell r="P152" t="str">
            <v>1351 OLD FREEHOLD ROAD, TOMS RIVER, NJ, 08753</v>
          </cell>
          <cell r="Q152">
            <v>44866</v>
          </cell>
        </row>
        <row r="153">
          <cell r="A153">
            <v>315265</v>
          </cell>
          <cell r="B153" t="str">
            <v>COMPLETE CARE AT GREEN ACRES</v>
          </cell>
          <cell r="C153" t="str">
            <v>1931 LAKEWOOD ROAD</v>
          </cell>
          <cell r="D153" t="str">
            <v>TOMS RIVER</v>
          </cell>
          <cell r="E153" t="str">
            <v>NJ</v>
          </cell>
          <cell r="F153">
            <v>8755</v>
          </cell>
          <cell r="G153">
            <v>551</v>
          </cell>
          <cell r="H153" t="str">
            <v>Number of hospitalizations per 1000 long-stay resident days</v>
          </cell>
          <cell r="I153" t="str">
            <v>Long Stay</v>
          </cell>
          <cell r="J153">
            <v>0.67083700000000002</v>
          </cell>
          <cell r="K153">
            <v>0.71437099999999998</v>
          </cell>
          <cell r="L153">
            <v>1.6321190000000001</v>
          </cell>
          <cell r="M153"/>
          <cell r="N153" t="str">
            <v>Y</v>
          </cell>
          <cell r="O153" t="str">
            <v>20210401-20220331</v>
          </cell>
          <cell r="P153" t="str">
            <v>1931 LAKEWOOD ROAD, TOMS RIVER, NJ, 08755</v>
          </cell>
          <cell r="Q153">
            <v>44866</v>
          </cell>
        </row>
        <row r="154">
          <cell r="A154">
            <v>315266</v>
          </cell>
          <cell r="B154" t="str">
            <v>PARK CRESCENT HEALTHCARE &amp; REHABILITATION CENTER</v>
          </cell>
          <cell r="C154" t="str">
            <v>480 PARKWAY DRIVE</v>
          </cell>
          <cell r="D154" t="str">
            <v>EAST ORANGE</v>
          </cell>
          <cell r="E154" t="str">
            <v>NJ</v>
          </cell>
          <cell r="F154">
            <v>7017</v>
          </cell>
          <cell r="G154">
            <v>551</v>
          </cell>
          <cell r="H154" t="str">
            <v>Number of hospitalizations per 1000 long-stay resident days</v>
          </cell>
          <cell r="I154" t="str">
            <v>Long Stay</v>
          </cell>
          <cell r="J154">
            <v>2.2638240000000001</v>
          </cell>
          <cell r="K154">
            <v>2.4607230000000002</v>
          </cell>
          <cell r="L154">
            <v>1.665964</v>
          </cell>
          <cell r="M154"/>
          <cell r="N154" t="str">
            <v>Y</v>
          </cell>
          <cell r="O154" t="str">
            <v>20210401-20220331</v>
          </cell>
          <cell r="P154" t="str">
            <v>480 PARKWAY DRIVE, EAST ORANGE, NJ, 07017</v>
          </cell>
          <cell r="Q154">
            <v>44866</v>
          </cell>
        </row>
        <row r="155">
          <cell r="A155">
            <v>315267</v>
          </cell>
          <cell r="B155" t="str">
            <v>ABIGAIL HOUSE FOR NURSING &amp; REHABILITATION</v>
          </cell>
          <cell r="C155" t="str">
            <v>1105 -1115 LINDEN STREET</v>
          </cell>
          <cell r="D155" t="str">
            <v>CAMDEN</v>
          </cell>
          <cell r="E155" t="str">
            <v>NJ</v>
          </cell>
          <cell r="F155">
            <v>8102</v>
          </cell>
          <cell r="G155">
            <v>551</v>
          </cell>
          <cell r="H155" t="str">
            <v>Number of hospitalizations per 1000 long-stay resident days</v>
          </cell>
          <cell r="I155" t="str">
            <v>Long Stay</v>
          </cell>
          <cell r="J155">
            <v>1.5622609999999999</v>
          </cell>
          <cell r="K155">
            <v>1.3594440000000001</v>
          </cell>
          <cell r="L155">
            <v>1.333685</v>
          </cell>
          <cell r="M155"/>
          <cell r="N155" t="str">
            <v>Y</v>
          </cell>
          <cell r="O155" t="str">
            <v>20210401-20220331</v>
          </cell>
          <cell r="P155" t="str">
            <v>1105 -1115 LINDEN STREET, CAMDEN, NJ, 08102</v>
          </cell>
          <cell r="Q155">
            <v>44866</v>
          </cell>
        </row>
        <row r="156">
          <cell r="A156">
            <v>315268</v>
          </cell>
          <cell r="B156" t="str">
            <v>BROOKHAVEN HEALTH CARE CENTER</v>
          </cell>
          <cell r="C156" t="str">
            <v>120 PARK END PLACE</v>
          </cell>
          <cell r="D156" t="str">
            <v>EAST ORANGE</v>
          </cell>
          <cell r="E156" t="str">
            <v>NJ</v>
          </cell>
          <cell r="F156">
            <v>7018</v>
          </cell>
          <cell r="G156">
            <v>551</v>
          </cell>
          <cell r="H156" t="str">
            <v>Number of hospitalizations per 1000 long-stay resident days</v>
          </cell>
          <cell r="I156" t="str">
            <v>Long Stay</v>
          </cell>
          <cell r="J156">
            <v>2.3280810000000001</v>
          </cell>
          <cell r="K156">
            <v>2.6003579999999999</v>
          </cell>
          <cell r="L156">
            <v>1.711908</v>
          </cell>
          <cell r="M156"/>
          <cell r="N156" t="str">
            <v>Y</v>
          </cell>
          <cell r="O156" t="str">
            <v>20210401-20220331</v>
          </cell>
          <cell r="P156" t="str">
            <v>120 PARK END PLACE, EAST ORANGE, NJ, 07018</v>
          </cell>
          <cell r="Q156">
            <v>44866</v>
          </cell>
        </row>
        <row r="157">
          <cell r="A157">
            <v>315269</v>
          </cell>
          <cell r="B157" t="str">
            <v>VILLAGE POINT</v>
          </cell>
          <cell r="C157" t="str">
            <v>THREE DAVID BRAINERD DRIVE</v>
          </cell>
          <cell r="D157" t="str">
            <v>MONROE TOWNSHIP</v>
          </cell>
          <cell r="E157" t="str">
            <v>NJ</v>
          </cell>
          <cell r="F157">
            <v>8831</v>
          </cell>
          <cell r="G157">
            <v>551</v>
          </cell>
          <cell r="H157" t="str">
            <v>Number of hospitalizations per 1000 long-stay resident days</v>
          </cell>
          <cell r="I157" t="str">
            <v>Long Stay</v>
          </cell>
          <cell r="J157">
            <v>2.013452</v>
          </cell>
          <cell r="K157">
            <v>1.598033</v>
          </cell>
          <cell r="L157">
            <v>1.2164379999999999</v>
          </cell>
          <cell r="M157"/>
          <cell r="N157" t="str">
            <v>Y</v>
          </cell>
          <cell r="O157" t="str">
            <v>20210401-20220331</v>
          </cell>
          <cell r="P157" t="str">
            <v>THREE DAVID BRAINERD DRIVE, MONROE TOWNSHIP, NJ, 08831</v>
          </cell>
          <cell r="Q157">
            <v>44866</v>
          </cell>
        </row>
        <row r="158">
          <cell r="A158">
            <v>315271</v>
          </cell>
          <cell r="B158" t="str">
            <v>CARNEYS POINT REHABILITATION AND NURSING CENTER</v>
          </cell>
          <cell r="C158" t="str">
            <v>201 FIFTH AVENUE</v>
          </cell>
          <cell r="D158" t="str">
            <v>CARNEYS POINT</v>
          </cell>
          <cell r="E158" t="str">
            <v>NJ</v>
          </cell>
          <cell r="F158">
            <v>8069</v>
          </cell>
          <cell r="G158">
            <v>551</v>
          </cell>
          <cell r="H158" t="str">
            <v>Number of hospitalizations per 1000 long-stay resident days</v>
          </cell>
          <cell r="I158" t="str">
            <v>Long Stay</v>
          </cell>
          <cell r="J158">
            <v>1.849073</v>
          </cell>
          <cell r="K158">
            <v>1.478197</v>
          </cell>
          <cell r="L158">
            <v>1.2252460000000001</v>
          </cell>
          <cell r="M158"/>
          <cell r="N158" t="str">
            <v>Y</v>
          </cell>
          <cell r="O158" t="str">
            <v>20210401-20220331</v>
          </cell>
          <cell r="P158" t="str">
            <v>201 FIFTH AVENUE, CARNEYS POINT, NJ, 08069</v>
          </cell>
          <cell r="Q158">
            <v>44866</v>
          </cell>
        </row>
        <row r="159">
          <cell r="A159">
            <v>315273</v>
          </cell>
          <cell r="B159" t="str">
            <v>COMPLETE CARE AT WOODLANDS</v>
          </cell>
          <cell r="C159" t="str">
            <v>1400 WOODLAND AVE</v>
          </cell>
          <cell r="D159" t="str">
            <v>PLAINFIELD</v>
          </cell>
          <cell r="E159" t="str">
            <v>NJ</v>
          </cell>
          <cell r="F159">
            <v>7060</v>
          </cell>
          <cell r="G159">
            <v>551</v>
          </cell>
          <cell r="H159" t="str">
            <v>Number of hospitalizations per 1000 long-stay resident days</v>
          </cell>
          <cell r="I159" t="str">
            <v>Long Stay</v>
          </cell>
          <cell r="J159">
            <v>0.63164100000000001</v>
          </cell>
          <cell r="K159">
            <v>0.87456299999999998</v>
          </cell>
          <cell r="L159">
            <v>2.1221009999999998</v>
          </cell>
          <cell r="M159"/>
          <cell r="N159" t="str">
            <v>Y</v>
          </cell>
          <cell r="O159" t="str">
            <v>20210401-20220331</v>
          </cell>
          <cell r="P159" t="str">
            <v>1400 WOODLAND AVE, PLAINFIELD, NJ, 07060</v>
          </cell>
          <cell r="Q159">
            <v>44866</v>
          </cell>
        </row>
        <row r="160">
          <cell r="A160">
            <v>315274</v>
          </cell>
          <cell r="B160" t="str">
            <v>COMPLETE CARE AT LAURELTON, LLC</v>
          </cell>
          <cell r="C160" t="str">
            <v>475 JACK MARTIN BLVD</v>
          </cell>
          <cell r="D160" t="str">
            <v>BRICK</v>
          </cell>
          <cell r="E160" t="str">
            <v>NJ</v>
          </cell>
          <cell r="F160">
            <v>8724</v>
          </cell>
          <cell r="G160">
            <v>551</v>
          </cell>
          <cell r="H160" t="str">
            <v>Number of hospitalizations per 1000 long-stay resident days</v>
          </cell>
          <cell r="I160" t="str">
            <v>Long Stay</v>
          </cell>
          <cell r="J160">
            <v>1.541094</v>
          </cell>
          <cell r="K160">
            <v>2.0181629999999999</v>
          </cell>
          <cell r="L160">
            <v>2.007117</v>
          </cell>
          <cell r="M160"/>
          <cell r="N160" t="str">
            <v>Y</v>
          </cell>
          <cell r="O160" t="str">
            <v>20210401-20220331</v>
          </cell>
          <cell r="P160" t="str">
            <v>475 JACK MARTIN BLVD, BRICK, NJ, 08724</v>
          </cell>
          <cell r="Q160">
            <v>44866</v>
          </cell>
        </row>
        <row r="161">
          <cell r="A161">
            <v>315275</v>
          </cell>
          <cell r="B161" t="str">
            <v>CONCORD HEALTHCARE &amp; REHABILITATION CENTER</v>
          </cell>
          <cell r="C161" t="str">
            <v>963 OCEAN AVE</v>
          </cell>
          <cell r="D161" t="str">
            <v>LAKEWOOD</v>
          </cell>
          <cell r="E161" t="str">
            <v>NJ</v>
          </cell>
          <cell r="F161">
            <v>8701</v>
          </cell>
          <cell r="G161">
            <v>551</v>
          </cell>
          <cell r="H161" t="str">
            <v>Number of hospitalizations per 1000 long-stay resident days</v>
          </cell>
          <cell r="I161" t="str">
            <v>Long Stay</v>
          </cell>
          <cell r="J161">
            <v>1.151988</v>
          </cell>
          <cell r="K161">
            <v>0.97980500000000004</v>
          </cell>
          <cell r="L161">
            <v>1.303579</v>
          </cell>
          <cell r="M161"/>
          <cell r="N161" t="str">
            <v>Y</v>
          </cell>
          <cell r="O161" t="str">
            <v>20210401-20220331</v>
          </cell>
          <cell r="P161" t="str">
            <v>963 OCEAN AVE, LAKEWOOD, NJ, 08701</v>
          </cell>
          <cell r="Q161">
            <v>44866</v>
          </cell>
        </row>
        <row r="162">
          <cell r="A162">
            <v>315276</v>
          </cell>
          <cell r="B162" t="str">
            <v>COMPLETE CARE AT MILFORD MANOR LLC</v>
          </cell>
          <cell r="C162" t="str">
            <v>69 MAPLE ROAD</v>
          </cell>
          <cell r="D162" t="str">
            <v>WEST MILFORD</v>
          </cell>
          <cell r="E162" t="str">
            <v>NJ</v>
          </cell>
          <cell r="F162">
            <v>7480</v>
          </cell>
          <cell r="G162">
            <v>551</v>
          </cell>
          <cell r="H162" t="str">
            <v>Number of hospitalizations per 1000 long-stay resident days</v>
          </cell>
          <cell r="I162" t="str">
            <v>Long Stay</v>
          </cell>
          <cell r="J162">
            <v>1.2193890000000001</v>
          </cell>
          <cell r="K162">
            <v>1.121181</v>
          </cell>
          <cell r="L162">
            <v>1.4092199999999999</v>
          </cell>
          <cell r="M162"/>
          <cell r="N162" t="str">
            <v>Y</v>
          </cell>
          <cell r="O162" t="str">
            <v>20210401-20220331</v>
          </cell>
          <cell r="P162" t="str">
            <v>69 MAPLE ROAD, WEST MILFORD, NJ, 07480</v>
          </cell>
          <cell r="Q162">
            <v>44866</v>
          </cell>
        </row>
        <row r="163">
          <cell r="A163">
            <v>315279</v>
          </cell>
          <cell r="B163" t="str">
            <v>EMBASSY MANOR AT EDISON NURSING AND REHABILITATION</v>
          </cell>
          <cell r="C163" t="str">
            <v>10 BRUNSWICK AVENUE</v>
          </cell>
          <cell r="D163" t="str">
            <v>EDISON</v>
          </cell>
          <cell r="E163" t="str">
            <v>NJ</v>
          </cell>
          <cell r="F163">
            <v>8817</v>
          </cell>
          <cell r="G163">
            <v>551</v>
          </cell>
          <cell r="H163" t="str">
            <v>Number of hospitalizations per 1000 long-stay resident days</v>
          </cell>
          <cell r="I163" t="str">
            <v>Long Stay</v>
          </cell>
          <cell r="J163">
            <v>1.9526410000000001</v>
          </cell>
          <cell r="K163">
            <v>1.8722289999999999</v>
          </cell>
          <cell r="L163">
            <v>1.469541</v>
          </cell>
          <cell r="M163"/>
          <cell r="N163" t="str">
            <v>Y</v>
          </cell>
          <cell r="O163" t="str">
            <v>20210401-20220331</v>
          </cell>
          <cell r="P163" t="str">
            <v>10 BRUNSWICK AVENUE, EDISON, NJ, 08817</v>
          </cell>
          <cell r="Q163">
            <v>44866</v>
          </cell>
        </row>
        <row r="164">
          <cell r="A164">
            <v>315280</v>
          </cell>
          <cell r="B164" t="str">
            <v>SILVER HEALTHCARE CENTER</v>
          </cell>
          <cell r="C164" t="str">
            <v>1417 BRACE ROAD</v>
          </cell>
          <cell r="D164" t="str">
            <v>CHERRY HILL</v>
          </cell>
          <cell r="E164" t="str">
            <v>NJ</v>
          </cell>
          <cell r="F164">
            <v>8034</v>
          </cell>
          <cell r="G164">
            <v>551</v>
          </cell>
          <cell r="H164" t="str">
            <v>Number of hospitalizations per 1000 long-stay resident days</v>
          </cell>
          <cell r="I164" t="str">
            <v>Long Stay</v>
          </cell>
          <cell r="J164">
            <v>2.109791</v>
          </cell>
          <cell r="K164">
            <v>2.4062190000000001</v>
          </cell>
          <cell r="L164">
            <v>1.7479990000000001</v>
          </cell>
          <cell r="M164"/>
          <cell r="N164" t="str">
            <v>Y</v>
          </cell>
          <cell r="O164" t="str">
            <v>20210401-20220331</v>
          </cell>
          <cell r="P164" t="str">
            <v>1417 BRACE ROAD, CHERRY HILL, NJ, 08034</v>
          </cell>
          <cell r="Q164">
            <v>44866</v>
          </cell>
        </row>
        <row r="165">
          <cell r="A165">
            <v>315282</v>
          </cell>
          <cell r="B165" t="str">
            <v>EXCEL CARE AT MANALAPAN</v>
          </cell>
          <cell r="C165" t="str">
            <v>104 PENSION ROAD</v>
          </cell>
          <cell r="D165" t="str">
            <v>MANALAPAN</v>
          </cell>
          <cell r="E165" t="str">
            <v>NJ</v>
          </cell>
          <cell r="F165">
            <v>7726</v>
          </cell>
          <cell r="G165">
            <v>551</v>
          </cell>
          <cell r="H165" t="str">
            <v>Number of hospitalizations per 1000 long-stay resident days</v>
          </cell>
          <cell r="I165" t="str">
            <v>Long Stay</v>
          </cell>
          <cell r="J165">
            <v>2.3786040000000002</v>
          </cell>
          <cell r="K165">
            <v>1.846608</v>
          </cell>
          <cell r="L165">
            <v>1.1898660000000001</v>
          </cell>
          <cell r="M165"/>
          <cell r="N165" t="str">
            <v>Y</v>
          </cell>
          <cell r="O165" t="str">
            <v>20210401-20220331</v>
          </cell>
          <cell r="P165" t="str">
            <v>104 PENSION ROAD, MANALAPAN, NJ, 07726</v>
          </cell>
          <cell r="Q165">
            <v>44866</v>
          </cell>
        </row>
        <row r="166">
          <cell r="A166">
            <v>315283</v>
          </cell>
          <cell r="B166" t="str">
            <v>SOUTH MOUNTAIN HC</v>
          </cell>
          <cell r="C166" t="str">
            <v>2385 SPRINGFIELD AVENUE</v>
          </cell>
          <cell r="D166" t="str">
            <v>VAUXHALL</v>
          </cell>
          <cell r="E166" t="str">
            <v>NJ</v>
          </cell>
          <cell r="F166">
            <v>7088</v>
          </cell>
          <cell r="G166">
            <v>551</v>
          </cell>
          <cell r="H166" t="str">
            <v>Number of hospitalizations per 1000 long-stay resident days</v>
          </cell>
          <cell r="I166" t="str">
            <v>Long Stay</v>
          </cell>
          <cell r="J166">
            <v>1.2071609999999999</v>
          </cell>
          <cell r="K166">
            <v>1.431554</v>
          </cell>
          <cell r="L166">
            <v>1.8175570000000001</v>
          </cell>
          <cell r="M166"/>
          <cell r="N166" t="str">
            <v>Y</v>
          </cell>
          <cell r="O166" t="str">
            <v>20210401-20220331</v>
          </cell>
          <cell r="P166" t="str">
            <v>2385 SPRINGFIELD AVENUE, VAUXHALL, NJ, 07088</v>
          </cell>
          <cell r="Q166">
            <v>44866</v>
          </cell>
        </row>
        <row r="167">
          <cell r="A167">
            <v>315284</v>
          </cell>
          <cell r="B167" t="str">
            <v>COMPLETE CARE AT MONMOUTH, LLC</v>
          </cell>
          <cell r="C167" t="str">
            <v>229 BATH AVENUE</v>
          </cell>
          <cell r="D167" t="str">
            <v>LONG BRANCH</v>
          </cell>
          <cell r="E167" t="str">
            <v>NJ</v>
          </cell>
          <cell r="F167">
            <v>7740</v>
          </cell>
          <cell r="G167">
            <v>551</v>
          </cell>
          <cell r="H167" t="str">
            <v>Number of hospitalizations per 1000 long-stay resident days</v>
          </cell>
          <cell r="I167" t="str">
            <v>Long Stay</v>
          </cell>
          <cell r="J167">
            <v>1.9894769999999999</v>
          </cell>
          <cell r="K167">
            <v>1.778041</v>
          </cell>
          <cell r="L167">
            <v>1.369772</v>
          </cell>
          <cell r="M167"/>
          <cell r="N167" t="str">
            <v>Y</v>
          </cell>
          <cell r="O167" t="str">
            <v>20210401-20220331</v>
          </cell>
          <cell r="P167" t="str">
            <v>229 BATH AVENUE, LONG BRANCH, NJ, 07740</v>
          </cell>
          <cell r="Q167">
            <v>44866</v>
          </cell>
        </row>
        <row r="168">
          <cell r="A168">
            <v>315286</v>
          </cell>
          <cell r="B168" t="str">
            <v>HACKENSACK MERIDIAN HEALTH NURSING &amp; REHAB</v>
          </cell>
          <cell r="C168" t="str">
            <v>100 CHAPIN AVENUE</v>
          </cell>
          <cell r="D168" t="str">
            <v>RED BANK</v>
          </cell>
          <cell r="E168" t="str">
            <v>NJ</v>
          </cell>
          <cell r="F168">
            <v>7701</v>
          </cell>
          <cell r="G168">
            <v>551</v>
          </cell>
          <cell r="H168" t="str">
            <v>Number of hospitalizations per 1000 long-stay resident days</v>
          </cell>
          <cell r="I168" t="str">
            <v>Long Stay</v>
          </cell>
          <cell r="J168">
            <v>2.901125</v>
          </cell>
          <cell r="K168">
            <v>2.3881790000000001</v>
          </cell>
          <cell r="L168">
            <v>1.2616700000000001</v>
          </cell>
          <cell r="M168"/>
          <cell r="N168" t="str">
            <v>Y</v>
          </cell>
          <cell r="O168" t="str">
            <v>20210401-20220331</v>
          </cell>
          <cell r="P168" t="str">
            <v>100 CHAPIN AVENUE, RED BANK, NJ, 07701</v>
          </cell>
          <cell r="Q168">
            <v>44866</v>
          </cell>
        </row>
        <row r="169">
          <cell r="A169">
            <v>315288</v>
          </cell>
          <cell r="B169" t="str">
            <v>BARTLEY HEALTHCARE NURSING &amp; REHABILITATION</v>
          </cell>
          <cell r="C169" t="str">
            <v>175 BARTLEY ROAD</v>
          </cell>
          <cell r="D169" t="str">
            <v>JACKSON</v>
          </cell>
          <cell r="E169" t="str">
            <v>NJ</v>
          </cell>
          <cell r="F169">
            <v>8527</v>
          </cell>
          <cell r="G169">
            <v>551</v>
          </cell>
          <cell r="H169" t="str">
            <v>Number of hospitalizations per 1000 long-stay resident days</v>
          </cell>
          <cell r="I169" t="str">
            <v>Long Stay</v>
          </cell>
          <cell r="J169">
            <v>2.1418330000000001</v>
          </cell>
          <cell r="K169">
            <v>3.0120480000000001</v>
          </cell>
          <cell r="L169">
            <v>2.15537</v>
          </cell>
          <cell r="M169"/>
          <cell r="N169" t="str">
            <v>Y</v>
          </cell>
          <cell r="O169" t="str">
            <v>20210401-20220331</v>
          </cell>
          <cell r="P169" t="str">
            <v>175 BARTLEY ROAD, JACKSON, NJ, 08527</v>
          </cell>
          <cell r="Q169">
            <v>44866</v>
          </cell>
        </row>
        <row r="170">
          <cell r="A170">
            <v>315289</v>
          </cell>
          <cell r="B170" t="str">
            <v>VOORHEES PEDIATRIC FACILITY</v>
          </cell>
          <cell r="C170" t="str">
            <v>1304 LAUREL OAK ROAD</v>
          </cell>
          <cell r="D170" t="str">
            <v>VOORHEES</v>
          </cell>
          <cell r="E170" t="str">
            <v>NJ</v>
          </cell>
          <cell r="F170">
            <v>8043</v>
          </cell>
          <cell r="G170">
            <v>551</v>
          </cell>
          <cell r="H170" t="str">
            <v>Number of hospitalizations per 1000 long-stay resident days</v>
          </cell>
          <cell r="I170" t="str">
            <v>Long Stay</v>
          </cell>
          <cell r="J170" t="str">
            <v>*</v>
          </cell>
          <cell r="K170"/>
          <cell r="L170"/>
          <cell r="M170">
            <v>9</v>
          </cell>
          <cell r="N170" t="str">
            <v>Y</v>
          </cell>
          <cell r="O170" t="str">
            <v>20210401-20220331</v>
          </cell>
          <cell r="P170" t="str">
            <v>1304 LAUREL OAK ROAD, VOORHEES, NJ, 08043</v>
          </cell>
          <cell r="Q170">
            <v>44866</v>
          </cell>
        </row>
        <row r="171">
          <cell r="A171">
            <v>315290</v>
          </cell>
          <cell r="B171" t="str">
            <v>BUCKINGHAM AT NORWOOD, THE</v>
          </cell>
          <cell r="C171" t="str">
            <v>100 MCCLELLAN STREET</v>
          </cell>
          <cell r="D171" t="str">
            <v>NORWOOD</v>
          </cell>
          <cell r="E171" t="str">
            <v>NJ</v>
          </cell>
          <cell r="F171">
            <v>7648</v>
          </cell>
          <cell r="G171">
            <v>551</v>
          </cell>
          <cell r="H171" t="str">
            <v>Number of hospitalizations per 1000 long-stay resident days</v>
          </cell>
          <cell r="I171" t="str">
            <v>Long Stay</v>
          </cell>
          <cell r="J171">
            <v>1.621796</v>
          </cell>
          <cell r="K171">
            <v>1.4338390000000001</v>
          </cell>
          <cell r="L171">
            <v>1.3550310000000001</v>
          </cell>
          <cell r="M171"/>
          <cell r="N171" t="str">
            <v>Y</v>
          </cell>
          <cell r="O171" t="str">
            <v>20210401-20220331</v>
          </cell>
          <cell r="P171" t="str">
            <v>100 MCCLELLAN STREET, NORWOOD, NJ, 07648</v>
          </cell>
          <cell r="Q171">
            <v>44866</v>
          </cell>
        </row>
        <row r="172">
          <cell r="A172">
            <v>315291</v>
          </cell>
          <cell r="B172" t="str">
            <v>ATRIUM POST ACUTE CARE OF WAYNEVIEW</v>
          </cell>
          <cell r="C172" t="str">
            <v>2020 ROUTE 23 NORTH</v>
          </cell>
          <cell r="D172" t="str">
            <v>WAYNE</v>
          </cell>
          <cell r="E172" t="str">
            <v>NJ</v>
          </cell>
          <cell r="F172">
            <v>7470</v>
          </cell>
          <cell r="G172">
            <v>551</v>
          </cell>
          <cell r="H172" t="str">
            <v>Number of hospitalizations per 1000 long-stay resident days</v>
          </cell>
          <cell r="I172" t="str">
            <v>Long Stay</v>
          </cell>
          <cell r="J172">
            <v>0.72835000000000005</v>
          </cell>
          <cell r="K172">
            <v>0.87425299999999995</v>
          </cell>
          <cell r="L172">
            <v>1.839682</v>
          </cell>
          <cell r="M172"/>
          <cell r="N172" t="str">
            <v>Y</v>
          </cell>
          <cell r="O172" t="str">
            <v>20210401-20220331</v>
          </cell>
          <cell r="P172" t="str">
            <v>2020 ROUTE 23 NORTH, WAYNE, NJ, 07470</v>
          </cell>
          <cell r="Q172">
            <v>44866</v>
          </cell>
        </row>
        <row r="173">
          <cell r="A173">
            <v>315292</v>
          </cell>
          <cell r="B173" t="str">
            <v>APPLEWOOD ESTATES</v>
          </cell>
          <cell r="C173" t="str">
            <v>ONE APPLEWOOD DRIVE</v>
          </cell>
          <cell r="D173" t="str">
            <v>FREEHOLD</v>
          </cell>
          <cell r="E173" t="str">
            <v>NJ</v>
          </cell>
          <cell r="F173">
            <v>7728</v>
          </cell>
          <cell r="G173">
            <v>551</v>
          </cell>
          <cell r="H173" t="str">
            <v>Number of hospitalizations per 1000 long-stay resident days</v>
          </cell>
          <cell r="I173" t="str">
            <v>Long Stay</v>
          </cell>
          <cell r="J173">
            <v>1.186205</v>
          </cell>
          <cell r="K173">
            <v>0.78076199999999996</v>
          </cell>
          <cell r="L173">
            <v>1.008799</v>
          </cell>
          <cell r="M173"/>
          <cell r="N173" t="str">
            <v>Y</v>
          </cell>
          <cell r="O173" t="str">
            <v>20210401-20220331</v>
          </cell>
          <cell r="P173" t="str">
            <v>ONE APPLEWOOD DRIVE, FREEHOLD, NJ, 07728</v>
          </cell>
          <cell r="Q173">
            <v>44866</v>
          </cell>
        </row>
        <row r="174">
          <cell r="A174">
            <v>315293</v>
          </cell>
          <cell r="B174" t="str">
            <v>COMPLETE CARE AT WHITING</v>
          </cell>
          <cell r="C174" t="str">
            <v>3000 HILLTOP ROAD</v>
          </cell>
          <cell r="D174" t="str">
            <v>WHITING</v>
          </cell>
          <cell r="E174" t="str">
            <v>NJ</v>
          </cell>
          <cell r="F174">
            <v>8759</v>
          </cell>
          <cell r="G174">
            <v>551</v>
          </cell>
          <cell r="H174" t="str">
            <v>Number of hospitalizations per 1000 long-stay resident days</v>
          </cell>
          <cell r="I174" t="str">
            <v>Long Stay</v>
          </cell>
          <cell r="J174">
            <v>1.9032279999999999</v>
          </cell>
          <cell r="K174">
            <v>1.3005310000000001</v>
          </cell>
          <cell r="L174">
            <v>1.04731</v>
          </cell>
          <cell r="M174"/>
          <cell r="N174" t="str">
            <v>Y</v>
          </cell>
          <cell r="O174" t="str">
            <v>20210401-20220331</v>
          </cell>
          <cell r="P174" t="str">
            <v>3000 HILLTOP ROAD, WHITING, NJ, 08759</v>
          </cell>
          <cell r="Q174">
            <v>44866</v>
          </cell>
        </row>
        <row r="175">
          <cell r="A175">
            <v>315294</v>
          </cell>
          <cell r="B175" t="str">
            <v>CREST HAVEN NURSING AND REHABILITATION CENTER</v>
          </cell>
          <cell r="C175" t="str">
            <v>4 MOORE ROAD</v>
          </cell>
          <cell r="D175" t="str">
            <v>CAPE MAY COURT HOUSE</v>
          </cell>
          <cell r="E175" t="str">
            <v>NJ</v>
          </cell>
          <cell r="F175">
            <v>8210</v>
          </cell>
          <cell r="G175">
            <v>551</v>
          </cell>
          <cell r="H175" t="str">
            <v>Number of hospitalizations per 1000 long-stay resident days</v>
          </cell>
          <cell r="I175" t="str">
            <v>Long Stay</v>
          </cell>
          <cell r="J175">
            <v>1.4007860000000001</v>
          </cell>
          <cell r="K175">
            <v>0.97964499999999999</v>
          </cell>
          <cell r="L175">
            <v>1.0718700000000001</v>
          </cell>
          <cell r="M175"/>
          <cell r="N175" t="str">
            <v>Y</v>
          </cell>
          <cell r="O175" t="str">
            <v>20210401-20220331</v>
          </cell>
          <cell r="P175" t="str">
            <v>4 MOORE ROAD, CAPE MAY COURT HOUSE, NJ, 08210</v>
          </cell>
          <cell r="Q175">
            <v>44866</v>
          </cell>
        </row>
        <row r="176">
          <cell r="A176">
            <v>315295</v>
          </cell>
          <cell r="B176" t="str">
            <v>HACKENSACK MERIDIAN HEALTH NURSING &amp; REHAB</v>
          </cell>
          <cell r="C176" t="str">
            <v>50 POLIFLY ROAD</v>
          </cell>
          <cell r="D176" t="str">
            <v>HACKENSACK</v>
          </cell>
          <cell r="E176" t="str">
            <v>NJ</v>
          </cell>
          <cell r="F176">
            <v>7601</v>
          </cell>
          <cell r="G176">
            <v>551</v>
          </cell>
          <cell r="H176" t="str">
            <v>Number of hospitalizations per 1000 long-stay resident days</v>
          </cell>
          <cell r="I176" t="str">
            <v>Long Stay</v>
          </cell>
          <cell r="J176">
            <v>1.554332</v>
          </cell>
          <cell r="K176">
            <v>1.467082</v>
          </cell>
          <cell r="L176">
            <v>1.446625</v>
          </cell>
          <cell r="M176"/>
          <cell r="N176" t="str">
            <v>Y</v>
          </cell>
          <cell r="O176" t="str">
            <v>20210401-20220331</v>
          </cell>
          <cell r="P176" t="str">
            <v>50 POLIFLY ROAD, HACKENSACK, NJ, 07601</v>
          </cell>
          <cell r="Q176">
            <v>44866</v>
          </cell>
        </row>
        <row r="177">
          <cell r="A177">
            <v>315297</v>
          </cell>
          <cell r="B177" t="str">
            <v>ALLEGRIA AT THE FOUNTAINS</v>
          </cell>
          <cell r="C177" t="str">
            <v>114 HAYES MILL ROAD</v>
          </cell>
          <cell r="D177" t="str">
            <v>ATCO</v>
          </cell>
          <cell r="E177" t="str">
            <v>NJ</v>
          </cell>
          <cell r="F177">
            <v>8004</v>
          </cell>
          <cell r="G177">
            <v>551</v>
          </cell>
          <cell r="H177" t="str">
            <v>Number of hospitalizations per 1000 long-stay resident days</v>
          </cell>
          <cell r="I177" t="str">
            <v>Long Stay</v>
          </cell>
          <cell r="J177">
            <v>1.533004</v>
          </cell>
          <cell r="K177">
            <v>1.626738</v>
          </cell>
          <cell r="L177">
            <v>1.626371</v>
          </cell>
          <cell r="M177"/>
          <cell r="N177" t="str">
            <v>Y</v>
          </cell>
          <cell r="O177" t="str">
            <v>20210401-20220331</v>
          </cell>
          <cell r="P177" t="str">
            <v>114 HAYES MILL ROAD, ATCO, NJ, 08004</v>
          </cell>
          <cell r="Q177">
            <v>44866</v>
          </cell>
        </row>
        <row r="178">
          <cell r="A178">
            <v>315298</v>
          </cell>
          <cell r="B178" t="str">
            <v>CRESTWOOD MANOR</v>
          </cell>
          <cell r="C178" t="str">
            <v>50 LACEY ROAD</v>
          </cell>
          <cell r="D178" t="str">
            <v>WHITING</v>
          </cell>
          <cell r="E178" t="str">
            <v>NJ</v>
          </cell>
          <cell r="F178">
            <v>8759</v>
          </cell>
          <cell r="G178">
            <v>551</v>
          </cell>
          <cell r="H178" t="str">
            <v>Number of hospitalizations per 1000 long-stay resident days</v>
          </cell>
          <cell r="I178" t="str">
            <v>Long Stay</v>
          </cell>
          <cell r="J178">
            <v>2.9723579999999998</v>
          </cell>
          <cell r="K178">
            <v>2.0364420000000001</v>
          </cell>
          <cell r="L178">
            <v>1.050065</v>
          </cell>
          <cell r="M178"/>
          <cell r="N178" t="str">
            <v>Y</v>
          </cell>
          <cell r="O178" t="str">
            <v>20210401-20220331</v>
          </cell>
          <cell r="P178" t="str">
            <v>50 LACEY ROAD, WHITING, NJ, 08759</v>
          </cell>
          <cell r="Q178">
            <v>44866</v>
          </cell>
        </row>
        <row r="179">
          <cell r="A179">
            <v>315299</v>
          </cell>
          <cell r="B179" t="str">
            <v>KING MANOR CARE AND REHABILITATION CENTER</v>
          </cell>
          <cell r="C179" t="str">
            <v>2303 WEST BANGS AVE</v>
          </cell>
          <cell r="D179" t="str">
            <v>NEPTUNE</v>
          </cell>
          <cell r="E179" t="str">
            <v>NJ</v>
          </cell>
          <cell r="F179">
            <v>7753</v>
          </cell>
          <cell r="G179">
            <v>551</v>
          </cell>
          <cell r="H179" t="str">
            <v>Number of hospitalizations per 1000 long-stay resident days</v>
          </cell>
          <cell r="I179" t="str">
            <v>Long Stay</v>
          </cell>
          <cell r="J179">
            <v>3.1242200000000002</v>
          </cell>
          <cell r="K179">
            <v>2.8797259999999998</v>
          </cell>
          <cell r="L179">
            <v>1.4127160000000001</v>
          </cell>
          <cell r="M179"/>
          <cell r="N179" t="str">
            <v>Y</v>
          </cell>
          <cell r="O179" t="str">
            <v>20210401-20220331</v>
          </cell>
          <cell r="P179" t="str">
            <v>2303 WEST BANGS AVE, NEPTUNE, NJ, 07753</v>
          </cell>
          <cell r="Q179">
            <v>44866</v>
          </cell>
        </row>
        <row r="180">
          <cell r="A180">
            <v>315300</v>
          </cell>
          <cell r="B180" t="str">
            <v>ALARIS HEALTH AT HAMILTON PARK</v>
          </cell>
          <cell r="C180" t="str">
            <v>525 MONMOUTH STREET</v>
          </cell>
          <cell r="D180" t="str">
            <v>JERSEY CITY</v>
          </cell>
          <cell r="E180" t="str">
            <v>NJ</v>
          </cell>
          <cell r="F180">
            <v>7302</v>
          </cell>
          <cell r="G180">
            <v>551</v>
          </cell>
          <cell r="H180" t="str">
            <v>Number of hospitalizations per 1000 long-stay resident days</v>
          </cell>
          <cell r="I180" t="str">
            <v>Long Stay</v>
          </cell>
          <cell r="J180">
            <v>1.825202</v>
          </cell>
          <cell r="K180">
            <v>2.2373750000000001</v>
          </cell>
          <cell r="L180">
            <v>1.878768</v>
          </cell>
          <cell r="M180"/>
          <cell r="N180" t="str">
            <v>Y</v>
          </cell>
          <cell r="O180" t="str">
            <v>20210401-20220331</v>
          </cell>
          <cell r="P180" t="str">
            <v>525 MONMOUTH STREET, JERSEY CITY, NJ, 07302</v>
          </cell>
          <cell r="Q180">
            <v>44866</v>
          </cell>
        </row>
        <row r="181">
          <cell r="A181">
            <v>315302</v>
          </cell>
          <cell r="B181" t="str">
            <v>ROLLING HILLS CARE CENTER</v>
          </cell>
          <cell r="C181" t="str">
            <v>16 CRATETOWN ROAD</v>
          </cell>
          <cell r="D181" t="str">
            <v>LEBANON</v>
          </cell>
          <cell r="E181" t="str">
            <v>NJ</v>
          </cell>
          <cell r="F181">
            <v>8833</v>
          </cell>
          <cell r="G181">
            <v>551</v>
          </cell>
          <cell r="H181" t="str">
            <v>Number of hospitalizations per 1000 long-stay resident days</v>
          </cell>
          <cell r="I181" t="str">
            <v>Long Stay</v>
          </cell>
          <cell r="J181">
            <v>1.6412990000000001</v>
          </cell>
          <cell r="K181">
            <v>1.6387689999999999</v>
          </cell>
          <cell r="L181">
            <v>1.5302960000000001</v>
          </cell>
          <cell r="M181"/>
          <cell r="N181" t="str">
            <v>Y</v>
          </cell>
          <cell r="O181" t="str">
            <v>20210401-20220331</v>
          </cell>
          <cell r="P181" t="str">
            <v>16 CRATETOWN ROAD, LEBANON, NJ, 08833</v>
          </cell>
          <cell r="Q181">
            <v>44866</v>
          </cell>
        </row>
        <row r="182">
          <cell r="A182">
            <v>315303</v>
          </cell>
          <cell r="B182" t="str">
            <v>MORRIS VIEW HEALTHCARE CENTER</v>
          </cell>
          <cell r="C182" t="str">
            <v>540 WEST HANOVER AVENUE</v>
          </cell>
          <cell r="D182" t="str">
            <v>MORRISTOWN</v>
          </cell>
          <cell r="E182" t="str">
            <v>NJ</v>
          </cell>
          <cell r="F182">
            <v>7960</v>
          </cell>
          <cell r="G182">
            <v>551</v>
          </cell>
          <cell r="H182" t="str">
            <v>Number of hospitalizations per 1000 long-stay resident days</v>
          </cell>
          <cell r="I182" t="str">
            <v>Long Stay</v>
          </cell>
          <cell r="J182">
            <v>1.6654310000000001</v>
          </cell>
          <cell r="K182">
            <v>1.716094</v>
          </cell>
          <cell r="L182">
            <v>1.579283</v>
          </cell>
          <cell r="M182"/>
          <cell r="N182" t="str">
            <v>Y</v>
          </cell>
          <cell r="O182" t="str">
            <v>20210401-20220331</v>
          </cell>
          <cell r="P182" t="str">
            <v>540 WEST HANOVER AVENUE, MORRISTOWN, NJ, 07960</v>
          </cell>
          <cell r="Q182">
            <v>44866</v>
          </cell>
        </row>
        <row r="183">
          <cell r="A183">
            <v>315304</v>
          </cell>
          <cell r="B183" t="str">
            <v>WARREN HAVEN REHAB AND NURSING CENTER</v>
          </cell>
          <cell r="C183" t="str">
            <v>350 OXFORD ROAD</v>
          </cell>
          <cell r="D183" t="str">
            <v>OXFORD</v>
          </cell>
          <cell r="E183" t="str">
            <v>NJ</v>
          </cell>
          <cell r="F183">
            <v>7863</v>
          </cell>
          <cell r="G183">
            <v>551</v>
          </cell>
          <cell r="H183" t="str">
            <v>Number of hospitalizations per 1000 long-stay resident days</v>
          </cell>
          <cell r="I183" t="str">
            <v>Long Stay</v>
          </cell>
          <cell r="J183">
            <v>3.028178</v>
          </cell>
          <cell r="K183">
            <v>2.1423860000000001</v>
          </cell>
          <cell r="L183">
            <v>1.0843309999999999</v>
          </cell>
          <cell r="M183"/>
          <cell r="N183" t="str">
            <v>Y</v>
          </cell>
          <cell r="O183" t="str">
            <v>20210401-20220331</v>
          </cell>
          <cell r="P183" t="str">
            <v>350 OXFORD ROAD, OXFORD, NJ, 07863</v>
          </cell>
          <cell r="Q183">
            <v>44866</v>
          </cell>
        </row>
        <row r="184">
          <cell r="A184">
            <v>315305</v>
          </cell>
          <cell r="B184" t="str">
            <v>SPRING CREEK HEALTHCARE CENTER</v>
          </cell>
          <cell r="C184" t="str">
            <v>1 LINDBERGH AVENUE</v>
          </cell>
          <cell r="D184" t="str">
            <v>PERTH AMBOY</v>
          </cell>
          <cell r="E184" t="str">
            <v>NJ</v>
          </cell>
          <cell r="F184">
            <v>8861</v>
          </cell>
          <cell r="G184">
            <v>551</v>
          </cell>
          <cell r="H184" t="str">
            <v>Number of hospitalizations per 1000 long-stay resident days</v>
          </cell>
          <cell r="I184" t="str">
            <v>Long Stay</v>
          </cell>
          <cell r="J184">
            <v>2.4286919999999999</v>
          </cell>
          <cell r="K184">
            <v>1.8911659999999999</v>
          </cell>
          <cell r="L184">
            <v>1.193446</v>
          </cell>
          <cell r="M184"/>
          <cell r="N184" t="str">
            <v>Y</v>
          </cell>
          <cell r="O184" t="str">
            <v>20210401-20220331</v>
          </cell>
          <cell r="P184" t="str">
            <v>1 LINDBERGH AVENUE, PERTH AMBOY, NJ, 08861</v>
          </cell>
          <cell r="Q184">
            <v>44866</v>
          </cell>
        </row>
        <row r="185">
          <cell r="A185">
            <v>315306</v>
          </cell>
          <cell r="B185" t="str">
            <v>CARE ONE AT NEW MILFORD</v>
          </cell>
          <cell r="C185" t="str">
            <v>800 RIVER ROAD</v>
          </cell>
          <cell r="D185" t="str">
            <v>NEW MILFORD</v>
          </cell>
          <cell r="E185" t="str">
            <v>NJ</v>
          </cell>
          <cell r="F185">
            <v>7646</v>
          </cell>
          <cell r="G185">
            <v>551</v>
          </cell>
          <cell r="H185" t="str">
            <v>Number of hospitalizations per 1000 long-stay resident days</v>
          </cell>
          <cell r="I185" t="str">
            <v>Long Stay</v>
          </cell>
          <cell r="J185">
            <v>1.709077</v>
          </cell>
          <cell r="K185">
            <v>1.6039479999999999</v>
          </cell>
          <cell r="L185">
            <v>1.4383809999999999</v>
          </cell>
          <cell r="M185"/>
          <cell r="N185" t="str">
            <v>Y</v>
          </cell>
          <cell r="O185" t="str">
            <v>20210401-20220331</v>
          </cell>
          <cell r="P185" t="str">
            <v>800 RIVER ROAD, NEW MILFORD, NJ, 07646</v>
          </cell>
          <cell r="Q185">
            <v>44866</v>
          </cell>
        </row>
        <row r="186">
          <cell r="A186">
            <v>315307</v>
          </cell>
          <cell r="B186" t="str">
            <v>HARBORAGE, THE</v>
          </cell>
          <cell r="C186" t="str">
            <v>7600 RIVER ROAD</v>
          </cell>
          <cell r="D186" t="str">
            <v>NORTH BERGEN</v>
          </cell>
          <cell r="E186" t="str">
            <v>NJ</v>
          </cell>
          <cell r="F186">
            <v>7047</v>
          </cell>
          <cell r="G186">
            <v>551</v>
          </cell>
          <cell r="H186" t="str">
            <v>Number of hospitalizations per 1000 long-stay resident days</v>
          </cell>
          <cell r="I186" t="str">
            <v>Long Stay</v>
          </cell>
          <cell r="J186">
            <v>3.4680249999999999</v>
          </cell>
          <cell r="K186">
            <v>3.3957639999999998</v>
          </cell>
          <cell r="L186">
            <v>1.500723</v>
          </cell>
          <cell r="M186"/>
          <cell r="N186" t="str">
            <v>Y</v>
          </cell>
          <cell r="O186" t="str">
            <v>20210401-20220331</v>
          </cell>
          <cell r="P186" t="str">
            <v>7600 RIVER ROAD, NORTH BERGEN, NJ, 07047</v>
          </cell>
          <cell r="Q186">
            <v>44866</v>
          </cell>
        </row>
        <row r="187">
          <cell r="A187">
            <v>315309</v>
          </cell>
          <cell r="B187" t="str">
            <v>ARISTACARE AT WHITING</v>
          </cell>
          <cell r="C187" t="str">
            <v>23 SCHOOLHOUSE ROAD</v>
          </cell>
          <cell r="D187" t="str">
            <v>WHITING</v>
          </cell>
          <cell r="E187" t="str">
            <v>NJ</v>
          </cell>
          <cell r="F187">
            <v>8759</v>
          </cell>
          <cell r="G187">
            <v>551</v>
          </cell>
          <cell r="H187" t="str">
            <v>Number of hospitalizations per 1000 long-stay resident days</v>
          </cell>
          <cell r="I187" t="str">
            <v>Long Stay</v>
          </cell>
          <cell r="J187">
            <v>2.7240880000000001</v>
          </cell>
          <cell r="K187">
            <v>2.7344819999999999</v>
          </cell>
          <cell r="L187">
            <v>1.5385059999999999</v>
          </cell>
          <cell r="M187"/>
          <cell r="N187" t="str">
            <v>Y</v>
          </cell>
          <cell r="O187" t="str">
            <v>20210401-20220331</v>
          </cell>
          <cell r="P187" t="str">
            <v>23 SCHOOLHOUSE ROAD, WHITING, NJ, 08759</v>
          </cell>
          <cell r="Q187">
            <v>44866</v>
          </cell>
        </row>
        <row r="188">
          <cell r="A188">
            <v>315310</v>
          </cell>
          <cell r="B188" t="str">
            <v>OPTIMA CARE HARBORVIEW</v>
          </cell>
          <cell r="C188" t="str">
            <v>178-198 OGDEN AVE</v>
          </cell>
          <cell r="D188" t="str">
            <v>JERSEY CITY</v>
          </cell>
          <cell r="E188" t="str">
            <v>NJ</v>
          </cell>
          <cell r="F188">
            <v>7307</v>
          </cell>
          <cell r="G188">
            <v>551</v>
          </cell>
          <cell r="H188" t="str">
            <v>Number of hospitalizations per 1000 long-stay resident days</v>
          </cell>
          <cell r="I188" t="str">
            <v>Long Stay</v>
          </cell>
          <cell r="J188">
            <v>0.77438799999999997</v>
          </cell>
          <cell r="K188">
            <v>0.97075599999999995</v>
          </cell>
          <cell r="L188">
            <v>1.921308</v>
          </cell>
          <cell r="M188"/>
          <cell r="N188" t="str">
            <v>Y</v>
          </cell>
          <cell r="O188" t="str">
            <v>20210401-20220331</v>
          </cell>
          <cell r="P188" t="str">
            <v>178-198 OGDEN AVE, JERSEY CITY, NJ, 07307</v>
          </cell>
          <cell r="Q188">
            <v>44866</v>
          </cell>
        </row>
        <row r="189">
          <cell r="A189">
            <v>315311</v>
          </cell>
          <cell r="B189" t="str">
            <v>COMPLETE CARE AT PHILLIPSBURG, LLC</v>
          </cell>
          <cell r="C189" t="str">
            <v>843 WILBUR AVENUE</v>
          </cell>
          <cell r="D189" t="str">
            <v>PHILLIPSBURG</v>
          </cell>
          <cell r="E189" t="str">
            <v>NJ</v>
          </cell>
          <cell r="F189">
            <v>8865</v>
          </cell>
          <cell r="G189">
            <v>551</v>
          </cell>
          <cell r="H189" t="str">
            <v>Number of hospitalizations per 1000 long-stay resident days</v>
          </cell>
          <cell r="I189" t="str">
            <v>Long Stay</v>
          </cell>
          <cell r="J189">
            <v>1.327718</v>
          </cell>
          <cell r="K189">
            <v>1.2280489999999999</v>
          </cell>
          <cell r="L189">
            <v>1.4176040000000001</v>
          </cell>
          <cell r="M189"/>
          <cell r="N189" t="str">
            <v>Y</v>
          </cell>
          <cell r="O189" t="str">
            <v>20210401-20220331</v>
          </cell>
          <cell r="P189" t="str">
            <v>843 WILBUR AVENUE, PHILLIPSBURG, NJ, 08865</v>
          </cell>
          <cell r="Q189">
            <v>44866</v>
          </cell>
        </row>
        <row r="190">
          <cell r="A190">
            <v>315312</v>
          </cell>
          <cell r="B190" t="str">
            <v>HAMPTON RIDGE HEALTHCARE AND REHABILITATION</v>
          </cell>
          <cell r="C190" t="str">
            <v>94 STEVENS ROAD</v>
          </cell>
          <cell r="D190" t="str">
            <v>TOMS RIVER</v>
          </cell>
          <cell r="E190" t="str">
            <v>NJ</v>
          </cell>
          <cell r="F190">
            <v>8755</v>
          </cell>
          <cell r="G190">
            <v>551</v>
          </cell>
          <cell r="H190" t="str">
            <v>Number of hospitalizations per 1000 long-stay resident days</v>
          </cell>
          <cell r="I190" t="str">
            <v>Long Stay</v>
          </cell>
          <cell r="J190">
            <v>1.583229</v>
          </cell>
          <cell r="K190">
            <v>1.549998</v>
          </cell>
          <cell r="L190">
            <v>1.500489</v>
          </cell>
          <cell r="M190"/>
          <cell r="N190" t="str">
            <v>Y</v>
          </cell>
          <cell r="O190" t="str">
            <v>20210401-20220331</v>
          </cell>
          <cell r="P190" t="str">
            <v>94 STEVENS ROAD, TOMS RIVER, NJ, 08755</v>
          </cell>
          <cell r="Q190">
            <v>44866</v>
          </cell>
        </row>
        <row r="191">
          <cell r="A191">
            <v>315313</v>
          </cell>
          <cell r="B191" t="str">
            <v>CARE ONE AT CRESSKILL</v>
          </cell>
          <cell r="C191" t="str">
            <v>221 COUNTY ROAD</v>
          </cell>
          <cell r="D191" t="str">
            <v>CRESSKILL</v>
          </cell>
          <cell r="E191" t="str">
            <v>NJ</v>
          </cell>
          <cell r="F191">
            <v>7626</v>
          </cell>
          <cell r="G191">
            <v>551</v>
          </cell>
          <cell r="H191" t="str">
            <v>Number of hospitalizations per 1000 long-stay resident days</v>
          </cell>
          <cell r="I191" t="str">
            <v>Long Stay</v>
          </cell>
          <cell r="J191">
            <v>1.294109</v>
          </cell>
          <cell r="K191">
            <v>2.0971690000000001</v>
          </cell>
          <cell r="L191">
            <v>2.4837500000000001</v>
          </cell>
          <cell r="M191"/>
          <cell r="N191" t="str">
            <v>Y</v>
          </cell>
          <cell r="O191" t="str">
            <v>20210401-20220331</v>
          </cell>
          <cell r="P191" t="str">
            <v>221 COUNTY ROAD, CRESSKILL, NJ, 07626</v>
          </cell>
          <cell r="Q191">
            <v>44866</v>
          </cell>
        </row>
        <row r="192">
          <cell r="A192">
            <v>315314</v>
          </cell>
          <cell r="B192" t="str">
            <v>ANCHOR CARE AND REHABILITATION CENTER</v>
          </cell>
          <cell r="C192" t="str">
            <v>3325 HIGHWAY 35</v>
          </cell>
          <cell r="D192" t="str">
            <v>HAZLET</v>
          </cell>
          <cell r="E192" t="str">
            <v>NJ</v>
          </cell>
          <cell r="F192">
            <v>7730</v>
          </cell>
          <cell r="G192">
            <v>551</v>
          </cell>
          <cell r="H192" t="str">
            <v>Number of hospitalizations per 1000 long-stay resident days</v>
          </cell>
          <cell r="I192" t="str">
            <v>Long Stay</v>
          </cell>
          <cell r="J192">
            <v>1.05122</v>
          </cell>
          <cell r="K192">
            <v>0.93388099999999996</v>
          </cell>
          <cell r="L192">
            <v>1.36158</v>
          </cell>
          <cell r="M192"/>
          <cell r="N192" t="str">
            <v>Y</v>
          </cell>
          <cell r="O192" t="str">
            <v>20210401-20220331</v>
          </cell>
          <cell r="P192" t="str">
            <v>3325 HIGHWAY 35, HAZLET, NJ, 07730</v>
          </cell>
          <cell r="Q192">
            <v>44866</v>
          </cell>
        </row>
        <row r="193">
          <cell r="A193">
            <v>315316</v>
          </cell>
          <cell r="B193" t="str">
            <v>COMPLETE CARE AT BRAKELEY PARK, LLC</v>
          </cell>
          <cell r="C193" t="str">
            <v>290 RED SCHOOL LANE</v>
          </cell>
          <cell r="D193" t="str">
            <v>PHILLIPSBURG</v>
          </cell>
          <cell r="E193" t="str">
            <v>NJ</v>
          </cell>
          <cell r="F193">
            <v>8865</v>
          </cell>
          <cell r="G193">
            <v>551</v>
          </cell>
          <cell r="H193" t="str">
            <v>Number of hospitalizations per 1000 long-stay resident days</v>
          </cell>
          <cell r="I193" t="str">
            <v>Long Stay</v>
          </cell>
          <cell r="J193">
            <v>1.1833499999999999</v>
          </cell>
          <cell r="K193">
            <v>0.99304899999999996</v>
          </cell>
          <cell r="L193">
            <v>1.2861830000000001</v>
          </cell>
          <cell r="M193"/>
          <cell r="N193" t="str">
            <v>Y</v>
          </cell>
          <cell r="O193" t="str">
            <v>20210401-20220331</v>
          </cell>
          <cell r="P193" t="str">
            <v>290 RED SCHOOL LANE, PHILLIPSBURG, NJ, 08865</v>
          </cell>
          <cell r="Q193">
            <v>44866</v>
          </cell>
        </row>
        <row r="194">
          <cell r="A194">
            <v>315317</v>
          </cell>
          <cell r="B194" t="str">
            <v>EXCEL CARE AT THE PINES</v>
          </cell>
          <cell r="C194" t="str">
            <v>29 NORTH VERMONT AVE</v>
          </cell>
          <cell r="D194" t="str">
            <v>ATLANTIC CITY</v>
          </cell>
          <cell r="E194" t="str">
            <v>NJ</v>
          </cell>
          <cell r="F194">
            <v>8401</v>
          </cell>
          <cell r="G194">
            <v>551</v>
          </cell>
          <cell r="H194" t="str">
            <v>Number of hospitalizations per 1000 long-stay resident days</v>
          </cell>
          <cell r="I194" t="str">
            <v>Long Stay</v>
          </cell>
          <cell r="J194">
            <v>2.1128309999999999</v>
          </cell>
          <cell r="K194">
            <v>1.528885</v>
          </cell>
          <cell r="L194">
            <v>1.1090610000000001</v>
          </cell>
          <cell r="M194"/>
          <cell r="N194" t="str">
            <v>Y</v>
          </cell>
          <cell r="O194" t="str">
            <v>20210401-20220331</v>
          </cell>
          <cell r="P194" t="str">
            <v>29 NORTH VERMONT AVE, ATLANTIC CITY, NJ, 08401</v>
          </cell>
          <cell r="Q194">
            <v>44866</v>
          </cell>
        </row>
        <row r="195">
          <cell r="A195">
            <v>315318</v>
          </cell>
          <cell r="B195" t="str">
            <v>ST JOSEPH'S HOME AL &amp; NC, INC</v>
          </cell>
          <cell r="C195" t="str">
            <v>1-3 ST JOSEPH'S TERRACE</v>
          </cell>
          <cell r="D195" t="str">
            <v>WOODBRIDGE</v>
          </cell>
          <cell r="E195" t="str">
            <v>NJ</v>
          </cell>
          <cell r="F195">
            <v>7095</v>
          </cell>
          <cell r="G195">
            <v>551</v>
          </cell>
          <cell r="H195" t="str">
            <v>Number of hospitalizations per 1000 long-stay resident days</v>
          </cell>
          <cell r="I195" t="str">
            <v>Long Stay</v>
          </cell>
          <cell r="J195">
            <v>1.6117649999999999</v>
          </cell>
          <cell r="K195">
            <v>1.3642559999999999</v>
          </cell>
          <cell r="L195">
            <v>1.2972980000000001</v>
          </cell>
          <cell r="M195"/>
          <cell r="N195" t="str">
            <v>Y</v>
          </cell>
          <cell r="O195" t="str">
            <v>20210401-20220331</v>
          </cell>
          <cell r="P195" t="str">
            <v>1-3 ST JOSEPH'S TERRACE, WOODBRIDGE, NJ, 07095</v>
          </cell>
          <cell r="Q195">
            <v>44866</v>
          </cell>
        </row>
        <row r="196">
          <cell r="A196">
            <v>315320</v>
          </cell>
          <cell r="B196" t="str">
            <v>COMPLETE CARE AT HOLIDAY CITY</v>
          </cell>
          <cell r="C196" t="str">
            <v>4 PLAZA DRIVE</v>
          </cell>
          <cell r="D196" t="str">
            <v>TOMS RIVER</v>
          </cell>
          <cell r="E196" t="str">
            <v>NJ</v>
          </cell>
          <cell r="F196">
            <v>8757</v>
          </cell>
          <cell r="G196">
            <v>551</v>
          </cell>
          <cell r="H196" t="str">
            <v>Number of hospitalizations per 1000 long-stay resident days</v>
          </cell>
          <cell r="I196" t="str">
            <v>Long Stay</v>
          </cell>
          <cell r="J196">
            <v>3.220863</v>
          </cell>
          <cell r="K196">
            <v>3.0922519999999998</v>
          </cell>
          <cell r="L196">
            <v>1.4714590000000001</v>
          </cell>
          <cell r="M196"/>
          <cell r="N196" t="str">
            <v>Y</v>
          </cell>
          <cell r="O196" t="str">
            <v>20210401-20220331</v>
          </cell>
          <cell r="P196" t="str">
            <v>4 PLAZA DRIVE, TOMS RIVER, NJ, 08757</v>
          </cell>
          <cell r="Q196">
            <v>44866</v>
          </cell>
        </row>
        <row r="197">
          <cell r="A197">
            <v>315321</v>
          </cell>
          <cell r="B197" t="str">
            <v>PREFERRED CARE AT OLD BRIDGE, LLC</v>
          </cell>
          <cell r="C197" t="str">
            <v>6989 RT18</v>
          </cell>
          <cell r="D197" t="str">
            <v>OLD BRIDGE</v>
          </cell>
          <cell r="E197" t="str">
            <v>NJ</v>
          </cell>
          <cell r="F197">
            <v>8857</v>
          </cell>
          <cell r="G197">
            <v>551</v>
          </cell>
          <cell r="H197" t="str">
            <v>Number of hospitalizations per 1000 long-stay resident days</v>
          </cell>
          <cell r="I197" t="str">
            <v>Long Stay</v>
          </cell>
          <cell r="J197">
            <v>1.3953310000000001</v>
          </cell>
          <cell r="K197">
            <v>1.5578639999999999</v>
          </cell>
          <cell r="L197">
            <v>1.7111879999999999</v>
          </cell>
          <cell r="M197"/>
          <cell r="N197" t="str">
            <v>Y</v>
          </cell>
          <cell r="O197" t="str">
            <v>20210401-20220331</v>
          </cell>
          <cell r="P197" t="str">
            <v>6989 RT18, OLD BRIDGE, NJ, 08857</v>
          </cell>
          <cell r="Q197">
            <v>44866</v>
          </cell>
        </row>
        <row r="198">
          <cell r="A198">
            <v>315322</v>
          </cell>
          <cell r="B198" t="str">
            <v>INGLEMOOR REHABILITATION AND CARE CENTER OF LIVING</v>
          </cell>
          <cell r="C198" t="str">
            <v>311 S LIVINGSTON AVE</v>
          </cell>
          <cell r="D198" t="str">
            <v>LIVINGSTON</v>
          </cell>
          <cell r="E198" t="str">
            <v>NJ</v>
          </cell>
          <cell r="F198">
            <v>7039</v>
          </cell>
          <cell r="G198">
            <v>551</v>
          </cell>
          <cell r="H198" t="str">
            <v>Number of hospitalizations per 1000 long-stay resident days</v>
          </cell>
          <cell r="I198" t="str">
            <v>Long Stay</v>
          </cell>
          <cell r="J198">
            <v>0.72916300000000001</v>
          </cell>
          <cell r="K198">
            <v>0.76491600000000004</v>
          </cell>
          <cell r="L198">
            <v>1.6078079999999999</v>
          </cell>
          <cell r="M198"/>
          <cell r="N198" t="str">
            <v>Y</v>
          </cell>
          <cell r="O198" t="str">
            <v>20210401-20220331</v>
          </cell>
          <cell r="P198" t="str">
            <v>311 S LIVINGSTON AVE, LIVINGSTON, NJ, 07039</v>
          </cell>
          <cell r="Q198">
            <v>44866</v>
          </cell>
        </row>
        <row r="199">
          <cell r="A199">
            <v>315324</v>
          </cell>
          <cell r="B199" t="str">
            <v>WATERS EDGE HEALTHCARE &amp; REHAB</v>
          </cell>
          <cell r="C199" t="str">
            <v>512 UNION STREET</v>
          </cell>
          <cell r="D199" t="str">
            <v>TRENTON</v>
          </cell>
          <cell r="E199" t="str">
            <v>NJ</v>
          </cell>
          <cell r="F199">
            <v>8611</v>
          </cell>
          <cell r="G199">
            <v>551</v>
          </cell>
          <cell r="H199" t="str">
            <v>Number of hospitalizations per 1000 long-stay resident days</v>
          </cell>
          <cell r="I199" t="str">
            <v>Long Stay</v>
          </cell>
          <cell r="J199">
            <v>1.498041</v>
          </cell>
          <cell r="K199">
            <v>1.834862</v>
          </cell>
          <cell r="L199">
            <v>1.877264</v>
          </cell>
          <cell r="M199"/>
          <cell r="N199" t="str">
            <v>Y</v>
          </cell>
          <cell r="O199" t="str">
            <v>20210401-20220331</v>
          </cell>
          <cell r="P199" t="str">
            <v>512 UNION STREET, TRENTON, NJ, 08611</v>
          </cell>
          <cell r="Q199">
            <v>44866</v>
          </cell>
        </row>
        <row r="200">
          <cell r="A200">
            <v>315327</v>
          </cell>
          <cell r="B200" t="str">
            <v>FOUNTAIN VIEW CARE CENTER</v>
          </cell>
          <cell r="C200" t="str">
            <v>527 RIVER AVENUE</v>
          </cell>
          <cell r="D200" t="str">
            <v>LAKEWOOD</v>
          </cell>
          <cell r="E200" t="str">
            <v>NJ</v>
          </cell>
          <cell r="F200">
            <v>8701</v>
          </cell>
          <cell r="G200">
            <v>551</v>
          </cell>
          <cell r="H200" t="str">
            <v>Number of hospitalizations per 1000 long-stay resident days</v>
          </cell>
          <cell r="I200" t="str">
            <v>Long Stay</v>
          </cell>
          <cell r="J200">
            <v>1.9432430000000001</v>
          </cell>
          <cell r="K200">
            <v>1.484267</v>
          </cell>
          <cell r="L200">
            <v>1.170658</v>
          </cell>
          <cell r="M200"/>
          <cell r="N200" t="str">
            <v>Y</v>
          </cell>
          <cell r="O200" t="str">
            <v>20210401-20220331</v>
          </cell>
          <cell r="P200" t="str">
            <v>527 RIVER AVENUE, LAKEWOOD, NJ, 08701</v>
          </cell>
          <cell r="Q200">
            <v>44866</v>
          </cell>
        </row>
        <row r="201">
          <cell r="A201">
            <v>315328</v>
          </cell>
          <cell r="B201" t="str">
            <v>MAPLE GLEN CENTER</v>
          </cell>
          <cell r="C201" t="str">
            <v>12-15 SADDLE RIVER ROAD</v>
          </cell>
          <cell r="D201" t="str">
            <v>FAIRLAWN</v>
          </cell>
          <cell r="E201" t="str">
            <v>NJ</v>
          </cell>
          <cell r="F201">
            <v>7410</v>
          </cell>
          <cell r="G201">
            <v>551</v>
          </cell>
          <cell r="H201" t="str">
            <v>Number of hospitalizations per 1000 long-stay resident days</v>
          </cell>
          <cell r="I201" t="str">
            <v>Long Stay</v>
          </cell>
          <cell r="J201">
            <v>0.71777100000000005</v>
          </cell>
          <cell r="K201">
            <v>0.50668199999999997</v>
          </cell>
          <cell r="L201">
            <v>1.0819190000000001</v>
          </cell>
          <cell r="M201"/>
          <cell r="N201" t="str">
            <v>Y</v>
          </cell>
          <cell r="O201" t="str">
            <v>20210401-20220331</v>
          </cell>
          <cell r="P201" t="str">
            <v>12-15 SADDLE RIVER ROAD, FAIRLAWN, NJ, 07410</v>
          </cell>
          <cell r="Q201">
            <v>44866</v>
          </cell>
        </row>
        <row r="202">
          <cell r="A202">
            <v>315329</v>
          </cell>
          <cell r="B202" t="str">
            <v>OAKS AT DENVILLE, THE</v>
          </cell>
          <cell r="C202" t="str">
            <v>21 POCONO ROAD</v>
          </cell>
          <cell r="D202" t="str">
            <v>DENVILLE</v>
          </cell>
          <cell r="E202" t="str">
            <v>NJ</v>
          </cell>
          <cell r="F202">
            <v>7834</v>
          </cell>
          <cell r="G202">
            <v>551</v>
          </cell>
          <cell r="H202" t="str">
            <v>Number of hospitalizations per 1000 long-stay resident days</v>
          </cell>
          <cell r="I202" t="str">
            <v>Long Stay</v>
          </cell>
          <cell r="J202">
            <v>0.87894700000000003</v>
          </cell>
          <cell r="K202">
            <v>0.77077200000000001</v>
          </cell>
          <cell r="L202">
            <v>1.3440289999999999</v>
          </cell>
          <cell r="M202"/>
          <cell r="N202" t="str">
            <v>Y</v>
          </cell>
          <cell r="O202" t="str">
            <v>20210401-20220331</v>
          </cell>
          <cell r="P202" t="str">
            <v>21 POCONO ROAD, DENVILLE, NJ, 07834</v>
          </cell>
          <cell r="Q202">
            <v>44866</v>
          </cell>
        </row>
        <row r="203">
          <cell r="A203">
            <v>315330</v>
          </cell>
          <cell r="B203" t="str">
            <v>COMPLETE CARE AT MARCELLA, LLC</v>
          </cell>
          <cell r="C203" t="str">
            <v>2305 RANCOCAS ROAD</v>
          </cell>
          <cell r="D203" t="str">
            <v>BURLINGTON</v>
          </cell>
          <cell r="E203" t="str">
            <v>NJ</v>
          </cell>
          <cell r="F203">
            <v>8016</v>
          </cell>
          <cell r="G203">
            <v>551</v>
          </cell>
          <cell r="H203" t="str">
            <v>Number of hospitalizations per 1000 long-stay resident days</v>
          </cell>
          <cell r="I203" t="str">
            <v>Long Stay</v>
          </cell>
          <cell r="J203">
            <v>1.3569880000000001</v>
          </cell>
          <cell r="K203">
            <v>1.25569</v>
          </cell>
          <cell r="L203">
            <v>1.4182459999999999</v>
          </cell>
          <cell r="M203"/>
          <cell r="N203" t="str">
            <v>Y</v>
          </cell>
          <cell r="O203" t="str">
            <v>20210401-20220331</v>
          </cell>
          <cell r="P203" t="str">
            <v>2305 RANCOCAS ROAD, BURLINGTON, NJ, 08016</v>
          </cell>
          <cell r="Q203">
            <v>44866</v>
          </cell>
        </row>
        <row r="204">
          <cell r="A204">
            <v>315331</v>
          </cell>
          <cell r="B204" t="str">
            <v>COMPLETE CARE AT FAIR LAWN EDGE</v>
          </cell>
          <cell r="C204" t="str">
            <v>77 EAST 43RD STREET</v>
          </cell>
          <cell r="D204" t="str">
            <v>PATERSON</v>
          </cell>
          <cell r="E204" t="str">
            <v>NJ</v>
          </cell>
          <cell r="F204">
            <v>7514</v>
          </cell>
          <cell r="G204">
            <v>551</v>
          </cell>
          <cell r="H204" t="str">
            <v>Number of hospitalizations per 1000 long-stay resident days</v>
          </cell>
          <cell r="I204" t="str">
            <v>Long Stay</v>
          </cell>
          <cell r="J204">
            <v>1.4716260000000001</v>
          </cell>
          <cell r="K204">
            <v>1.282478</v>
          </cell>
          <cell r="L204">
            <v>1.3356650000000001</v>
          </cell>
          <cell r="M204"/>
          <cell r="N204" t="str">
            <v>Y</v>
          </cell>
          <cell r="O204" t="str">
            <v>20210401-20220331</v>
          </cell>
          <cell r="P204" t="str">
            <v>77 EAST 43RD STREET, PATERSON, NJ, 07514</v>
          </cell>
          <cell r="Q204">
            <v>44866</v>
          </cell>
        </row>
        <row r="205">
          <cell r="A205">
            <v>315332</v>
          </cell>
          <cell r="B205" t="str">
            <v>SOUTHERN OCEAN CENTER</v>
          </cell>
          <cell r="C205" t="str">
            <v>1361 ROUTE 72 WEST</v>
          </cell>
          <cell r="D205" t="str">
            <v>MANAHAWKIN</v>
          </cell>
          <cell r="E205" t="str">
            <v>NJ</v>
          </cell>
          <cell r="F205">
            <v>8050</v>
          </cell>
          <cell r="G205">
            <v>551</v>
          </cell>
          <cell r="H205" t="str">
            <v>Number of hospitalizations per 1000 long-stay resident days</v>
          </cell>
          <cell r="I205" t="str">
            <v>Long Stay</v>
          </cell>
          <cell r="J205">
            <v>1.7305900000000001</v>
          </cell>
          <cell r="K205">
            <v>1.6162829999999999</v>
          </cell>
          <cell r="L205">
            <v>1.4314249999999999</v>
          </cell>
          <cell r="M205"/>
          <cell r="N205" t="str">
            <v>Y</v>
          </cell>
          <cell r="O205" t="str">
            <v>20210401-20220331</v>
          </cell>
          <cell r="P205" t="str">
            <v>1361 ROUTE 72 WEST, MANAHAWKIN, NJ, 08050</v>
          </cell>
          <cell r="Q205">
            <v>44866</v>
          </cell>
        </row>
        <row r="206">
          <cell r="A206">
            <v>315333</v>
          </cell>
          <cell r="B206" t="str">
            <v>COMPLETE CARE AT ARBORS</v>
          </cell>
          <cell r="C206" t="str">
            <v>1750 ROUTE 37 WEST</v>
          </cell>
          <cell r="D206" t="str">
            <v>TOMS RIVER</v>
          </cell>
          <cell r="E206" t="str">
            <v>NJ</v>
          </cell>
          <cell r="F206">
            <v>8757</v>
          </cell>
          <cell r="G206">
            <v>551</v>
          </cell>
          <cell r="H206" t="str">
            <v>Number of hospitalizations per 1000 long-stay resident days</v>
          </cell>
          <cell r="I206" t="str">
            <v>Long Stay</v>
          </cell>
          <cell r="J206">
            <v>0.927929</v>
          </cell>
          <cell r="K206">
            <v>1.199041</v>
          </cell>
          <cell r="L206">
            <v>1.980453</v>
          </cell>
          <cell r="M206"/>
          <cell r="N206" t="str">
            <v>Y</v>
          </cell>
          <cell r="O206" t="str">
            <v>20210401-20220331</v>
          </cell>
          <cell r="P206" t="str">
            <v>1750 ROUTE 37 WEST, TOMS RIVER, NJ, 08757</v>
          </cell>
          <cell r="Q206">
            <v>44866</v>
          </cell>
        </row>
        <row r="207">
          <cell r="A207">
            <v>315335</v>
          </cell>
          <cell r="B207" t="str">
            <v>ATRIUM POST ACUTE CARE OF WAYNE</v>
          </cell>
          <cell r="C207" t="str">
            <v>1120 ALPS ROAD</v>
          </cell>
          <cell r="D207" t="str">
            <v>WAYNE</v>
          </cell>
          <cell r="E207" t="str">
            <v>NJ</v>
          </cell>
          <cell r="F207">
            <v>7470</v>
          </cell>
          <cell r="G207">
            <v>551</v>
          </cell>
          <cell r="H207" t="str">
            <v>Number of hospitalizations per 1000 long-stay resident days</v>
          </cell>
          <cell r="I207" t="str">
            <v>Long Stay</v>
          </cell>
          <cell r="J207">
            <v>1.49193</v>
          </cell>
          <cell r="K207">
            <v>1.147996</v>
          </cell>
          <cell r="L207">
            <v>1.179335</v>
          </cell>
          <cell r="M207"/>
          <cell r="N207" t="str">
            <v>Y</v>
          </cell>
          <cell r="O207" t="str">
            <v>20210401-20220331</v>
          </cell>
          <cell r="P207" t="str">
            <v>1120 ALPS ROAD, WAYNE, NJ, 07470</v>
          </cell>
          <cell r="Q207">
            <v>44866</v>
          </cell>
        </row>
        <row r="208">
          <cell r="A208">
            <v>315336</v>
          </cell>
          <cell r="B208" t="str">
            <v>GARDENS AT MONROE HEALTHCARE AND REHABILITATION, T</v>
          </cell>
          <cell r="C208" t="str">
            <v>189 APPLEGARTH ROAD</v>
          </cell>
          <cell r="D208" t="str">
            <v>MONROE TOWNSHIP</v>
          </cell>
          <cell r="E208" t="str">
            <v>NJ</v>
          </cell>
          <cell r="F208">
            <v>8831</v>
          </cell>
          <cell r="G208">
            <v>551</v>
          </cell>
          <cell r="H208" t="str">
            <v>Number of hospitalizations per 1000 long-stay resident days</v>
          </cell>
          <cell r="I208" t="str">
            <v>Long Stay</v>
          </cell>
          <cell r="J208">
            <v>1.644854</v>
          </cell>
          <cell r="K208">
            <v>1.5294970000000001</v>
          </cell>
          <cell r="L208">
            <v>1.42517</v>
          </cell>
          <cell r="M208"/>
          <cell r="N208" t="str">
            <v>Y</v>
          </cell>
          <cell r="O208" t="str">
            <v>20210401-20220331</v>
          </cell>
          <cell r="P208" t="str">
            <v>189 APPLEGARTH ROAD, MONROE TOWNSHIP, NJ, 08831</v>
          </cell>
          <cell r="Q208">
            <v>44866</v>
          </cell>
        </row>
        <row r="209">
          <cell r="A209">
            <v>315337</v>
          </cell>
          <cell r="B209" t="str">
            <v>MCAULEY HALL HEALTH CARE CENTE</v>
          </cell>
          <cell r="C209" t="str">
            <v>1633 HIGHWAY 22</v>
          </cell>
          <cell r="D209" t="str">
            <v>WATCHUNG</v>
          </cell>
          <cell r="E209" t="str">
            <v>NJ</v>
          </cell>
          <cell r="F209">
            <v>7069</v>
          </cell>
          <cell r="G209">
            <v>551</v>
          </cell>
          <cell r="H209" t="str">
            <v>Number of hospitalizations per 1000 long-stay resident days</v>
          </cell>
          <cell r="I209" t="str">
            <v>Long Stay</v>
          </cell>
          <cell r="J209">
            <v>0.54658799999999996</v>
          </cell>
          <cell r="K209">
            <v>0.41390700000000002</v>
          </cell>
          <cell r="L209">
            <v>1.160615</v>
          </cell>
          <cell r="M209"/>
          <cell r="N209" t="str">
            <v>Y</v>
          </cell>
          <cell r="O209" t="str">
            <v>20210401-20220331</v>
          </cell>
          <cell r="P209" t="str">
            <v>1633 HIGHWAY 22, WATCHUNG, NJ, 07069</v>
          </cell>
          <cell r="Q209">
            <v>44866</v>
          </cell>
        </row>
        <row r="210">
          <cell r="A210">
            <v>315338</v>
          </cell>
          <cell r="B210" t="str">
            <v>MORRIS HALL/ST JOSEPH'S NURSING CENTER</v>
          </cell>
          <cell r="C210" t="str">
            <v>1 BISHOPS DRIVE</v>
          </cell>
          <cell r="D210" t="str">
            <v>LAWRENCEVILLE</v>
          </cell>
          <cell r="E210" t="str">
            <v>NJ</v>
          </cell>
          <cell r="F210">
            <v>8648</v>
          </cell>
          <cell r="G210">
            <v>551</v>
          </cell>
          <cell r="H210" t="str">
            <v>Number of hospitalizations per 1000 long-stay resident days</v>
          </cell>
          <cell r="I210" t="str">
            <v>Long Stay</v>
          </cell>
          <cell r="J210">
            <v>1.7350730000000001</v>
          </cell>
          <cell r="K210">
            <v>1.2884979999999999</v>
          </cell>
          <cell r="L210">
            <v>1.1381810000000001</v>
          </cell>
          <cell r="M210"/>
          <cell r="N210" t="str">
            <v>Y</v>
          </cell>
          <cell r="O210" t="str">
            <v>20210401-20220331</v>
          </cell>
          <cell r="P210" t="str">
            <v>1 BISHOPS DRIVE, LAWRENCEVILLE, NJ, 08648</v>
          </cell>
          <cell r="Q210">
            <v>44866</v>
          </cell>
        </row>
        <row r="211">
          <cell r="A211">
            <v>315339</v>
          </cell>
          <cell r="B211" t="str">
            <v>CARE ONE AT ORADELL</v>
          </cell>
          <cell r="C211" t="str">
            <v>600 KINDERKAMACK ROAD</v>
          </cell>
          <cell r="D211" t="str">
            <v>ORADELL</v>
          </cell>
          <cell r="E211" t="str">
            <v>NJ</v>
          </cell>
          <cell r="F211">
            <v>7649</v>
          </cell>
          <cell r="G211">
            <v>551</v>
          </cell>
          <cell r="H211" t="str">
            <v>Number of hospitalizations per 1000 long-stay resident days</v>
          </cell>
          <cell r="I211" t="str">
            <v>Long Stay</v>
          </cell>
          <cell r="J211">
            <v>2.0757400000000001</v>
          </cell>
          <cell r="K211">
            <v>1.8392010000000001</v>
          </cell>
          <cell r="L211">
            <v>1.358006</v>
          </cell>
          <cell r="M211"/>
          <cell r="N211" t="str">
            <v>Y</v>
          </cell>
          <cell r="O211" t="str">
            <v>20210401-20220331</v>
          </cell>
          <cell r="P211" t="str">
            <v>600 KINDERKAMACK ROAD, ORADELL, NJ, 07649</v>
          </cell>
          <cell r="Q211">
            <v>44866</v>
          </cell>
        </row>
        <row r="212">
          <cell r="A212">
            <v>315340</v>
          </cell>
          <cell r="B212" t="str">
            <v>SEASHORE GARDENS LIVING CENTER</v>
          </cell>
          <cell r="C212" t="str">
            <v>22 WEST JIMMIE LEEDS ROAD</v>
          </cell>
          <cell r="D212" t="str">
            <v>GALLOWAY TOWNSHIP</v>
          </cell>
          <cell r="E212" t="str">
            <v>NJ</v>
          </cell>
          <cell r="F212">
            <v>8205</v>
          </cell>
          <cell r="G212">
            <v>551</v>
          </cell>
          <cell r="H212" t="str">
            <v>Number of hospitalizations per 1000 long-stay resident days</v>
          </cell>
          <cell r="I212" t="str">
            <v>Long Stay</v>
          </cell>
          <cell r="J212">
            <v>1.113013</v>
          </cell>
          <cell r="K212">
            <v>0.88553300000000001</v>
          </cell>
          <cell r="L212">
            <v>1.2194100000000001</v>
          </cell>
          <cell r="M212"/>
          <cell r="N212" t="str">
            <v>Y</v>
          </cell>
          <cell r="O212" t="str">
            <v>20210401-20220331</v>
          </cell>
          <cell r="P212" t="str">
            <v>22 WEST JIMMIE LEEDS ROAD, GALLOWAY TOWNSHIP, NJ, 08205</v>
          </cell>
          <cell r="Q212">
            <v>44866</v>
          </cell>
        </row>
        <row r="213">
          <cell r="A213">
            <v>315341</v>
          </cell>
          <cell r="B213" t="str">
            <v>CLARK NURSING AND REHAB CNTR</v>
          </cell>
          <cell r="C213" t="str">
            <v>1213 WESTFIELD AVENUE</v>
          </cell>
          <cell r="D213" t="str">
            <v>CLARK</v>
          </cell>
          <cell r="E213" t="str">
            <v>NJ</v>
          </cell>
          <cell r="F213">
            <v>7066</v>
          </cell>
          <cell r="G213">
            <v>551</v>
          </cell>
          <cell r="H213" t="str">
            <v>Number of hospitalizations per 1000 long-stay resident days</v>
          </cell>
          <cell r="I213" t="str">
            <v>Long Stay</v>
          </cell>
          <cell r="J213">
            <v>2.0262419999999999</v>
          </cell>
          <cell r="K213">
            <v>1.7613719999999999</v>
          </cell>
          <cell r="L213">
            <v>1.3323100000000001</v>
          </cell>
          <cell r="M213"/>
          <cell r="N213" t="str">
            <v>Y</v>
          </cell>
          <cell r="O213" t="str">
            <v>20210401-20220331</v>
          </cell>
          <cell r="P213" t="str">
            <v>1213 WESTFIELD AVENUE, CLARK, NJ, 07066</v>
          </cell>
          <cell r="Q213">
            <v>44866</v>
          </cell>
        </row>
        <row r="214">
          <cell r="A214">
            <v>315342</v>
          </cell>
          <cell r="B214" t="str">
            <v>MERIDIAN NURSING AND REHABILITATION AT BRICK</v>
          </cell>
          <cell r="C214" t="str">
            <v>415 JACK MARTIN BLVD</v>
          </cell>
          <cell r="D214" t="str">
            <v>BRICK</v>
          </cell>
          <cell r="E214" t="str">
            <v>NJ</v>
          </cell>
          <cell r="F214">
            <v>8724</v>
          </cell>
          <cell r="G214">
            <v>551</v>
          </cell>
          <cell r="H214" t="str">
            <v>Number of hospitalizations per 1000 long-stay resident days</v>
          </cell>
          <cell r="I214" t="str">
            <v>Long Stay</v>
          </cell>
          <cell r="J214">
            <v>3.2309549999999998</v>
          </cell>
          <cell r="K214">
            <v>2.7572079999999999</v>
          </cell>
          <cell r="L214">
            <v>1.3079289999999999</v>
          </cell>
          <cell r="M214"/>
          <cell r="N214" t="str">
            <v>Y</v>
          </cell>
          <cell r="O214" t="str">
            <v>20210401-20220331</v>
          </cell>
          <cell r="P214" t="str">
            <v>415 JACK MARTIN BLVD, BRICK, NJ, 08724</v>
          </cell>
          <cell r="Q214">
            <v>44866</v>
          </cell>
        </row>
        <row r="215">
          <cell r="A215">
            <v>315343</v>
          </cell>
          <cell r="B215" t="str">
            <v>BROADWAY HOUSE FOR CONTINUING</v>
          </cell>
          <cell r="C215" t="str">
            <v>298 BROADWAY</v>
          </cell>
          <cell r="D215" t="str">
            <v>NEWARK</v>
          </cell>
          <cell r="E215" t="str">
            <v>NJ</v>
          </cell>
          <cell r="F215">
            <v>7104</v>
          </cell>
          <cell r="G215">
            <v>551</v>
          </cell>
          <cell r="H215" t="str">
            <v>Number of hospitalizations per 1000 long-stay resident days</v>
          </cell>
          <cell r="I215" t="str">
            <v>Long Stay</v>
          </cell>
          <cell r="J215" t="str">
            <v>*</v>
          </cell>
          <cell r="K215"/>
          <cell r="L215"/>
          <cell r="M215">
            <v>9</v>
          </cell>
          <cell r="N215" t="str">
            <v>Y</v>
          </cell>
          <cell r="O215" t="str">
            <v>20210401-20220331</v>
          </cell>
          <cell r="P215" t="str">
            <v>298 BROADWAY, NEWARK, NJ, 07104</v>
          </cell>
          <cell r="Q215">
            <v>44866</v>
          </cell>
        </row>
        <row r="216">
          <cell r="A216">
            <v>315344</v>
          </cell>
          <cell r="B216" t="str">
            <v>ALARIS HEALTH AT CASTLE HILL</v>
          </cell>
          <cell r="C216" t="str">
            <v>615 23RD STREET</v>
          </cell>
          <cell r="D216" t="str">
            <v>UNION CITY</v>
          </cell>
          <cell r="E216" t="str">
            <v>NJ</v>
          </cell>
          <cell r="F216">
            <v>7087</v>
          </cell>
          <cell r="G216">
            <v>551</v>
          </cell>
          <cell r="H216" t="str">
            <v>Number of hospitalizations per 1000 long-stay resident days</v>
          </cell>
          <cell r="I216" t="str">
            <v>Long Stay</v>
          </cell>
          <cell r="J216">
            <v>1.1951989999999999</v>
          </cell>
          <cell r="K216">
            <v>0.95318800000000004</v>
          </cell>
          <cell r="L216">
            <v>1.2223170000000001</v>
          </cell>
          <cell r="M216"/>
          <cell r="N216" t="str">
            <v>Y</v>
          </cell>
          <cell r="O216" t="str">
            <v>20210401-20220331</v>
          </cell>
          <cell r="P216" t="str">
            <v>615 23RD STREET, UNION CITY, NJ, 07087</v>
          </cell>
          <cell r="Q216">
            <v>44866</v>
          </cell>
        </row>
        <row r="217">
          <cell r="A217">
            <v>315346</v>
          </cell>
          <cell r="B217" t="str">
            <v>N J VETERANS MEM HOME PARAMUS</v>
          </cell>
          <cell r="C217" t="str">
            <v>1 VETERANS DRIVE</v>
          </cell>
          <cell r="D217" t="str">
            <v>PARAMUS</v>
          </cell>
          <cell r="E217" t="str">
            <v>NJ</v>
          </cell>
          <cell r="F217">
            <v>7652</v>
          </cell>
          <cell r="G217">
            <v>551</v>
          </cell>
          <cell r="H217" t="str">
            <v>Number of hospitalizations per 1000 long-stay resident days</v>
          </cell>
          <cell r="I217" t="str">
            <v>Long Stay</v>
          </cell>
          <cell r="J217">
            <v>1.7091750000000001</v>
          </cell>
          <cell r="K217">
            <v>1.3533459999999999</v>
          </cell>
          <cell r="L217">
            <v>1.213578</v>
          </cell>
          <cell r="M217"/>
          <cell r="N217" t="str">
            <v>Y</v>
          </cell>
          <cell r="O217" t="str">
            <v>20210401-20220331</v>
          </cell>
          <cell r="P217" t="str">
            <v>1 VETERANS DRIVE, PARAMUS, NJ, 07652</v>
          </cell>
          <cell r="Q217">
            <v>44866</v>
          </cell>
        </row>
        <row r="218">
          <cell r="A218">
            <v>315347</v>
          </cell>
          <cell r="B218" t="str">
            <v>HAMILTON PLACE AT THE PINES AT WHITING</v>
          </cell>
          <cell r="C218" t="str">
            <v>507 ROUTE 530</v>
          </cell>
          <cell r="D218" t="str">
            <v>WHITING</v>
          </cell>
          <cell r="E218" t="str">
            <v>NJ</v>
          </cell>
          <cell r="F218">
            <v>8759</v>
          </cell>
          <cell r="G218">
            <v>551</v>
          </cell>
          <cell r="H218" t="str">
            <v>Number of hospitalizations per 1000 long-stay resident days</v>
          </cell>
          <cell r="I218" t="str">
            <v>Long Stay</v>
          </cell>
          <cell r="J218">
            <v>1.2156899999999999</v>
          </cell>
          <cell r="K218">
            <v>1.019714</v>
          </cell>
          <cell r="L218">
            <v>1.285585</v>
          </cell>
          <cell r="M218"/>
          <cell r="N218" t="str">
            <v>Y</v>
          </cell>
          <cell r="O218" t="str">
            <v>20210401-20220331</v>
          </cell>
          <cell r="P218" t="str">
            <v>507 ROUTE 530, WHITING, NJ, 08759</v>
          </cell>
          <cell r="Q218">
            <v>44866</v>
          </cell>
        </row>
        <row r="219">
          <cell r="A219">
            <v>315348</v>
          </cell>
          <cell r="B219" t="str">
            <v>HEALTH CENTER AT BLOOMINGDALE</v>
          </cell>
          <cell r="C219" t="str">
            <v>255 UNION AVE</v>
          </cell>
          <cell r="D219" t="str">
            <v>BLOOMINGDALE</v>
          </cell>
          <cell r="E219" t="str">
            <v>NJ</v>
          </cell>
          <cell r="F219">
            <v>7403</v>
          </cell>
          <cell r="G219">
            <v>551</v>
          </cell>
          <cell r="H219" t="str">
            <v>Number of hospitalizations per 1000 long-stay resident days</v>
          </cell>
          <cell r="I219" t="str">
            <v>Long Stay</v>
          </cell>
          <cell r="J219">
            <v>1.306986</v>
          </cell>
          <cell r="K219">
            <v>1.302932</v>
          </cell>
          <cell r="L219">
            <v>1.5279050000000001</v>
          </cell>
          <cell r="M219"/>
          <cell r="N219" t="str">
            <v>Y</v>
          </cell>
          <cell r="O219" t="str">
            <v>20210401-20220331</v>
          </cell>
          <cell r="P219" t="str">
            <v>255 UNION AVE, BLOOMINGDALE, NJ, 07403</v>
          </cell>
          <cell r="Q219">
            <v>44866</v>
          </cell>
        </row>
        <row r="220">
          <cell r="A220">
            <v>315349</v>
          </cell>
          <cell r="B220" t="str">
            <v>COMPLETE CARE AT INGLEMOOR, LLC</v>
          </cell>
          <cell r="C220" t="str">
            <v>333 GRAND AVE</v>
          </cell>
          <cell r="D220" t="str">
            <v>ENGLEWOOD</v>
          </cell>
          <cell r="E220" t="str">
            <v>NJ</v>
          </cell>
          <cell r="F220">
            <v>7631</v>
          </cell>
          <cell r="G220">
            <v>551</v>
          </cell>
          <cell r="H220" t="str">
            <v>Number of hospitalizations per 1000 long-stay resident days</v>
          </cell>
          <cell r="I220" t="str">
            <v>Long Stay</v>
          </cell>
          <cell r="J220">
            <v>1.7785310000000001</v>
          </cell>
          <cell r="K220">
            <v>1.6583749999999999</v>
          </cell>
          <cell r="L220">
            <v>1.429114</v>
          </cell>
          <cell r="M220"/>
          <cell r="N220" t="str">
            <v>Y</v>
          </cell>
          <cell r="O220" t="str">
            <v>20210401-20220331</v>
          </cell>
          <cell r="P220" t="str">
            <v>333 GRAND AVE, ENGLEWOOD, NJ, 07631</v>
          </cell>
          <cell r="Q220">
            <v>44866</v>
          </cell>
        </row>
        <row r="221">
          <cell r="A221">
            <v>315350</v>
          </cell>
          <cell r="B221" t="str">
            <v>NORTH CAPE CENTER</v>
          </cell>
          <cell r="C221" t="str">
            <v>700 TOWNBANK ROAD</v>
          </cell>
          <cell r="D221" t="str">
            <v>CAPE MAY</v>
          </cell>
          <cell r="E221" t="str">
            <v>NJ</v>
          </cell>
          <cell r="F221">
            <v>8204</v>
          </cell>
          <cell r="G221">
            <v>551</v>
          </cell>
          <cell r="H221" t="str">
            <v>Number of hospitalizations per 1000 long-stay resident days</v>
          </cell>
          <cell r="I221" t="str">
            <v>Long Stay</v>
          </cell>
          <cell r="J221">
            <v>1.5929599999999999</v>
          </cell>
          <cell r="K221">
            <v>1.4050260000000001</v>
          </cell>
          <cell r="L221">
            <v>1.3518380000000001</v>
          </cell>
          <cell r="M221"/>
          <cell r="N221" t="str">
            <v>Y</v>
          </cell>
          <cell r="O221" t="str">
            <v>20210401-20220331</v>
          </cell>
          <cell r="P221" t="str">
            <v>700 TOWNBANK ROAD, CAPE MAY, NJ, 08204</v>
          </cell>
          <cell r="Q221">
            <v>44866</v>
          </cell>
        </row>
        <row r="222">
          <cell r="A222">
            <v>315351</v>
          </cell>
          <cell r="B222" t="str">
            <v>BRIGHTON GARDENS OF EDISON</v>
          </cell>
          <cell r="C222" t="str">
            <v>1801 OAKTREE ROAD</v>
          </cell>
          <cell r="D222" t="str">
            <v>EDISON</v>
          </cell>
          <cell r="E222" t="str">
            <v>NJ</v>
          </cell>
          <cell r="F222">
            <v>8820</v>
          </cell>
          <cell r="G222">
            <v>551</v>
          </cell>
          <cell r="H222" t="str">
            <v>Number of hospitalizations per 1000 long-stay resident days</v>
          </cell>
          <cell r="I222" t="str">
            <v>Long Stay</v>
          </cell>
          <cell r="J222" t="str">
            <v>*</v>
          </cell>
          <cell r="K222"/>
          <cell r="L222"/>
          <cell r="M222">
            <v>9</v>
          </cell>
          <cell r="N222" t="str">
            <v>Y</v>
          </cell>
          <cell r="O222" t="str">
            <v>20210401-20220331</v>
          </cell>
          <cell r="P222" t="str">
            <v>1801 OAKTREE ROAD, EDISON, NJ, 08820</v>
          </cell>
          <cell r="Q222">
            <v>44866</v>
          </cell>
        </row>
        <row r="223">
          <cell r="A223">
            <v>315352</v>
          </cell>
          <cell r="B223" t="str">
            <v>ALARIS HEALTH AT ST MARY'S</v>
          </cell>
          <cell r="C223" t="str">
            <v>135 SOUTH CENTER STREET</v>
          </cell>
          <cell r="D223" t="str">
            <v>ORANGE</v>
          </cell>
          <cell r="E223" t="str">
            <v>NJ</v>
          </cell>
          <cell r="F223">
            <v>7050</v>
          </cell>
          <cell r="G223">
            <v>551</v>
          </cell>
          <cell r="H223" t="str">
            <v>Number of hospitalizations per 1000 long-stay resident days</v>
          </cell>
          <cell r="I223" t="str">
            <v>Long Stay</v>
          </cell>
          <cell r="J223">
            <v>2.0881050000000001</v>
          </cell>
          <cell r="K223">
            <v>1.962758</v>
          </cell>
          <cell r="L223">
            <v>1.4406540000000001</v>
          </cell>
          <cell r="M223"/>
          <cell r="N223" t="str">
            <v>Y</v>
          </cell>
          <cell r="O223" t="str">
            <v>20210401-20220331</v>
          </cell>
          <cell r="P223" t="str">
            <v>135 SOUTH CENTER STREET, ORANGE, NJ, 07050</v>
          </cell>
          <cell r="Q223">
            <v>44866</v>
          </cell>
        </row>
        <row r="224">
          <cell r="A224">
            <v>315353</v>
          </cell>
          <cell r="B224" t="str">
            <v>CRANBURY CENTER</v>
          </cell>
          <cell r="C224" t="str">
            <v>292 APPLEGARTH ROAD</v>
          </cell>
          <cell r="D224" t="str">
            <v>MONROE TOWNSHIP</v>
          </cell>
          <cell r="E224" t="str">
            <v>NJ</v>
          </cell>
          <cell r="F224">
            <v>8831</v>
          </cell>
          <cell r="G224">
            <v>551</v>
          </cell>
          <cell r="H224" t="str">
            <v>Number of hospitalizations per 1000 long-stay resident days</v>
          </cell>
          <cell r="I224" t="str">
            <v>Long Stay</v>
          </cell>
          <cell r="J224">
            <v>0.450743</v>
          </cell>
          <cell r="K224">
            <v>0.29235499999999998</v>
          </cell>
          <cell r="L224">
            <v>0.994093</v>
          </cell>
          <cell r="M224"/>
          <cell r="N224" t="str">
            <v>Y</v>
          </cell>
          <cell r="O224" t="str">
            <v>20210401-20220331</v>
          </cell>
          <cell r="P224" t="str">
            <v>292 APPLEGARTH ROAD, MONROE TOWNSHIP, NJ, 08831</v>
          </cell>
          <cell r="Q224">
            <v>44866</v>
          </cell>
        </row>
        <row r="225">
          <cell r="A225">
            <v>315354</v>
          </cell>
          <cell r="B225" t="str">
            <v>SUNNYSIDE MANOR</v>
          </cell>
          <cell r="C225" t="str">
            <v>2500 RIDGEWOOD ROAD</v>
          </cell>
          <cell r="D225" t="str">
            <v>WALL</v>
          </cell>
          <cell r="E225" t="str">
            <v>NJ</v>
          </cell>
          <cell r="F225">
            <v>7719</v>
          </cell>
          <cell r="G225">
            <v>551</v>
          </cell>
          <cell r="H225" t="str">
            <v>Number of hospitalizations per 1000 long-stay resident days</v>
          </cell>
          <cell r="I225" t="str">
            <v>Long Stay</v>
          </cell>
          <cell r="J225">
            <v>1.9270119999999999</v>
          </cell>
          <cell r="K225">
            <v>1.647238</v>
          </cell>
          <cell r="L225">
            <v>1.310138</v>
          </cell>
          <cell r="M225"/>
          <cell r="N225" t="str">
            <v>Y</v>
          </cell>
          <cell r="O225" t="str">
            <v>20210401-20220331</v>
          </cell>
          <cell r="P225" t="str">
            <v>2500 RIDGEWOOD ROAD, WALL, NJ, 07719</v>
          </cell>
          <cell r="Q225">
            <v>44866</v>
          </cell>
        </row>
        <row r="226">
          <cell r="A226">
            <v>315355</v>
          </cell>
          <cell r="B226" t="str">
            <v>REGENCY GRANDE NURS &amp; REHAB CE</v>
          </cell>
          <cell r="C226" t="str">
            <v>65 NORTH SUSSEX STREET</v>
          </cell>
          <cell r="D226" t="str">
            <v>DOVER</v>
          </cell>
          <cell r="E226" t="str">
            <v>NJ</v>
          </cell>
          <cell r="F226">
            <v>7801</v>
          </cell>
          <cell r="G226">
            <v>551</v>
          </cell>
          <cell r="H226" t="str">
            <v>Number of hospitalizations per 1000 long-stay resident days</v>
          </cell>
          <cell r="I226" t="str">
            <v>Long Stay</v>
          </cell>
          <cell r="J226">
            <v>2.636377</v>
          </cell>
          <cell r="K226">
            <v>2.4360539999999999</v>
          </cell>
          <cell r="L226">
            <v>1.4161999999999999</v>
          </cell>
          <cell r="M226"/>
          <cell r="N226" t="str">
            <v>Y</v>
          </cell>
          <cell r="O226" t="str">
            <v>20210401-20220331</v>
          </cell>
          <cell r="P226" t="str">
            <v>65 NORTH SUSSEX STREET, DOVER, NJ, 07801</v>
          </cell>
          <cell r="Q226">
            <v>44866</v>
          </cell>
        </row>
        <row r="227">
          <cell r="A227">
            <v>315356</v>
          </cell>
          <cell r="B227" t="str">
            <v>SKILLED NURSING AT FELLOWSHIP VILLAGE</v>
          </cell>
          <cell r="C227" t="str">
            <v>8000 FELLOWSHIP DRIVE</v>
          </cell>
          <cell r="D227" t="str">
            <v>BASKING RIDGE</v>
          </cell>
          <cell r="E227" t="str">
            <v>NJ</v>
          </cell>
          <cell r="F227">
            <v>7920</v>
          </cell>
          <cell r="G227">
            <v>551</v>
          </cell>
          <cell r="H227" t="str">
            <v>Number of hospitalizations per 1000 long-stay resident days</v>
          </cell>
          <cell r="I227" t="str">
            <v>Long Stay</v>
          </cell>
          <cell r="J227">
            <v>1.3472710000000001</v>
          </cell>
          <cell r="K227">
            <v>0.84714999999999996</v>
          </cell>
          <cell r="L227">
            <v>0.96372000000000002</v>
          </cell>
          <cell r="M227"/>
          <cell r="N227" t="str">
            <v>Y</v>
          </cell>
          <cell r="O227" t="str">
            <v>20210401-20220331</v>
          </cell>
          <cell r="P227" t="str">
            <v>8000 FELLOWSHIP DRIVE, BASKING RIDGE, NJ, 07920</v>
          </cell>
          <cell r="Q227">
            <v>44866</v>
          </cell>
        </row>
        <row r="228">
          <cell r="A228">
            <v>315357</v>
          </cell>
          <cell r="B228" t="str">
            <v>ALARIS HEALTH AT CEDAR GROVE</v>
          </cell>
          <cell r="C228" t="str">
            <v>110 GROVE AVE</v>
          </cell>
          <cell r="D228" t="str">
            <v>CEDAR GROVE</v>
          </cell>
          <cell r="E228" t="str">
            <v>NJ</v>
          </cell>
          <cell r="F228">
            <v>7009</v>
          </cell>
          <cell r="G228">
            <v>551</v>
          </cell>
          <cell r="H228" t="str">
            <v>Number of hospitalizations per 1000 long-stay resident days</v>
          </cell>
          <cell r="I228" t="str">
            <v>Long Stay</v>
          </cell>
          <cell r="J228">
            <v>2.070757</v>
          </cell>
          <cell r="K228">
            <v>1.869767</v>
          </cell>
          <cell r="L228">
            <v>1.3838969999999999</v>
          </cell>
          <cell r="M228"/>
          <cell r="N228" t="str">
            <v>Y</v>
          </cell>
          <cell r="O228" t="str">
            <v>20210401-20220331</v>
          </cell>
          <cell r="P228" t="str">
            <v>110 GROVE AVE, CEDAR GROVE, NJ, 07009</v>
          </cell>
          <cell r="Q228">
            <v>44866</v>
          </cell>
        </row>
        <row r="229">
          <cell r="A229">
            <v>315358</v>
          </cell>
          <cell r="B229" t="str">
            <v>MEADOWVIEW NURSING AND REHABILITATION CENTER</v>
          </cell>
          <cell r="C229" t="str">
            <v>235 DOLPHIN AVE</v>
          </cell>
          <cell r="D229" t="str">
            <v>NORTHFIELD</v>
          </cell>
          <cell r="E229" t="str">
            <v>NJ</v>
          </cell>
          <cell r="F229">
            <v>8225</v>
          </cell>
          <cell r="G229">
            <v>551</v>
          </cell>
          <cell r="H229" t="str">
            <v>Number of hospitalizations per 1000 long-stay resident days</v>
          </cell>
          <cell r="I229" t="str">
            <v>Long Stay</v>
          </cell>
          <cell r="J229">
            <v>2.0061629999999999</v>
          </cell>
          <cell r="K229">
            <v>1.43462</v>
          </cell>
          <cell r="L229">
            <v>1.096014</v>
          </cell>
          <cell r="M229"/>
          <cell r="N229" t="str">
            <v>Y</v>
          </cell>
          <cell r="O229" t="str">
            <v>20210401-20220331</v>
          </cell>
          <cell r="P229" t="str">
            <v>235 DOLPHIN AVE, NORTHFIELD, NJ, 08225</v>
          </cell>
          <cell r="Q229">
            <v>44866</v>
          </cell>
        </row>
        <row r="230">
          <cell r="A230">
            <v>315359</v>
          </cell>
          <cell r="B230" t="str">
            <v>ALLIANCE CARE REHABILITATION AND NURSING CENTER</v>
          </cell>
          <cell r="C230" t="str">
            <v>155 40TH STREET</v>
          </cell>
          <cell r="D230" t="str">
            <v>IRVINGTON</v>
          </cell>
          <cell r="E230" t="str">
            <v>NJ</v>
          </cell>
          <cell r="F230">
            <v>7111</v>
          </cell>
          <cell r="G230">
            <v>551</v>
          </cell>
          <cell r="H230" t="str">
            <v>Number of hospitalizations per 1000 long-stay resident days</v>
          </cell>
          <cell r="I230" t="str">
            <v>Long Stay</v>
          </cell>
          <cell r="J230">
            <v>2.7197490000000002</v>
          </cell>
          <cell r="K230">
            <v>5.1612900000000002</v>
          </cell>
          <cell r="L230">
            <v>2.9085390000000002</v>
          </cell>
          <cell r="M230"/>
          <cell r="N230" t="str">
            <v>Y</v>
          </cell>
          <cell r="O230" t="str">
            <v>20210401-20220331</v>
          </cell>
          <cell r="P230" t="str">
            <v>155 40TH STREET, IRVINGTON, NJ, 07111</v>
          </cell>
          <cell r="Q230">
            <v>44866</v>
          </cell>
        </row>
        <row r="231">
          <cell r="A231">
            <v>315360</v>
          </cell>
          <cell r="B231" t="str">
            <v>EMERSON HEALTH CARE CENTER</v>
          </cell>
          <cell r="C231" t="str">
            <v>100 KINDERKAMACK ROAD</v>
          </cell>
          <cell r="D231" t="str">
            <v>EMERSON</v>
          </cell>
          <cell r="E231" t="str">
            <v>NJ</v>
          </cell>
          <cell r="F231">
            <v>7630</v>
          </cell>
          <cell r="G231">
            <v>551</v>
          </cell>
          <cell r="H231" t="str">
            <v>Number of hospitalizations per 1000 long-stay resident days</v>
          </cell>
          <cell r="I231" t="str">
            <v>Long Stay</v>
          </cell>
          <cell r="J231">
            <v>1.6776759999999999</v>
          </cell>
          <cell r="K231">
            <v>1.2527200000000001</v>
          </cell>
          <cell r="L231">
            <v>1.1444350000000001</v>
          </cell>
          <cell r="M231"/>
          <cell r="N231" t="str">
            <v>Y</v>
          </cell>
          <cell r="O231" t="str">
            <v>20210401-20220331</v>
          </cell>
          <cell r="P231" t="str">
            <v>100 KINDERKAMACK ROAD, EMERSON, NJ, 07630</v>
          </cell>
          <cell r="Q231">
            <v>44866</v>
          </cell>
        </row>
        <row r="232">
          <cell r="A232">
            <v>315361</v>
          </cell>
          <cell r="B232" t="str">
            <v>PREAKNESS HEALTHCARE CENTER</v>
          </cell>
          <cell r="C232" t="str">
            <v>305 OLDHAM ROAD</v>
          </cell>
          <cell r="D232" t="str">
            <v>WAYNE</v>
          </cell>
          <cell r="E232" t="str">
            <v>NJ</v>
          </cell>
          <cell r="F232">
            <v>7470</v>
          </cell>
          <cell r="G232">
            <v>551</v>
          </cell>
          <cell r="H232" t="str">
            <v>Number of hospitalizations per 1000 long-stay resident days</v>
          </cell>
          <cell r="I232" t="str">
            <v>Long Stay</v>
          </cell>
          <cell r="J232">
            <v>2.3461880000000002</v>
          </cell>
          <cell r="K232">
            <v>1.9652259999999999</v>
          </cell>
          <cell r="L232">
            <v>1.283793</v>
          </cell>
          <cell r="M232"/>
          <cell r="N232" t="str">
            <v>Y</v>
          </cell>
          <cell r="O232" t="str">
            <v>20210401-20220331</v>
          </cell>
          <cell r="P232" t="str">
            <v>305 OLDHAM ROAD, WAYNE, NJ, 07470</v>
          </cell>
          <cell r="Q232">
            <v>44866</v>
          </cell>
        </row>
        <row r="233">
          <cell r="A233">
            <v>315362</v>
          </cell>
          <cell r="B233" t="str">
            <v>COMPLETE CARE AT PARK PLACE, LLC</v>
          </cell>
          <cell r="C233" t="str">
            <v>2 DEER PARK DRIVE</v>
          </cell>
          <cell r="D233" t="str">
            <v>MONMOUTH JUNCTION</v>
          </cell>
          <cell r="E233" t="str">
            <v>NJ</v>
          </cell>
          <cell r="F233">
            <v>8852</v>
          </cell>
          <cell r="G233">
            <v>551</v>
          </cell>
          <cell r="H233" t="str">
            <v>Number of hospitalizations per 1000 long-stay resident days</v>
          </cell>
          <cell r="I233" t="str">
            <v>Long Stay</v>
          </cell>
          <cell r="J233">
            <v>1.0833489999999999</v>
          </cell>
          <cell r="K233">
            <v>0.99980000000000002</v>
          </cell>
          <cell r="L233">
            <v>1.4144589999999999</v>
          </cell>
          <cell r="M233"/>
          <cell r="N233" t="str">
            <v>Y</v>
          </cell>
          <cell r="O233" t="str">
            <v>20210401-20220331</v>
          </cell>
          <cell r="P233" t="str">
            <v>2 DEER PARK DRIVE, MONMOUTH JUNCTION, NJ, 08852</v>
          </cell>
          <cell r="Q233">
            <v>44866</v>
          </cell>
        </row>
        <row r="234">
          <cell r="A234">
            <v>315363</v>
          </cell>
          <cell r="B234" t="str">
            <v>MONTCLAIR CARE CENTER</v>
          </cell>
          <cell r="C234" t="str">
            <v>111-115 GATES AVENUE</v>
          </cell>
          <cell r="D234" t="str">
            <v>MONTCLAIR</v>
          </cell>
          <cell r="E234" t="str">
            <v>NJ</v>
          </cell>
          <cell r="F234">
            <v>7042</v>
          </cell>
          <cell r="G234">
            <v>551</v>
          </cell>
          <cell r="H234" t="str">
            <v>Number of hospitalizations per 1000 long-stay resident days</v>
          </cell>
          <cell r="I234" t="str">
            <v>Long Stay</v>
          </cell>
          <cell r="J234">
            <v>2.426717</v>
          </cell>
          <cell r="K234">
            <v>2.6921650000000001</v>
          </cell>
          <cell r="L234">
            <v>1.7003090000000001</v>
          </cell>
          <cell r="M234"/>
          <cell r="N234" t="str">
            <v>Y</v>
          </cell>
          <cell r="O234" t="str">
            <v>20210401-20220331</v>
          </cell>
          <cell r="P234" t="str">
            <v>111-115 GATES AVENUE, MONTCLAIR, NJ, 07042</v>
          </cell>
          <cell r="Q234">
            <v>44866</v>
          </cell>
        </row>
        <row r="235">
          <cell r="A235">
            <v>315364</v>
          </cell>
          <cell r="B235" t="str">
            <v>JERSEY SHORE CENTER</v>
          </cell>
          <cell r="C235" t="str">
            <v>3 INDUSTRIAL WAY EAST</v>
          </cell>
          <cell r="D235" t="str">
            <v>EATONTOWN</v>
          </cell>
          <cell r="E235" t="str">
            <v>NJ</v>
          </cell>
          <cell r="F235">
            <v>7724</v>
          </cell>
          <cell r="G235">
            <v>551</v>
          </cell>
          <cell r="H235" t="str">
            <v>Number of hospitalizations per 1000 long-stay resident days</v>
          </cell>
          <cell r="I235" t="str">
            <v>Long Stay</v>
          </cell>
          <cell r="J235">
            <v>1.5298130000000001</v>
          </cell>
          <cell r="K235">
            <v>1.381335</v>
          </cell>
          <cell r="L235">
            <v>1.383904</v>
          </cell>
          <cell r="M235"/>
          <cell r="N235" t="str">
            <v>Y</v>
          </cell>
          <cell r="O235" t="str">
            <v>20210401-20220331</v>
          </cell>
          <cell r="P235" t="str">
            <v>3 INDUSTRIAL WAY EAST, EATONTOWN, NJ, 07724</v>
          </cell>
          <cell r="Q235">
            <v>44866</v>
          </cell>
        </row>
        <row r="236">
          <cell r="A236">
            <v>315365</v>
          </cell>
          <cell r="B236" t="str">
            <v>MERIDIAN NURSING AND REHABILITATION AT OCEAN GROVE</v>
          </cell>
          <cell r="C236" t="str">
            <v>160 MAIN STREET</v>
          </cell>
          <cell r="D236" t="str">
            <v>OCEAN GROVE</v>
          </cell>
          <cell r="E236" t="str">
            <v>NJ</v>
          </cell>
          <cell r="F236">
            <v>7756</v>
          </cell>
          <cell r="G236">
            <v>551</v>
          </cell>
          <cell r="H236" t="str">
            <v>Number of hospitalizations per 1000 long-stay resident days</v>
          </cell>
          <cell r="I236" t="str">
            <v>Long Stay</v>
          </cell>
          <cell r="J236">
            <v>2.4230550000000002</v>
          </cell>
          <cell r="K236">
            <v>2.2712020000000002</v>
          </cell>
          <cell r="L236">
            <v>1.436607</v>
          </cell>
          <cell r="M236"/>
          <cell r="N236" t="str">
            <v>Y</v>
          </cell>
          <cell r="O236" t="str">
            <v>20210401-20220331</v>
          </cell>
          <cell r="P236" t="str">
            <v>160 MAIN STREET, OCEAN GROVE, NJ, 07756</v>
          </cell>
          <cell r="Q236">
            <v>44866</v>
          </cell>
        </row>
        <row r="237">
          <cell r="A237">
            <v>315366</v>
          </cell>
          <cell r="B237" t="str">
            <v>ALARIS HEALTH AT BELGROVE</v>
          </cell>
          <cell r="C237" t="str">
            <v>195 BELGROVE DRIVE</v>
          </cell>
          <cell r="D237" t="str">
            <v>KEARNY</v>
          </cell>
          <cell r="E237" t="str">
            <v>NJ</v>
          </cell>
          <cell r="F237">
            <v>7032</v>
          </cell>
          <cell r="G237">
            <v>551</v>
          </cell>
          <cell r="H237" t="str">
            <v>Number of hospitalizations per 1000 long-stay resident days</v>
          </cell>
          <cell r="I237" t="str">
            <v>Long Stay</v>
          </cell>
          <cell r="J237">
            <v>1.2442869999999999</v>
          </cell>
          <cell r="K237">
            <v>1.794454</v>
          </cell>
          <cell r="L237">
            <v>2.2103299999999999</v>
          </cell>
          <cell r="M237"/>
          <cell r="N237" t="str">
            <v>Y</v>
          </cell>
          <cell r="O237" t="str">
            <v>20210401-20220331</v>
          </cell>
          <cell r="P237" t="str">
            <v>195 BELGROVE DRIVE, KEARNY, NJ, 07032</v>
          </cell>
          <cell r="Q237">
            <v>44866</v>
          </cell>
        </row>
        <row r="238">
          <cell r="A238">
            <v>315367</v>
          </cell>
          <cell r="B238" t="str">
            <v>REGENCY HERITAGE NURSING AND REHABILITATION CENTER</v>
          </cell>
          <cell r="C238" t="str">
            <v>380 DEMOTT LANE</v>
          </cell>
          <cell r="D238" t="str">
            <v>SOMERSET</v>
          </cell>
          <cell r="E238" t="str">
            <v>NJ</v>
          </cell>
          <cell r="F238">
            <v>8873</v>
          </cell>
          <cell r="G238">
            <v>551</v>
          </cell>
          <cell r="H238" t="str">
            <v>Number of hospitalizations per 1000 long-stay resident days</v>
          </cell>
          <cell r="I238" t="str">
            <v>Long Stay</v>
          </cell>
          <cell r="J238">
            <v>2.4941689999999999</v>
          </cell>
          <cell r="K238">
            <v>2.4807990000000002</v>
          </cell>
          <cell r="L238">
            <v>1.524443</v>
          </cell>
          <cell r="M238"/>
          <cell r="N238" t="str">
            <v>Y</v>
          </cell>
          <cell r="O238" t="str">
            <v>20210401-20220331</v>
          </cell>
          <cell r="P238" t="str">
            <v>380 DEMOTT LANE, SOMERSET, NJ, 08873</v>
          </cell>
          <cell r="Q238">
            <v>44866</v>
          </cell>
        </row>
        <row r="239">
          <cell r="A239">
            <v>315369</v>
          </cell>
          <cell r="B239" t="str">
            <v>CARE ONE AT VALLEY</v>
          </cell>
          <cell r="C239" t="str">
            <v>300 OLD HOOK ROAD</v>
          </cell>
          <cell r="D239" t="str">
            <v>WESTWOOD</v>
          </cell>
          <cell r="E239" t="str">
            <v>NJ</v>
          </cell>
          <cell r="F239">
            <v>7675</v>
          </cell>
          <cell r="G239">
            <v>551</v>
          </cell>
          <cell r="H239" t="str">
            <v>Number of hospitalizations per 1000 long-stay resident days</v>
          </cell>
          <cell r="I239" t="str">
            <v>Long Stay</v>
          </cell>
          <cell r="J239">
            <v>1.279925</v>
          </cell>
          <cell r="K239">
            <v>1.1904760000000001</v>
          </cell>
          <cell r="L239">
            <v>1.4255469999999999</v>
          </cell>
          <cell r="M239"/>
          <cell r="N239" t="str">
            <v>Y</v>
          </cell>
          <cell r="O239" t="str">
            <v>20210401-20220331</v>
          </cell>
          <cell r="P239" t="str">
            <v>300 OLD HOOK ROAD, WESTWOOD, NJ, 07675</v>
          </cell>
          <cell r="Q239">
            <v>44866</v>
          </cell>
        </row>
        <row r="240">
          <cell r="A240">
            <v>315370</v>
          </cell>
          <cell r="B240" t="str">
            <v>SPRING HILLS POST ACUTE PRINCETON</v>
          </cell>
          <cell r="C240" t="str">
            <v>5000 WINDROW DRIVE</v>
          </cell>
          <cell r="D240" t="str">
            <v>PRINCETON</v>
          </cell>
          <cell r="E240" t="str">
            <v>NJ</v>
          </cell>
          <cell r="F240">
            <v>8540</v>
          </cell>
          <cell r="G240">
            <v>551</v>
          </cell>
          <cell r="H240" t="str">
            <v>Number of hospitalizations per 1000 long-stay resident days</v>
          </cell>
          <cell r="I240" t="str">
            <v>Long Stay</v>
          </cell>
          <cell r="J240">
            <v>2.267309</v>
          </cell>
          <cell r="K240">
            <v>2.032203</v>
          </cell>
          <cell r="L240">
            <v>1.373731</v>
          </cell>
          <cell r="M240"/>
          <cell r="N240" t="str">
            <v>Y</v>
          </cell>
          <cell r="O240" t="str">
            <v>20210401-20220331</v>
          </cell>
          <cell r="P240" t="str">
            <v>5000 WINDROW DRIVE, PRINCETON, NJ, 08540</v>
          </cell>
          <cell r="Q240">
            <v>44866</v>
          </cell>
        </row>
        <row r="241">
          <cell r="A241">
            <v>315372</v>
          </cell>
          <cell r="B241" t="str">
            <v>WHITE HOUSE HLTHCR &amp; REHAB CTR</v>
          </cell>
          <cell r="C241" t="str">
            <v>560 BERKELEY AVENUE</v>
          </cell>
          <cell r="D241" t="str">
            <v>ORANGE</v>
          </cell>
          <cell r="E241" t="str">
            <v>NJ</v>
          </cell>
          <cell r="F241">
            <v>7050</v>
          </cell>
          <cell r="G241">
            <v>551</v>
          </cell>
          <cell r="H241" t="str">
            <v>Number of hospitalizations per 1000 long-stay resident days</v>
          </cell>
          <cell r="I241" t="str">
            <v>Long Stay</v>
          </cell>
          <cell r="J241">
            <v>2.7654030000000001</v>
          </cell>
          <cell r="K241">
            <v>2.742931</v>
          </cell>
          <cell r="L241">
            <v>1.5202040000000001</v>
          </cell>
          <cell r="M241"/>
          <cell r="N241" t="str">
            <v>Y</v>
          </cell>
          <cell r="O241" t="str">
            <v>20210401-20220331</v>
          </cell>
          <cell r="P241" t="str">
            <v>560 BERKELEY AVENUE, ORANGE, NJ, 07050</v>
          </cell>
          <cell r="Q241">
            <v>44866</v>
          </cell>
        </row>
        <row r="242">
          <cell r="A242">
            <v>315374</v>
          </cell>
          <cell r="B242" t="str">
            <v>DE LA SALLE HALL</v>
          </cell>
          <cell r="C242" t="str">
            <v>810 NEWMAN SPRINGS RD</v>
          </cell>
          <cell r="D242" t="str">
            <v>LINCROFT</v>
          </cell>
          <cell r="E242" t="str">
            <v>NJ</v>
          </cell>
          <cell r="F242">
            <v>7738</v>
          </cell>
          <cell r="G242">
            <v>551</v>
          </cell>
          <cell r="H242" t="str">
            <v>Number of hospitalizations per 1000 long-stay resident days</v>
          </cell>
          <cell r="I242" t="str">
            <v>Long Stay</v>
          </cell>
          <cell r="J242" t="str">
            <v>*</v>
          </cell>
          <cell r="K242"/>
          <cell r="L242"/>
          <cell r="M242">
            <v>9</v>
          </cell>
          <cell r="N242" t="str">
            <v>Y</v>
          </cell>
          <cell r="O242" t="str">
            <v>20210401-20220331</v>
          </cell>
          <cell r="P242" t="str">
            <v>810 NEWMAN SPRINGS RD, LINCROFT, NJ, 07738</v>
          </cell>
          <cell r="Q242">
            <v>44866</v>
          </cell>
        </row>
        <row r="243">
          <cell r="A243">
            <v>315375</v>
          </cell>
          <cell r="B243" t="str">
            <v>FOREST HILL HEALTH CARE CENTER</v>
          </cell>
          <cell r="C243" t="str">
            <v>497 MT PROSPECT AVE</v>
          </cell>
          <cell r="D243" t="str">
            <v>NEWARK</v>
          </cell>
          <cell r="E243" t="str">
            <v>NJ</v>
          </cell>
          <cell r="F243">
            <v>7104</v>
          </cell>
          <cell r="G243">
            <v>551</v>
          </cell>
          <cell r="H243" t="str">
            <v>Number of hospitalizations per 1000 long-stay resident days</v>
          </cell>
          <cell r="I243" t="str">
            <v>Long Stay</v>
          </cell>
          <cell r="J243" t="str">
            <v>*</v>
          </cell>
          <cell r="K243"/>
          <cell r="L243"/>
          <cell r="M243">
            <v>9</v>
          </cell>
          <cell r="N243" t="str">
            <v>Y</v>
          </cell>
          <cell r="O243" t="str">
            <v>20210401-20220331</v>
          </cell>
          <cell r="P243" t="str">
            <v>497 MT PROSPECT AVE, NEWARK, NJ, 07104</v>
          </cell>
          <cell r="Q243">
            <v>44866</v>
          </cell>
        </row>
        <row r="244">
          <cell r="A244">
            <v>315376</v>
          </cell>
          <cell r="B244" t="str">
            <v>CHRISTIAN HEALTH CARE CENTER</v>
          </cell>
          <cell r="C244" t="str">
            <v>301 SICOMAC AVE</v>
          </cell>
          <cell r="D244" t="str">
            <v>WYCKOFF</v>
          </cell>
          <cell r="E244" t="str">
            <v>NJ</v>
          </cell>
          <cell r="F244">
            <v>7481</v>
          </cell>
          <cell r="G244">
            <v>551</v>
          </cell>
          <cell r="H244" t="str">
            <v>Number of hospitalizations per 1000 long-stay resident days</v>
          </cell>
          <cell r="I244" t="str">
            <v>Long Stay</v>
          </cell>
          <cell r="J244">
            <v>0.71731699999999998</v>
          </cell>
          <cell r="K244">
            <v>0.58431699999999998</v>
          </cell>
          <cell r="L244">
            <v>1.2484839999999999</v>
          </cell>
          <cell r="M244"/>
          <cell r="N244" t="str">
            <v>Y</v>
          </cell>
          <cell r="O244" t="str">
            <v>20210401-20220331</v>
          </cell>
          <cell r="P244" t="str">
            <v>301 SICOMAC AVE, WYCKOFF, NJ, 07481</v>
          </cell>
          <cell r="Q244">
            <v>44866</v>
          </cell>
        </row>
        <row r="245">
          <cell r="A245">
            <v>315377</v>
          </cell>
          <cell r="B245" t="str">
            <v>ACTORS FUND HOME, THE</v>
          </cell>
          <cell r="C245" t="str">
            <v>175 WEST HUDSON AVE</v>
          </cell>
          <cell r="D245" t="str">
            <v>ENGLEWOOD</v>
          </cell>
          <cell r="E245" t="str">
            <v>NJ</v>
          </cell>
          <cell r="F245">
            <v>7631</v>
          </cell>
          <cell r="G245">
            <v>551</v>
          </cell>
          <cell r="H245" t="str">
            <v>Number of hospitalizations per 1000 long-stay resident days</v>
          </cell>
          <cell r="I245" t="str">
            <v>Long Stay</v>
          </cell>
          <cell r="J245">
            <v>2.1107360000000002</v>
          </cell>
          <cell r="K245">
            <v>1.706566</v>
          </cell>
          <cell r="L245">
            <v>1.2391799999999999</v>
          </cell>
          <cell r="M245"/>
          <cell r="N245" t="str">
            <v>Y</v>
          </cell>
          <cell r="O245" t="str">
            <v>20210401-20220331</v>
          </cell>
          <cell r="P245" t="str">
            <v>175 WEST HUDSON AVE, ENGLEWOOD, NJ, 07631</v>
          </cell>
          <cell r="Q245">
            <v>44866</v>
          </cell>
        </row>
        <row r="246">
          <cell r="A246">
            <v>315378</v>
          </cell>
          <cell r="B246" t="str">
            <v>HOMESTEAD REHABILITATION &amp; HEALTH CARE CENTER</v>
          </cell>
          <cell r="C246" t="str">
            <v>129 MORRIS TURNPIKE</v>
          </cell>
          <cell r="D246" t="str">
            <v>NEWTON</v>
          </cell>
          <cell r="E246" t="str">
            <v>NJ</v>
          </cell>
          <cell r="F246">
            <v>7860</v>
          </cell>
          <cell r="G246">
            <v>551</v>
          </cell>
          <cell r="H246" t="str">
            <v>Number of hospitalizations per 1000 long-stay resident days</v>
          </cell>
          <cell r="I246" t="str">
            <v>Long Stay</v>
          </cell>
          <cell r="J246">
            <v>1.8773770000000001</v>
          </cell>
          <cell r="K246">
            <v>1.9966539999999999</v>
          </cell>
          <cell r="L246">
            <v>1.630034</v>
          </cell>
          <cell r="M246"/>
          <cell r="N246" t="str">
            <v>Y</v>
          </cell>
          <cell r="O246" t="str">
            <v>20210401-20220331</v>
          </cell>
          <cell r="P246" t="str">
            <v>129 MORRIS TURNPIKE, NEWTON, NJ, 07860</v>
          </cell>
          <cell r="Q246">
            <v>44866</v>
          </cell>
        </row>
        <row r="247">
          <cell r="A247">
            <v>315381</v>
          </cell>
          <cell r="B247" t="str">
            <v>SUMMER HILL NURSING HOME</v>
          </cell>
          <cell r="C247" t="str">
            <v>111 ROUTE 516</v>
          </cell>
          <cell r="D247" t="str">
            <v>OLD BRIDGE</v>
          </cell>
          <cell r="E247" t="str">
            <v>NJ</v>
          </cell>
          <cell r="F247">
            <v>8857</v>
          </cell>
          <cell r="G247">
            <v>551</v>
          </cell>
          <cell r="H247" t="str">
            <v>Number of hospitalizations per 1000 long-stay resident days</v>
          </cell>
          <cell r="I247" t="str">
            <v>Long Stay</v>
          </cell>
          <cell r="J247">
            <v>3.1716470000000001</v>
          </cell>
          <cell r="K247">
            <v>2.5948560000000001</v>
          </cell>
          <cell r="L247">
            <v>1.253932</v>
          </cell>
          <cell r="M247"/>
          <cell r="N247" t="str">
            <v>Y</v>
          </cell>
          <cell r="O247" t="str">
            <v>20210401-20220331</v>
          </cell>
          <cell r="P247" t="str">
            <v>111 ROUTE 516, OLD BRIDGE, NJ, 08857</v>
          </cell>
          <cell r="Q247">
            <v>44866</v>
          </cell>
        </row>
        <row r="248">
          <cell r="A248">
            <v>315383</v>
          </cell>
          <cell r="B248" t="str">
            <v>CHESHIRE HOME</v>
          </cell>
          <cell r="C248" t="str">
            <v>9 RIDGEDALE AVE</v>
          </cell>
          <cell r="D248" t="str">
            <v>FLORHAM PARK</v>
          </cell>
          <cell r="E248" t="str">
            <v>NJ</v>
          </cell>
          <cell r="F248">
            <v>7932</v>
          </cell>
          <cell r="G248">
            <v>551</v>
          </cell>
          <cell r="H248" t="str">
            <v>Number of hospitalizations per 1000 long-stay resident days</v>
          </cell>
          <cell r="I248" t="str">
            <v>Long Stay</v>
          </cell>
          <cell r="J248" t="str">
            <v>*</v>
          </cell>
          <cell r="K248"/>
          <cell r="L248"/>
          <cell r="M248">
            <v>9</v>
          </cell>
          <cell r="N248" t="str">
            <v>Y</v>
          </cell>
          <cell r="O248" t="str">
            <v>20210401-20220331</v>
          </cell>
          <cell r="P248" t="str">
            <v>9 RIDGEDALE AVE, FLORHAM PARK, NJ, 07932</v>
          </cell>
          <cell r="Q248">
            <v>44866</v>
          </cell>
        </row>
        <row r="249">
          <cell r="A249">
            <v>315384</v>
          </cell>
          <cell r="B249" t="str">
            <v>ROSE MOUNTAIN CARE CENTER</v>
          </cell>
          <cell r="C249" t="str">
            <v>ROUTE 1 &amp; 18</v>
          </cell>
          <cell r="D249" t="str">
            <v>NEW BRUNSWICK</v>
          </cell>
          <cell r="E249" t="str">
            <v>NJ</v>
          </cell>
          <cell r="F249">
            <v>8901</v>
          </cell>
          <cell r="G249">
            <v>551</v>
          </cell>
          <cell r="H249" t="str">
            <v>Number of hospitalizations per 1000 long-stay resident days</v>
          </cell>
          <cell r="I249" t="str">
            <v>Long Stay</v>
          </cell>
          <cell r="J249">
            <v>2.0258120000000002</v>
          </cell>
          <cell r="K249">
            <v>1.777719</v>
          </cell>
          <cell r="L249">
            <v>1.3449599999999999</v>
          </cell>
          <cell r="M249"/>
          <cell r="N249" t="str">
            <v>Y</v>
          </cell>
          <cell r="O249" t="str">
            <v>20210401-20220331</v>
          </cell>
          <cell r="P249" t="str">
            <v>ROUTE 1 &amp; 18, NEW BRUNSWICK, NJ, 08901</v>
          </cell>
          <cell r="Q249">
            <v>44866</v>
          </cell>
        </row>
        <row r="250">
          <cell r="A250">
            <v>315386</v>
          </cell>
          <cell r="B250" t="str">
            <v>ATLAS REHABILITATION AND HEALTHCARE AT MAYWOOD</v>
          </cell>
          <cell r="C250" t="str">
            <v>100 WEST MAGNOLIA AVENUE</v>
          </cell>
          <cell r="D250" t="str">
            <v>MAYWOOD</v>
          </cell>
          <cell r="E250" t="str">
            <v>NJ</v>
          </cell>
          <cell r="F250">
            <v>7607</v>
          </cell>
          <cell r="G250">
            <v>551</v>
          </cell>
          <cell r="H250" t="str">
            <v>Number of hospitalizations per 1000 long-stay resident days</v>
          </cell>
          <cell r="I250" t="str">
            <v>Long Stay</v>
          </cell>
          <cell r="J250">
            <v>1.7683260000000001</v>
          </cell>
          <cell r="K250">
            <v>1.977732</v>
          </cell>
          <cell r="L250">
            <v>1.7141569999999999</v>
          </cell>
          <cell r="M250"/>
          <cell r="N250" t="str">
            <v>Y</v>
          </cell>
          <cell r="O250" t="str">
            <v>20210401-20220331</v>
          </cell>
          <cell r="P250" t="str">
            <v>100 WEST MAGNOLIA AVENUE, MAYWOOD, NJ, 07607</v>
          </cell>
          <cell r="Q250">
            <v>44866</v>
          </cell>
        </row>
        <row r="251">
          <cell r="A251">
            <v>315387</v>
          </cell>
          <cell r="B251" t="str">
            <v>ALLAIRE REHAB &amp; NURSING</v>
          </cell>
          <cell r="C251" t="str">
            <v>115 DUTCH LANE ROAD</v>
          </cell>
          <cell r="D251" t="str">
            <v>FREEHOLD</v>
          </cell>
          <cell r="E251" t="str">
            <v>NJ</v>
          </cell>
          <cell r="F251">
            <v>7728</v>
          </cell>
          <cell r="G251">
            <v>551</v>
          </cell>
          <cell r="H251" t="str">
            <v>Number of hospitalizations per 1000 long-stay resident days</v>
          </cell>
          <cell r="I251" t="str">
            <v>Long Stay</v>
          </cell>
          <cell r="J251">
            <v>3.6081150000000002</v>
          </cell>
          <cell r="K251">
            <v>3.8619020000000002</v>
          </cell>
          <cell r="L251">
            <v>1.640463</v>
          </cell>
          <cell r="M251"/>
          <cell r="N251" t="str">
            <v>Y</v>
          </cell>
          <cell r="O251" t="str">
            <v>20210401-20220331</v>
          </cell>
          <cell r="P251" t="str">
            <v>115 DUTCH LANE ROAD, FREEHOLD, NJ, 07728</v>
          </cell>
          <cell r="Q251">
            <v>44866</v>
          </cell>
        </row>
        <row r="252">
          <cell r="A252">
            <v>315388</v>
          </cell>
          <cell r="B252" t="str">
            <v>ST JOSEPH'S HOME FOR ELDERLY</v>
          </cell>
          <cell r="C252" t="str">
            <v>140 SHEPHERD LANE</v>
          </cell>
          <cell r="D252" t="str">
            <v>TOTOWA</v>
          </cell>
          <cell r="E252" t="str">
            <v>NJ</v>
          </cell>
          <cell r="F252">
            <v>7512</v>
          </cell>
          <cell r="G252">
            <v>551</v>
          </cell>
          <cell r="H252" t="str">
            <v>Number of hospitalizations per 1000 long-stay resident days</v>
          </cell>
          <cell r="I252" t="str">
            <v>Long Stay</v>
          </cell>
          <cell r="J252">
            <v>1.6068819999999999</v>
          </cell>
          <cell r="K252">
            <v>0.81160600000000005</v>
          </cell>
          <cell r="L252">
            <v>0.77411700000000006</v>
          </cell>
          <cell r="M252"/>
          <cell r="N252" t="str">
            <v>Y</v>
          </cell>
          <cell r="O252" t="str">
            <v>20210401-20220331</v>
          </cell>
          <cell r="P252" t="str">
            <v>140 SHEPHERD LANE, TOTOWA, NJ, 07512</v>
          </cell>
          <cell r="Q252">
            <v>44866</v>
          </cell>
        </row>
        <row r="253">
          <cell r="A253">
            <v>315390</v>
          </cell>
          <cell r="B253" t="str">
            <v>CRANFORD PARK REHABILITATION &amp; HEALTHCARE CENTER</v>
          </cell>
          <cell r="C253" t="str">
            <v>600 LINCOLN PARK EAST</v>
          </cell>
          <cell r="D253" t="str">
            <v>CRANFORD</v>
          </cell>
          <cell r="E253" t="str">
            <v>NJ</v>
          </cell>
          <cell r="F253">
            <v>7016</v>
          </cell>
          <cell r="G253">
            <v>551</v>
          </cell>
          <cell r="H253" t="str">
            <v>Number of hospitalizations per 1000 long-stay resident days</v>
          </cell>
          <cell r="I253" t="str">
            <v>Long Stay</v>
          </cell>
          <cell r="J253" t="str">
            <v>*</v>
          </cell>
          <cell r="K253"/>
          <cell r="L253"/>
          <cell r="M253">
            <v>9</v>
          </cell>
          <cell r="N253" t="str">
            <v>Y</v>
          </cell>
          <cell r="O253" t="str">
            <v>20210401-20220331</v>
          </cell>
          <cell r="P253" t="str">
            <v>600 LINCOLN PARK EAST, CRANFORD, NJ, 07016</v>
          </cell>
          <cell r="Q253">
            <v>44866</v>
          </cell>
        </row>
        <row r="254">
          <cell r="A254">
            <v>315392</v>
          </cell>
          <cell r="B254" t="str">
            <v>JOB HAINES HOME FOR AGED PEOPLE</v>
          </cell>
          <cell r="C254" t="str">
            <v>250 BLOOMFIELD AVE</v>
          </cell>
          <cell r="D254" t="str">
            <v>BLOOMFIELD</v>
          </cell>
          <cell r="E254" t="str">
            <v>NJ</v>
          </cell>
          <cell r="F254">
            <v>7003</v>
          </cell>
          <cell r="G254">
            <v>551</v>
          </cell>
          <cell r="H254" t="str">
            <v>Number of hospitalizations per 1000 long-stay resident days</v>
          </cell>
          <cell r="I254" t="str">
            <v>Long Stay</v>
          </cell>
          <cell r="J254" t="str">
            <v>*</v>
          </cell>
          <cell r="K254"/>
          <cell r="L254"/>
          <cell r="M254">
            <v>9</v>
          </cell>
          <cell r="N254" t="str">
            <v>Y</v>
          </cell>
          <cell r="O254" t="str">
            <v>20210401-20220331</v>
          </cell>
          <cell r="P254" t="str">
            <v>250 BLOOMFIELD AVE, BLOOMFIELD, NJ, 07003</v>
          </cell>
          <cell r="Q254">
            <v>44866</v>
          </cell>
        </row>
        <row r="255">
          <cell r="A255">
            <v>315393</v>
          </cell>
          <cell r="B255" t="str">
            <v>NEW COMMUNITY EXTENDED CARE FACILITY</v>
          </cell>
          <cell r="C255" t="str">
            <v>266 S ORANGE AVE</v>
          </cell>
          <cell r="D255" t="str">
            <v>NEWARK</v>
          </cell>
          <cell r="E255" t="str">
            <v>NJ</v>
          </cell>
          <cell r="F255">
            <v>7103</v>
          </cell>
          <cell r="G255">
            <v>551</v>
          </cell>
          <cell r="H255" t="str">
            <v>Number of hospitalizations per 1000 long-stay resident days</v>
          </cell>
          <cell r="I255" t="str">
            <v>Long Stay</v>
          </cell>
          <cell r="J255" t="str">
            <v>*</v>
          </cell>
          <cell r="K255"/>
          <cell r="L255"/>
          <cell r="M255">
            <v>9</v>
          </cell>
          <cell r="N255" t="str">
            <v>Y</v>
          </cell>
          <cell r="O255" t="str">
            <v>20210401-20220331</v>
          </cell>
          <cell r="P255" t="str">
            <v>266 S ORANGE AVE, NEWARK, NJ, 07103</v>
          </cell>
          <cell r="Q255">
            <v>44866</v>
          </cell>
        </row>
        <row r="256">
          <cell r="A256">
            <v>315394</v>
          </cell>
          <cell r="B256" t="str">
            <v>UNITED METHODIST COMMUNITIES AT THE SHORES</v>
          </cell>
          <cell r="C256" t="str">
            <v>2201 BAY AVENUE</v>
          </cell>
          <cell r="D256" t="str">
            <v>OCEAN CITY</v>
          </cell>
          <cell r="E256" t="str">
            <v>NJ</v>
          </cell>
          <cell r="F256">
            <v>8226</v>
          </cell>
          <cell r="G256">
            <v>551</v>
          </cell>
          <cell r="H256" t="str">
            <v>Number of hospitalizations per 1000 long-stay resident days</v>
          </cell>
          <cell r="I256" t="str">
            <v>Long Stay</v>
          </cell>
          <cell r="J256">
            <v>2.7428499999999998</v>
          </cell>
          <cell r="K256">
            <v>1.9909300000000001</v>
          </cell>
          <cell r="L256">
            <v>1.112498</v>
          </cell>
          <cell r="M256"/>
          <cell r="N256" t="str">
            <v>Y</v>
          </cell>
          <cell r="O256" t="str">
            <v>20210401-20220331</v>
          </cell>
          <cell r="P256" t="str">
            <v>2201 BAY AVENUE, OCEAN CITY, NJ, 08226</v>
          </cell>
          <cell r="Q256">
            <v>44866</v>
          </cell>
        </row>
        <row r="257">
          <cell r="A257">
            <v>315396</v>
          </cell>
          <cell r="B257" t="str">
            <v>CUMBERLAND MANOR NURSING AND REHABILITATION CENTER</v>
          </cell>
          <cell r="C257" t="str">
            <v>154 SUNNY SLOPE DRIVE</v>
          </cell>
          <cell r="D257" t="str">
            <v>BRIDGETON</v>
          </cell>
          <cell r="E257" t="str">
            <v>NJ</v>
          </cell>
          <cell r="F257">
            <v>8302</v>
          </cell>
          <cell r="G257">
            <v>551</v>
          </cell>
          <cell r="H257" t="str">
            <v>Number of hospitalizations per 1000 long-stay resident days</v>
          </cell>
          <cell r="I257" t="str">
            <v>Long Stay</v>
          </cell>
          <cell r="J257">
            <v>1.5383610000000001</v>
          </cell>
          <cell r="K257">
            <v>1.378117</v>
          </cell>
          <cell r="L257">
            <v>1.3730089999999999</v>
          </cell>
          <cell r="M257"/>
          <cell r="N257" t="str">
            <v>Y</v>
          </cell>
          <cell r="O257" t="str">
            <v>20210401-20220331</v>
          </cell>
          <cell r="P257" t="str">
            <v>154 SUNNY SLOPE DRIVE, BRIDGETON, NJ, 08302</v>
          </cell>
          <cell r="Q257">
            <v>44866</v>
          </cell>
        </row>
        <row r="258">
          <cell r="A258">
            <v>315397</v>
          </cell>
          <cell r="B258" t="str">
            <v>PREFERRED CARE AT WALL</v>
          </cell>
          <cell r="C258" t="str">
            <v>2350 HOSPITAL ROAD</v>
          </cell>
          <cell r="D258" t="str">
            <v>ALLENWOOD</v>
          </cell>
          <cell r="E258" t="str">
            <v>NJ</v>
          </cell>
          <cell r="F258">
            <v>8720</v>
          </cell>
          <cell r="G258">
            <v>551</v>
          </cell>
          <cell r="H258" t="str">
            <v>Number of hospitalizations per 1000 long-stay resident days</v>
          </cell>
          <cell r="I258" t="str">
            <v>Long Stay</v>
          </cell>
          <cell r="J258">
            <v>0.70540099999999994</v>
          </cell>
          <cell r="K258">
            <v>0.66641700000000004</v>
          </cell>
          <cell r="L258">
            <v>1.4479550000000001</v>
          </cell>
          <cell r="M258"/>
          <cell r="N258" t="str">
            <v>Y</v>
          </cell>
          <cell r="O258" t="str">
            <v>20210401-20220331</v>
          </cell>
          <cell r="P258" t="str">
            <v>2350 HOSPITAL ROAD, ALLENWOOD, NJ, 08720</v>
          </cell>
          <cell r="Q258">
            <v>44866</v>
          </cell>
        </row>
        <row r="259">
          <cell r="A259">
            <v>315404</v>
          </cell>
          <cell r="B259" t="str">
            <v>UNITED METHODIST COMMUNITIES AT COLLINGSWOOD</v>
          </cell>
          <cell r="C259" t="str">
            <v>460 HADDON AVE</v>
          </cell>
          <cell r="D259" t="str">
            <v>COLLINGSWOOD</v>
          </cell>
          <cell r="E259" t="str">
            <v>NJ</v>
          </cell>
          <cell r="F259">
            <v>8108</v>
          </cell>
          <cell r="G259">
            <v>551</v>
          </cell>
          <cell r="H259" t="str">
            <v>Number of hospitalizations per 1000 long-stay resident days</v>
          </cell>
          <cell r="I259" t="str">
            <v>Long Stay</v>
          </cell>
          <cell r="J259">
            <v>1.4994780000000001</v>
          </cell>
          <cell r="K259">
            <v>1.233322</v>
          </cell>
          <cell r="L259">
            <v>1.260613</v>
          </cell>
          <cell r="M259"/>
          <cell r="N259" t="str">
            <v>Y</v>
          </cell>
          <cell r="O259" t="str">
            <v>20210401-20220331</v>
          </cell>
          <cell r="P259" t="str">
            <v>460 HADDON AVE, COLLINGSWOOD, NJ, 08108</v>
          </cell>
          <cell r="Q259">
            <v>44866</v>
          </cell>
        </row>
        <row r="260">
          <cell r="A260">
            <v>315405</v>
          </cell>
          <cell r="B260" t="str">
            <v>SHADY LANE GLOUCESTER CO HOME</v>
          </cell>
          <cell r="C260" t="str">
            <v>256 COUNTY HOUSE ROAD</v>
          </cell>
          <cell r="D260" t="str">
            <v>CLARKSBORO</v>
          </cell>
          <cell r="E260" t="str">
            <v>NJ</v>
          </cell>
          <cell r="F260">
            <v>8020</v>
          </cell>
          <cell r="G260">
            <v>551</v>
          </cell>
          <cell r="H260" t="str">
            <v>Number of hospitalizations per 1000 long-stay resident days</v>
          </cell>
          <cell r="I260" t="str">
            <v>Long Stay</v>
          </cell>
          <cell r="J260">
            <v>0.69269899999999995</v>
          </cell>
          <cell r="K260">
            <v>0.58956500000000001</v>
          </cell>
          <cell r="L260">
            <v>1.304465</v>
          </cell>
          <cell r="M260"/>
          <cell r="N260" t="str">
            <v>Y</v>
          </cell>
          <cell r="O260" t="str">
            <v>20210401-20220331</v>
          </cell>
          <cell r="P260" t="str">
            <v>256 COUNTY HOUSE ROAD, CLARKSBORO, NJ, 08020</v>
          </cell>
          <cell r="Q260">
            <v>44866</v>
          </cell>
        </row>
        <row r="261">
          <cell r="A261">
            <v>315409</v>
          </cell>
          <cell r="B261" t="str">
            <v>VALLEY VIEW REHABILITATION AND HEALTHCARE CTR</v>
          </cell>
          <cell r="C261" t="str">
            <v>1 SUMMIT AVENUE</v>
          </cell>
          <cell r="D261" t="str">
            <v>NEWTON</v>
          </cell>
          <cell r="E261" t="str">
            <v>NJ</v>
          </cell>
          <cell r="F261">
            <v>7860</v>
          </cell>
          <cell r="G261">
            <v>551</v>
          </cell>
          <cell r="H261" t="str">
            <v>Number of hospitalizations per 1000 long-stay resident days</v>
          </cell>
          <cell r="I261" t="str">
            <v>Long Stay</v>
          </cell>
          <cell r="J261" t="str">
            <v>*</v>
          </cell>
          <cell r="K261"/>
          <cell r="L261"/>
          <cell r="M261">
            <v>9</v>
          </cell>
          <cell r="N261" t="str">
            <v>Y</v>
          </cell>
          <cell r="O261" t="str">
            <v>20210401-20220331</v>
          </cell>
          <cell r="P261" t="str">
            <v>1 SUMMIT AVENUE, NEWTON, NJ, 07860</v>
          </cell>
          <cell r="Q261">
            <v>44866</v>
          </cell>
        </row>
        <row r="262">
          <cell r="A262">
            <v>315413</v>
          </cell>
          <cell r="B262" t="str">
            <v>PEACE CARE ST ANN'S</v>
          </cell>
          <cell r="C262" t="str">
            <v>198 OLD BERGEN ROAD</v>
          </cell>
          <cell r="D262" t="str">
            <v>JERSEY CITY</v>
          </cell>
          <cell r="E262" t="str">
            <v>NJ</v>
          </cell>
          <cell r="F262">
            <v>7305</v>
          </cell>
          <cell r="G262">
            <v>551</v>
          </cell>
          <cell r="H262" t="str">
            <v>Number of hospitalizations per 1000 long-stay resident days</v>
          </cell>
          <cell r="I262" t="str">
            <v>Long Stay</v>
          </cell>
          <cell r="J262">
            <v>2.0441929999999999</v>
          </cell>
          <cell r="K262">
            <v>1.3927579999999999</v>
          </cell>
          <cell r="L262">
            <v>1.0442370000000001</v>
          </cell>
          <cell r="M262"/>
          <cell r="N262" t="str">
            <v>Y</v>
          </cell>
          <cell r="O262" t="str">
            <v>20210401-20220331</v>
          </cell>
          <cell r="P262" t="str">
            <v>198 OLD BERGEN ROAD, JERSEY CITY, NJ, 07305</v>
          </cell>
          <cell r="Q262">
            <v>44866</v>
          </cell>
        </row>
        <row r="263">
          <cell r="A263">
            <v>315414</v>
          </cell>
          <cell r="B263" t="str">
            <v>WARDELL GARDENS AT TINTON FALLS</v>
          </cell>
          <cell r="C263" t="str">
            <v>524 WARDELL ROAD</v>
          </cell>
          <cell r="D263" t="str">
            <v>TINTON FALLS</v>
          </cell>
          <cell r="E263" t="str">
            <v>NJ</v>
          </cell>
          <cell r="F263">
            <v>7753</v>
          </cell>
          <cell r="G263">
            <v>551</v>
          </cell>
          <cell r="H263" t="str">
            <v>Number of hospitalizations per 1000 long-stay resident days</v>
          </cell>
          <cell r="I263" t="str">
            <v>Long Stay</v>
          </cell>
          <cell r="J263">
            <v>1.721819</v>
          </cell>
          <cell r="K263">
            <v>1.7642910000000001</v>
          </cell>
          <cell r="L263">
            <v>1.5704640000000001</v>
          </cell>
          <cell r="M263"/>
          <cell r="N263" t="str">
            <v>Y</v>
          </cell>
          <cell r="O263" t="str">
            <v>20210401-20220331</v>
          </cell>
          <cell r="P263" t="str">
            <v>524 WARDELL ROAD, TINTON FALLS, NJ, 07753</v>
          </cell>
          <cell r="Q263">
            <v>44866</v>
          </cell>
        </row>
        <row r="264">
          <cell r="A264">
            <v>315416</v>
          </cell>
          <cell r="B264" t="str">
            <v>GREEN HILL</v>
          </cell>
          <cell r="C264" t="str">
            <v>103 PLEASANT VALLEY WAY</v>
          </cell>
          <cell r="D264" t="str">
            <v>WEST ORANGE</v>
          </cell>
          <cell r="E264" t="str">
            <v>NJ</v>
          </cell>
          <cell r="F264">
            <v>7052</v>
          </cell>
          <cell r="G264">
            <v>551</v>
          </cell>
          <cell r="H264" t="str">
            <v>Number of hospitalizations per 1000 long-stay resident days</v>
          </cell>
          <cell r="I264" t="str">
            <v>Long Stay</v>
          </cell>
          <cell r="J264">
            <v>2.629194</v>
          </cell>
          <cell r="K264">
            <v>1.7504770000000001</v>
          </cell>
          <cell r="L264">
            <v>1.020421</v>
          </cell>
          <cell r="M264"/>
          <cell r="N264" t="str">
            <v>Y</v>
          </cell>
          <cell r="O264" t="str">
            <v>20210401-20220331</v>
          </cell>
          <cell r="P264" t="str">
            <v>103 PLEASANT VALLEY WAY, WEST ORANGE, NJ, 07052</v>
          </cell>
          <cell r="Q264">
            <v>44866</v>
          </cell>
        </row>
        <row r="265">
          <cell r="A265">
            <v>315417</v>
          </cell>
          <cell r="B265" t="str">
            <v>REFORMED CHURCH HOME</v>
          </cell>
          <cell r="C265" t="str">
            <v>1990 ROUTE 18 NORTH</v>
          </cell>
          <cell r="D265" t="str">
            <v>OLD BRIDGE</v>
          </cell>
          <cell r="E265" t="str">
            <v>NJ</v>
          </cell>
          <cell r="F265">
            <v>8857</v>
          </cell>
          <cell r="G265">
            <v>551</v>
          </cell>
          <cell r="H265" t="str">
            <v>Number of hospitalizations per 1000 long-stay resident days</v>
          </cell>
          <cell r="I265" t="str">
            <v>Long Stay</v>
          </cell>
          <cell r="J265">
            <v>1.134978</v>
          </cell>
          <cell r="K265">
            <v>0.81091999999999997</v>
          </cell>
          <cell r="L265">
            <v>1.0950549999999999</v>
          </cell>
          <cell r="M265"/>
          <cell r="N265" t="str">
            <v>Y</v>
          </cell>
          <cell r="O265" t="str">
            <v>20210401-20220331</v>
          </cell>
          <cell r="P265" t="str">
            <v>1990 ROUTE 18 NORTH, OLD BRIDGE, NJ, 08857</v>
          </cell>
          <cell r="Q265">
            <v>44866</v>
          </cell>
        </row>
        <row r="266">
          <cell r="A266">
            <v>315418</v>
          </cell>
          <cell r="B266" t="str">
            <v>WILEY MISSION</v>
          </cell>
          <cell r="C266" t="str">
            <v>99 EAST MAIN STREET</v>
          </cell>
          <cell r="D266" t="str">
            <v>MARLTON</v>
          </cell>
          <cell r="E266" t="str">
            <v>NJ</v>
          </cell>
          <cell r="F266">
            <v>8053</v>
          </cell>
          <cell r="G266">
            <v>551</v>
          </cell>
          <cell r="H266" t="str">
            <v>Number of hospitalizations per 1000 long-stay resident days</v>
          </cell>
          <cell r="I266" t="str">
            <v>Long Stay</v>
          </cell>
          <cell r="J266">
            <v>0.64769399999999999</v>
          </cell>
          <cell r="K266">
            <v>0.52510000000000001</v>
          </cell>
          <cell r="L266">
            <v>1.242561</v>
          </cell>
          <cell r="M266"/>
          <cell r="N266" t="str">
            <v>Y</v>
          </cell>
          <cell r="O266" t="str">
            <v>20210401-20220331</v>
          </cell>
          <cell r="P266" t="str">
            <v>99 EAST MAIN STREET, MARLTON, NJ, 08053</v>
          </cell>
          <cell r="Q266">
            <v>44866</v>
          </cell>
        </row>
        <row r="267">
          <cell r="A267">
            <v>315419</v>
          </cell>
          <cell r="B267" t="str">
            <v>N J EASTERN STAR HOME</v>
          </cell>
          <cell r="C267" t="str">
            <v>111 FINDERNE AVENUE</v>
          </cell>
          <cell r="D267" t="str">
            <v>BRIDGEWATER</v>
          </cell>
          <cell r="E267" t="str">
            <v>NJ</v>
          </cell>
          <cell r="F267">
            <v>8807</v>
          </cell>
          <cell r="G267">
            <v>551</v>
          </cell>
          <cell r="H267" t="str">
            <v>Number of hospitalizations per 1000 long-stay resident days</v>
          </cell>
          <cell r="I267" t="str">
            <v>Long Stay</v>
          </cell>
          <cell r="J267">
            <v>0.62557499999999999</v>
          </cell>
          <cell r="K267">
            <v>0.82426600000000005</v>
          </cell>
          <cell r="L267">
            <v>2.0194529999999999</v>
          </cell>
          <cell r="M267"/>
          <cell r="N267" t="str">
            <v>Y</v>
          </cell>
          <cell r="O267" t="str">
            <v>20210401-20220331</v>
          </cell>
          <cell r="P267" t="str">
            <v>111 FINDERNE AVENUE, BRIDGEWATER, NJ, 08807</v>
          </cell>
          <cell r="Q267">
            <v>44866</v>
          </cell>
        </row>
        <row r="268">
          <cell r="A268">
            <v>315421</v>
          </cell>
          <cell r="B268" t="str">
            <v>ROSE GARDEN NURSING AND REHABILITATION CENTER</v>
          </cell>
          <cell r="C268" t="str">
            <v>1579 OLD FREEHOLD ROAD</v>
          </cell>
          <cell r="D268" t="str">
            <v>TOMS RIVER</v>
          </cell>
          <cell r="E268" t="str">
            <v>NJ</v>
          </cell>
          <cell r="F268">
            <v>8753</v>
          </cell>
          <cell r="G268">
            <v>551</v>
          </cell>
          <cell r="H268" t="str">
            <v>Number of hospitalizations per 1000 long-stay resident days</v>
          </cell>
          <cell r="I268" t="str">
            <v>Long Stay</v>
          </cell>
          <cell r="J268">
            <v>2.2581500000000001</v>
          </cell>
          <cell r="K268">
            <v>2.28803</v>
          </cell>
          <cell r="L268">
            <v>1.5529390000000001</v>
          </cell>
          <cell r="M268"/>
          <cell r="N268" t="str">
            <v>Y</v>
          </cell>
          <cell r="O268" t="str">
            <v>20210401-20220331</v>
          </cell>
          <cell r="P268" t="str">
            <v>1579 OLD FREEHOLD ROAD, TOMS RIVER, NJ, 08753</v>
          </cell>
          <cell r="Q268">
            <v>44866</v>
          </cell>
        </row>
        <row r="269">
          <cell r="A269">
            <v>315423</v>
          </cell>
          <cell r="B269" t="str">
            <v>HAMILTON GROVE HEALTHCARE AND REHABILITATION, LLC</v>
          </cell>
          <cell r="C269" t="str">
            <v>2300 HAMILTON AVE</v>
          </cell>
          <cell r="D269" t="str">
            <v>HAMILTON</v>
          </cell>
          <cell r="E269" t="str">
            <v>NJ</v>
          </cell>
          <cell r="F269">
            <v>8619</v>
          </cell>
          <cell r="G269">
            <v>551</v>
          </cell>
          <cell r="H269" t="str">
            <v>Number of hospitalizations per 1000 long-stay resident days</v>
          </cell>
          <cell r="I269" t="str">
            <v>Long Stay</v>
          </cell>
          <cell r="J269">
            <v>1.04894</v>
          </cell>
          <cell r="K269">
            <v>1.4471780000000001</v>
          </cell>
          <cell r="L269">
            <v>2.1145429999999998</v>
          </cell>
          <cell r="M269"/>
          <cell r="N269" t="str">
            <v>Y</v>
          </cell>
          <cell r="O269" t="str">
            <v>20210401-20220331</v>
          </cell>
          <cell r="P269" t="str">
            <v>2300 HAMILTON AVE, HAMILTON, NJ, 08619</v>
          </cell>
          <cell r="Q269">
            <v>44866</v>
          </cell>
        </row>
        <row r="270">
          <cell r="A270">
            <v>315425</v>
          </cell>
          <cell r="B270" t="str">
            <v>FOOTHILL ACRES REHABILITATION &amp; NURSING CENTER</v>
          </cell>
          <cell r="C270" t="str">
            <v>39 EAST MOUNTAIN ROAD</v>
          </cell>
          <cell r="D270" t="str">
            <v>HILLSBOROUGH</v>
          </cell>
          <cell r="E270" t="str">
            <v>NJ</v>
          </cell>
          <cell r="F270">
            <v>8844</v>
          </cell>
          <cell r="G270">
            <v>551</v>
          </cell>
          <cell r="H270" t="str">
            <v>Number of hospitalizations per 1000 long-stay resident days</v>
          </cell>
          <cell r="I270" t="str">
            <v>Long Stay</v>
          </cell>
          <cell r="J270">
            <v>1.619545</v>
          </cell>
          <cell r="K270">
            <v>1.4578469999999999</v>
          </cell>
          <cell r="L270">
            <v>1.3796360000000001</v>
          </cell>
          <cell r="M270"/>
          <cell r="N270" t="str">
            <v>Y</v>
          </cell>
          <cell r="O270" t="str">
            <v>20210401-20220331</v>
          </cell>
          <cell r="P270" t="str">
            <v>39 EAST MOUNTAIN ROAD, HILLSBOROUGH, NJ, 08844</v>
          </cell>
          <cell r="Q270">
            <v>44866</v>
          </cell>
        </row>
        <row r="271">
          <cell r="A271">
            <v>315426</v>
          </cell>
          <cell r="B271" t="str">
            <v>CARE ONE AT RIDGEWOOD AVENUE</v>
          </cell>
          <cell r="C271" t="str">
            <v>W-90 RIDGEWOOD AVE</v>
          </cell>
          <cell r="D271" t="str">
            <v>PARAMUS</v>
          </cell>
          <cell r="E271" t="str">
            <v>NJ</v>
          </cell>
          <cell r="F271">
            <v>7652</v>
          </cell>
          <cell r="G271">
            <v>551</v>
          </cell>
          <cell r="H271" t="str">
            <v>Number of hospitalizations per 1000 long-stay resident days</v>
          </cell>
          <cell r="I271" t="str">
            <v>Long Stay</v>
          </cell>
          <cell r="J271">
            <v>0.69237199999999999</v>
          </cell>
          <cell r="K271">
            <v>0.75814999999999999</v>
          </cell>
          <cell r="L271">
            <v>1.6782680000000001</v>
          </cell>
          <cell r="M271"/>
          <cell r="N271" t="str">
            <v>Y</v>
          </cell>
          <cell r="O271" t="str">
            <v>20210401-20220331</v>
          </cell>
          <cell r="P271" t="str">
            <v>W-90 RIDGEWOOD AVE, PARAMUS, NJ, 07652</v>
          </cell>
          <cell r="Q271">
            <v>44866</v>
          </cell>
        </row>
        <row r="272">
          <cell r="A272">
            <v>315427</v>
          </cell>
          <cell r="B272" t="str">
            <v>UNITED METHODIST COMMUNITIES AT PITMAN</v>
          </cell>
          <cell r="C272" t="str">
            <v>535 N OAK AVE</v>
          </cell>
          <cell r="D272" t="str">
            <v>PITMAN</v>
          </cell>
          <cell r="E272" t="str">
            <v>NJ</v>
          </cell>
          <cell r="F272">
            <v>8071</v>
          </cell>
          <cell r="G272">
            <v>551</v>
          </cell>
          <cell r="H272" t="str">
            <v>Number of hospitalizations per 1000 long-stay resident days</v>
          </cell>
          <cell r="I272" t="str">
            <v>Long Stay</v>
          </cell>
          <cell r="J272">
            <v>2.0628989999999998</v>
          </cell>
          <cell r="K272">
            <v>1.593499</v>
          </cell>
          <cell r="L272">
            <v>1.1839109999999999</v>
          </cell>
          <cell r="M272"/>
          <cell r="N272" t="str">
            <v>Y</v>
          </cell>
          <cell r="O272" t="str">
            <v>20210401-20220331</v>
          </cell>
          <cell r="P272" t="str">
            <v>535 N OAK AVE, PITMAN, NJ, 08071</v>
          </cell>
          <cell r="Q272">
            <v>44866</v>
          </cell>
        </row>
        <row r="273">
          <cell r="A273">
            <v>315429</v>
          </cell>
          <cell r="B273" t="str">
            <v>CLOVER REST HOME</v>
          </cell>
          <cell r="C273" t="str">
            <v>28 WASHINGTON STREET</v>
          </cell>
          <cell r="D273" t="str">
            <v>COLUMBIA</v>
          </cell>
          <cell r="E273" t="str">
            <v>NJ</v>
          </cell>
          <cell r="F273">
            <v>7832</v>
          </cell>
          <cell r="G273">
            <v>551</v>
          </cell>
          <cell r="H273" t="str">
            <v>Number of hospitalizations per 1000 long-stay resident days</v>
          </cell>
          <cell r="I273" t="str">
            <v>Long Stay</v>
          </cell>
          <cell r="J273" t="str">
            <v>*</v>
          </cell>
          <cell r="K273"/>
          <cell r="L273"/>
          <cell r="M273">
            <v>9</v>
          </cell>
          <cell r="N273" t="str">
            <v>Y</v>
          </cell>
          <cell r="O273" t="str">
            <v>20210401-20220331</v>
          </cell>
          <cell r="P273" t="str">
            <v>28 WASHINGTON STREET, COLUMBIA, NJ, 07832</v>
          </cell>
          <cell r="Q273">
            <v>44866</v>
          </cell>
        </row>
        <row r="274">
          <cell r="A274">
            <v>315433</v>
          </cell>
          <cell r="B274" t="str">
            <v>COUNTRY ARCH CARE CENTER</v>
          </cell>
          <cell r="C274" t="str">
            <v>114 PITTSTOWN ROAD</v>
          </cell>
          <cell r="D274" t="str">
            <v>PITTSTOWN</v>
          </cell>
          <cell r="E274" t="str">
            <v>NJ</v>
          </cell>
          <cell r="F274">
            <v>8867</v>
          </cell>
          <cell r="G274">
            <v>551</v>
          </cell>
          <cell r="H274" t="str">
            <v>Number of hospitalizations per 1000 long-stay resident days</v>
          </cell>
          <cell r="I274" t="str">
            <v>Long Stay</v>
          </cell>
          <cell r="J274">
            <v>1.525285</v>
          </cell>
          <cell r="K274">
            <v>1.5018899999999999</v>
          </cell>
          <cell r="L274">
            <v>1.5091509999999999</v>
          </cell>
          <cell r="M274"/>
          <cell r="N274" t="str">
            <v>Y</v>
          </cell>
          <cell r="O274" t="str">
            <v>20210401-20220331</v>
          </cell>
          <cell r="P274" t="str">
            <v>114 PITTSTOWN ROAD, PITTSTOWN, NJ, 08867</v>
          </cell>
          <cell r="Q274">
            <v>44866</v>
          </cell>
        </row>
        <row r="275">
          <cell r="A275">
            <v>315434</v>
          </cell>
          <cell r="B275" t="str">
            <v>FAMILY OF CARING HEALTHCARE AT RIDGEWOOD</v>
          </cell>
          <cell r="C275" t="str">
            <v>304 S. VAN DIEN AVE</v>
          </cell>
          <cell r="D275" t="str">
            <v>RIDGEWOOD</v>
          </cell>
          <cell r="E275" t="str">
            <v>NJ</v>
          </cell>
          <cell r="F275">
            <v>7450</v>
          </cell>
          <cell r="G275">
            <v>551</v>
          </cell>
          <cell r="H275" t="str">
            <v>Number of hospitalizations per 1000 long-stay resident days</v>
          </cell>
          <cell r="I275" t="str">
            <v>Long Stay</v>
          </cell>
          <cell r="J275">
            <v>2.9172750000000001</v>
          </cell>
          <cell r="K275">
            <v>3.093159</v>
          </cell>
          <cell r="L275">
            <v>1.6250629999999999</v>
          </cell>
          <cell r="M275"/>
          <cell r="N275" t="str">
            <v>Y</v>
          </cell>
          <cell r="O275" t="str">
            <v>20210401-20220331</v>
          </cell>
          <cell r="P275" t="str">
            <v>304 S. VAN DIEN AVE, RIDGEWOOD, NJ, 07450</v>
          </cell>
          <cell r="Q275">
            <v>44866</v>
          </cell>
        </row>
        <row r="276">
          <cell r="A276">
            <v>315435</v>
          </cell>
          <cell r="B276" t="str">
            <v>FAMILY OF CARING HEALTHCARE AT MONTCLAIR</v>
          </cell>
          <cell r="C276" t="str">
            <v>42 NORTH MOUNTAIN AVE</v>
          </cell>
          <cell r="D276" t="str">
            <v>MONTCLAIR</v>
          </cell>
          <cell r="E276" t="str">
            <v>NJ</v>
          </cell>
          <cell r="F276">
            <v>7042</v>
          </cell>
          <cell r="G276">
            <v>551</v>
          </cell>
          <cell r="H276" t="str">
            <v>Number of hospitalizations per 1000 long-stay resident days</v>
          </cell>
          <cell r="I276" t="str">
            <v>Long Stay</v>
          </cell>
          <cell r="J276">
            <v>1.43425</v>
          </cell>
          <cell r="K276">
            <v>1.9146609999999999</v>
          </cell>
          <cell r="L276">
            <v>2.0460310000000002</v>
          </cell>
          <cell r="M276"/>
          <cell r="N276" t="str">
            <v>Y</v>
          </cell>
          <cell r="O276" t="str">
            <v>20210401-20220331</v>
          </cell>
          <cell r="P276" t="str">
            <v>42 NORTH MOUNTAIN AVE, MONTCLAIR, NJ, 07042</v>
          </cell>
          <cell r="Q276">
            <v>44866</v>
          </cell>
        </row>
        <row r="277">
          <cell r="A277">
            <v>315437</v>
          </cell>
          <cell r="B277" t="str">
            <v>LAUREL BAY HEALTH &amp; REHABILITATION CENTER</v>
          </cell>
          <cell r="C277" t="str">
            <v>32 LAUREL AVENUE</v>
          </cell>
          <cell r="D277" t="str">
            <v>KEANSBURG</v>
          </cell>
          <cell r="E277" t="str">
            <v>NJ</v>
          </cell>
          <cell r="F277">
            <v>7734</v>
          </cell>
          <cell r="G277">
            <v>551</v>
          </cell>
          <cell r="H277" t="str">
            <v>Number of hospitalizations per 1000 long-stay resident days</v>
          </cell>
          <cell r="I277" t="str">
            <v>Long Stay</v>
          </cell>
          <cell r="J277">
            <v>3.033795</v>
          </cell>
          <cell r="K277">
            <v>2.8749660000000001</v>
          </cell>
          <cell r="L277">
            <v>1.4524189999999999</v>
          </cell>
          <cell r="M277"/>
          <cell r="N277" t="str">
            <v>Y</v>
          </cell>
          <cell r="O277" t="str">
            <v>20210401-20220331</v>
          </cell>
          <cell r="P277" t="str">
            <v>32 LAUREL AVENUE, KEANSBURG, NJ, 07734</v>
          </cell>
          <cell r="Q277">
            <v>44866</v>
          </cell>
        </row>
        <row r="278">
          <cell r="A278">
            <v>315438</v>
          </cell>
          <cell r="B278" t="str">
            <v>ATRIUM POST ACUTE CARE OF PARK RIDGE</v>
          </cell>
          <cell r="C278" t="str">
            <v>120 NOYES DRIVE</v>
          </cell>
          <cell r="D278" t="str">
            <v>PARK RIDGE</v>
          </cell>
          <cell r="E278" t="str">
            <v>NJ</v>
          </cell>
          <cell r="F278">
            <v>7656</v>
          </cell>
          <cell r="G278">
            <v>551</v>
          </cell>
          <cell r="H278" t="str">
            <v>Number of hospitalizations per 1000 long-stay resident days</v>
          </cell>
          <cell r="I278" t="str">
            <v>Long Stay</v>
          </cell>
          <cell r="J278">
            <v>1.1186100000000001</v>
          </cell>
          <cell r="K278">
            <v>0.909918</v>
          </cell>
          <cell r="L278">
            <v>1.2467200000000001</v>
          </cell>
          <cell r="M278"/>
          <cell r="N278" t="str">
            <v>Y</v>
          </cell>
          <cell r="O278" t="str">
            <v>20210401-20220331</v>
          </cell>
          <cell r="P278" t="str">
            <v>120 NOYES DRIVE, PARK RIDGE, NJ, 07656</v>
          </cell>
          <cell r="Q278">
            <v>44866</v>
          </cell>
        </row>
        <row r="279">
          <cell r="A279">
            <v>315439</v>
          </cell>
          <cell r="B279" t="str">
            <v>UNITED METHODIST COMMUNITIES AT BRISTOL GLEN</v>
          </cell>
          <cell r="C279" t="str">
            <v>200 BRISTOL GLEN DRIVE</v>
          </cell>
          <cell r="D279" t="str">
            <v>NEWTON</v>
          </cell>
          <cell r="E279" t="str">
            <v>NJ</v>
          </cell>
          <cell r="F279">
            <v>7860</v>
          </cell>
          <cell r="G279">
            <v>551</v>
          </cell>
          <cell r="H279" t="str">
            <v>Number of hospitalizations per 1000 long-stay resident days</v>
          </cell>
          <cell r="I279" t="str">
            <v>Long Stay</v>
          </cell>
          <cell r="J279">
            <v>1.7651939999999999</v>
          </cell>
          <cell r="K279">
            <v>1.1668609999999999</v>
          </cell>
          <cell r="L279">
            <v>1.0131460000000001</v>
          </cell>
          <cell r="M279"/>
          <cell r="N279" t="str">
            <v>Y</v>
          </cell>
          <cell r="O279" t="str">
            <v>20210401-20220331</v>
          </cell>
          <cell r="P279" t="str">
            <v>200 BRISTOL GLEN DRIVE, NEWTON, NJ, 07860</v>
          </cell>
          <cell r="Q279">
            <v>44866</v>
          </cell>
        </row>
        <row r="280">
          <cell r="A280">
            <v>315442</v>
          </cell>
          <cell r="B280" t="str">
            <v>TRINITAS HOSPITAL</v>
          </cell>
          <cell r="C280" t="str">
            <v>655 EAST JERSEY STREET</v>
          </cell>
          <cell r="D280" t="str">
            <v>ELIZABETH</v>
          </cell>
          <cell r="E280" t="str">
            <v>NJ</v>
          </cell>
          <cell r="F280">
            <v>7206</v>
          </cell>
          <cell r="G280">
            <v>551</v>
          </cell>
          <cell r="H280" t="str">
            <v>Number of hospitalizations per 1000 long-stay resident days</v>
          </cell>
          <cell r="I280" t="str">
            <v>Long Stay</v>
          </cell>
          <cell r="J280">
            <v>0.99747399999999997</v>
          </cell>
          <cell r="K280">
            <v>0.85218000000000005</v>
          </cell>
          <cell r="L280">
            <v>1.309407</v>
          </cell>
          <cell r="M280"/>
          <cell r="N280" t="str">
            <v>Y</v>
          </cell>
          <cell r="O280" t="str">
            <v>20210401-20220331</v>
          </cell>
          <cell r="P280" t="str">
            <v>655 EAST JERSEY STREET, ELIZABETH, NJ, 07206</v>
          </cell>
          <cell r="Q280">
            <v>44866</v>
          </cell>
        </row>
        <row r="281">
          <cell r="A281">
            <v>315443</v>
          </cell>
          <cell r="B281" t="str">
            <v>CHILDRENS SPECIALIZED HOSPITAL TOMS RIVER</v>
          </cell>
          <cell r="C281" t="str">
            <v>94 STEVENS ROAD</v>
          </cell>
          <cell r="D281" t="str">
            <v>TOMS RIVER</v>
          </cell>
          <cell r="E281" t="str">
            <v>NJ</v>
          </cell>
          <cell r="F281">
            <v>8755</v>
          </cell>
          <cell r="G281">
            <v>551</v>
          </cell>
          <cell r="H281" t="str">
            <v>Number of hospitalizations per 1000 long-stay resident days</v>
          </cell>
          <cell r="I281" t="str">
            <v>Long Stay</v>
          </cell>
          <cell r="J281" t="str">
            <v>*</v>
          </cell>
          <cell r="K281"/>
          <cell r="L281"/>
          <cell r="M281">
            <v>9</v>
          </cell>
          <cell r="N281" t="str">
            <v>Y</v>
          </cell>
          <cell r="O281" t="str">
            <v>20210401-20220331</v>
          </cell>
          <cell r="P281" t="str">
            <v>94 STEVENS ROAD, TOMS RIVER, NJ, 08755</v>
          </cell>
          <cell r="Q281">
            <v>44866</v>
          </cell>
        </row>
        <row r="282">
          <cell r="A282">
            <v>315445</v>
          </cell>
          <cell r="B282" t="str">
            <v>ARBOR AT LAUREL CIRCLE, THE</v>
          </cell>
          <cell r="C282" t="str">
            <v>100 MONROE STREET</v>
          </cell>
          <cell r="D282" t="str">
            <v>BRIDGEWATER</v>
          </cell>
          <cell r="E282" t="str">
            <v>NJ</v>
          </cell>
          <cell r="F282">
            <v>8807</v>
          </cell>
          <cell r="G282">
            <v>551</v>
          </cell>
          <cell r="H282" t="str">
            <v>Number of hospitalizations per 1000 long-stay resident days</v>
          </cell>
          <cell r="I282" t="str">
            <v>Long Stay</v>
          </cell>
          <cell r="J282" t="str">
            <v>*</v>
          </cell>
          <cell r="K282"/>
          <cell r="L282"/>
          <cell r="M282">
            <v>9</v>
          </cell>
          <cell r="N282" t="str">
            <v>Y</v>
          </cell>
          <cell r="O282" t="str">
            <v>20210401-20220331</v>
          </cell>
          <cell r="P282" t="str">
            <v>100 MONROE STREET, BRIDGEWATER, NJ, 08807</v>
          </cell>
          <cell r="Q282">
            <v>44866</v>
          </cell>
        </row>
        <row r="283">
          <cell r="A283">
            <v>315448</v>
          </cell>
          <cell r="B283" t="str">
            <v>RIVERVIEW ESTATES REHAB AND SENIOR LIVING CENTER</v>
          </cell>
          <cell r="C283" t="str">
            <v>303 BANK AVE</v>
          </cell>
          <cell r="D283" t="str">
            <v>RIVERTON</v>
          </cell>
          <cell r="E283" t="str">
            <v>NJ</v>
          </cell>
          <cell r="F283">
            <v>8077</v>
          </cell>
          <cell r="G283">
            <v>551</v>
          </cell>
          <cell r="H283" t="str">
            <v>Number of hospitalizations per 1000 long-stay resident days</v>
          </cell>
          <cell r="I283" t="str">
            <v>Long Stay</v>
          </cell>
          <cell r="J283">
            <v>1.1143289999999999</v>
          </cell>
          <cell r="K283">
            <v>0.86671799999999999</v>
          </cell>
          <cell r="L283">
            <v>1.1920919999999999</v>
          </cell>
          <cell r="M283"/>
          <cell r="N283" t="str">
            <v>Y</v>
          </cell>
          <cell r="O283" t="str">
            <v>20210401-20220331</v>
          </cell>
          <cell r="P283" t="str">
            <v>303 BANK AVE, RIVERTON, NJ, 08077</v>
          </cell>
          <cell r="Q283">
            <v>44866</v>
          </cell>
        </row>
        <row r="284">
          <cell r="A284">
            <v>315449</v>
          </cell>
          <cell r="B284" t="str">
            <v>ALARIS HEALTH AT WEST ORANGE</v>
          </cell>
          <cell r="C284" t="str">
            <v>5 BROOK END DRIVE</v>
          </cell>
          <cell r="D284" t="str">
            <v>WEST ORANGE</v>
          </cell>
          <cell r="E284" t="str">
            <v>NJ</v>
          </cell>
          <cell r="F284">
            <v>7052</v>
          </cell>
          <cell r="G284">
            <v>551</v>
          </cell>
          <cell r="H284" t="str">
            <v>Number of hospitalizations per 1000 long-stay resident days</v>
          </cell>
          <cell r="I284" t="str">
            <v>Long Stay</v>
          </cell>
          <cell r="J284">
            <v>1.3371059999999999</v>
          </cell>
          <cell r="K284">
            <v>1.2957099999999999</v>
          </cell>
          <cell r="L284">
            <v>1.4852080000000001</v>
          </cell>
          <cell r="M284"/>
          <cell r="N284" t="str">
            <v>Y</v>
          </cell>
          <cell r="O284" t="str">
            <v>20210401-20220331</v>
          </cell>
          <cell r="P284" t="str">
            <v>5 BROOK END DRIVE, WEST ORANGE, NJ, 07052</v>
          </cell>
          <cell r="Q284">
            <v>44866</v>
          </cell>
        </row>
        <row r="285">
          <cell r="A285">
            <v>315451</v>
          </cell>
          <cell r="B285" t="str">
            <v>ELMS OF CRANBURY, THE</v>
          </cell>
          <cell r="C285" t="str">
            <v>61 MAPLEWOOD AVENUE</v>
          </cell>
          <cell r="D285" t="str">
            <v>CRANBURY</v>
          </cell>
          <cell r="E285" t="str">
            <v>NJ</v>
          </cell>
          <cell r="F285">
            <v>8512</v>
          </cell>
          <cell r="G285">
            <v>551</v>
          </cell>
          <cell r="H285" t="str">
            <v>Number of hospitalizations per 1000 long-stay resident days</v>
          </cell>
          <cell r="I285" t="str">
            <v>Long Stay</v>
          </cell>
          <cell r="J285">
            <v>1.1978610000000001</v>
          </cell>
          <cell r="K285">
            <v>1.2369859999999999</v>
          </cell>
          <cell r="L285">
            <v>1.582719</v>
          </cell>
          <cell r="M285"/>
          <cell r="N285" t="str">
            <v>Y</v>
          </cell>
          <cell r="O285" t="str">
            <v>20210401-20220331</v>
          </cell>
          <cell r="P285" t="str">
            <v>61 MAPLEWOOD AVENUE, CRANBURY, NJ, 08512</v>
          </cell>
          <cell r="Q285">
            <v>44866</v>
          </cell>
        </row>
        <row r="286">
          <cell r="A286">
            <v>315452</v>
          </cell>
          <cell r="B286" t="str">
            <v>PEACE CARE ST JOSEPH'S</v>
          </cell>
          <cell r="C286" t="str">
            <v>537 PAVONIA AVENUE</v>
          </cell>
          <cell r="D286" t="str">
            <v>JERSEY CITY</v>
          </cell>
          <cell r="E286" t="str">
            <v>NJ</v>
          </cell>
          <cell r="F286">
            <v>7306</v>
          </cell>
          <cell r="G286">
            <v>551</v>
          </cell>
          <cell r="H286" t="str">
            <v>Number of hospitalizations per 1000 long-stay resident days</v>
          </cell>
          <cell r="I286" t="str">
            <v>Long Stay</v>
          </cell>
          <cell r="J286">
            <v>1.7243059999999999</v>
          </cell>
          <cell r="K286">
            <v>2.6832539999999998</v>
          </cell>
          <cell r="L286">
            <v>2.385024</v>
          </cell>
          <cell r="M286"/>
          <cell r="N286" t="str">
            <v>Y</v>
          </cell>
          <cell r="O286" t="str">
            <v>20210401-20220331</v>
          </cell>
          <cell r="P286" t="str">
            <v>537 PAVONIA AVENUE, JERSEY CITY, NJ, 07306</v>
          </cell>
          <cell r="Q286">
            <v>44866</v>
          </cell>
        </row>
        <row r="287">
          <cell r="A287">
            <v>315453</v>
          </cell>
          <cell r="B287" t="str">
            <v>COMPLETE CARE AT SHORROCK</v>
          </cell>
          <cell r="C287" t="str">
            <v>75 OLD TOMS RIVER ROAD</v>
          </cell>
          <cell r="D287" t="str">
            <v>BRICK</v>
          </cell>
          <cell r="E287" t="str">
            <v>NJ</v>
          </cell>
          <cell r="F287">
            <v>8723</v>
          </cell>
          <cell r="G287">
            <v>551</v>
          </cell>
          <cell r="H287" t="str">
            <v>Number of hospitalizations per 1000 long-stay resident days</v>
          </cell>
          <cell r="I287" t="str">
            <v>Long Stay</v>
          </cell>
          <cell r="J287">
            <v>2.5732010000000001</v>
          </cell>
          <cell r="K287">
            <v>1.838517</v>
          </cell>
          <cell r="L287">
            <v>1.095064</v>
          </cell>
          <cell r="M287"/>
          <cell r="N287" t="str">
            <v>Y</v>
          </cell>
          <cell r="O287" t="str">
            <v>20210401-20220331</v>
          </cell>
          <cell r="P287" t="str">
            <v>75 OLD TOMS RIVER ROAD, BRICK, NJ, 08723</v>
          </cell>
          <cell r="Q287">
            <v>44866</v>
          </cell>
        </row>
        <row r="288">
          <cell r="A288">
            <v>315454</v>
          </cell>
          <cell r="B288" t="str">
            <v>SHORE GARDENS REHABILITATION AND NURSING CENTER</v>
          </cell>
          <cell r="C288" t="str">
            <v>231 WARNER STREET</v>
          </cell>
          <cell r="D288" t="str">
            <v>TOMS RIVER</v>
          </cell>
          <cell r="E288" t="str">
            <v>NJ</v>
          </cell>
          <cell r="F288">
            <v>8755</v>
          </cell>
          <cell r="G288">
            <v>551</v>
          </cell>
          <cell r="H288" t="str">
            <v>Number of hospitalizations per 1000 long-stay resident days</v>
          </cell>
          <cell r="I288" t="str">
            <v>Long Stay</v>
          </cell>
          <cell r="J288">
            <v>2.2142759999999999</v>
          </cell>
          <cell r="K288">
            <v>1.8088089999999999</v>
          </cell>
          <cell r="L288">
            <v>1.252006</v>
          </cell>
          <cell r="M288"/>
          <cell r="N288" t="str">
            <v>Y</v>
          </cell>
          <cell r="O288" t="str">
            <v>20210401-20220331</v>
          </cell>
          <cell r="P288" t="str">
            <v>231 WARNER STREET, TOMS RIVER, NJ, 08755</v>
          </cell>
          <cell r="Q288">
            <v>44866</v>
          </cell>
        </row>
        <row r="289">
          <cell r="A289">
            <v>315455</v>
          </cell>
          <cell r="B289" t="str">
            <v>AVANT REHABILITATION AND CARE CENTER</v>
          </cell>
          <cell r="C289" t="str">
            <v>1314 BRUNSWICK AVENUE</v>
          </cell>
          <cell r="D289" t="str">
            <v>TRENTON</v>
          </cell>
          <cell r="E289" t="str">
            <v>NJ</v>
          </cell>
          <cell r="F289">
            <v>8638</v>
          </cell>
          <cell r="G289">
            <v>551</v>
          </cell>
          <cell r="H289" t="str">
            <v>Number of hospitalizations per 1000 long-stay resident days</v>
          </cell>
          <cell r="I289" t="str">
            <v>Long Stay</v>
          </cell>
          <cell r="J289">
            <v>1.683935</v>
          </cell>
          <cell r="K289">
            <v>1.4660610000000001</v>
          </cell>
          <cell r="L289">
            <v>1.334357</v>
          </cell>
          <cell r="M289"/>
          <cell r="N289" t="str">
            <v>Y</v>
          </cell>
          <cell r="O289" t="str">
            <v>20210401-20220331</v>
          </cell>
          <cell r="P289" t="str">
            <v>1314 BRUNSWICK AVENUE, TRENTON, NJ, 08638</v>
          </cell>
          <cell r="Q289">
            <v>44866</v>
          </cell>
        </row>
        <row r="290">
          <cell r="A290">
            <v>315456</v>
          </cell>
          <cell r="B290" t="str">
            <v>MYSTIC MEADOWS REHAB &amp; NURSING CENTER</v>
          </cell>
          <cell r="C290" t="str">
            <v>151 NINTH AVENUE</v>
          </cell>
          <cell r="D290" t="str">
            <v>LITTLE EGG HARBOR TW</v>
          </cell>
          <cell r="E290" t="str">
            <v>NJ</v>
          </cell>
          <cell r="F290">
            <v>8087</v>
          </cell>
          <cell r="G290">
            <v>551</v>
          </cell>
          <cell r="H290" t="str">
            <v>Number of hospitalizations per 1000 long-stay resident days</v>
          </cell>
          <cell r="I290" t="str">
            <v>Long Stay</v>
          </cell>
          <cell r="J290">
            <v>1.6072850000000001</v>
          </cell>
          <cell r="K290">
            <v>1.6500220000000001</v>
          </cell>
          <cell r="L290">
            <v>1.5734109999999999</v>
          </cell>
          <cell r="M290"/>
          <cell r="N290" t="str">
            <v>Y</v>
          </cell>
          <cell r="O290" t="str">
            <v>20210401-20220331</v>
          </cell>
          <cell r="P290" t="str">
            <v>151 NINTH AVENUE, LITTLE EGG HARBOR TW, NJ, 08087</v>
          </cell>
          <cell r="Q290">
            <v>44866</v>
          </cell>
        </row>
        <row r="291">
          <cell r="A291">
            <v>315457</v>
          </cell>
          <cell r="B291" t="str">
            <v>LUTHERAN SOCIAL MINISTRIES CRANES MILL</v>
          </cell>
          <cell r="C291" t="str">
            <v>459 PASSAIC AVENUE</v>
          </cell>
          <cell r="D291" t="str">
            <v>WEST CALDWELL</v>
          </cell>
          <cell r="E291" t="str">
            <v>NJ</v>
          </cell>
          <cell r="F291">
            <v>7006</v>
          </cell>
          <cell r="G291">
            <v>551</v>
          </cell>
          <cell r="H291" t="str">
            <v>Number of hospitalizations per 1000 long-stay resident days</v>
          </cell>
          <cell r="I291" t="str">
            <v>Long Stay</v>
          </cell>
          <cell r="J291" t="str">
            <v>*</v>
          </cell>
          <cell r="K291"/>
          <cell r="L291"/>
          <cell r="M291">
            <v>9</v>
          </cell>
          <cell r="N291" t="str">
            <v>Y</v>
          </cell>
          <cell r="O291" t="str">
            <v>20210401-20220331</v>
          </cell>
          <cell r="P291" t="str">
            <v>459 PASSAIC AVENUE, WEST CALDWELL, NJ, 07006</v>
          </cell>
          <cell r="Q291">
            <v>44866</v>
          </cell>
        </row>
        <row r="292">
          <cell r="A292">
            <v>315458</v>
          </cell>
          <cell r="B292" t="str">
            <v>NEW VISTA NURSING &amp; REHABILITATION CTR</v>
          </cell>
          <cell r="C292" t="str">
            <v>300 BROADWAY</v>
          </cell>
          <cell r="D292" t="str">
            <v>NEWARK</v>
          </cell>
          <cell r="E292" t="str">
            <v>NJ</v>
          </cell>
          <cell r="F292">
            <v>7104</v>
          </cell>
          <cell r="G292">
            <v>551</v>
          </cell>
          <cell r="H292" t="str">
            <v>Number of hospitalizations per 1000 long-stay resident days</v>
          </cell>
          <cell r="I292" t="str">
            <v>Long Stay</v>
          </cell>
          <cell r="J292">
            <v>1.0111969999999999</v>
          </cell>
          <cell r="K292">
            <v>1.089531</v>
          </cell>
          <cell r="L292">
            <v>1.651389</v>
          </cell>
          <cell r="M292"/>
          <cell r="N292" t="str">
            <v>Y</v>
          </cell>
          <cell r="O292" t="str">
            <v>20210401-20220331</v>
          </cell>
          <cell r="P292" t="str">
            <v>300 BROADWAY, NEWARK, NJ, 07104</v>
          </cell>
          <cell r="Q292">
            <v>44866</v>
          </cell>
        </row>
        <row r="293">
          <cell r="A293">
            <v>315459</v>
          </cell>
          <cell r="B293" t="str">
            <v>NEW JERSEY VETERANS MEMORIAL HOME MENLO</v>
          </cell>
          <cell r="C293" t="str">
            <v>132 EVERGREEN RD</v>
          </cell>
          <cell r="D293" t="str">
            <v>EDISON</v>
          </cell>
          <cell r="E293" t="str">
            <v>NJ</v>
          </cell>
          <cell r="F293">
            <v>8818</v>
          </cell>
          <cell r="G293">
            <v>551</v>
          </cell>
          <cell r="H293" t="str">
            <v>Number of hospitalizations per 1000 long-stay resident days</v>
          </cell>
          <cell r="I293" t="str">
            <v>Long Stay</v>
          </cell>
          <cell r="J293">
            <v>3.1009389999999999</v>
          </cell>
          <cell r="K293">
            <v>2.6996000000000002</v>
          </cell>
          <cell r="L293">
            <v>1.3342940000000001</v>
          </cell>
          <cell r="M293"/>
          <cell r="N293" t="str">
            <v>Y</v>
          </cell>
          <cell r="O293" t="str">
            <v>20210401-20220331</v>
          </cell>
          <cell r="P293" t="str">
            <v>132 EVERGREEN RD, EDISON, NJ, 08818</v>
          </cell>
          <cell r="Q293">
            <v>44866</v>
          </cell>
        </row>
        <row r="294">
          <cell r="A294">
            <v>315460</v>
          </cell>
          <cell r="B294" t="str">
            <v>HACKENSACK MERIDIAN HEALTH PROSPECT HEIGHTS CARE C</v>
          </cell>
          <cell r="C294" t="str">
            <v>336 PROSPECT AVE</v>
          </cell>
          <cell r="D294" t="str">
            <v>HACKENSACK</v>
          </cell>
          <cell r="E294" t="str">
            <v>NJ</v>
          </cell>
          <cell r="F294">
            <v>7601</v>
          </cell>
          <cell r="G294">
            <v>551</v>
          </cell>
          <cell r="H294" t="str">
            <v>Number of hospitalizations per 1000 long-stay resident days</v>
          </cell>
          <cell r="I294" t="str">
            <v>Long Stay</v>
          </cell>
          <cell r="J294" t="str">
            <v>*</v>
          </cell>
          <cell r="K294"/>
          <cell r="L294"/>
          <cell r="M294">
            <v>9</v>
          </cell>
          <cell r="N294" t="str">
            <v>Y</v>
          </cell>
          <cell r="O294" t="str">
            <v>20210401-20220331</v>
          </cell>
          <cell r="P294" t="str">
            <v>336 PROSPECT AVE, HACKENSACK, NJ, 07601</v>
          </cell>
          <cell r="Q294">
            <v>44866</v>
          </cell>
        </row>
        <row r="295">
          <cell r="A295">
            <v>315461</v>
          </cell>
          <cell r="B295" t="str">
            <v>BERLIN REHABILITATION AND HEALTHCARE CENTER</v>
          </cell>
          <cell r="C295" t="str">
            <v>100 LONG-A-COMING LANE</v>
          </cell>
          <cell r="D295" t="str">
            <v>BERLIN</v>
          </cell>
          <cell r="E295" t="str">
            <v>NJ</v>
          </cell>
          <cell r="F295">
            <v>8009</v>
          </cell>
          <cell r="G295">
            <v>551</v>
          </cell>
          <cell r="H295" t="str">
            <v>Number of hospitalizations per 1000 long-stay resident days</v>
          </cell>
          <cell r="I295" t="str">
            <v>Long Stay</v>
          </cell>
          <cell r="J295">
            <v>1.9818880000000001</v>
          </cell>
          <cell r="K295">
            <v>1.5159499999999999</v>
          </cell>
          <cell r="L295">
            <v>1.172334</v>
          </cell>
          <cell r="M295"/>
          <cell r="N295" t="str">
            <v>Y</v>
          </cell>
          <cell r="O295" t="str">
            <v>20210401-20220331</v>
          </cell>
          <cell r="P295" t="str">
            <v>100 LONG-A-COMING LANE, BERLIN, NJ, 08009</v>
          </cell>
          <cell r="Q295">
            <v>44866</v>
          </cell>
        </row>
        <row r="296">
          <cell r="A296">
            <v>315462</v>
          </cell>
          <cell r="B296" t="str">
            <v>TALLWOODS CARE CENTER</v>
          </cell>
          <cell r="C296" t="str">
            <v>18 BUTLER BOULEVARD</v>
          </cell>
          <cell r="D296" t="str">
            <v>BAYVILLE</v>
          </cell>
          <cell r="E296" t="str">
            <v>NJ</v>
          </cell>
          <cell r="F296">
            <v>8721</v>
          </cell>
          <cell r="G296">
            <v>551</v>
          </cell>
          <cell r="H296" t="str">
            <v>Number of hospitalizations per 1000 long-stay resident days</v>
          </cell>
          <cell r="I296" t="str">
            <v>Long Stay</v>
          </cell>
          <cell r="J296">
            <v>1.9386460000000001</v>
          </cell>
          <cell r="K296">
            <v>2.207506</v>
          </cell>
          <cell r="L296">
            <v>1.745214</v>
          </cell>
          <cell r="M296"/>
          <cell r="N296" t="str">
            <v>Y</v>
          </cell>
          <cell r="O296" t="str">
            <v>20210401-20220331</v>
          </cell>
          <cell r="P296" t="str">
            <v>18 BUTLER BOULEVARD, BAYVILLE, NJ, 08721</v>
          </cell>
          <cell r="Q296">
            <v>44866</v>
          </cell>
        </row>
        <row r="297">
          <cell r="A297">
            <v>315463</v>
          </cell>
          <cell r="B297" t="str">
            <v>SPRING HILLS POST ACUTE MATAWAN</v>
          </cell>
          <cell r="C297" t="str">
            <v>38 FRENEAU AVENUE</v>
          </cell>
          <cell r="D297" t="str">
            <v>MATAWAN</v>
          </cell>
          <cell r="E297" t="str">
            <v>NJ</v>
          </cell>
          <cell r="F297">
            <v>7747</v>
          </cell>
          <cell r="G297">
            <v>551</v>
          </cell>
          <cell r="H297" t="str">
            <v>Number of hospitalizations per 1000 long-stay resident days</v>
          </cell>
          <cell r="I297" t="str">
            <v>Long Stay</v>
          </cell>
          <cell r="J297">
            <v>1.7385710000000001</v>
          </cell>
          <cell r="K297">
            <v>2.2234569999999998</v>
          </cell>
          <cell r="L297">
            <v>1.960116</v>
          </cell>
          <cell r="M297"/>
          <cell r="N297" t="str">
            <v>Y</v>
          </cell>
          <cell r="O297" t="str">
            <v>20210401-20220331</v>
          </cell>
          <cell r="P297" t="str">
            <v>38 FRENEAU AVENUE, MATAWAN, NJ, 07747</v>
          </cell>
          <cell r="Q297">
            <v>44866</v>
          </cell>
        </row>
        <row r="298">
          <cell r="A298">
            <v>315464</v>
          </cell>
          <cell r="B298" t="str">
            <v>CARE ONE AT EVESHAM</v>
          </cell>
          <cell r="C298" t="str">
            <v>870 EAST ROUTE 70</v>
          </cell>
          <cell r="D298" t="str">
            <v>MARLTON</v>
          </cell>
          <cell r="E298" t="str">
            <v>NJ</v>
          </cell>
          <cell r="F298">
            <v>8053</v>
          </cell>
          <cell r="G298">
            <v>551</v>
          </cell>
          <cell r="H298" t="str">
            <v>Number of hospitalizations per 1000 long-stay resident days</v>
          </cell>
          <cell r="I298" t="str">
            <v>Long Stay</v>
          </cell>
          <cell r="J298">
            <v>0.887293</v>
          </cell>
          <cell r="K298">
            <v>1.279941</v>
          </cell>
          <cell r="L298">
            <v>2.2108970000000001</v>
          </cell>
          <cell r="M298"/>
          <cell r="N298" t="str">
            <v>Y</v>
          </cell>
          <cell r="O298" t="str">
            <v>20210401-20220331</v>
          </cell>
          <cell r="P298" t="str">
            <v>870 EAST ROUTE 70, MARLTON, NJ, 08053</v>
          </cell>
          <cell r="Q298">
            <v>44866</v>
          </cell>
        </row>
        <row r="299">
          <cell r="A299">
            <v>315465</v>
          </cell>
          <cell r="B299" t="str">
            <v>MANHATTANVIEW NURSING HOME</v>
          </cell>
          <cell r="C299" t="str">
            <v>3200 HUDSON AVENUE</v>
          </cell>
          <cell r="D299" t="str">
            <v>UNION CITY</v>
          </cell>
          <cell r="E299" t="str">
            <v>NJ</v>
          </cell>
          <cell r="F299">
            <v>7087</v>
          </cell>
          <cell r="G299">
            <v>551</v>
          </cell>
          <cell r="H299" t="str">
            <v>Number of hospitalizations per 1000 long-stay resident days</v>
          </cell>
          <cell r="I299" t="str">
            <v>Long Stay</v>
          </cell>
          <cell r="J299">
            <v>2.319251</v>
          </cell>
          <cell r="K299">
            <v>1.9058299999999999</v>
          </cell>
          <cell r="L299">
            <v>1.259452</v>
          </cell>
          <cell r="M299"/>
          <cell r="N299" t="str">
            <v>Y</v>
          </cell>
          <cell r="O299" t="str">
            <v>20210401-20220331</v>
          </cell>
          <cell r="P299" t="str">
            <v>3200 HUDSON AVENUE, UNION CITY, NJ, 07087</v>
          </cell>
          <cell r="Q299">
            <v>44866</v>
          </cell>
        </row>
        <row r="300">
          <cell r="A300">
            <v>315467</v>
          </cell>
          <cell r="B300" t="str">
            <v>LITTLE BROOK NURSING AND CONVALESCENT HOME</v>
          </cell>
          <cell r="C300" t="str">
            <v>78 SLIKER ROAD</v>
          </cell>
          <cell r="D300" t="str">
            <v>CALIFON</v>
          </cell>
          <cell r="E300" t="str">
            <v>NJ</v>
          </cell>
          <cell r="F300">
            <v>7830</v>
          </cell>
          <cell r="G300">
            <v>551</v>
          </cell>
          <cell r="H300" t="str">
            <v>Number of hospitalizations per 1000 long-stay resident days</v>
          </cell>
          <cell r="I300" t="str">
            <v>Long Stay</v>
          </cell>
          <cell r="J300">
            <v>2.0414690000000002</v>
          </cell>
          <cell r="K300">
            <v>1.5398829999999999</v>
          </cell>
          <cell r="L300">
            <v>1.1560859999999999</v>
          </cell>
          <cell r="M300"/>
          <cell r="N300" t="str">
            <v>Y</v>
          </cell>
          <cell r="O300" t="str">
            <v>20210401-20220331</v>
          </cell>
          <cell r="P300" t="str">
            <v>78 SLIKER ROAD, CALIFON, NJ, 07830</v>
          </cell>
          <cell r="Q300">
            <v>44866</v>
          </cell>
        </row>
        <row r="301">
          <cell r="A301">
            <v>315468</v>
          </cell>
          <cell r="B301" t="str">
            <v>CARE ONE AT PARSIPPANY</v>
          </cell>
          <cell r="C301" t="str">
            <v>100 MAZDABROOK ROAD</v>
          </cell>
          <cell r="D301" t="str">
            <v>PARSIPPANY TROY HILL</v>
          </cell>
          <cell r="E301" t="str">
            <v>NJ</v>
          </cell>
          <cell r="F301">
            <v>7054</v>
          </cell>
          <cell r="G301">
            <v>551</v>
          </cell>
          <cell r="H301" t="str">
            <v>Number of hospitalizations per 1000 long-stay resident days</v>
          </cell>
          <cell r="I301" t="str">
            <v>Long Stay</v>
          </cell>
          <cell r="J301">
            <v>1.518278</v>
          </cell>
          <cell r="K301">
            <v>1.5027159999999999</v>
          </cell>
          <cell r="L301">
            <v>1.5169490000000001</v>
          </cell>
          <cell r="M301"/>
          <cell r="N301" t="str">
            <v>Y</v>
          </cell>
          <cell r="O301" t="str">
            <v>20210401-20220331</v>
          </cell>
          <cell r="P301" t="str">
            <v>100 MAZDABROOK ROAD, PARSIPPANY TROY HILL, NJ, 07054</v>
          </cell>
          <cell r="Q301">
            <v>44866</v>
          </cell>
        </row>
        <row r="302">
          <cell r="A302">
            <v>315469</v>
          </cell>
          <cell r="B302" t="str">
            <v>CONTINUING CARE AT SEABROOK</v>
          </cell>
          <cell r="C302" t="str">
            <v>3002 ESSEX ROAD</v>
          </cell>
          <cell r="D302" t="str">
            <v>TINTON FALLS</v>
          </cell>
          <cell r="E302" t="str">
            <v>NJ</v>
          </cell>
          <cell r="F302">
            <v>7753</v>
          </cell>
          <cell r="G302">
            <v>551</v>
          </cell>
          <cell r="H302" t="str">
            <v>Number of hospitalizations per 1000 long-stay resident days</v>
          </cell>
          <cell r="I302" t="str">
            <v>Long Stay</v>
          </cell>
          <cell r="J302">
            <v>1.106295</v>
          </cell>
          <cell r="K302">
            <v>1.1031439999999999</v>
          </cell>
          <cell r="L302">
            <v>1.5282929999999999</v>
          </cell>
          <cell r="M302"/>
          <cell r="N302" t="str">
            <v>Y</v>
          </cell>
          <cell r="O302" t="str">
            <v>20210401-20220331</v>
          </cell>
          <cell r="P302" t="str">
            <v>3002 ESSEX ROAD, TINTON FALLS, NJ, 07753</v>
          </cell>
          <cell r="Q302">
            <v>44866</v>
          </cell>
        </row>
        <row r="303">
          <cell r="A303">
            <v>315471</v>
          </cell>
          <cell r="B303" t="str">
            <v>ST CATHERINE OF SIENA</v>
          </cell>
          <cell r="C303" t="str">
            <v>7 RYERSON AVENUE</v>
          </cell>
          <cell r="D303" t="str">
            <v>CALDWELL</v>
          </cell>
          <cell r="E303" t="str">
            <v>NJ</v>
          </cell>
          <cell r="F303">
            <v>7006</v>
          </cell>
          <cell r="G303">
            <v>551</v>
          </cell>
          <cell r="H303" t="str">
            <v>Number of hospitalizations per 1000 long-stay resident days</v>
          </cell>
          <cell r="I303" t="str">
            <v>Long Stay</v>
          </cell>
          <cell r="J303">
            <v>1.611739</v>
          </cell>
          <cell r="K303">
            <v>1.3148280000000001</v>
          </cell>
          <cell r="L303">
            <v>1.250316</v>
          </cell>
          <cell r="M303"/>
          <cell r="N303" t="str">
            <v>Y</v>
          </cell>
          <cell r="O303" t="str">
            <v>20210401-20220331</v>
          </cell>
          <cell r="P303" t="str">
            <v>7 RYERSON AVENUE, CALDWELL, NJ, 07006</v>
          </cell>
          <cell r="Q303">
            <v>44866</v>
          </cell>
        </row>
        <row r="304">
          <cell r="A304">
            <v>315472</v>
          </cell>
          <cell r="B304" t="str">
            <v>CARE ONE AT EAST BRUNSWICK</v>
          </cell>
          <cell r="C304" t="str">
            <v>599 CRANBURY ROAD</v>
          </cell>
          <cell r="D304" t="str">
            <v>EAST BRUNSWICK</v>
          </cell>
          <cell r="E304" t="str">
            <v>NJ</v>
          </cell>
          <cell r="F304">
            <v>8816</v>
          </cell>
          <cell r="G304">
            <v>551</v>
          </cell>
          <cell r="H304" t="str">
            <v>Number of hospitalizations per 1000 long-stay resident days</v>
          </cell>
          <cell r="I304" t="str">
            <v>Long Stay</v>
          </cell>
          <cell r="J304">
            <v>0.69215499999999996</v>
          </cell>
          <cell r="K304">
            <v>0.55061000000000004</v>
          </cell>
          <cell r="L304">
            <v>1.2192320000000001</v>
          </cell>
          <cell r="M304"/>
          <cell r="N304" t="str">
            <v>Y</v>
          </cell>
          <cell r="O304" t="str">
            <v>20210401-20220331</v>
          </cell>
          <cell r="P304" t="str">
            <v>599 CRANBURY ROAD, EAST BRUNSWICK, NJ, 08816</v>
          </cell>
          <cell r="Q304">
            <v>44866</v>
          </cell>
        </row>
        <row r="305">
          <cell r="A305">
            <v>315473</v>
          </cell>
          <cell r="B305" t="str">
            <v>JEWISH HOME AT ROCKLEIGH</v>
          </cell>
          <cell r="C305" t="str">
            <v>10 LINK DRIVE</v>
          </cell>
          <cell r="D305" t="str">
            <v>ROCKLEIGH</v>
          </cell>
          <cell r="E305" t="str">
            <v>NJ</v>
          </cell>
          <cell r="F305">
            <v>7647</v>
          </cell>
          <cell r="G305">
            <v>551</v>
          </cell>
          <cell r="H305" t="str">
            <v>Number of hospitalizations per 1000 long-stay resident days</v>
          </cell>
          <cell r="I305" t="str">
            <v>Long Stay</v>
          </cell>
          <cell r="J305">
            <v>2.071269</v>
          </cell>
          <cell r="K305">
            <v>1.8959140000000001</v>
          </cell>
          <cell r="L305">
            <v>1.402903</v>
          </cell>
          <cell r="M305"/>
          <cell r="N305" t="str">
            <v>Y</v>
          </cell>
          <cell r="O305" t="str">
            <v>20210401-20220331</v>
          </cell>
          <cell r="P305" t="str">
            <v>10 LINK DRIVE, ROCKLEIGH, NJ, 07647</v>
          </cell>
          <cell r="Q305">
            <v>44866</v>
          </cell>
        </row>
        <row r="306">
          <cell r="A306">
            <v>315476</v>
          </cell>
          <cell r="B306" t="str">
            <v>ALARIS HEALTH AT THE FOUNTAINS</v>
          </cell>
          <cell r="C306" t="str">
            <v>595 COUNTY AVENUE</v>
          </cell>
          <cell r="D306" t="str">
            <v>SECAUCUS</v>
          </cell>
          <cell r="E306" t="str">
            <v>NJ</v>
          </cell>
          <cell r="F306">
            <v>7094</v>
          </cell>
          <cell r="G306">
            <v>551</v>
          </cell>
          <cell r="H306" t="str">
            <v>Number of hospitalizations per 1000 long-stay resident days</v>
          </cell>
          <cell r="I306" t="str">
            <v>Long Stay</v>
          </cell>
          <cell r="J306">
            <v>2.5856919999999999</v>
          </cell>
          <cell r="K306">
            <v>2.1274380000000002</v>
          </cell>
          <cell r="L306">
            <v>1.2610300000000001</v>
          </cell>
          <cell r="M306"/>
          <cell r="N306" t="str">
            <v>Y</v>
          </cell>
          <cell r="O306" t="str">
            <v>20210401-20220331</v>
          </cell>
          <cell r="P306" t="str">
            <v>595 COUNTY AVENUE, SECAUCUS, NJ, 07094</v>
          </cell>
          <cell r="Q306">
            <v>44866</v>
          </cell>
        </row>
        <row r="307">
          <cell r="A307">
            <v>315477</v>
          </cell>
          <cell r="B307" t="str">
            <v>CARE ONE AT WAYNE - SNF</v>
          </cell>
          <cell r="C307" t="str">
            <v>493 BLACK OAK RIDGE ROAD</v>
          </cell>
          <cell r="D307" t="str">
            <v>WAYNE</v>
          </cell>
          <cell r="E307" t="str">
            <v>NJ</v>
          </cell>
          <cell r="F307">
            <v>7470</v>
          </cell>
          <cell r="G307">
            <v>551</v>
          </cell>
          <cell r="H307" t="str">
            <v>Number of hospitalizations per 1000 long-stay resident days</v>
          </cell>
          <cell r="I307" t="str">
            <v>Long Stay</v>
          </cell>
          <cell r="J307" t="str">
            <v>*</v>
          </cell>
          <cell r="K307"/>
          <cell r="L307"/>
          <cell r="M307">
            <v>9</v>
          </cell>
          <cell r="N307" t="str">
            <v>Y</v>
          </cell>
          <cell r="O307" t="str">
            <v>20210401-20220331</v>
          </cell>
          <cell r="P307" t="str">
            <v>493 BLACK OAK RIDGE ROAD, WAYNE, NJ, 07470</v>
          </cell>
          <cell r="Q307">
            <v>44866</v>
          </cell>
        </row>
        <row r="308">
          <cell r="A308">
            <v>315479</v>
          </cell>
          <cell r="B308" t="str">
            <v>CARE ONE AT LIVINGSTON</v>
          </cell>
          <cell r="C308" t="str">
            <v>68 PASSAIC AVENUE</v>
          </cell>
          <cell r="D308" t="str">
            <v>LIVINGSTON</v>
          </cell>
          <cell r="E308" t="str">
            <v>NJ</v>
          </cell>
          <cell r="F308">
            <v>7039</v>
          </cell>
          <cell r="G308">
            <v>551</v>
          </cell>
          <cell r="H308" t="str">
            <v>Number of hospitalizations per 1000 long-stay resident days</v>
          </cell>
          <cell r="I308" t="str">
            <v>Long Stay</v>
          </cell>
          <cell r="J308">
            <v>0.634131</v>
          </cell>
          <cell r="K308">
            <v>0.89397499999999996</v>
          </cell>
          <cell r="L308">
            <v>2.1606860000000001</v>
          </cell>
          <cell r="M308"/>
          <cell r="N308" t="str">
            <v>Y</v>
          </cell>
          <cell r="O308" t="str">
            <v>20210401-20220331</v>
          </cell>
          <cell r="P308" t="str">
            <v>68 PASSAIC AVENUE, LIVINGSTON, NJ, 07039</v>
          </cell>
          <cell r="Q308">
            <v>44866</v>
          </cell>
        </row>
        <row r="309">
          <cell r="A309">
            <v>315482</v>
          </cell>
          <cell r="B309" t="str">
            <v>CARE ONE AT MOORESTOWN</v>
          </cell>
          <cell r="C309" t="str">
            <v>895 WESTFIELD ROAD</v>
          </cell>
          <cell r="D309" t="str">
            <v>MOORESTOWN</v>
          </cell>
          <cell r="E309" t="str">
            <v>NJ</v>
          </cell>
          <cell r="F309">
            <v>8057</v>
          </cell>
          <cell r="G309">
            <v>551</v>
          </cell>
          <cell r="H309" t="str">
            <v>Number of hospitalizations per 1000 long-stay resident days</v>
          </cell>
          <cell r="I309" t="str">
            <v>Long Stay</v>
          </cell>
          <cell r="J309" t="str">
            <v>*</v>
          </cell>
          <cell r="K309"/>
          <cell r="L309"/>
          <cell r="M309">
            <v>9</v>
          </cell>
          <cell r="N309" t="str">
            <v>Y</v>
          </cell>
          <cell r="O309" t="str">
            <v>20210401-20220331</v>
          </cell>
          <cell r="P309" t="str">
            <v>895 WESTFIELD ROAD, MOORESTOWN, NJ, 08057</v>
          </cell>
          <cell r="Q309">
            <v>44866</v>
          </cell>
        </row>
        <row r="310">
          <cell r="A310">
            <v>315483</v>
          </cell>
          <cell r="B310" t="str">
            <v>PLAZA HEALTHCARE &amp; REHABILITATION CENTER</v>
          </cell>
          <cell r="C310" t="str">
            <v>456 RAHWAY AVENUE</v>
          </cell>
          <cell r="D310" t="str">
            <v>ELIZABETH</v>
          </cell>
          <cell r="E310" t="str">
            <v>NJ</v>
          </cell>
          <cell r="F310">
            <v>7202</v>
          </cell>
          <cell r="G310">
            <v>551</v>
          </cell>
          <cell r="H310" t="str">
            <v>Number of hospitalizations per 1000 long-stay resident days</v>
          </cell>
          <cell r="I310" t="str">
            <v>Long Stay</v>
          </cell>
          <cell r="J310">
            <v>1.5962499999999999</v>
          </cell>
          <cell r="K310">
            <v>1.175379</v>
          </cell>
          <cell r="L310">
            <v>1.1285540000000001</v>
          </cell>
          <cell r="M310"/>
          <cell r="N310" t="str">
            <v>Y</v>
          </cell>
          <cell r="O310" t="str">
            <v>20210401-20220331</v>
          </cell>
          <cell r="P310" t="str">
            <v>456 RAHWAY AVENUE, ELIZABETH, NJ, 07202</v>
          </cell>
          <cell r="Q310">
            <v>44866</v>
          </cell>
        </row>
        <row r="311">
          <cell r="A311">
            <v>315485</v>
          </cell>
          <cell r="B311" t="str">
            <v>CARE ONE AT WALL</v>
          </cell>
          <cell r="C311" t="str">
            <v>2621 HIGHWAY 138</v>
          </cell>
          <cell r="D311" t="str">
            <v>WALL</v>
          </cell>
          <cell r="E311" t="str">
            <v>NJ</v>
          </cell>
          <cell r="F311">
            <v>7719</v>
          </cell>
          <cell r="G311">
            <v>551</v>
          </cell>
          <cell r="H311" t="str">
            <v>Number of hospitalizations per 1000 long-stay resident days</v>
          </cell>
          <cell r="I311" t="str">
            <v>Long Stay</v>
          </cell>
          <cell r="J311">
            <v>1.1037539999999999</v>
          </cell>
          <cell r="K311">
            <v>1.5544039999999999</v>
          </cell>
          <cell r="L311">
            <v>2.158426</v>
          </cell>
          <cell r="M311"/>
          <cell r="N311" t="str">
            <v>Y</v>
          </cell>
          <cell r="O311" t="str">
            <v>20210401-20220331</v>
          </cell>
          <cell r="P311" t="str">
            <v>2621 HIGHWAY 138, WALL, NJ, 07719</v>
          </cell>
          <cell r="Q311">
            <v>44866</v>
          </cell>
        </row>
        <row r="312">
          <cell r="A312">
            <v>315486</v>
          </cell>
          <cell r="B312" t="str">
            <v>STONEBRIDGE AT MONTGOMERY HEALTH CARE CENTER</v>
          </cell>
          <cell r="C312" t="str">
            <v>100 HOLLINSHEAD SPRING ROAD</v>
          </cell>
          <cell r="D312" t="str">
            <v>SKILLMAN</v>
          </cell>
          <cell r="E312" t="str">
            <v>NJ</v>
          </cell>
          <cell r="F312">
            <v>8558</v>
          </cell>
          <cell r="G312">
            <v>551</v>
          </cell>
          <cell r="H312" t="str">
            <v>Number of hospitalizations per 1000 long-stay resident days</v>
          </cell>
          <cell r="I312" t="str">
            <v>Long Stay</v>
          </cell>
          <cell r="J312">
            <v>1.519083</v>
          </cell>
          <cell r="K312">
            <v>1.0401499999999999</v>
          </cell>
          <cell r="L312">
            <v>1.049445</v>
          </cell>
          <cell r="M312"/>
          <cell r="N312" t="str">
            <v>Y</v>
          </cell>
          <cell r="O312" t="str">
            <v>20210401-20220331</v>
          </cell>
          <cell r="P312" t="str">
            <v>100 HOLLINSHEAD SPRING ROAD, SKILLMAN, NJ, 08558</v>
          </cell>
          <cell r="Q312">
            <v>44866</v>
          </cell>
        </row>
        <row r="313">
          <cell r="A313">
            <v>315487</v>
          </cell>
          <cell r="B313" t="str">
            <v>PREFERRED CARE AT MERCER</v>
          </cell>
          <cell r="C313" t="str">
            <v>1201 PARKWAY AVENUE</v>
          </cell>
          <cell r="D313" t="str">
            <v>EWING</v>
          </cell>
          <cell r="E313" t="str">
            <v>NJ</v>
          </cell>
          <cell r="F313">
            <v>8628</v>
          </cell>
          <cell r="G313">
            <v>551</v>
          </cell>
          <cell r="H313" t="str">
            <v>Number of hospitalizations per 1000 long-stay resident days</v>
          </cell>
          <cell r="I313" t="str">
            <v>Long Stay</v>
          </cell>
          <cell r="J313">
            <v>1.215473</v>
          </cell>
          <cell r="K313">
            <v>1.4315789999999999</v>
          </cell>
          <cell r="L313">
            <v>1.805158</v>
          </cell>
          <cell r="M313"/>
          <cell r="N313" t="str">
            <v>Y</v>
          </cell>
          <cell r="O313" t="str">
            <v>20210401-20220331</v>
          </cell>
          <cell r="P313" t="str">
            <v>1201 PARKWAY AVENUE, EWING, NJ, 08628</v>
          </cell>
          <cell r="Q313">
            <v>44866</v>
          </cell>
        </row>
        <row r="314">
          <cell r="A314">
            <v>315488</v>
          </cell>
          <cell r="B314" t="str">
            <v>CARE ONE AT MADISON AVENUE</v>
          </cell>
          <cell r="C314" t="str">
            <v>151 MADISON AVENUE</v>
          </cell>
          <cell r="D314" t="str">
            <v>MORRISTOWN</v>
          </cell>
          <cell r="E314" t="str">
            <v>NJ</v>
          </cell>
          <cell r="F314">
            <v>7960</v>
          </cell>
          <cell r="G314">
            <v>551</v>
          </cell>
          <cell r="H314" t="str">
            <v>Number of hospitalizations per 1000 long-stay resident days</v>
          </cell>
          <cell r="I314" t="str">
            <v>Long Stay</v>
          </cell>
          <cell r="J314">
            <v>1.5153479999999999</v>
          </cell>
          <cell r="K314">
            <v>2.3495849999999998</v>
          </cell>
          <cell r="L314">
            <v>2.3764249999999998</v>
          </cell>
          <cell r="M314"/>
          <cell r="N314" t="str">
            <v>Y</v>
          </cell>
          <cell r="O314" t="str">
            <v>20210401-20220331</v>
          </cell>
          <cell r="P314" t="str">
            <v>151 MADISON AVENUE, MORRISTOWN, NJ, 07960</v>
          </cell>
          <cell r="Q314">
            <v>44866</v>
          </cell>
        </row>
        <row r="315">
          <cell r="A315">
            <v>315490</v>
          </cell>
          <cell r="B315" t="str">
            <v>COMMUNITY MEDICAL CENTER TCU</v>
          </cell>
          <cell r="C315" t="str">
            <v>99 ROUTE 37 WEST</v>
          </cell>
          <cell r="D315" t="str">
            <v>TOMS RIVER</v>
          </cell>
          <cell r="E315" t="str">
            <v>NJ</v>
          </cell>
          <cell r="F315">
            <v>8755</v>
          </cell>
          <cell r="G315">
            <v>551</v>
          </cell>
          <cell r="H315" t="str">
            <v>Number of hospitalizations per 1000 long-stay resident days</v>
          </cell>
          <cell r="I315" t="str">
            <v>Long Stay</v>
          </cell>
          <cell r="J315" t="str">
            <v>---</v>
          </cell>
          <cell r="K315"/>
          <cell r="L315"/>
          <cell r="M315">
            <v>10</v>
          </cell>
          <cell r="N315" t="str">
            <v>Y</v>
          </cell>
          <cell r="O315" t="str">
            <v>20210401-20220331</v>
          </cell>
          <cell r="P315" t="str">
            <v>99 ROUTE 37 WEST, TOMS RIVER, NJ, 08755</v>
          </cell>
          <cell r="Q315">
            <v>44866</v>
          </cell>
        </row>
        <row r="316">
          <cell r="A316">
            <v>315491</v>
          </cell>
          <cell r="B316" t="str">
            <v>CEDAR CREST/MOUNTAINVIEW GARDENS</v>
          </cell>
          <cell r="C316" t="str">
            <v>4 CEDAR CREST VILLAGE DRIVE</v>
          </cell>
          <cell r="D316" t="str">
            <v>POMPTON PLAINS</v>
          </cell>
          <cell r="E316" t="str">
            <v>NJ</v>
          </cell>
          <cell r="F316">
            <v>7444</v>
          </cell>
          <cell r="G316">
            <v>551</v>
          </cell>
          <cell r="H316" t="str">
            <v>Number of hospitalizations per 1000 long-stay resident days</v>
          </cell>
          <cell r="I316" t="str">
            <v>Long Stay</v>
          </cell>
          <cell r="J316">
            <v>0.91125100000000003</v>
          </cell>
          <cell r="K316">
            <v>0.67229399999999995</v>
          </cell>
          <cell r="L316">
            <v>1.1307510000000001</v>
          </cell>
          <cell r="M316"/>
          <cell r="N316" t="str">
            <v>Y</v>
          </cell>
          <cell r="O316" t="str">
            <v>20210401-20220331</v>
          </cell>
          <cell r="P316" t="str">
            <v>4 CEDAR CREST VILLAGE DRIVE, POMPTON PLAINS, NJ, 07444</v>
          </cell>
          <cell r="Q316">
            <v>44866</v>
          </cell>
        </row>
        <row r="317">
          <cell r="A317">
            <v>315492</v>
          </cell>
          <cell r="B317" t="str">
            <v>BOONTON CARE CENTER</v>
          </cell>
          <cell r="C317" t="str">
            <v>199 POWERVILLE ROAD</v>
          </cell>
          <cell r="D317" t="str">
            <v>BOONTON</v>
          </cell>
          <cell r="E317" t="str">
            <v>NJ</v>
          </cell>
          <cell r="F317">
            <v>7005</v>
          </cell>
          <cell r="G317">
            <v>551</v>
          </cell>
          <cell r="H317" t="str">
            <v>Number of hospitalizations per 1000 long-stay resident days</v>
          </cell>
          <cell r="I317" t="str">
            <v>Long Stay</v>
          </cell>
          <cell r="J317">
            <v>1.9230389999999999</v>
          </cell>
          <cell r="K317">
            <v>2.2132800000000001</v>
          </cell>
          <cell r="L317">
            <v>1.7639800000000001</v>
          </cell>
          <cell r="M317"/>
          <cell r="N317" t="str">
            <v>Y</v>
          </cell>
          <cell r="O317" t="str">
            <v>20210401-20220331</v>
          </cell>
          <cell r="P317" t="str">
            <v>199 POWERVILLE ROAD, BOONTON, NJ, 07005</v>
          </cell>
          <cell r="Q317">
            <v>44866</v>
          </cell>
        </row>
        <row r="318">
          <cell r="A318">
            <v>315494</v>
          </cell>
          <cell r="B318" t="str">
            <v>ALARIS HEALTH AT THE CHATEAU</v>
          </cell>
          <cell r="C318" t="str">
            <v>96 PARKWAY</v>
          </cell>
          <cell r="D318" t="str">
            <v>ROCHELLE PARK</v>
          </cell>
          <cell r="E318" t="str">
            <v>NJ</v>
          </cell>
          <cell r="F318">
            <v>7662</v>
          </cell>
          <cell r="G318">
            <v>551</v>
          </cell>
          <cell r="H318" t="str">
            <v>Number of hospitalizations per 1000 long-stay resident days</v>
          </cell>
          <cell r="I318" t="str">
            <v>Long Stay</v>
          </cell>
          <cell r="J318">
            <v>1.2030350000000001</v>
          </cell>
          <cell r="K318">
            <v>2.6401300000000001</v>
          </cell>
          <cell r="L318">
            <v>3.3635090000000001</v>
          </cell>
          <cell r="M318"/>
          <cell r="N318" t="str">
            <v>Y</v>
          </cell>
          <cell r="O318" t="str">
            <v>20210401-20220331</v>
          </cell>
          <cell r="P318" t="str">
            <v>96 PARKWAY, ROCHELLE PARK, NJ, 07662</v>
          </cell>
          <cell r="Q318">
            <v>44866</v>
          </cell>
        </row>
        <row r="319">
          <cell r="A319">
            <v>315495</v>
          </cell>
          <cell r="B319" t="str">
            <v>RENAISSANCE PAVILION</v>
          </cell>
          <cell r="C319" t="str">
            <v>61 W JIMMIE LEEDS ROAD</v>
          </cell>
          <cell r="D319" t="str">
            <v>POMONA</v>
          </cell>
          <cell r="E319" t="str">
            <v>NJ</v>
          </cell>
          <cell r="F319">
            <v>8240</v>
          </cell>
          <cell r="G319">
            <v>551</v>
          </cell>
          <cell r="H319" t="str">
            <v>Number of hospitalizations per 1000 long-stay resident days</v>
          </cell>
          <cell r="I319" t="str">
            <v>Long Stay</v>
          </cell>
          <cell r="J319" t="str">
            <v>---</v>
          </cell>
          <cell r="K319"/>
          <cell r="L319"/>
          <cell r="M319">
            <v>10</v>
          </cell>
          <cell r="N319" t="str">
            <v>Y</v>
          </cell>
          <cell r="O319" t="str">
            <v>20210401-20220331</v>
          </cell>
          <cell r="P319" t="str">
            <v>61 W JIMMIE LEEDS ROAD, POMONA, NJ, 08240</v>
          </cell>
          <cell r="Q319">
            <v>44866</v>
          </cell>
        </row>
        <row r="320">
          <cell r="A320">
            <v>315496</v>
          </cell>
          <cell r="B320" t="str">
            <v>NEW JERSEY VETERANS MEMORIAL VINELAND</v>
          </cell>
          <cell r="C320" t="str">
            <v>524 NORTH WEST BLVD</v>
          </cell>
          <cell r="D320" t="str">
            <v>VINELAND</v>
          </cell>
          <cell r="E320" t="str">
            <v>NJ</v>
          </cell>
          <cell r="F320">
            <v>8360</v>
          </cell>
          <cell r="G320">
            <v>551</v>
          </cell>
          <cell r="H320" t="str">
            <v>Number of hospitalizations per 1000 long-stay resident days</v>
          </cell>
          <cell r="I320" t="str">
            <v>Long Stay</v>
          </cell>
          <cell r="J320">
            <v>2.207144</v>
          </cell>
          <cell r="K320">
            <v>1.7409699999999999</v>
          </cell>
          <cell r="L320">
            <v>1.2089430000000001</v>
          </cell>
          <cell r="M320"/>
          <cell r="N320" t="str">
            <v>Y</v>
          </cell>
          <cell r="O320" t="str">
            <v>20210401-20220331</v>
          </cell>
          <cell r="P320" t="str">
            <v>524 NORTH WEST BLVD, VINELAND, NJ, 08360</v>
          </cell>
          <cell r="Q320">
            <v>44866</v>
          </cell>
        </row>
        <row r="321">
          <cell r="A321">
            <v>315497</v>
          </cell>
          <cell r="B321" t="str">
            <v>ALLENDALE REHABILITATION AND HEALTHCARE CENTER</v>
          </cell>
          <cell r="C321" t="str">
            <v>85 HARRETON ROAD</v>
          </cell>
          <cell r="D321" t="str">
            <v>ALLENDALE</v>
          </cell>
          <cell r="E321" t="str">
            <v>NJ</v>
          </cell>
          <cell r="F321">
            <v>7401</v>
          </cell>
          <cell r="G321">
            <v>551</v>
          </cell>
          <cell r="H321" t="str">
            <v>Number of hospitalizations per 1000 long-stay resident days</v>
          </cell>
          <cell r="I321" t="str">
            <v>Long Stay</v>
          </cell>
          <cell r="J321">
            <v>1.477176</v>
          </cell>
          <cell r="K321">
            <v>1.3627689999999999</v>
          </cell>
          <cell r="L321">
            <v>1.4139550000000001</v>
          </cell>
          <cell r="M321"/>
          <cell r="N321" t="str">
            <v>Y</v>
          </cell>
          <cell r="O321" t="str">
            <v>20210401-20220331</v>
          </cell>
          <cell r="P321" t="str">
            <v>85 HARRETON ROAD, ALLENDALE, NJ, 07401</v>
          </cell>
          <cell r="Q321">
            <v>44866</v>
          </cell>
        </row>
        <row r="322">
          <cell r="A322">
            <v>315499</v>
          </cell>
          <cell r="B322" t="str">
            <v>LIONS GATE</v>
          </cell>
          <cell r="C322" t="str">
            <v>1100 LAUREL OAK ROAD</v>
          </cell>
          <cell r="D322" t="str">
            <v>VOORHEES</v>
          </cell>
          <cell r="E322" t="str">
            <v>NJ</v>
          </cell>
          <cell r="F322">
            <v>8043</v>
          </cell>
          <cell r="G322">
            <v>551</v>
          </cell>
          <cell r="H322" t="str">
            <v>Number of hospitalizations per 1000 long-stay resident days</v>
          </cell>
          <cell r="I322" t="str">
            <v>Long Stay</v>
          </cell>
          <cell r="J322">
            <v>0.73256600000000005</v>
          </cell>
          <cell r="K322">
            <v>0.54794500000000002</v>
          </cell>
          <cell r="L322">
            <v>1.1463989999999999</v>
          </cell>
          <cell r="M322"/>
          <cell r="N322" t="str">
            <v>Y</v>
          </cell>
          <cell r="O322" t="str">
            <v>20210401-20220331</v>
          </cell>
          <cell r="P322" t="str">
            <v>1100 LAUREL OAK ROAD, VOORHEES, NJ, 08043</v>
          </cell>
          <cell r="Q322">
            <v>44866</v>
          </cell>
        </row>
        <row r="323">
          <cell r="A323">
            <v>315500</v>
          </cell>
          <cell r="B323" t="str">
            <v>PROMEDICA SKILLED NURSING &amp; REHAB - VOORHEES WEST</v>
          </cell>
          <cell r="C323" t="str">
            <v>1086 DUMONT CIRCLE</v>
          </cell>
          <cell r="D323" t="str">
            <v>VOORHEES</v>
          </cell>
          <cell r="E323" t="str">
            <v>NJ</v>
          </cell>
          <cell r="F323">
            <v>8043</v>
          </cell>
          <cell r="G323">
            <v>551</v>
          </cell>
          <cell r="H323" t="str">
            <v>Number of hospitalizations per 1000 long-stay resident days</v>
          </cell>
          <cell r="I323" t="str">
            <v>Long Stay</v>
          </cell>
          <cell r="J323">
            <v>1.0041580000000001</v>
          </cell>
          <cell r="K323">
            <v>1.3266119999999999</v>
          </cell>
          <cell r="L323">
            <v>2.024823</v>
          </cell>
          <cell r="M323"/>
          <cell r="N323" t="str">
            <v>Y</v>
          </cell>
          <cell r="O323" t="str">
            <v>20210401-20220331</v>
          </cell>
          <cell r="P323" t="str">
            <v>1086 DUMONT CIRCLE, VOORHEES, NJ, 08043</v>
          </cell>
          <cell r="Q323">
            <v>44866</v>
          </cell>
        </row>
        <row r="324">
          <cell r="A324">
            <v>315501</v>
          </cell>
          <cell r="B324" t="str">
            <v>MERIDIAN SUBACUTE REHABILITATION</v>
          </cell>
          <cell r="C324" t="str">
            <v>1725 MERIDIAN TRAIL</v>
          </cell>
          <cell r="D324" t="str">
            <v>WALL</v>
          </cell>
          <cell r="E324" t="str">
            <v>NJ</v>
          </cell>
          <cell r="F324">
            <v>7719</v>
          </cell>
          <cell r="G324">
            <v>551</v>
          </cell>
          <cell r="H324" t="str">
            <v>Number of hospitalizations per 1000 long-stay resident days</v>
          </cell>
          <cell r="I324" t="str">
            <v>Long Stay</v>
          </cell>
          <cell r="J324" t="str">
            <v>---</v>
          </cell>
          <cell r="K324"/>
          <cell r="L324"/>
          <cell r="M324">
            <v>10</v>
          </cell>
          <cell r="N324" t="str">
            <v>Y</v>
          </cell>
          <cell r="O324" t="str">
            <v>20210401-20220331</v>
          </cell>
          <cell r="P324" t="str">
            <v>1725 MERIDIAN TRAIL, WALL, NJ, 07719</v>
          </cell>
          <cell r="Q324">
            <v>44866</v>
          </cell>
        </row>
        <row r="325">
          <cell r="A325">
            <v>315502</v>
          </cell>
          <cell r="B325" t="str">
            <v>CARE ONE AT TEANECK</v>
          </cell>
          <cell r="C325" t="str">
            <v>544 TEANECK ROAD</v>
          </cell>
          <cell r="D325" t="str">
            <v>TEANECK</v>
          </cell>
          <cell r="E325" t="str">
            <v>NJ</v>
          </cell>
          <cell r="F325">
            <v>7666</v>
          </cell>
          <cell r="G325">
            <v>551</v>
          </cell>
          <cell r="H325" t="str">
            <v>Number of hospitalizations per 1000 long-stay resident days</v>
          </cell>
          <cell r="I325" t="str">
            <v>Long Stay</v>
          </cell>
          <cell r="J325">
            <v>3.026742</v>
          </cell>
          <cell r="K325">
            <v>3.3995820000000001</v>
          </cell>
          <cell r="L325">
            <v>1.721454</v>
          </cell>
          <cell r="M325"/>
          <cell r="N325" t="str">
            <v>Y</v>
          </cell>
          <cell r="O325" t="str">
            <v>20210401-20220331</v>
          </cell>
          <cell r="P325" t="str">
            <v>544 TEANECK ROAD, TEANECK, NJ, 07666</v>
          </cell>
          <cell r="Q325">
            <v>44866</v>
          </cell>
        </row>
        <row r="326">
          <cell r="A326">
            <v>315503</v>
          </cell>
          <cell r="B326" t="str">
            <v>ROYAL SUITES HEALTH CARE &amp; REHABILITATION</v>
          </cell>
          <cell r="C326" t="str">
            <v>214 WEST JIMMIE LEEDS ROAD</v>
          </cell>
          <cell r="D326" t="str">
            <v>GALLOWAY TOWNSHIP</v>
          </cell>
          <cell r="E326" t="str">
            <v>NJ</v>
          </cell>
          <cell r="F326">
            <v>8205</v>
          </cell>
          <cell r="G326">
            <v>551</v>
          </cell>
          <cell r="H326" t="str">
            <v>Number of hospitalizations per 1000 long-stay resident days</v>
          </cell>
          <cell r="I326" t="str">
            <v>Long Stay</v>
          </cell>
          <cell r="J326">
            <v>1.0070779999999999</v>
          </cell>
          <cell r="K326">
            <v>0.85363999999999995</v>
          </cell>
          <cell r="L326">
            <v>1.299142</v>
          </cell>
          <cell r="M326"/>
          <cell r="N326" t="str">
            <v>Y</v>
          </cell>
          <cell r="O326" t="str">
            <v>20210401-20220331</v>
          </cell>
          <cell r="P326" t="str">
            <v>214 WEST JIMMIE LEEDS ROAD, GALLOWAY TOWNSHIP, NJ, 08205</v>
          </cell>
          <cell r="Q326">
            <v>44866</v>
          </cell>
        </row>
        <row r="327">
          <cell r="A327">
            <v>315504</v>
          </cell>
          <cell r="B327" t="str">
            <v>WEDGWOOD GARDENS CARE CENTER</v>
          </cell>
          <cell r="C327" t="str">
            <v>3419 HIGHWAY 9</v>
          </cell>
          <cell r="D327" t="str">
            <v>FREEHOLD</v>
          </cell>
          <cell r="E327" t="str">
            <v>NJ</v>
          </cell>
          <cell r="F327">
            <v>7728</v>
          </cell>
          <cell r="G327">
            <v>551</v>
          </cell>
          <cell r="H327" t="str">
            <v>Number of hospitalizations per 1000 long-stay resident days</v>
          </cell>
          <cell r="I327" t="str">
            <v>Long Stay</v>
          </cell>
          <cell r="J327">
            <v>2.1927270000000001</v>
          </cell>
          <cell r="K327">
            <v>1.5660339999999999</v>
          </cell>
          <cell r="L327">
            <v>1.094617</v>
          </cell>
          <cell r="M327"/>
          <cell r="N327" t="str">
            <v>Y</v>
          </cell>
          <cell r="O327" t="str">
            <v>20210401-20220331</v>
          </cell>
          <cell r="P327" t="str">
            <v>3419 HIGHWAY 9, FREEHOLD, NJ, 07728</v>
          </cell>
          <cell r="Q327">
            <v>44866</v>
          </cell>
        </row>
        <row r="328">
          <cell r="A328">
            <v>315505</v>
          </cell>
          <cell r="B328" t="str">
            <v>CLARA MAASS MEDICAL CENTER</v>
          </cell>
          <cell r="C328" t="str">
            <v>ONE CLARA MAASS DRIVE</v>
          </cell>
          <cell r="D328" t="str">
            <v>BELLEVILLE</v>
          </cell>
          <cell r="E328" t="str">
            <v>NJ</v>
          </cell>
          <cell r="F328">
            <v>7109</v>
          </cell>
          <cell r="G328">
            <v>551</v>
          </cell>
          <cell r="H328" t="str">
            <v>Number of hospitalizations per 1000 long-stay resident days</v>
          </cell>
          <cell r="I328" t="str">
            <v>Long Stay</v>
          </cell>
          <cell r="J328" t="str">
            <v>---</v>
          </cell>
          <cell r="K328"/>
          <cell r="L328"/>
          <cell r="M328">
            <v>10</v>
          </cell>
          <cell r="N328" t="str">
            <v>Y</v>
          </cell>
          <cell r="O328" t="str">
            <v>20210401-20220331</v>
          </cell>
          <cell r="P328" t="str">
            <v>ONE CLARA MAASS DRIVE, BELLEVILLE, NJ, 07109</v>
          </cell>
          <cell r="Q328">
            <v>44866</v>
          </cell>
        </row>
        <row r="329">
          <cell r="A329">
            <v>315506</v>
          </cell>
          <cell r="B329" t="str">
            <v>PROMEDICA SKILLED NURSING &amp; REHAB - WASHINGTON TWP</v>
          </cell>
          <cell r="C329" t="str">
            <v>378 FRIES MILL ROAD</v>
          </cell>
          <cell r="D329" t="str">
            <v>SEWELL</v>
          </cell>
          <cell r="E329" t="str">
            <v>NJ</v>
          </cell>
          <cell r="F329">
            <v>8080</v>
          </cell>
          <cell r="G329">
            <v>551</v>
          </cell>
          <cell r="H329" t="str">
            <v>Number of hospitalizations per 1000 long-stay resident days</v>
          </cell>
          <cell r="I329" t="str">
            <v>Long Stay</v>
          </cell>
          <cell r="J329">
            <v>1.379553</v>
          </cell>
          <cell r="K329">
            <v>1.548287</v>
          </cell>
          <cell r="L329">
            <v>1.720119</v>
          </cell>
          <cell r="M329"/>
          <cell r="N329" t="str">
            <v>Y</v>
          </cell>
          <cell r="O329" t="str">
            <v>20210401-20220331</v>
          </cell>
          <cell r="P329" t="str">
            <v>378 FRIES MILL ROAD, SEWELL, NJ, 08080</v>
          </cell>
          <cell r="Q329">
            <v>44866</v>
          </cell>
        </row>
        <row r="330">
          <cell r="A330">
            <v>315507</v>
          </cell>
          <cell r="B330" t="str">
            <v>BARNERT SUBACUTE REHABILITATION CENTER, LLC</v>
          </cell>
          <cell r="C330" t="str">
            <v>680 BROADWAY SUITE 301</v>
          </cell>
          <cell r="D330" t="str">
            <v>PATERSON</v>
          </cell>
          <cell r="E330" t="str">
            <v>NJ</v>
          </cell>
          <cell r="F330">
            <v>7514</v>
          </cell>
          <cell r="G330">
            <v>551</v>
          </cell>
          <cell r="H330" t="str">
            <v>Number of hospitalizations per 1000 long-stay resident days</v>
          </cell>
          <cell r="I330" t="str">
            <v>Long Stay</v>
          </cell>
          <cell r="J330" t="str">
            <v>*</v>
          </cell>
          <cell r="K330"/>
          <cell r="L330"/>
          <cell r="M330">
            <v>9</v>
          </cell>
          <cell r="N330" t="str">
            <v>Y</v>
          </cell>
          <cell r="O330" t="str">
            <v>20210401-20220331</v>
          </cell>
          <cell r="P330" t="str">
            <v>680 BROADWAY SUITE 301, PATERSON, NJ, 07514</v>
          </cell>
          <cell r="Q330">
            <v>44866</v>
          </cell>
        </row>
        <row r="331">
          <cell r="A331">
            <v>315508</v>
          </cell>
          <cell r="B331" t="str">
            <v>PELICAN POINTE POST ACUTE NURSING &amp; REHABILITATION</v>
          </cell>
          <cell r="C331" t="str">
            <v>3809 BAYSHORE ROAD</v>
          </cell>
          <cell r="D331" t="str">
            <v>NORTH CAPE MAY</v>
          </cell>
          <cell r="E331" t="str">
            <v>NJ</v>
          </cell>
          <cell r="F331">
            <v>8204</v>
          </cell>
          <cell r="G331">
            <v>551</v>
          </cell>
          <cell r="H331" t="str">
            <v>Number of hospitalizations per 1000 long-stay resident days</v>
          </cell>
          <cell r="I331" t="str">
            <v>Long Stay</v>
          </cell>
          <cell r="J331">
            <v>1.6401250000000001</v>
          </cell>
          <cell r="K331">
            <v>1.5201769999999999</v>
          </cell>
          <cell r="L331">
            <v>1.4205700000000001</v>
          </cell>
          <cell r="M331"/>
          <cell r="N331" t="str">
            <v>Y</v>
          </cell>
          <cell r="O331" t="str">
            <v>20210401-20220331</v>
          </cell>
          <cell r="P331" t="str">
            <v>3809 BAYSHORE ROAD, NORTH CAPE MAY, NJ, 08204</v>
          </cell>
          <cell r="Q331">
            <v>44866</v>
          </cell>
        </row>
        <row r="332">
          <cell r="A332">
            <v>315509</v>
          </cell>
          <cell r="B332" t="str">
            <v>ROOSEVELT CARE CENTER AT OLD BRIDGE</v>
          </cell>
          <cell r="C332" t="str">
            <v>1133 MARLBORO ROAD</v>
          </cell>
          <cell r="D332" t="str">
            <v>OLD BRIDGE</v>
          </cell>
          <cell r="E332" t="str">
            <v>NJ</v>
          </cell>
          <cell r="F332">
            <v>8857</v>
          </cell>
          <cell r="G332">
            <v>551</v>
          </cell>
          <cell r="H332" t="str">
            <v>Number of hospitalizations per 1000 long-stay resident days</v>
          </cell>
          <cell r="I332" t="str">
            <v>Long Stay</v>
          </cell>
          <cell r="J332">
            <v>1.391769</v>
          </cell>
          <cell r="K332">
            <v>1.1129370000000001</v>
          </cell>
          <cell r="L332">
            <v>1.2256</v>
          </cell>
          <cell r="M332"/>
          <cell r="N332" t="str">
            <v>Y</v>
          </cell>
          <cell r="O332" t="str">
            <v>20210401-20220331</v>
          </cell>
          <cell r="P332" t="str">
            <v>1133 MARLBORO ROAD, OLD BRIDGE, NJ, 08857</v>
          </cell>
          <cell r="Q332">
            <v>44866</v>
          </cell>
        </row>
        <row r="333">
          <cell r="A333">
            <v>315510</v>
          </cell>
          <cell r="B333" t="str">
            <v>BRIDGEWAY CARE AND REHAB CENTER AT HILLSBOROUGH</v>
          </cell>
          <cell r="C333" t="str">
            <v>395 AMWELL ROAD</v>
          </cell>
          <cell r="D333" t="str">
            <v>HILLSBOROUGH</v>
          </cell>
          <cell r="E333" t="str">
            <v>NJ</v>
          </cell>
          <cell r="F333">
            <v>8844</v>
          </cell>
          <cell r="G333">
            <v>551</v>
          </cell>
          <cell r="H333" t="str">
            <v>Number of hospitalizations per 1000 long-stay resident days</v>
          </cell>
          <cell r="I333" t="str">
            <v>Long Stay</v>
          </cell>
          <cell r="J333">
            <v>3.6003759999999998</v>
          </cell>
          <cell r="K333">
            <v>2.898215</v>
          </cell>
          <cell r="L333">
            <v>1.2337530000000001</v>
          </cell>
          <cell r="M333"/>
          <cell r="N333" t="str">
            <v>Y</v>
          </cell>
          <cell r="O333" t="str">
            <v>20210401-20220331</v>
          </cell>
          <cell r="P333" t="str">
            <v>395 AMWELL ROAD, HILLSBOROUGH, NJ, 08844</v>
          </cell>
          <cell r="Q333">
            <v>44866</v>
          </cell>
        </row>
        <row r="334">
          <cell r="A334">
            <v>315511</v>
          </cell>
          <cell r="B334" t="str">
            <v>CARE ONE AT HANOVER TOWNSHIP</v>
          </cell>
          <cell r="C334" t="str">
            <v>101 WHIPPANY ROAD</v>
          </cell>
          <cell r="D334" t="str">
            <v>WHIPPANY</v>
          </cell>
          <cell r="E334" t="str">
            <v>NJ</v>
          </cell>
          <cell r="F334">
            <v>7981</v>
          </cell>
          <cell r="G334">
            <v>551</v>
          </cell>
          <cell r="H334" t="str">
            <v>Number of hospitalizations per 1000 long-stay resident days</v>
          </cell>
          <cell r="I334" t="str">
            <v>Long Stay</v>
          </cell>
          <cell r="J334">
            <v>2.1006</v>
          </cell>
          <cell r="K334">
            <v>2.9579960000000001</v>
          </cell>
          <cell r="L334">
            <v>2.1582400000000002</v>
          </cell>
          <cell r="M334"/>
          <cell r="N334" t="str">
            <v>Y</v>
          </cell>
          <cell r="O334" t="str">
            <v>20210401-20220331</v>
          </cell>
          <cell r="P334" t="str">
            <v>101 WHIPPANY ROAD, WHIPPANY, NJ, 07981</v>
          </cell>
          <cell r="Q334">
            <v>44866</v>
          </cell>
        </row>
        <row r="335">
          <cell r="A335">
            <v>315512</v>
          </cell>
          <cell r="B335" t="str">
            <v>HOBOKEN UNIVERSITY MEDICAL CENTER TCU</v>
          </cell>
          <cell r="C335" t="str">
            <v>308 WILLOW AVENUE</v>
          </cell>
          <cell r="D335" t="str">
            <v>HOBOKEN</v>
          </cell>
          <cell r="E335" t="str">
            <v>NJ</v>
          </cell>
          <cell r="F335">
            <v>7030</v>
          </cell>
          <cell r="G335">
            <v>551</v>
          </cell>
          <cell r="H335" t="str">
            <v>Number of hospitalizations per 1000 long-stay resident days</v>
          </cell>
          <cell r="I335" t="str">
            <v>Long Stay</v>
          </cell>
          <cell r="J335" t="str">
            <v>---</v>
          </cell>
          <cell r="K335"/>
          <cell r="L335"/>
          <cell r="M335">
            <v>10</v>
          </cell>
          <cell r="N335" t="str">
            <v>Y</v>
          </cell>
          <cell r="O335" t="str">
            <v>20210401-20220331</v>
          </cell>
          <cell r="P335" t="str">
            <v>308 WILLOW AVENUE, HOBOKEN, NJ, 07030</v>
          </cell>
          <cell r="Q335">
            <v>44866</v>
          </cell>
        </row>
        <row r="336">
          <cell r="A336">
            <v>315513</v>
          </cell>
          <cell r="B336" t="str">
            <v>PROMEDICA SKILLED NURSING AND REHAB VOORHEES EAST</v>
          </cell>
          <cell r="C336" t="str">
            <v>113 SOUTH ROUTE 73</v>
          </cell>
          <cell r="D336" t="str">
            <v>VOORHEES</v>
          </cell>
          <cell r="E336" t="str">
            <v>NJ</v>
          </cell>
          <cell r="F336">
            <v>8043</v>
          </cell>
          <cell r="G336">
            <v>551</v>
          </cell>
          <cell r="H336" t="str">
            <v>Number of hospitalizations per 1000 long-stay resident days</v>
          </cell>
          <cell r="I336" t="str">
            <v>Long Stay</v>
          </cell>
          <cell r="J336" t="str">
            <v>---</v>
          </cell>
          <cell r="K336"/>
          <cell r="L336"/>
          <cell r="M336">
            <v>10</v>
          </cell>
          <cell r="N336" t="str">
            <v>Y</v>
          </cell>
          <cell r="O336" t="str">
            <v>20210401-20220331</v>
          </cell>
          <cell r="P336" t="str">
            <v>113 SOUTH ROUTE 73, VOORHEES, NJ, 08043</v>
          </cell>
          <cell r="Q336">
            <v>44866</v>
          </cell>
        </row>
        <row r="337">
          <cell r="A337">
            <v>315514</v>
          </cell>
          <cell r="B337" t="str">
            <v>EXCEL CARE AT EGG HARBOR</v>
          </cell>
          <cell r="C337" t="str">
            <v>6818 DELILAH ROAD</v>
          </cell>
          <cell r="D337" t="str">
            <v>EGG HARBOR TOWNSHIP</v>
          </cell>
          <cell r="E337" t="str">
            <v>NJ</v>
          </cell>
          <cell r="F337">
            <v>8234</v>
          </cell>
          <cell r="G337">
            <v>551</v>
          </cell>
          <cell r="H337" t="str">
            <v>Number of hospitalizations per 1000 long-stay resident days</v>
          </cell>
          <cell r="I337" t="str">
            <v>Long Stay</v>
          </cell>
          <cell r="J337">
            <v>1.990273</v>
          </cell>
          <cell r="K337">
            <v>2.784653</v>
          </cell>
          <cell r="L337">
            <v>2.1443910000000002</v>
          </cell>
          <cell r="M337"/>
          <cell r="N337" t="str">
            <v>Y</v>
          </cell>
          <cell r="O337" t="str">
            <v>20210401-20220331</v>
          </cell>
          <cell r="P337" t="str">
            <v>6818 DELILAH ROAD, EGG HARBOR TOWNSHIP, NJ, 08234</v>
          </cell>
          <cell r="Q337">
            <v>44866</v>
          </cell>
        </row>
        <row r="338">
          <cell r="A338">
            <v>315515</v>
          </cell>
          <cell r="B338" t="str">
            <v>ATRIUM AT NAVESINK HARBOR, THE</v>
          </cell>
          <cell r="C338" t="str">
            <v>40 RIVERSIDE AVENUE</v>
          </cell>
          <cell r="D338" t="str">
            <v>RED BANK</v>
          </cell>
          <cell r="E338" t="str">
            <v>NJ</v>
          </cell>
          <cell r="F338">
            <v>7701</v>
          </cell>
          <cell r="G338">
            <v>551</v>
          </cell>
          <cell r="H338" t="str">
            <v>Number of hospitalizations per 1000 long-stay resident days</v>
          </cell>
          <cell r="I338" t="str">
            <v>Long Stay</v>
          </cell>
          <cell r="J338" t="str">
            <v>*</v>
          </cell>
          <cell r="K338"/>
          <cell r="L338"/>
          <cell r="M338">
            <v>9</v>
          </cell>
          <cell r="N338" t="str">
            <v>Y</v>
          </cell>
          <cell r="O338" t="str">
            <v>20210401-20220331</v>
          </cell>
          <cell r="P338" t="str">
            <v>40 RIVERSIDE AVENUE, RED BANK, NJ, 07701</v>
          </cell>
          <cell r="Q338">
            <v>44866</v>
          </cell>
        </row>
        <row r="339">
          <cell r="A339">
            <v>315516</v>
          </cell>
          <cell r="B339" t="str">
            <v>ADVANCED SUBACUTE REHABILITATION CENTER AT SEWELL</v>
          </cell>
          <cell r="C339" t="str">
            <v>685 SALINA ROAD</v>
          </cell>
          <cell r="D339" t="str">
            <v>SEWELL</v>
          </cell>
          <cell r="E339" t="str">
            <v>NJ</v>
          </cell>
          <cell r="F339">
            <v>8080</v>
          </cell>
          <cell r="G339">
            <v>551</v>
          </cell>
          <cell r="H339" t="str">
            <v>Number of hospitalizations per 1000 long-stay resident days</v>
          </cell>
          <cell r="I339" t="str">
            <v>Long Stay</v>
          </cell>
          <cell r="J339">
            <v>1.244715</v>
          </cell>
          <cell r="K339">
            <v>1.036842</v>
          </cell>
          <cell r="L339">
            <v>1.2766980000000001</v>
          </cell>
          <cell r="M339"/>
          <cell r="N339" t="str">
            <v>Y</v>
          </cell>
          <cell r="O339" t="str">
            <v>20210401-20220331</v>
          </cell>
          <cell r="P339" t="str">
            <v>685 SALINA ROAD, SEWELL, NJ, 08080</v>
          </cell>
          <cell r="Q339">
            <v>44866</v>
          </cell>
        </row>
        <row r="340">
          <cell r="A340">
            <v>315517</v>
          </cell>
          <cell r="B340" t="str">
            <v>PROMEDICA TOTAL REHAB + (MOORESTOWN)</v>
          </cell>
          <cell r="C340" t="str">
            <v>212 MARTER AVENUE</v>
          </cell>
          <cell r="D340" t="str">
            <v>MOORESTOWN</v>
          </cell>
          <cell r="E340" t="str">
            <v>NJ</v>
          </cell>
          <cell r="F340">
            <v>8057</v>
          </cell>
          <cell r="G340">
            <v>551</v>
          </cell>
          <cell r="H340" t="str">
            <v>Number of hospitalizations per 1000 long-stay resident days</v>
          </cell>
          <cell r="I340" t="str">
            <v>Long Stay</v>
          </cell>
          <cell r="J340" t="str">
            <v>---</v>
          </cell>
          <cell r="K340"/>
          <cell r="L340"/>
          <cell r="M340">
            <v>10</v>
          </cell>
          <cell r="N340" t="str">
            <v>Y</v>
          </cell>
          <cell r="O340" t="str">
            <v>20210401-20220331</v>
          </cell>
          <cell r="P340" t="str">
            <v>212 MARTER AVENUE, MOORESTOWN, NJ, 08057</v>
          </cell>
          <cell r="Q340">
            <v>44866</v>
          </cell>
        </row>
        <row r="341">
          <cell r="A341">
            <v>315518</v>
          </cell>
          <cell r="B341" t="str">
            <v>VENETIAN CARE &amp; REHABILITATION CENTER, THE</v>
          </cell>
          <cell r="C341" t="str">
            <v>275 JOHN T O'LEARY BOULEVARD</v>
          </cell>
          <cell r="D341" t="str">
            <v>SOUTH AMBOY</v>
          </cell>
          <cell r="E341" t="str">
            <v>NJ</v>
          </cell>
          <cell r="F341">
            <v>8879</v>
          </cell>
          <cell r="G341">
            <v>551</v>
          </cell>
          <cell r="H341" t="str">
            <v>Number of hospitalizations per 1000 long-stay resident days</v>
          </cell>
          <cell r="I341" t="str">
            <v>Long Stay</v>
          </cell>
          <cell r="J341">
            <v>1.8175349999999999</v>
          </cell>
          <cell r="K341">
            <v>1.902263</v>
          </cell>
          <cell r="L341">
            <v>1.604106</v>
          </cell>
          <cell r="M341"/>
          <cell r="N341" t="str">
            <v>Y</v>
          </cell>
          <cell r="O341" t="str">
            <v>20210401-20220331</v>
          </cell>
          <cell r="P341" t="str">
            <v>275 JOHN T O'LEARY BOULEVARD, SOUTH AMBOY, NJ, 08879</v>
          </cell>
          <cell r="Q341">
            <v>44866</v>
          </cell>
        </row>
        <row r="342">
          <cell r="A342">
            <v>315519</v>
          </cell>
          <cell r="B342" t="str">
            <v>ATRIUM POST ACUTE CARE OF HAMILTON</v>
          </cell>
          <cell r="C342" t="str">
            <v>3 HAMILTON HEALTH PLACE</v>
          </cell>
          <cell r="D342" t="str">
            <v>HAMILTON</v>
          </cell>
          <cell r="E342" t="str">
            <v>NJ</v>
          </cell>
          <cell r="F342">
            <v>8690</v>
          </cell>
          <cell r="G342">
            <v>551</v>
          </cell>
          <cell r="H342" t="str">
            <v>Number of hospitalizations per 1000 long-stay resident days</v>
          </cell>
          <cell r="I342" t="str">
            <v>Long Stay</v>
          </cell>
          <cell r="J342" t="str">
            <v>*</v>
          </cell>
          <cell r="K342"/>
          <cell r="L342"/>
          <cell r="M342">
            <v>9</v>
          </cell>
          <cell r="N342" t="str">
            <v>Y</v>
          </cell>
          <cell r="O342" t="str">
            <v>20210401-20220331</v>
          </cell>
          <cell r="P342" t="str">
            <v>3 HAMILTON HEALTH PLACE, HAMILTON, NJ, 08690</v>
          </cell>
          <cell r="Q342">
            <v>44866</v>
          </cell>
        </row>
        <row r="343">
          <cell r="A343">
            <v>315520</v>
          </cell>
          <cell r="B343" t="str">
            <v>SOMERSET WOODS REHABILITATION &amp; NURSING CENTER</v>
          </cell>
          <cell r="C343" t="str">
            <v>780 OLD NEW BRUNSWICK ROAD</v>
          </cell>
          <cell r="D343" t="str">
            <v>SOMERSET</v>
          </cell>
          <cell r="E343" t="str">
            <v>NJ</v>
          </cell>
          <cell r="F343">
            <v>8873</v>
          </cell>
          <cell r="G343">
            <v>551</v>
          </cell>
          <cell r="H343" t="str">
            <v>Number of hospitalizations per 1000 long-stay resident days</v>
          </cell>
          <cell r="I343" t="str">
            <v>Long Stay</v>
          </cell>
          <cell r="J343">
            <v>1.446286</v>
          </cell>
          <cell r="K343">
            <v>1.710037</v>
          </cell>
          <cell r="L343">
            <v>1.8121609999999999</v>
          </cell>
          <cell r="M343"/>
          <cell r="N343" t="str">
            <v>Y</v>
          </cell>
          <cell r="O343" t="str">
            <v>20210401-20220331</v>
          </cell>
          <cell r="P343" t="str">
            <v>780 OLD NEW BRUNSWICK ROAD, SOMERSET, NJ, 08873</v>
          </cell>
          <cell r="Q343">
            <v>44866</v>
          </cell>
        </row>
        <row r="344">
          <cell r="A344">
            <v>315521</v>
          </cell>
          <cell r="B344" t="str">
            <v>ATRIUM POST ACUTE CARE OF WOODBURY</v>
          </cell>
          <cell r="C344" t="str">
            <v>467 COOPER STREET</v>
          </cell>
          <cell r="D344" t="str">
            <v>WOODBURY</v>
          </cell>
          <cell r="E344" t="str">
            <v>NJ</v>
          </cell>
          <cell r="F344">
            <v>8096</v>
          </cell>
          <cell r="G344">
            <v>551</v>
          </cell>
          <cell r="H344" t="str">
            <v>Number of hospitalizations per 1000 long-stay resident days</v>
          </cell>
          <cell r="I344" t="str">
            <v>Long Stay</v>
          </cell>
          <cell r="J344" t="str">
            <v>*</v>
          </cell>
          <cell r="K344"/>
          <cell r="L344"/>
          <cell r="M344">
            <v>9</v>
          </cell>
          <cell r="N344" t="str">
            <v>Y</v>
          </cell>
          <cell r="O344" t="str">
            <v>20210401-20220331</v>
          </cell>
          <cell r="P344" t="str">
            <v>467 COOPER STREET, WOODBURY, NJ, 08096</v>
          </cell>
          <cell r="Q344">
            <v>44866</v>
          </cell>
        </row>
        <row r="345">
          <cell r="A345">
            <v>315522</v>
          </cell>
          <cell r="B345" t="str">
            <v>PROMEDICA TOTAL REHAB + (PISCATAWAY)</v>
          </cell>
          <cell r="C345" t="str">
            <v>10 STERLING DRIVE</v>
          </cell>
          <cell r="D345" t="str">
            <v>PISCATAWAY</v>
          </cell>
          <cell r="E345" t="str">
            <v>NJ</v>
          </cell>
          <cell r="F345">
            <v>8854</v>
          </cell>
          <cell r="G345">
            <v>551</v>
          </cell>
          <cell r="H345" t="str">
            <v>Number of hospitalizations per 1000 long-stay resident days</v>
          </cell>
          <cell r="I345" t="str">
            <v>Long Stay</v>
          </cell>
          <cell r="J345" t="str">
            <v>*</v>
          </cell>
          <cell r="K345"/>
          <cell r="L345"/>
          <cell r="M345">
            <v>9</v>
          </cell>
          <cell r="N345" t="str">
            <v>Y</v>
          </cell>
          <cell r="O345" t="str">
            <v>20210401-20220331</v>
          </cell>
          <cell r="P345" t="str">
            <v>10 STERLING DRIVE, PISCATAWAY, NJ, 08854</v>
          </cell>
          <cell r="Q345">
            <v>44866</v>
          </cell>
        </row>
        <row r="346">
          <cell r="A346">
            <v>315523</v>
          </cell>
          <cell r="B346" t="str">
            <v>CONTINUING CARE AT LANTERN HILL</v>
          </cell>
          <cell r="C346" t="str">
            <v>537 MOUNTAIN AVENUE</v>
          </cell>
          <cell r="D346" t="str">
            <v>NEW PROVIDENCE</v>
          </cell>
          <cell r="E346" t="str">
            <v>NJ</v>
          </cell>
          <cell r="F346">
            <v>7974</v>
          </cell>
          <cell r="G346">
            <v>551</v>
          </cell>
          <cell r="H346" t="str">
            <v>Number of hospitalizations per 1000 long-stay resident days</v>
          </cell>
          <cell r="I346" t="str">
            <v>Long Stay</v>
          </cell>
          <cell r="J346">
            <v>1.123273</v>
          </cell>
          <cell r="K346">
            <v>1.0302199999999999</v>
          </cell>
          <cell r="L346">
            <v>1.405691</v>
          </cell>
          <cell r="M346"/>
          <cell r="N346" t="str">
            <v>Y</v>
          </cell>
          <cell r="O346" t="str">
            <v>20210401-20220331</v>
          </cell>
          <cell r="P346" t="str">
            <v>537 MOUNTAIN AVENUE, NEW PROVIDENCE, NJ, 07974</v>
          </cell>
          <cell r="Q346">
            <v>44866</v>
          </cell>
        </row>
        <row r="347">
          <cell r="A347">
            <v>315524</v>
          </cell>
          <cell r="B347" t="str">
            <v>LAUREL BROOK REHABILITATION AND HEALTHCARE CENTER</v>
          </cell>
          <cell r="C347" t="str">
            <v>3718 CHURCH ROAD</v>
          </cell>
          <cell r="D347" t="str">
            <v>MOUNT LAUREL</v>
          </cell>
          <cell r="E347" t="str">
            <v>NJ</v>
          </cell>
          <cell r="F347">
            <v>8054</v>
          </cell>
          <cell r="G347">
            <v>551</v>
          </cell>
          <cell r="H347" t="str">
            <v>Number of hospitalizations per 1000 long-stay resident days</v>
          </cell>
          <cell r="I347" t="str">
            <v>Long Stay</v>
          </cell>
          <cell r="J347">
            <v>1.0855109999999999</v>
          </cell>
          <cell r="K347">
            <v>1.350922</v>
          </cell>
          <cell r="L347">
            <v>1.9073979999999999</v>
          </cell>
          <cell r="M347"/>
          <cell r="N347" t="str">
            <v>Y</v>
          </cell>
          <cell r="O347" t="str">
            <v>20210401-20220331</v>
          </cell>
          <cell r="P347" t="str">
            <v>3718 CHURCH ROAD, MOUNT LAUREL, NJ, 08054</v>
          </cell>
          <cell r="Q347">
            <v>44866</v>
          </cell>
        </row>
        <row r="348">
          <cell r="A348">
            <v>315525</v>
          </cell>
          <cell r="B348" t="str">
            <v>HUDSON HILLS SENIOR LIVING, LLC</v>
          </cell>
          <cell r="C348" t="str">
            <v>3161 KENNEDY BLVD</v>
          </cell>
          <cell r="D348" t="str">
            <v>NORTH BERGEN</v>
          </cell>
          <cell r="E348" t="str">
            <v>NJ</v>
          </cell>
          <cell r="F348">
            <v>7047</v>
          </cell>
          <cell r="G348">
            <v>551</v>
          </cell>
          <cell r="H348" t="str">
            <v>Number of hospitalizations per 1000 long-stay resident days</v>
          </cell>
          <cell r="I348" t="str">
            <v>Long Stay</v>
          </cell>
          <cell r="J348">
            <v>2.0611100000000002</v>
          </cell>
          <cell r="K348">
            <v>2.0755499999999998</v>
          </cell>
          <cell r="L348">
            <v>1.543396</v>
          </cell>
          <cell r="M348"/>
          <cell r="N348" t="str">
            <v>Y</v>
          </cell>
          <cell r="O348" t="str">
            <v>20210401-20220331</v>
          </cell>
          <cell r="P348" t="str">
            <v>3161 KENNEDY BLVD, NORTH BERGEN, NJ, 07047</v>
          </cell>
          <cell r="Q348">
            <v>44866</v>
          </cell>
        </row>
        <row r="349">
          <cell r="A349">
            <v>315526</v>
          </cell>
          <cell r="B349" t="str">
            <v>ATRIUM POST ACUTE CARE OF LIVINGSTON</v>
          </cell>
          <cell r="C349" t="str">
            <v>348 EAST CEDAR STREET</v>
          </cell>
          <cell r="D349" t="str">
            <v>LIVINGSTON</v>
          </cell>
          <cell r="E349" t="str">
            <v>NJ</v>
          </cell>
          <cell r="F349">
            <v>7039</v>
          </cell>
          <cell r="G349">
            <v>551</v>
          </cell>
          <cell r="H349" t="str">
            <v>Number of hospitalizations per 1000 long-stay resident days</v>
          </cell>
          <cell r="I349" t="str">
            <v>Long Stay</v>
          </cell>
          <cell r="J349" t="str">
            <v>*</v>
          </cell>
          <cell r="K349"/>
          <cell r="L349"/>
          <cell r="M349">
            <v>9</v>
          </cell>
          <cell r="N349" t="str">
            <v>Y</v>
          </cell>
          <cell r="O349" t="str">
            <v>20210401-20220331</v>
          </cell>
          <cell r="P349" t="str">
            <v>348 EAST CEDAR STREET, LIVINGSTON, NJ, 07039</v>
          </cell>
          <cell r="Q349">
            <v>44866</v>
          </cell>
        </row>
        <row r="350">
          <cell r="A350">
            <v>315527</v>
          </cell>
          <cell r="B350" t="str">
            <v>WINCHESTER GARDENS HEALTH CARE CENTER</v>
          </cell>
          <cell r="C350" t="str">
            <v>333 ELMWOOD AVENUE</v>
          </cell>
          <cell r="D350" t="str">
            <v>MAPLEWOOD</v>
          </cell>
          <cell r="E350" t="str">
            <v>NJ</v>
          </cell>
          <cell r="F350">
            <v>7040</v>
          </cell>
          <cell r="G350">
            <v>551</v>
          </cell>
          <cell r="H350" t="str">
            <v>Number of hospitalizations per 1000 long-stay resident days</v>
          </cell>
          <cell r="I350" t="str">
            <v>Long Stay</v>
          </cell>
          <cell r="J350" t="str">
            <v>*</v>
          </cell>
          <cell r="K350"/>
          <cell r="L350"/>
          <cell r="M350">
            <v>9</v>
          </cell>
          <cell r="N350" t="str">
            <v>Y</v>
          </cell>
          <cell r="O350" t="str">
            <v>20210401-20220331</v>
          </cell>
          <cell r="P350" t="str">
            <v>333 ELMWOOD AVENUE, MAPLEWOOD, NJ, 07040</v>
          </cell>
          <cell r="Q350">
            <v>44866</v>
          </cell>
        </row>
        <row r="351">
          <cell r="A351">
            <v>315528</v>
          </cell>
          <cell r="B351" t="str">
            <v>JEWISH HOME FOR REHABILITATION AND NURSING, THE</v>
          </cell>
          <cell r="C351" t="str">
            <v>1151 WEST MAIN STREET</v>
          </cell>
          <cell r="D351" t="str">
            <v>FREEHOLD</v>
          </cell>
          <cell r="E351" t="str">
            <v>NJ</v>
          </cell>
          <cell r="F351">
            <v>7728</v>
          </cell>
          <cell r="G351">
            <v>551</v>
          </cell>
          <cell r="H351" t="str">
            <v>Number of hospitalizations per 1000 long-stay resident days</v>
          </cell>
          <cell r="I351" t="str">
            <v>Long Stay</v>
          </cell>
          <cell r="J351">
            <v>1.9411560000000001</v>
          </cell>
          <cell r="K351">
            <v>2.2301519999999999</v>
          </cell>
          <cell r="L351">
            <v>1.760837</v>
          </cell>
          <cell r="M351"/>
          <cell r="N351" t="str">
            <v>Y</v>
          </cell>
          <cell r="O351" t="str">
            <v>20210401-20220331</v>
          </cell>
          <cell r="P351" t="str">
            <v>1151 WEST MAIN STREET, FREEHOLD, NJ, 07728</v>
          </cell>
          <cell r="Q351">
            <v>44866</v>
          </cell>
        </row>
        <row r="352">
          <cell r="A352">
            <v>315529</v>
          </cell>
          <cell r="B352" t="str">
            <v>SYCAMORE LIVING AT EAST HANOVER</v>
          </cell>
          <cell r="C352" t="str">
            <v>ONE SOUTH RIDGEDALE AVENUE</v>
          </cell>
          <cell r="D352" t="str">
            <v>EAST HANOVER</v>
          </cell>
          <cell r="E352" t="str">
            <v>NJ</v>
          </cell>
          <cell r="F352">
            <v>7936</v>
          </cell>
          <cell r="G352">
            <v>551</v>
          </cell>
          <cell r="H352" t="str">
            <v>Number of hospitalizations per 1000 long-stay resident days</v>
          </cell>
          <cell r="I352" t="str">
            <v>Long Stay</v>
          </cell>
          <cell r="J352">
            <v>1.8704419999999999</v>
          </cell>
          <cell r="K352">
            <v>2.022586</v>
          </cell>
          <cell r="L352">
            <v>1.6573260000000001</v>
          </cell>
          <cell r="M352"/>
          <cell r="N352" t="str">
            <v>Y</v>
          </cell>
          <cell r="O352" t="str">
            <v>20210401-20220331</v>
          </cell>
          <cell r="P352" t="str">
            <v>ONE SOUTH RIDGEDALE AVENUE, EAST HANOVER, NJ, 07936</v>
          </cell>
          <cell r="Q352">
            <v>44866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
      <sheetName val="Physically Restrained"/>
      <sheetName val="Falls with Major Injuries"/>
      <sheetName val="Antipsychotic Meds"/>
      <sheetName val="Pressure Ulcers"/>
      <sheetName val="Influenza"/>
      <sheetName val="hospitalizations per 1000"/>
    </sheetNames>
    <sheetDataSet>
      <sheetData sheetId="0"/>
      <sheetData sheetId="1"/>
      <sheetData sheetId="2">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409</v>
          </cell>
          <cell r="H2" t="str">
            <v>Percentage of long-stay residents who were physically restrained</v>
          </cell>
          <cell r="I2" t="str">
            <v>Long Stay</v>
          </cell>
          <cell r="J2">
            <v>0</v>
          </cell>
          <cell r="K2"/>
          <cell r="L2">
            <v>0</v>
          </cell>
          <cell r="M2"/>
          <cell r="N2">
            <v>0</v>
          </cell>
          <cell r="O2"/>
          <cell r="P2">
            <v>0</v>
          </cell>
          <cell r="Q2"/>
          <cell r="R2">
            <v>0</v>
          </cell>
          <cell r="S2"/>
          <cell r="T2" t="str">
            <v>N</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409</v>
          </cell>
          <cell r="H3" t="str">
            <v>Percentage of long-stay residents who were physically restrained</v>
          </cell>
          <cell r="I3" t="str">
            <v>Long Stay</v>
          </cell>
          <cell r="J3" t="str">
            <v>*</v>
          </cell>
          <cell r="K3">
            <v>9</v>
          </cell>
          <cell r="L3" t="str">
            <v>*</v>
          </cell>
          <cell r="M3">
            <v>9</v>
          </cell>
          <cell r="N3" t="str">
            <v>*</v>
          </cell>
          <cell r="O3">
            <v>9</v>
          </cell>
          <cell r="P3" t="str">
            <v>*</v>
          </cell>
          <cell r="Q3">
            <v>9</v>
          </cell>
          <cell r="R3" t="str">
            <v>*</v>
          </cell>
          <cell r="S3">
            <v>9</v>
          </cell>
          <cell r="T3" t="str">
            <v>N</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409</v>
          </cell>
          <cell r="H4" t="str">
            <v>Percentage of long-stay residents who were physically restrained</v>
          </cell>
          <cell r="I4" t="str">
            <v>Long Stay</v>
          </cell>
          <cell r="J4">
            <v>0</v>
          </cell>
          <cell r="K4"/>
          <cell r="L4">
            <v>0</v>
          </cell>
          <cell r="M4"/>
          <cell r="N4">
            <v>0</v>
          </cell>
          <cell r="O4"/>
          <cell r="P4">
            <v>0</v>
          </cell>
          <cell r="Q4"/>
          <cell r="R4">
            <v>0</v>
          </cell>
          <cell r="S4"/>
          <cell r="T4" t="str">
            <v>N</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409</v>
          </cell>
          <cell r="H5" t="str">
            <v>Percentage of long-stay residents who were physically restrained</v>
          </cell>
          <cell r="I5" t="str">
            <v>Long Stay</v>
          </cell>
          <cell r="J5">
            <v>0</v>
          </cell>
          <cell r="K5"/>
          <cell r="L5">
            <v>0</v>
          </cell>
          <cell r="M5"/>
          <cell r="N5">
            <v>0</v>
          </cell>
          <cell r="O5"/>
          <cell r="P5">
            <v>0</v>
          </cell>
          <cell r="Q5"/>
          <cell r="R5">
            <v>0</v>
          </cell>
          <cell r="S5"/>
          <cell r="T5" t="str">
            <v>N</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409</v>
          </cell>
          <cell r="H6" t="str">
            <v>Percentage of long-stay residents who were physically restrained</v>
          </cell>
          <cell r="I6" t="str">
            <v>Long Stay</v>
          </cell>
          <cell r="J6">
            <v>0</v>
          </cell>
          <cell r="K6"/>
          <cell r="L6">
            <v>0</v>
          </cell>
          <cell r="M6"/>
          <cell r="N6">
            <v>0</v>
          </cell>
          <cell r="O6"/>
          <cell r="P6">
            <v>0</v>
          </cell>
          <cell r="Q6"/>
          <cell r="R6">
            <v>0</v>
          </cell>
          <cell r="S6"/>
          <cell r="T6" t="str">
            <v>N</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409</v>
          </cell>
          <cell r="H7" t="str">
            <v>Percentage of long-stay residents who were physically restrained</v>
          </cell>
          <cell r="I7" t="str">
            <v>Long Stay</v>
          </cell>
          <cell r="J7">
            <v>0</v>
          </cell>
          <cell r="K7"/>
          <cell r="L7">
            <v>0</v>
          </cell>
          <cell r="M7"/>
          <cell r="N7">
            <v>0</v>
          </cell>
          <cell r="O7"/>
          <cell r="P7">
            <v>0</v>
          </cell>
          <cell r="Q7"/>
          <cell r="R7">
            <v>0</v>
          </cell>
          <cell r="S7"/>
          <cell r="T7" t="str">
            <v>N</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409</v>
          </cell>
          <cell r="H8" t="str">
            <v>Percentage of long-stay residents who were physically restrained</v>
          </cell>
          <cell r="I8" t="str">
            <v>Long Stay</v>
          </cell>
          <cell r="J8">
            <v>0</v>
          </cell>
          <cell r="K8"/>
          <cell r="L8">
            <v>0</v>
          </cell>
          <cell r="M8"/>
          <cell r="N8">
            <v>0</v>
          </cell>
          <cell r="O8"/>
          <cell r="P8">
            <v>0</v>
          </cell>
          <cell r="Q8"/>
          <cell r="R8">
            <v>0</v>
          </cell>
          <cell r="S8"/>
          <cell r="T8" t="str">
            <v>N</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409</v>
          </cell>
          <cell r="H9" t="str">
            <v>Percentage of long-stay residents who were physically restrained</v>
          </cell>
          <cell r="I9" t="str">
            <v>Long Stay</v>
          </cell>
          <cell r="J9">
            <v>0</v>
          </cell>
          <cell r="K9"/>
          <cell r="L9">
            <v>0</v>
          </cell>
          <cell r="M9"/>
          <cell r="N9">
            <v>0</v>
          </cell>
          <cell r="O9"/>
          <cell r="P9">
            <v>0</v>
          </cell>
          <cell r="Q9"/>
          <cell r="R9">
            <v>0</v>
          </cell>
          <cell r="S9"/>
          <cell r="T9" t="str">
            <v>N</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409</v>
          </cell>
          <cell r="H10" t="str">
            <v>Percentage of long-stay residents who were physically restrained</v>
          </cell>
          <cell r="I10" t="str">
            <v>Long Stay</v>
          </cell>
          <cell r="J10">
            <v>0</v>
          </cell>
          <cell r="K10"/>
          <cell r="L10">
            <v>0</v>
          </cell>
          <cell r="M10"/>
          <cell r="N10">
            <v>0</v>
          </cell>
          <cell r="O10"/>
          <cell r="P10">
            <v>0</v>
          </cell>
          <cell r="Q10"/>
          <cell r="R10">
            <v>0</v>
          </cell>
          <cell r="S10"/>
          <cell r="T10" t="str">
            <v>N</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409</v>
          </cell>
          <cell r="H11" t="str">
            <v>Percentage of long-stay residents who were physically restrained</v>
          </cell>
          <cell r="I11" t="str">
            <v>Long Stay</v>
          </cell>
          <cell r="J11">
            <v>0</v>
          </cell>
          <cell r="K11"/>
          <cell r="L11">
            <v>0</v>
          </cell>
          <cell r="M11"/>
          <cell r="N11">
            <v>0</v>
          </cell>
          <cell r="O11"/>
          <cell r="P11">
            <v>0</v>
          </cell>
          <cell r="Q11"/>
          <cell r="R11">
            <v>0</v>
          </cell>
          <cell r="S11"/>
          <cell r="T11" t="str">
            <v>N</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409</v>
          </cell>
          <cell r="H12" t="str">
            <v>Percentage of long-stay residents who were physically restrained</v>
          </cell>
          <cell r="I12" t="str">
            <v>Long Stay</v>
          </cell>
          <cell r="J12" t="str">
            <v>*</v>
          </cell>
          <cell r="K12">
            <v>9</v>
          </cell>
          <cell r="L12" t="str">
            <v>*</v>
          </cell>
          <cell r="M12">
            <v>9</v>
          </cell>
          <cell r="N12">
            <v>0</v>
          </cell>
          <cell r="O12"/>
          <cell r="P12">
            <v>0</v>
          </cell>
          <cell r="Q12"/>
          <cell r="R12">
            <v>0</v>
          </cell>
          <cell r="S12"/>
          <cell r="T12" t="str">
            <v>N</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409</v>
          </cell>
          <cell r="H13" t="str">
            <v>Percentage of long-stay residents who were physically restrained</v>
          </cell>
          <cell r="I13" t="str">
            <v>Long Stay</v>
          </cell>
          <cell r="J13">
            <v>0</v>
          </cell>
          <cell r="K13"/>
          <cell r="L13">
            <v>0</v>
          </cell>
          <cell r="M13"/>
          <cell r="N13">
            <v>0</v>
          </cell>
          <cell r="O13"/>
          <cell r="P13">
            <v>0</v>
          </cell>
          <cell r="Q13"/>
          <cell r="R13">
            <v>0</v>
          </cell>
          <cell r="S13"/>
          <cell r="T13" t="str">
            <v>N</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409</v>
          </cell>
          <cell r="H14" t="str">
            <v>Percentage of long-stay residents who were physically restrained</v>
          </cell>
          <cell r="I14" t="str">
            <v>Long Stay</v>
          </cell>
          <cell r="J14">
            <v>0</v>
          </cell>
          <cell r="K14"/>
          <cell r="L14">
            <v>0</v>
          </cell>
          <cell r="M14"/>
          <cell r="N14">
            <v>0</v>
          </cell>
          <cell r="O14"/>
          <cell r="P14">
            <v>0</v>
          </cell>
          <cell r="Q14"/>
          <cell r="R14">
            <v>0</v>
          </cell>
          <cell r="S14"/>
          <cell r="T14" t="str">
            <v>N</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409</v>
          </cell>
          <cell r="H15" t="str">
            <v>Percentage of long-stay residents who were physically restrained</v>
          </cell>
          <cell r="I15" t="str">
            <v>Long Stay</v>
          </cell>
          <cell r="J15">
            <v>0</v>
          </cell>
          <cell r="K15"/>
          <cell r="L15">
            <v>0</v>
          </cell>
          <cell r="M15"/>
          <cell r="N15">
            <v>0</v>
          </cell>
          <cell r="O15"/>
          <cell r="P15">
            <v>0</v>
          </cell>
          <cell r="Q15"/>
          <cell r="R15">
            <v>0</v>
          </cell>
          <cell r="S15"/>
          <cell r="T15" t="str">
            <v>N</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409</v>
          </cell>
          <cell r="H16" t="str">
            <v>Percentage of long-stay residents who were physically restrained</v>
          </cell>
          <cell r="I16" t="str">
            <v>Long Stay</v>
          </cell>
          <cell r="J16">
            <v>0</v>
          </cell>
          <cell r="K16"/>
          <cell r="L16">
            <v>0</v>
          </cell>
          <cell r="M16"/>
          <cell r="N16">
            <v>0</v>
          </cell>
          <cell r="O16"/>
          <cell r="P16">
            <v>0</v>
          </cell>
          <cell r="Q16"/>
          <cell r="R16">
            <v>0</v>
          </cell>
          <cell r="S16"/>
          <cell r="T16" t="str">
            <v>N</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409</v>
          </cell>
          <cell r="H17" t="str">
            <v>Percentage of long-stay residents who were physically restrained</v>
          </cell>
          <cell r="I17" t="str">
            <v>Long Stay</v>
          </cell>
          <cell r="J17">
            <v>0</v>
          </cell>
          <cell r="K17"/>
          <cell r="L17">
            <v>1.1764699999999999</v>
          </cell>
          <cell r="M17"/>
          <cell r="N17">
            <v>1.19048</v>
          </cell>
          <cell r="O17"/>
          <cell r="P17">
            <v>0</v>
          </cell>
          <cell r="Q17"/>
          <cell r="R17">
            <v>0.61538499999999996</v>
          </cell>
          <cell r="S17"/>
          <cell r="T17" t="str">
            <v>N</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409</v>
          </cell>
          <cell r="H18" t="str">
            <v>Percentage of long-stay residents who were physically restrained</v>
          </cell>
          <cell r="I18" t="str">
            <v>Long Stay</v>
          </cell>
          <cell r="J18">
            <v>0</v>
          </cell>
          <cell r="K18"/>
          <cell r="L18">
            <v>0</v>
          </cell>
          <cell r="M18"/>
          <cell r="N18">
            <v>0</v>
          </cell>
          <cell r="O18"/>
          <cell r="P18">
            <v>0</v>
          </cell>
          <cell r="Q18"/>
          <cell r="R18">
            <v>0</v>
          </cell>
          <cell r="S18"/>
          <cell r="T18" t="str">
            <v>N</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409</v>
          </cell>
          <cell r="H19" t="str">
            <v>Percentage of long-stay residents who were physically restrained</v>
          </cell>
          <cell r="I19" t="str">
            <v>Long Stay</v>
          </cell>
          <cell r="J19">
            <v>0</v>
          </cell>
          <cell r="K19"/>
          <cell r="L19">
            <v>0</v>
          </cell>
          <cell r="M19"/>
          <cell r="N19">
            <v>0</v>
          </cell>
          <cell r="O19"/>
          <cell r="P19">
            <v>0</v>
          </cell>
          <cell r="Q19"/>
          <cell r="R19">
            <v>0</v>
          </cell>
          <cell r="S19"/>
          <cell r="T19" t="str">
            <v>N</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409</v>
          </cell>
          <cell r="H20" t="str">
            <v>Percentage of long-stay residents who were physically restrained</v>
          </cell>
          <cell r="I20" t="str">
            <v>Long Stay</v>
          </cell>
          <cell r="J20">
            <v>0</v>
          </cell>
          <cell r="K20"/>
          <cell r="L20">
            <v>0</v>
          </cell>
          <cell r="M20"/>
          <cell r="N20">
            <v>0</v>
          </cell>
          <cell r="O20"/>
          <cell r="P20">
            <v>0</v>
          </cell>
          <cell r="Q20"/>
          <cell r="R20">
            <v>0</v>
          </cell>
          <cell r="S20"/>
          <cell r="T20" t="str">
            <v>N</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409</v>
          </cell>
          <cell r="H21" t="str">
            <v>Percentage of long-stay residents who were physically restrained</v>
          </cell>
          <cell r="I21" t="str">
            <v>Long Stay</v>
          </cell>
          <cell r="J21">
            <v>0</v>
          </cell>
          <cell r="K21"/>
          <cell r="L21">
            <v>0.92593000000000003</v>
          </cell>
          <cell r="M21"/>
          <cell r="N21">
            <v>0.86207</v>
          </cell>
          <cell r="O21"/>
          <cell r="P21">
            <v>0.85470000000000002</v>
          </cell>
          <cell r="Q21"/>
          <cell r="R21">
            <v>0.66815199999999997</v>
          </cell>
          <cell r="S21"/>
          <cell r="T21" t="str">
            <v>N</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409</v>
          </cell>
          <cell r="H22" t="str">
            <v>Percentage of long-stay residents who were physically restrained</v>
          </cell>
          <cell r="I22" t="str">
            <v>Long Stay</v>
          </cell>
          <cell r="J22">
            <v>0</v>
          </cell>
          <cell r="K22"/>
          <cell r="L22">
            <v>0</v>
          </cell>
          <cell r="M22"/>
          <cell r="N22">
            <v>0</v>
          </cell>
          <cell r="O22"/>
          <cell r="P22">
            <v>0</v>
          </cell>
          <cell r="Q22"/>
          <cell r="R22">
            <v>0</v>
          </cell>
          <cell r="S22"/>
          <cell r="T22" t="str">
            <v>N</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409</v>
          </cell>
          <cell r="H23" t="str">
            <v>Percentage of long-stay residents who were physically restrained</v>
          </cell>
          <cell r="I23" t="str">
            <v>Long Stay</v>
          </cell>
          <cell r="J23">
            <v>0</v>
          </cell>
          <cell r="K23"/>
          <cell r="L23">
            <v>0</v>
          </cell>
          <cell r="M23"/>
          <cell r="N23">
            <v>0</v>
          </cell>
          <cell r="O23"/>
          <cell r="P23">
            <v>0</v>
          </cell>
          <cell r="Q23"/>
          <cell r="R23">
            <v>0</v>
          </cell>
          <cell r="S23"/>
          <cell r="T23" t="str">
            <v>N</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409</v>
          </cell>
          <cell r="H24" t="str">
            <v>Percentage of long-stay residents who were physically restrained</v>
          </cell>
          <cell r="I24" t="str">
            <v>Long Stay</v>
          </cell>
          <cell r="J24">
            <v>0</v>
          </cell>
          <cell r="K24"/>
          <cell r="L24">
            <v>0</v>
          </cell>
          <cell r="M24"/>
          <cell r="N24">
            <v>0</v>
          </cell>
          <cell r="O24"/>
          <cell r="P24">
            <v>0</v>
          </cell>
          <cell r="Q24"/>
          <cell r="R24">
            <v>0</v>
          </cell>
          <cell r="S24"/>
          <cell r="T24" t="str">
            <v>N</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409</v>
          </cell>
          <cell r="H25" t="str">
            <v>Percentage of long-stay residents who were physically restrained</v>
          </cell>
          <cell r="I25" t="str">
            <v>Long Stay</v>
          </cell>
          <cell r="J25">
            <v>0</v>
          </cell>
          <cell r="K25"/>
          <cell r="L25">
            <v>0</v>
          </cell>
          <cell r="M25"/>
          <cell r="N25">
            <v>0</v>
          </cell>
          <cell r="O25"/>
          <cell r="P25">
            <v>0</v>
          </cell>
          <cell r="Q25"/>
          <cell r="R25">
            <v>0</v>
          </cell>
          <cell r="S25"/>
          <cell r="T25" t="str">
            <v>N</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409</v>
          </cell>
          <cell r="H26" t="str">
            <v>Percentage of long-stay residents who were physically restrained</v>
          </cell>
          <cell r="I26" t="str">
            <v>Long Stay</v>
          </cell>
          <cell r="J26">
            <v>0</v>
          </cell>
          <cell r="K26"/>
          <cell r="L26">
            <v>0</v>
          </cell>
          <cell r="M26"/>
          <cell r="N26">
            <v>0</v>
          </cell>
          <cell r="O26"/>
          <cell r="P26">
            <v>0</v>
          </cell>
          <cell r="Q26"/>
          <cell r="R26">
            <v>0</v>
          </cell>
          <cell r="S26"/>
          <cell r="T26" t="str">
            <v>N</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409</v>
          </cell>
          <cell r="H27" t="str">
            <v>Percentage of long-stay residents who were physically restrained</v>
          </cell>
          <cell r="I27" t="str">
            <v>Long Stay</v>
          </cell>
          <cell r="J27">
            <v>0</v>
          </cell>
          <cell r="K27"/>
          <cell r="L27">
            <v>0</v>
          </cell>
          <cell r="M27"/>
          <cell r="N27">
            <v>0</v>
          </cell>
          <cell r="O27"/>
          <cell r="P27">
            <v>0</v>
          </cell>
          <cell r="Q27"/>
          <cell r="R27">
            <v>0</v>
          </cell>
          <cell r="S27"/>
          <cell r="T27" t="str">
            <v>N</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409</v>
          </cell>
          <cell r="H28" t="str">
            <v>Percentage of long-stay residents who were physically restrained</v>
          </cell>
          <cell r="I28" t="str">
            <v>Long Stay</v>
          </cell>
          <cell r="J28">
            <v>0</v>
          </cell>
          <cell r="K28"/>
          <cell r="L28">
            <v>0</v>
          </cell>
          <cell r="M28"/>
          <cell r="N28">
            <v>0</v>
          </cell>
          <cell r="O28"/>
          <cell r="P28">
            <v>0</v>
          </cell>
          <cell r="Q28"/>
          <cell r="R28">
            <v>0</v>
          </cell>
          <cell r="S28"/>
          <cell r="T28" t="str">
            <v>N</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409</v>
          </cell>
          <cell r="H29" t="str">
            <v>Percentage of long-stay residents who were physically restrained</v>
          </cell>
          <cell r="I29" t="str">
            <v>Long Stay</v>
          </cell>
          <cell r="J29">
            <v>0</v>
          </cell>
          <cell r="K29"/>
          <cell r="L29">
            <v>0</v>
          </cell>
          <cell r="M29"/>
          <cell r="N29">
            <v>0</v>
          </cell>
          <cell r="O29"/>
          <cell r="P29">
            <v>0</v>
          </cell>
          <cell r="Q29"/>
          <cell r="R29">
            <v>0</v>
          </cell>
          <cell r="S29"/>
          <cell r="T29" t="str">
            <v>N</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409</v>
          </cell>
          <cell r="H30" t="str">
            <v>Percentage of long-stay residents who were physically restrained</v>
          </cell>
          <cell r="I30" t="str">
            <v>Long Stay</v>
          </cell>
          <cell r="J30">
            <v>0</v>
          </cell>
          <cell r="K30"/>
          <cell r="L30">
            <v>0</v>
          </cell>
          <cell r="M30"/>
          <cell r="N30">
            <v>0</v>
          </cell>
          <cell r="O30"/>
          <cell r="P30">
            <v>0</v>
          </cell>
          <cell r="Q30"/>
          <cell r="R30">
            <v>0</v>
          </cell>
          <cell r="S30"/>
          <cell r="T30" t="str">
            <v>N</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409</v>
          </cell>
          <cell r="H31" t="str">
            <v>Percentage of long-stay residents who were physically restrained</v>
          </cell>
          <cell r="I31" t="str">
            <v>Long Stay</v>
          </cell>
          <cell r="J31">
            <v>0</v>
          </cell>
          <cell r="K31"/>
          <cell r="L31">
            <v>0</v>
          </cell>
          <cell r="M31"/>
          <cell r="N31">
            <v>0</v>
          </cell>
          <cell r="O31"/>
          <cell r="P31">
            <v>0</v>
          </cell>
          <cell r="Q31"/>
          <cell r="R31">
            <v>0</v>
          </cell>
          <cell r="S31"/>
          <cell r="T31" t="str">
            <v>N</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409</v>
          </cell>
          <cell r="H32" t="str">
            <v>Percentage of long-stay residents who were physically restrained</v>
          </cell>
          <cell r="I32" t="str">
            <v>Long Stay</v>
          </cell>
          <cell r="J32">
            <v>0</v>
          </cell>
          <cell r="K32"/>
          <cell r="L32">
            <v>0</v>
          </cell>
          <cell r="M32"/>
          <cell r="N32">
            <v>0</v>
          </cell>
          <cell r="O32"/>
          <cell r="P32">
            <v>0</v>
          </cell>
          <cell r="Q32"/>
          <cell r="R32">
            <v>0</v>
          </cell>
          <cell r="S32"/>
          <cell r="T32" t="str">
            <v>N</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409</v>
          </cell>
          <cell r="H33" t="str">
            <v>Percentage of long-stay residents who were physically restrained</v>
          </cell>
          <cell r="I33" t="str">
            <v>Long Stay</v>
          </cell>
          <cell r="J33">
            <v>0</v>
          </cell>
          <cell r="K33"/>
          <cell r="L33">
            <v>0</v>
          </cell>
          <cell r="M33"/>
          <cell r="N33">
            <v>0</v>
          </cell>
          <cell r="O33"/>
          <cell r="P33">
            <v>0</v>
          </cell>
          <cell r="Q33"/>
          <cell r="R33">
            <v>0</v>
          </cell>
          <cell r="S33"/>
          <cell r="T33" t="str">
            <v>N</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409</v>
          </cell>
          <cell r="H34" t="str">
            <v>Percentage of long-stay residents who were physically restrained</v>
          </cell>
          <cell r="I34" t="str">
            <v>Long Stay</v>
          </cell>
          <cell r="J34">
            <v>0</v>
          </cell>
          <cell r="K34"/>
          <cell r="L34">
            <v>0</v>
          </cell>
          <cell r="M34"/>
          <cell r="N34">
            <v>0</v>
          </cell>
          <cell r="O34"/>
          <cell r="P34">
            <v>0</v>
          </cell>
          <cell r="Q34"/>
          <cell r="R34">
            <v>0</v>
          </cell>
          <cell r="S34"/>
          <cell r="T34" t="str">
            <v>N</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409</v>
          </cell>
          <cell r="H35" t="str">
            <v>Percentage of long-stay residents who were physically restrained</v>
          </cell>
          <cell r="I35" t="str">
            <v>Long Stay</v>
          </cell>
          <cell r="J35">
            <v>0</v>
          </cell>
          <cell r="K35"/>
          <cell r="L35">
            <v>0</v>
          </cell>
          <cell r="M35"/>
          <cell r="N35">
            <v>0</v>
          </cell>
          <cell r="O35"/>
          <cell r="P35">
            <v>0</v>
          </cell>
          <cell r="Q35"/>
          <cell r="R35">
            <v>0</v>
          </cell>
          <cell r="S35"/>
          <cell r="T35" t="str">
            <v>N</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409</v>
          </cell>
          <cell r="H36" t="str">
            <v>Percentage of long-stay residents who were physically restrained</v>
          </cell>
          <cell r="I36" t="str">
            <v>Long Stay</v>
          </cell>
          <cell r="J36" t="str">
            <v>*</v>
          </cell>
          <cell r="K36">
            <v>9</v>
          </cell>
          <cell r="L36" t="str">
            <v>*</v>
          </cell>
          <cell r="M36">
            <v>9</v>
          </cell>
          <cell r="N36" t="str">
            <v>*</v>
          </cell>
          <cell r="O36">
            <v>9</v>
          </cell>
          <cell r="P36" t="str">
            <v>*</v>
          </cell>
          <cell r="Q36">
            <v>9</v>
          </cell>
          <cell r="R36" t="str">
            <v>*</v>
          </cell>
          <cell r="S36">
            <v>9</v>
          </cell>
          <cell r="T36" t="str">
            <v>N</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409</v>
          </cell>
          <cell r="H37" t="str">
            <v>Percentage of long-stay residents who were physically restrained</v>
          </cell>
          <cell r="I37" t="str">
            <v>Long Stay</v>
          </cell>
          <cell r="J37">
            <v>1.0869599999999999</v>
          </cell>
          <cell r="K37"/>
          <cell r="L37">
            <v>1.0416700000000001</v>
          </cell>
          <cell r="M37"/>
          <cell r="N37">
            <v>1.0309299999999999</v>
          </cell>
          <cell r="O37"/>
          <cell r="P37">
            <v>1.0638300000000001</v>
          </cell>
          <cell r="Q37"/>
          <cell r="R37">
            <v>1.0554110000000001</v>
          </cell>
          <cell r="S37"/>
          <cell r="T37" t="str">
            <v>N</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409</v>
          </cell>
          <cell r="H38" t="str">
            <v>Percentage of long-stay residents who were physically restrained</v>
          </cell>
          <cell r="I38" t="str">
            <v>Long Stay</v>
          </cell>
          <cell r="J38">
            <v>0</v>
          </cell>
          <cell r="K38"/>
          <cell r="L38">
            <v>0</v>
          </cell>
          <cell r="M38"/>
          <cell r="N38">
            <v>0</v>
          </cell>
          <cell r="O38"/>
          <cell r="P38">
            <v>0</v>
          </cell>
          <cell r="Q38"/>
          <cell r="R38">
            <v>0</v>
          </cell>
          <cell r="S38"/>
          <cell r="T38" t="str">
            <v>N</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409</v>
          </cell>
          <cell r="H39" t="str">
            <v>Percentage of long-stay residents who were physically restrained</v>
          </cell>
          <cell r="I39" t="str">
            <v>Long Stay</v>
          </cell>
          <cell r="J39">
            <v>0</v>
          </cell>
          <cell r="K39"/>
          <cell r="L39">
            <v>0</v>
          </cell>
          <cell r="M39"/>
          <cell r="N39">
            <v>0</v>
          </cell>
          <cell r="O39"/>
          <cell r="P39">
            <v>0</v>
          </cell>
          <cell r="Q39"/>
          <cell r="R39">
            <v>0</v>
          </cell>
          <cell r="S39"/>
          <cell r="T39" t="str">
            <v>N</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409</v>
          </cell>
          <cell r="H40" t="str">
            <v>Percentage of long-stay residents who were physically restrained</v>
          </cell>
          <cell r="I40" t="str">
            <v>Long Stay</v>
          </cell>
          <cell r="J40">
            <v>0</v>
          </cell>
          <cell r="K40"/>
          <cell r="L40">
            <v>0</v>
          </cell>
          <cell r="M40"/>
          <cell r="N40">
            <v>0</v>
          </cell>
          <cell r="O40"/>
          <cell r="P40">
            <v>0</v>
          </cell>
          <cell r="Q40"/>
          <cell r="R40">
            <v>0</v>
          </cell>
          <cell r="S40"/>
          <cell r="T40" t="str">
            <v>N</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409</v>
          </cell>
          <cell r="H41" t="str">
            <v>Percentage of long-stay residents who were physically restrained</v>
          </cell>
          <cell r="I41" t="str">
            <v>Long Stay</v>
          </cell>
          <cell r="J41">
            <v>0</v>
          </cell>
          <cell r="K41"/>
          <cell r="L41">
            <v>0</v>
          </cell>
          <cell r="M41"/>
          <cell r="N41">
            <v>0</v>
          </cell>
          <cell r="O41"/>
          <cell r="P41">
            <v>0</v>
          </cell>
          <cell r="Q41"/>
          <cell r="R41">
            <v>0</v>
          </cell>
          <cell r="S41"/>
          <cell r="T41" t="str">
            <v>N</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409</v>
          </cell>
          <cell r="H42" t="str">
            <v>Percentage of long-stay residents who were physically restrained</v>
          </cell>
          <cell r="I42" t="str">
            <v>Long Stay</v>
          </cell>
          <cell r="J42">
            <v>0</v>
          </cell>
          <cell r="K42"/>
          <cell r="L42">
            <v>0</v>
          </cell>
          <cell r="M42"/>
          <cell r="N42">
            <v>0</v>
          </cell>
          <cell r="O42"/>
          <cell r="P42">
            <v>0</v>
          </cell>
          <cell r="Q42"/>
          <cell r="R42">
            <v>0</v>
          </cell>
          <cell r="S42"/>
          <cell r="T42" t="str">
            <v>N</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409</v>
          </cell>
          <cell r="H43" t="str">
            <v>Percentage of long-stay residents who were physically restrained</v>
          </cell>
          <cell r="I43" t="str">
            <v>Long Stay</v>
          </cell>
          <cell r="J43">
            <v>0</v>
          </cell>
          <cell r="K43"/>
          <cell r="L43">
            <v>0</v>
          </cell>
          <cell r="M43"/>
          <cell r="N43">
            <v>0</v>
          </cell>
          <cell r="O43"/>
          <cell r="P43">
            <v>0</v>
          </cell>
          <cell r="Q43"/>
          <cell r="R43">
            <v>0</v>
          </cell>
          <cell r="S43"/>
          <cell r="T43" t="str">
            <v>N</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409</v>
          </cell>
          <cell r="H44" t="str">
            <v>Percentage of long-stay residents who were physically restrained</v>
          </cell>
          <cell r="I44" t="str">
            <v>Long Stay</v>
          </cell>
          <cell r="J44">
            <v>5.7471300000000003</v>
          </cell>
          <cell r="K44"/>
          <cell r="L44">
            <v>4.5454499999999998</v>
          </cell>
          <cell r="M44"/>
          <cell r="N44">
            <v>3.3333300000000001</v>
          </cell>
          <cell r="O44"/>
          <cell r="P44">
            <v>3.3333300000000001</v>
          </cell>
          <cell r="Q44"/>
          <cell r="R44">
            <v>4.2253499999999997</v>
          </cell>
          <cell r="S44"/>
          <cell r="T44" t="str">
            <v>N</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409</v>
          </cell>
          <cell r="H45" t="str">
            <v>Percentage of long-stay residents who were physically restrained</v>
          </cell>
          <cell r="I45" t="str">
            <v>Long Stay</v>
          </cell>
          <cell r="J45">
            <v>0</v>
          </cell>
          <cell r="K45"/>
          <cell r="L45">
            <v>0</v>
          </cell>
          <cell r="M45"/>
          <cell r="N45">
            <v>0</v>
          </cell>
          <cell r="O45"/>
          <cell r="P45">
            <v>0</v>
          </cell>
          <cell r="Q45"/>
          <cell r="R45">
            <v>0</v>
          </cell>
          <cell r="S45"/>
          <cell r="T45" t="str">
            <v>N</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409</v>
          </cell>
          <cell r="H46" t="str">
            <v>Percentage of long-stay residents who were physically restrained</v>
          </cell>
          <cell r="I46" t="str">
            <v>Long Stay</v>
          </cell>
          <cell r="J46">
            <v>0</v>
          </cell>
          <cell r="K46"/>
          <cell r="L46">
            <v>0</v>
          </cell>
          <cell r="M46"/>
          <cell r="N46">
            <v>0</v>
          </cell>
          <cell r="O46"/>
          <cell r="P46">
            <v>0</v>
          </cell>
          <cell r="Q46"/>
          <cell r="R46">
            <v>0</v>
          </cell>
          <cell r="S46"/>
          <cell r="T46" t="str">
            <v>N</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409</v>
          </cell>
          <cell r="H47" t="str">
            <v>Percentage of long-stay residents who were physically restrained</v>
          </cell>
          <cell r="I47" t="str">
            <v>Long Stay</v>
          </cell>
          <cell r="J47">
            <v>0</v>
          </cell>
          <cell r="K47"/>
          <cell r="L47">
            <v>0</v>
          </cell>
          <cell r="M47"/>
          <cell r="N47">
            <v>0</v>
          </cell>
          <cell r="O47"/>
          <cell r="P47">
            <v>0</v>
          </cell>
          <cell r="Q47"/>
          <cell r="R47">
            <v>0</v>
          </cell>
          <cell r="S47"/>
          <cell r="T47" t="str">
            <v>N</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409</v>
          </cell>
          <cell r="H48" t="str">
            <v>Percentage of long-stay residents who were physically restrained</v>
          </cell>
          <cell r="I48" t="str">
            <v>Long Stay</v>
          </cell>
          <cell r="J48">
            <v>0</v>
          </cell>
          <cell r="K48"/>
          <cell r="L48">
            <v>0</v>
          </cell>
          <cell r="M48"/>
          <cell r="N48">
            <v>0</v>
          </cell>
          <cell r="O48"/>
          <cell r="P48">
            <v>0</v>
          </cell>
          <cell r="Q48"/>
          <cell r="R48">
            <v>0</v>
          </cell>
          <cell r="S48"/>
          <cell r="T48" t="str">
            <v>N</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409</v>
          </cell>
          <cell r="H49" t="str">
            <v>Percentage of long-stay residents who were physically restrained</v>
          </cell>
          <cell r="I49" t="str">
            <v>Long Stay</v>
          </cell>
          <cell r="J49">
            <v>0</v>
          </cell>
          <cell r="K49"/>
          <cell r="L49">
            <v>0</v>
          </cell>
          <cell r="M49"/>
          <cell r="N49">
            <v>0</v>
          </cell>
          <cell r="O49"/>
          <cell r="P49">
            <v>0</v>
          </cell>
          <cell r="Q49"/>
          <cell r="R49">
            <v>0</v>
          </cell>
          <cell r="S49"/>
          <cell r="T49" t="str">
            <v>N</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409</v>
          </cell>
          <cell r="H50" t="str">
            <v>Percentage of long-stay residents who were physically restrained</v>
          </cell>
          <cell r="I50" t="str">
            <v>Long Stay</v>
          </cell>
          <cell r="J50">
            <v>0</v>
          </cell>
          <cell r="K50"/>
          <cell r="L50">
            <v>0</v>
          </cell>
          <cell r="M50"/>
          <cell r="N50">
            <v>0</v>
          </cell>
          <cell r="O50"/>
          <cell r="P50">
            <v>0</v>
          </cell>
          <cell r="Q50"/>
          <cell r="R50">
            <v>0</v>
          </cell>
          <cell r="S50"/>
          <cell r="T50" t="str">
            <v>N</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409</v>
          </cell>
          <cell r="H51" t="str">
            <v>Percentage of long-stay residents who were physically restrained</v>
          </cell>
          <cell r="I51" t="str">
            <v>Long Stay</v>
          </cell>
          <cell r="J51">
            <v>0</v>
          </cell>
          <cell r="K51"/>
          <cell r="L51">
            <v>0</v>
          </cell>
          <cell r="M51"/>
          <cell r="N51">
            <v>0</v>
          </cell>
          <cell r="O51"/>
          <cell r="P51">
            <v>0</v>
          </cell>
          <cell r="Q51"/>
          <cell r="R51">
            <v>0</v>
          </cell>
          <cell r="S51"/>
          <cell r="T51" t="str">
            <v>N</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409</v>
          </cell>
          <cell r="H52" t="str">
            <v>Percentage of long-stay residents who were physically restrained</v>
          </cell>
          <cell r="I52" t="str">
            <v>Long Stay</v>
          </cell>
          <cell r="J52">
            <v>0</v>
          </cell>
          <cell r="K52"/>
          <cell r="L52">
            <v>0</v>
          </cell>
          <cell r="M52"/>
          <cell r="N52">
            <v>0</v>
          </cell>
          <cell r="O52"/>
          <cell r="P52">
            <v>0</v>
          </cell>
          <cell r="Q52"/>
          <cell r="R52">
            <v>0</v>
          </cell>
          <cell r="S52"/>
          <cell r="T52" t="str">
            <v>N</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409</v>
          </cell>
          <cell r="H53" t="str">
            <v>Percentage of long-stay residents who were physically restrained</v>
          </cell>
          <cell r="I53" t="str">
            <v>Long Stay</v>
          </cell>
          <cell r="J53">
            <v>0</v>
          </cell>
          <cell r="K53"/>
          <cell r="L53">
            <v>0</v>
          </cell>
          <cell r="M53"/>
          <cell r="N53">
            <v>0</v>
          </cell>
          <cell r="O53"/>
          <cell r="P53">
            <v>0</v>
          </cell>
          <cell r="Q53"/>
          <cell r="R53">
            <v>0</v>
          </cell>
          <cell r="S53"/>
          <cell r="T53" t="str">
            <v>N</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409</v>
          </cell>
          <cell r="H54" t="str">
            <v>Percentage of long-stay residents who were physically restrained</v>
          </cell>
          <cell r="I54" t="str">
            <v>Long Stay</v>
          </cell>
          <cell r="J54">
            <v>0</v>
          </cell>
          <cell r="K54"/>
          <cell r="L54">
            <v>0</v>
          </cell>
          <cell r="M54"/>
          <cell r="N54">
            <v>0</v>
          </cell>
          <cell r="O54"/>
          <cell r="P54">
            <v>0</v>
          </cell>
          <cell r="Q54"/>
          <cell r="R54">
            <v>0</v>
          </cell>
          <cell r="S54"/>
          <cell r="T54" t="str">
            <v>N</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409</v>
          </cell>
          <cell r="H55" t="str">
            <v>Percentage of long-stay residents who were physically restrained</v>
          </cell>
          <cell r="I55" t="str">
            <v>Long Stay</v>
          </cell>
          <cell r="J55">
            <v>0</v>
          </cell>
          <cell r="K55"/>
          <cell r="L55">
            <v>0</v>
          </cell>
          <cell r="M55"/>
          <cell r="N55">
            <v>0</v>
          </cell>
          <cell r="O55"/>
          <cell r="P55">
            <v>0</v>
          </cell>
          <cell r="Q55"/>
          <cell r="R55">
            <v>0</v>
          </cell>
          <cell r="S55"/>
          <cell r="T55" t="str">
            <v>N</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409</v>
          </cell>
          <cell r="H56" t="str">
            <v>Percentage of long-stay residents who were physically restrained</v>
          </cell>
          <cell r="I56" t="str">
            <v>Long Stay</v>
          </cell>
          <cell r="J56">
            <v>0</v>
          </cell>
          <cell r="K56"/>
          <cell r="L56">
            <v>0</v>
          </cell>
          <cell r="M56"/>
          <cell r="N56">
            <v>0</v>
          </cell>
          <cell r="O56"/>
          <cell r="P56">
            <v>0</v>
          </cell>
          <cell r="Q56"/>
          <cell r="R56">
            <v>0</v>
          </cell>
          <cell r="S56"/>
          <cell r="T56" t="str">
            <v>N</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409</v>
          </cell>
          <cell r="H57" t="str">
            <v>Percentage of long-stay residents who were physically restrained</v>
          </cell>
          <cell r="I57" t="str">
            <v>Long Stay</v>
          </cell>
          <cell r="J57">
            <v>0</v>
          </cell>
          <cell r="K57"/>
          <cell r="L57">
            <v>0</v>
          </cell>
          <cell r="M57"/>
          <cell r="N57">
            <v>0</v>
          </cell>
          <cell r="O57"/>
          <cell r="P57">
            <v>0</v>
          </cell>
          <cell r="Q57"/>
          <cell r="R57">
            <v>0</v>
          </cell>
          <cell r="S57"/>
          <cell r="T57" t="str">
            <v>N</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409</v>
          </cell>
          <cell r="H58" t="str">
            <v>Percentage of long-stay residents who were physically restrained</v>
          </cell>
          <cell r="I58" t="str">
            <v>Long Stay</v>
          </cell>
          <cell r="J58">
            <v>0</v>
          </cell>
          <cell r="K58"/>
          <cell r="L58">
            <v>0</v>
          </cell>
          <cell r="M58"/>
          <cell r="N58">
            <v>0</v>
          </cell>
          <cell r="O58"/>
          <cell r="P58">
            <v>0</v>
          </cell>
          <cell r="Q58"/>
          <cell r="R58">
            <v>0</v>
          </cell>
          <cell r="S58"/>
          <cell r="T58" t="str">
            <v>N</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409</v>
          </cell>
          <cell r="H59" t="str">
            <v>Percentage of long-stay residents who were physically restrained</v>
          </cell>
          <cell r="I59" t="str">
            <v>Long Stay</v>
          </cell>
          <cell r="J59">
            <v>0</v>
          </cell>
          <cell r="K59"/>
          <cell r="L59">
            <v>0</v>
          </cell>
          <cell r="M59"/>
          <cell r="N59">
            <v>0</v>
          </cell>
          <cell r="O59"/>
          <cell r="P59">
            <v>0</v>
          </cell>
          <cell r="Q59"/>
          <cell r="R59">
            <v>0</v>
          </cell>
          <cell r="S59"/>
          <cell r="T59" t="str">
            <v>N</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409</v>
          </cell>
          <cell r="H60" t="str">
            <v>Percentage of long-stay residents who were physically restrained</v>
          </cell>
          <cell r="I60" t="str">
            <v>Long Stay</v>
          </cell>
          <cell r="J60">
            <v>0</v>
          </cell>
          <cell r="K60"/>
          <cell r="L60">
            <v>0</v>
          </cell>
          <cell r="M60"/>
          <cell r="N60">
            <v>0</v>
          </cell>
          <cell r="O60"/>
          <cell r="P60">
            <v>0</v>
          </cell>
          <cell r="Q60"/>
          <cell r="R60">
            <v>0</v>
          </cell>
          <cell r="S60"/>
          <cell r="T60" t="str">
            <v>N</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409</v>
          </cell>
          <cell r="H61" t="str">
            <v>Percentage of long-stay residents who were physically restrained</v>
          </cell>
          <cell r="I61" t="str">
            <v>Long Stay</v>
          </cell>
          <cell r="J61" t="str">
            <v>*</v>
          </cell>
          <cell r="K61">
            <v>9</v>
          </cell>
          <cell r="L61" t="str">
            <v>*</v>
          </cell>
          <cell r="M61">
            <v>9</v>
          </cell>
          <cell r="N61" t="str">
            <v>*</v>
          </cell>
          <cell r="O61">
            <v>9</v>
          </cell>
          <cell r="P61" t="str">
            <v>*</v>
          </cell>
          <cell r="Q61">
            <v>9</v>
          </cell>
          <cell r="R61" t="str">
            <v>*</v>
          </cell>
          <cell r="S61">
            <v>9</v>
          </cell>
          <cell r="T61" t="str">
            <v>N</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409</v>
          </cell>
          <cell r="H62" t="str">
            <v>Percentage of long-stay residents who were physically restrained</v>
          </cell>
          <cell r="I62" t="str">
            <v>Long Stay</v>
          </cell>
          <cell r="J62">
            <v>0</v>
          </cell>
          <cell r="K62"/>
          <cell r="L62">
            <v>0</v>
          </cell>
          <cell r="M62"/>
          <cell r="N62">
            <v>0</v>
          </cell>
          <cell r="O62"/>
          <cell r="P62">
            <v>0</v>
          </cell>
          <cell r="Q62"/>
          <cell r="R62">
            <v>0</v>
          </cell>
          <cell r="S62"/>
          <cell r="T62" t="str">
            <v>N</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409</v>
          </cell>
          <cell r="H63" t="str">
            <v>Percentage of long-stay residents who were physically restrained</v>
          </cell>
          <cell r="I63" t="str">
            <v>Long Stay</v>
          </cell>
          <cell r="J63">
            <v>0</v>
          </cell>
          <cell r="K63"/>
          <cell r="L63">
            <v>0</v>
          </cell>
          <cell r="M63"/>
          <cell r="N63">
            <v>0</v>
          </cell>
          <cell r="O63"/>
          <cell r="P63">
            <v>0</v>
          </cell>
          <cell r="Q63"/>
          <cell r="R63">
            <v>0</v>
          </cell>
          <cell r="S63"/>
          <cell r="T63" t="str">
            <v>N</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409</v>
          </cell>
          <cell r="H64" t="str">
            <v>Percentage of long-stay residents who were physically restrained</v>
          </cell>
          <cell r="I64" t="str">
            <v>Long Stay</v>
          </cell>
          <cell r="J64">
            <v>0</v>
          </cell>
          <cell r="K64"/>
          <cell r="L64" t="str">
            <v>*</v>
          </cell>
          <cell r="M64">
            <v>9</v>
          </cell>
          <cell r="N64" t="str">
            <v>---</v>
          </cell>
          <cell r="O64">
            <v>10</v>
          </cell>
          <cell r="P64" t="str">
            <v>---</v>
          </cell>
          <cell r="Q64">
            <v>10</v>
          </cell>
          <cell r="R64">
            <v>0</v>
          </cell>
          <cell r="S64"/>
          <cell r="T64" t="str">
            <v>N</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409</v>
          </cell>
          <cell r="H65" t="str">
            <v>Percentage of long-stay residents who were physically restrained</v>
          </cell>
          <cell r="I65" t="str">
            <v>Long Stay</v>
          </cell>
          <cell r="J65">
            <v>0</v>
          </cell>
          <cell r="K65"/>
          <cell r="L65">
            <v>0</v>
          </cell>
          <cell r="M65"/>
          <cell r="N65">
            <v>0</v>
          </cell>
          <cell r="O65"/>
          <cell r="P65">
            <v>0</v>
          </cell>
          <cell r="Q65"/>
          <cell r="R65">
            <v>0</v>
          </cell>
          <cell r="S65"/>
          <cell r="T65" t="str">
            <v>N</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409</v>
          </cell>
          <cell r="H66" t="str">
            <v>Percentage of long-stay residents who were physically restrained</v>
          </cell>
          <cell r="I66" t="str">
            <v>Long Stay</v>
          </cell>
          <cell r="J66">
            <v>0</v>
          </cell>
          <cell r="K66"/>
          <cell r="L66">
            <v>0</v>
          </cell>
          <cell r="M66"/>
          <cell r="N66">
            <v>0</v>
          </cell>
          <cell r="O66"/>
          <cell r="P66">
            <v>0</v>
          </cell>
          <cell r="Q66"/>
          <cell r="R66">
            <v>0</v>
          </cell>
          <cell r="S66"/>
          <cell r="T66" t="str">
            <v>N</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409</v>
          </cell>
          <cell r="H67" t="str">
            <v>Percentage of long-stay residents who were physically restrained</v>
          </cell>
          <cell r="I67" t="str">
            <v>Long Stay</v>
          </cell>
          <cell r="J67">
            <v>0</v>
          </cell>
          <cell r="K67"/>
          <cell r="L67">
            <v>0</v>
          </cell>
          <cell r="M67"/>
          <cell r="N67">
            <v>0</v>
          </cell>
          <cell r="O67"/>
          <cell r="P67">
            <v>0</v>
          </cell>
          <cell r="Q67"/>
          <cell r="R67">
            <v>0</v>
          </cell>
          <cell r="S67"/>
          <cell r="T67" t="str">
            <v>N</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409</v>
          </cell>
          <cell r="H68" t="str">
            <v>Percentage of long-stay residents who were physically restrained</v>
          </cell>
          <cell r="I68" t="str">
            <v>Long Stay</v>
          </cell>
          <cell r="J68">
            <v>0</v>
          </cell>
          <cell r="K68"/>
          <cell r="L68">
            <v>0</v>
          </cell>
          <cell r="M68"/>
          <cell r="N68">
            <v>0</v>
          </cell>
          <cell r="O68"/>
          <cell r="P68">
            <v>0</v>
          </cell>
          <cell r="Q68"/>
          <cell r="R68">
            <v>0</v>
          </cell>
          <cell r="S68"/>
          <cell r="T68" t="str">
            <v>N</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409</v>
          </cell>
          <cell r="H69" t="str">
            <v>Percentage of long-stay residents who were physically restrained</v>
          </cell>
          <cell r="I69" t="str">
            <v>Long Stay</v>
          </cell>
          <cell r="J69">
            <v>0</v>
          </cell>
          <cell r="K69"/>
          <cell r="L69">
            <v>0</v>
          </cell>
          <cell r="M69"/>
          <cell r="N69">
            <v>0</v>
          </cell>
          <cell r="O69"/>
          <cell r="P69">
            <v>0</v>
          </cell>
          <cell r="Q69"/>
          <cell r="R69">
            <v>0</v>
          </cell>
          <cell r="S69"/>
          <cell r="T69" t="str">
            <v>N</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409</v>
          </cell>
          <cell r="H70" t="str">
            <v>Percentage of long-stay residents who were physically restrained</v>
          </cell>
          <cell r="I70" t="str">
            <v>Long Stay</v>
          </cell>
          <cell r="J70">
            <v>0</v>
          </cell>
          <cell r="K70"/>
          <cell r="L70">
            <v>0</v>
          </cell>
          <cell r="M70"/>
          <cell r="N70">
            <v>0</v>
          </cell>
          <cell r="O70"/>
          <cell r="P70">
            <v>0</v>
          </cell>
          <cell r="Q70"/>
          <cell r="R70">
            <v>0</v>
          </cell>
          <cell r="S70"/>
          <cell r="T70" t="str">
            <v>N</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409</v>
          </cell>
          <cell r="H71" t="str">
            <v>Percentage of long-stay residents who were physically restrained</v>
          </cell>
          <cell r="I71" t="str">
            <v>Long Stay</v>
          </cell>
          <cell r="J71">
            <v>0</v>
          </cell>
          <cell r="K71"/>
          <cell r="L71">
            <v>0</v>
          </cell>
          <cell r="M71"/>
          <cell r="N71">
            <v>0</v>
          </cell>
          <cell r="O71"/>
          <cell r="P71">
            <v>0</v>
          </cell>
          <cell r="Q71"/>
          <cell r="R71">
            <v>0</v>
          </cell>
          <cell r="S71"/>
          <cell r="T71" t="str">
            <v>N</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409</v>
          </cell>
          <cell r="H72" t="str">
            <v>Percentage of long-stay residents who were physically restrained</v>
          </cell>
          <cell r="I72" t="str">
            <v>Long Stay</v>
          </cell>
          <cell r="J72">
            <v>0</v>
          </cell>
          <cell r="K72"/>
          <cell r="L72">
            <v>0</v>
          </cell>
          <cell r="M72"/>
          <cell r="N72">
            <v>0</v>
          </cell>
          <cell r="O72"/>
          <cell r="P72">
            <v>0</v>
          </cell>
          <cell r="Q72"/>
          <cell r="R72">
            <v>0</v>
          </cell>
          <cell r="S72"/>
          <cell r="T72" t="str">
            <v>N</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409</v>
          </cell>
          <cell r="H73" t="str">
            <v>Percentage of long-stay residents who were physically restrained</v>
          </cell>
          <cell r="I73" t="str">
            <v>Long Stay</v>
          </cell>
          <cell r="J73">
            <v>0</v>
          </cell>
          <cell r="K73"/>
          <cell r="L73">
            <v>0</v>
          </cell>
          <cell r="M73"/>
          <cell r="N73">
            <v>0</v>
          </cell>
          <cell r="O73"/>
          <cell r="P73">
            <v>0</v>
          </cell>
          <cell r="Q73"/>
          <cell r="R73">
            <v>0</v>
          </cell>
          <cell r="S73"/>
          <cell r="T73" t="str">
            <v>N</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409</v>
          </cell>
          <cell r="H74" t="str">
            <v>Percentage of long-stay residents who were physically restrained</v>
          </cell>
          <cell r="I74" t="str">
            <v>Long Stay</v>
          </cell>
          <cell r="J74">
            <v>0</v>
          </cell>
          <cell r="K74"/>
          <cell r="L74">
            <v>0</v>
          </cell>
          <cell r="M74"/>
          <cell r="N74">
            <v>0</v>
          </cell>
          <cell r="O74"/>
          <cell r="P74">
            <v>0</v>
          </cell>
          <cell r="Q74"/>
          <cell r="R74">
            <v>0</v>
          </cell>
          <cell r="S74"/>
          <cell r="T74" t="str">
            <v>N</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409</v>
          </cell>
          <cell r="H75" t="str">
            <v>Percentage of long-stay residents who were physically restrained</v>
          </cell>
          <cell r="I75" t="str">
            <v>Long Stay</v>
          </cell>
          <cell r="J75">
            <v>0</v>
          </cell>
          <cell r="K75"/>
          <cell r="L75">
            <v>0</v>
          </cell>
          <cell r="M75"/>
          <cell r="N75">
            <v>0</v>
          </cell>
          <cell r="O75"/>
          <cell r="P75">
            <v>0</v>
          </cell>
          <cell r="Q75"/>
          <cell r="R75">
            <v>0</v>
          </cell>
          <cell r="S75"/>
          <cell r="T75" t="str">
            <v>N</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409</v>
          </cell>
          <cell r="H76" t="str">
            <v>Percentage of long-stay residents who were physically restrained</v>
          </cell>
          <cell r="I76" t="str">
            <v>Long Stay</v>
          </cell>
          <cell r="J76" t="str">
            <v>*</v>
          </cell>
          <cell r="K76">
            <v>9</v>
          </cell>
          <cell r="L76" t="str">
            <v>*</v>
          </cell>
          <cell r="M76">
            <v>9</v>
          </cell>
          <cell r="N76" t="str">
            <v>*</v>
          </cell>
          <cell r="O76">
            <v>9</v>
          </cell>
          <cell r="P76" t="str">
            <v>*</v>
          </cell>
          <cell r="Q76">
            <v>9</v>
          </cell>
          <cell r="R76" t="str">
            <v>*</v>
          </cell>
          <cell r="S76">
            <v>9</v>
          </cell>
          <cell r="T76" t="str">
            <v>N</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409</v>
          </cell>
          <cell r="H77" t="str">
            <v>Percentage of long-stay residents who were physically restrained</v>
          </cell>
          <cell r="I77" t="str">
            <v>Long Stay</v>
          </cell>
          <cell r="J77" t="str">
            <v>*</v>
          </cell>
          <cell r="K77">
            <v>9</v>
          </cell>
          <cell r="L77" t="str">
            <v>*</v>
          </cell>
          <cell r="M77">
            <v>9</v>
          </cell>
          <cell r="N77" t="str">
            <v>*</v>
          </cell>
          <cell r="O77">
            <v>9</v>
          </cell>
          <cell r="P77" t="str">
            <v>*</v>
          </cell>
          <cell r="Q77">
            <v>9</v>
          </cell>
          <cell r="R77" t="str">
            <v>*</v>
          </cell>
          <cell r="S77">
            <v>9</v>
          </cell>
          <cell r="T77" t="str">
            <v>N</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409</v>
          </cell>
          <cell r="H78" t="str">
            <v>Percentage of long-stay residents who were physically restrained</v>
          </cell>
          <cell r="I78" t="str">
            <v>Long Stay</v>
          </cell>
          <cell r="J78">
            <v>0</v>
          </cell>
          <cell r="K78"/>
          <cell r="L78">
            <v>0</v>
          </cell>
          <cell r="M78"/>
          <cell r="N78">
            <v>0</v>
          </cell>
          <cell r="O78"/>
          <cell r="P78">
            <v>0</v>
          </cell>
          <cell r="Q78"/>
          <cell r="R78">
            <v>0</v>
          </cell>
          <cell r="S78"/>
          <cell r="T78" t="str">
            <v>N</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409</v>
          </cell>
          <cell r="H79" t="str">
            <v>Percentage of long-stay residents who were physically restrained</v>
          </cell>
          <cell r="I79" t="str">
            <v>Long Stay</v>
          </cell>
          <cell r="J79">
            <v>0</v>
          </cell>
          <cell r="K79"/>
          <cell r="L79">
            <v>1.1235999999999999</v>
          </cell>
          <cell r="M79"/>
          <cell r="N79">
            <v>0</v>
          </cell>
          <cell r="O79"/>
          <cell r="P79">
            <v>0</v>
          </cell>
          <cell r="Q79"/>
          <cell r="R79">
            <v>0.36900500000000003</v>
          </cell>
          <cell r="S79"/>
          <cell r="T79" t="str">
            <v>N</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409</v>
          </cell>
          <cell r="H80" t="str">
            <v>Percentage of long-stay residents who were physically restrained</v>
          </cell>
          <cell r="I80" t="str">
            <v>Long Stay</v>
          </cell>
          <cell r="J80">
            <v>0</v>
          </cell>
          <cell r="K80"/>
          <cell r="L80">
            <v>0</v>
          </cell>
          <cell r="M80"/>
          <cell r="N80">
            <v>0</v>
          </cell>
          <cell r="O80"/>
          <cell r="P80">
            <v>0</v>
          </cell>
          <cell r="Q80"/>
          <cell r="R80">
            <v>0</v>
          </cell>
          <cell r="S80"/>
          <cell r="T80" t="str">
            <v>N</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409</v>
          </cell>
          <cell r="H81" t="str">
            <v>Percentage of long-stay residents who were physically restrained</v>
          </cell>
          <cell r="I81" t="str">
            <v>Long Stay</v>
          </cell>
          <cell r="J81">
            <v>0</v>
          </cell>
          <cell r="K81"/>
          <cell r="L81">
            <v>0</v>
          </cell>
          <cell r="M81"/>
          <cell r="N81">
            <v>0</v>
          </cell>
          <cell r="O81"/>
          <cell r="P81">
            <v>0</v>
          </cell>
          <cell r="Q81"/>
          <cell r="R81">
            <v>0</v>
          </cell>
          <cell r="S81"/>
          <cell r="T81" t="str">
            <v>N</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409</v>
          </cell>
          <cell r="H82" t="str">
            <v>Percentage of long-stay residents who were physically restrained</v>
          </cell>
          <cell r="I82" t="str">
            <v>Long Stay</v>
          </cell>
          <cell r="J82">
            <v>0</v>
          </cell>
          <cell r="K82"/>
          <cell r="L82">
            <v>0</v>
          </cell>
          <cell r="M82"/>
          <cell r="N82">
            <v>0</v>
          </cell>
          <cell r="O82"/>
          <cell r="P82">
            <v>0</v>
          </cell>
          <cell r="Q82"/>
          <cell r="R82">
            <v>0</v>
          </cell>
          <cell r="S82"/>
          <cell r="T82" t="str">
            <v>N</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409</v>
          </cell>
          <cell r="H83" t="str">
            <v>Percentage of long-stay residents who were physically restrained</v>
          </cell>
          <cell r="I83" t="str">
            <v>Long Stay</v>
          </cell>
          <cell r="J83">
            <v>0</v>
          </cell>
          <cell r="K83"/>
          <cell r="L83">
            <v>0</v>
          </cell>
          <cell r="M83"/>
          <cell r="N83">
            <v>0</v>
          </cell>
          <cell r="O83"/>
          <cell r="P83">
            <v>0</v>
          </cell>
          <cell r="Q83"/>
          <cell r="R83">
            <v>0</v>
          </cell>
          <cell r="S83"/>
          <cell r="T83" t="str">
            <v>N</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409</v>
          </cell>
          <cell r="H84" t="str">
            <v>Percentage of long-stay residents who were physically restrained</v>
          </cell>
          <cell r="I84" t="str">
            <v>Long Stay</v>
          </cell>
          <cell r="J84">
            <v>0</v>
          </cell>
          <cell r="K84"/>
          <cell r="L84">
            <v>0</v>
          </cell>
          <cell r="M84"/>
          <cell r="N84">
            <v>0</v>
          </cell>
          <cell r="O84"/>
          <cell r="P84">
            <v>0</v>
          </cell>
          <cell r="Q84"/>
          <cell r="R84">
            <v>0</v>
          </cell>
          <cell r="S84"/>
          <cell r="T84" t="str">
            <v>N</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409</v>
          </cell>
          <cell r="H85" t="str">
            <v>Percentage of long-stay residents who were physically restrained</v>
          </cell>
          <cell r="I85" t="str">
            <v>Long Stay</v>
          </cell>
          <cell r="J85">
            <v>0</v>
          </cell>
          <cell r="K85"/>
          <cell r="L85">
            <v>0</v>
          </cell>
          <cell r="M85"/>
          <cell r="N85">
            <v>0</v>
          </cell>
          <cell r="O85"/>
          <cell r="P85">
            <v>0</v>
          </cell>
          <cell r="Q85"/>
          <cell r="R85">
            <v>0</v>
          </cell>
          <cell r="S85"/>
          <cell r="T85" t="str">
            <v>N</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409</v>
          </cell>
          <cell r="H86" t="str">
            <v>Percentage of long-stay residents who were physically restrained</v>
          </cell>
          <cell r="I86" t="str">
            <v>Long Stay</v>
          </cell>
          <cell r="J86">
            <v>0</v>
          </cell>
          <cell r="K86"/>
          <cell r="L86">
            <v>0</v>
          </cell>
          <cell r="M86"/>
          <cell r="N86">
            <v>0</v>
          </cell>
          <cell r="O86"/>
          <cell r="P86">
            <v>0</v>
          </cell>
          <cell r="Q86"/>
          <cell r="R86">
            <v>0</v>
          </cell>
          <cell r="S86"/>
          <cell r="T86" t="str">
            <v>N</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409</v>
          </cell>
          <cell r="H87" t="str">
            <v>Percentage of long-stay residents who were physically restrained</v>
          </cell>
          <cell r="I87" t="str">
            <v>Long Stay</v>
          </cell>
          <cell r="J87">
            <v>0</v>
          </cell>
          <cell r="K87"/>
          <cell r="L87">
            <v>0</v>
          </cell>
          <cell r="M87"/>
          <cell r="N87">
            <v>0</v>
          </cell>
          <cell r="O87"/>
          <cell r="P87">
            <v>0</v>
          </cell>
          <cell r="Q87"/>
          <cell r="R87">
            <v>0</v>
          </cell>
          <cell r="S87"/>
          <cell r="T87" t="str">
            <v>N</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409</v>
          </cell>
          <cell r="H88" t="str">
            <v>Percentage of long-stay residents who were physically restrained</v>
          </cell>
          <cell r="I88" t="str">
            <v>Long Stay</v>
          </cell>
          <cell r="J88">
            <v>0</v>
          </cell>
          <cell r="K88"/>
          <cell r="L88">
            <v>0</v>
          </cell>
          <cell r="M88"/>
          <cell r="N88">
            <v>0</v>
          </cell>
          <cell r="O88"/>
          <cell r="P88">
            <v>0</v>
          </cell>
          <cell r="Q88"/>
          <cell r="R88">
            <v>0</v>
          </cell>
          <cell r="S88"/>
          <cell r="T88" t="str">
            <v>N</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409</v>
          </cell>
          <cell r="H89" t="str">
            <v>Percentage of long-stay residents who were physically restrained</v>
          </cell>
          <cell r="I89" t="str">
            <v>Long Stay</v>
          </cell>
          <cell r="J89">
            <v>0</v>
          </cell>
          <cell r="K89"/>
          <cell r="L89">
            <v>0</v>
          </cell>
          <cell r="M89"/>
          <cell r="N89">
            <v>0</v>
          </cell>
          <cell r="O89"/>
          <cell r="P89">
            <v>0</v>
          </cell>
          <cell r="Q89"/>
          <cell r="R89">
            <v>0</v>
          </cell>
          <cell r="S89"/>
          <cell r="T89" t="str">
            <v>N</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409</v>
          </cell>
          <cell r="H90" t="str">
            <v>Percentage of long-stay residents who were physically restrained</v>
          </cell>
          <cell r="I90" t="str">
            <v>Long Stay</v>
          </cell>
          <cell r="J90">
            <v>0</v>
          </cell>
          <cell r="K90"/>
          <cell r="L90">
            <v>0</v>
          </cell>
          <cell r="M90"/>
          <cell r="N90">
            <v>0</v>
          </cell>
          <cell r="O90"/>
          <cell r="P90">
            <v>0</v>
          </cell>
          <cell r="Q90"/>
          <cell r="R90">
            <v>0</v>
          </cell>
          <cell r="S90"/>
          <cell r="T90" t="str">
            <v>N</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409</v>
          </cell>
          <cell r="H91" t="str">
            <v>Percentage of long-stay residents who were physically restrained</v>
          </cell>
          <cell r="I91" t="str">
            <v>Long Stay</v>
          </cell>
          <cell r="J91">
            <v>0</v>
          </cell>
          <cell r="K91"/>
          <cell r="L91">
            <v>0</v>
          </cell>
          <cell r="M91"/>
          <cell r="N91">
            <v>0</v>
          </cell>
          <cell r="O91"/>
          <cell r="P91">
            <v>0</v>
          </cell>
          <cell r="Q91"/>
          <cell r="R91">
            <v>0</v>
          </cell>
          <cell r="S91"/>
          <cell r="T91" t="str">
            <v>N</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409</v>
          </cell>
          <cell r="H92" t="str">
            <v>Percentage of long-stay residents who were physically restrained</v>
          </cell>
          <cell r="I92" t="str">
            <v>Long Stay</v>
          </cell>
          <cell r="J92">
            <v>1.3333299999999999</v>
          </cell>
          <cell r="K92"/>
          <cell r="L92">
            <v>1.3333299999999999</v>
          </cell>
          <cell r="M92"/>
          <cell r="N92">
            <v>1.3513500000000001</v>
          </cell>
          <cell r="O92"/>
          <cell r="P92">
            <v>1.31579</v>
          </cell>
          <cell r="Q92"/>
          <cell r="R92">
            <v>1.333331</v>
          </cell>
          <cell r="S92"/>
          <cell r="T92" t="str">
            <v>N</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409</v>
          </cell>
          <cell r="H93" t="str">
            <v>Percentage of long-stay residents who were physically restrained</v>
          </cell>
          <cell r="I93" t="str">
            <v>Long Stay</v>
          </cell>
          <cell r="J93">
            <v>0</v>
          </cell>
          <cell r="K93"/>
          <cell r="L93">
            <v>0</v>
          </cell>
          <cell r="M93"/>
          <cell r="N93">
            <v>0</v>
          </cell>
          <cell r="O93"/>
          <cell r="P93">
            <v>0</v>
          </cell>
          <cell r="Q93"/>
          <cell r="R93">
            <v>0</v>
          </cell>
          <cell r="S93"/>
          <cell r="T93" t="str">
            <v>N</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409</v>
          </cell>
          <cell r="H94" t="str">
            <v>Percentage of long-stay residents who were physically restrained</v>
          </cell>
          <cell r="I94" t="str">
            <v>Long Stay</v>
          </cell>
          <cell r="J94">
            <v>0</v>
          </cell>
          <cell r="K94"/>
          <cell r="L94">
            <v>0</v>
          </cell>
          <cell r="M94"/>
          <cell r="N94">
            <v>0</v>
          </cell>
          <cell r="O94"/>
          <cell r="P94">
            <v>0</v>
          </cell>
          <cell r="Q94"/>
          <cell r="R94">
            <v>0</v>
          </cell>
          <cell r="S94"/>
          <cell r="T94" t="str">
            <v>N</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409</v>
          </cell>
          <cell r="H95" t="str">
            <v>Percentage of long-stay residents who were physically restrained</v>
          </cell>
          <cell r="I95" t="str">
            <v>Long Stay</v>
          </cell>
          <cell r="J95">
            <v>0</v>
          </cell>
          <cell r="K95"/>
          <cell r="L95">
            <v>0</v>
          </cell>
          <cell r="M95"/>
          <cell r="N95">
            <v>0</v>
          </cell>
          <cell r="O95"/>
          <cell r="P95">
            <v>0</v>
          </cell>
          <cell r="Q95"/>
          <cell r="R95">
            <v>0</v>
          </cell>
          <cell r="S95"/>
          <cell r="T95" t="str">
            <v>N</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409</v>
          </cell>
          <cell r="H96" t="str">
            <v>Percentage of long-stay residents who were physically restrained</v>
          </cell>
          <cell r="I96" t="str">
            <v>Long Stay</v>
          </cell>
          <cell r="J96">
            <v>0</v>
          </cell>
          <cell r="K96"/>
          <cell r="L96">
            <v>0</v>
          </cell>
          <cell r="M96"/>
          <cell r="N96">
            <v>0</v>
          </cell>
          <cell r="O96"/>
          <cell r="P96">
            <v>0</v>
          </cell>
          <cell r="Q96"/>
          <cell r="R96">
            <v>0</v>
          </cell>
          <cell r="S96"/>
          <cell r="T96" t="str">
            <v>N</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409</v>
          </cell>
          <cell r="H97" t="str">
            <v>Percentage of long-stay residents who were physically restrained</v>
          </cell>
          <cell r="I97" t="str">
            <v>Long Stay</v>
          </cell>
          <cell r="J97">
            <v>0</v>
          </cell>
          <cell r="K97"/>
          <cell r="L97">
            <v>0</v>
          </cell>
          <cell r="M97"/>
          <cell r="N97">
            <v>0</v>
          </cell>
          <cell r="O97"/>
          <cell r="P97">
            <v>0</v>
          </cell>
          <cell r="Q97"/>
          <cell r="R97">
            <v>0</v>
          </cell>
          <cell r="S97"/>
          <cell r="T97" t="str">
            <v>N</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409</v>
          </cell>
          <cell r="H98" t="str">
            <v>Percentage of long-stay residents who were physically restrained</v>
          </cell>
          <cell r="I98" t="str">
            <v>Long Stay</v>
          </cell>
          <cell r="J98">
            <v>19.74522</v>
          </cell>
          <cell r="K98"/>
          <cell r="L98">
            <v>17.46988</v>
          </cell>
          <cell r="M98"/>
          <cell r="N98">
            <v>14.201180000000001</v>
          </cell>
          <cell r="O98"/>
          <cell r="P98">
            <v>12.865500000000001</v>
          </cell>
          <cell r="Q98"/>
          <cell r="R98">
            <v>15.987933</v>
          </cell>
          <cell r="S98"/>
          <cell r="T98" t="str">
            <v>N</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409</v>
          </cell>
          <cell r="H99" t="str">
            <v>Percentage of long-stay residents who were physically restrained</v>
          </cell>
          <cell r="I99" t="str">
            <v>Long Stay</v>
          </cell>
          <cell r="J99">
            <v>0</v>
          </cell>
          <cell r="K99"/>
          <cell r="L99">
            <v>0</v>
          </cell>
          <cell r="M99"/>
          <cell r="N99">
            <v>1.1764699999999999</v>
          </cell>
          <cell r="O99"/>
          <cell r="P99">
            <v>0</v>
          </cell>
          <cell r="Q99"/>
          <cell r="R99">
            <v>0.28901700000000002</v>
          </cell>
          <cell r="S99"/>
          <cell r="T99" t="str">
            <v>N</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409</v>
          </cell>
          <cell r="H100" t="str">
            <v>Percentage of long-stay residents who were physically restrained</v>
          </cell>
          <cell r="I100" t="str">
            <v>Long Stay</v>
          </cell>
          <cell r="J100">
            <v>0</v>
          </cell>
          <cell r="K100"/>
          <cell r="L100">
            <v>0</v>
          </cell>
          <cell r="M100"/>
          <cell r="N100">
            <v>0</v>
          </cell>
          <cell r="O100"/>
          <cell r="P100">
            <v>0</v>
          </cell>
          <cell r="Q100"/>
          <cell r="R100">
            <v>0</v>
          </cell>
          <cell r="S100"/>
          <cell r="T100" t="str">
            <v>N</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409</v>
          </cell>
          <cell r="H101" t="str">
            <v>Percentage of long-stay residents who were physically restrained</v>
          </cell>
          <cell r="I101" t="str">
            <v>Long Stay</v>
          </cell>
          <cell r="J101">
            <v>0</v>
          </cell>
          <cell r="K101"/>
          <cell r="L101">
            <v>0</v>
          </cell>
          <cell r="M101"/>
          <cell r="N101">
            <v>0</v>
          </cell>
          <cell r="O101"/>
          <cell r="P101">
            <v>0</v>
          </cell>
          <cell r="Q101"/>
          <cell r="R101">
            <v>0</v>
          </cell>
          <cell r="S101"/>
          <cell r="T101" t="str">
            <v>N</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409</v>
          </cell>
          <cell r="H102" t="str">
            <v>Percentage of long-stay residents who were physically restrained</v>
          </cell>
          <cell r="I102" t="str">
            <v>Long Stay</v>
          </cell>
          <cell r="J102">
            <v>0</v>
          </cell>
          <cell r="K102"/>
          <cell r="L102">
            <v>0</v>
          </cell>
          <cell r="M102"/>
          <cell r="N102">
            <v>0</v>
          </cell>
          <cell r="O102"/>
          <cell r="P102">
            <v>0</v>
          </cell>
          <cell r="Q102"/>
          <cell r="R102">
            <v>0</v>
          </cell>
          <cell r="S102"/>
          <cell r="T102" t="str">
            <v>N</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409</v>
          </cell>
          <cell r="H103" t="str">
            <v>Percentage of long-stay residents who were physically restrained</v>
          </cell>
          <cell r="I103" t="str">
            <v>Long Stay</v>
          </cell>
          <cell r="J103">
            <v>0</v>
          </cell>
          <cell r="K103"/>
          <cell r="L103">
            <v>0</v>
          </cell>
          <cell r="M103"/>
          <cell r="N103">
            <v>0</v>
          </cell>
          <cell r="O103"/>
          <cell r="P103">
            <v>0</v>
          </cell>
          <cell r="Q103"/>
          <cell r="R103">
            <v>0</v>
          </cell>
          <cell r="S103"/>
          <cell r="T103" t="str">
            <v>N</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409</v>
          </cell>
          <cell r="H104" t="str">
            <v>Percentage of long-stay residents who were physically restrained</v>
          </cell>
          <cell r="I104" t="str">
            <v>Long Stay</v>
          </cell>
          <cell r="J104">
            <v>0</v>
          </cell>
          <cell r="K104"/>
          <cell r="L104">
            <v>0</v>
          </cell>
          <cell r="M104"/>
          <cell r="N104">
            <v>0</v>
          </cell>
          <cell r="O104"/>
          <cell r="P104">
            <v>0</v>
          </cell>
          <cell r="Q104"/>
          <cell r="R104">
            <v>0</v>
          </cell>
          <cell r="S104"/>
          <cell r="T104" t="str">
            <v>N</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409</v>
          </cell>
          <cell r="H105" t="str">
            <v>Percentage of long-stay residents who were physically restrained</v>
          </cell>
          <cell r="I105" t="str">
            <v>Long Stay</v>
          </cell>
          <cell r="J105">
            <v>0</v>
          </cell>
          <cell r="K105"/>
          <cell r="L105">
            <v>0</v>
          </cell>
          <cell r="M105"/>
          <cell r="N105">
            <v>0</v>
          </cell>
          <cell r="O105"/>
          <cell r="P105">
            <v>0</v>
          </cell>
          <cell r="Q105"/>
          <cell r="R105">
            <v>0</v>
          </cell>
          <cell r="S105"/>
          <cell r="T105" t="str">
            <v>N</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409</v>
          </cell>
          <cell r="H106" t="str">
            <v>Percentage of long-stay residents who were physically restrained</v>
          </cell>
          <cell r="I106" t="str">
            <v>Long Stay</v>
          </cell>
          <cell r="J106">
            <v>0</v>
          </cell>
          <cell r="K106"/>
          <cell r="L106">
            <v>0</v>
          </cell>
          <cell r="M106"/>
          <cell r="N106">
            <v>0</v>
          </cell>
          <cell r="O106"/>
          <cell r="P106">
            <v>0</v>
          </cell>
          <cell r="Q106"/>
          <cell r="R106">
            <v>0</v>
          </cell>
          <cell r="S106"/>
          <cell r="T106" t="str">
            <v>N</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409</v>
          </cell>
          <cell r="H107" t="str">
            <v>Percentage of long-stay residents who were physically restrained</v>
          </cell>
          <cell r="I107" t="str">
            <v>Long Stay</v>
          </cell>
          <cell r="J107">
            <v>0</v>
          </cell>
          <cell r="K107"/>
          <cell r="L107">
            <v>0</v>
          </cell>
          <cell r="M107"/>
          <cell r="N107">
            <v>0</v>
          </cell>
          <cell r="O107"/>
          <cell r="P107">
            <v>0</v>
          </cell>
          <cell r="Q107"/>
          <cell r="R107">
            <v>0</v>
          </cell>
          <cell r="S107"/>
          <cell r="T107" t="str">
            <v>N</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409</v>
          </cell>
          <cell r="H108" t="str">
            <v>Percentage of long-stay residents who were physically restrained</v>
          </cell>
          <cell r="I108" t="str">
            <v>Long Stay</v>
          </cell>
          <cell r="J108">
            <v>0</v>
          </cell>
          <cell r="K108"/>
          <cell r="L108">
            <v>0</v>
          </cell>
          <cell r="M108"/>
          <cell r="N108">
            <v>0</v>
          </cell>
          <cell r="O108"/>
          <cell r="P108">
            <v>0</v>
          </cell>
          <cell r="Q108"/>
          <cell r="R108">
            <v>0</v>
          </cell>
          <cell r="S108"/>
          <cell r="T108" t="str">
            <v>N</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409</v>
          </cell>
          <cell r="H109" t="str">
            <v>Percentage of long-stay residents who were physically restrained</v>
          </cell>
          <cell r="I109" t="str">
            <v>Long Stay</v>
          </cell>
          <cell r="J109">
            <v>0</v>
          </cell>
          <cell r="K109"/>
          <cell r="L109">
            <v>0</v>
          </cell>
          <cell r="M109"/>
          <cell r="N109">
            <v>0</v>
          </cell>
          <cell r="O109"/>
          <cell r="P109">
            <v>0</v>
          </cell>
          <cell r="Q109"/>
          <cell r="R109">
            <v>0</v>
          </cell>
          <cell r="S109"/>
          <cell r="T109" t="str">
            <v>N</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409</v>
          </cell>
          <cell r="H110" t="str">
            <v>Percentage of long-stay residents who were physically restrained</v>
          </cell>
          <cell r="I110" t="str">
            <v>Long Stay</v>
          </cell>
          <cell r="J110">
            <v>0</v>
          </cell>
          <cell r="K110"/>
          <cell r="L110">
            <v>0</v>
          </cell>
          <cell r="M110"/>
          <cell r="N110">
            <v>0</v>
          </cell>
          <cell r="O110"/>
          <cell r="P110">
            <v>0</v>
          </cell>
          <cell r="Q110"/>
          <cell r="R110">
            <v>0</v>
          </cell>
          <cell r="S110"/>
          <cell r="T110" t="str">
            <v>N</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409</v>
          </cell>
          <cell r="H111" t="str">
            <v>Percentage of long-stay residents who were physically restrained</v>
          </cell>
          <cell r="I111" t="str">
            <v>Long Stay</v>
          </cell>
          <cell r="J111">
            <v>0</v>
          </cell>
          <cell r="K111"/>
          <cell r="L111">
            <v>0</v>
          </cell>
          <cell r="M111"/>
          <cell r="N111">
            <v>0</v>
          </cell>
          <cell r="O111"/>
          <cell r="P111">
            <v>0</v>
          </cell>
          <cell r="Q111"/>
          <cell r="R111">
            <v>0</v>
          </cell>
          <cell r="S111"/>
          <cell r="T111" t="str">
            <v>N</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409</v>
          </cell>
          <cell r="H112" t="str">
            <v>Percentage of long-stay residents who were physically restrained</v>
          </cell>
          <cell r="I112" t="str">
            <v>Long Stay</v>
          </cell>
          <cell r="J112">
            <v>0</v>
          </cell>
          <cell r="K112"/>
          <cell r="L112">
            <v>0</v>
          </cell>
          <cell r="M112"/>
          <cell r="N112">
            <v>0</v>
          </cell>
          <cell r="O112"/>
          <cell r="P112">
            <v>0</v>
          </cell>
          <cell r="Q112"/>
          <cell r="R112">
            <v>0</v>
          </cell>
          <cell r="S112"/>
          <cell r="T112" t="str">
            <v>N</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409</v>
          </cell>
          <cell r="H113" t="str">
            <v>Percentage of long-stay residents who were physically restrained</v>
          </cell>
          <cell r="I113" t="str">
            <v>Long Stay</v>
          </cell>
          <cell r="J113">
            <v>0</v>
          </cell>
          <cell r="K113"/>
          <cell r="L113">
            <v>0</v>
          </cell>
          <cell r="M113"/>
          <cell r="N113">
            <v>0.59523999999999999</v>
          </cell>
          <cell r="O113"/>
          <cell r="P113">
            <v>0.58140000000000003</v>
          </cell>
          <cell r="Q113"/>
          <cell r="R113">
            <v>0.29455199999999998</v>
          </cell>
          <cell r="S113"/>
          <cell r="T113" t="str">
            <v>N</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409</v>
          </cell>
          <cell r="H114" t="str">
            <v>Percentage of long-stay residents who were physically restrained</v>
          </cell>
          <cell r="I114" t="str">
            <v>Long Stay</v>
          </cell>
          <cell r="J114">
            <v>0</v>
          </cell>
          <cell r="K114"/>
          <cell r="L114">
            <v>0</v>
          </cell>
          <cell r="M114"/>
          <cell r="N114">
            <v>0</v>
          </cell>
          <cell r="O114"/>
          <cell r="P114">
            <v>0</v>
          </cell>
          <cell r="Q114"/>
          <cell r="R114">
            <v>0</v>
          </cell>
          <cell r="S114"/>
          <cell r="T114" t="str">
            <v>N</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409</v>
          </cell>
          <cell r="H115" t="str">
            <v>Percentage of long-stay residents who were physically restrained</v>
          </cell>
          <cell r="I115" t="str">
            <v>Long Stay</v>
          </cell>
          <cell r="J115">
            <v>0</v>
          </cell>
          <cell r="K115"/>
          <cell r="L115">
            <v>0</v>
          </cell>
          <cell r="M115"/>
          <cell r="N115">
            <v>0</v>
          </cell>
          <cell r="O115"/>
          <cell r="P115">
            <v>0</v>
          </cell>
          <cell r="Q115"/>
          <cell r="R115">
            <v>0</v>
          </cell>
          <cell r="S115"/>
          <cell r="T115" t="str">
            <v>N</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409</v>
          </cell>
          <cell r="H116" t="str">
            <v>Percentage of long-stay residents who were physically restrained</v>
          </cell>
          <cell r="I116" t="str">
            <v>Long Stay</v>
          </cell>
          <cell r="J116">
            <v>0</v>
          </cell>
          <cell r="K116"/>
          <cell r="L116">
            <v>0</v>
          </cell>
          <cell r="M116"/>
          <cell r="N116">
            <v>0</v>
          </cell>
          <cell r="O116"/>
          <cell r="P116">
            <v>0</v>
          </cell>
          <cell r="Q116"/>
          <cell r="R116">
            <v>0</v>
          </cell>
          <cell r="S116"/>
          <cell r="T116" t="str">
            <v>N</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409</v>
          </cell>
          <cell r="H117" t="str">
            <v>Percentage of long-stay residents who were physically restrained</v>
          </cell>
          <cell r="I117" t="str">
            <v>Long Stay</v>
          </cell>
          <cell r="J117">
            <v>0</v>
          </cell>
          <cell r="K117"/>
          <cell r="L117">
            <v>0</v>
          </cell>
          <cell r="M117"/>
          <cell r="N117">
            <v>0</v>
          </cell>
          <cell r="O117"/>
          <cell r="P117">
            <v>0</v>
          </cell>
          <cell r="Q117"/>
          <cell r="R117">
            <v>0</v>
          </cell>
          <cell r="S117"/>
          <cell r="T117" t="str">
            <v>N</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409</v>
          </cell>
          <cell r="H118" t="str">
            <v>Percentage of long-stay residents who were physically restrained</v>
          </cell>
          <cell r="I118" t="str">
            <v>Long Stay</v>
          </cell>
          <cell r="J118">
            <v>0</v>
          </cell>
          <cell r="K118"/>
          <cell r="L118">
            <v>0</v>
          </cell>
          <cell r="M118"/>
          <cell r="N118">
            <v>0</v>
          </cell>
          <cell r="O118"/>
          <cell r="P118">
            <v>0</v>
          </cell>
          <cell r="Q118"/>
          <cell r="R118">
            <v>0</v>
          </cell>
          <cell r="S118"/>
          <cell r="T118" t="str">
            <v>N</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409</v>
          </cell>
          <cell r="H119" t="str">
            <v>Percentage of long-stay residents who were physically restrained</v>
          </cell>
          <cell r="I119" t="str">
            <v>Long Stay</v>
          </cell>
          <cell r="J119">
            <v>0</v>
          </cell>
          <cell r="K119"/>
          <cell r="L119">
            <v>1.40845</v>
          </cell>
          <cell r="M119"/>
          <cell r="N119">
            <v>0</v>
          </cell>
          <cell r="O119"/>
          <cell r="P119">
            <v>0</v>
          </cell>
          <cell r="Q119"/>
          <cell r="R119">
            <v>0.362319</v>
          </cell>
          <cell r="S119"/>
          <cell r="T119" t="str">
            <v>N</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409</v>
          </cell>
          <cell r="H120" t="str">
            <v>Percentage of long-stay residents who were physically restrained</v>
          </cell>
          <cell r="I120" t="str">
            <v>Long Stay</v>
          </cell>
          <cell r="J120">
            <v>0</v>
          </cell>
          <cell r="K120"/>
          <cell r="L120">
            <v>0</v>
          </cell>
          <cell r="M120"/>
          <cell r="N120">
            <v>0</v>
          </cell>
          <cell r="O120"/>
          <cell r="P120">
            <v>0</v>
          </cell>
          <cell r="Q120"/>
          <cell r="R120">
            <v>0</v>
          </cell>
          <cell r="S120"/>
          <cell r="T120" t="str">
            <v>N</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409</v>
          </cell>
          <cell r="H121" t="str">
            <v>Percentage of long-stay residents who were physically restrained</v>
          </cell>
          <cell r="I121" t="str">
            <v>Long Stay</v>
          </cell>
          <cell r="J121">
            <v>0</v>
          </cell>
          <cell r="K121"/>
          <cell r="L121">
            <v>0</v>
          </cell>
          <cell r="M121"/>
          <cell r="N121">
            <v>0</v>
          </cell>
          <cell r="O121"/>
          <cell r="P121">
            <v>0</v>
          </cell>
          <cell r="Q121"/>
          <cell r="R121">
            <v>0</v>
          </cell>
          <cell r="S121"/>
          <cell r="T121" t="str">
            <v>N</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409</v>
          </cell>
          <cell r="H122" t="str">
            <v>Percentage of long-stay residents who were physically restrained</v>
          </cell>
          <cell r="I122" t="str">
            <v>Long Stay</v>
          </cell>
          <cell r="J122">
            <v>0</v>
          </cell>
          <cell r="K122"/>
          <cell r="L122">
            <v>0</v>
          </cell>
          <cell r="M122"/>
          <cell r="N122">
            <v>0</v>
          </cell>
          <cell r="O122"/>
          <cell r="P122">
            <v>0</v>
          </cell>
          <cell r="Q122"/>
          <cell r="R122">
            <v>0</v>
          </cell>
          <cell r="S122"/>
          <cell r="T122" t="str">
            <v>N</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409</v>
          </cell>
          <cell r="H123" t="str">
            <v>Percentage of long-stay residents who were physically restrained</v>
          </cell>
          <cell r="I123" t="str">
            <v>Long Stay</v>
          </cell>
          <cell r="J123">
            <v>0</v>
          </cell>
          <cell r="K123"/>
          <cell r="L123">
            <v>0</v>
          </cell>
          <cell r="M123"/>
          <cell r="N123">
            <v>0</v>
          </cell>
          <cell r="O123"/>
          <cell r="P123">
            <v>0</v>
          </cell>
          <cell r="Q123"/>
          <cell r="R123">
            <v>0</v>
          </cell>
          <cell r="S123"/>
          <cell r="T123" t="str">
            <v>N</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409</v>
          </cell>
          <cell r="H124" t="str">
            <v>Percentage of long-stay residents who were physically restrained</v>
          </cell>
          <cell r="I124" t="str">
            <v>Long Stay</v>
          </cell>
          <cell r="J124">
            <v>0</v>
          </cell>
          <cell r="K124"/>
          <cell r="L124">
            <v>0</v>
          </cell>
          <cell r="M124"/>
          <cell r="N124">
            <v>0</v>
          </cell>
          <cell r="O124"/>
          <cell r="P124">
            <v>0</v>
          </cell>
          <cell r="Q124"/>
          <cell r="R124">
            <v>0</v>
          </cell>
          <cell r="S124"/>
          <cell r="T124" t="str">
            <v>N</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409</v>
          </cell>
          <cell r="H125" t="str">
            <v>Percentage of long-stay residents who were physically restrained</v>
          </cell>
          <cell r="I125" t="str">
            <v>Long Stay</v>
          </cell>
          <cell r="J125">
            <v>0</v>
          </cell>
          <cell r="K125"/>
          <cell r="L125">
            <v>0</v>
          </cell>
          <cell r="M125"/>
          <cell r="N125">
            <v>0</v>
          </cell>
          <cell r="O125"/>
          <cell r="P125">
            <v>0</v>
          </cell>
          <cell r="Q125"/>
          <cell r="R125">
            <v>0</v>
          </cell>
          <cell r="S125"/>
          <cell r="T125" t="str">
            <v>N</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409</v>
          </cell>
          <cell r="H126" t="str">
            <v>Percentage of long-stay residents who were physically restrained</v>
          </cell>
          <cell r="I126" t="str">
            <v>Long Stay</v>
          </cell>
          <cell r="J126">
            <v>0</v>
          </cell>
          <cell r="K126"/>
          <cell r="L126">
            <v>0</v>
          </cell>
          <cell r="M126"/>
          <cell r="N126">
            <v>0</v>
          </cell>
          <cell r="O126"/>
          <cell r="P126">
            <v>0</v>
          </cell>
          <cell r="Q126"/>
          <cell r="R126">
            <v>0</v>
          </cell>
          <cell r="S126"/>
          <cell r="T126" t="str">
            <v>N</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409</v>
          </cell>
          <cell r="H127" t="str">
            <v>Percentage of long-stay residents who were physically restrained</v>
          </cell>
          <cell r="I127" t="str">
            <v>Long Stay</v>
          </cell>
          <cell r="J127">
            <v>0</v>
          </cell>
          <cell r="K127"/>
          <cell r="L127">
            <v>0</v>
          </cell>
          <cell r="M127"/>
          <cell r="N127">
            <v>0</v>
          </cell>
          <cell r="O127"/>
          <cell r="P127">
            <v>0</v>
          </cell>
          <cell r="Q127"/>
          <cell r="R127">
            <v>0</v>
          </cell>
          <cell r="S127"/>
          <cell r="T127" t="str">
            <v>N</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409</v>
          </cell>
          <cell r="H128" t="str">
            <v>Percentage of long-stay residents who were physically restrained</v>
          </cell>
          <cell r="I128" t="str">
            <v>Long Stay</v>
          </cell>
          <cell r="J128">
            <v>0</v>
          </cell>
          <cell r="K128"/>
          <cell r="L128">
            <v>0</v>
          </cell>
          <cell r="M128"/>
          <cell r="N128">
            <v>0</v>
          </cell>
          <cell r="O128"/>
          <cell r="P128">
            <v>0</v>
          </cell>
          <cell r="Q128"/>
          <cell r="R128">
            <v>0</v>
          </cell>
          <cell r="S128"/>
          <cell r="T128" t="str">
            <v>N</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409</v>
          </cell>
          <cell r="H129" t="str">
            <v>Percentage of long-stay residents who were physically restrained</v>
          </cell>
          <cell r="I129" t="str">
            <v>Long Stay</v>
          </cell>
          <cell r="J129">
            <v>0.59523999999999999</v>
          </cell>
          <cell r="K129"/>
          <cell r="L129">
            <v>0.60241</v>
          </cell>
          <cell r="M129"/>
          <cell r="N129">
            <v>0.58823999999999999</v>
          </cell>
          <cell r="O129"/>
          <cell r="P129">
            <v>0.57803000000000004</v>
          </cell>
          <cell r="Q129"/>
          <cell r="R129">
            <v>0.59084199999999998</v>
          </cell>
          <cell r="S129"/>
          <cell r="T129" t="str">
            <v>N</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409</v>
          </cell>
          <cell r="H130" t="str">
            <v>Percentage of long-stay residents who were physically restrained</v>
          </cell>
          <cell r="I130" t="str">
            <v>Long Stay</v>
          </cell>
          <cell r="J130">
            <v>0</v>
          </cell>
          <cell r="K130"/>
          <cell r="L130">
            <v>0</v>
          </cell>
          <cell r="M130"/>
          <cell r="N130">
            <v>0</v>
          </cell>
          <cell r="O130"/>
          <cell r="P130">
            <v>0</v>
          </cell>
          <cell r="Q130"/>
          <cell r="R130">
            <v>0</v>
          </cell>
          <cell r="S130"/>
          <cell r="T130" t="str">
            <v>N</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409</v>
          </cell>
          <cell r="H131" t="str">
            <v>Percentage of long-stay residents who were physically restrained</v>
          </cell>
          <cell r="I131" t="str">
            <v>Long Stay</v>
          </cell>
          <cell r="J131">
            <v>0</v>
          </cell>
          <cell r="K131"/>
          <cell r="L131">
            <v>0</v>
          </cell>
          <cell r="M131"/>
          <cell r="N131">
            <v>0</v>
          </cell>
          <cell r="O131"/>
          <cell r="P131">
            <v>0</v>
          </cell>
          <cell r="Q131"/>
          <cell r="R131">
            <v>0</v>
          </cell>
          <cell r="S131"/>
          <cell r="T131" t="str">
            <v>N</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409</v>
          </cell>
          <cell r="H132" t="str">
            <v>Percentage of long-stay residents who were physically restrained</v>
          </cell>
          <cell r="I132" t="str">
            <v>Long Stay</v>
          </cell>
          <cell r="J132">
            <v>0</v>
          </cell>
          <cell r="K132"/>
          <cell r="L132">
            <v>0</v>
          </cell>
          <cell r="M132"/>
          <cell r="N132">
            <v>0</v>
          </cell>
          <cell r="O132"/>
          <cell r="P132">
            <v>0</v>
          </cell>
          <cell r="Q132"/>
          <cell r="R132">
            <v>0</v>
          </cell>
          <cell r="S132"/>
          <cell r="T132" t="str">
            <v>N</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409</v>
          </cell>
          <cell r="H133" t="str">
            <v>Percentage of long-stay residents who were physically restrained</v>
          </cell>
          <cell r="I133" t="str">
            <v>Long Stay</v>
          </cell>
          <cell r="J133">
            <v>0</v>
          </cell>
          <cell r="K133"/>
          <cell r="L133">
            <v>0</v>
          </cell>
          <cell r="M133"/>
          <cell r="N133">
            <v>0</v>
          </cell>
          <cell r="O133"/>
          <cell r="P133">
            <v>0</v>
          </cell>
          <cell r="Q133"/>
          <cell r="R133">
            <v>0</v>
          </cell>
          <cell r="S133"/>
          <cell r="T133" t="str">
            <v>N</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409</v>
          </cell>
          <cell r="H134" t="str">
            <v>Percentage of long-stay residents who were physically restrained</v>
          </cell>
          <cell r="I134" t="str">
            <v>Long Stay</v>
          </cell>
          <cell r="J134">
            <v>0</v>
          </cell>
          <cell r="K134"/>
          <cell r="L134">
            <v>0</v>
          </cell>
          <cell r="M134"/>
          <cell r="N134">
            <v>0</v>
          </cell>
          <cell r="O134"/>
          <cell r="P134">
            <v>0</v>
          </cell>
          <cell r="Q134"/>
          <cell r="R134">
            <v>0</v>
          </cell>
          <cell r="S134"/>
          <cell r="T134" t="str">
            <v>N</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409</v>
          </cell>
          <cell r="H135" t="str">
            <v>Percentage of long-stay residents who were physically restrained</v>
          </cell>
          <cell r="I135" t="str">
            <v>Long Stay</v>
          </cell>
          <cell r="J135">
            <v>0</v>
          </cell>
          <cell r="K135"/>
          <cell r="L135">
            <v>0</v>
          </cell>
          <cell r="M135"/>
          <cell r="N135">
            <v>0</v>
          </cell>
          <cell r="O135"/>
          <cell r="P135">
            <v>0</v>
          </cell>
          <cell r="Q135"/>
          <cell r="R135">
            <v>0</v>
          </cell>
          <cell r="S135"/>
          <cell r="T135" t="str">
            <v>N</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409</v>
          </cell>
          <cell r="H136" t="str">
            <v>Percentage of long-stay residents who were physically restrained</v>
          </cell>
          <cell r="I136" t="str">
            <v>Long Stay</v>
          </cell>
          <cell r="J136">
            <v>0</v>
          </cell>
          <cell r="K136"/>
          <cell r="L136">
            <v>0</v>
          </cell>
          <cell r="M136"/>
          <cell r="N136">
            <v>0</v>
          </cell>
          <cell r="O136"/>
          <cell r="P136">
            <v>0</v>
          </cell>
          <cell r="Q136"/>
          <cell r="R136">
            <v>0</v>
          </cell>
          <cell r="S136"/>
          <cell r="T136" t="str">
            <v>N</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409</v>
          </cell>
          <cell r="H137" t="str">
            <v>Percentage of long-stay residents who were physically restrained</v>
          </cell>
          <cell r="I137" t="str">
            <v>Long Stay</v>
          </cell>
          <cell r="J137">
            <v>0</v>
          </cell>
          <cell r="K137"/>
          <cell r="L137">
            <v>0</v>
          </cell>
          <cell r="M137"/>
          <cell r="N137">
            <v>0</v>
          </cell>
          <cell r="O137"/>
          <cell r="P137">
            <v>0</v>
          </cell>
          <cell r="Q137"/>
          <cell r="R137">
            <v>0</v>
          </cell>
          <cell r="S137"/>
          <cell r="T137" t="str">
            <v>N</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409</v>
          </cell>
          <cell r="H138" t="str">
            <v>Percentage of long-stay residents who were physically restrained</v>
          </cell>
          <cell r="I138" t="str">
            <v>Long Stay</v>
          </cell>
          <cell r="J138">
            <v>0</v>
          </cell>
          <cell r="K138"/>
          <cell r="L138">
            <v>0</v>
          </cell>
          <cell r="M138"/>
          <cell r="N138">
            <v>0</v>
          </cell>
          <cell r="O138"/>
          <cell r="P138">
            <v>0</v>
          </cell>
          <cell r="Q138"/>
          <cell r="R138">
            <v>0</v>
          </cell>
          <cell r="S138"/>
          <cell r="T138" t="str">
            <v>N</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409</v>
          </cell>
          <cell r="H139" t="str">
            <v>Percentage of long-stay residents who were physically restrained</v>
          </cell>
          <cell r="I139" t="str">
            <v>Long Stay</v>
          </cell>
          <cell r="J139">
            <v>0</v>
          </cell>
          <cell r="K139"/>
          <cell r="L139">
            <v>0</v>
          </cell>
          <cell r="M139"/>
          <cell r="N139">
            <v>0</v>
          </cell>
          <cell r="O139"/>
          <cell r="P139">
            <v>0</v>
          </cell>
          <cell r="Q139"/>
          <cell r="R139">
            <v>0</v>
          </cell>
          <cell r="S139"/>
          <cell r="T139" t="str">
            <v>N</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409</v>
          </cell>
          <cell r="H140" t="str">
            <v>Percentage of long-stay residents who were physically restrained</v>
          </cell>
          <cell r="I140" t="str">
            <v>Long Stay</v>
          </cell>
          <cell r="J140">
            <v>0</v>
          </cell>
          <cell r="K140"/>
          <cell r="L140">
            <v>0</v>
          </cell>
          <cell r="M140"/>
          <cell r="N140">
            <v>0</v>
          </cell>
          <cell r="O140"/>
          <cell r="P140">
            <v>0</v>
          </cell>
          <cell r="Q140"/>
          <cell r="R140">
            <v>0</v>
          </cell>
          <cell r="S140"/>
          <cell r="T140" t="str">
            <v>N</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409</v>
          </cell>
          <cell r="H141" t="str">
            <v>Percentage of long-stay residents who were physically restrained</v>
          </cell>
          <cell r="I141" t="str">
            <v>Long Stay</v>
          </cell>
          <cell r="J141">
            <v>0</v>
          </cell>
          <cell r="K141"/>
          <cell r="L141">
            <v>0</v>
          </cell>
          <cell r="M141"/>
          <cell r="N141">
            <v>0</v>
          </cell>
          <cell r="O141"/>
          <cell r="P141">
            <v>0</v>
          </cell>
          <cell r="Q141"/>
          <cell r="R141">
            <v>0</v>
          </cell>
          <cell r="S141"/>
          <cell r="T141" t="str">
            <v>N</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409</v>
          </cell>
          <cell r="H142" t="str">
            <v>Percentage of long-stay residents who were physically restrained</v>
          </cell>
          <cell r="I142" t="str">
            <v>Long Stay</v>
          </cell>
          <cell r="J142">
            <v>0</v>
          </cell>
          <cell r="K142"/>
          <cell r="L142">
            <v>0</v>
          </cell>
          <cell r="M142"/>
          <cell r="N142">
            <v>0</v>
          </cell>
          <cell r="O142"/>
          <cell r="P142">
            <v>0</v>
          </cell>
          <cell r="Q142"/>
          <cell r="R142">
            <v>0</v>
          </cell>
          <cell r="S142"/>
          <cell r="T142" t="str">
            <v>N</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409</v>
          </cell>
          <cell r="H143" t="str">
            <v>Percentage of long-stay residents who were physically restrained</v>
          </cell>
          <cell r="I143" t="str">
            <v>Long Stay</v>
          </cell>
          <cell r="J143">
            <v>9.45946</v>
          </cell>
          <cell r="K143"/>
          <cell r="L143">
            <v>2.8571399999999998</v>
          </cell>
          <cell r="M143"/>
          <cell r="N143">
            <v>2.7027000000000001</v>
          </cell>
          <cell r="O143"/>
          <cell r="P143">
            <v>1.2987</v>
          </cell>
          <cell r="Q143"/>
          <cell r="R143">
            <v>4.0677950000000003</v>
          </cell>
          <cell r="S143"/>
          <cell r="T143" t="str">
            <v>N</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409</v>
          </cell>
          <cell r="H144" t="str">
            <v>Percentage of long-stay residents who were physically restrained</v>
          </cell>
          <cell r="I144" t="str">
            <v>Long Stay</v>
          </cell>
          <cell r="J144">
            <v>0</v>
          </cell>
          <cell r="K144"/>
          <cell r="L144">
            <v>0</v>
          </cell>
          <cell r="M144"/>
          <cell r="N144">
            <v>0</v>
          </cell>
          <cell r="O144"/>
          <cell r="P144">
            <v>0</v>
          </cell>
          <cell r="Q144"/>
          <cell r="R144">
            <v>0</v>
          </cell>
          <cell r="S144"/>
          <cell r="T144" t="str">
            <v>N</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409</v>
          </cell>
          <cell r="H145" t="str">
            <v>Percentage of long-stay residents who were physically restrained</v>
          </cell>
          <cell r="I145" t="str">
            <v>Long Stay</v>
          </cell>
          <cell r="J145">
            <v>0</v>
          </cell>
          <cell r="K145"/>
          <cell r="L145">
            <v>0</v>
          </cell>
          <cell r="M145"/>
          <cell r="N145">
            <v>0</v>
          </cell>
          <cell r="O145"/>
          <cell r="P145">
            <v>0</v>
          </cell>
          <cell r="Q145"/>
          <cell r="R145">
            <v>0</v>
          </cell>
          <cell r="S145"/>
          <cell r="T145" t="str">
            <v>N</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409</v>
          </cell>
          <cell r="H146" t="str">
            <v>Percentage of long-stay residents who were physically restrained</v>
          </cell>
          <cell r="I146" t="str">
            <v>Long Stay</v>
          </cell>
          <cell r="J146">
            <v>0</v>
          </cell>
          <cell r="K146"/>
          <cell r="L146">
            <v>0</v>
          </cell>
          <cell r="M146"/>
          <cell r="N146">
            <v>0</v>
          </cell>
          <cell r="O146"/>
          <cell r="P146">
            <v>0</v>
          </cell>
          <cell r="Q146"/>
          <cell r="R146">
            <v>0</v>
          </cell>
          <cell r="S146"/>
          <cell r="T146" t="str">
            <v>N</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409</v>
          </cell>
          <cell r="H147" t="str">
            <v>Percentage of long-stay residents who were physically restrained</v>
          </cell>
          <cell r="I147" t="str">
            <v>Long Stay</v>
          </cell>
          <cell r="J147">
            <v>0</v>
          </cell>
          <cell r="K147"/>
          <cell r="L147">
            <v>0</v>
          </cell>
          <cell r="M147"/>
          <cell r="N147">
            <v>0</v>
          </cell>
          <cell r="O147"/>
          <cell r="P147">
            <v>0</v>
          </cell>
          <cell r="Q147"/>
          <cell r="R147">
            <v>0</v>
          </cell>
          <cell r="S147"/>
          <cell r="T147" t="str">
            <v>N</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409</v>
          </cell>
          <cell r="H148" t="str">
            <v>Percentage of long-stay residents who were physically restrained</v>
          </cell>
          <cell r="I148" t="str">
            <v>Long Stay</v>
          </cell>
          <cell r="J148">
            <v>0</v>
          </cell>
          <cell r="K148"/>
          <cell r="L148">
            <v>0</v>
          </cell>
          <cell r="M148"/>
          <cell r="N148">
            <v>0</v>
          </cell>
          <cell r="O148"/>
          <cell r="P148">
            <v>0</v>
          </cell>
          <cell r="Q148"/>
          <cell r="R148">
            <v>0</v>
          </cell>
          <cell r="S148"/>
          <cell r="T148" t="str">
            <v>N</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409</v>
          </cell>
          <cell r="H149" t="str">
            <v>Percentage of long-stay residents who were physically restrained</v>
          </cell>
          <cell r="I149" t="str">
            <v>Long Stay</v>
          </cell>
          <cell r="J149">
            <v>0</v>
          </cell>
          <cell r="K149"/>
          <cell r="L149">
            <v>0</v>
          </cell>
          <cell r="M149"/>
          <cell r="N149">
            <v>0</v>
          </cell>
          <cell r="O149"/>
          <cell r="P149">
            <v>0</v>
          </cell>
          <cell r="Q149"/>
          <cell r="R149">
            <v>0</v>
          </cell>
          <cell r="S149"/>
          <cell r="T149" t="str">
            <v>N</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409</v>
          </cell>
          <cell r="H150" t="str">
            <v>Percentage of long-stay residents who were physically restrained</v>
          </cell>
          <cell r="I150" t="str">
            <v>Long Stay</v>
          </cell>
          <cell r="J150">
            <v>0</v>
          </cell>
          <cell r="K150"/>
          <cell r="L150">
            <v>0</v>
          </cell>
          <cell r="M150"/>
          <cell r="N150">
            <v>0</v>
          </cell>
          <cell r="O150"/>
          <cell r="P150">
            <v>0</v>
          </cell>
          <cell r="Q150"/>
          <cell r="R150">
            <v>0</v>
          </cell>
          <cell r="S150"/>
          <cell r="T150" t="str">
            <v>N</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409</v>
          </cell>
          <cell r="H151" t="str">
            <v>Percentage of long-stay residents who were physically restrained</v>
          </cell>
          <cell r="I151" t="str">
            <v>Long Stay</v>
          </cell>
          <cell r="J151">
            <v>0</v>
          </cell>
          <cell r="K151"/>
          <cell r="L151">
            <v>0</v>
          </cell>
          <cell r="M151"/>
          <cell r="N151">
            <v>0</v>
          </cell>
          <cell r="O151"/>
          <cell r="P151">
            <v>0</v>
          </cell>
          <cell r="Q151"/>
          <cell r="R151">
            <v>0</v>
          </cell>
          <cell r="S151"/>
          <cell r="T151" t="str">
            <v>N</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409</v>
          </cell>
          <cell r="H152" t="str">
            <v>Percentage of long-stay residents who were physically restrained</v>
          </cell>
          <cell r="I152" t="str">
            <v>Long Stay</v>
          </cell>
          <cell r="J152">
            <v>0</v>
          </cell>
          <cell r="K152"/>
          <cell r="L152">
            <v>0</v>
          </cell>
          <cell r="M152"/>
          <cell r="N152">
            <v>0</v>
          </cell>
          <cell r="O152"/>
          <cell r="P152">
            <v>0</v>
          </cell>
          <cell r="Q152"/>
          <cell r="R152">
            <v>0</v>
          </cell>
          <cell r="S152"/>
          <cell r="T152" t="str">
            <v>N</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409</v>
          </cell>
          <cell r="H153" t="str">
            <v>Percentage of long-stay residents who were physically restrained</v>
          </cell>
          <cell r="I153" t="str">
            <v>Long Stay</v>
          </cell>
          <cell r="J153">
            <v>0</v>
          </cell>
          <cell r="K153"/>
          <cell r="L153">
            <v>0</v>
          </cell>
          <cell r="M153"/>
          <cell r="N153">
            <v>0</v>
          </cell>
          <cell r="O153"/>
          <cell r="P153">
            <v>0</v>
          </cell>
          <cell r="Q153"/>
          <cell r="R153">
            <v>0</v>
          </cell>
          <cell r="S153"/>
          <cell r="T153" t="str">
            <v>N</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409</v>
          </cell>
          <cell r="H154" t="str">
            <v>Percentage of long-stay residents who were physically restrained</v>
          </cell>
          <cell r="I154" t="str">
            <v>Long Stay</v>
          </cell>
          <cell r="J154">
            <v>0</v>
          </cell>
          <cell r="K154"/>
          <cell r="L154">
            <v>0</v>
          </cell>
          <cell r="M154"/>
          <cell r="N154">
            <v>0</v>
          </cell>
          <cell r="O154"/>
          <cell r="P154">
            <v>0</v>
          </cell>
          <cell r="Q154"/>
          <cell r="R154">
            <v>0</v>
          </cell>
          <cell r="S154"/>
          <cell r="T154" t="str">
            <v>N</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409</v>
          </cell>
          <cell r="H155" t="str">
            <v>Percentage of long-stay residents who were physically restrained</v>
          </cell>
          <cell r="I155" t="str">
            <v>Long Stay</v>
          </cell>
          <cell r="J155">
            <v>0</v>
          </cell>
          <cell r="K155"/>
          <cell r="L155">
            <v>0</v>
          </cell>
          <cell r="M155"/>
          <cell r="N155">
            <v>0</v>
          </cell>
          <cell r="O155"/>
          <cell r="P155">
            <v>0</v>
          </cell>
          <cell r="Q155"/>
          <cell r="R155">
            <v>0</v>
          </cell>
          <cell r="S155"/>
          <cell r="T155" t="str">
            <v>N</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409</v>
          </cell>
          <cell r="H156" t="str">
            <v>Percentage of long-stay residents who were physically restrained</v>
          </cell>
          <cell r="I156" t="str">
            <v>Long Stay</v>
          </cell>
          <cell r="J156">
            <v>0</v>
          </cell>
          <cell r="K156"/>
          <cell r="L156">
            <v>0</v>
          </cell>
          <cell r="M156"/>
          <cell r="N156">
            <v>0</v>
          </cell>
          <cell r="O156"/>
          <cell r="P156">
            <v>0</v>
          </cell>
          <cell r="Q156"/>
          <cell r="R156">
            <v>0</v>
          </cell>
          <cell r="S156"/>
          <cell r="T156" t="str">
            <v>N</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409</v>
          </cell>
          <cell r="H157" t="str">
            <v>Percentage of long-stay residents who were physically restrained</v>
          </cell>
          <cell r="I157" t="str">
            <v>Long Stay</v>
          </cell>
          <cell r="J157">
            <v>0</v>
          </cell>
          <cell r="K157"/>
          <cell r="L157">
            <v>0</v>
          </cell>
          <cell r="M157"/>
          <cell r="N157">
            <v>0</v>
          </cell>
          <cell r="O157"/>
          <cell r="P157">
            <v>0</v>
          </cell>
          <cell r="Q157"/>
          <cell r="R157">
            <v>0</v>
          </cell>
          <cell r="S157"/>
          <cell r="T157" t="str">
            <v>N</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409</v>
          </cell>
          <cell r="H158" t="str">
            <v>Percentage of long-stay residents who were physically restrained</v>
          </cell>
          <cell r="I158" t="str">
            <v>Long Stay</v>
          </cell>
          <cell r="J158">
            <v>0</v>
          </cell>
          <cell r="K158"/>
          <cell r="L158">
            <v>0</v>
          </cell>
          <cell r="M158"/>
          <cell r="N158">
            <v>0</v>
          </cell>
          <cell r="O158"/>
          <cell r="P158">
            <v>0</v>
          </cell>
          <cell r="Q158"/>
          <cell r="R158">
            <v>0</v>
          </cell>
          <cell r="S158"/>
          <cell r="T158" t="str">
            <v>N</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409</v>
          </cell>
          <cell r="H159" t="str">
            <v>Percentage of long-stay residents who were physically restrained</v>
          </cell>
          <cell r="I159" t="str">
            <v>Long Stay</v>
          </cell>
          <cell r="J159">
            <v>0</v>
          </cell>
          <cell r="K159"/>
          <cell r="L159">
            <v>0</v>
          </cell>
          <cell r="M159"/>
          <cell r="N159">
            <v>0</v>
          </cell>
          <cell r="O159"/>
          <cell r="P159">
            <v>0</v>
          </cell>
          <cell r="Q159"/>
          <cell r="R159">
            <v>0</v>
          </cell>
          <cell r="S159"/>
          <cell r="T159" t="str">
            <v>N</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409</v>
          </cell>
          <cell r="H160" t="str">
            <v>Percentage of long-stay residents who were physically restrained</v>
          </cell>
          <cell r="I160" t="str">
            <v>Long Stay</v>
          </cell>
          <cell r="J160">
            <v>0</v>
          </cell>
          <cell r="K160"/>
          <cell r="L160">
            <v>0</v>
          </cell>
          <cell r="M160"/>
          <cell r="N160">
            <v>0</v>
          </cell>
          <cell r="O160"/>
          <cell r="P160">
            <v>0</v>
          </cell>
          <cell r="Q160"/>
          <cell r="R160">
            <v>0</v>
          </cell>
          <cell r="S160"/>
          <cell r="T160" t="str">
            <v>N</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409</v>
          </cell>
          <cell r="H161" t="str">
            <v>Percentage of long-stay residents who were physically restrained</v>
          </cell>
          <cell r="I161" t="str">
            <v>Long Stay</v>
          </cell>
          <cell r="J161">
            <v>0</v>
          </cell>
          <cell r="K161"/>
          <cell r="L161">
            <v>0</v>
          </cell>
          <cell r="M161"/>
          <cell r="N161">
            <v>0</v>
          </cell>
          <cell r="O161"/>
          <cell r="P161">
            <v>0</v>
          </cell>
          <cell r="Q161"/>
          <cell r="R161">
            <v>0</v>
          </cell>
          <cell r="S161"/>
          <cell r="T161" t="str">
            <v>N</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409</v>
          </cell>
          <cell r="H162" t="str">
            <v>Percentage of long-stay residents who were physically restrained</v>
          </cell>
          <cell r="I162" t="str">
            <v>Long Stay</v>
          </cell>
          <cell r="J162">
            <v>0</v>
          </cell>
          <cell r="K162"/>
          <cell r="L162">
            <v>0</v>
          </cell>
          <cell r="M162"/>
          <cell r="N162">
            <v>0</v>
          </cell>
          <cell r="O162"/>
          <cell r="P162">
            <v>0</v>
          </cell>
          <cell r="Q162"/>
          <cell r="R162">
            <v>0</v>
          </cell>
          <cell r="S162"/>
          <cell r="T162" t="str">
            <v>N</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409</v>
          </cell>
          <cell r="H163" t="str">
            <v>Percentage of long-stay residents who were physically restrained</v>
          </cell>
          <cell r="I163" t="str">
            <v>Long Stay</v>
          </cell>
          <cell r="J163">
            <v>0</v>
          </cell>
          <cell r="K163"/>
          <cell r="L163">
            <v>0</v>
          </cell>
          <cell r="M163"/>
          <cell r="N163">
            <v>0</v>
          </cell>
          <cell r="O163"/>
          <cell r="P163">
            <v>0</v>
          </cell>
          <cell r="Q163"/>
          <cell r="R163">
            <v>0</v>
          </cell>
          <cell r="S163"/>
          <cell r="T163" t="str">
            <v>N</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409</v>
          </cell>
          <cell r="H164" t="str">
            <v>Percentage of long-stay residents who were physically restrained</v>
          </cell>
          <cell r="I164" t="str">
            <v>Long Stay</v>
          </cell>
          <cell r="J164">
            <v>0</v>
          </cell>
          <cell r="K164"/>
          <cell r="L164">
            <v>0.79364999999999997</v>
          </cell>
          <cell r="M164"/>
          <cell r="N164">
            <v>0.97087000000000001</v>
          </cell>
          <cell r="O164"/>
          <cell r="P164">
            <v>0</v>
          </cell>
          <cell r="Q164"/>
          <cell r="R164">
            <v>0.43859500000000001</v>
          </cell>
          <cell r="S164"/>
          <cell r="T164" t="str">
            <v>N</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409</v>
          </cell>
          <cell r="H165" t="str">
            <v>Percentage of long-stay residents who were physically restrained</v>
          </cell>
          <cell r="I165" t="str">
            <v>Long Stay</v>
          </cell>
          <cell r="J165">
            <v>0</v>
          </cell>
          <cell r="K165"/>
          <cell r="L165">
            <v>0</v>
          </cell>
          <cell r="M165"/>
          <cell r="N165">
            <v>0</v>
          </cell>
          <cell r="O165"/>
          <cell r="P165">
            <v>0</v>
          </cell>
          <cell r="Q165"/>
          <cell r="R165">
            <v>0</v>
          </cell>
          <cell r="S165"/>
          <cell r="T165" t="str">
            <v>N</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409</v>
          </cell>
          <cell r="H166" t="str">
            <v>Percentage of long-stay residents who were physically restrained</v>
          </cell>
          <cell r="I166" t="str">
            <v>Long Stay</v>
          </cell>
          <cell r="J166">
            <v>0</v>
          </cell>
          <cell r="K166"/>
          <cell r="L166">
            <v>0</v>
          </cell>
          <cell r="M166"/>
          <cell r="N166">
            <v>0</v>
          </cell>
          <cell r="O166"/>
          <cell r="P166">
            <v>0</v>
          </cell>
          <cell r="Q166"/>
          <cell r="R166">
            <v>0</v>
          </cell>
          <cell r="S166"/>
          <cell r="T166" t="str">
            <v>N</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409</v>
          </cell>
          <cell r="H167" t="str">
            <v>Percentage of long-stay residents who were physically restrained</v>
          </cell>
          <cell r="I167" t="str">
            <v>Long Stay</v>
          </cell>
          <cell r="J167">
            <v>0</v>
          </cell>
          <cell r="K167"/>
          <cell r="L167">
            <v>0</v>
          </cell>
          <cell r="M167"/>
          <cell r="N167">
            <v>0</v>
          </cell>
          <cell r="O167"/>
          <cell r="P167">
            <v>0</v>
          </cell>
          <cell r="Q167"/>
          <cell r="R167">
            <v>0</v>
          </cell>
          <cell r="S167"/>
          <cell r="T167" t="str">
            <v>N</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409</v>
          </cell>
          <cell r="H168" t="str">
            <v>Percentage of long-stay residents who were physically restrained</v>
          </cell>
          <cell r="I168" t="str">
            <v>Long Stay</v>
          </cell>
          <cell r="J168">
            <v>0</v>
          </cell>
          <cell r="K168"/>
          <cell r="L168">
            <v>0</v>
          </cell>
          <cell r="M168"/>
          <cell r="N168">
            <v>0</v>
          </cell>
          <cell r="O168"/>
          <cell r="P168">
            <v>0</v>
          </cell>
          <cell r="Q168"/>
          <cell r="R168">
            <v>0</v>
          </cell>
          <cell r="S168"/>
          <cell r="T168" t="str">
            <v>N</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409</v>
          </cell>
          <cell r="H169" t="str">
            <v>Percentage of long-stay residents who were physically restrained</v>
          </cell>
          <cell r="I169" t="str">
            <v>Long Stay</v>
          </cell>
          <cell r="J169">
            <v>0</v>
          </cell>
          <cell r="K169"/>
          <cell r="L169">
            <v>0</v>
          </cell>
          <cell r="M169"/>
          <cell r="N169">
            <v>0</v>
          </cell>
          <cell r="O169"/>
          <cell r="P169">
            <v>0</v>
          </cell>
          <cell r="Q169"/>
          <cell r="R169">
            <v>0</v>
          </cell>
          <cell r="S169"/>
          <cell r="T169" t="str">
            <v>N</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409</v>
          </cell>
          <cell r="H170" t="str">
            <v>Percentage of long-stay residents who were physically restrained</v>
          </cell>
          <cell r="I170" t="str">
            <v>Long Stay</v>
          </cell>
          <cell r="J170">
            <v>1.9802</v>
          </cell>
          <cell r="K170"/>
          <cell r="L170">
            <v>1.85185</v>
          </cell>
          <cell r="M170"/>
          <cell r="N170">
            <v>1.90476</v>
          </cell>
          <cell r="O170"/>
          <cell r="P170">
            <v>1.90476</v>
          </cell>
          <cell r="Q170"/>
          <cell r="R170">
            <v>1.9093070000000001</v>
          </cell>
          <cell r="S170"/>
          <cell r="T170" t="str">
            <v>N</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409</v>
          </cell>
          <cell r="H171" t="str">
            <v>Percentage of long-stay residents who were physically restrained</v>
          </cell>
          <cell r="I171" t="str">
            <v>Long Stay</v>
          </cell>
          <cell r="J171">
            <v>0</v>
          </cell>
          <cell r="K171"/>
          <cell r="L171">
            <v>0</v>
          </cell>
          <cell r="M171"/>
          <cell r="N171">
            <v>0</v>
          </cell>
          <cell r="O171"/>
          <cell r="P171">
            <v>0</v>
          </cell>
          <cell r="Q171"/>
          <cell r="R171">
            <v>0</v>
          </cell>
          <cell r="S171"/>
          <cell r="T171" t="str">
            <v>N</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409</v>
          </cell>
          <cell r="H172" t="str">
            <v>Percentage of long-stay residents who were physically restrained</v>
          </cell>
          <cell r="I172" t="str">
            <v>Long Stay</v>
          </cell>
          <cell r="J172">
            <v>0</v>
          </cell>
          <cell r="K172"/>
          <cell r="L172">
            <v>0</v>
          </cell>
          <cell r="M172"/>
          <cell r="N172">
            <v>0</v>
          </cell>
          <cell r="O172"/>
          <cell r="P172">
            <v>0</v>
          </cell>
          <cell r="Q172"/>
          <cell r="R172">
            <v>0</v>
          </cell>
          <cell r="S172"/>
          <cell r="T172" t="str">
            <v>N</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409</v>
          </cell>
          <cell r="H173" t="str">
            <v>Percentage of long-stay residents who were physically restrained</v>
          </cell>
          <cell r="I173" t="str">
            <v>Long Stay</v>
          </cell>
          <cell r="J173">
            <v>0</v>
          </cell>
          <cell r="K173"/>
          <cell r="L173">
            <v>0</v>
          </cell>
          <cell r="M173"/>
          <cell r="N173">
            <v>0</v>
          </cell>
          <cell r="O173"/>
          <cell r="P173">
            <v>0</v>
          </cell>
          <cell r="Q173"/>
          <cell r="R173">
            <v>0</v>
          </cell>
          <cell r="S173"/>
          <cell r="T173" t="str">
            <v>N</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409</v>
          </cell>
          <cell r="H174" t="str">
            <v>Percentage of long-stay residents who were physically restrained</v>
          </cell>
          <cell r="I174" t="str">
            <v>Long Stay</v>
          </cell>
          <cell r="J174">
            <v>0</v>
          </cell>
          <cell r="K174"/>
          <cell r="L174">
            <v>0</v>
          </cell>
          <cell r="M174"/>
          <cell r="N174">
            <v>0</v>
          </cell>
          <cell r="O174"/>
          <cell r="P174">
            <v>0</v>
          </cell>
          <cell r="Q174"/>
          <cell r="R174">
            <v>0</v>
          </cell>
          <cell r="S174"/>
          <cell r="T174" t="str">
            <v>N</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409</v>
          </cell>
          <cell r="H175" t="str">
            <v>Percentage of long-stay residents who were physically restrained</v>
          </cell>
          <cell r="I175" t="str">
            <v>Long Stay</v>
          </cell>
          <cell r="J175">
            <v>0</v>
          </cell>
          <cell r="K175"/>
          <cell r="L175">
            <v>1.4285699999999999</v>
          </cell>
          <cell r="M175"/>
          <cell r="N175">
            <v>0</v>
          </cell>
          <cell r="O175"/>
          <cell r="P175">
            <v>1.38889</v>
          </cell>
          <cell r="Q175"/>
          <cell r="R175">
            <v>0.71428599999999998</v>
          </cell>
          <cell r="S175"/>
          <cell r="T175" t="str">
            <v>N</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409</v>
          </cell>
          <cell r="H176" t="str">
            <v>Percentage of long-stay residents who were physically restrained</v>
          </cell>
          <cell r="I176" t="str">
            <v>Long Stay</v>
          </cell>
          <cell r="J176">
            <v>0</v>
          </cell>
          <cell r="K176"/>
          <cell r="L176">
            <v>0</v>
          </cell>
          <cell r="M176"/>
          <cell r="N176">
            <v>0</v>
          </cell>
          <cell r="O176"/>
          <cell r="P176">
            <v>0</v>
          </cell>
          <cell r="Q176"/>
          <cell r="R176">
            <v>0</v>
          </cell>
          <cell r="S176"/>
          <cell r="T176" t="str">
            <v>N</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409</v>
          </cell>
          <cell r="H177" t="str">
            <v>Percentage of long-stay residents who were physically restrained</v>
          </cell>
          <cell r="I177" t="str">
            <v>Long Stay</v>
          </cell>
          <cell r="J177">
            <v>0</v>
          </cell>
          <cell r="K177"/>
          <cell r="L177">
            <v>0</v>
          </cell>
          <cell r="M177"/>
          <cell r="N177">
            <v>0</v>
          </cell>
          <cell r="O177"/>
          <cell r="P177">
            <v>0</v>
          </cell>
          <cell r="Q177"/>
          <cell r="R177">
            <v>0</v>
          </cell>
          <cell r="S177"/>
          <cell r="T177" t="str">
            <v>N</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409</v>
          </cell>
          <cell r="H178" t="str">
            <v>Percentage of long-stay residents who were physically restrained</v>
          </cell>
          <cell r="I178" t="str">
            <v>Long Stay</v>
          </cell>
          <cell r="J178">
            <v>0</v>
          </cell>
          <cell r="K178"/>
          <cell r="L178">
            <v>0</v>
          </cell>
          <cell r="M178"/>
          <cell r="N178">
            <v>0</v>
          </cell>
          <cell r="O178"/>
          <cell r="P178">
            <v>0</v>
          </cell>
          <cell r="Q178"/>
          <cell r="R178">
            <v>0</v>
          </cell>
          <cell r="S178"/>
          <cell r="T178" t="str">
            <v>N</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409</v>
          </cell>
          <cell r="H179" t="str">
            <v>Percentage of long-stay residents who were physically restrained</v>
          </cell>
          <cell r="I179" t="str">
            <v>Long Stay</v>
          </cell>
          <cell r="J179">
            <v>0</v>
          </cell>
          <cell r="K179"/>
          <cell r="L179">
            <v>0</v>
          </cell>
          <cell r="M179"/>
          <cell r="N179">
            <v>0</v>
          </cell>
          <cell r="O179"/>
          <cell r="P179">
            <v>0</v>
          </cell>
          <cell r="Q179"/>
          <cell r="R179">
            <v>0</v>
          </cell>
          <cell r="S179"/>
          <cell r="T179" t="str">
            <v>N</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409</v>
          </cell>
          <cell r="H180" t="str">
            <v>Percentage of long-stay residents who were physically restrained</v>
          </cell>
          <cell r="I180" t="str">
            <v>Long Stay</v>
          </cell>
          <cell r="J180">
            <v>0</v>
          </cell>
          <cell r="K180"/>
          <cell r="L180">
            <v>0</v>
          </cell>
          <cell r="M180"/>
          <cell r="N180">
            <v>0</v>
          </cell>
          <cell r="O180"/>
          <cell r="P180">
            <v>0</v>
          </cell>
          <cell r="Q180"/>
          <cell r="R180">
            <v>0</v>
          </cell>
          <cell r="S180"/>
          <cell r="T180" t="str">
            <v>N</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409</v>
          </cell>
          <cell r="H181" t="str">
            <v>Percentage of long-stay residents who were physically restrained</v>
          </cell>
          <cell r="I181" t="str">
            <v>Long Stay</v>
          </cell>
          <cell r="J181">
            <v>0</v>
          </cell>
          <cell r="K181"/>
          <cell r="L181">
            <v>0</v>
          </cell>
          <cell r="M181"/>
          <cell r="N181">
            <v>0</v>
          </cell>
          <cell r="O181"/>
          <cell r="P181">
            <v>0</v>
          </cell>
          <cell r="Q181"/>
          <cell r="R181">
            <v>0</v>
          </cell>
          <cell r="S181"/>
          <cell r="T181" t="str">
            <v>N</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409</v>
          </cell>
          <cell r="H182" t="str">
            <v>Percentage of long-stay residents who were physically restrained</v>
          </cell>
          <cell r="I182" t="str">
            <v>Long Stay</v>
          </cell>
          <cell r="J182">
            <v>0</v>
          </cell>
          <cell r="K182"/>
          <cell r="L182">
            <v>0</v>
          </cell>
          <cell r="M182"/>
          <cell r="N182">
            <v>0</v>
          </cell>
          <cell r="O182"/>
          <cell r="P182">
            <v>0</v>
          </cell>
          <cell r="Q182"/>
          <cell r="R182">
            <v>0</v>
          </cell>
          <cell r="S182"/>
          <cell r="T182" t="str">
            <v>N</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409</v>
          </cell>
          <cell r="H183" t="str">
            <v>Percentage of long-stay residents who were physically restrained</v>
          </cell>
          <cell r="I183" t="str">
            <v>Long Stay</v>
          </cell>
          <cell r="J183">
            <v>0</v>
          </cell>
          <cell r="K183"/>
          <cell r="L183">
            <v>0</v>
          </cell>
          <cell r="M183"/>
          <cell r="N183">
            <v>0</v>
          </cell>
          <cell r="O183"/>
          <cell r="P183">
            <v>0</v>
          </cell>
          <cell r="Q183"/>
          <cell r="R183">
            <v>0</v>
          </cell>
          <cell r="S183"/>
          <cell r="T183" t="str">
            <v>N</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409</v>
          </cell>
          <cell r="H184" t="str">
            <v>Percentage of long-stay residents who were physically restrained</v>
          </cell>
          <cell r="I184" t="str">
            <v>Long Stay</v>
          </cell>
          <cell r="J184">
            <v>0</v>
          </cell>
          <cell r="K184"/>
          <cell r="L184">
            <v>0</v>
          </cell>
          <cell r="M184"/>
          <cell r="N184">
            <v>0</v>
          </cell>
          <cell r="O184"/>
          <cell r="P184">
            <v>0</v>
          </cell>
          <cell r="Q184"/>
          <cell r="R184">
            <v>0</v>
          </cell>
          <cell r="S184"/>
          <cell r="T184" t="str">
            <v>N</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409</v>
          </cell>
          <cell r="H185" t="str">
            <v>Percentage of long-stay residents who were physically restrained</v>
          </cell>
          <cell r="I185" t="str">
            <v>Long Stay</v>
          </cell>
          <cell r="J185">
            <v>0</v>
          </cell>
          <cell r="K185"/>
          <cell r="L185">
            <v>0</v>
          </cell>
          <cell r="M185"/>
          <cell r="N185">
            <v>0</v>
          </cell>
          <cell r="O185"/>
          <cell r="P185">
            <v>0</v>
          </cell>
          <cell r="Q185"/>
          <cell r="R185">
            <v>0</v>
          </cell>
          <cell r="S185"/>
          <cell r="T185" t="str">
            <v>N</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409</v>
          </cell>
          <cell r="H186" t="str">
            <v>Percentage of long-stay residents who were physically restrained</v>
          </cell>
          <cell r="I186" t="str">
            <v>Long Stay</v>
          </cell>
          <cell r="J186">
            <v>0</v>
          </cell>
          <cell r="K186"/>
          <cell r="L186">
            <v>0</v>
          </cell>
          <cell r="M186"/>
          <cell r="N186">
            <v>0</v>
          </cell>
          <cell r="O186"/>
          <cell r="P186">
            <v>0</v>
          </cell>
          <cell r="Q186"/>
          <cell r="R186">
            <v>0</v>
          </cell>
          <cell r="S186"/>
          <cell r="T186" t="str">
            <v>N</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409</v>
          </cell>
          <cell r="H187" t="str">
            <v>Percentage of long-stay residents who were physically restrained</v>
          </cell>
          <cell r="I187" t="str">
            <v>Long Stay</v>
          </cell>
          <cell r="J187">
            <v>0</v>
          </cell>
          <cell r="K187"/>
          <cell r="L187">
            <v>0</v>
          </cell>
          <cell r="M187"/>
          <cell r="N187">
            <v>0</v>
          </cell>
          <cell r="O187"/>
          <cell r="P187">
            <v>0</v>
          </cell>
          <cell r="Q187"/>
          <cell r="R187">
            <v>0</v>
          </cell>
          <cell r="S187"/>
          <cell r="T187" t="str">
            <v>N</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409</v>
          </cell>
          <cell r="H188" t="str">
            <v>Percentage of long-stay residents who were physically restrained</v>
          </cell>
          <cell r="I188" t="str">
            <v>Long Stay</v>
          </cell>
          <cell r="J188">
            <v>0</v>
          </cell>
          <cell r="K188"/>
          <cell r="L188">
            <v>0</v>
          </cell>
          <cell r="M188"/>
          <cell r="N188">
            <v>0</v>
          </cell>
          <cell r="O188"/>
          <cell r="P188">
            <v>0</v>
          </cell>
          <cell r="Q188"/>
          <cell r="R188">
            <v>0</v>
          </cell>
          <cell r="S188"/>
          <cell r="T188" t="str">
            <v>N</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409</v>
          </cell>
          <cell r="H189" t="str">
            <v>Percentage of long-stay residents who were physically restrained</v>
          </cell>
          <cell r="I189" t="str">
            <v>Long Stay</v>
          </cell>
          <cell r="J189">
            <v>0</v>
          </cell>
          <cell r="K189"/>
          <cell r="L189">
            <v>0</v>
          </cell>
          <cell r="M189"/>
          <cell r="N189">
            <v>0</v>
          </cell>
          <cell r="O189"/>
          <cell r="P189">
            <v>0</v>
          </cell>
          <cell r="Q189"/>
          <cell r="R189">
            <v>0</v>
          </cell>
          <cell r="S189"/>
          <cell r="T189" t="str">
            <v>N</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409</v>
          </cell>
          <cell r="H190" t="str">
            <v>Percentage of long-stay residents who were physically restrained</v>
          </cell>
          <cell r="I190" t="str">
            <v>Long Stay</v>
          </cell>
          <cell r="J190">
            <v>0</v>
          </cell>
          <cell r="K190"/>
          <cell r="L190">
            <v>0</v>
          </cell>
          <cell r="M190"/>
          <cell r="N190">
            <v>0</v>
          </cell>
          <cell r="O190"/>
          <cell r="P190">
            <v>0</v>
          </cell>
          <cell r="Q190"/>
          <cell r="R190">
            <v>0</v>
          </cell>
          <cell r="S190"/>
          <cell r="T190" t="str">
            <v>N</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409</v>
          </cell>
          <cell r="H191" t="str">
            <v>Percentage of long-stay residents who were physically restrained</v>
          </cell>
          <cell r="I191" t="str">
            <v>Long Stay</v>
          </cell>
          <cell r="J191">
            <v>0</v>
          </cell>
          <cell r="K191"/>
          <cell r="L191">
            <v>0</v>
          </cell>
          <cell r="M191"/>
          <cell r="N191">
            <v>0</v>
          </cell>
          <cell r="O191"/>
          <cell r="P191">
            <v>0</v>
          </cell>
          <cell r="Q191"/>
          <cell r="R191">
            <v>0</v>
          </cell>
          <cell r="S191"/>
          <cell r="T191" t="str">
            <v>N</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409</v>
          </cell>
          <cell r="H192" t="str">
            <v>Percentage of long-stay residents who were physically restrained</v>
          </cell>
          <cell r="I192" t="str">
            <v>Long Stay</v>
          </cell>
          <cell r="J192">
            <v>0</v>
          </cell>
          <cell r="K192"/>
          <cell r="L192">
            <v>0</v>
          </cell>
          <cell r="M192"/>
          <cell r="N192">
            <v>0</v>
          </cell>
          <cell r="O192"/>
          <cell r="P192">
            <v>0</v>
          </cell>
          <cell r="Q192"/>
          <cell r="R192">
            <v>0</v>
          </cell>
          <cell r="S192"/>
          <cell r="T192" t="str">
            <v>N</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409</v>
          </cell>
          <cell r="H193" t="str">
            <v>Percentage of long-stay residents who were physically restrained</v>
          </cell>
          <cell r="I193" t="str">
            <v>Long Stay</v>
          </cell>
          <cell r="J193">
            <v>1.2987</v>
          </cell>
          <cell r="K193"/>
          <cell r="L193">
            <v>2.63158</v>
          </cell>
          <cell r="M193"/>
          <cell r="N193">
            <v>0</v>
          </cell>
          <cell r="O193"/>
          <cell r="P193">
            <v>0</v>
          </cell>
          <cell r="Q193"/>
          <cell r="R193">
            <v>0.95238100000000003</v>
          </cell>
          <cell r="S193"/>
          <cell r="T193" t="str">
            <v>N</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409</v>
          </cell>
          <cell r="H194" t="str">
            <v>Percentage of long-stay residents who were physically restrained</v>
          </cell>
          <cell r="I194" t="str">
            <v>Long Stay</v>
          </cell>
          <cell r="J194">
            <v>0</v>
          </cell>
          <cell r="K194"/>
          <cell r="L194">
            <v>0</v>
          </cell>
          <cell r="M194"/>
          <cell r="N194">
            <v>0</v>
          </cell>
          <cell r="O194"/>
          <cell r="P194">
            <v>0</v>
          </cell>
          <cell r="Q194"/>
          <cell r="R194">
            <v>0</v>
          </cell>
          <cell r="S194"/>
          <cell r="T194" t="str">
            <v>N</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409</v>
          </cell>
          <cell r="H195" t="str">
            <v>Percentage of long-stay residents who were physically restrained</v>
          </cell>
          <cell r="I195" t="str">
            <v>Long Stay</v>
          </cell>
          <cell r="J195">
            <v>0</v>
          </cell>
          <cell r="K195"/>
          <cell r="L195">
            <v>0</v>
          </cell>
          <cell r="M195"/>
          <cell r="N195">
            <v>0</v>
          </cell>
          <cell r="O195"/>
          <cell r="P195">
            <v>0</v>
          </cell>
          <cell r="Q195"/>
          <cell r="R195">
            <v>0</v>
          </cell>
          <cell r="S195"/>
          <cell r="T195" t="str">
            <v>N</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409</v>
          </cell>
          <cell r="H196" t="str">
            <v>Percentage of long-stay residents who were physically restrained</v>
          </cell>
          <cell r="I196" t="str">
            <v>Long Stay</v>
          </cell>
          <cell r="J196">
            <v>0</v>
          </cell>
          <cell r="K196"/>
          <cell r="L196">
            <v>0</v>
          </cell>
          <cell r="M196"/>
          <cell r="N196">
            <v>0</v>
          </cell>
          <cell r="O196"/>
          <cell r="P196">
            <v>0</v>
          </cell>
          <cell r="Q196"/>
          <cell r="R196">
            <v>0</v>
          </cell>
          <cell r="S196"/>
          <cell r="T196" t="str">
            <v>N</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409</v>
          </cell>
          <cell r="H197" t="str">
            <v>Percentage of long-stay residents who were physically restrained</v>
          </cell>
          <cell r="I197" t="str">
            <v>Long Stay</v>
          </cell>
          <cell r="J197">
            <v>0</v>
          </cell>
          <cell r="K197"/>
          <cell r="L197">
            <v>0</v>
          </cell>
          <cell r="M197"/>
          <cell r="N197">
            <v>1.19048</v>
          </cell>
          <cell r="O197"/>
          <cell r="P197">
            <v>0</v>
          </cell>
          <cell r="Q197"/>
          <cell r="R197">
            <v>0.302116</v>
          </cell>
          <cell r="S197"/>
          <cell r="T197" t="str">
            <v>N</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409</v>
          </cell>
          <cell r="H198" t="str">
            <v>Percentage of long-stay residents who were physically restrained</v>
          </cell>
          <cell r="I198" t="str">
            <v>Long Stay</v>
          </cell>
          <cell r="J198">
            <v>0</v>
          </cell>
          <cell r="K198"/>
          <cell r="L198">
            <v>0</v>
          </cell>
          <cell r="M198"/>
          <cell r="N198">
            <v>0</v>
          </cell>
          <cell r="O198"/>
          <cell r="P198">
            <v>0</v>
          </cell>
          <cell r="Q198"/>
          <cell r="R198">
            <v>0</v>
          </cell>
          <cell r="S198"/>
          <cell r="T198" t="str">
            <v>N</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409</v>
          </cell>
          <cell r="H199" t="str">
            <v>Percentage of long-stay residents who were physically restrained</v>
          </cell>
          <cell r="I199" t="str">
            <v>Long Stay</v>
          </cell>
          <cell r="J199">
            <v>0</v>
          </cell>
          <cell r="K199"/>
          <cell r="L199">
            <v>0</v>
          </cell>
          <cell r="M199"/>
          <cell r="N199">
            <v>0</v>
          </cell>
          <cell r="O199"/>
          <cell r="P199">
            <v>0</v>
          </cell>
          <cell r="Q199"/>
          <cell r="R199">
            <v>0</v>
          </cell>
          <cell r="S199"/>
          <cell r="T199" t="str">
            <v>N</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409</v>
          </cell>
          <cell r="H200" t="str">
            <v>Percentage of long-stay residents who were physically restrained</v>
          </cell>
          <cell r="I200" t="str">
            <v>Long Stay</v>
          </cell>
          <cell r="J200">
            <v>0</v>
          </cell>
          <cell r="K200"/>
          <cell r="L200">
            <v>0</v>
          </cell>
          <cell r="M200"/>
          <cell r="N200">
            <v>0</v>
          </cell>
          <cell r="O200"/>
          <cell r="P200">
            <v>0</v>
          </cell>
          <cell r="Q200"/>
          <cell r="R200">
            <v>0</v>
          </cell>
          <cell r="S200"/>
          <cell r="T200" t="str">
            <v>N</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409</v>
          </cell>
          <cell r="H201" t="str">
            <v>Percentage of long-stay residents who were physically restrained</v>
          </cell>
          <cell r="I201" t="str">
            <v>Long Stay</v>
          </cell>
          <cell r="J201">
            <v>0</v>
          </cell>
          <cell r="K201"/>
          <cell r="L201">
            <v>2.2727300000000001</v>
          </cell>
          <cell r="M201"/>
          <cell r="N201">
            <v>0</v>
          </cell>
          <cell r="O201"/>
          <cell r="P201">
            <v>0</v>
          </cell>
          <cell r="Q201"/>
          <cell r="R201">
            <v>0.56657299999999999</v>
          </cell>
          <cell r="S201"/>
          <cell r="T201" t="str">
            <v>N</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409</v>
          </cell>
          <cell r="H202" t="str">
            <v>Percentage of long-stay residents who were physically restrained</v>
          </cell>
          <cell r="I202" t="str">
            <v>Long Stay</v>
          </cell>
          <cell r="J202">
            <v>0</v>
          </cell>
          <cell r="K202"/>
          <cell r="L202">
            <v>0</v>
          </cell>
          <cell r="M202"/>
          <cell r="N202">
            <v>0</v>
          </cell>
          <cell r="O202"/>
          <cell r="P202">
            <v>0</v>
          </cell>
          <cell r="Q202"/>
          <cell r="R202">
            <v>0</v>
          </cell>
          <cell r="S202"/>
          <cell r="T202" t="str">
            <v>N</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409</v>
          </cell>
          <cell r="H203" t="str">
            <v>Percentage of long-stay residents who were physically restrained</v>
          </cell>
          <cell r="I203" t="str">
            <v>Long Stay</v>
          </cell>
          <cell r="J203">
            <v>0</v>
          </cell>
          <cell r="K203"/>
          <cell r="L203">
            <v>0</v>
          </cell>
          <cell r="M203"/>
          <cell r="N203">
            <v>0</v>
          </cell>
          <cell r="O203"/>
          <cell r="P203">
            <v>0</v>
          </cell>
          <cell r="Q203"/>
          <cell r="R203">
            <v>0</v>
          </cell>
          <cell r="S203"/>
          <cell r="T203" t="str">
            <v>N</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409</v>
          </cell>
          <cell r="H204" t="str">
            <v>Percentage of long-stay residents who were physically restrained</v>
          </cell>
          <cell r="I204" t="str">
            <v>Long Stay</v>
          </cell>
          <cell r="J204">
            <v>0</v>
          </cell>
          <cell r="K204"/>
          <cell r="L204">
            <v>0</v>
          </cell>
          <cell r="M204"/>
          <cell r="N204">
            <v>0</v>
          </cell>
          <cell r="O204"/>
          <cell r="P204">
            <v>0</v>
          </cell>
          <cell r="Q204"/>
          <cell r="R204">
            <v>0</v>
          </cell>
          <cell r="S204"/>
          <cell r="T204" t="str">
            <v>N</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409</v>
          </cell>
          <cell r="H205" t="str">
            <v>Percentage of long-stay residents who were physically restrained</v>
          </cell>
          <cell r="I205" t="str">
            <v>Long Stay</v>
          </cell>
          <cell r="J205">
            <v>0</v>
          </cell>
          <cell r="K205"/>
          <cell r="L205">
            <v>0</v>
          </cell>
          <cell r="M205"/>
          <cell r="N205">
            <v>0</v>
          </cell>
          <cell r="O205"/>
          <cell r="P205">
            <v>0</v>
          </cell>
          <cell r="Q205"/>
          <cell r="R205">
            <v>0</v>
          </cell>
          <cell r="S205"/>
          <cell r="T205" t="str">
            <v>N</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409</v>
          </cell>
          <cell r="H206" t="str">
            <v>Percentage of long-stay residents who were physically restrained</v>
          </cell>
          <cell r="I206" t="str">
            <v>Long Stay</v>
          </cell>
          <cell r="J206">
            <v>0</v>
          </cell>
          <cell r="K206"/>
          <cell r="L206">
            <v>0</v>
          </cell>
          <cell r="M206"/>
          <cell r="N206">
            <v>0</v>
          </cell>
          <cell r="O206"/>
          <cell r="P206">
            <v>0</v>
          </cell>
          <cell r="Q206"/>
          <cell r="R206">
            <v>0</v>
          </cell>
          <cell r="S206"/>
          <cell r="T206" t="str">
            <v>N</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409</v>
          </cell>
          <cell r="H207" t="str">
            <v>Percentage of long-stay residents who were physically restrained</v>
          </cell>
          <cell r="I207" t="str">
            <v>Long Stay</v>
          </cell>
          <cell r="J207">
            <v>0</v>
          </cell>
          <cell r="K207"/>
          <cell r="L207">
            <v>0</v>
          </cell>
          <cell r="M207"/>
          <cell r="N207">
            <v>0</v>
          </cell>
          <cell r="O207"/>
          <cell r="P207">
            <v>0</v>
          </cell>
          <cell r="Q207"/>
          <cell r="R207">
            <v>0</v>
          </cell>
          <cell r="S207"/>
          <cell r="T207" t="str">
            <v>N</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409</v>
          </cell>
          <cell r="H208" t="str">
            <v>Percentage of long-stay residents who were physically restrained</v>
          </cell>
          <cell r="I208" t="str">
            <v>Long Stay</v>
          </cell>
          <cell r="J208">
            <v>0</v>
          </cell>
          <cell r="K208"/>
          <cell r="L208">
            <v>0</v>
          </cell>
          <cell r="M208"/>
          <cell r="N208">
            <v>0</v>
          </cell>
          <cell r="O208"/>
          <cell r="P208">
            <v>0</v>
          </cell>
          <cell r="Q208"/>
          <cell r="R208">
            <v>0</v>
          </cell>
          <cell r="S208"/>
          <cell r="T208" t="str">
            <v>N</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409</v>
          </cell>
          <cell r="H209" t="str">
            <v>Percentage of long-stay residents who were physically restrained</v>
          </cell>
          <cell r="I209" t="str">
            <v>Long Stay</v>
          </cell>
          <cell r="J209">
            <v>0</v>
          </cell>
          <cell r="K209"/>
          <cell r="L209">
            <v>0</v>
          </cell>
          <cell r="M209"/>
          <cell r="N209">
            <v>0</v>
          </cell>
          <cell r="O209"/>
          <cell r="P209">
            <v>0</v>
          </cell>
          <cell r="Q209"/>
          <cell r="R209">
            <v>0</v>
          </cell>
          <cell r="S209"/>
          <cell r="T209" t="str">
            <v>N</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409</v>
          </cell>
          <cell r="H210" t="str">
            <v>Percentage of long-stay residents who were physically restrained</v>
          </cell>
          <cell r="I210" t="str">
            <v>Long Stay</v>
          </cell>
          <cell r="J210">
            <v>0</v>
          </cell>
          <cell r="K210"/>
          <cell r="L210">
            <v>0</v>
          </cell>
          <cell r="M210"/>
          <cell r="N210">
            <v>0</v>
          </cell>
          <cell r="O210"/>
          <cell r="P210">
            <v>0.75187999999999999</v>
          </cell>
          <cell r="Q210"/>
          <cell r="R210">
            <v>0.18348600000000001</v>
          </cell>
          <cell r="S210"/>
          <cell r="T210" t="str">
            <v>N</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409</v>
          </cell>
          <cell r="H211" t="str">
            <v>Percentage of long-stay residents who were physically restrained</v>
          </cell>
          <cell r="I211" t="str">
            <v>Long Stay</v>
          </cell>
          <cell r="J211">
            <v>0</v>
          </cell>
          <cell r="K211"/>
          <cell r="L211">
            <v>0</v>
          </cell>
          <cell r="M211"/>
          <cell r="N211">
            <v>0</v>
          </cell>
          <cell r="O211"/>
          <cell r="P211">
            <v>1.3513500000000001</v>
          </cell>
          <cell r="Q211"/>
          <cell r="R211">
            <v>0.36496299999999998</v>
          </cell>
          <cell r="S211"/>
          <cell r="T211" t="str">
            <v>N</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409</v>
          </cell>
          <cell r="H212" t="str">
            <v>Percentage of long-stay residents who were physically restrained</v>
          </cell>
          <cell r="I212" t="str">
            <v>Long Stay</v>
          </cell>
          <cell r="J212">
            <v>0</v>
          </cell>
          <cell r="K212"/>
          <cell r="L212">
            <v>0</v>
          </cell>
          <cell r="M212"/>
          <cell r="N212">
            <v>0</v>
          </cell>
          <cell r="O212"/>
          <cell r="P212">
            <v>0</v>
          </cell>
          <cell r="Q212"/>
          <cell r="R212">
            <v>0</v>
          </cell>
          <cell r="S212"/>
          <cell r="T212" t="str">
            <v>N</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409</v>
          </cell>
          <cell r="H213" t="str">
            <v>Percentage of long-stay residents who were physically restrained</v>
          </cell>
          <cell r="I213" t="str">
            <v>Long Stay</v>
          </cell>
          <cell r="J213">
            <v>1.51515</v>
          </cell>
          <cell r="K213"/>
          <cell r="L213">
            <v>1.5625</v>
          </cell>
          <cell r="M213"/>
          <cell r="N213">
            <v>1.69492</v>
          </cell>
          <cell r="O213"/>
          <cell r="P213">
            <v>1.7857099999999999</v>
          </cell>
          <cell r="Q213"/>
          <cell r="R213">
            <v>1.6326529999999999</v>
          </cell>
          <cell r="S213"/>
          <cell r="T213" t="str">
            <v>N</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409</v>
          </cell>
          <cell r="H214" t="str">
            <v>Percentage of long-stay residents who were physically restrained</v>
          </cell>
          <cell r="I214" t="str">
            <v>Long Stay</v>
          </cell>
          <cell r="J214">
            <v>0</v>
          </cell>
          <cell r="K214"/>
          <cell r="L214">
            <v>0</v>
          </cell>
          <cell r="M214"/>
          <cell r="N214">
            <v>0</v>
          </cell>
          <cell r="O214"/>
          <cell r="P214">
            <v>0</v>
          </cell>
          <cell r="Q214"/>
          <cell r="R214">
            <v>0</v>
          </cell>
          <cell r="S214"/>
          <cell r="T214" t="str">
            <v>N</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409</v>
          </cell>
          <cell r="H215" t="str">
            <v>Percentage of long-stay residents who were physically restrained</v>
          </cell>
          <cell r="I215" t="str">
            <v>Long Stay</v>
          </cell>
          <cell r="J215">
            <v>0</v>
          </cell>
          <cell r="K215"/>
          <cell r="L215">
            <v>0</v>
          </cell>
          <cell r="M215"/>
          <cell r="N215">
            <v>0</v>
          </cell>
          <cell r="O215"/>
          <cell r="P215">
            <v>1.5384599999999999</v>
          </cell>
          <cell r="Q215"/>
          <cell r="R215">
            <v>0.408163</v>
          </cell>
          <cell r="S215"/>
          <cell r="T215" t="str">
            <v>N</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409</v>
          </cell>
          <cell r="H216" t="str">
            <v>Percentage of long-stay residents who were physically restrained</v>
          </cell>
          <cell r="I216" t="str">
            <v>Long Stay</v>
          </cell>
          <cell r="J216">
            <v>0</v>
          </cell>
          <cell r="K216"/>
          <cell r="L216">
            <v>0</v>
          </cell>
          <cell r="M216"/>
          <cell r="N216">
            <v>0</v>
          </cell>
          <cell r="O216"/>
          <cell r="P216">
            <v>0</v>
          </cell>
          <cell r="Q216"/>
          <cell r="R216">
            <v>0</v>
          </cell>
          <cell r="S216"/>
          <cell r="T216" t="str">
            <v>N</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409</v>
          </cell>
          <cell r="H217" t="str">
            <v>Percentage of long-stay residents who were physically restrained</v>
          </cell>
          <cell r="I217" t="str">
            <v>Long Stay</v>
          </cell>
          <cell r="J217">
            <v>0</v>
          </cell>
          <cell r="K217"/>
          <cell r="L217">
            <v>0</v>
          </cell>
          <cell r="M217"/>
          <cell r="N217">
            <v>0</v>
          </cell>
          <cell r="O217"/>
          <cell r="P217">
            <v>0</v>
          </cell>
          <cell r="Q217"/>
          <cell r="R217">
            <v>0</v>
          </cell>
          <cell r="S217"/>
          <cell r="T217" t="str">
            <v>N</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409</v>
          </cell>
          <cell r="H218" t="str">
            <v>Percentage of long-stay residents who were physically restrained</v>
          </cell>
          <cell r="I218" t="str">
            <v>Long Stay</v>
          </cell>
          <cell r="J218">
            <v>0</v>
          </cell>
          <cell r="K218"/>
          <cell r="L218">
            <v>0</v>
          </cell>
          <cell r="M218"/>
          <cell r="N218">
            <v>0</v>
          </cell>
          <cell r="O218"/>
          <cell r="P218">
            <v>0</v>
          </cell>
          <cell r="Q218"/>
          <cell r="R218">
            <v>0</v>
          </cell>
          <cell r="S218"/>
          <cell r="T218" t="str">
            <v>N</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409</v>
          </cell>
          <cell r="H219" t="str">
            <v>Percentage of long-stay residents who were physically restrained</v>
          </cell>
          <cell r="I219" t="str">
            <v>Long Stay</v>
          </cell>
          <cell r="J219">
            <v>0</v>
          </cell>
          <cell r="K219"/>
          <cell r="L219">
            <v>0</v>
          </cell>
          <cell r="M219"/>
          <cell r="N219">
            <v>0</v>
          </cell>
          <cell r="O219"/>
          <cell r="P219">
            <v>0</v>
          </cell>
          <cell r="Q219"/>
          <cell r="R219">
            <v>0</v>
          </cell>
          <cell r="S219"/>
          <cell r="T219" t="str">
            <v>N</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409</v>
          </cell>
          <cell r="H220" t="str">
            <v>Percentage of long-stay residents who were physically restrained</v>
          </cell>
          <cell r="I220" t="str">
            <v>Long Stay</v>
          </cell>
          <cell r="J220">
            <v>0</v>
          </cell>
          <cell r="K220"/>
          <cell r="L220">
            <v>0</v>
          </cell>
          <cell r="M220"/>
          <cell r="N220">
            <v>0</v>
          </cell>
          <cell r="O220"/>
          <cell r="P220">
            <v>0</v>
          </cell>
          <cell r="Q220"/>
          <cell r="R220">
            <v>0</v>
          </cell>
          <cell r="S220"/>
          <cell r="T220" t="str">
            <v>N</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409</v>
          </cell>
          <cell r="H221" t="str">
            <v>Percentage of long-stay residents who were physically restrained</v>
          </cell>
          <cell r="I221" t="str">
            <v>Long Stay</v>
          </cell>
          <cell r="J221">
            <v>0</v>
          </cell>
          <cell r="K221"/>
          <cell r="L221">
            <v>0</v>
          </cell>
          <cell r="M221"/>
          <cell r="N221">
            <v>0</v>
          </cell>
          <cell r="O221"/>
          <cell r="P221">
            <v>0</v>
          </cell>
          <cell r="Q221"/>
          <cell r="R221">
            <v>0</v>
          </cell>
          <cell r="S221"/>
          <cell r="T221" t="str">
            <v>N</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409</v>
          </cell>
          <cell r="H222" t="str">
            <v>Percentage of long-stay residents who were physically restrained</v>
          </cell>
          <cell r="I222" t="str">
            <v>Long Stay</v>
          </cell>
          <cell r="J222" t="str">
            <v>*</v>
          </cell>
          <cell r="K222">
            <v>9</v>
          </cell>
          <cell r="L222" t="str">
            <v>*</v>
          </cell>
          <cell r="M222">
            <v>9</v>
          </cell>
          <cell r="N222" t="str">
            <v>*</v>
          </cell>
          <cell r="O222">
            <v>9</v>
          </cell>
          <cell r="P222" t="str">
            <v>*</v>
          </cell>
          <cell r="Q222">
            <v>9</v>
          </cell>
          <cell r="R222">
            <v>0</v>
          </cell>
          <cell r="S222"/>
          <cell r="T222" t="str">
            <v>N</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409</v>
          </cell>
          <cell r="H223" t="str">
            <v>Percentage of long-stay residents who were physically restrained</v>
          </cell>
          <cell r="I223" t="str">
            <v>Long Stay</v>
          </cell>
          <cell r="J223">
            <v>0</v>
          </cell>
          <cell r="K223"/>
          <cell r="L223">
            <v>0</v>
          </cell>
          <cell r="M223"/>
          <cell r="N223">
            <v>0</v>
          </cell>
          <cell r="O223"/>
          <cell r="P223">
            <v>0</v>
          </cell>
          <cell r="Q223"/>
          <cell r="R223">
            <v>0</v>
          </cell>
          <cell r="S223"/>
          <cell r="T223" t="str">
            <v>N</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409</v>
          </cell>
          <cell r="H224" t="str">
            <v>Percentage of long-stay residents who were physically restrained</v>
          </cell>
          <cell r="I224" t="str">
            <v>Long Stay</v>
          </cell>
          <cell r="J224">
            <v>0</v>
          </cell>
          <cell r="K224"/>
          <cell r="L224">
            <v>0</v>
          </cell>
          <cell r="M224"/>
          <cell r="N224">
            <v>0</v>
          </cell>
          <cell r="O224"/>
          <cell r="P224">
            <v>0</v>
          </cell>
          <cell r="Q224"/>
          <cell r="R224">
            <v>0</v>
          </cell>
          <cell r="S224"/>
          <cell r="T224" t="str">
            <v>N</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409</v>
          </cell>
          <cell r="H225" t="str">
            <v>Percentage of long-stay residents who were physically restrained</v>
          </cell>
          <cell r="I225" t="str">
            <v>Long Stay</v>
          </cell>
          <cell r="J225">
            <v>0</v>
          </cell>
          <cell r="K225"/>
          <cell r="L225">
            <v>0</v>
          </cell>
          <cell r="M225"/>
          <cell r="N225">
            <v>0</v>
          </cell>
          <cell r="O225"/>
          <cell r="P225">
            <v>0</v>
          </cell>
          <cell r="Q225"/>
          <cell r="R225">
            <v>0</v>
          </cell>
          <cell r="S225"/>
          <cell r="T225" t="str">
            <v>N</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409</v>
          </cell>
          <cell r="H226" t="str">
            <v>Percentage of long-stay residents who were physically restrained</v>
          </cell>
          <cell r="I226" t="str">
            <v>Long Stay</v>
          </cell>
          <cell r="J226">
            <v>0</v>
          </cell>
          <cell r="K226"/>
          <cell r="L226">
            <v>0</v>
          </cell>
          <cell r="M226"/>
          <cell r="N226">
            <v>0</v>
          </cell>
          <cell r="O226"/>
          <cell r="P226">
            <v>0</v>
          </cell>
          <cell r="Q226"/>
          <cell r="R226">
            <v>0</v>
          </cell>
          <cell r="S226"/>
          <cell r="T226" t="str">
            <v>N</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409</v>
          </cell>
          <cell r="H227" t="str">
            <v>Percentage of long-stay residents who were physically restrained</v>
          </cell>
          <cell r="I227" t="str">
            <v>Long Stay</v>
          </cell>
          <cell r="J227">
            <v>0</v>
          </cell>
          <cell r="K227"/>
          <cell r="L227">
            <v>0</v>
          </cell>
          <cell r="M227"/>
          <cell r="N227">
            <v>0</v>
          </cell>
          <cell r="O227"/>
          <cell r="P227">
            <v>0</v>
          </cell>
          <cell r="Q227"/>
          <cell r="R227">
            <v>0</v>
          </cell>
          <cell r="S227"/>
          <cell r="T227" t="str">
            <v>N</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409</v>
          </cell>
          <cell r="H228" t="str">
            <v>Percentage of long-stay residents who were physically restrained</v>
          </cell>
          <cell r="I228" t="str">
            <v>Long Stay</v>
          </cell>
          <cell r="J228">
            <v>0</v>
          </cell>
          <cell r="K228"/>
          <cell r="L228">
            <v>0</v>
          </cell>
          <cell r="M228"/>
          <cell r="N228">
            <v>0</v>
          </cell>
          <cell r="O228"/>
          <cell r="P228">
            <v>0</v>
          </cell>
          <cell r="Q228"/>
          <cell r="R228">
            <v>0</v>
          </cell>
          <cell r="S228"/>
          <cell r="T228" t="str">
            <v>N</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409</v>
          </cell>
          <cell r="H229" t="str">
            <v>Percentage of long-stay residents who were physically restrained</v>
          </cell>
          <cell r="I229" t="str">
            <v>Long Stay</v>
          </cell>
          <cell r="J229">
            <v>0</v>
          </cell>
          <cell r="K229"/>
          <cell r="L229">
            <v>0</v>
          </cell>
          <cell r="M229"/>
          <cell r="N229">
            <v>0</v>
          </cell>
          <cell r="O229"/>
          <cell r="P229">
            <v>0</v>
          </cell>
          <cell r="Q229"/>
          <cell r="R229">
            <v>0</v>
          </cell>
          <cell r="S229"/>
          <cell r="T229" t="str">
            <v>N</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409</v>
          </cell>
          <cell r="H230" t="str">
            <v>Percentage of long-stay residents who were physically restrained</v>
          </cell>
          <cell r="I230" t="str">
            <v>Long Stay</v>
          </cell>
          <cell r="J230">
            <v>0</v>
          </cell>
          <cell r="K230"/>
          <cell r="L230">
            <v>0</v>
          </cell>
          <cell r="M230"/>
          <cell r="N230">
            <v>0</v>
          </cell>
          <cell r="O230"/>
          <cell r="P230">
            <v>0</v>
          </cell>
          <cell r="Q230"/>
          <cell r="R230">
            <v>0</v>
          </cell>
          <cell r="S230"/>
          <cell r="T230" t="str">
            <v>N</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409</v>
          </cell>
          <cell r="H231" t="str">
            <v>Percentage of long-stay residents who were physically restrained</v>
          </cell>
          <cell r="I231" t="str">
            <v>Long Stay</v>
          </cell>
          <cell r="J231">
            <v>0</v>
          </cell>
          <cell r="K231"/>
          <cell r="L231">
            <v>0</v>
          </cell>
          <cell r="M231"/>
          <cell r="N231">
            <v>0</v>
          </cell>
          <cell r="O231"/>
          <cell r="P231">
            <v>0</v>
          </cell>
          <cell r="Q231"/>
          <cell r="R231">
            <v>0</v>
          </cell>
          <cell r="S231"/>
          <cell r="T231" t="str">
            <v>N</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409</v>
          </cell>
          <cell r="H232" t="str">
            <v>Percentage of long-stay residents who were physically restrained</v>
          </cell>
          <cell r="I232" t="str">
            <v>Long Stay</v>
          </cell>
          <cell r="J232">
            <v>0</v>
          </cell>
          <cell r="K232"/>
          <cell r="L232">
            <v>0</v>
          </cell>
          <cell r="M232"/>
          <cell r="N232">
            <v>0</v>
          </cell>
          <cell r="O232"/>
          <cell r="P232">
            <v>0</v>
          </cell>
          <cell r="Q232"/>
          <cell r="R232">
            <v>0</v>
          </cell>
          <cell r="S232"/>
          <cell r="T232" t="str">
            <v>N</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409</v>
          </cell>
          <cell r="H233" t="str">
            <v>Percentage of long-stay residents who were physically restrained</v>
          </cell>
          <cell r="I233" t="str">
            <v>Long Stay</v>
          </cell>
          <cell r="J233">
            <v>0</v>
          </cell>
          <cell r="K233"/>
          <cell r="L233">
            <v>0</v>
          </cell>
          <cell r="M233"/>
          <cell r="N233">
            <v>0</v>
          </cell>
          <cell r="O233"/>
          <cell r="P233">
            <v>0</v>
          </cell>
          <cell r="Q233"/>
          <cell r="R233">
            <v>0</v>
          </cell>
          <cell r="S233"/>
          <cell r="T233" t="str">
            <v>N</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409</v>
          </cell>
          <cell r="H234" t="str">
            <v>Percentage of long-stay residents who were physically restrained</v>
          </cell>
          <cell r="I234" t="str">
            <v>Long Stay</v>
          </cell>
          <cell r="J234">
            <v>0</v>
          </cell>
          <cell r="K234"/>
          <cell r="L234">
            <v>0</v>
          </cell>
          <cell r="M234"/>
          <cell r="N234">
            <v>0</v>
          </cell>
          <cell r="O234"/>
          <cell r="P234">
            <v>0</v>
          </cell>
          <cell r="Q234"/>
          <cell r="R234">
            <v>0</v>
          </cell>
          <cell r="S234"/>
          <cell r="T234" t="str">
            <v>N</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409</v>
          </cell>
          <cell r="H235" t="str">
            <v>Percentage of long-stay residents who were physically restrained</v>
          </cell>
          <cell r="I235" t="str">
            <v>Long Stay</v>
          </cell>
          <cell r="J235">
            <v>0</v>
          </cell>
          <cell r="K235"/>
          <cell r="L235">
            <v>0</v>
          </cell>
          <cell r="M235"/>
          <cell r="N235">
            <v>0</v>
          </cell>
          <cell r="O235"/>
          <cell r="P235">
            <v>0</v>
          </cell>
          <cell r="Q235"/>
          <cell r="R235">
            <v>0</v>
          </cell>
          <cell r="S235"/>
          <cell r="T235" t="str">
            <v>N</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409</v>
          </cell>
          <cell r="H236" t="str">
            <v>Percentage of long-stay residents who were physically restrained</v>
          </cell>
          <cell r="I236" t="str">
            <v>Long Stay</v>
          </cell>
          <cell r="J236">
            <v>2.4691399999999999</v>
          </cell>
          <cell r="K236"/>
          <cell r="L236">
            <v>1.3698600000000001</v>
          </cell>
          <cell r="M236"/>
          <cell r="N236">
            <v>0</v>
          </cell>
          <cell r="O236"/>
          <cell r="P236">
            <v>0</v>
          </cell>
          <cell r="Q236"/>
          <cell r="R236">
            <v>0.94936699999999996</v>
          </cell>
          <cell r="S236"/>
          <cell r="T236" t="str">
            <v>N</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409</v>
          </cell>
          <cell r="H237" t="str">
            <v>Percentage of long-stay residents who were physically restrained</v>
          </cell>
          <cell r="I237" t="str">
            <v>Long Stay</v>
          </cell>
          <cell r="J237">
            <v>0</v>
          </cell>
          <cell r="K237"/>
          <cell r="L237">
            <v>0</v>
          </cell>
          <cell r="M237"/>
          <cell r="N237">
            <v>0</v>
          </cell>
          <cell r="O237"/>
          <cell r="P237">
            <v>0</v>
          </cell>
          <cell r="Q237"/>
          <cell r="R237">
            <v>0</v>
          </cell>
          <cell r="S237"/>
          <cell r="T237" t="str">
            <v>N</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409</v>
          </cell>
          <cell r="H238" t="str">
            <v>Percentage of long-stay residents who were physically restrained</v>
          </cell>
          <cell r="I238" t="str">
            <v>Long Stay</v>
          </cell>
          <cell r="J238">
            <v>0</v>
          </cell>
          <cell r="K238"/>
          <cell r="L238">
            <v>0</v>
          </cell>
          <cell r="M238"/>
          <cell r="N238">
            <v>0</v>
          </cell>
          <cell r="O238"/>
          <cell r="P238">
            <v>0</v>
          </cell>
          <cell r="Q238"/>
          <cell r="R238">
            <v>0</v>
          </cell>
          <cell r="S238"/>
          <cell r="T238" t="str">
            <v>N</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409</v>
          </cell>
          <cell r="H239" t="str">
            <v>Percentage of long-stay residents who were physically restrained</v>
          </cell>
          <cell r="I239" t="str">
            <v>Long Stay</v>
          </cell>
          <cell r="J239">
            <v>0</v>
          </cell>
          <cell r="K239"/>
          <cell r="L239">
            <v>0</v>
          </cell>
          <cell r="M239"/>
          <cell r="N239">
            <v>0</v>
          </cell>
          <cell r="O239"/>
          <cell r="P239">
            <v>0</v>
          </cell>
          <cell r="Q239"/>
          <cell r="R239">
            <v>0</v>
          </cell>
          <cell r="S239"/>
          <cell r="T239" t="str">
            <v>N</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409</v>
          </cell>
          <cell r="H240" t="str">
            <v>Percentage of long-stay residents who were physically restrained</v>
          </cell>
          <cell r="I240" t="str">
            <v>Long Stay</v>
          </cell>
          <cell r="J240">
            <v>1.13636</v>
          </cell>
          <cell r="K240"/>
          <cell r="L240">
            <v>1.02041</v>
          </cell>
          <cell r="M240"/>
          <cell r="N240">
            <v>0</v>
          </cell>
          <cell r="O240"/>
          <cell r="P240">
            <v>0</v>
          </cell>
          <cell r="Q240"/>
          <cell r="R240">
            <v>0.51679600000000003</v>
          </cell>
          <cell r="S240"/>
          <cell r="T240" t="str">
            <v>N</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409</v>
          </cell>
          <cell r="H241" t="str">
            <v>Percentage of long-stay residents who were physically restrained</v>
          </cell>
          <cell r="I241" t="str">
            <v>Long Stay</v>
          </cell>
          <cell r="J241">
            <v>0</v>
          </cell>
          <cell r="K241"/>
          <cell r="L241">
            <v>0</v>
          </cell>
          <cell r="M241"/>
          <cell r="N241">
            <v>0</v>
          </cell>
          <cell r="O241"/>
          <cell r="P241">
            <v>0</v>
          </cell>
          <cell r="Q241"/>
          <cell r="R241">
            <v>0</v>
          </cell>
          <cell r="S241"/>
          <cell r="T241" t="str">
            <v>N</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409</v>
          </cell>
          <cell r="H242" t="str">
            <v>Percentage of long-stay residents who were physically restrained</v>
          </cell>
          <cell r="I242" t="str">
            <v>Long Stay</v>
          </cell>
          <cell r="J242">
            <v>0</v>
          </cell>
          <cell r="K242"/>
          <cell r="L242">
            <v>0</v>
          </cell>
          <cell r="M242"/>
          <cell r="N242">
            <v>0</v>
          </cell>
          <cell r="O242"/>
          <cell r="P242">
            <v>0</v>
          </cell>
          <cell r="Q242"/>
          <cell r="R242">
            <v>0</v>
          </cell>
          <cell r="S242"/>
          <cell r="T242" t="str">
            <v>N</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409</v>
          </cell>
          <cell r="H243" t="str">
            <v>Percentage of long-stay residents who were physically restrained</v>
          </cell>
          <cell r="I243" t="str">
            <v>Long Stay</v>
          </cell>
          <cell r="J243">
            <v>0</v>
          </cell>
          <cell r="K243"/>
          <cell r="L243">
            <v>0</v>
          </cell>
          <cell r="M243"/>
          <cell r="N243">
            <v>0</v>
          </cell>
          <cell r="O243"/>
          <cell r="P243">
            <v>0</v>
          </cell>
          <cell r="Q243"/>
          <cell r="R243">
            <v>0</v>
          </cell>
          <cell r="S243"/>
          <cell r="T243" t="str">
            <v>N</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409</v>
          </cell>
          <cell r="H244" t="str">
            <v>Percentage of long-stay residents who were physically restrained</v>
          </cell>
          <cell r="I244" t="str">
            <v>Long Stay</v>
          </cell>
          <cell r="J244">
            <v>0</v>
          </cell>
          <cell r="K244"/>
          <cell r="L244">
            <v>0</v>
          </cell>
          <cell r="M244"/>
          <cell r="N244">
            <v>0</v>
          </cell>
          <cell r="O244"/>
          <cell r="P244">
            <v>0</v>
          </cell>
          <cell r="Q244"/>
          <cell r="R244">
            <v>0</v>
          </cell>
          <cell r="S244"/>
          <cell r="T244" t="str">
            <v>N</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409</v>
          </cell>
          <cell r="H245" t="str">
            <v>Percentage of long-stay residents who were physically restrained</v>
          </cell>
          <cell r="I245" t="str">
            <v>Long Stay</v>
          </cell>
          <cell r="J245">
            <v>0</v>
          </cell>
          <cell r="K245"/>
          <cell r="L245">
            <v>0</v>
          </cell>
          <cell r="M245"/>
          <cell r="N245">
            <v>0</v>
          </cell>
          <cell r="O245"/>
          <cell r="P245">
            <v>0</v>
          </cell>
          <cell r="Q245"/>
          <cell r="R245">
            <v>0</v>
          </cell>
          <cell r="S245"/>
          <cell r="T245" t="str">
            <v>N</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409</v>
          </cell>
          <cell r="H246" t="str">
            <v>Percentage of long-stay residents who were physically restrained</v>
          </cell>
          <cell r="I246" t="str">
            <v>Long Stay</v>
          </cell>
          <cell r="J246">
            <v>0</v>
          </cell>
          <cell r="K246"/>
          <cell r="L246">
            <v>0</v>
          </cell>
          <cell r="M246"/>
          <cell r="N246">
            <v>0</v>
          </cell>
          <cell r="O246"/>
          <cell r="P246">
            <v>0</v>
          </cell>
          <cell r="Q246"/>
          <cell r="R246">
            <v>0</v>
          </cell>
          <cell r="S246"/>
          <cell r="T246" t="str">
            <v>N</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409</v>
          </cell>
          <cell r="H247" t="str">
            <v>Percentage of long-stay residents who were physically restrained</v>
          </cell>
          <cell r="I247" t="str">
            <v>Long Stay</v>
          </cell>
          <cell r="J247">
            <v>0</v>
          </cell>
          <cell r="K247"/>
          <cell r="L247">
            <v>0</v>
          </cell>
          <cell r="M247"/>
          <cell r="N247">
            <v>0</v>
          </cell>
          <cell r="O247"/>
          <cell r="P247">
            <v>0</v>
          </cell>
          <cell r="Q247"/>
          <cell r="R247">
            <v>0</v>
          </cell>
          <cell r="S247"/>
          <cell r="T247" t="str">
            <v>N</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409</v>
          </cell>
          <cell r="H248" t="str">
            <v>Percentage of long-stay residents who were physically restrained</v>
          </cell>
          <cell r="I248" t="str">
            <v>Long Stay</v>
          </cell>
          <cell r="J248">
            <v>0</v>
          </cell>
          <cell r="K248"/>
          <cell r="L248">
            <v>0</v>
          </cell>
          <cell r="M248"/>
          <cell r="N248">
            <v>0</v>
          </cell>
          <cell r="O248"/>
          <cell r="P248">
            <v>0</v>
          </cell>
          <cell r="Q248"/>
          <cell r="R248">
            <v>0</v>
          </cell>
          <cell r="S248"/>
          <cell r="T248" t="str">
            <v>N</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409</v>
          </cell>
          <cell r="H249" t="str">
            <v>Percentage of long-stay residents who were physically restrained</v>
          </cell>
          <cell r="I249" t="str">
            <v>Long Stay</v>
          </cell>
          <cell r="J249">
            <v>0</v>
          </cell>
          <cell r="K249"/>
          <cell r="L249">
            <v>0</v>
          </cell>
          <cell r="M249"/>
          <cell r="N249">
            <v>0</v>
          </cell>
          <cell r="O249"/>
          <cell r="P249">
            <v>0</v>
          </cell>
          <cell r="Q249"/>
          <cell r="R249">
            <v>0</v>
          </cell>
          <cell r="S249"/>
          <cell r="T249" t="str">
            <v>N</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409</v>
          </cell>
          <cell r="H250" t="str">
            <v>Percentage of long-stay residents who were physically restrained</v>
          </cell>
          <cell r="I250" t="str">
            <v>Long Stay</v>
          </cell>
          <cell r="J250">
            <v>0</v>
          </cell>
          <cell r="K250"/>
          <cell r="L250">
            <v>0</v>
          </cell>
          <cell r="M250"/>
          <cell r="N250">
            <v>0</v>
          </cell>
          <cell r="O250"/>
          <cell r="P250">
            <v>0</v>
          </cell>
          <cell r="Q250"/>
          <cell r="R250">
            <v>0</v>
          </cell>
          <cell r="S250"/>
          <cell r="T250" t="str">
            <v>N</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409</v>
          </cell>
          <cell r="H251" t="str">
            <v>Percentage of long-stay residents who were physically restrained</v>
          </cell>
          <cell r="I251" t="str">
            <v>Long Stay</v>
          </cell>
          <cell r="J251">
            <v>0</v>
          </cell>
          <cell r="K251"/>
          <cell r="L251">
            <v>0</v>
          </cell>
          <cell r="M251"/>
          <cell r="N251">
            <v>0</v>
          </cell>
          <cell r="O251"/>
          <cell r="P251">
            <v>0</v>
          </cell>
          <cell r="Q251"/>
          <cell r="R251">
            <v>0</v>
          </cell>
          <cell r="S251"/>
          <cell r="T251" t="str">
            <v>N</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409</v>
          </cell>
          <cell r="H252" t="str">
            <v>Percentage of long-stay residents who were physically restrained</v>
          </cell>
          <cell r="I252" t="str">
            <v>Long Stay</v>
          </cell>
          <cell r="J252">
            <v>0</v>
          </cell>
          <cell r="K252"/>
          <cell r="L252">
            <v>0</v>
          </cell>
          <cell r="M252"/>
          <cell r="N252">
            <v>0</v>
          </cell>
          <cell r="O252"/>
          <cell r="P252">
            <v>0</v>
          </cell>
          <cell r="Q252"/>
          <cell r="R252">
            <v>0</v>
          </cell>
          <cell r="S252"/>
          <cell r="T252" t="str">
            <v>N</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409</v>
          </cell>
          <cell r="H253" t="str">
            <v>Percentage of long-stay residents who were physically restrained</v>
          </cell>
          <cell r="I253" t="str">
            <v>Long Stay</v>
          </cell>
          <cell r="J253">
            <v>0</v>
          </cell>
          <cell r="K253"/>
          <cell r="L253">
            <v>0</v>
          </cell>
          <cell r="M253"/>
          <cell r="N253">
            <v>0</v>
          </cell>
          <cell r="O253"/>
          <cell r="P253">
            <v>0</v>
          </cell>
          <cell r="Q253"/>
          <cell r="R253">
            <v>0</v>
          </cell>
          <cell r="S253"/>
          <cell r="T253" t="str">
            <v>N</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409</v>
          </cell>
          <cell r="H254" t="str">
            <v>Percentage of long-stay residents who were physically restrained</v>
          </cell>
          <cell r="I254" t="str">
            <v>Long Stay</v>
          </cell>
          <cell r="J254" t="str">
            <v>*</v>
          </cell>
          <cell r="K254">
            <v>9</v>
          </cell>
          <cell r="L254">
            <v>0</v>
          </cell>
          <cell r="M254"/>
          <cell r="N254">
            <v>0</v>
          </cell>
          <cell r="O254"/>
          <cell r="P254">
            <v>0</v>
          </cell>
          <cell r="Q254"/>
          <cell r="R254">
            <v>0</v>
          </cell>
          <cell r="S254"/>
          <cell r="T254" t="str">
            <v>N</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409</v>
          </cell>
          <cell r="H255" t="str">
            <v>Percentage of long-stay residents who were physically restrained</v>
          </cell>
          <cell r="I255" t="str">
            <v>Long Stay</v>
          </cell>
          <cell r="J255">
            <v>0</v>
          </cell>
          <cell r="K255"/>
          <cell r="L255">
            <v>0</v>
          </cell>
          <cell r="M255"/>
          <cell r="N255">
            <v>0</v>
          </cell>
          <cell r="O255"/>
          <cell r="P255">
            <v>0</v>
          </cell>
          <cell r="Q255"/>
          <cell r="R255">
            <v>0</v>
          </cell>
          <cell r="S255"/>
          <cell r="T255" t="str">
            <v>N</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409</v>
          </cell>
          <cell r="H256" t="str">
            <v>Percentage of long-stay residents who were physically restrained</v>
          </cell>
          <cell r="I256" t="str">
            <v>Long Stay</v>
          </cell>
          <cell r="J256">
            <v>0</v>
          </cell>
          <cell r="K256"/>
          <cell r="L256">
            <v>0</v>
          </cell>
          <cell r="M256"/>
          <cell r="N256">
            <v>0</v>
          </cell>
          <cell r="O256"/>
          <cell r="P256">
            <v>0</v>
          </cell>
          <cell r="Q256"/>
          <cell r="R256">
            <v>0</v>
          </cell>
          <cell r="S256"/>
          <cell r="T256" t="str">
            <v>N</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409</v>
          </cell>
          <cell r="H257" t="str">
            <v>Percentage of long-stay residents who were physically restrained</v>
          </cell>
          <cell r="I257" t="str">
            <v>Long Stay</v>
          </cell>
          <cell r="J257">
            <v>0</v>
          </cell>
          <cell r="K257"/>
          <cell r="L257">
            <v>0.83333000000000002</v>
          </cell>
          <cell r="M257"/>
          <cell r="N257">
            <v>0</v>
          </cell>
          <cell r="O257"/>
          <cell r="P257">
            <v>0.83333000000000002</v>
          </cell>
          <cell r="Q257"/>
          <cell r="R257">
            <v>0.41493600000000003</v>
          </cell>
          <cell r="S257"/>
          <cell r="T257" t="str">
            <v>N</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409</v>
          </cell>
          <cell r="H258" t="str">
            <v>Percentage of long-stay residents who were physically restrained</v>
          </cell>
          <cell r="I258" t="str">
            <v>Long Stay</v>
          </cell>
          <cell r="J258">
            <v>0</v>
          </cell>
          <cell r="K258"/>
          <cell r="L258">
            <v>0</v>
          </cell>
          <cell r="M258"/>
          <cell r="N258">
            <v>0</v>
          </cell>
          <cell r="O258"/>
          <cell r="P258">
            <v>0</v>
          </cell>
          <cell r="Q258"/>
          <cell r="R258">
            <v>0</v>
          </cell>
          <cell r="S258"/>
          <cell r="T258" t="str">
            <v>N</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409</v>
          </cell>
          <cell r="H259" t="str">
            <v>Percentage of long-stay residents who were physically restrained</v>
          </cell>
          <cell r="I259" t="str">
            <v>Long Stay</v>
          </cell>
          <cell r="J259">
            <v>0</v>
          </cell>
          <cell r="K259"/>
          <cell r="L259">
            <v>0</v>
          </cell>
          <cell r="M259"/>
          <cell r="N259">
            <v>0</v>
          </cell>
          <cell r="O259"/>
          <cell r="P259">
            <v>0</v>
          </cell>
          <cell r="Q259"/>
          <cell r="R259">
            <v>0</v>
          </cell>
          <cell r="S259"/>
          <cell r="T259" t="str">
            <v>N</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409</v>
          </cell>
          <cell r="H260" t="str">
            <v>Percentage of long-stay residents who were physically restrained</v>
          </cell>
          <cell r="I260" t="str">
            <v>Long Stay</v>
          </cell>
          <cell r="J260">
            <v>0</v>
          </cell>
          <cell r="K260"/>
          <cell r="L260">
            <v>0</v>
          </cell>
          <cell r="M260"/>
          <cell r="N260">
            <v>0</v>
          </cell>
          <cell r="O260"/>
          <cell r="P260">
            <v>0</v>
          </cell>
          <cell r="Q260"/>
          <cell r="R260">
            <v>0</v>
          </cell>
          <cell r="S260"/>
          <cell r="T260" t="str">
            <v>N</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409</v>
          </cell>
          <cell r="H261" t="str">
            <v>Percentage of long-stay residents who were physically restrained</v>
          </cell>
          <cell r="I261" t="str">
            <v>Long Stay</v>
          </cell>
          <cell r="J261" t="str">
            <v>*</v>
          </cell>
          <cell r="K261">
            <v>9</v>
          </cell>
          <cell r="L261" t="str">
            <v>*</v>
          </cell>
          <cell r="M261">
            <v>9</v>
          </cell>
          <cell r="N261" t="str">
            <v>*</v>
          </cell>
          <cell r="O261">
            <v>9</v>
          </cell>
          <cell r="P261" t="str">
            <v>*</v>
          </cell>
          <cell r="Q261">
            <v>9</v>
          </cell>
          <cell r="R261">
            <v>0</v>
          </cell>
          <cell r="S261"/>
          <cell r="T261" t="str">
            <v>N</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409</v>
          </cell>
          <cell r="H262" t="str">
            <v>Percentage of long-stay residents who were physically restrained</v>
          </cell>
          <cell r="I262" t="str">
            <v>Long Stay</v>
          </cell>
          <cell r="J262">
            <v>0</v>
          </cell>
          <cell r="K262"/>
          <cell r="L262">
            <v>0</v>
          </cell>
          <cell r="M262"/>
          <cell r="N262">
            <v>0</v>
          </cell>
          <cell r="O262"/>
          <cell r="P262">
            <v>0</v>
          </cell>
          <cell r="Q262"/>
          <cell r="R262">
            <v>0</v>
          </cell>
          <cell r="S262"/>
          <cell r="T262" t="str">
            <v>N</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409</v>
          </cell>
          <cell r="H263" t="str">
            <v>Percentage of long-stay residents who were physically restrained</v>
          </cell>
          <cell r="I263" t="str">
            <v>Long Stay</v>
          </cell>
          <cell r="J263">
            <v>0</v>
          </cell>
          <cell r="K263"/>
          <cell r="L263">
            <v>0</v>
          </cell>
          <cell r="M263"/>
          <cell r="N263">
            <v>0</v>
          </cell>
          <cell r="O263"/>
          <cell r="P263">
            <v>0</v>
          </cell>
          <cell r="Q263"/>
          <cell r="R263">
            <v>0</v>
          </cell>
          <cell r="S263"/>
          <cell r="T263" t="str">
            <v>N</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409</v>
          </cell>
          <cell r="H264" t="str">
            <v>Percentage of long-stay residents who were physically restrained</v>
          </cell>
          <cell r="I264" t="str">
            <v>Long Stay</v>
          </cell>
          <cell r="J264">
            <v>0</v>
          </cell>
          <cell r="K264"/>
          <cell r="L264">
            <v>0</v>
          </cell>
          <cell r="M264"/>
          <cell r="N264">
            <v>0</v>
          </cell>
          <cell r="O264"/>
          <cell r="P264">
            <v>0</v>
          </cell>
          <cell r="Q264"/>
          <cell r="R264">
            <v>0</v>
          </cell>
          <cell r="S264"/>
          <cell r="T264" t="str">
            <v>N</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409</v>
          </cell>
          <cell r="H265" t="str">
            <v>Percentage of long-stay residents who were physically restrained</v>
          </cell>
          <cell r="I265" t="str">
            <v>Long Stay</v>
          </cell>
          <cell r="J265">
            <v>0</v>
          </cell>
          <cell r="K265"/>
          <cell r="L265">
            <v>0</v>
          </cell>
          <cell r="M265"/>
          <cell r="N265">
            <v>0</v>
          </cell>
          <cell r="O265"/>
          <cell r="P265">
            <v>0</v>
          </cell>
          <cell r="Q265"/>
          <cell r="R265">
            <v>0</v>
          </cell>
          <cell r="S265"/>
          <cell r="T265" t="str">
            <v>N</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409</v>
          </cell>
          <cell r="H266" t="str">
            <v>Percentage of long-stay residents who were physically restrained</v>
          </cell>
          <cell r="I266" t="str">
            <v>Long Stay</v>
          </cell>
          <cell r="J266">
            <v>0</v>
          </cell>
          <cell r="K266"/>
          <cell r="L266">
            <v>0</v>
          </cell>
          <cell r="M266"/>
          <cell r="N266">
            <v>0</v>
          </cell>
          <cell r="O266"/>
          <cell r="P266">
            <v>0</v>
          </cell>
          <cell r="Q266"/>
          <cell r="R266">
            <v>0</v>
          </cell>
          <cell r="S266"/>
          <cell r="T266" t="str">
            <v>N</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409</v>
          </cell>
          <cell r="H267" t="str">
            <v>Percentage of long-stay residents who were physically restrained</v>
          </cell>
          <cell r="I267" t="str">
            <v>Long Stay</v>
          </cell>
          <cell r="J267">
            <v>0</v>
          </cell>
          <cell r="K267"/>
          <cell r="L267">
            <v>0</v>
          </cell>
          <cell r="M267"/>
          <cell r="N267">
            <v>0</v>
          </cell>
          <cell r="O267"/>
          <cell r="P267">
            <v>0</v>
          </cell>
          <cell r="Q267"/>
          <cell r="R267">
            <v>0</v>
          </cell>
          <cell r="S267"/>
          <cell r="T267" t="str">
            <v>N</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409</v>
          </cell>
          <cell r="H268" t="str">
            <v>Percentage of long-stay residents who were physically restrained</v>
          </cell>
          <cell r="I268" t="str">
            <v>Long Stay</v>
          </cell>
          <cell r="J268">
            <v>0</v>
          </cell>
          <cell r="K268"/>
          <cell r="L268">
            <v>0</v>
          </cell>
          <cell r="M268"/>
          <cell r="N268">
            <v>0</v>
          </cell>
          <cell r="O268"/>
          <cell r="P268">
            <v>0</v>
          </cell>
          <cell r="Q268"/>
          <cell r="R268">
            <v>0</v>
          </cell>
          <cell r="S268"/>
          <cell r="T268" t="str">
            <v>N</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409</v>
          </cell>
          <cell r="H269" t="str">
            <v>Percentage of long-stay residents who were physically restrained</v>
          </cell>
          <cell r="I269" t="str">
            <v>Long Stay</v>
          </cell>
          <cell r="J269">
            <v>0</v>
          </cell>
          <cell r="K269"/>
          <cell r="L269">
            <v>0</v>
          </cell>
          <cell r="M269"/>
          <cell r="N269">
            <v>0</v>
          </cell>
          <cell r="O269"/>
          <cell r="P269">
            <v>0</v>
          </cell>
          <cell r="Q269"/>
          <cell r="R269">
            <v>0</v>
          </cell>
          <cell r="S269"/>
          <cell r="T269" t="str">
            <v>N</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409</v>
          </cell>
          <cell r="H270" t="str">
            <v>Percentage of long-stay residents who were physically restrained</v>
          </cell>
          <cell r="I270" t="str">
            <v>Long Stay</v>
          </cell>
          <cell r="J270">
            <v>0</v>
          </cell>
          <cell r="K270"/>
          <cell r="L270">
            <v>0</v>
          </cell>
          <cell r="M270"/>
          <cell r="N270">
            <v>0</v>
          </cell>
          <cell r="O270"/>
          <cell r="P270">
            <v>0</v>
          </cell>
          <cell r="Q270"/>
          <cell r="R270">
            <v>0</v>
          </cell>
          <cell r="S270"/>
          <cell r="T270" t="str">
            <v>N</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409</v>
          </cell>
          <cell r="H271" t="str">
            <v>Percentage of long-stay residents who were physically restrained</v>
          </cell>
          <cell r="I271" t="str">
            <v>Long Stay</v>
          </cell>
          <cell r="J271" t="str">
            <v>*</v>
          </cell>
          <cell r="K271">
            <v>9</v>
          </cell>
          <cell r="L271">
            <v>0</v>
          </cell>
          <cell r="M271"/>
          <cell r="N271">
            <v>0</v>
          </cell>
          <cell r="O271"/>
          <cell r="P271">
            <v>0</v>
          </cell>
          <cell r="Q271"/>
          <cell r="R271">
            <v>0</v>
          </cell>
          <cell r="S271"/>
          <cell r="T271" t="str">
            <v>N</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409</v>
          </cell>
          <cell r="H272" t="str">
            <v>Percentage of long-stay residents who were physically restrained</v>
          </cell>
          <cell r="I272" t="str">
            <v>Long Stay</v>
          </cell>
          <cell r="J272">
            <v>0</v>
          </cell>
          <cell r="K272"/>
          <cell r="L272">
            <v>0</v>
          </cell>
          <cell r="M272"/>
          <cell r="N272">
            <v>0</v>
          </cell>
          <cell r="O272"/>
          <cell r="P272">
            <v>0</v>
          </cell>
          <cell r="Q272"/>
          <cell r="R272">
            <v>0</v>
          </cell>
          <cell r="S272"/>
          <cell r="T272" t="str">
            <v>N</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409</v>
          </cell>
          <cell r="H273" t="str">
            <v>Percentage of long-stay residents who were physically restrained</v>
          </cell>
          <cell r="I273" t="str">
            <v>Long Stay</v>
          </cell>
          <cell r="J273">
            <v>0</v>
          </cell>
          <cell r="K273"/>
          <cell r="L273" t="str">
            <v>*</v>
          </cell>
          <cell r="M273">
            <v>9</v>
          </cell>
          <cell r="N273" t="str">
            <v>*</v>
          </cell>
          <cell r="O273">
            <v>9</v>
          </cell>
          <cell r="P273" t="str">
            <v>*</v>
          </cell>
          <cell r="Q273">
            <v>9</v>
          </cell>
          <cell r="R273">
            <v>0</v>
          </cell>
          <cell r="S273"/>
          <cell r="T273" t="str">
            <v>N</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409</v>
          </cell>
          <cell r="H274" t="str">
            <v>Percentage of long-stay residents who were physically restrained</v>
          </cell>
          <cell r="I274" t="str">
            <v>Long Stay</v>
          </cell>
          <cell r="J274">
            <v>0</v>
          </cell>
          <cell r="K274"/>
          <cell r="L274">
            <v>0</v>
          </cell>
          <cell r="M274"/>
          <cell r="N274">
            <v>0</v>
          </cell>
          <cell r="O274"/>
          <cell r="P274">
            <v>0</v>
          </cell>
          <cell r="Q274"/>
          <cell r="R274">
            <v>0</v>
          </cell>
          <cell r="S274"/>
          <cell r="T274" t="str">
            <v>N</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409</v>
          </cell>
          <cell r="H275" t="str">
            <v>Percentage of long-stay residents who were physically restrained</v>
          </cell>
          <cell r="I275" t="str">
            <v>Long Stay</v>
          </cell>
          <cell r="J275">
            <v>0</v>
          </cell>
          <cell r="K275"/>
          <cell r="L275">
            <v>0</v>
          </cell>
          <cell r="M275"/>
          <cell r="N275">
            <v>0</v>
          </cell>
          <cell r="O275"/>
          <cell r="P275">
            <v>0</v>
          </cell>
          <cell r="Q275"/>
          <cell r="R275">
            <v>0</v>
          </cell>
          <cell r="S275"/>
          <cell r="T275" t="str">
            <v>N</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409</v>
          </cell>
          <cell r="H276" t="str">
            <v>Percentage of long-stay residents who were physically restrained</v>
          </cell>
          <cell r="I276" t="str">
            <v>Long Stay</v>
          </cell>
          <cell r="J276">
            <v>0</v>
          </cell>
          <cell r="K276"/>
          <cell r="L276">
            <v>0</v>
          </cell>
          <cell r="M276"/>
          <cell r="N276">
            <v>0</v>
          </cell>
          <cell r="O276"/>
          <cell r="P276">
            <v>0</v>
          </cell>
          <cell r="Q276"/>
          <cell r="R276">
            <v>0</v>
          </cell>
          <cell r="S276"/>
          <cell r="T276" t="str">
            <v>N</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409</v>
          </cell>
          <cell r="H277" t="str">
            <v>Percentage of long-stay residents who were physically restrained</v>
          </cell>
          <cell r="I277" t="str">
            <v>Long Stay</v>
          </cell>
          <cell r="J277">
            <v>0</v>
          </cell>
          <cell r="K277"/>
          <cell r="L277">
            <v>0</v>
          </cell>
          <cell r="M277"/>
          <cell r="N277">
            <v>0</v>
          </cell>
          <cell r="O277"/>
          <cell r="P277">
            <v>0</v>
          </cell>
          <cell r="Q277"/>
          <cell r="R277">
            <v>0</v>
          </cell>
          <cell r="S277"/>
          <cell r="T277" t="str">
            <v>N</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409</v>
          </cell>
          <cell r="H278" t="str">
            <v>Percentage of long-stay residents who were physically restrained</v>
          </cell>
          <cell r="I278" t="str">
            <v>Long Stay</v>
          </cell>
          <cell r="J278">
            <v>0</v>
          </cell>
          <cell r="K278"/>
          <cell r="L278">
            <v>0</v>
          </cell>
          <cell r="M278"/>
          <cell r="N278">
            <v>0</v>
          </cell>
          <cell r="O278"/>
          <cell r="P278">
            <v>0</v>
          </cell>
          <cell r="Q278"/>
          <cell r="R278">
            <v>0</v>
          </cell>
          <cell r="S278"/>
          <cell r="T278" t="str">
            <v>N</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409</v>
          </cell>
          <cell r="H279" t="str">
            <v>Percentage of long-stay residents who were physically restrained</v>
          </cell>
          <cell r="I279" t="str">
            <v>Long Stay</v>
          </cell>
          <cell r="J279">
            <v>0</v>
          </cell>
          <cell r="K279"/>
          <cell r="L279">
            <v>0</v>
          </cell>
          <cell r="M279"/>
          <cell r="N279">
            <v>0</v>
          </cell>
          <cell r="O279"/>
          <cell r="P279">
            <v>0</v>
          </cell>
          <cell r="Q279"/>
          <cell r="R279">
            <v>0</v>
          </cell>
          <cell r="S279"/>
          <cell r="T279" t="str">
            <v>N</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409</v>
          </cell>
          <cell r="H280" t="str">
            <v>Percentage of long-stay residents who were physically restrained</v>
          </cell>
          <cell r="I280" t="str">
            <v>Long Stay</v>
          </cell>
          <cell r="J280">
            <v>0</v>
          </cell>
          <cell r="K280"/>
          <cell r="L280">
            <v>0</v>
          </cell>
          <cell r="M280"/>
          <cell r="N280">
            <v>0</v>
          </cell>
          <cell r="O280"/>
          <cell r="P280">
            <v>0</v>
          </cell>
          <cell r="Q280"/>
          <cell r="R280">
            <v>0</v>
          </cell>
          <cell r="S280"/>
          <cell r="T280" t="str">
            <v>N</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409</v>
          </cell>
          <cell r="H281" t="str">
            <v>Percentage of long-stay residents who were physically restrained</v>
          </cell>
          <cell r="I281" t="str">
            <v>Long Stay</v>
          </cell>
          <cell r="J281">
            <v>0</v>
          </cell>
          <cell r="K281"/>
          <cell r="L281">
            <v>0</v>
          </cell>
          <cell r="M281"/>
          <cell r="N281">
            <v>0</v>
          </cell>
          <cell r="O281"/>
          <cell r="P281">
            <v>0</v>
          </cell>
          <cell r="Q281"/>
          <cell r="R281">
            <v>0</v>
          </cell>
          <cell r="S281"/>
          <cell r="T281" t="str">
            <v>N</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409</v>
          </cell>
          <cell r="H282" t="str">
            <v>Percentage of long-stay residents who were physically restrained</v>
          </cell>
          <cell r="I282" t="str">
            <v>Long Stay</v>
          </cell>
          <cell r="J282" t="str">
            <v>*</v>
          </cell>
          <cell r="K282">
            <v>9</v>
          </cell>
          <cell r="L282" t="str">
            <v>*</v>
          </cell>
          <cell r="M282">
            <v>9</v>
          </cell>
          <cell r="N282" t="str">
            <v>*</v>
          </cell>
          <cell r="O282">
            <v>9</v>
          </cell>
          <cell r="P282" t="str">
            <v>*</v>
          </cell>
          <cell r="Q282">
            <v>9</v>
          </cell>
          <cell r="R282">
            <v>0</v>
          </cell>
          <cell r="S282"/>
          <cell r="T282" t="str">
            <v>N</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409</v>
          </cell>
          <cell r="H283" t="str">
            <v>Percentage of long-stay residents who were physically restrained</v>
          </cell>
          <cell r="I283" t="str">
            <v>Long Stay</v>
          </cell>
          <cell r="J283">
            <v>0</v>
          </cell>
          <cell r="K283"/>
          <cell r="L283">
            <v>0</v>
          </cell>
          <cell r="M283"/>
          <cell r="N283">
            <v>0</v>
          </cell>
          <cell r="O283"/>
          <cell r="P283">
            <v>0</v>
          </cell>
          <cell r="Q283"/>
          <cell r="R283">
            <v>0</v>
          </cell>
          <cell r="S283"/>
          <cell r="T283" t="str">
            <v>N</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409</v>
          </cell>
          <cell r="H284" t="str">
            <v>Percentage of long-stay residents who were physically restrained</v>
          </cell>
          <cell r="I284" t="str">
            <v>Long Stay</v>
          </cell>
          <cell r="J284">
            <v>0</v>
          </cell>
          <cell r="K284"/>
          <cell r="L284">
            <v>0</v>
          </cell>
          <cell r="M284"/>
          <cell r="N284">
            <v>0</v>
          </cell>
          <cell r="O284"/>
          <cell r="P284">
            <v>0</v>
          </cell>
          <cell r="Q284"/>
          <cell r="R284">
            <v>0</v>
          </cell>
          <cell r="S284"/>
          <cell r="T284" t="str">
            <v>N</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409</v>
          </cell>
          <cell r="H285" t="str">
            <v>Percentage of long-stay residents who were physically restrained</v>
          </cell>
          <cell r="I285" t="str">
            <v>Long Stay</v>
          </cell>
          <cell r="J285">
            <v>0</v>
          </cell>
          <cell r="K285"/>
          <cell r="L285">
            <v>0</v>
          </cell>
          <cell r="M285"/>
          <cell r="N285">
            <v>0</v>
          </cell>
          <cell r="O285"/>
          <cell r="P285">
            <v>0</v>
          </cell>
          <cell r="Q285"/>
          <cell r="R285">
            <v>0</v>
          </cell>
          <cell r="S285"/>
          <cell r="T285" t="str">
            <v>N</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409</v>
          </cell>
          <cell r="H286" t="str">
            <v>Percentage of long-stay residents who were physically restrained</v>
          </cell>
          <cell r="I286" t="str">
            <v>Long Stay</v>
          </cell>
          <cell r="J286">
            <v>0</v>
          </cell>
          <cell r="K286"/>
          <cell r="L286">
            <v>0</v>
          </cell>
          <cell r="M286"/>
          <cell r="N286">
            <v>0</v>
          </cell>
          <cell r="O286"/>
          <cell r="P286">
            <v>0</v>
          </cell>
          <cell r="Q286"/>
          <cell r="R286">
            <v>0</v>
          </cell>
          <cell r="S286"/>
          <cell r="T286" t="str">
            <v>N</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409</v>
          </cell>
          <cell r="H287" t="str">
            <v>Percentage of long-stay residents who were physically restrained</v>
          </cell>
          <cell r="I287" t="str">
            <v>Long Stay</v>
          </cell>
          <cell r="J287">
            <v>0</v>
          </cell>
          <cell r="K287"/>
          <cell r="L287">
            <v>0</v>
          </cell>
          <cell r="M287"/>
          <cell r="N287">
            <v>0</v>
          </cell>
          <cell r="O287"/>
          <cell r="P287">
            <v>0</v>
          </cell>
          <cell r="Q287"/>
          <cell r="R287">
            <v>0</v>
          </cell>
          <cell r="S287"/>
          <cell r="T287" t="str">
            <v>N</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409</v>
          </cell>
          <cell r="H288" t="str">
            <v>Percentage of long-stay residents who were physically restrained</v>
          </cell>
          <cell r="I288" t="str">
            <v>Long Stay</v>
          </cell>
          <cell r="J288">
            <v>0</v>
          </cell>
          <cell r="K288"/>
          <cell r="L288">
            <v>0</v>
          </cell>
          <cell r="M288"/>
          <cell r="N288">
            <v>0</v>
          </cell>
          <cell r="O288"/>
          <cell r="P288">
            <v>0</v>
          </cell>
          <cell r="Q288"/>
          <cell r="R288">
            <v>0</v>
          </cell>
          <cell r="S288"/>
          <cell r="T288" t="str">
            <v>N</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409</v>
          </cell>
          <cell r="H289" t="str">
            <v>Percentage of long-stay residents who were physically restrained</v>
          </cell>
          <cell r="I289" t="str">
            <v>Long Stay</v>
          </cell>
          <cell r="J289">
            <v>0</v>
          </cell>
          <cell r="K289"/>
          <cell r="L289">
            <v>0</v>
          </cell>
          <cell r="M289"/>
          <cell r="N289">
            <v>0</v>
          </cell>
          <cell r="O289"/>
          <cell r="P289">
            <v>0</v>
          </cell>
          <cell r="Q289"/>
          <cell r="R289">
            <v>0</v>
          </cell>
          <cell r="S289"/>
          <cell r="T289" t="str">
            <v>N</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409</v>
          </cell>
          <cell r="H290" t="str">
            <v>Percentage of long-stay residents who were physically restrained</v>
          </cell>
          <cell r="I290" t="str">
            <v>Long Stay</v>
          </cell>
          <cell r="J290">
            <v>0</v>
          </cell>
          <cell r="K290"/>
          <cell r="L290">
            <v>0</v>
          </cell>
          <cell r="M290"/>
          <cell r="N290">
            <v>0</v>
          </cell>
          <cell r="O290"/>
          <cell r="P290">
            <v>0</v>
          </cell>
          <cell r="Q290"/>
          <cell r="R290">
            <v>0</v>
          </cell>
          <cell r="S290"/>
          <cell r="T290" t="str">
            <v>N</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409</v>
          </cell>
          <cell r="H291" t="str">
            <v>Percentage of long-stay residents who were physically restrained</v>
          </cell>
          <cell r="I291" t="str">
            <v>Long Stay</v>
          </cell>
          <cell r="J291" t="str">
            <v>*</v>
          </cell>
          <cell r="K291">
            <v>9</v>
          </cell>
          <cell r="L291" t="str">
            <v>*</v>
          </cell>
          <cell r="M291">
            <v>9</v>
          </cell>
          <cell r="N291" t="str">
            <v>*</v>
          </cell>
          <cell r="O291">
            <v>9</v>
          </cell>
          <cell r="P291" t="str">
            <v>*</v>
          </cell>
          <cell r="Q291">
            <v>9</v>
          </cell>
          <cell r="R291">
            <v>0</v>
          </cell>
          <cell r="S291"/>
          <cell r="T291" t="str">
            <v>N</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409</v>
          </cell>
          <cell r="H292" t="str">
            <v>Percentage of long-stay residents who were physically restrained</v>
          </cell>
          <cell r="I292" t="str">
            <v>Long Stay</v>
          </cell>
          <cell r="J292">
            <v>0</v>
          </cell>
          <cell r="K292"/>
          <cell r="L292">
            <v>0</v>
          </cell>
          <cell r="M292"/>
          <cell r="N292">
            <v>0</v>
          </cell>
          <cell r="O292"/>
          <cell r="P292">
            <v>0</v>
          </cell>
          <cell r="Q292"/>
          <cell r="R292">
            <v>0</v>
          </cell>
          <cell r="S292"/>
          <cell r="T292" t="str">
            <v>N</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409</v>
          </cell>
          <cell r="H293" t="str">
            <v>Percentage of long-stay residents who were physically restrained</v>
          </cell>
          <cell r="I293" t="str">
            <v>Long Stay</v>
          </cell>
          <cell r="J293">
            <v>0</v>
          </cell>
          <cell r="K293"/>
          <cell r="L293">
            <v>0</v>
          </cell>
          <cell r="M293"/>
          <cell r="N293">
            <v>0</v>
          </cell>
          <cell r="O293"/>
          <cell r="P293">
            <v>0</v>
          </cell>
          <cell r="Q293"/>
          <cell r="R293">
            <v>0</v>
          </cell>
          <cell r="S293"/>
          <cell r="T293" t="str">
            <v>N</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409</v>
          </cell>
          <cell r="H294" t="str">
            <v>Percentage of long-stay residents who were physically restrained</v>
          </cell>
          <cell r="I294" t="str">
            <v>Long Stay</v>
          </cell>
          <cell r="J294" t="str">
            <v>*</v>
          </cell>
          <cell r="K294">
            <v>9</v>
          </cell>
          <cell r="L294" t="str">
            <v>*</v>
          </cell>
          <cell r="M294">
            <v>9</v>
          </cell>
          <cell r="N294" t="str">
            <v>*</v>
          </cell>
          <cell r="O294">
            <v>9</v>
          </cell>
          <cell r="P294" t="str">
            <v>*</v>
          </cell>
          <cell r="Q294">
            <v>9</v>
          </cell>
          <cell r="R294">
            <v>0</v>
          </cell>
          <cell r="S294"/>
          <cell r="T294" t="str">
            <v>N</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409</v>
          </cell>
          <cell r="H295" t="str">
            <v>Percentage of long-stay residents who were physically restrained</v>
          </cell>
          <cell r="I295" t="str">
            <v>Long Stay</v>
          </cell>
          <cell r="J295">
            <v>0</v>
          </cell>
          <cell r="K295"/>
          <cell r="L295">
            <v>0</v>
          </cell>
          <cell r="M295"/>
          <cell r="N295">
            <v>0</v>
          </cell>
          <cell r="O295"/>
          <cell r="P295">
            <v>0</v>
          </cell>
          <cell r="Q295"/>
          <cell r="R295">
            <v>0</v>
          </cell>
          <cell r="S295"/>
          <cell r="T295" t="str">
            <v>N</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409</v>
          </cell>
          <cell r="H296" t="str">
            <v>Percentage of long-stay residents who were physically restrained</v>
          </cell>
          <cell r="I296" t="str">
            <v>Long Stay</v>
          </cell>
          <cell r="J296">
            <v>0</v>
          </cell>
          <cell r="K296"/>
          <cell r="L296">
            <v>0</v>
          </cell>
          <cell r="M296"/>
          <cell r="N296">
            <v>0</v>
          </cell>
          <cell r="O296"/>
          <cell r="P296">
            <v>0</v>
          </cell>
          <cell r="Q296"/>
          <cell r="R296">
            <v>0</v>
          </cell>
          <cell r="S296"/>
          <cell r="T296" t="str">
            <v>N</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409</v>
          </cell>
          <cell r="H297" t="str">
            <v>Percentage of long-stay residents who were physically restrained</v>
          </cell>
          <cell r="I297" t="str">
            <v>Long Stay</v>
          </cell>
          <cell r="J297">
            <v>0</v>
          </cell>
          <cell r="K297"/>
          <cell r="L297">
            <v>0</v>
          </cell>
          <cell r="M297"/>
          <cell r="N297">
            <v>0</v>
          </cell>
          <cell r="O297"/>
          <cell r="P297">
            <v>0</v>
          </cell>
          <cell r="Q297"/>
          <cell r="R297">
            <v>0</v>
          </cell>
          <cell r="S297"/>
          <cell r="T297" t="str">
            <v>N</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409</v>
          </cell>
          <cell r="H298" t="str">
            <v>Percentage of long-stay residents who were physically restrained</v>
          </cell>
          <cell r="I298" t="str">
            <v>Long Stay</v>
          </cell>
          <cell r="J298">
            <v>0</v>
          </cell>
          <cell r="K298"/>
          <cell r="L298">
            <v>0</v>
          </cell>
          <cell r="M298"/>
          <cell r="N298">
            <v>0</v>
          </cell>
          <cell r="O298"/>
          <cell r="P298">
            <v>0</v>
          </cell>
          <cell r="Q298"/>
          <cell r="R298">
            <v>0</v>
          </cell>
          <cell r="S298"/>
          <cell r="T298" t="str">
            <v>N</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409</v>
          </cell>
          <cell r="H299" t="str">
            <v>Percentage of long-stay residents who were physically restrained</v>
          </cell>
          <cell r="I299" t="str">
            <v>Long Stay</v>
          </cell>
          <cell r="J299">
            <v>0</v>
          </cell>
          <cell r="K299"/>
          <cell r="L299">
            <v>0</v>
          </cell>
          <cell r="M299"/>
          <cell r="N299">
            <v>0</v>
          </cell>
          <cell r="O299"/>
          <cell r="P299">
            <v>0</v>
          </cell>
          <cell r="Q299"/>
          <cell r="R299">
            <v>0</v>
          </cell>
          <cell r="S299"/>
          <cell r="T299" t="str">
            <v>N</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409</v>
          </cell>
          <cell r="H300" t="str">
            <v>Percentage of long-stay residents who were physically restrained</v>
          </cell>
          <cell r="I300" t="str">
            <v>Long Stay</v>
          </cell>
          <cell r="J300">
            <v>0</v>
          </cell>
          <cell r="K300"/>
          <cell r="L300">
            <v>0</v>
          </cell>
          <cell r="M300"/>
          <cell r="N300">
            <v>0</v>
          </cell>
          <cell r="O300"/>
          <cell r="P300">
            <v>0</v>
          </cell>
          <cell r="Q300"/>
          <cell r="R300">
            <v>0</v>
          </cell>
          <cell r="S300"/>
          <cell r="T300" t="str">
            <v>N</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409</v>
          </cell>
          <cell r="H301" t="str">
            <v>Percentage of long-stay residents who were physically restrained</v>
          </cell>
          <cell r="I301" t="str">
            <v>Long Stay</v>
          </cell>
          <cell r="J301">
            <v>0</v>
          </cell>
          <cell r="K301"/>
          <cell r="L301">
            <v>0</v>
          </cell>
          <cell r="M301"/>
          <cell r="N301">
            <v>0</v>
          </cell>
          <cell r="O301"/>
          <cell r="P301">
            <v>0</v>
          </cell>
          <cell r="Q301"/>
          <cell r="R301">
            <v>0</v>
          </cell>
          <cell r="S301"/>
          <cell r="T301" t="str">
            <v>N</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409</v>
          </cell>
          <cell r="H302" t="str">
            <v>Percentage of long-stay residents who were physically restrained</v>
          </cell>
          <cell r="I302" t="str">
            <v>Long Stay</v>
          </cell>
          <cell r="J302">
            <v>0</v>
          </cell>
          <cell r="K302"/>
          <cell r="L302">
            <v>0</v>
          </cell>
          <cell r="M302"/>
          <cell r="N302">
            <v>0</v>
          </cell>
          <cell r="O302"/>
          <cell r="P302">
            <v>0</v>
          </cell>
          <cell r="Q302"/>
          <cell r="R302">
            <v>0</v>
          </cell>
          <cell r="S302"/>
          <cell r="T302" t="str">
            <v>N</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409</v>
          </cell>
          <cell r="H303" t="str">
            <v>Percentage of long-stay residents who were physically restrained</v>
          </cell>
          <cell r="I303" t="str">
            <v>Long Stay</v>
          </cell>
          <cell r="J303">
            <v>0</v>
          </cell>
          <cell r="K303"/>
          <cell r="L303">
            <v>0</v>
          </cell>
          <cell r="M303"/>
          <cell r="N303">
            <v>0</v>
          </cell>
          <cell r="O303"/>
          <cell r="P303">
            <v>0</v>
          </cell>
          <cell r="Q303"/>
          <cell r="R303">
            <v>0</v>
          </cell>
          <cell r="S303"/>
          <cell r="T303" t="str">
            <v>N</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409</v>
          </cell>
          <cell r="H304" t="str">
            <v>Percentage of long-stay residents who were physically restrained</v>
          </cell>
          <cell r="I304" t="str">
            <v>Long Stay</v>
          </cell>
          <cell r="J304">
            <v>0</v>
          </cell>
          <cell r="K304"/>
          <cell r="L304">
            <v>0</v>
          </cell>
          <cell r="M304"/>
          <cell r="N304">
            <v>0</v>
          </cell>
          <cell r="O304"/>
          <cell r="P304">
            <v>0</v>
          </cell>
          <cell r="Q304"/>
          <cell r="R304">
            <v>0</v>
          </cell>
          <cell r="S304"/>
          <cell r="T304" t="str">
            <v>N</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409</v>
          </cell>
          <cell r="H305" t="str">
            <v>Percentage of long-stay residents who were physically restrained</v>
          </cell>
          <cell r="I305" t="str">
            <v>Long Stay</v>
          </cell>
          <cell r="J305">
            <v>0</v>
          </cell>
          <cell r="K305"/>
          <cell r="L305">
            <v>0</v>
          </cell>
          <cell r="M305"/>
          <cell r="N305">
            <v>0</v>
          </cell>
          <cell r="O305"/>
          <cell r="P305">
            <v>0</v>
          </cell>
          <cell r="Q305"/>
          <cell r="R305">
            <v>0</v>
          </cell>
          <cell r="S305"/>
          <cell r="T305" t="str">
            <v>N</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409</v>
          </cell>
          <cell r="H306" t="str">
            <v>Percentage of long-stay residents who were physically restrained</v>
          </cell>
          <cell r="I306" t="str">
            <v>Long Stay</v>
          </cell>
          <cell r="J306">
            <v>0</v>
          </cell>
          <cell r="K306"/>
          <cell r="L306">
            <v>0</v>
          </cell>
          <cell r="M306"/>
          <cell r="N306">
            <v>0</v>
          </cell>
          <cell r="O306"/>
          <cell r="P306">
            <v>0</v>
          </cell>
          <cell r="Q306"/>
          <cell r="R306">
            <v>0</v>
          </cell>
          <cell r="S306"/>
          <cell r="T306" t="str">
            <v>N</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409</v>
          </cell>
          <cell r="H307" t="str">
            <v>Percentage of long-stay residents who were physically restrained</v>
          </cell>
          <cell r="I307" t="str">
            <v>Long Stay</v>
          </cell>
          <cell r="J307" t="str">
            <v>*</v>
          </cell>
          <cell r="K307">
            <v>9</v>
          </cell>
          <cell r="L307" t="str">
            <v>*</v>
          </cell>
          <cell r="M307">
            <v>9</v>
          </cell>
          <cell r="N307" t="str">
            <v>*</v>
          </cell>
          <cell r="O307">
            <v>9</v>
          </cell>
          <cell r="P307" t="str">
            <v>*</v>
          </cell>
          <cell r="Q307">
            <v>9</v>
          </cell>
          <cell r="R307">
            <v>0</v>
          </cell>
          <cell r="S307"/>
          <cell r="T307" t="str">
            <v>N</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409</v>
          </cell>
          <cell r="H308" t="str">
            <v>Percentage of long-stay residents who were physically restrained</v>
          </cell>
          <cell r="I308" t="str">
            <v>Long Stay</v>
          </cell>
          <cell r="J308">
            <v>0</v>
          </cell>
          <cell r="K308"/>
          <cell r="L308">
            <v>0</v>
          </cell>
          <cell r="M308"/>
          <cell r="N308">
            <v>0</v>
          </cell>
          <cell r="O308"/>
          <cell r="P308">
            <v>0</v>
          </cell>
          <cell r="Q308"/>
          <cell r="R308">
            <v>0</v>
          </cell>
          <cell r="S308"/>
          <cell r="T308" t="str">
            <v>N</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409</v>
          </cell>
          <cell r="H309" t="str">
            <v>Percentage of long-stay residents who were physically restrained</v>
          </cell>
          <cell r="I309" t="str">
            <v>Long Stay</v>
          </cell>
          <cell r="J309" t="str">
            <v>*</v>
          </cell>
          <cell r="K309">
            <v>9</v>
          </cell>
          <cell r="L309" t="str">
            <v>*</v>
          </cell>
          <cell r="M309">
            <v>9</v>
          </cell>
          <cell r="N309" t="str">
            <v>*</v>
          </cell>
          <cell r="O309">
            <v>9</v>
          </cell>
          <cell r="P309" t="str">
            <v>*</v>
          </cell>
          <cell r="Q309">
            <v>9</v>
          </cell>
          <cell r="R309" t="str">
            <v>*</v>
          </cell>
          <cell r="S309">
            <v>9</v>
          </cell>
          <cell r="T309" t="str">
            <v>N</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409</v>
          </cell>
          <cell r="H310" t="str">
            <v>Percentage of long-stay residents who were physically restrained</v>
          </cell>
          <cell r="I310" t="str">
            <v>Long Stay</v>
          </cell>
          <cell r="J310">
            <v>0</v>
          </cell>
          <cell r="K310"/>
          <cell r="L310" t="str">
            <v>*</v>
          </cell>
          <cell r="M310">
            <v>9</v>
          </cell>
          <cell r="N310">
            <v>0</v>
          </cell>
          <cell r="O310"/>
          <cell r="P310">
            <v>0</v>
          </cell>
          <cell r="Q310"/>
          <cell r="R310">
            <v>0</v>
          </cell>
          <cell r="S310"/>
          <cell r="T310" t="str">
            <v>N</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409</v>
          </cell>
          <cell r="H311" t="str">
            <v>Percentage of long-stay residents who were physically restrained</v>
          </cell>
          <cell r="I311" t="str">
            <v>Long Stay</v>
          </cell>
          <cell r="J311">
            <v>0</v>
          </cell>
          <cell r="K311"/>
          <cell r="L311">
            <v>0</v>
          </cell>
          <cell r="M311"/>
          <cell r="N311">
            <v>0</v>
          </cell>
          <cell r="O311"/>
          <cell r="P311">
            <v>0</v>
          </cell>
          <cell r="Q311"/>
          <cell r="R311">
            <v>0</v>
          </cell>
          <cell r="S311"/>
          <cell r="T311" t="str">
            <v>N</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409</v>
          </cell>
          <cell r="H312" t="str">
            <v>Percentage of long-stay residents who were physically restrained</v>
          </cell>
          <cell r="I312" t="str">
            <v>Long Stay</v>
          </cell>
          <cell r="J312">
            <v>0</v>
          </cell>
          <cell r="K312"/>
          <cell r="L312">
            <v>0</v>
          </cell>
          <cell r="M312"/>
          <cell r="N312" t="str">
            <v>*</v>
          </cell>
          <cell r="O312">
            <v>9</v>
          </cell>
          <cell r="P312">
            <v>0</v>
          </cell>
          <cell r="Q312"/>
          <cell r="R312">
            <v>0</v>
          </cell>
          <cell r="S312"/>
          <cell r="T312" t="str">
            <v>N</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409</v>
          </cell>
          <cell r="H313" t="str">
            <v>Percentage of long-stay residents who were physically restrained</v>
          </cell>
          <cell r="I313" t="str">
            <v>Long Stay</v>
          </cell>
          <cell r="J313">
            <v>0</v>
          </cell>
          <cell r="K313"/>
          <cell r="L313">
            <v>0</v>
          </cell>
          <cell r="M313"/>
          <cell r="N313">
            <v>0</v>
          </cell>
          <cell r="O313"/>
          <cell r="P313">
            <v>0</v>
          </cell>
          <cell r="Q313"/>
          <cell r="R313">
            <v>0</v>
          </cell>
          <cell r="S313"/>
          <cell r="T313" t="str">
            <v>N</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409</v>
          </cell>
          <cell r="H314" t="str">
            <v>Percentage of long-stay residents who were physically restrained</v>
          </cell>
          <cell r="I314" t="str">
            <v>Long Stay</v>
          </cell>
          <cell r="J314">
            <v>0</v>
          </cell>
          <cell r="K314"/>
          <cell r="L314">
            <v>0</v>
          </cell>
          <cell r="M314"/>
          <cell r="N314">
            <v>0</v>
          </cell>
          <cell r="O314"/>
          <cell r="P314">
            <v>0</v>
          </cell>
          <cell r="Q314"/>
          <cell r="R314">
            <v>0</v>
          </cell>
          <cell r="S314"/>
          <cell r="T314" t="str">
            <v>N</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409</v>
          </cell>
          <cell r="H315" t="str">
            <v>Percentage of long-stay residents who were physically restrained</v>
          </cell>
          <cell r="I315" t="str">
            <v>Long Stay</v>
          </cell>
          <cell r="J315" t="str">
            <v>*</v>
          </cell>
          <cell r="K315">
            <v>9</v>
          </cell>
          <cell r="L315" t="str">
            <v>*</v>
          </cell>
          <cell r="M315">
            <v>9</v>
          </cell>
          <cell r="N315" t="str">
            <v>*</v>
          </cell>
          <cell r="O315">
            <v>9</v>
          </cell>
          <cell r="P315" t="str">
            <v>*</v>
          </cell>
          <cell r="Q315">
            <v>9</v>
          </cell>
          <cell r="R315" t="str">
            <v>*</v>
          </cell>
          <cell r="S315">
            <v>9</v>
          </cell>
          <cell r="T315" t="str">
            <v>N</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409</v>
          </cell>
          <cell r="H316" t="str">
            <v>Percentage of long-stay residents who were physically restrained</v>
          </cell>
          <cell r="I316" t="str">
            <v>Long Stay</v>
          </cell>
          <cell r="J316">
            <v>0</v>
          </cell>
          <cell r="K316"/>
          <cell r="L316">
            <v>0</v>
          </cell>
          <cell r="M316"/>
          <cell r="N316">
            <v>0</v>
          </cell>
          <cell r="O316"/>
          <cell r="P316">
            <v>0</v>
          </cell>
          <cell r="Q316"/>
          <cell r="R316">
            <v>0</v>
          </cell>
          <cell r="S316"/>
          <cell r="T316" t="str">
            <v>N</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409</v>
          </cell>
          <cell r="H317" t="str">
            <v>Percentage of long-stay residents who were physically restrained</v>
          </cell>
          <cell r="I317" t="str">
            <v>Long Stay</v>
          </cell>
          <cell r="J317">
            <v>0</v>
          </cell>
          <cell r="K317"/>
          <cell r="L317">
            <v>0</v>
          </cell>
          <cell r="M317"/>
          <cell r="N317">
            <v>0</v>
          </cell>
          <cell r="O317"/>
          <cell r="P317">
            <v>0</v>
          </cell>
          <cell r="Q317"/>
          <cell r="R317">
            <v>0</v>
          </cell>
          <cell r="S317"/>
          <cell r="T317" t="str">
            <v>N</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409</v>
          </cell>
          <cell r="H318" t="str">
            <v>Percentage of long-stay residents who were physically restrained</v>
          </cell>
          <cell r="I318" t="str">
            <v>Long Stay</v>
          </cell>
          <cell r="J318">
            <v>0</v>
          </cell>
          <cell r="K318"/>
          <cell r="L318">
            <v>0</v>
          </cell>
          <cell r="M318"/>
          <cell r="N318">
            <v>0</v>
          </cell>
          <cell r="O318"/>
          <cell r="P318">
            <v>0</v>
          </cell>
          <cell r="Q318"/>
          <cell r="R318">
            <v>0</v>
          </cell>
          <cell r="S318"/>
          <cell r="T318" t="str">
            <v>N</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409</v>
          </cell>
          <cell r="H319" t="str">
            <v>Percentage of long-stay residents who were physically restrained</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N</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409</v>
          </cell>
          <cell r="H320" t="str">
            <v>Percentage of long-stay residents who were physically restrained</v>
          </cell>
          <cell r="I320" t="str">
            <v>Long Stay</v>
          </cell>
          <cell r="J320">
            <v>0</v>
          </cell>
          <cell r="K320"/>
          <cell r="L320">
            <v>0</v>
          </cell>
          <cell r="M320"/>
          <cell r="N320">
            <v>0</v>
          </cell>
          <cell r="O320"/>
          <cell r="P320">
            <v>0</v>
          </cell>
          <cell r="Q320"/>
          <cell r="R320">
            <v>0</v>
          </cell>
          <cell r="S320"/>
          <cell r="T320" t="str">
            <v>N</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409</v>
          </cell>
          <cell r="H321" t="str">
            <v>Percentage of long-stay residents who were physically restrained</v>
          </cell>
          <cell r="I321" t="str">
            <v>Long Stay</v>
          </cell>
          <cell r="J321">
            <v>0</v>
          </cell>
          <cell r="K321"/>
          <cell r="L321">
            <v>0</v>
          </cell>
          <cell r="M321"/>
          <cell r="N321">
            <v>0</v>
          </cell>
          <cell r="O321"/>
          <cell r="P321">
            <v>0</v>
          </cell>
          <cell r="Q321"/>
          <cell r="R321">
            <v>0</v>
          </cell>
          <cell r="S321"/>
          <cell r="T321" t="str">
            <v>N</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409</v>
          </cell>
          <cell r="H322" t="str">
            <v>Percentage of long-stay residents who were physically restrained</v>
          </cell>
          <cell r="I322" t="str">
            <v>Long Stay</v>
          </cell>
          <cell r="J322">
            <v>0</v>
          </cell>
          <cell r="K322"/>
          <cell r="L322">
            <v>0</v>
          </cell>
          <cell r="M322"/>
          <cell r="N322">
            <v>0</v>
          </cell>
          <cell r="O322"/>
          <cell r="P322">
            <v>0</v>
          </cell>
          <cell r="Q322"/>
          <cell r="R322">
            <v>0</v>
          </cell>
          <cell r="S322"/>
          <cell r="T322" t="str">
            <v>N</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409</v>
          </cell>
          <cell r="H323" t="str">
            <v>Percentage of long-stay residents who were physically restrained</v>
          </cell>
          <cell r="I323" t="str">
            <v>Long Stay</v>
          </cell>
          <cell r="J323">
            <v>0</v>
          </cell>
          <cell r="K323"/>
          <cell r="L323">
            <v>0</v>
          </cell>
          <cell r="M323"/>
          <cell r="N323">
            <v>0</v>
          </cell>
          <cell r="O323"/>
          <cell r="P323">
            <v>0</v>
          </cell>
          <cell r="Q323"/>
          <cell r="R323">
            <v>0</v>
          </cell>
          <cell r="S323"/>
          <cell r="T323" t="str">
            <v>N</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409</v>
          </cell>
          <cell r="H324" t="str">
            <v>Percentage of long-stay residents who were physically restrained</v>
          </cell>
          <cell r="I324" t="str">
            <v>Long Stay</v>
          </cell>
          <cell r="J324" t="str">
            <v>*</v>
          </cell>
          <cell r="K324">
            <v>9</v>
          </cell>
          <cell r="L324" t="str">
            <v>*</v>
          </cell>
          <cell r="M324">
            <v>9</v>
          </cell>
          <cell r="N324" t="str">
            <v>*</v>
          </cell>
          <cell r="O324">
            <v>9</v>
          </cell>
          <cell r="P324" t="str">
            <v>*</v>
          </cell>
          <cell r="Q324">
            <v>9</v>
          </cell>
          <cell r="R324" t="str">
            <v>*</v>
          </cell>
          <cell r="S324">
            <v>9</v>
          </cell>
          <cell r="T324" t="str">
            <v>N</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409</v>
          </cell>
          <cell r="H325" t="str">
            <v>Percentage of long-stay residents who were physically restrained</v>
          </cell>
          <cell r="I325" t="str">
            <v>Long Stay</v>
          </cell>
          <cell r="J325" t="str">
            <v>*</v>
          </cell>
          <cell r="K325">
            <v>9</v>
          </cell>
          <cell r="L325">
            <v>0</v>
          </cell>
          <cell r="M325"/>
          <cell r="N325">
            <v>0</v>
          </cell>
          <cell r="O325"/>
          <cell r="P325">
            <v>0</v>
          </cell>
          <cell r="Q325"/>
          <cell r="R325">
            <v>0</v>
          </cell>
          <cell r="S325"/>
          <cell r="T325" t="str">
            <v>N</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409</v>
          </cell>
          <cell r="H326" t="str">
            <v>Percentage of long-stay residents who were physically restrained</v>
          </cell>
          <cell r="I326" t="str">
            <v>Long Stay</v>
          </cell>
          <cell r="J326">
            <v>0</v>
          </cell>
          <cell r="K326"/>
          <cell r="L326">
            <v>0</v>
          </cell>
          <cell r="M326"/>
          <cell r="N326">
            <v>0</v>
          </cell>
          <cell r="O326"/>
          <cell r="P326">
            <v>0</v>
          </cell>
          <cell r="Q326"/>
          <cell r="R326">
            <v>0</v>
          </cell>
          <cell r="S326"/>
          <cell r="T326" t="str">
            <v>N</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409</v>
          </cell>
          <cell r="H327" t="str">
            <v>Percentage of long-stay residents who were physically restrained</v>
          </cell>
          <cell r="I327" t="str">
            <v>Long Stay</v>
          </cell>
          <cell r="J327">
            <v>0</v>
          </cell>
          <cell r="K327"/>
          <cell r="L327">
            <v>0</v>
          </cell>
          <cell r="M327"/>
          <cell r="N327">
            <v>0</v>
          </cell>
          <cell r="O327"/>
          <cell r="P327">
            <v>0</v>
          </cell>
          <cell r="Q327"/>
          <cell r="R327">
            <v>0</v>
          </cell>
          <cell r="S327"/>
          <cell r="T327" t="str">
            <v>N</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409</v>
          </cell>
          <cell r="H328" t="str">
            <v>Percentage of long-stay residents who were physically restrained</v>
          </cell>
          <cell r="I328" t="str">
            <v>Long Stay</v>
          </cell>
          <cell r="J328" t="str">
            <v>*</v>
          </cell>
          <cell r="K328">
            <v>9</v>
          </cell>
          <cell r="L328" t="str">
            <v>*</v>
          </cell>
          <cell r="M328">
            <v>9</v>
          </cell>
          <cell r="N328" t="str">
            <v>*</v>
          </cell>
          <cell r="O328">
            <v>9</v>
          </cell>
          <cell r="P328" t="str">
            <v>*</v>
          </cell>
          <cell r="Q328">
            <v>9</v>
          </cell>
          <cell r="R328" t="str">
            <v>*</v>
          </cell>
          <cell r="S328">
            <v>9</v>
          </cell>
          <cell r="T328" t="str">
            <v>N</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409</v>
          </cell>
          <cell r="H329" t="str">
            <v>Percentage of long-stay residents who were physically restrained</v>
          </cell>
          <cell r="I329" t="str">
            <v>Long Stay</v>
          </cell>
          <cell r="J329">
            <v>0</v>
          </cell>
          <cell r="K329"/>
          <cell r="L329">
            <v>0</v>
          </cell>
          <cell r="M329"/>
          <cell r="N329">
            <v>0</v>
          </cell>
          <cell r="O329"/>
          <cell r="P329">
            <v>0</v>
          </cell>
          <cell r="Q329"/>
          <cell r="R329">
            <v>0</v>
          </cell>
          <cell r="S329"/>
          <cell r="T329" t="str">
            <v>N</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409</v>
          </cell>
          <cell r="H330" t="str">
            <v>Percentage of long-stay residents who were physically restrained</v>
          </cell>
          <cell r="I330" t="str">
            <v>Long Stay</v>
          </cell>
          <cell r="J330" t="str">
            <v>*</v>
          </cell>
          <cell r="K330">
            <v>9</v>
          </cell>
          <cell r="L330" t="str">
            <v>*</v>
          </cell>
          <cell r="M330">
            <v>9</v>
          </cell>
          <cell r="N330" t="str">
            <v>*</v>
          </cell>
          <cell r="O330">
            <v>9</v>
          </cell>
          <cell r="P330" t="str">
            <v>*</v>
          </cell>
          <cell r="Q330">
            <v>9</v>
          </cell>
          <cell r="R330">
            <v>0</v>
          </cell>
          <cell r="S330"/>
          <cell r="T330" t="str">
            <v>N</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409</v>
          </cell>
          <cell r="H331" t="str">
            <v>Percentage of long-stay residents who were physically restrained</v>
          </cell>
          <cell r="I331" t="str">
            <v>Long Stay</v>
          </cell>
          <cell r="J331">
            <v>0</v>
          </cell>
          <cell r="K331"/>
          <cell r="L331">
            <v>0</v>
          </cell>
          <cell r="M331"/>
          <cell r="N331">
            <v>0</v>
          </cell>
          <cell r="O331"/>
          <cell r="P331">
            <v>0</v>
          </cell>
          <cell r="Q331"/>
          <cell r="R331">
            <v>0</v>
          </cell>
          <cell r="S331"/>
          <cell r="T331" t="str">
            <v>N</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409</v>
          </cell>
          <cell r="H332" t="str">
            <v>Percentage of long-stay residents who were physically restrained</v>
          </cell>
          <cell r="I332" t="str">
            <v>Long Stay</v>
          </cell>
          <cell r="J332">
            <v>0</v>
          </cell>
          <cell r="K332"/>
          <cell r="L332">
            <v>0</v>
          </cell>
          <cell r="M332"/>
          <cell r="N332">
            <v>0</v>
          </cell>
          <cell r="O332"/>
          <cell r="P332">
            <v>0</v>
          </cell>
          <cell r="Q332"/>
          <cell r="R332">
            <v>0</v>
          </cell>
          <cell r="S332"/>
          <cell r="T332" t="str">
            <v>N</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409</v>
          </cell>
          <cell r="H333" t="str">
            <v>Percentage of long-stay residents who were physically restrained</v>
          </cell>
          <cell r="I333" t="str">
            <v>Long Stay</v>
          </cell>
          <cell r="J333">
            <v>0</v>
          </cell>
          <cell r="K333"/>
          <cell r="L333">
            <v>0</v>
          </cell>
          <cell r="M333"/>
          <cell r="N333">
            <v>0</v>
          </cell>
          <cell r="O333"/>
          <cell r="P333">
            <v>0</v>
          </cell>
          <cell r="Q333"/>
          <cell r="R333">
            <v>0</v>
          </cell>
          <cell r="S333"/>
          <cell r="T333" t="str">
            <v>N</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409</v>
          </cell>
          <cell r="H334" t="str">
            <v>Percentage of long-stay residents who were physically restrained</v>
          </cell>
          <cell r="I334" t="str">
            <v>Long Stay</v>
          </cell>
          <cell r="J334">
            <v>0</v>
          </cell>
          <cell r="K334"/>
          <cell r="L334">
            <v>0</v>
          </cell>
          <cell r="M334"/>
          <cell r="N334">
            <v>0</v>
          </cell>
          <cell r="O334"/>
          <cell r="P334">
            <v>0</v>
          </cell>
          <cell r="Q334"/>
          <cell r="R334">
            <v>0</v>
          </cell>
          <cell r="S334"/>
          <cell r="T334" t="str">
            <v>N</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409</v>
          </cell>
          <cell r="H335" t="str">
            <v>Percentage of long-stay residents who were physically restrained</v>
          </cell>
          <cell r="I335" t="str">
            <v>Long Stay</v>
          </cell>
          <cell r="J335" t="str">
            <v>*</v>
          </cell>
          <cell r="K335">
            <v>9</v>
          </cell>
          <cell r="L335" t="str">
            <v>*</v>
          </cell>
          <cell r="M335">
            <v>9</v>
          </cell>
          <cell r="N335" t="str">
            <v>*</v>
          </cell>
          <cell r="O335">
            <v>9</v>
          </cell>
          <cell r="P335" t="str">
            <v>*</v>
          </cell>
          <cell r="Q335">
            <v>9</v>
          </cell>
          <cell r="R335" t="str">
            <v>*</v>
          </cell>
          <cell r="S335">
            <v>9</v>
          </cell>
          <cell r="T335" t="str">
            <v>N</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409</v>
          </cell>
          <cell r="H336" t="str">
            <v>Percentage of long-stay residents who were physically restrained</v>
          </cell>
          <cell r="I336" t="str">
            <v>Long Stay</v>
          </cell>
          <cell r="J336" t="str">
            <v>*</v>
          </cell>
          <cell r="K336">
            <v>9</v>
          </cell>
          <cell r="L336" t="str">
            <v>*</v>
          </cell>
          <cell r="M336">
            <v>9</v>
          </cell>
          <cell r="N336" t="str">
            <v>*</v>
          </cell>
          <cell r="O336">
            <v>9</v>
          </cell>
          <cell r="P336" t="str">
            <v>*</v>
          </cell>
          <cell r="Q336">
            <v>9</v>
          </cell>
          <cell r="R336" t="str">
            <v>*</v>
          </cell>
          <cell r="S336">
            <v>9</v>
          </cell>
          <cell r="T336" t="str">
            <v>N</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409</v>
          </cell>
          <cell r="H337" t="str">
            <v>Percentage of long-stay residents who were physically restrained</v>
          </cell>
          <cell r="I337" t="str">
            <v>Long Stay</v>
          </cell>
          <cell r="J337">
            <v>0</v>
          </cell>
          <cell r="K337"/>
          <cell r="L337">
            <v>0</v>
          </cell>
          <cell r="M337"/>
          <cell r="N337">
            <v>0</v>
          </cell>
          <cell r="O337"/>
          <cell r="P337">
            <v>0</v>
          </cell>
          <cell r="Q337"/>
          <cell r="R337">
            <v>0</v>
          </cell>
          <cell r="S337"/>
          <cell r="T337" t="str">
            <v>N</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409</v>
          </cell>
          <cell r="H338" t="str">
            <v>Percentage of long-stay residents who were physically restrained</v>
          </cell>
          <cell r="I338" t="str">
            <v>Long Stay</v>
          </cell>
          <cell r="J338">
            <v>0</v>
          </cell>
          <cell r="K338"/>
          <cell r="L338">
            <v>0</v>
          </cell>
          <cell r="M338"/>
          <cell r="N338">
            <v>0</v>
          </cell>
          <cell r="O338"/>
          <cell r="P338">
            <v>0</v>
          </cell>
          <cell r="Q338"/>
          <cell r="R338">
            <v>0</v>
          </cell>
          <cell r="S338"/>
          <cell r="T338" t="str">
            <v>N</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409</v>
          </cell>
          <cell r="H339" t="str">
            <v>Percentage of long-stay residents who were physically restrained</v>
          </cell>
          <cell r="I339" t="str">
            <v>Long Stay</v>
          </cell>
          <cell r="J339">
            <v>0</v>
          </cell>
          <cell r="K339"/>
          <cell r="L339">
            <v>0</v>
          </cell>
          <cell r="M339"/>
          <cell r="N339">
            <v>0</v>
          </cell>
          <cell r="O339"/>
          <cell r="P339">
            <v>0</v>
          </cell>
          <cell r="Q339"/>
          <cell r="R339">
            <v>0</v>
          </cell>
          <cell r="S339"/>
          <cell r="T339" t="str">
            <v>N</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409</v>
          </cell>
          <cell r="H340" t="str">
            <v>Percentage of long-stay residents who were physically restrained</v>
          </cell>
          <cell r="I340" t="str">
            <v>Long Stay</v>
          </cell>
          <cell r="J340" t="str">
            <v>*</v>
          </cell>
          <cell r="K340">
            <v>9</v>
          </cell>
          <cell r="L340" t="str">
            <v>*</v>
          </cell>
          <cell r="M340">
            <v>9</v>
          </cell>
          <cell r="N340" t="str">
            <v>*</v>
          </cell>
          <cell r="O340">
            <v>9</v>
          </cell>
          <cell r="P340" t="str">
            <v>*</v>
          </cell>
          <cell r="Q340">
            <v>9</v>
          </cell>
          <cell r="R340" t="str">
            <v>*</v>
          </cell>
          <cell r="S340">
            <v>9</v>
          </cell>
          <cell r="T340" t="str">
            <v>N</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409</v>
          </cell>
          <cell r="H341" t="str">
            <v>Percentage of long-stay residents who were physically restrained</v>
          </cell>
          <cell r="I341" t="str">
            <v>Long Stay</v>
          </cell>
          <cell r="J341">
            <v>0</v>
          </cell>
          <cell r="K341"/>
          <cell r="L341">
            <v>0</v>
          </cell>
          <cell r="M341"/>
          <cell r="N341">
            <v>0</v>
          </cell>
          <cell r="O341"/>
          <cell r="P341">
            <v>0</v>
          </cell>
          <cell r="Q341"/>
          <cell r="R341">
            <v>0</v>
          </cell>
          <cell r="S341"/>
          <cell r="T341" t="str">
            <v>N</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409</v>
          </cell>
          <cell r="H342" t="str">
            <v>Percentage of long-stay residents who were physically restrained</v>
          </cell>
          <cell r="I342" t="str">
            <v>Long Stay</v>
          </cell>
          <cell r="J342" t="str">
            <v>*</v>
          </cell>
          <cell r="K342">
            <v>9</v>
          </cell>
          <cell r="L342" t="str">
            <v>*</v>
          </cell>
          <cell r="M342">
            <v>9</v>
          </cell>
          <cell r="N342" t="str">
            <v>*</v>
          </cell>
          <cell r="O342">
            <v>9</v>
          </cell>
          <cell r="P342" t="str">
            <v>*</v>
          </cell>
          <cell r="Q342">
            <v>9</v>
          </cell>
          <cell r="R342" t="str">
            <v>*</v>
          </cell>
          <cell r="S342">
            <v>9</v>
          </cell>
          <cell r="T342" t="str">
            <v>N</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409</v>
          </cell>
          <cell r="H343" t="str">
            <v>Percentage of long-stay residents who were physically restrained</v>
          </cell>
          <cell r="I343" t="str">
            <v>Long Stay</v>
          </cell>
          <cell r="J343">
            <v>0</v>
          </cell>
          <cell r="K343"/>
          <cell r="L343">
            <v>0</v>
          </cell>
          <cell r="M343"/>
          <cell r="N343">
            <v>0</v>
          </cell>
          <cell r="O343"/>
          <cell r="P343">
            <v>0</v>
          </cell>
          <cell r="Q343"/>
          <cell r="R343">
            <v>0</v>
          </cell>
          <cell r="S343"/>
          <cell r="T343" t="str">
            <v>N</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409</v>
          </cell>
          <cell r="H344" t="str">
            <v>Percentage of long-stay residents who were physically restrained</v>
          </cell>
          <cell r="I344" t="str">
            <v>Long Stay</v>
          </cell>
          <cell r="J344" t="str">
            <v>*</v>
          </cell>
          <cell r="K344">
            <v>9</v>
          </cell>
          <cell r="L344" t="str">
            <v>*</v>
          </cell>
          <cell r="M344">
            <v>9</v>
          </cell>
          <cell r="N344" t="str">
            <v>*</v>
          </cell>
          <cell r="O344">
            <v>9</v>
          </cell>
          <cell r="P344" t="str">
            <v>*</v>
          </cell>
          <cell r="Q344">
            <v>9</v>
          </cell>
          <cell r="R344">
            <v>0</v>
          </cell>
          <cell r="S344"/>
          <cell r="T344" t="str">
            <v>N</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409</v>
          </cell>
          <cell r="H345" t="str">
            <v>Percentage of long-stay residents who were physically restrained</v>
          </cell>
          <cell r="I345" t="str">
            <v>Long Stay</v>
          </cell>
          <cell r="J345" t="str">
            <v>*</v>
          </cell>
          <cell r="K345">
            <v>9</v>
          </cell>
          <cell r="L345" t="str">
            <v>*</v>
          </cell>
          <cell r="M345">
            <v>9</v>
          </cell>
          <cell r="N345" t="str">
            <v>*</v>
          </cell>
          <cell r="O345">
            <v>9</v>
          </cell>
          <cell r="P345" t="str">
            <v>*</v>
          </cell>
          <cell r="Q345">
            <v>9</v>
          </cell>
          <cell r="R345">
            <v>0</v>
          </cell>
          <cell r="S345"/>
          <cell r="T345" t="str">
            <v>N</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409</v>
          </cell>
          <cell r="H346" t="str">
            <v>Percentage of long-stay residents who were physically restrained</v>
          </cell>
          <cell r="I346" t="str">
            <v>Long Stay</v>
          </cell>
          <cell r="J346">
            <v>0</v>
          </cell>
          <cell r="K346"/>
          <cell r="L346">
            <v>0</v>
          </cell>
          <cell r="M346"/>
          <cell r="N346">
            <v>0</v>
          </cell>
          <cell r="O346"/>
          <cell r="P346">
            <v>0</v>
          </cell>
          <cell r="Q346"/>
          <cell r="R346">
            <v>0</v>
          </cell>
          <cell r="S346"/>
          <cell r="T346" t="str">
            <v>N</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409</v>
          </cell>
          <cell r="H347" t="str">
            <v>Percentage of long-stay residents who were physically restrained</v>
          </cell>
          <cell r="I347" t="str">
            <v>Long Stay</v>
          </cell>
          <cell r="J347">
            <v>0</v>
          </cell>
          <cell r="K347"/>
          <cell r="L347">
            <v>0</v>
          </cell>
          <cell r="M347"/>
          <cell r="N347">
            <v>0</v>
          </cell>
          <cell r="O347"/>
          <cell r="P347">
            <v>0</v>
          </cell>
          <cell r="Q347"/>
          <cell r="R347">
            <v>0</v>
          </cell>
          <cell r="S347"/>
          <cell r="T347" t="str">
            <v>N</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409</v>
          </cell>
          <cell r="H348" t="str">
            <v>Percentage of long-stay residents who were physically restrained</v>
          </cell>
          <cell r="I348" t="str">
            <v>Long Stay</v>
          </cell>
          <cell r="J348">
            <v>0</v>
          </cell>
          <cell r="K348"/>
          <cell r="L348">
            <v>0</v>
          </cell>
          <cell r="M348"/>
          <cell r="N348">
            <v>0</v>
          </cell>
          <cell r="O348"/>
          <cell r="P348">
            <v>0</v>
          </cell>
          <cell r="Q348"/>
          <cell r="R348">
            <v>0</v>
          </cell>
          <cell r="S348"/>
          <cell r="T348" t="str">
            <v>N</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409</v>
          </cell>
          <cell r="H349" t="str">
            <v>Percentage of long-stay residents who were physically restrained</v>
          </cell>
          <cell r="I349" t="str">
            <v>Long Stay</v>
          </cell>
          <cell r="J349" t="str">
            <v>*</v>
          </cell>
          <cell r="K349">
            <v>9</v>
          </cell>
          <cell r="L349" t="str">
            <v>*</v>
          </cell>
          <cell r="M349">
            <v>9</v>
          </cell>
          <cell r="N349" t="str">
            <v>*</v>
          </cell>
          <cell r="O349">
            <v>9</v>
          </cell>
          <cell r="P349" t="str">
            <v>*</v>
          </cell>
          <cell r="Q349">
            <v>9</v>
          </cell>
          <cell r="R349">
            <v>0</v>
          </cell>
          <cell r="S349"/>
          <cell r="T349" t="str">
            <v>N</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409</v>
          </cell>
          <cell r="H350" t="str">
            <v>Percentage of long-stay residents who were physically restrained</v>
          </cell>
          <cell r="I350" t="str">
            <v>Long Stay</v>
          </cell>
          <cell r="J350" t="str">
            <v>*</v>
          </cell>
          <cell r="K350">
            <v>9</v>
          </cell>
          <cell r="L350" t="str">
            <v>*</v>
          </cell>
          <cell r="M350">
            <v>9</v>
          </cell>
          <cell r="N350" t="str">
            <v>*</v>
          </cell>
          <cell r="O350">
            <v>9</v>
          </cell>
          <cell r="P350" t="str">
            <v>*</v>
          </cell>
          <cell r="Q350">
            <v>9</v>
          </cell>
          <cell r="R350">
            <v>0</v>
          </cell>
          <cell r="S350"/>
          <cell r="T350" t="str">
            <v>N</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409</v>
          </cell>
          <cell r="H351" t="str">
            <v>Percentage of long-stay residents who were physically restrained</v>
          </cell>
          <cell r="I351" t="str">
            <v>Long Stay</v>
          </cell>
          <cell r="J351">
            <v>0</v>
          </cell>
          <cell r="K351"/>
          <cell r="L351">
            <v>0</v>
          </cell>
          <cell r="M351"/>
          <cell r="N351">
            <v>0</v>
          </cell>
          <cell r="O351"/>
          <cell r="P351">
            <v>0</v>
          </cell>
          <cell r="Q351"/>
          <cell r="R351">
            <v>0</v>
          </cell>
          <cell r="S351"/>
          <cell r="T351" t="str">
            <v>N</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409</v>
          </cell>
          <cell r="H352" t="str">
            <v>Percentage of long-stay residents who were physically restrained</v>
          </cell>
          <cell r="I352" t="str">
            <v>Long Stay</v>
          </cell>
          <cell r="J352">
            <v>0</v>
          </cell>
          <cell r="K352"/>
          <cell r="L352">
            <v>0</v>
          </cell>
          <cell r="M352"/>
          <cell r="N352">
            <v>0</v>
          </cell>
          <cell r="O352"/>
          <cell r="P352">
            <v>0</v>
          </cell>
          <cell r="Q352"/>
          <cell r="R352">
            <v>0</v>
          </cell>
          <cell r="S352"/>
          <cell r="T352" t="str">
            <v>N</v>
          </cell>
          <cell r="U352" t="str">
            <v>2021Q3-2022Q2</v>
          </cell>
          <cell r="V352" t="str">
            <v>ONE SOUTH RIDGEDALE AVENUE, EAST HANOVER, NJ, 07936</v>
          </cell>
          <cell r="W352">
            <v>44866</v>
          </cell>
        </row>
      </sheetData>
      <sheetData sheetId="3">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410</v>
          </cell>
          <cell r="H2" t="str">
            <v>Percentage of long-stay residents experiencing one or more falls with major injury</v>
          </cell>
          <cell r="I2" t="str">
            <v>Long Stay</v>
          </cell>
          <cell r="J2">
            <v>2.0833300000000001</v>
          </cell>
          <cell r="K2"/>
          <cell r="L2">
            <v>1.90476</v>
          </cell>
          <cell r="M2"/>
          <cell r="N2">
            <v>0.99009999999999998</v>
          </cell>
          <cell r="O2"/>
          <cell r="P2">
            <v>2.0618599999999998</v>
          </cell>
          <cell r="Q2"/>
          <cell r="R2">
            <v>1.754386</v>
          </cell>
          <cell r="S2"/>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410</v>
          </cell>
          <cell r="H3" t="str">
            <v>Percentage of long-stay residents experiencing one or more falls with major injury</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410</v>
          </cell>
          <cell r="H4" t="str">
            <v>Percentage of long-stay residents experiencing one or more falls with major injury</v>
          </cell>
          <cell r="I4" t="str">
            <v>Long Stay</v>
          </cell>
          <cell r="J4">
            <v>0</v>
          </cell>
          <cell r="K4"/>
          <cell r="L4">
            <v>0</v>
          </cell>
          <cell r="M4"/>
          <cell r="N4">
            <v>0</v>
          </cell>
          <cell r="O4"/>
          <cell r="P4">
            <v>2.7397300000000002</v>
          </cell>
          <cell r="Q4"/>
          <cell r="R4">
            <v>0.70671499999999998</v>
          </cell>
          <cell r="S4"/>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410</v>
          </cell>
          <cell r="H5" t="str">
            <v>Percentage of long-stay residents experiencing one or more falls with major injury</v>
          </cell>
          <cell r="I5" t="str">
            <v>Long Stay</v>
          </cell>
          <cell r="J5">
            <v>3.7037</v>
          </cell>
          <cell r="K5"/>
          <cell r="L5">
            <v>2.53165</v>
          </cell>
          <cell r="M5"/>
          <cell r="N5">
            <v>1.31579</v>
          </cell>
          <cell r="O5"/>
          <cell r="P5">
            <v>1.14943</v>
          </cell>
          <cell r="Q5"/>
          <cell r="R5">
            <v>2.1671840000000002</v>
          </cell>
          <cell r="S5"/>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410</v>
          </cell>
          <cell r="H6" t="str">
            <v>Percentage of long-stay residents experiencing one or more falls with major injury</v>
          </cell>
          <cell r="I6" t="str">
            <v>Long Stay</v>
          </cell>
          <cell r="J6">
            <v>2.0202</v>
          </cell>
          <cell r="K6"/>
          <cell r="L6">
            <v>2.5640999999999998</v>
          </cell>
          <cell r="M6"/>
          <cell r="N6">
            <v>1.51515</v>
          </cell>
          <cell r="O6"/>
          <cell r="P6">
            <v>1.4492799999999999</v>
          </cell>
          <cell r="Q6"/>
          <cell r="R6">
            <v>1.879699</v>
          </cell>
          <cell r="S6"/>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410</v>
          </cell>
          <cell r="H7" t="str">
            <v>Percentage of long-stay residents experiencing one or more falls with major injury</v>
          </cell>
          <cell r="I7" t="str">
            <v>Long Stay</v>
          </cell>
          <cell r="J7">
            <v>1.5267200000000001</v>
          </cell>
          <cell r="K7"/>
          <cell r="L7">
            <v>1.4705900000000001</v>
          </cell>
          <cell r="M7"/>
          <cell r="N7">
            <v>2.30769</v>
          </cell>
          <cell r="O7"/>
          <cell r="P7">
            <v>2.8985500000000002</v>
          </cell>
          <cell r="Q7"/>
          <cell r="R7">
            <v>2.0560749999999999</v>
          </cell>
          <cell r="S7"/>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410</v>
          </cell>
          <cell r="H8" t="str">
            <v>Percentage of long-stay residents experiencing one or more falls with major injury</v>
          </cell>
          <cell r="I8" t="str">
            <v>Long Stay</v>
          </cell>
          <cell r="J8">
            <v>5.2631600000000001</v>
          </cell>
          <cell r="K8"/>
          <cell r="L8">
            <v>5.3333300000000001</v>
          </cell>
          <cell r="M8"/>
          <cell r="N8">
            <v>5.3333300000000001</v>
          </cell>
          <cell r="O8"/>
          <cell r="P8">
            <v>5.3333300000000001</v>
          </cell>
          <cell r="Q8"/>
          <cell r="R8">
            <v>5.3156129999999999</v>
          </cell>
          <cell r="S8"/>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410</v>
          </cell>
          <cell r="H9" t="str">
            <v>Percentage of long-stay residents experiencing one or more falls with major injury</v>
          </cell>
          <cell r="I9" t="str">
            <v>Long Stay</v>
          </cell>
          <cell r="J9">
            <v>3.5087700000000002</v>
          </cell>
          <cell r="K9"/>
          <cell r="L9">
            <v>3.2786900000000001</v>
          </cell>
          <cell r="M9"/>
          <cell r="N9">
            <v>3.1745999999999999</v>
          </cell>
          <cell r="O9"/>
          <cell r="P9">
            <v>1.63934</v>
          </cell>
          <cell r="Q9"/>
          <cell r="R9">
            <v>2.89256</v>
          </cell>
          <cell r="S9"/>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410</v>
          </cell>
          <cell r="H10" t="str">
            <v>Percentage of long-stay residents experiencing one or more falls with major injury</v>
          </cell>
          <cell r="I10" t="str">
            <v>Long Stay</v>
          </cell>
          <cell r="J10">
            <v>3.1914899999999999</v>
          </cell>
          <cell r="K10"/>
          <cell r="L10">
            <v>1.1764699999999999</v>
          </cell>
          <cell r="M10"/>
          <cell r="N10">
            <v>2.3809499999999999</v>
          </cell>
          <cell r="O10"/>
          <cell r="P10">
            <v>0</v>
          </cell>
          <cell r="Q10"/>
          <cell r="R10">
            <v>1.7142850000000001</v>
          </cell>
          <cell r="S10"/>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410</v>
          </cell>
          <cell r="H11" t="str">
            <v>Percentage of long-stay residents experiencing one or more falls with major injury</v>
          </cell>
          <cell r="I11" t="str">
            <v>Long Stay</v>
          </cell>
          <cell r="J11">
            <v>3.59897</v>
          </cell>
          <cell r="K11"/>
          <cell r="L11">
            <v>4.26065</v>
          </cell>
          <cell r="M11"/>
          <cell r="N11">
            <v>3.5805600000000002</v>
          </cell>
          <cell r="O11"/>
          <cell r="P11">
            <v>4.3367300000000002</v>
          </cell>
          <cell r="Q11"/>
          <cell r="R11">
            <v>3.9465279999999998</v>
          </cell>
          <cell r="S11"/>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410</v>
          </cell>
          <cell r="H12" t="str">
            <v>Percentage of long-stay residents experiencing one or more falls with major injury</v>
          </cell>
          <cell r="I12" t="str">
            <v>Long Stay</v>
          </cell>
          <cell r="J12" t="str">
            <v>*</v>
          </cell>
          <cell r="K12">
            <v>9</v>
          </cell>
          <cell r="L12" t="str">
            <v>*</v>
          </cell>
          <cell r="M12">
            <v>9</v>
          </cell>
          <cell r="N12">
            <v>0</v>
          </cell>
          <cell r="O12"/>
          <cell r="P12">
            <v>0</v>
          </cell>
          <cell r="Q12"/>
          <cell r="R12">
            <v>0</v>
          </cell>
          <cell r="S12"/>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410</v>
          </cell>
          <cell r="H13" t="str">
            <v>Percentage of long-stay residents experiencing one or more falls with major injury</v>
          </cell>
          <cell r="I13" t="str">
            <v>Long Stay</v>
          </cell>
          <cell r="J13">
            <v>2.1582699999999999</v>
          </cell>
          <cell r="K13"/>
          <cell r="L13">
            <v>2.7777799999999999</v>
          </cell>
          <cell r="M13"/>
          <cell r="N13">
            <v>3.6496400000000002</v>
          </cell>
          <cell r="O13"/>
          <cell r="P13">
            <v>2.1739099999999998</v>
          </cell>
          <cell r="Q13"/>
          <cell r="R13">
            <v>2.6881719999999998</v>
          </cell>
          <cell r="S13"/>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410</v>
          </cell>
          <cell r="H14" t="str">
            <v>Percentage of long-stay residents experiencing one or more falls with major injury</v>
          </cell>
          <cell r="I14" t="str">
            <v>Long Stay</v>
          </cell>
          <cell r="J14">
            <v>3.0303</v>
          </cell>
          <cell r="K14"/>
          <cell r="L14">
            <v>8.8235299999999999</v>
          </cell>
          <cell r="M14"/>
          <cell r="N14">
            <v>3.125</v>
          </cell>
          <cell r="O14"/>
          <cell r="P14">
            <v>0</v>
          </cell>
          <cell r="Q14"/>
          <cell r="R14">
            <v>3.8461530000000002</v>
          </cell>
          <cell r="S14"/>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410</v>
          </cell>
          <cell r="H15" t="str">
            <v>Percentage of long-stay residents experiencing one or more falls with major injury</v>
          </cell>
          <cell r="I15" t="str">
            <v>Long Stay</v>
          </cell>
          <cell r="J15">
            <v>1.5384599999999999</v>
          </cell>
          <cell r="K15"/>
          <cell r="L15">
            <v>1.5503899999999999</v>
          </cell>
          <cell r="M15"/>
          <cell r="N15">
            <v>2.3809499999999999</v>
          </cell>
          <cell r="O15"/>
          <cell r="P15">
            <v>0.88495999999999997</v>
          </cell>
          <cell r="Q15"/>
          <cell r="R15">
            <v>1.6064259999999999</v>
          </cell>
          <cell r="S15"/>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410</v>
          </cell>
          <cell r="H16" t="str">
            <v>Percentage of long-stay residents experiencing one or more falls with major injury</v>
          </cell>
          <cell r="I16" t="str">
            <v>Long Stay</v>
          </cell>
          <cell r="J16">
            <v>0</v>
          </cell>
          <cell r="K16"/>
          <cell r="L16">
            <v>1.1235999999999999</v>
          </cell>
          <cell r="M16"/>
          <cell r="N16">
            <v>2.32558</v>
          </cell>
          <cell r="O16"/>
          <cell r="P16">
            <v>1.13636</v>
          </cell>
          <cell r="Q16"/>
          <cell r="R16">
            <v>1.1396010000000001</v>
          </cell>
          <cell r="S16"/>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410</v>
          </cell>
          <cell r="H17" t="str">
            <v>Percentage of long-stay residents experiencing one or more falls with major injury</v>
          </cell>
          <cell r="I17" t="str">
            <v>Long Stay</v>
          </cell>
          <cell r="J17">
            <v>4.7618999999999998</v>
          </cell>
          <cell r="K17"/>
          <cell r="L17">
            <v>3.5294099999999999</v>
          </cell>
          <cell r="M17"/>
          <cell r="N17">
            <v>5.9523799999999998</v>
          </cell>
          <cell r="O17"/>
          <cell r="P17">
            <v>4.1666699999999999</v>
          </cell>
          <cell r="Q17"/>
          <cell r="R17">
            <v>4.6153829999999996</v>
          </cell>
          <cell r="S17"/>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410</v>
          </cell>
          <cell r="H18" t="str">
            <v>Percentage of long-stay residents experiencing one or more falls with major injury</v>
          </cell>
          <cell r="I18" t="str">
            <v>Long Stay</v>
          </cell>
          <cell r="J18">
            <v>1.0869599999999999</v>
          </cell>
          <cell r="K18"/>
          <cell r="L18">
            <v>0.86956999999999995</v>
          </cell>
          <cell r="M18"/>
          <cell r="N18">
            <v>0</v>
          </cell>
          <cell r="O18"/>
          <cell r="P18">
            <v>0</v>
          </cell>
          <cell r="Q18"/>
          <cell r="R18">
            <v>0.44346099999999999</v>
          </cell>
          <cell r="S18"/>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410</v>
          </cell>
          <cell r="H19" t="str">
            <v>Percentage of long-stay residents experiencing one or more falls with major injury</v>
          </cell>
          <cell r="I19" t="str">
            <v>Long Stay</v>
          </cell>
          <cell r="J19">
            <v>2.2556400000000001</v>
          </cell>
          <cell r="K19"/>
          <cell r="L19">
            <v>2.0408200000000001</v>
          </cell>
          <cell r="M19"/>
          <cell r="N19">
            <v>1.3333299999999999</v>
          </cell>
          <cell r="O19"/>
          <cell r="P19">
            <v>1.37931</v>
          </cell>
          <cell r="Q19"/>
          <cell r="R19">
            <v>1.739131</v>
          </cell>
          <cell r="S19"/>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410</v>
          </cell>
          <cell r="H20" t="str">
            <v>Percentage of long-stay residents experiencing one or more falls with major injury</v>
          </cell>
          <cell r="I20" t="str">
            <v>Long Stay</v>
          </cell>
          <cell r="J20">
            <v>4.4247800000000002</v>
          </cell>
          <cell r="K20"/>
          <cell r="L20">
            <v>2.6086999999999998</v>
          </cell>
          <cell r="M20"/>
          <cell r="N20">
            <v>2.54237</v>
          </cell>
          <cell r="O20"/>
          <cell r="P20">
            <v>0.86207</v>
          </cell>
          <cell r="Q20"/>
          <cell r="R20">
            <v>2.597404</v>
          </cell>
          <cell r="S20"/>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410</v>
          </cell>
          <cell r="H21" t="str">
            <v>Percentage of long-stay residents experiencing one or more falls with major injury</v>
          </cell>
          <cell r="I21" t="str">
            <v>Long Stay</v>
          </cell>
          <cell r="J21">
            <v>1.85185</v>
          </cell>
          <cell r="K21"/>
          <cell r="L21">
            <v>3.7037</v>
          </cell>
          <cell r="M21"/>
          <cell r="N21">
            <v>2.5862099999999999</v>
          </cell>
          <cell r="O21"/>
          <cell r="P21">
            <v>3.4188000000000001</v>
          </cell>
          <cell r="Q21"/>
          <cell r="R21">
            <v>2.8953220000000002</v>
          </cell>
          <cell r="S21"/>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410</v>
          </cell>
          <cell r="H22" t="str">
            <v>Percentage of long-stay residents experiencing one or more falls with major injury</v>
          </cell>
          <cell r="I22" t="str">
            <v>Long Stay</v>
          </cell>
          <cell r="J22">
            <v>1.0869599999999999</v>
          </cell>
          <cell r="K22"/>
          <cell r="L22">
            <v>1.05263</v>
          </cell>
          <cell r="M22"/>
          <cell r="N22">
            <v>2.0618599999999998</v>
          </cell>
          <cell r="O22"/>
          <cell r="P22">
            <v>2.0202</v>
          </cell>
          <cell r="Q22"/>
          <cell r="R22">
            <v>1.566581</v>
          </cell>
          <cell r="S22"/>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410</v>
          </cell>
          <cell r="H23" t="str">
            <v>Percentage of long-stay residents experiencing one or more falls with major injury</v>
          </cell>
          <cell r="I23" t="str">
            <v>Long Stay</v>
          </cell>
          <cell r="J23">
            <v>1.65289</v>
          </cell>
          <cell r="K23"/>
          <cell r="L23">
            <v>1.8018000000000001</v>
          </cell>
          <cell r="M23"/>
          <cell r="N23">
            <v>3.25203</v>
          </cell>
          <cell r="O23"/>
          <cell r="P23">
            <v>4.2016799999999996</v>
          </cell>
          <cell r="Q23"/>
          <cell r="R23">
            <v>2.7426140000000001</v>
          </cell>
          <cell r="S23"/>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410</v>
          </cell>
          <cell r="H24" t="str">
            <v>Percentage of long-stay residents experiencing one or more falls with major injury</v>
          </cell>
          <cell r="I24" t="str">
            <v>Long Stay</v>
          </cell>
          <cell r="J24">
            <v>1.6666700000000001</v>
          </cell>
          <cell r="K24"/>
          <cell r="L24">
            <v>4.5454499999999998</v>
          </cell>
          <cell r="M24"/>
          <cell r="N24">
            <v>2.8169</v>
          </cell>
          <cell r="O24"/>
          <cell r="P24">
            <v>4.1095899999999999</v>
          </cell>
          <cell r="Q24"/>
          <cell r="R24">
            <v>3.3333330000000001</v>
          </cell>
          <cell r="S24"/>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410</v>
          </cell>
          <cell r="H25" t="str">
            <v>Percentage of long-stay residents experiencing one or more falls with major injury</v>
          </cell>
          <cell r="I25" t="str">
            <v>Long Stay</v>
          </cell>
          <cell r="J25">
            <v>1.0752699999999999</v>
          </cell>
          <cell r="K25"/>
          <cell r="L25">
            <v>2.0618599999999998</v>
          </cell>
          <cell r="M25"/>
          <cell r="N25">
            <v>1.9230799999999999</v>
          </cell>
          <cell r="O25"/>
          <cell r="P25">
            <v>0.99009999999999998</v>
          </cell>
          <cell r="Q25"/>
          <cell r="R25">
            <v>1.5189900000000001</v>
          </cell>
          <cell r="S25"/>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410</v>
          </cell>
          <cell r="H26" t="str">
            <v>Percentage of long-stay residents experiencing one or more falls with major injury</v>
          </cell>
          <cell r="I26" t="str">
            <v>Long Stay</v>
          </cell>
          <cell r="J26">
            <v>3.5714299999999999</v>
          </cell>
          <cell r="K26"/>
          <cell r="L26">
            <v>1.85185</v>
          </cell>
          <cell r="M26"/>
          <cell r="N26">
            <v>0</v>
          </cell>
          <cell r="O26"/>
          <cell r="P26">
            <v>0</v>
          </cell>
          <cell r="Q26"/>
          <cell r="R26">
            <v>1.3636360000000001</v>
          </cell>
          <cell r="S26"/>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410</v>
          </cell>
          <cell r="H27" t="str">
            <v>Percentage of long-stay residents experiencing one or more falls with major injury</v>
          </cell>
          <cell r="I27" t="str">
            <v>Long Stay</v>
          </cell>
          <cell r="J27">
            <v>1.72414</v>
          </cell>
          <cell r="K27"/>
          <cell r="L27">
            <v>1.7543899999999999</v>
          </cell>
          <cell r="M27"/>
          <cell r="N27">
            <v>1.6666700000000001</v>
          </cell>
          <cell r="O27"/>
          <cell r="P27">
            <v>3.44828</v>
          </cell>
          <cell r="Q27"/>
          <cell r="R27">
            <v>2.1459260000000002</v>
          </cell>
          <cell r="S27"/>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410</v>
          </cell>
          <cell r="H28" t="str">
            <v>Percentage of long-stay residents experiencing one or more falls with major injury</v>
          </cell>
          <cell r="I28" t="str">
            <v>Long Stay</v>
          </cell>
          <cell r="J28">
            <v>1.96078</v>
          </cell>
          <cell r="K28"/>
          <cell r="L28">
            <v>9.0909099999999992</v>
          </cell>
          <cell r="M28"/>
          <cell r="N28">
            <v>8.4745799999999996</v>
          </cell>
          <cell r="O28"/>
          <cell r="P28">
            <v>7.0175400000000003</v>
          </cell>
          <cell r="Q28"/>
          <cell r="R28">
            <v>6.7567560000000002</v>
          </cell>
          <cell r="S28"/>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410</v>
          </cell>
          <cell r="H29" t="str">
            <v>Percentage of long-stay residents experiencing one or more falls with major injury</v>
          </cell>
          <cell r="I29" t="str">
            <v>Long Stay</v>
          </cell>
          <cell r="J29">
            <v>4.1666699999999999</v>
          </cell>
          <cell r="K29"/>
          <cell r="L29">
            <v>2.5</v>
          </cell>
          <cell r="M29"/>
          <cell r="N29">
            <v>4.0650399999999998</v>
          </cell>
          <cell r="O29"/>
          <cell r="P29">
            <v>6.1068699999999998</v>
          </cell>
          <cell r="Q29"/>
          <cell r="R29">
            <v>4.2510130000000004</v>
          </cell>
          <cell r="S29"/>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410</v>
          </cell>
          <cell r="H30" t="str">
            <v>Percentage of long-stay residents experiencing one or more falls with major injury</v>
          </cell>
          <cell r="I30" t="str">
            <v>Long Stay</v>
          </cell>
          <cell r="J30">
            <v>4.6296299999999997</v>
          </cell>
          <cell r="K30"/>
          <cell r="L30">
            <v>3.8461500000000002</v>
          </cell>
          <cell r="M30"/>
          <cell r="N30">
            <v>1.5625</v>
          </cell>
          <cell r="O30"/>
          <cell r="P30">
            <v>0</v>
          </cell>
          <cell r="Q30"/>
          <cell r="R30">
            <v>2.645502</v>
          </cell>
          <cell r="S30"/>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410</v>
          </cell>
          <cell r="H31" t="str">
            <v>Percentage of long-stay residents experiencing one or more falls with major injury</v>
          </cell>
          <cell r="I31" t="str">
            <v>Long Stay</v>
          </cell>
          <cell r="J31">
            <v>0</v>
          </cell>
          <cell r="K31"/>
          <cell r="L31">
            <v>0</v>
          </cell>
          <cell r="M31"/>
          <cell r="N31">
            <v>1.69492</v>
          </cell>
          <cell r="O31"/>
          <cell r="P31">
            <v>1.72414</v>
          </cell>
          <cell r="Q31"/>
          <cell r="R31">
            <v>0.81967400000000001</v>
          </cell>
          <cell r="S31"/>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410</v>
          </cell>
          <cell r="H32" t="str">
            <v>Percentage of long-stay residents experiencing one or more falls with major injury</v>
          </cell>
          <cell r="I32" t="str">
            <v>Long Stay</v>
          </cell>
          <cell r="J32">
            <v>0</v>
          </cell>
          <cell r="K32"/>
          <cell r="L32">
            <v>0</v>
          </cell>
          <cell r="M32"/>
          <cell r="N32">
            <v>0.89285999999999999</v>
          </cell>
          <cell r="O32"/>
          <cell r="P32">
            <v>0.98038999999999998</v>
          </cell>
          <cell r="Q32"/>
          <cell r="R32">
            <v>0.49019600000000002</v>
          </cell>
          <cell r="S32"/>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410</v>
          </cell>
          <cell r="H33" t="str">
            <v>Percentage of long-stay residents experiencing one or more falls with major injury</v>
          </cell>
          <cell r="I33" t="str">
            <v>Long Stay</v>
          </cell>
          <cell r="J33">
            <v>4.2253499999999997</v>
          </cell>
          <cell r="K33"/>
          <cell r="L33">
            <v>3.44828</v>
          </cell>
          <cell r="M33"/>
          <cell r="N33">
            <v>0</v>
          </cell>
          <cell r="O33"/>
          <cell r="P33">
            <v>0</v>
          </cell>
          <cell r="Q33"/>
          <cell r="R33">
            <v>1.736111</v>
          </cell>
          <cell r="S33"/>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410</v>
          </cell>
          <cell r="H34" t="str">
            <v>Percentage of long-stay residents experiencing one or more falls with major injury</v>
          </cell>
          <cell r="I34" t="str">
            <v>Long Stay</v>
          </cell>
          <cell r="J34">
            <v>5.4054099999999998</v>
          </cell>
          <cell r="K34"/>
          <cell r="L34">
            <v>2.63158</v>
          </cell>
          <cell r="M34"/>
          <cell r="N34">
            <v>2.63158</v>
          </cell>
          <cell r="O34"/>
          <cell r="P34">
            <v>0</v>
          </cell>
          <cell r="Q34"/>
          <cell r="R34">
            <v>2.5641039999999999</v>
          </cell>
          <cell r="S34"/>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410</v>
          </cell>
          <cell r="H35" t="str">
            <v>Percentage of long-stay residents experiencing one or more falls with major injury</v>
          </cell>
          <cell r="I35" t="str">
            <v>Long Stay</v>
          </cell>
          <cell r="J35">
            <v>5.3571400000000002</v>
          </cell>
          <cell r="K35"/>
          <cell r="L35">
            <v>8.3333300000000001</v>
          </cell>
          <cell r="M35"/>
          <cell r="N35">
            <v>3.92157</v>
          </cell>
          <cell r="O35"/>
          <cell r="P35">
            <v>3.7037</v>
          </cell>
          <cell r="Q35"/>
          <cell r="R35">
            <v>5.429862</v>
          </cell>
          <cell r="S35"/>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410</v>
          </cell>
          <cell r="H36" t="str">
            <v>Percentage of long-stay residents experiencing one or more falls with major injury</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410</v>
          </cell>
          <cell r="H37" t="str">
            <v>Percentage of long-stay residents experiencing one or more falls with major injury</v>
          </cell>
          <cell r="I37" t="str">
            <v>Long Stay</v>
          </cell>
          <cell r="J37">
            <v>1.0869599999999999</v>
          </cell>
          <cell r="K37"/>
          <cell r="L37">
            <v>1.0416700000000001</v>
          </cell>
          <cell r="M37"/>
          <cell r="N37">
            <v>0</v>
          </cell>
          <cell r="O37"/>
          <cell r="P37">
            <v>2.1276600000000001</v>
          </cell>
          <cell r="Q37"/>
          <cell r="R37">
            <v>1.0554110000000001</v>
          </cell>
          <cell r="S37"/>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410</v>
          </cell>
          <cell r="H38" t="str">
            <v>Percentage of long-stay residents experiencing one or more falls with major injury</v>
          </cell>
          <cell r="I38" t="str">
            <v>Long Stay</v>
          </cell>
          <cell r="J38">
            <v>0</v>
          </cell>
          <cell r="K38"/>
          <cell r="L38">
            <v>0</v>
          </cell>
          <cell r="M38"/>
          <cell r="N38">
            <v>0</v>
          </cell>
          <cell r="O38"/>
          <cell r="P38">
            <v>7.3529400000000003</v>
          </cell>
          <cell r="Q38"/>
          <cell r="R38">
            <v>1.953125</v>
          </cell>
          <cell r="S38"/>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410</v>
          </cell>
          <cell r="H39" t="str">
            <v>Percentage of long-stay residents experiencing one or more falls with major injury</v>
          </cell>
          <cell r="I39" t="str">
            <v>Long Stay</v>
          </cell>
          <cell r="J39">
            <v>0</v>
          </cell>
          <cell r="K39"/>
          <cell r="L39">
            <v>1.5625</v>
          </cell>
          <cell r="M39"/>
          <cell r="N39">
            <v>1.69492</v>
          </cell>
          <cell r="O39"/>
          <cell r="P39">
            <v>3.44828</v>
          </cell>
          <cell r="Q39"/>
          <cell r="R39">
            <v>1.72414</v>
          </cell>
          <cell r="S39"/>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410</v>
          </cell>
          <cell r="H40" t="str">
            <v>Percentage of long-stay residents experiencing one or more falls with major injury</v>
          </cell>
          <cell r="I40" t="str">
            <v>Long Stay</v>
          </cell>
          <cell r="J40">
            <v>2.01342</v>
          </cell>
          <cell r="K40"/>
          <cell r="L40">
            <v>2.6143800000000001</v>
          </cell>
          <cell r="M40"/>
          <cell r="N40">
            <v>2.5973999999999999</v>
          </cell>
          <cell r="O40"/>
          <cell r="P40">
            <v>1.96078</v>
          </cell>
          <cell r="Q40"/>
          <cell r="R40">
            <v>2.298848</v>
          </cell>
          <cell r="S40"/>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410</v>
          </cell>
          <cell r="H41" t="str">
            <v>Percentage of long-stay residents experiencing one or more falls with major injury</v>
          </cell>
          <cell r="I41" t="str">
            <v>Long Stay</v>
          </cell>
          <cell r="J41">
            <v>0</v>
          </cell>
          <cell r="K41"/>
          <cell r="L41">
            <v>2.0833300000000001</v>
          </cell>
          <cell r="M41"/>
          <cell r="N41">
            <v>0</v>
          </cell>
          <cell r="O41"/>
          <cell r="P41">
            <v>0</v>
          </cell>
          <cell r="Q41"/>
          <cell r="R41">
            <v>0.57142800000000005</v>
          </cell>
          <cell r="S41"/>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410</v>
          </cell>
          <cell r="H42" t="str">
            <v>Percentage of long-stay residents experiencing one or more falls with major injury</v>
          </cell>
          <cell r="I42" t="str">
            <v>Long Stay</v>
          </cell>
          <cell r="J42">
            <v>3.0769199999999999</v>
          </cell>
          <cell r="K42"/>
          <cell r="L42">
            <v>1.5384599999999999</v>
          </cell>
          <cell r="M42"/>
          <cell r="N42">
            <v>1.51515</v>
          </cell>
          <cell r="O42"/>
          <cell r="P42">
            <v>1.63934</v>
          </cell>
          <cell r="Q42"/>
          <cell r="R42">
            <v>1.9455229999999999</v>
          </cell>
          <cell r="S42"/>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410</v>
          </cell>
          <cell r="H43" t="str">
            <v>Percentage of long-stay residents experiencing one or more falls with major injury</v>
          </cell>
          <cell r="I43" t="str">
            <v>Long Stay</v>
          </cell>
          <cell r="J43">
            <v>2.9411800000000001</v>
          </cell>
          <cell r="K43"/>
          <cell r="L43">
            <v>3.0303</v>
          </cell>
          <cell r="M43"/>
          <cell r="N43">
            <v>0</v>
          </cell>
          <cell r="O43"/>
          <cell r="P43">
            <v>0</v>
          </cell>
          <cell r="Q43"/>
          <cell r="R43">
            <v>1.538462</v>
          </cell>
          <cell r="S43"/>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410</v>
          </cell>
          <cell r="H44" t="str">
            <v>Percentage of long-stay residents experiencing one or more falls with major injury</v>
          </cell>
          <cell r="I44" t="str">
            <v>Long Stay</v>
          </cell>
          <cell r="J44">
            <v>0</v>
          </cell>
          <cell r="K44"/>
          <cell r="L44">
            <v>3.40909</v>
          </cell>
          <cell r="M44"/>
          <cell r="N44">
            <v>3.3333300000000001</v>
          </cell>
          <cell r="O44"/>
          <cell r="P44">
            <v>3.3333300000000001</v>
          </cell>
          <cell r="Q44"/>
          <cell r="R44">
            <v>2.535209</v>
          </cell>
          <cell r="S44"/>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410</v>
          </cell>
          <cell r="H45" t="str">
            <v>Percentage of long-stay residents experiencing one or more falls with major injury</v>
          </cell>
          <cell r="I45" t="str">
            <v>Long Stay</v>
          </cell>
          <cell r="J45">
            <v>6.32911</v>
          </cell>
          <cell r="K45"/>
          <cell r="L45">
            <v>4.9382700000000002</v>
          </cell>
          <cell r="M45"/>
          <cell r="N45">
            <v>3.8961000000000001</v>
          </cell>
          <cell r="O45"/>
          <cell r="P45">
            <v>1.13636</v>
          </cell>
          <cell r="Q45"/>
          <cell r="R45">
            <v>3.999997</v>
          </cell>
          <cell r="S45"/>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410</v>
          </cell>
          <cell r="H46" t="str">
            <v>Percentage of long-stay residents experiencing one or more falls with major injury</v>
          </cell>
          <cell r="I46" t="str">
            <v>Long Stay</v>
          </cell>
          <cell r="J46">
            <v>1.4492799999999999</v>
          </cell>
          <cell r="K46"/>
          <cell r="L46">
            <v>1.6129</v>
          </cell>
          <cell r="M46"/>
          <cell r="N46">
            <v>1.5625</v>
          </cell>
          <cell r="O46"/>
          <cell r="P46">
            <v>0</v>
          </cell>
          <cell r="Q46"/>
          <cell r="R46">
            <v>1.1406849999999999</v>
          </cell>
          <cell r="S46"/>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410</v>
          </cell>
          <cell r="H47" t="str">
            <v>Percentage of long-stay residents experiencing one or more falls with major injury</v>
          </cell>
          <cell r="I47" t="str">
            <v>Long Stay</v>
          </cell>
          <cell r="J47">
            <v>2.53165</v>
          </cell>
          <cell r="K47"/>
          <cell r="L47">
            <v>1.2820499999999999</v>
          </cell>
          <cell r="M47"/>
          <cell r="N47">
            <v>0</v>
          </cell>
          <cell r="O47"/>
          <cell r="P47">
            <v>0</v>
          </cell>
          <cell r="Q47"/>
          <cell r="R47">
            <v>0.96463100000000002</v>
          </cell>
          <cell r="S47"/>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410</v>
          </cell>
          <cell r="H48" t="str">
            <v>Percentage of long-stay residents experiencing one or more falls with major injury</v>
          </cell>
          <cell r="I48" t="str">
            <v>Long Stay</v>
          </cell>
          <cell r="J48">
            <v>2</v>
          </cell>
          <cell r="K48"/>
          <cell r="L48">
            <v>1.96078</v>
          </cell>
          <cell r="M48"/>
          <cell r="N48">
            <v>1.63934</v>
          </cell>
          <cell r="O48"/>
          <cell r="P48">
            <v>1.4285699999999999</v>
          </cell>
          <cell r="Q48"/>
          <cell r="R48">
            <v>1.724135</v>
          </cell>
          <cell r="S48"/>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410</v>
          </cell>
          <cell r="H49" t="str">
            <v>Percentage of long-stay residents experiencing one or more falls with major injury</v>
          </cell>
          <cell r="I49" t="str">
            <v>Long Stay</v>
          </cell>
          <cell r="J49">
            <v>4.8387099999999998</v>
          </cell>
          <cell r="K49"/>
          <cell r="L49">
            <v>6.1538500000000003</v>
          </cell>
          <cell r="M49"/>
          <cell r="N49">
            <v>5.9701500000000003</v>
          </cell>
          <cell r="O49"/>
          <cell r="P49">
            <v>6.1538500000000003</v>
          </cell>
          <cell r="Q49"/>
          <cell r="R49">
            <v>5.7915080000000003</v>
          </cell>
          <cell r="S49"/>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410</v>
          </cell>
          <cell r="H50" t="str">
            <v>Percentage of long-stay residents experiencing one or more falls with major injury</v>
          </cell>
          <cell r="I50" t="str">
            <v>Long Stay</v>
          </cell>
          <cell r="J50">
            <v>1.6129</v>
          </cell>
          <cell r="K50"/>
          <cell r="L50">
            <v>3.125</v>
          </cell>
          <cell r="M50"/>
          <cell r="N50">
            <v>3.1745999999999999</v>
          </cell>
          <cell r="O50"/>
          <cell r="P50">
            <v>2.2727300000000001</v>
          </cell>
          <cell r="Q50"/>
          <cell r="R50">
            <v>2.5751059999999999</v>
          </cell>
          <cell r="S50"/>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410</v>
          </cell>
          <cell r="H51" t="str">
            <v>Percentage of long-stay residents experiencing one or more falls with major injury</v>
          </cell>
          <cell r="I51" t="str">
            <v>Long Stay</v>
          </cell>
          <cell r="J51">
            <v>1.4492799999999999</v>
          </cell>
          <cell r="K51"/>
          <cell r="L51">
            <v>2.7397300000000002</v>
          </cell>
          <cell r="M51"/>
          <cell r="N51">
            <v>1.2345699999999999</v>
          </cell>
          <cell r="O51"/>
          <cell r="P51">
            <v>2.5973999999999999</v>
          </cell>
          <cell r="Q51"/>
          <cell r="R51">
            <v>2.0000019999999998</v>
          </cell>
          <cell r="S51"/>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410</v>
          </cell>
          <cell r="H52" t="str">
            <v>Percentage of long-stay residents experiencing one or more falls with major injury</v>
          </cell>
          <cell r="I52" t="str">
            <v>Long Stay</v>
          </cell>
          <cell r="J52">
            <v>1.47783</v>
          </cell>
          <cell r="K52"/>
          <cell r="L52">
            <v>0.90090000000000003</v>
          </cell>
          <cell r="M52"/>
          <cell r="N52">
            <v>1.8779300000000001</v>
          </cell>
          <cell r="O52"/>
          <cell r="P52">
            <v>1.85185</v>
          </cell>
          <cell r="Q52"/>
          <cell r="R52">
            <v>1.522246</v>
          </cell>
          <cell r="S52"/>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410</v>
          </cell>
          <cell r="H53" t="str">
            <v>Percentage of long-stay residents experiencing one or more falls with major injury</v>
          </cell>
          <cell r="I53" t="str">
            <v>Long Stay</v>
          </cell>
          <cell r="J53">
            <v>3.0303</v>
          </cell>
          <cell r="K53"/>
          <cell r="L53">
            <v>6.25</v>
          </cell>
          <cell r="M53"/>
          <cell r="N53">
            <v>6.8493199999999996</v>
          </cell>
          <cell r="O53"/>
          <cell r="P53">
            <v>3.9473699999999998</v>
          </cell>
          <cell r="Q53"/>
          <cell r="R53">
            <v>5.0179220000000004</v>
          </cell>
          <cell r="S53"/>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410</v>
          </cell>
          <cell r="H54" t="str">
            <v>Percentage of long-stay residents experiencing one or more falls with major injury</v>
          </cell>
          <cell r="I54" t="str">
            <v>Long Stay</v>
          </cell>
          <cell r="J54">
            <v>3.6363599999999998</v>
          </cell>
          <cell r="K54"/>
          <cell r="L54">
            <v>1.7857099999999999</v>
          </cell>
          <cell r="M54"/>
          <cell r="N54">
            <v>2.83019</v>
          </cell>
          <cell r="O54"/>
          <cell r="P54">
            <v>4.7618999999999998</v>
          </cell>
          <cell r="Q54"/>
          <cell r="R54">
            <v>3.2332529999999999</v>
          </cell>
          <cell r="S54"/>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410</v>
          </cell>
          <cell r="H55" t="str">
            <v>Percentage of long-stay residents experiencing one or more falls with major injury</v>
          </cell>
          <cell r="I55" t="str">
            <v>Long Stay</v>
          </cell>
          <cell r="J55">
            <v>0</v>
          </cell>
          <cell r="K55"/>
          <cell r="L55">
            <v>0</v>
          </cell>
          <cell r="M55"/>
          <cell r="N55">
            <v>0</v>
          </cell>
          <cell r="O55"/>
          <cell r="P55">
            <v>1.02041</v>
          </cell>
          <cell r="Q55"/>
          <cell r="R55">
            <v>0.25906800000000002</v>
          </cell>
          <cell r="S55"/>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410</v>
          </cell>
          <cell r="H56" t="str">
            <v>Percentage of long-stay residents experiencing one or more falls with major injury</v>
          </cell>
          <cell r="I56" t="str">
            <v>Long Stay</v>
          </cell>
          <cell r="J56">
            <v>1.38889</v>
          </cell>
          <cell r="K56"/>
          <cell r="L56">
            <v>2.63158</v>
          </cell>
          <cell r="M56"/>
          <cell r="N56">
            <v>2.5973999999999999</v>
          </cell>
          <cell r="O56"/>
          <cell r="P56">
            <v>4.0540500000000002</v>
          </cell>
          <cell r="Q56"/>
          <cell r="R56">
            <v>2.6755840000000002</v>
          </cell>
          <cell r="S56"/>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410</v>
          </cell>
          <cell r="H57" t="str">
            <v>Percentage of long-stay residents experiencing one or more falls with major injury</v>
          </cell>
          <cell r="I57" t="str">
            <v>Long Stay</v>
          </cell>
          <cell r="J57">
            <v>0.90908999999999995</v>
          </cell>
          <cell r="K57"/>
          <cell r="L57">
            <v>0.63693999999999995</v>
          </cell>
          <cell r="M57"/>
          <cell r="N57">
            <v>1.3513500000000001</v>
          </cell>
          <cell r="O57"/>
          <cell r="P57">
            <v>2.0689700000000002</v>
          </cell>
          <cell r="Q57"/>
          <cell r="R57">
            <v>1.25</v>
          </cell>
          <cell r="S57"/>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410</v>
          </cell>
          <cell r="H58" t="str">
            <v>Percentage of long-stay residents experiencing one or more falls with major injury</v>
          </cell>
          <cell r="I58" t="str">
            <v>Long Stay</v>
          </cell>
          <cell r="J58">
            <v>0</v>
          </cell>
          <cell r="K58"/>
          <cell r="L58">
            <v>1.16279</v>
          </cell>
          <cell r="M58"/>
          <cell r="N58">
            <v>1.14943</v>
          </cell>
          <cell r="O58"/>
          <cell r="P58">
            <v>1.63934</v>
          </cell>
          <cell r="Q58"/>
          <cell r="R58">
            <v>0.96774199999999999</v>
          </cell>
          <cell r="S58"/>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410</v>
          </cell>
          <cell r="H59" t="str">
            <v>Percentage of long-stay residents experiencing one or more falls with major injury</v>
          </cell>
          <cell r="I59" t="str">
            <v>Long Stay</v>
          </cell>
          <cell r="J59">
            <v>3.40909</v>
          </cell>
          <cell r="K59"/>
          <cell r="L59">
            <v>3.2432400000000001</v>
          </cell>
          <cell r="M59"/>
          <cell r="N59">
            <v>3.0769199999999999</v>
          </cell>
          <cell r="O59"/>
          <cell r="P59">
            <v>2.9411800000000001</v>
          </cell>
          <cell r="Q59"/>
          <cell r="R59">
            <v>3.1578940000000002</v>
          </cell>
          <cell r="S59"/>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410</v>
          </cell>
          <cell r="H60" t="str">
            <v>Percentage of long-stay residents experiencing one or more falls with major injury</v>
          </cell>
          <cell r="I60" t="str">
            <v>Long Stay</v>
          </cell>
          <cell r="J60">
            <v>6.3157899999999998</v>
          </cell>
          <cell r="K60"/>
          <cell r="L60">
            <v>3.0303</v>
          </cell>
          <cell r="M60"/>
          <cell r="N60">
            <v>0</v>
          </cell>
          <cell r="O60"/>
          <cell r="P60">
            <v>0</v>
          </cell>
          <cell r="Q60"/>
          <cell r="R60">
            <v>2.2388050000000002</v>
          </cell>
          <cell r="S60"/>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410</v>
          </cell>
          <cell r="H61" t="str">
            <v>Percentage of long-stay residents experiencing one or more falls with major injury</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410</v>
          </cell>
          <cell r="H62" t="str">
            <v>Percentage of long-stay residents experiencing one or more falls with major injury</v>
          </cell>
          <cell r="I62" t="str">
            <v>Long Stay</v>
          </cell>
          <cell r="J62">
            <v>1.3333299999999999</v>
          </cell>
          <cell r="K62"/>
          <cell r="L62">
            <v>1.4285699999999999</v>
          </cell>
          <cell r="M62"/>
          <cell r="N62">
            <v>1.49254</v>
          </cell>
          <cell r="O62"/>
          <cell r="P62">
            <v>0</v>
          </cell>
          <cell r="Q62"/>
          <cell r="R62">
            <v>1.067615</v>
          </cell>
          <cell r="S62"/>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410</v>
          </cell>
          <cell r="H63" t="str">
            <v>Percentage of long-stay residents experiencing one or more falls with major injury</v>
          </cell>
          <cell r="I63" t="str">
            <v>Long Stay</v>
          </cell>
          <cell r="J63">
            <v>5.1282100000000002</v>
          </cell>
          <cell r="K63"/>
          <cell r="L63">
            <v>2.4390200000000002</v>
          </cell>
          <cell r="M63"/>
          <cell r="N63">
            <v>0</v>
          </cell>
          <cell r="O63"/>
          <cell r="P63">
            <v>2.32558</v>
          </cell>
          <cell r="Q63"/>
          <cell r="R63">
            <v>2.4096380000000002</v>
          </cell>
          <cell r="S63"/>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410</v>
          </cell>
          <cell r="H64" t="str">
            <v>Percentage of long-stay residents experiencing one or more falls with major injury</v>
          </cell>
          <cell r="I64" t="str">
            <v>Long Stay</v>
          </cell>
          <cell r="J64">
            <v>2.40964</v>
          </cell>
          <cell r="K64"/>
          <cell r="L64" t="str">
            <v>*</v>
          </cell>
          <cell r="M64">
            <v>9</v>
          </cell>
          <cell r="N64" t="str">
            <v>---</v>
          </cell>
          <cell r="O64">
            <v>10</v>
          </cell>
          <cell r="P64" t="str">
            <v>---</v>
          </cell>
          <cell r="Q64">
            <v>10</v>
          </cell>
          <cell r="R64">
            <v>2.40964</v>
          </cell>
          <cell r="S64"/>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410</v>
          </cell>
          <cell r="H65" t="str">
            <v>Percentage of long-stay residents experiencing one or more falls with major injury</v>
          </cell>
          <cell r="I65" t="str">
            <v>Long Stay</v>
          </cell>
          <cell r="J65">
            <v>0</v>
          </cell>
          <cell r="K65"/>
          <cell r="L65">
            <v>0</v>
          </cell>
          <cell r="M65"/>
          <cell r="N65">
            <v>0</v>
          </cell>
          <cell r="O65"/>
          <cell r="P65">
            <v>0</v>
          </cell>
          <cell r="Q65"/>
          <cell r="R65">
            <v>0</v>
          </cell>
          <cell r="S65"/>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410</v>
          </cell>
          <cell r="H66" t="str">
            <v>Percentage of long-stay residents experiencing one or more falls with major injury</v>
          </cell>
          <cell r="I66" t="str">
            <v>Long Stay</v>
          </cell>
          <cell r="J66">
            <v>3.125</v>
          </cell>
          <cell r="K66"/>
          <cell r="L66">
            <v>4.4444400000000002</v>
          </cell>
          <cell r="M66"/>
          <cell r="N66">
            <v>6.5217400000000003</v>
          </cell>
          <cell r="O66"/>
          <cell r="P66">
            <v>4.5454499999999998</v>
          </cell>
          <cell r="Q66"/>
          <cell r="R66">
            <v>4.7904169999999997</v>
          </cell>
          <cell r="S66"/>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410</v>
          </cell>
          <cell r="H67" t="str">
            <v>Percentage of long-stay residents experiencing one or more falls with major injury</v>
          </cell>
          <cell r="I67" t="str">
            <v>Long Stay</v>
          </cell>
          <cell r="J67">
            <v>3.3333300000000001</v>
          </cell>
          <cell r="K67"/>
          <cell r="L67">
            <v>1.90476</v>
          </cell>
          <cell r="M67"/>
          <cell r="N67">
            <v>1.9230799999999999</v>
          </cell>
          <cell r="O67"/>
          <cell r="P67">
            <v>2.7777799999999999</v>
          </cell>
          <cell r="Q67"/>
          <cell r="R67">
            <v>2.4570029999999998</v>
          </cell>
          <cell r="S67"/>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410</v>
          </cell>
          <cell r="H68" t="str">
            <v>Percentage of long-stay residents experiencing one or more falls with major injury</v>
          </cell>
          <cell r="I68" t="str">
            <v>Long Stay</v>
          </cell>
          <cell r="J68">
            <v>2.2471899999999998</v>
          </cell>
          <cell r="K68"/>
          <cell r="L68">
            <v>3.6144599999999998</v>
          </cell>
          <cell r="M68"/>
          <cell r="N68">
            <v>3.4883700000000002</v>
          </cell>
          <cell r="O68"/>
          <cell r="P68">
            <v>2.32558</v>
          </cell>
          <cell r="Q68"/>
          <cell r="R68">
            <v>2.9069759999999998</v>
          </cell>
          <cell r="S68"/>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410</v>
          </cell>
          <cell r="H69" t="str">
            <v>Percentage of long-stay residents experiencing one or more falls with major injury</v>
          </cell>
          <cell r="I69" t="str">
            <v>Long Stay</v>
          </cell>
          <cell r="J69">
            <v>0</v>
          </cell>
          <cell r="K69"/>
          <cell r="L69">
            <v>0</v>
          </cell>
          <cell r="M69"/>
          <cell r="N69">
            <v>0</v>
          </cell>
          <cell r="O69"/>
          <cell r="P69">
            <v>3.44828</v>
          </cell>
          <cell r="Q69"/>
          <cell r="R69">
            <v>0.873363</v>
          </cell>
          <cell r="S69"/>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410</v>
          </cell>
          <cell r="H70" t="str">
            <v>Percentage of long-stay residents experiencing one or more falls with major injury</v>
          </cell>
          <cell r="I70" t="str">
            <v>Long Stay</v>
          </cell>
          <cell r="J70">
            <v>3.6144599999999998</v>
          </cell>
          <cell r="K70"/>
          <cell r="L70">
            <v>2.5973999999999999</v>
          </cell>
          <cell r="M70"/>
          <cell r="N70">
            <v>2.4691399999999999</v>
          </cell>
          <cell r="O70"/>
          <cell r="P70">
            <v>1.2658199999999999</v>
          </cell>
          <cell r="Q70"/>
          <cell r="R70">
            <v>2.5</v>
          </cell>
          <cell r="S70"/>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410</v>
          </cell>
          <cell r="H71" t="str">
            <v>Percentage of long-stay residents experiencing one or more falls with major injury</v>
          </cell>
          <cell r="I71" t="str">
            <v>Long Stay</v>
          </cell>
          <cell r="J71">
            <v>1.2987</v>
          </cell>
          <cell r="K71"/>
          <cell r="L71">
            <v>1.2987</v>
          </cell>
          <cell r="M71"/>
          <cell r="N71">
            <v>1.2658199999999999</v>
          </cell>
          <cell r="O71"/>
          <cell r="P71">
            <v>3.5714299999999999</v>
          </cell>
          <cell r="Q71"/>
          <cell r="R71">
            <v>1.892744</v>
          </cell>
          <cell r="S71"/>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410</v>
          </cell>
          <cell r="H72" t="str">
            <v>Percentage of long-stay residents experiencing one or more falls with major injury</v>
          </cell>
          <cell r="I72" t="str">
            <v>Long Stay</v>
          </cell>
          <cell r="J72">
            <v>0</v>
          </cell>
          <cell r="K72"/>
          <cell r="L72">
            <v>0.88495999999999997</v>
          </cell>
          <cell r="M72"/>
          <cell r="N72">
            <v>1.7543899999999999</v>
          </cell>
          <cell r="O72"/>
          <cell r="P72">
            <v>2.7027000000000001</v>
          </cell>
          <cell r="Q72"/>
          <cell r="R72">
            <v>1.3392869999999999</v>
          </cell>
          <cell r="S72"/>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410</v>
          </cell>
          <cell r="H73" t="str">
            <v>Percentage of long-stay residents experiencing one or more falls with major injury</v>
          </cell>
          <cell r="I73" t="str">
            <v>Long Stay</v>
          </cell>
          <cell r="J73">
            <v>0.94340000000000002</v>
          </cell>
          <cell r="K73"/>
          <cell r="L73">
            <v>0.94340000000000002</v>
          </cell>
          <cell r="M73"/>
          <cell r="N73">
            <v>1.9802</v>
          </cell>
          <cell r="O73"/>
          <cell r="P73">
            <v>2.1052599999999999</v>
          </cell>
          <cell r="Q73"/>
          <cell r="R73">
            <v>1.4705900000000001</v>
          </cell>
          <cell r="S73"/>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410</v>
          </cell>
          <cell r="H74" t="str">
            <v>Percentage of long-stay residents experiencing one or more falls with major injury</v>
          </cell>
          <cell r="I74" t="str">
            <v>Long Stay</v>
          </cell>
          <cell r="J74">
            <v>8.49057</v>
          </cell>
          <cell r="K74"/>
          <cell r="L74">
            <v>6.7961200000000002</v>
          </cell>
          <cell r="M74"/>
          <cell r="N74">
            <v>6.9306900000000002</v>
          </cell>
          <cell r="O74"/>
          <cell r="P74">
            <v>5.3191499999999996</v>
          </cell>
          <cell r="Q74"/>
          <cell r="R74">
            <v>6.9306939999999999</v>
          </cell>
          <cell r="S74"/>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410</v>
          </cell>
          <cell r="H75" t="str">
            <v>Percentage of long-stay residents experiencing one or more falls with major injury</v>
          </cell>
          <cell r="I75" t="str">
            <v>Long Stay</v>
          </cell>
          <cell r="J75">
            <v>2.8985500000000002</v>
          </cell>
          <cell r="K75"/>
          <cell r="L75">
            <v>4.2253499999999997</v>
          </cell>
          <cell r="M75"/>
          <cell r="N75">
            <v>4.1666699999999999</v>
          </cell>
          <cell r="O75"/>
          <cell r="P75">
            <v>2.8169</v>
          </cell>
          <cell r="Q75"/>
          <cell r="R75">
            <v>3.533569</v>
          </cell>
          <cell r="S75"/>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410</v>
          </cell>
          <cell r="H76" t="str">
            <v>Percentage of long-stay residents experiencing one or more falls with major injury</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410</v>
          </cell>
          <cell r="H77" t="str">
            <v>Percentage of long-stay residents experiencing one or more falls with major injury</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410</v>
          </cell>
          <cell r="H78" t="str">
            <v>Percentage of long-stay residents experiencing one or more falls with major injury</v>
          </cell>
          <cell r="I78" t="str">
            <v>Long Stay</v>
          </cell>
          <cell r="J78">
            <v>0.82645000000000002</v>
          </cell>
          <cell r="K78"/>
          <cell r="L78">
            <v>0.75187999999999999</v>
          </cell>
          <cell r="M78"/>
          <cell r="N78">
            <v>1.4598500000000001</v>
          </cell>
          <cell r="O78"/>
          <cell r="P78">
            <v>1.9736800000000001</v>
          </cell>
          <cell r="Q78"/>
          <cell r="R78">
            <v>1.2891330000000001</v>
          </cell>
          <cell r="S78"/>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410</v>
          </cell>
          <cell r="H79" t="str">
            <v>Percentage of long-stay residents experiencing one or more falls with major injury</v>
          </cell>
          <cell r="I79" t="str">
            <v>Long Stay</v>
          </cell>
          <cell r="J79">
            <v>2.5</v>
          </cell>
          <cell r="K79"/>
          <cell r="L79">
            <v>4.4943799999999996</v>
          </cell>
          <cell r="M79"/>
          <cell r="N79">
            <v>2.53165</v>
          </cell>
          <cell r="O79"/>
          <cell r="P79">
            <v>0</v>
          </cell>
          <cell r="Q79"/>
          <cell r="R79">
            <v>2.9520300000000002</v>
          </cell>
          <cell r="S79"/>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410</v>
          </cell>
          <cell r="H80" t="str">
            <v>Percentage of long-stay residents experiencing one or more falls with major injury</v>
          </cell>
          <cell r="I80" t="str">
            <v>Long Stay</v>
          </cell>
          <cell r="J80">
            <v>0</v>
          </cell>
          <cell r="K80"/>
          <cell r="L80">
            <v>2.2222200000000001</v>
          </cell>
          <cell r="M80"/>
          <cell r="N80">
            <v>1.9230799999999999</v>
          </cell>
          <cell r="O80"/>
          <cell r="P80">
            <v>3.5714299999999999</v>
          </cell>
          <cell r="Q80"/>
          <cell r="R80">
            <v>2.0100509999999998</v>
          </cell>
          <cell r="S80"/>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410</v>
          </cell>
          <cell r="H81" t="str">
            <v>Percentage of long-stay residents experiencing one or more falls with major injury</v>
          </cell>
          <cell r="I81" t="str">
            <v>Long Stay</v>
          </cell>
          <cell r="J81">
            <v>0</v>
          </cell>
          <cell r="K81"/>
          <cell r="L81">
            <v>5.3571400000000002</v>
          </cell>
          <cell r="M81"/>
          <cell r="N81">
            <v>5.4545500000000002</v>
          </cell>
          <cell r="O81"/>
          <cell r="P81">
            <v>1.7857099999999999</v>
          </cell>
          <cell r="Q81"/>
          <cell r="R81">
            <v>3.225806</v>
          </cell>
          <cell r="S81"/>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410</v>
          </cell>
          <cell r="H82" t="str">
            <v>Percentage of long-stay residents experiencing one or more falls with major injury</v>
          </cell>
          <cell r="I82" t="str">
            <v>Long Stay</v>
          </cell>
          <cell r="J82">
            <v>1.62602</v>
          </cell>
          <cell r="K82"/>
          <cell r="L82">
            <v>2.4390200000000002</v>
          </cell>
          <cell r="M82"/>
          <cell r="N82">
            <v>2.34375</v>
          </cell>
          <cell r="O82"/>
          <cell r="P82">
            <v>3.8759700000000001</v>
          </cell>
          <cell r="Q82"/>
          <cell r="R82">
            <v>2.5844930000000002</v>
          </cell>
          <cell r="S82"/>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410</v>
          </cell>
          <cell r="H83" t="str">
            <v>Percentage of long-stay residents experiencing one or more falls with major injury</v>
          </cell>
          <cell r="I83" t="str">
            <v>Long Stay</v>
          </cell>
          <cell r="J83">
            <v>6.6666699999999999</v>
          </cell>
          <cell r="K83"/>
          <cell r="L83">
            <v>6.8965500000000004</v>
          </cell>
          <cell r="M83"/>
          <cell r="N83">
            <v>6.1538500000000003</v>
          </cell>
          <cell r="O83"/>
          <cell r="P83">
            <v>6.7796599999999998</v>
          </cell>
          <cell r="Q83"/>
          <cell r="R83">
            <v>6.6115709999999996</v>
          </cell>
          <cell r="S83"/>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410</v>
          </cell>
          <cell r="H84" t="str">
            <v>Percentage of long-stay residents experiencing one or more falls with major injury</v>
          </cell>
          <cell r="I84" t="str">
            <v>Long Stay</v>
          </cell>
          <cell r="J84">
            <v>2.6785700000000001</v>
          </cell>
          <cell r="K84"/>
          <cell r="L84">
            <v>2.9535900000000002</v>
          </cell>
          <cell r="M84"/>
          <cell r="N84">
            <v>4.3650799999999998</v>
          </cell>
          <cell r="O84"/>
          <cell r="P84">
            <v>4.0485800000000003</v>
          </cell>
          <cell r="Q84"/>
          <cell r="R84">
            <v>3.5416669999999999</v>
          </cell>
          <cell r="S84"/>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410</v>
          </cell>
          <cell r="H85" t="str">
            <v>Percentage of long-stay residents experiencing one or more falls with major injury</v>
          </cell>
          <cell r="I85" t="str">
            <v>Long Stay</v>
          </cell>
          <cell r="J85">
            <v>0</v>
          </cell>
          <cell r="K85"/>
          <cell r="L85">
            <v>0</v>
          </cell>
          <cell r="M85"/>
          <cell r="N85">
            <v>0</v>
          </cell>
          <cell r="O85"/>
          <cell r="P85">
            <v>2.63158</v>
          </cell>
          <cell r="Q85"/>
          <cell r="R85">
            <v>0.60975599999999996</v>
          </cell>
          <cell r="S85"/>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410</v>
          </cell>
          <cell r="H86" t="str">
            <v>Percentage of long-stay residents experiencing one or more falls with major injury</v>
          </cell>
          <cell r="I86" t="str">
            <v>Long Stay</v>
          </cell>
          <cell r="J86">
            <v>2.7397300000000002</v>
          </cell>
          <cell r="K86"/>
          <cell r="L86">
            <v>4.2857099999999999</v>
          </cell>
          <cell r="M86"/>
          <cell r="N86">
            <v>4.6875</v>
          </cell>
          <cell r="O86"/>
          <cell r="P86">
            <v>4.4776100000000003</v>
          </cell>
          <cell r="Q86"/>
          <cell r="R86">
            <v>4.0145980000000003</v>
          </cell>
          <cell r="S86"/>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410</v>
          </cell>
          <cell r="H87" t="str">
            <v>Percentage of long-stay residents experiencing one or more falls with major injury</v>
          </cell>
          <cell r="I87" t="str">
            <v>Long Stay</v>
          </cell>
          <cell r="J87">
            <v>1.4184399999999999</v>
          </cell>
          <cell r="K87"/>
          <cell r="L87">
            <v>1.31579</v>
          </cell>
          <cell r="M87"/>
          <cell r="N87">
            <v>2.6490100000000001</v>
          </cell>
          <cell r="O87"/>
          <cell r="P87">
            <v>4.6357600000000003</v>
          </cell>
          <cell r="Q87"/>
          <cell r="R87">
            <v>2.5210089999999998</v>
          </cell>
          <cell r="S87"/>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410</v>
          </cell>
          <cell r="H88" t="str">
            <v>Percentage of long-stay residents experiencing one or more falls with major injury</v>
          </cell>
          <cell r="I88" t="str">
            <v>Long Stay</v>
          </cell>
          <cell r="J88">
            <v>2.48447</v>
          </cell>
          <cell r="K88"/>
          <cell r="L88">
            <v>3.7037</v>
          </cell>
          <cell r="M88"/>
          <cell r="N88">
            <v>4</v>
          </cell>
          <cell r="O88"/>
          <cell r="P88">
            <v>3.8461500000000002</v>
          </cell>
          <cell r="Q88"/>
          <cell r="R88">
            <v>3.5294089999999998</v>
          </cell>
          <cell r="S88"/>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410</v>
          </cell>
          <cell r="H89" t="str">
            <v>Percentage of long-stay residents experiencing one or more falls with major injury</v>
          </cell>
          <cell r="I89" t="str">
            <v>Long Stay</v>
          </cell>
          <cell r="J89">
            <v>2.1739099999999998</v>
          </cell>
          <cell r="K89"/>
          <cell r="L89">
            <v>1.0416700000000001</v>
          </cell>
          <cell r="M89"/>
          <cell r="N89">
            <v>1.85185</v>
          </cell>
          <cell r="O89"/>
          <cell r="P89">
            <v>2.83019</v>
          </cell>
          <cell r="Q89"/>
          <cell r="R89">
            <v>1.9900500000000001</v>
          </cell>
          <cell r="S89"/>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410</v>
          </cell>
          <cell r="H90" t="str">
            <v>Percentage of long-stay residents experiencing one or more falls with major injury</v>
          </cell>
          <cell r="I90" t="str">
            <v>Long Stay</v>
          </cell>
          <cell r="J90">
            <v>2.52101</v>
          </cell>
          <cell r="K90"/>
          <cell r="L90">
            <v>3.1745999999999999</v>
          </cell>
          <cell r="M90"/>
          <cell r="N90">
            <v>4</v>
          </cell>
          <cell r="O90"/>
          <cell r="P90">
            <v>2.9411800000000001</v>
          </cell>
          <cell r="Q90"/>
          <cell r="R90">
            <v>3.1620560000000002</v>
          </cell>
          <cell r="S90"/>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410</v>
          </cell>
          <cell r="H91" t="str">
            <v>Percentage of long-stay residents experiencing one or more falls with major injury</v>
          </cell>
          <cell r="I91" t="str">
            <v>Long Stay</v>
          </cell>
          <cell r="J91">
            <v>0</v>
          </cell>
          <cell r="K91"/>
          <cell r="L91">
            <v>1.63934</v>
          </cell>
          <cell r="M91"/>
          <cell r="N91">
            <v>1.5872999999999999</v>
          </cell>
          <cell r="O91"/>
          <cell r="P91">
            <v>2.1126800000000001</v>
          </cell>
          <cell r="Q91"/>
          <cell r="R91">
            <v>1.364522</v>
          </cell>
          <cell r="S91"/>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410</v>
          </cell>
          <cell r="H92" t="str">
            <v>Percentage of long-stay residents experiencing one or more falls with major injury</v>
          </cell>
          <cell r="I92" t="str">
            <v>Long Stay</v>
          </cell>
          <cell r="J92">
            <v>4</v>
          </cell>
          <cell r="K92"/>
          <cell r="L92">
            <v>2.6666699999999999</v>
          </cell>
          <cell r="M92"/>
          <cell r="N92">
            <v>9.45946</v>
          </cell>
          <cell r="O92"/>
          <cell r="P92">
            <v>7.8947399999999996</v>
          </cell>
          <cell r="Q92"/>
          <cell r="R92">
            <v>6.0000020000000003</v>
          </cell>
          <cell r="S92"/>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410</v>
          </cell>
          <cell r="H93" t="str">
            <v>Percentage of long-stay residents experiencing one or more falls with major injury</v>
          </cell>
          <cell r="I93" t="str">
            <v>Long Stay</v>
          </cell>
          <cell r="J93">
            <v>0.54644999999999999</v>
          </cell>
          <cell r="K93"/>
          <cell r="L93">
            <v>1.08108</v>
          </cell>
          <cell r="M93"/>
          <cell r="N93">
            <v>1.0582</v>
          </cell>
          <cell r="O93"/>
          <cell r="P93">
            <v>0.98521999999999998</v>
          </cell>
          <cell r="Q93"/>
          <cell r="R93">
            <v>0.92105199999999998</v>
          </cell>
          <cell r="S93"/>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410</v>
          </cell>
          <cell r="H94" t="str">
            <v>Percentage of long-stay residents experiencing one or more falls with major injury</v>
          </cell>
          <cell r="I94" t="str">
            <v>Long Stay</v>
          </cell>
          <cell r="J94">
            <v>0.98038999999999998</v>
          </cell>
          <cell r="K94"/>
          <cell r="L94">
            <v>2.0202</v>
          </cell>
          <cell r="M94"/>
          <cell r="N94">
            <v>1.96078</v>
          </cell>
          <cell r="O94"/>
          <cell r="P94">
            <v>4.6296299999999997</v>
          </cell>
          <cell r="Q94"/>
          <cell r="R94">
            <v>2.4330880000000001</v>
          </cell>
          <cell r="S94"/>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410</v>
          </cell>
          <cell r="H95" t="str">
            <v>Percentage of long-stay residents experiencing one or more falls with major injury</v>
          </cell>
          <cell r="I95" t="str">
            <v>Long Stay</v>
          </cell>
          <cell r="J95">
            <v>2.0202</v>
          </cell>
          <cell r="K95"/>
          <cell r="L95">
            <v>2.0202</v>
          </cell>
          <cell r="M95"/>
          <cell r="N95">
            <v>2.0618599999999998</v>
          </cell>
          <cell r="O95"/>
          <cell r="P95">
            <v>2.0833300000000001</v>
          </cell>
          <cell r="Q95"/>
          <cell r="R95">
            <v>2.0460349999999998</v>
          </cell>
          <cell r="S95"/>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410</v>
          </cell>
          <cell r="H96" t="str">
            <v>Percentage of long-stay residents experiencing one or more falls with major injury</v>
          </cell>
          <cell r="I96" t="str">
            <v>Long Stay</v>
          </cell>
          <cell r="J96">
            <v>4.5976999999999997</v>
          </cell>
          <cell r="K96"/>
          <cell r="L96">
            <v>4.3478300000000001</v>
          </cell>
          <cell r="M96"/>
          <cell r="N96">
            <v>4.3956</v>
          </cell>
          <cell r="O96"/>
          <cell r="P96">
            <v>4.2553200000000002</v>
          </cell>
          <cell r="Q96"/>
          <cell r="R96">
            <v>4.3956039999999996</v>
          </cell>
          <cell r="S96"/>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410</v>
          </cell>
          <cell r="H97" t="str">
            <v>Percentage of long-stay residents experiencing one or more falls with major injury</v>
          </cell>
          <cell r="I97" t="str">
            <v>Long Stay</v>
          </cell>
          <cell r="J97">
            <v>3.2894700000000001</v>
          </cell>
          <cell r="K97"/>
          <cell r="L97">
            <v>1.25</v>
          </cell>
          <cell r="M97"/>
          <cell r="N97">
            <v>2.4242400000000002</v>
          </cell>
          <cell r="O97"/>
          <cell r="P97">
            <v>1.14286</v>
          </cell>
          <cell r="Q97"/>
          <cell r="R97">
            <v>1.9938640000000001</v>
          </cell>
          <cell r="S97"/>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410</v>
          </cell>
          <cell r="H98" t="str">
            <v>Percentage of long-stay residents experiencing one or more falls with major injury</v>
          </cell>
          <cell r="I98" t="str">
            <v>Long Stay</v>
          </cell>
          <cell r="J98">
            <v>1.27389</v>
          </cell>
          <cell r="K98"/>
          <cell r="L98">
            <v>1.20482</v>
          </cell>
          <cell r="M98"/>
          <cell r="N98">
            <v>0</v>
          </cell>
          <cell r="O98"/>
          <cell r="P98">
            <v>0</v>
          </cell>
          <cell r="Q98"/>
          <cell r="R98">
            <v>0.60331999999999997</v>
          </cell>
          <cell r="S98"/>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410</v>
          </cell>
          <cell r="H99" t="str">
            <v>Percentage of long-stay residents experiencing one or more falls with major injury</v>
          </cell>
          <cell r="I99" t="str">
            <v>Long Stay</v>
          </cell>
          <cell r="J99">
            <v>1.0989</v>
          </cell>
          <cell r="K99"/>
          <cell r="L99">
            <v>1.16279</v>
          </cell>
          <cell r="M99"/>
          <cell r="N99">
            <v>1.1764699999999999</v>
          </cell>
          <cell r="O99"/>
          <cell r="P99">
            <v>2.3809499999999999</v>
          </cell>
          <cell r="Q99"/>
          <cell r="R99">
            <v>1.4450860000000001</v>
          </cell>
          <cell r="S99"/>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410</v>
          </cell>
          <cell r="H100" t="str">
            <v>Percentage of long-stay residents experiencing one or more falls with major injury</v>
          </cell>
          <cell r="I100" t="str">
            <v>Long Stay</v>
          </cell>
          <cell r="J100">
            <v>1.05263</v>
          </cell>
          <cell r="K100"/>
          <cell r="L100">
            <v>0</v>
          </cell>
          <cell r="M100"/>
          <cell r="N100">
            <v>2.1052599999999999</v>
          </cell>
          <cell r="O100"/>
          <cell r="P100">
            <v>2.1052599999999999</v>
          </cell>
          <cell r="Q100"/>
          <cell r="R100">
            <v>1.3123339999999999</v>
          </cell>
          <cell r="S100"/>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410</v>
          </cell>
          <cell r="H101" t="str">
            <v>Percentage of long-stay residents experiencing one or more falls with major injury</v>
          </cell>
          <cell r="I101" t="str">
            <v>Long Stay</v>
          </cell>
          <cell r="J101">
            <v>0</v>
          </cell>
          <cell r="K101"/>
          <cell r="L101">
            <v>0</v>
          </cell>
          <cell r="M101"/>
          <cell r="N101">
            <v>1.9230799999999999</v>
          </cell>
          <cell r="O101"/>
          <cell r="P101">
            <v>0.94340000000000002</v>
          </cell>
          <cell r="Q101"/>
          <cell r="R101">
            <v>0.72815700000000005</v>
          </cell>
          <cell r="S101"/>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410</v>
          </cell>
          <cell r="H102" t="str">
            <v>Percentage of long-stay residents experiencing one or more falls with major injury</v>
          </cell>
          <cell r="I102" t="str">
            <v>Long Stay</v>
          </cell>
          <cell r="J102">
            <v>3.7735799999999999</v>
          </cell>
          <cell r="K102"/>
          <cell r="L102">
            <v>3.6363599999999998</v>
          </cell>
          <cell r="M102"/>
          <cell r="N102">
            <v>3.6363599999999998</v>
          </cell>
          <cell r="O102"/>
          <cell r="P102">
            <v>3.3333300000000001</v>
          </cell>
          <cell r="Q102"/>
          <cell r="R102">
            <v>3.58744</v>
          </cell>
          <cell r="S102"/>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410</v>
          </cell>
          <cell r="H103" t="str">
            <v>Percentage of long-stay residents experiencing one or more falls with major injury</v>
          </cell>
          <cell r="I103" t="str">
            <v>Long Stay</v>
          </cell>
          <cell r="J103">
            <v>2.5862099999999999</v>
          </cell>
          <cell r="K103"/>
          <cell r="L103">
            <v>1.7391300000000001</v>
          </cell>
          <cell r="M103"/>
          <cell r="N103">
            <v>1.7857099999999999</v>
          </cell>
          <cell r="O103"/>
          <cell r="P103">
            <v>2.8037399999999999</v>
          </cell>
          <cell r="Q103"/>
          <cell r="R103">
            <v>2.2222219999999999</v>
          </cell>
          <cell r="S103"/>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410</v>
          </cell>
          <cell r="H104" t="str">
            <v>Percentage of long-stay residents experiencing one or more falls with major injury</v>
          </cell>
          <cell r="I104" t="str">
            <v>Long Stay</v>
          </cell>
          <cell r="J104">
            <v>0</v>
          </cell>
          <cell r="K104"/>
          <cell r="L104">
            <v>0</v>
          </cell>
          <cell r="M104"/>
          <cell r="N104">
            <v>0</v>
          </cell>
          <cell r="O104"/>
          <cell r="P104">
            <v>1.7543899999999999</v>
          </cell>
          <cell r="Q104"/>
          <cell r="R104">
            <v>0.45045099999999999</v>
          </cell>
          <cell r="S104"/>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410</v>
          </cell>
          <cell r="H105" t="str">
            <v>Percentage of long-stay residents experiencing one or more falls with major injury</v>
          </cell>
          <cell r="I105" t="str">
            <v>Long Stay</v>
          </cell>
          <cell r="J105">
            <v>1.2658199999999999</v>
          </cell>
          <cell r="K105"/>
          <cell r="L105">
            <v>2.5</v>
          </cell>
          <cell r="M105"/>
          <cell r="N105">
            <v>3.5294099999999999</v>
          </cell>
          <cell r="O105"/>
          <cell r="P105">
            <v>5</v>
          </cell>
          <cell r="Q105"/>
          <cell r="R105">
            <v>3.0864189999999998</v>
          </cell>
          <cell r="S105"/>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410</v>
          </cell>
          <cell r="H106" t="str">
            <v>Percentage of long-stay residents experiencing one or more falls with major injury</v>
          </cell>
          <cell r="I106" t="str">
            <v>Long Stay</v>
          </cell>
          <cell r="J106">
            <v>2.0547900000000001</v>
          </cell>
          <cell r="K106"/>
          <cell r="L106">
            <v>1.96078</v>
          </cell>
          <cell r="M106"/>
          <cell r="N106">
            <v>1.3422799999999999</v>
          </cell>
          <cell r="O106"/>
          <cell r="P106">
            <v>0.69443999999999995</v>
          </cell>
          <cell r="Q106"/>
          <cell r="R106">
            <v>1.5202659999999999</v>
          </cell>
          <cell r="S106"/>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410</v>
          </cell>
          <cell r="H107" t="str">
            <v>Percentage of long-stay residents experiencing one or more falls with major injury</v>
          </cell>
          <cell r="I107" t="str">
            <v>Long Stay</v>
          </cell>
          <cell r="J107">
            <v>8.0459800000000001</v>
          </cell>
          <cell r="K107"/>
          <cell r="L107">
            <v>5.4347799999999999</v>
          </cell>
          <cell r="M107"/>
          <cell r="N107">
            <v>3.92157</v>
          </cell>
          <cell r="O107"/>
          <cell r="P107">
            <v>2.7027000000000001</v>
          </cell>
          <cell r="Q107"/>
          <cell r="R107">
            <v>4.8469379999999997</v>
          </cell>
          <cell r="S107"/>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410</v>
          </cell>
          <cell r="H108" t="str">
            <v>Percentage of long-stay residents experiencing one or more falls with major injury</v>
          </cell>
          <cell r="I108" t="str">
            <v>Long Stay</v>
          </cell>
          <cell r="J108">
            <v>2.3529399999999998</v>
          </cell>
          <cell r="K108"/>
          <cell r="L108">
            <v>3.40909</v>
          </cell>
          <cell r="M108"/>
          <cell r="N108">
            <v>3.5294099999999999</v>
          </cell>
          <cell r="O108"/>
          <cell r="P108">
            <v>4.5454499999999998</v>
          </cell>
          <cell r="Q108"/>
          <cell r="R108">
            <v>3.4682059999999999</v>
          </cell>
          <cell r="S108"/>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410</v>
          </cell>
          <cell r="H109" t="str">
            <v>Percentage of long-stay residents experiencing one or more falls with major injury</v>
          </cell>
          <cell r="I109" t="str">
            <v>Long Stay</v>
          </cell>
          <cell r="J109">
            <v>1.02041</v>
          </cell>
          <cell r="K109"/>
          <cell r="L109">
            <v>1.0416700000000001</v>
          </cell>
          <cell r="M109"/>
          <cell r="N109">
            <v>4.0816299999999996</v>
          </cell>
          <cell r="O109"/>
          <cell r="P109">
            <v>4.9019599999999999</v>
          </cell>
          <cell r="Q109"/>
          <cell r="R109">
            <v>2.7918790000000002</v>
          </cell>
          <cell r="S109"/>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410</v>
          </cell>
          <cell r="H110" t="str">
            <v>Percentage of long-stay residents experiencing one or more falls with major injury</v>
          </cell>
          <cell r="I110" t="str">
            <v>Long Stay</v>
          </cell>
          <cell r="J110">
            <v>0</v>
          </cell>
          <cell r="K110"/>
          <cell r="L110">
            <v>0</v>
          </cell>
          <cell r="M110"/>
          <cell r="N110">
            <v>1.0869599999999999</v>
          </cell>
          <cell r="O110"/>
          <cell r="P110">
            <v>0</v>
          </cell>
          <cell r="Q110"/>
          <cell r="R110">
            <v>0.28089999999999998</v>
          </cell>
          <cell r="S110"/>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410</v>
          </cell>
          <cell r="H111" t="str">
            <v>Percentage of long-stay residents experiencing one or more falls with major injury</v>
          </cell>
          <cell r="I111" t="str">
            <v>Long Stay</v>
          </cell>
          <cell r="J111">
            <v>1.2195100000000001</v>
          </cell>
          <cell r="K111"/>
          <cell r="L111">
            <v>1.2345699999999999</v>
          </cell>
          <cell r="M111"/>
          <cell r="N111">
            <v>3.2608700000000002</v>
          </cell>
          <cell r="O111"/>
          <cell r="P111">
            <v>4.9382700000000002</v>
          </cell>
          <cell r="Q111"/>
          <cell r="R111">
            <v>2.6785709999999998</v>
          </cell>
          <cell r="S111"/>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410</v>
          </cell>
          <cell r="H112" t="str">
            <v>Percentage of long-stay residents experiencing one or more falls with major injury</v>
          </cell>
          <cell r="I112" t="str">
            <v>Long Stay</v>
          </cell>
          <cell r="J112">
            <v>3.3783799999999999</v>
          </cell>
          <cell r="K112"/>
          <cell r="L112">
            <v>3.4722200000000001</v>
          </cell>
          <cell r="M112"/>
          <cell r="N112">
            <v>3.3112599999999999</v>
          </cell>
          <cell r="O112"/>
          <cell r="P112">
            <v>1.2820499999999999</v>
          </cell>
          <cell r="Q112"/>
          <cell r="R112">
            <v>2.838063</v>
          </cell>
          <cell r="S112"/>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410</v>
          </cell>
          <cell r="H113" t="str">
            <v>Percentage of long-stay residents experiencing one or more falls with major injury</v>
          </cell>
          <cell r="I113" t="str">
            <v>Long Stay</v>
          </cell>
          <cell r="J113">
            <v>0</v>
          </cell>
          <cell r="K113"/>
          <cell r="L113">
            <v>0</v>
          </cell>
          <cell r="M113"/>
          <cell r="N113">
            <v>0.59523999999999999</v>
          </cell>
          <cell r="O113"/>
          <cell r="P113">
            <v>1.16279</v>
          </cell>
          <cell r="Q113"/>
          <cell r="R113">
            <v>0.44182700000000003</v>
          </cell>
          <cell r="S113"/>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410</v>
          </cell>
          <cell r="H114" t="str">
            <v>Percentage of long-stay residents experiencing one or more falls with major injury</v>
          </cell>
          <cell r="I114" t="str">
            <v>Long Stay</v>
          </cell>
          <cell r="J114">
            <v>1.3333299999999999</v>
          </cell>
          <cell r="K114"/>
          <cell r="L114">
            <v>1.25</v>
          </cell>
          <cell r="M114"/>
          <cell r="N114">
            <v>1.1764699999999999</v>
          </cell>
          <cell r="O114"/>
          <cell r="P114">
            <v>2.40964</v>
          </cell>
          <cell r="Q114"/>
          <cell r="R114">
            <v>1.547987</v>
          </cell>
          <cell r="S114"/>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410</v>
          </cell>
          <cell r="H115" t="str">
            <v>Percentage of long-stay residents experiencing one or more falls with major injury</v>
          </cell>
          <cell r="I115" t="str">
            <v>Long Stay</v>
          </cell>
          <cell r="J115">
            <v>0.99009999999999998</v>
          </cell>
          <cell r="K115"/>
          <cell r="L115">
            <v>1.85185</v>
          </cell>
          <cell r="M115"/>
          <cell r="N115">
            <v>1.05263</v>
          </cell>
          <cell r="O115"/>
          <cell r="P115">
            <v>3.0303</v>
          </cell>
          <cell r="Q115"/>
          <cell r="R115">
            <v>1.736971</v>
          </cell>
          <cell r="S115"/>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410</v>
          </cell>
          <cell r="H116" t="str">
            <v>Percentage of long-stay residents experiencing one or more falls with major injury</v>
          </cell>
          <cell r="I116" t="str">
            <v>Long Stay</v>
          </cell>
          <cell r="J116">
            <v>0.61728000000000005</v>
          </cell>
          <cell r="K116"/>
          <cell r="L116">
            <v>1.7857099999999999</v>
          </cell>
          <cell r="M116"/>
          <cell r="N116">
            <v>1.6853899999999999</v>
          </cell>
          <cell r="O116"/>
          <cell r="P116">
            <v>1.7441899999999999</v>
          </cell>
          <cell r="Q116"/>
          <cell r="R116">
            <v>1.4705859999999999</v>
          </cell>
          <cell r="S116"/>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410</v>
          </cell>
          <cell r="H117" t="str">
            <v>Percentage of long-stay residents experiencing one or more falls with major injury</v>
          </cell>
          <cell r="I117" t="str">
            <v>Long Stay</v>
          </cell>
          <cell r="J117">
            <v>4.81928</v>
          </cell>
          <cell r="K117"/>
          <cell r="L117">
            <v>3.6144599999999998</v>
          </cell>
          <cell r="M117"/>
          <cell r="N117">
            <v>3.7037</v>
          </cell>
          <cell r="O117"/>
          <cell r="P117">
            <v>3.44828</v>
          </cell>
          <cell r="Q117"/>
          <cell r="R117">
            <v>3.892217</v>
          </cell>
          <cell r="S117"/>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410</v>
          </cell>
          <cell r="H118" t="str">
            <v>Percentage of long-stay residents experiencing one or more falls with major injury</v>
          </cell>
          <cell r="I118" t="str">
            <v>Long Stay</v>
          </cell>
          <cell r="J118">
            <v>3.4782600000000001</v>
          </cell>
          <cell r="K118"/>
          <cell r="L118">
            <v>2.54237</v>
          </cell>
          <cell r="M118"/>
          <cell r="N118">
            <v>0.84033999999999998</v>
          </cell>
          <cell r="O118"/>
          <cell r="P118">
            <v>1.5384599999999999</v>
          </cell>
          <cell r="Q118"/>
          <cell r="R118">
            <v>2.0746880000000001</v>
          </cell>
          <cell r="S118"/>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410</v>
          </cell>
          <cell r="H119" t="str">
            <v>Percentage of long-stay residents experiencing one or more falls with major injury</v>
          </cell>
          <cell r="I119" t="str">
            <v>Long Stay</v>
          </cell>
          <cell r="J119">
            <v>4.7618999999999998</v>
          </cell>
          <cell r="K119"/>
          <cell r="L119">
            <v>2.8169</v>
          </cell>
          <cell r="M119"/>
          <cell r="N119">
            <v>0</v>
          </cell>
          <cell r="O119"/>
          <cell r="P119">
            <v>0</v>
          </cell>
          <cell r="Q119"/>
          <cell r="R119">
            <v>1.811593</v>
          </cell>
          <cell r="S119"/>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410</v>
          </cell>
          <cell r="H120" t="str">
            <v>Percentage of long-stay residents experiencing one or more falls with major injury</v>
          </cell>
          <cell r="I120" t="str">
            <v>Long Stay</v>
          </cell>
          <cell r="J120">
            <v>4.5454499999999998</v>
          </cell>
          <cell r="K120"/>
          <cell r="L120">
            <v>4.81928</v>
          </cell>
          <cell r="M120"/>
          <cell r="N120">
            <v>4.7058799999999996</v>
          </cell>
          <cell r="O120"/>
          <cell r="P120">
            <v>4.5976999999999997</v>
          </cell>
          <cell r="Q120"/>
          <cell r="R120">
            <v>4.6647220000000003</v>
          </cell>
          <cell r="S120"/>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410</v>
          </cell>
          <cell r="H121" t="str">
            <v>Percentage of long-stay residents experiencing one or more falls with major injury</v>
          </cell>
          <cell r="I121" t="str">
            <v>Long Stay</v>
          </cell>
          <cell r="J121">
            <v>1.7391300000000001</v>
          </cell>
          <cell r="K121"/>
          <cell r="L121">
            <v>1.90476</v>
          </cell>
          <cell r="M121"/>
          <cell r="N121">
            <v>0.99009999999999998</v>
          </cell>
          <cell r="O121"/>
          <cell r="P121">
            <v>0.97087000000000001</v>
          </cell>
          <cell r="Q121"/>
          <cell r="R121">
            <v>1.4150929999999999</v>
          </cell>
          <cell r="S121"/>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410</v>
          </cell>
          <cell r="H122" t="str">
            <v>Percentage of long-stay residents experiencing one or more falls with major injury</v>
          </cell>
          <cell r="I122" t="str">
            <v>Long Stay</v>
          </cell>
          <cell r="J122">
            <v>0</v>
          </cell>
          <cell r="K122"/>
          <cell r="L122">
            <v>0</v>
          </cell>
          <cell r="M122"/>
          <cell r="N122">
            <v>0</v>
          </cell>
          <cell r="O122"/>
          <cell r="P122">
            <v>1.3513500000000001</v>
          </cell>
          <cell r="Q122"/>
          <cell r="R122">
            <v>0.343642</v>
          </cell>
          <cell r="S122"/>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410</v>
          </cell>
          <cell r="H123" t="str">
            <v>Percentage of long-stay residents experiencing one or more falls with major injury</v>
          </cell>
          <cell r="I123" t="str">
            <v>Long Stay</v>
          </cell>
          <cell r="J123">
            <v>2.8985500000000002</v>
          </cell>
          <cell r="K123"/>
          <cell r="L123">
            <v>3.0303</v>
          </cell>
          <cell r="M123"/>
          <cell r="N123">
            <v>2.9850699999999999</v>
          </cell>
          <cell r="O123"/>
          <cell r="P123">
            <v>0</v>
          </cell>
          <cell r="Q123"/>
          <cell r="R123">
            <v>2.2058800000000001</v>
          </cell>
          <cell r="S123"/>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410</v>
          </cell>
          <cell r="H124" t="str">
            <v>Percentage of long-stay residents experiencing one or more falls with major injury</v>
          </cell>
          <cell r="I124" t="str">
            <v>Long Stay</v>
          </cell>
          <cell r="J124">
            <v>8.7912099999999995</v>
          </cell>
          <cell r="K124"/>
          <cell r="L124">
            <v>6.25</v>
          </cell>
          <cell r="M124"/>
          <cell r="N124">
            <v>5.1546399999999997</v>
          </cell>
          <cell r="O124"/>
          <cell r="P124">
            <v>4.80769</v>
          </cell>
          <cell r="Q124"/>
          <cell r="R124">
            <v>6.1855669999999998</v>
          </cell>
          <cell r="S124"/>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410</v>
          </cell>
          <cell r="H125" t="str">
            <v>Percentage of long-stay residents experiencing one or more falls with major injury</v>
          </cell>
          <cell r="I125" t="str">
            <v>Long Stay</v>
          </cell>
          <cell r="J125">
            <v>4.2253499999999997</v>
          </cell>
          <cell r="K125"/>
          <cell r="L125">
            <v>2.5</v>
          </cell>
          <cell r="M125"/>
          <cell r="N125">
            <v>4.1666699999999999</v>
          </cell>
          <cell r="O125"/>
          <cell r="P125">
            <v>4.5454499999999998</v>
          </cell>
          <cell r="Q125"/>
          <cell r="R125">
            <v>3.8062279999999999</v>
          </cell>
          <cell r="S125"/>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410</v>
          </cell>
          <cell r="H126" t="str">
            <v>Percentage of long-stay residents experiencing one or more falls with major injury</v>
          </cell>
          <cell r="I126" t="str">
            <v>Long Stay</v>
          </cell>
          <cell r="J126">
            <v>6.6666699999999999</v>
          </cell>
          <cell r="K126"/>
          <cell r="L126">
            <v>4.3165500000000003</v>
          </cell>
          <cell r="M126"/>
          <cell r="N126">
            <v>0.75758000000000003</v>
          </cell>
          <cell r="O126"/>
          <cell r="P126">
            <v>0.73529</v>
          </cell>
          <cell r="Q126"/>
          <cell r="R126">
            <v>3.136533</v>
          </cell>
          <cell r="S126"/>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410</v>
          </cell>
          <cell r="H127" t="str">
            <v>Percentage of long-stay residents experiencing one or more falls with major injury</v>
          </cell>
          <cell r="I127" t="str">
            <v>Long Stay</v>
          </cell>
          <cell r="J127">
            <v>4.9180299999999999</v>
          </cell>
          <cell r="K127"/>
          <cell r="L127">
            <v>2.54237</v>
          </cell>
          <cell r="M127"/>
          <cell r="N127">
            <v>0</v>
          </cell>
          <cell r="O127"/>
          <cell r="P127">
            <v>0</v>
          </cell>
          <cell r="Q127"/>
          <cell r="R127">
            <v>1.9067780000000001</v>
          </cell>
          <cell r="S127"/>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410</v>
          </cell>
          <cell r="H128" t="str">
            <v>Percentage of long-stay residents experiencing one or more falls with major injury</v>
          </cell>
          <cell r="I128" t="str">
            <v>Long Stay</v>
          </cell>
          <cell r="J128">
            <v>1.6666700000000001</v>
          </cell>
          <cell r="K128"/>
          <cell r="L128">
            <v>1.49254</v>
          </cell>
          <cell r="M128"/>
          <cell r="N128">
            <v>2.53165</v>
          </cell>
          <cell r="O128"/>
          <cell r="P128">
            <v>2.40964</v>
          </cell>
          <cell r="Q128"/>
          <cell r="R128">
            <v>2.0761280000000002</v>
          </cell>
          <cell r="S128"/>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410</v>
          </cell>
          <cell r="H129" t="str">
            <v>Percentage of long-stay residents experiencing one or more falls with major injury</v>
          </cell>
          <cell r="I129" t="str">
            <v>Long Stay</v>
          </cell>
          <cell r="J129">
            <v>0</v>
          </cell>
          <cell r="K129"/>
          <cell r="L129">
            <v>0</v>
          </cell>
          <cell r="M129"/>
          <cell r="N129">
            <v>0</v>
          </cell>
          <cell r="O129"/>
          <cell r="P129">
            <v>0</v>
          </cell>
          <cell r="Q129"/>
          <cell r="R129">
            <v>0</v>
          </cell>
          <cell r="S129"/>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410</v>
          </cell>
          <cell r="H130" t="str">
            <v>Percentage of long-stay residents experiencing one or more falls with major injury</v>
          </cell>
          <cell r="I130" t="str">
            <v>Long Stay</v>
          </cell>
          <cell r="J130">
            <v>1.6666700000000001</v>
          </cell>
          <cell r="K130"/>
          <cell r="L130">
            <v>3.3333300000000001</v>
          </cell>
          <cell r="M130"/>
          <cell r="N130">
            <v>5.2631600000000001</v>
          </cell>
          <cell r="O130"/>
          <cell r="P130">
            <v>5.1724100000000002</v>
          </cell>
          <cell r="Q130"/>
          <cell r="R130">
            <v>3.8297870000000001</v>
          </cell>
          <cell r="S130"/>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410</v>
          </cell>
          <cell r="H131" t="str">
            <v>Percentage of long-stay residents experiencing one or more falls with major injury</v>
          </cell>
          <cell r="I131" t="str">
            <v>Long Stay</v>
          </cell>
          <cell r="J131">
            <v>9.4827600000000007</v>
          </cell>
          <cell r="K131"/>
          <cell r="L131">
            <v>5.9829100000000004</v>
          </cell>
          <cell r="M131"/>
          <cell r="N131">
            <v>2.5862099999999999</v>
          </cell>
          <cell r="O131"/>
          <cell r="P131">
            <v>4.2372899999999998</v>
          </cell>
          <cell r="Q131"/>
          <cell r="R131">
            <v>5.5674539999999997</v>
          </cell>
          <cell r="S131"/>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410</v>
          </cell>
          <cell r="H132" t="str">
            <v>Percentage of long-stay residents experiencing one or more falls with major injury</v>
          </cell>
          <cell r="I132" t="str">
            <v>Long Stay</v>
          </cell>
          <cell r="J132">
            <v>1.0101</v>
          </cell>
          <cell r="K132"/>
          <cell r="L132">
            <v>1.9417500000000001</v>
          </cell>
          <cell r="M132"/>
          <cell r="N132">
            <v>2.0833300000000001</v>
          </cell>
          <cell r="O132"/>
          <cell r="P132">
            <v>4.2553200000000002</v>
          </cell>
          <cell r="Q132"/>
          <cell r="R132">
            <v>2.2959179999999999</v>
          </cell>
          <cell r="S132"/>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410</v>
          </cell>
          <cell r="H133" t="str">
            <v>Percentage of long-stay residents experiencing one or more falls with major injury</v>
          </cell>
          <cell r="I133" t="str">
            <v>Long Stay</v>
          </cell>
          <cell r="J133">
            <v>0</v>
          </cell>
          <cell r="K133"/>
          <cell r="L133">
            <v>0.88495999999999997</v>
          </cell>
          <cell r="M133"/>
          <cell r="N133">
            <v>0.87719000000000003</v>
          </cell>
          <cell r="O133"/>
          <cell r="P133">
            <v>0.82645000000000002</v>
          </cell>
          <cell r="Q133"/>
          <cell r="R133">
            <v>0.65645600000000004</v>
          </cell>
          <cell r="S133"/>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410</v>
          </cell>
          <cell r="H134" t="str">
            <v>Percentage of long-stay residents experiencing one or more falls with major injury</v>
          </cell>
          <cell r="I134" t="str">
            <v>Long Stay</v>
          </cell>
          <cell r="J134">
            <v>0.63693999999999995</v>
          </cell>
          <cell r="K134"/>
          <cell r="L134">
            <v>0.9375</v>
          </cell>
          <cell r="M134"/>
          <cell r="N134">
            <v>1.28617</v>
          </cell>
          <cell r="O134"/>
          <cell r="P134">
            <v>1.91083</v>
          </cell>
          <cell r="Q134"/>
          <cell r="R134">
            <v>1.1914210000000001</v>
          </cell>
          <cell r="S134"/>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410</v>
          </cell>
          <cell r="H135" t="str">
            <v>Percentage of long-stay residents experiencing one or more falls with major injury</v>
          </cell>
          <cell r="I135" t="str">
            <v>Long Stay</v>
          </cell>
          <cell r="J135">
            <v>1.4492799999999999</v>
          </cell>
          <cell r="K135"/>
          <cell r="L135">
            <v>4</v>
          </cell>
          <cell r="M135"/>
          <cell r="N135">
            <v>3.8461500000000002</v>
          </cell>
          <cell r="O135"/>
          <cell r="P135">
            <v>2.5</v>
          </cell>
          <cell r="Q135"/>
          <cell r="R135">
            <v>2.9801329999999999</v>
          </cell>
          <cell r="S135"/>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410</v>
          </cell>
          <cell r="H136" t="str">
            <v>Percentage of long-stay residents experiencing one or more falls with major injury</v>
          </cell>
          <cell r="I136" t="str">
            <v>Long Stay</v>
          </cell>
          <cell r="J136">
            <v>0</v>
          </cell>
          <cell r="K136"/>
          <cell r="L136">
            <v>0</v>
          </cell>
          <cell r="M136"/>
          <cell r="N136">
            <v>0</v>
          </cell>
          <cell r="O136"/>
          <cell r="P136">
            <v>0</v>
          </cell>
          <cell r="Q136"/>
          <cell r="R136">
            <v>0</v>
          </cell>
          <cell r="S136"/>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410</v>
          </cell>
          <cell r="H137" t="str">
            <v>Percentage of long-stay residents experiencing one or more falls with major injury</v>
          </cell>
          <cell r="I137" t="str">
            <v>Long Stay</v>
          </cell>
          <cell r="J137">
            <v>2.1978</v>
          </cell>
          <cell r="K137"/>
          <cell r="L137">
            <v>2.0408200000000001</v>
          </cell>
          <cell r="M137"/>
          <cell r="N137">
            <v>1.0101</v>
          </cell>
          <cell r="O137"/>
          <cell r="P137">
            <v>1.96078</v>
          </cell>
          <cell r="Q137"/>
          <cell r="R137">
            <v>1.7948710000000001</v>
          </cell>
          <cell r="S137"/>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410</v>
          </cell>
          <cell r="H138" t="str">
            <v>Percentage of long-stay residents experiencing one or more falls with major injury</v>
          </cell>
          <cell r="I138" t="str">
            <v>Long Stay</v>
          </cell>
          <cell r="J138">
            <v>5</v>
          </cell>
          <cell r="K138"/>
          <cell r="L138">
            <v>3.80952</v>
          </cell>
          <cell r="M138"/>
          <cell r="N138">
            <v>5.1546399999999997</v>
          </cell>
          <cell r="O138"/>
          <cell r="P138">
            <v>2.88462</v>
          </cell>
          <cell r="Q138"/>
          <cell r="R138">
            <v>4.1871929999999997</v>
          </cell>
          <cell r="S138"/>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410</v>
          </cell>
          <cell r="H139" t="str">
            <v>Percentage of long-stay residents experiencing one or more falls with major injury</v>
          </cell>
          <cell r="I139" t="str">
            <v>Long Stay</v>
          </cell>
          <cell r="J139">
            <v>2.7027000000000001</v>
          </cell>
          <cell r="K139"/>
          <cell r="L139">
            <v>2.40964</v>
          </cell>
          <cell r="M139"/>
          <cell r="N139">
            <v>2.3809499999999999</v>
          </cell>
          <cell r="O139"/>
          <cell r="P139">
            <v>2.2988499999999998</v>
          </cell>
          <cell r="Q139"/>
          <cell r="R139">
            <v>2.4390230000000002</v>
          </cell>
          <cell r="S139"/>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410</v>
          </cell>
          <cell r="H140" t="str">
            <v>Percentage of long-stay residents experiencing one or more falls with major injury</v>
          </cell>
          <cell r="I140" t="str">
            <v>Long Stay</v>
          </cell>
          <cell r="J140">
            <v>4.3956</v>
          </cell>
          <cell r="K140"/>
          <cell r="L140">
            <v>4.4943799999999996</v>
          </cell>
          <cell r="M140"/>
          <cell r="N140">
            <v>2.2727300000000001</v>
          </cell>
          <cell r="O140"/>
          <cell r="P140">
            <v>2.1276600000000001</v>
          </cell>
          <cell r="Q140"/>
          <cell r="R140">
            <v>3.3149160000000002</v>
          </cell>
          <cell r="S140"/>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410</v>
          </cell>
          <cell r="H141" t="str">
            <v>Percentage of long-stay residents experiencing one or more falls with major injury</v>
          </cell>
          <cell r="I141" t="str">
            <v>Long Stay</v>
          </cell>
          <cell r="J141">
            <v>2.1505399999999999</v>
          </cell>
          <cell r="K141"/>
          <cell r="L141">
            <v>1.0752699999999999</v>
          </cell>
          <cell r="M141"/>
          <cell r="N141">
            <v>1.9417500000000001</v>
          </cell>
          <cell r="O141"/>
          <cell r="P141">
            <v>3.80952</v>
          </cell>
          <cell r="Q141"/>
          <cell r="R141">
            <v>2.2842639999999999</v>
          </cell>
          <cell r="S141"/>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410</v>
          </cell>
          <cell r="H142" t="str">
            <v>Percentage of long-stay residents experiencing one or more falls with major injury</v>
          </cell>
          <cell r="I142" t="str">
            <v>Long Stay</v>
          </cell>
          <cell r="J142">
            <v>0.75187999999999999</v>
          </cell>
          <cell r="K142"/>
          <cell r="L142">
            <v>0.72638999999999998</v>
          </cell>
          <cell r="M142"/>
          <cell r="N142">
            <v>0.96386000000000005</v>
          </cell>
          <cell r="O142"/>
          <cell r="P142">
            <v>1.5</v>
          </cell>
          <cell r="Q142"/>
          <cell r="R142">
            <v>0.983406</v>
          </cell>
          <cell r="S142"/>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410</v>
          </cell>
          <cell r="H143" t="str">
            <v>Percentage of long-stay residents experiencing one or more falls with major injury</v>
          </cell>
          <cell r="I143" t="str">
            <v>Long Stay</v>
          </cell>
          <cell r="J143">
            <v>1.3513500000000001</v>
          </cell>
          <cell r="K143"/>
          <cell r="L143">
            <v>1.4285699999999999</v>
          </cell>
          <cell r="M143"/>
          <cell r="N143">
            <v>1.3513500000000001</v>
          </cell>
          <cell r="O143"/>
          <cell r="P143">
            <v>0</v>
          </cell>
          <cell r="Q143"/>
          <cell r="R143">
            <v>1.016948</v>
          </cell>
          <cell r="S143"/>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410</v>
          </cell>
          <cell r="H144" t="str">
            <v>Percentage of long-stay residents experiencing one or more falls with major injury</v>
          </cell>
          <cell r="I144" t="str">
            <v>Long Stay</v>
          </cell>
          <cell r="J144">
            <v>1.7857099999999999</v>
          </cell>
          <cell r="K144"/>
          <cell r="L144">
            <v>1.6806700000000001</v>
          </cell>
          <cell r="M144"/>
          <cell r="N144">
            <v>1.7699100000000001</v>
          </cell>
          <cell r="O144"/>
          <cell r="P144">
            <v>0.90090000000000003</v>
          </cell>
          <cell r="Q144"/>
          <cell r="R144">
            <v>1.538459</v>
          </cell>
          <cell r="S144"/>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410</v>
          </cell>
          <cell r="H145" t="str">
            <v>Percentage of long-stay residents experiencing one or more falls with major injury</v>
          </cell>
          <cell r="I145" t="str">
            <v>Long Stay</v>
          </cell>
          <cell r="J145">
            <v>2.5640999999999998</v>
          </cell>
          <cell r="K145"/>
          <cell r="L145">
            <v>4</v>
          </cell>
          <cell r="M145"/>
          <cell r="N145">
            <v>2.7777799999999999</v>
          </cell>
          <cell r="O145"/>
          <cell r="P145">
            <v>2.9850699999999999</v>
          </cell>
          <cell r="Q145"/>
          <cell r="R145">
            <v>3.0821909999999999</v>
          </cell>
          <cell r="S145"/>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410</v>
          </cell>
          <cell r="H146" t="str">
            <v>Percentage of long-stay residents experiencing one or more falls with major injury</v>
          </cell>
          <cell r="I146" t="str">
            <v>Long Stay</v>
          </cell>
          <cell r="J146">
            <v>1.5503899999999999</v>
          </cell>
          <cell r="K146"/>
          <cell r="L146">
            <v>1.3513500000000001</v>
          </cell>
          <cell r="M146"/>
          <cell r="N146">
            <v>1.3422799999999999</v>
          </cell>
          <cell r="O146"/>
          <cell r="P146">
            <v>3.44828</v>
          </cell>
          <cell r="Q146"/>
          <cell r="R146">
            <v>1.9264460000000001</v>
          </cell>
          <cell r="S146"/>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410</v>
          </cell>
          <cell r="H147" t="str">
            <v>Percentage of long-stay residents experiencing one or more falls with major injury</v>
          </cell>
          <cell r="I147" t="str">
            <v>Long Stay</v>
          </cell>
          <cell r="J147">
            <v>2.6666699999999999</v>
          </cell>
          <cell r="K147"/>
          <cell r="L147">
            <v>2.4691399999999999</v>
          </cell>
          <cell r="M147"/>
          <cell r="N147">
            <v>0</v>
          </cell>
          <cell r="O147"/>
          <cell r="P147">
            <v>0</v>
          </cell>
          <cell r="Q147"/>
          <cell r="R147">
            <v>1.149427</v>
          </cell>
          <cell r="S147"/>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410</v>
          </cell>
          <cell r="H148" t="str">
            <v>Percentage of long-stay residents experiencing one or more falls with major injury</v>
          </cell>
          <cell r="I148" t="str">
            <v>Long Stay</v>
          </cell>
          <cell r="J148">
            <v>3.3783799999999999</v>
          </cell>
          <cell r="K148"/>
          <cell r="L148">
            <v>5.2287600000000003</v>
          </cell>
          <cell r="M148"/>
          <cell r="N148">
            <v>4.3209900000000001</v>
          </cell>
          <cell r="O148"/>
          <cell r="P148">
            <v>4.4303800000000004</v>
          </cell>
          <cell r="Q148"/>
          <cell r="R148">
            <v>4.3478279999999998</v>
          </cell>
          <cell r="S148"/>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410</v>
          </cell>
          <cell r="H149" t="str">
            <v>Percentage of long-stay residents experiencing one or more falls with major injury</v>
          </cell>
          <cell r="I149" t="str">
            <v>Long Stay</v>
          </cell>
          <cell r="J149">
            <v>4.3478300000000001</v>
          </cell>
          <cell r="K149"/>
          <cell r="L149">
            <v>3.2967</v>
          </cell>
          <cell r="M149"/>
          <cell r="N149">
            <v>2.1505399999999999</v>
          </cell>
          <cell r="O149"/>
          <cell r="P149">
            <v>1.85185</v>
          </cell>
          <cell r="Q149"/>
          <cell r="R149">
            <v>2.8645839999999998</v>
          </cell>
          <cell r="S149"/>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410</v>
          </cell>
          <cell r="H150" t="str">
            <v>Percentage of long-stay residents experiencing one or more falls with major injury</v>
          </cell>
          <cell r="I150" t="str">
            <v>Long Stay</v>
          </cell>
          <cell r="J150">
            <v>3.7735799999999999</v>
          </cell>
          <cell r="K150"/>
          <cell r="L150">
            <v>7.84314</v>
          </cell>
          <cell r="M150"/>
          <cell r="N150">
            <v>8</v>
          </cell>
          <cell r="O150"/>
          <cell r="P150">
            <v>11.90476</v>
          </cell>
          <cell r="Q150"/>
          <cell r="R150">
            <v>7.65306</v>
          </cell>
          <cell r="S150"/>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410</v>
          </cell>
          <cell r="H151" t="str">
            <v>Percentage of long-stay residents experiencing one or more falls with major injury</v>
          </cell>
          <cell r="I151" t="str">
            <v>Long Stay</v>
          </cell>
          <cell r="J151">
            <v>0.67567999999999995</v>
          </cell>
          <cell r="K151"/>
          <cell r="L151">
            <v>1.3071900000000001</v>
          </cell>
          <cell r="M151"/>
          <cell r="N151">
            <v>1.9230799999999999</v>
          </cell>
          <cell r="O151"/>
          <cell r="P151">
            <v>1.89873</v>
          </cell>
          <cell r="Q151"/>
          <cell r="R151">
            <v>1.4634149999999999</v>
          </cell>
          <cell r="S151"/>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410</v>
          </cell>
          <cell r="H152" t="str">
            <v>Percentage of long-stay residents experiencing one or more falls with major injury</v>
          </cell>
          <cell r="I152" t="str">
            <v>Long Stay</v>
          </cell>
          <cell r="J152">
            <v>1.72414</v>
          </cell>
          <cell r="K152"/>
          <cell r="L152">
            <v>3.1745999999999999</v>
          </cell>
          <cell r="M152"/>
          <cell r="N152">
            <v>1.49254</v>
          </cell>
          <cell r="O152"/>
          <cell r="P152">
            <v>1.63934</v>
          </cell>
          <cell r="Q152"/>
          <cell r="R152">
            <v>2.0080309999999999</v>
          </cell>
          <cell r="S152"/>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410</v>
          </cell>
          <cell r="H153" t="str">
            <v>Percentage of long-stay residents experiencing one or more falls with major injury</v>
          </cell>
          <cell r="I153" t="str">
            <v>Long Stay</v>
          </cell>
          <cell r="J153">
            <v>2.40964</v>
          </cell>
          <cell r="K153"/>
          <cell r="L153">
            <v>2.4691399999999999</v>
          </cell>
          <cell r="M153"/>
          <cell r="N153">
            <v>1.13636</v>
          </cell>
          <cell r="O153"/>
          <cell r="P153">
            <v>0</v>
          </cell>
          <cell r="Q153"/>
          <cell r="R153">
            <v>1.4749270000000001</v>
          </cell>
          <cell r="S153"/>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410</v>
          </cell>
          <cell r="H154" t="str">
            <v>Percentage of long-stay residents experiencing one or more falls with major injury</v>
          </cell>
          <cell r="I154" t="str">
            <v>Long Stay</v>
          </cell>
          <cell r="J154">
            <v>0.74073999999999995</v>
          </cell>
          <cell r="K154"/>
          <cell r="L154">
            <v>0.68027000000000004</v>
          </cell>
          <cell r="M154"/>
          <cell r="N154">
            <v>0.67567999999999995</v>
          </cell>
          <cell r="O154"/>
          <cell r="P154">
            <v>1.3513500000000001</v>
          </cell>
          <cell r="Q154"/>
          <cell r="R154">
            <v>0.86505200000000004</v>
          </cell>
          <cell r="S154"/>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410</v>
          </cell>
          <cell r="H155" t="str">
            <v>Percentage of long-stay residents experiencing one or more falls with major injury</v>
          </cell>
          <cell r="I155" t="str">
            <v>Long Stay</v>
          </cell>
          <cell r="J155">
            <v>2.1582699999999999</v>
          </cell>
          <cell r="K155"/>
          <cell r="L155">
            <v>2.0689700000000002</v>
          </cell>
          <cell r="M155"/>
          <cell r="N155">
            <v>1.3513500000000001</v>
          </cell>
          <cell r="O155"/>
          <cell r="P155">
            <v>2.6845599999999998</v>
          </cell>
          <cell r="Q155"/>
          <cell r="R155">
            <v>2.0654029999999999</v>
          </cell>
          <cell r="S155"/>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410</v>
          </cell>
          <cell r="H156" t="str">
            <v>Percentage of long-stay residents experiencing one or more falls with major injury</v>
          </cell>
          <cell r="I156" t="str">
            <v>Long Stay</v>
          </cell>
          <cell r="J156">
            <v>0</v>
          </cell>
          <cell r="K156"/>
          <cell r="L156">
            <v>0</v>
          </cell>
          <cell r="M156"/>
          <cell r="N156">
            <v>0</v>
          </cell>
          <cell r="O156"/>
          <cell r="P156">
            <v>0</v>
          </cell>
          <cell r="Q156"/>
          <cell r="R156">
            <v>0</v>
          </cell>
          <cell r="S156"/>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410</v>
          </cell>
          <cell r="H157" t="str">
            <v>Percentage of long-stay residents experiencing one or more falls with major injury</v>
          </cell>
          <cell r="I157" t="str">
            <v>Long Stay</v>
          </cell>
          <cell r="J157">
            <v>4.9382700000000002</v>
          </cell>
          <cell r="K157"/>
          <cell r="L157">
            <v>3.9473699999999998</v>
          </cell>
          <cell r="M157"/>
          <cell r="N157">
            <v>6.6666699999999999</v>
          </cell>
          <cell r="O157"/>
          <cell r="P157">
            <v>6.1728399999999999</v>
          </cell>
          <cell r="Q157"/>
          <cell r="R157">
            <v>5.431311</v>
          </cell>
          <cell r="S157"/>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410</v>
          </cell>
          <cell r="H158" t="str">
            <v>Percentage of long-stay residents experiencing one or more falls with major injury</v>
          </cell>
          <cell r="I158" t="str">
            <v>Long Stay</v>
          </cell>
          <cell r="J158">
            <v>1.0752699999999999</v>
          </cell>
          <cell r="K158"/>
          <cell r="L158">
            <v>2.0833300000000001</v>
          </cell>
          <cell r="M158"/>
          <cell r="N158">
            <v>0</v>
          </cell>
          <cell r="O158"/>
          <cell r="P158">
            <v>0</v>
          </cell>
          <cell r="Q158"/>
          <cell r="R158">
            <v>0.817438</v>
          </cell>
          <cell r="S158"/>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410</v>
          </cell>
          <cell r="H159" t="str">
            <v>Percentage of long-stay residents experiencing one or more falls with major injury</v>
          </cell>
          <cell r="I159" t="str">
            <v>Long Stay</v>
          </cell>
          <cell r="J159">
            <v>2.40964</v>
          </cell>
          <cell r="K159"/>
          <cell r="L159">
            <v>1.0101</v>
          </cell>
          <cell r="M159"/>
          <cell r="N159">
            <v>0.98038999999999998</v>
          </cell>
          <cell r="O159"/>
          <cell r="P159">
            <v>0</v>
          </cell>
          <cell r="Q159"/>
          <cell r="R159">
            <v>1.0282770000000001</v>
          </cell>
          <cell r="S159"/>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410</v>
          </cell>
          <cell r="H160" t="str">
            <v>Percentage of long-stay residents experiencing one or more falls with major injury</v>
          </cell>
          <cell r="I160" t="str">
            <v>Long Stay</v>
          </cell>
          <cell r="J160">
            <v>2.5</v>
          </cell>
          <cell r="K160"/>
          <cell r="L160">
            <v>2.4390200000000002</v>
          </cell>
          <cell r="M160"/>
          <cell r="N160">
            <v>4.87805</v>
          </cell>
          <cell r="O160"/>
          <cell r="P160">
            <v>4.81928</v>
          </cell>
          <cell r="Q160"/>
          <cell r="R160">
            <v>3.6697250000000001</v>
          </cell>
          <cell r="S160"/>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410</v>
          </cell>
          <cell r="H161" t="str">
            <v>Percentage of long-stay residents experiencing one or more falls with major injury</v>
          </cell>
          <cell r="I161" t="str">
            <v>Long Stay</v>
          </cell>
          <cell r="J161">
            <v>0</v>
          </cell>
          <cell r="K161"/>
          <cell r="L161">
            <v>0</v>
          </cell>
          <cell r="M161"/>
          <cell r="N161">
            <v>1.2658199999999999</v>
          </cell>
          <cell r="O161"/>
          <cell r="P161">
            <v>0</v>
          </cell>
          <cell r="Q161"/>
          <cell r="R161">
            <v>0.32894699999999999</v>
          </cell>
          <cell r="S161"/>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410</v>
          </cell>
          <cell r="H162" t="str">
            <v>Percentage of long-stay residents experiencing one or more falls with major injury</v>
          </cell>
          <cell r="I162" t="str">
            <v>Long Stay</v>
          </cell>
          <cell r="J162">
            <v>0</v>
          </cell>
          <cell r="K162"/>
          <cell r="L162">
            <v>2.1739099999999998</v>
          </cell>
          <cell r="M162"/>
          <cell r="N162">
            <v>3.37079</v>
          </cell>
          <cell r="O162"/>
          <cell r="P162">
            <v>1.0989</v>
          </cell>
          <cell r="Q162"/>
          <cell r="R162">
            <v>1.666666</v>
          </cell>
          <cell r="S162"/>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410</v>
          </cell>
          <cell r="H163" t="str">
            <v>Percentage of long-stay residents experiencing one or more falls with major injury</v>
          </cell>
          <cell r="I163" t="str">
            <v>Long Stay</v>
          </cell>
          <cell r="J163">
            <v>1.9230799999999999</v>
          </cell>
          <cell r="K163"/>
          <cell r="L163">
            <v>1.7543899999999999</v>
          </cell>
          <cell r="M163"/>
          <cell r="N163">
            <v>1.5872999999999999</v>
          </cell>
          <cell r="O163"/>
          <cell r="P163">
            <v>2.1739099999999998</v>
          </cell>
          <cell r="Q163"/>
          <cell r="R163">
            <v>1.857143</v>
          </cell>
          <cell r="S163"/>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410</v>
          </cell>
          <cell r="H164" t="str">
            <v>Percentage of long-stay residents experiencing one or more falls with major injury</v>
          </cell>
          <cell r="I164" t="str">
            <v>Long Stay</v>
          </cell>
          <cell r="J164">
            <v>3.9370099999999999</v>
          </cell>
          <cell r="K164"/>
          <cell r="L164">
            <v>2.3809499999999999</v>
          </cell>
          <cell r="M164"/>
          <cell r="N164">
            <v>0.97087000000000001</v>
          </cell>
          <cell r="O164"/>
          <cell r="P164">
            <v>4</v>
          </cell>
          <cell r="Q164"/>
          <cell r="R164">
            <v>2.850876</v>
          </cell>
          <cell r="S164"/>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410</v>
          </cell>
          <cell r="H165" t="str">
            <v>Percentage of long-stay residents experiencing one or more falls with major injury</v>
          </cell>
          <cell r="I165" t="str">
            <v>Long Stay</v>
          </cell>
          <cell r="J165">
            <v>5.2631600000000001</v>
          </cell>
          <cell r="K165"/>
          <cell r="L165">
            <v>3.5714299999999999</v>
          </cell>
          <cell r="M165"/>
          <cell r="N165">
            <v>0</v>
          </cell>
          <cell r="O165"/>
          <cell r="P165">
            <v>3.7735799999999999</v>
          </cell>
          <cell r="Q165"/>
          <cell r="R165">
            <v>3.2110089999999998</v>
          </cell>
          <cell r="S165"/>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410</v>
          </cell>
          <cell r="H166" t="str">
            <v>Percentage of long-stay residents experiencing one or more falls with major injury</v>
          </cell>
          <cell r="I166" t="str">
            <v>Long Stay</v>
          </cell>
          <cell r="J166">
            <v>1.7391300000000001</v>
          </cell>
          <cell r="K166"/>
          <cell r="L166">
            <v>2.4390200000000002</v>
          </cell>
          <cell r="M166"/>
          <cell r="N166">
            <v>3.0303</v>
          </cell>
          <cell r="O166"/>
          <cell r="P166">
            <v>2.34375</v>
          </cell>
          <cell r="Q166"/>
          <cell r="R166">
            <v>2.409637</v>
          </cell>
          <cell r="S166"/>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410</v>
          </cell>
          <cell r="H167" t="str">
            <v>Percentage of long-stay residents experiencing one or more falls with major injury</v>
          </cell>
          <cell r="I167" t="str">
            <v>Long Stay</v>
          </cell>
          <cell r="J167">
            <v>2.8985500000000002</v>
          </cell>
          <cell r="K167"/>
          <cell r="L167">
            <v>1.3333299999999999</v>
          </cell>
          <cell r="M167"/>
          <cell r="N167">
            <v>1.3513500000000001</v>
          </cell>
          <cell r="O167"/>
          <cell r="P167">
            <v>1.4285699999999999</v>
          </cell>
          <cell r="Q167"/>
          <cell r="R167">
            <v>1.7361089999999999</v>
          </cell>
          <cell r="S167"/>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410</v>
          </cell>
          <cell r="H168" t="str">
            <v>Percentage of long-stay residents experiencing one or more falls with major injury</v>
          </cell>
          <cell r="I168" t="str">
            <v>Long Stay</v>
          </cell>
          <cell r="J168">
            <v>4.5454499999999998</v>
          </cell>
          <cell r="K168"/>
          <cell r="L168">
            <v>3.6036000000000001</v>
          </cell>
          <cell r="M168"/>
          <cell r="N168">
            <v>3.92157</v>
          </cell>
          <cell r="O168"/>
          <cell r="P168">
            <v>3.80952</v>
          </cell>
          <cell r="Q168"/>
          <cell r="R168">
            <v>3.9408840000000001</v>
          </cell>
          <cell r="S168"/>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410</v>
          </cell>
          <cell r="H169" t="str">
            <v>Percentage of long-stay residents experiencing one or more falls with major injury</v>
          </cell>
          <cell r="I169" t="str">
            <v>Long Stay</v>
          </cell>
          <cell r="J169">
            <v>3.7383199999999999</v>
          </cell>
          <cell r="K169"/>
          <cell r="L169">
            <v>3</v>
          </cell>
          <cell r="M169"/>
          <cell r="N169">
            <v>1.96078</v>
          </cell>
          <cell r="O169"/>
          <cell r="P169">
            <v>4.3859599999999999</v>
          </cell>
          <cell r="Q169"/>
          <cell r="R169">
            <v>3.3096909999999999</v>
          </cell>
          <cell r="S169"/>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410</v>
          </cell>
          <cell r="H170" t="str">
            <v>Percentage of long-stay residents experiencing one or more falls with major injury</v>
          </cell>
          <cell r="I170" t="str">
            <v>Long Stay</v>
          </cell>
          <cell r="J170">
            <v>0</v>
          </cell>
          <cell r="K170"/>
          <cell r="L170">
            <v>0</v>
          </cell>
          <cell r="M170"/>
          <cell r="N170">
            <v>0</v>
          </cell>
          <cell r="O170"/>
          <cell r="P170">
            <v>0</v>
          </cell>
          <cell r="Q170"/>
          <cell r="R170">
            <v>0</v>
          </cell>
          <cell r="S170"/>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410</v>
          </cell>
          <cell r="H171" t="str">
            <v>Percentage of long-stay residents experiencing one or more falls with major injury</v>
          </cell>
          <cell r="I171" t="str">
            <v>Long Stay</v>
          </cell>
          <cell r="J171">
            <v>1.62602</v>
          </cell>
          <cell r="K171"/>
          <cell r="L171">
            <v>1.62602</v>
          </cell>
          <cell r="M171"/>
          <cell r="N171">
            <v>0.8</v>
          </cell>
          <cell r="O171"/>
          <cell r="P171">
            <v>0.78125</v>
          </cell>
          <cell r="Q171"/>
          <cell r="R171">
            <v>1.202407</v>
          </cell>
          <cell r="S171"/>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410</v>
          </cell>
          <cell r="H172" t="str">
            <v>Percentage of long-stay residents experiencing one or more falls with major injury</v>
          </cell>
          <cell r="I172" t="str">
            <v>Long Stay</v>
          </cell>
          <cell r="J172">
            <v>5.3763399999999999</v>
          </cell>
          <cell r="K172"/>
          <cell r="L172">
            <v>3.125</v>
          </cell>
          <cell r="M172"/>
          <cell r="N172">
            <v>3.0927799999999999</v>
          </cell>
          <cell r="O172"/>
          <cell r="P172">
            <v>0.91742999999999997</v>
          </cell>
          <cell r="Q172"/>
          <cell r="R172">
            <v>3.037973</v>
          </cell>
          <cell r="S172"/>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410</v>
          </cell>
          <cell r="H173" t="str">
            <v>Percentage of long-stay residents experiencing one or more falls with major injury</v>
          </cell>
          <cell r="I173" t="str">
            <v>Long Stay</v>
          </cell>
          <cell r="J173">
            <v>8.6956500000000005</v>
          </cell>
          <cell r="K173"/>
          <cell r="L173">
            <v>4.1666699999999999</v>
          </cell>
          <cell r="M173"/>
          <cell r="N173">
            <v>0</v>
          </cell>
          <cell r="O173"/>
          <cell r="P173">
            <v>3.5714299999999999</v>
          </cell>
          <cell r="Q173"/>
          <cell r="R173">
            <v>3.9215689999999999</v>
          </cell>
          <cell r="S173"/>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410</v>
          </cell>
          <cell r="H174" t="str">
            <v>Percentage of long-stay residents experiencing one or more falls with major injury</v>
          </cell>
          <cell r="I174" t="str">
            <v>Long Stay</v>
          </cell>
          <cell r="J174">
            <v>5.7471300000000003</v>
          </cell>
          <cell r="K174"/>
          <cell r="L174">
            <v>6.0240999999999998</v>
          </cell>
          <cell r="M174"/>
          <cell r="N174">
            <v>3.7037</v>
          </cell>
          <cell r="O174"/>
          <cell r="P174">
            <v>3.8461500000000002</v>
          </cell>
          <cell r="Q174"/>
          <cell r="R174">
            <v>4.8632220000000004</v>
          </cell>
          <cell r="S174"/>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410</v>
          </cell>
          <cell r="H175" t="str">
            <v>Percentage of long-stay residents experiencing one or more falls with major injury</v>
          </cell>
          <cell r="I175" t="str">
            <v>Long Stay</v>
          </cell>
          <cell r="J175">
            <v>7.1428599999999998</v>
          </cell>
          <cell r="K175"/>
          <cell r="L175">
            <v>4.2857099999999999</v>
          </cell>
          <cell r="M175"/>
          <cell r="N175">
            <v>7.3529400000000003</v>
          </cell>
          <cell r="O175"/>
          <cell r="P175">
            <v>5.5555599999999998</v>
          </cell>
          <cell r="Q175"/>
          <cell r="R175">
            <v>6.0714290000000002</v>
          </cell>
          <cell r="S175"/>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410</v>
          </cell>
          <cell r="H176" t="str">
            <v>Percentage of long-stay residents experiencing one or more falls with major injury</v>
          </cell>
          <cell r="I176" t="str">
            <v>Long Stay</v>
          </cell>
          <cell r="J176">
            <v>0.86207</v>
          </cell>
          <cell r="K176"/>
          <cell r="L176">
            <v>0.90908999999999995</v>
          </cell>
          <cell r="M176"/>
          <cell r="N176">
            <v>0.86207</v>
          </cell>
          <cell r="O176"/>
          <cell r="P176">
            <v>1.7857099999999999</v>
          </cell>
          <cell r="Q176"/>
          <cell r="R176">
            <v>1.101321</v>
          </cell>
          <cell r="S176"/>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410</v>
          </cell>
          <cell r="H177" t="str">
            <v>Percentage of long-stay residents experiencing one or more falls with major injury</v>
          </cell>
          <cell r="I177" t="str">
            <v>Long Stay</v>
          </cell>
          <cell r="J177">
            <v>2.2727300000000001</v>
          </cell>
          <cell r="K177"/>
          <cell r="L177">
            <v>2.2727300000000001</v>
          </cell>
          <cell r="M177"/>
          <cell r="N177">
            <v>2.5</v>
          </cell>
          <cell r="O177"/>
          <cell r="P177">
            <v>5.2631600000000001</v>
          </cell>
          <cell r="Q177"/>
          <cell r="R177">
            <v>3.0120499999999999</v>
          </cell>
          <cell r="S177"/>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410</v>
          </cell>
          <cell r="H178" t="str">
            <v>Percentage of long-stay residents experiencing one or more falls with major injury</v>
          </cell>
          <cell r="I178" t="str">
            <v>Long Stay</v>
          </cell>
          <cell r="J178">
            <v>0</v>
          </cell>
          <cell r="K178"/>
          <cell r="L178">
            <v>0</v>
          </cell>
          <cell r="M178"/>
          <cell r="N178">
            <v>0</v>
          </cell>
          <cell r="O178"/>
          <cell r="P178">
            <v>5.4054099999999998</v>
          </cell>
          <cell r="Q178"/>
          <cell r="R178">
            <v>1.3605449999999999</v>
          </cell>
          <cell r="S178"/>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410</v>
          </cell>
          <cell r="H179" t="str">
            <v>Percentage of long-stay residents experiencing one or more falls with major injury</v>
          </cell>
          <cell r="I179" t="str">
            <v>Long Stay</v>
          </cell>
          <cell r="J179">
            <v>2.8571399999999998</v>
          </cell>
          <cell r="K179"/>
          <cell r="L179">
            <v>2.7397300000000002</v>
          </cell>
          <cell r="M179"/>
          <cell r="N179">
            <v>1.3513500000000001</v>
          </cell>
          <cell r="O179"/>
          <cell r="P179">
            <v>1.31579</v>
          </cell>
          <cell r="Q179"/>
          <cell r="R179">
            <v>2.0477820000000002</v>
          </cell>
          <cell r="S179"/>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410</v>
          </cell>
          <cell r="H180" t="str">
            <v>Percentage of long-stay residents experiencing one or more falls with major injury</v>
          </cell>
          <cell r="I180" t="str">
            <v>Long Stay</v>
          </cell>
          <cell r="J180">
            <v>3.4883700000000002</v>
          </cell>
          <cell r="K180"/>
          <cell r="L180">
            <v>1.0416700000000001</v>
          </cell>
          <cell r="M180"/>
          <cell r="N180">
            <v>1.0752699999999999</v>
          </cell>
          <cell r="O180"/>
          <cell r="P180">
            <v>2.1978</v>
          </cell>
          <cell r="Q180"/>
          <cell r="R180">
            <v>1.912568</v>
          </cell>
          <cell r="S180"/>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410</v>
          </cell>
          <cell r="H181" t="str">
            <v>Percentage of long-stay residents experiencing one or more falls with major injury</v>
          </cell>
          <cell r="I181" t="str">
            <v>Long Stay</v>
          </cell>
          <cell r="J181">
            <v>2.3809499999999999</v>
          </cell>
          <cell r="K181"/>
          <cell r="L181">
            <v>0</v>
          </cell>
          <cell r="M181"/>
          <cell r="N181">
            <v>0</v>
          </cell>
          <cell r="O181"/>
          <cell r="P181">
            <v>2.1739099999999998</v>
          </cell>
          <cell r="Q181"/>
          <cell r="R181">
            <v>1.0989</v>
          </cell>
          <cell r="S181"/>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410</v>
          </cell>
          <cell r="H182" t="str">
            <v>Percentage of long-stay residents experiencing one or more falls with major injury</v>
          </cell>
          <cell r="I182" t="str">
            <v>Long Stay</v>
          </cell>
          <cell r="J182">
            <v>0.92166000000000003</v>
          </cell>
          <cell r="K182"/>
          <cell r="L182">
            <v>2.2123900000000001</v>
          </cell>
          <cell r="M182"/>
          <cell r="N182">
            <v>3.9301300000000001</v>
          </cell>
          <cell r="O182"/>
          <cell r="P182">
            <v>4.8458100000000002</v>
          </cell>
          <cell r="Q182"/>
          <cell r="R182">
            <v>3.003336</v>
          </cell>
          <cell r="S182"/>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410</v>
          </cell>
          <cell r="H183" t="str">
            <v>Percentage of long-stay residents experiencing one or more falls with major injury</v>
          </cell>
          <cell r="I183" t="str">
            <v>Long Stay</v>
          </cell>
          <cell r="J183">
            <v>4.2253499999999997</v>
          </cell>
          <cell r="K183"/>
          <cell r="L183">
            <v>4</v>
          </cell>
          <cell r="M183"/>
          <cell r="N183">
            <v>4.2857099999999999</v>
          </cell>
          <cell r="O183"/>
          <cell r="P183">
            <v>5.6337999999999999</v>
          </cell>
          <cell r="Q183"/>
          <cell r="R183">
            <v>4.5296139999999996</v>
          </cell>
          <cell r="S183"/>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410</v>
          </cell>
          <cell r="H184" t="str">
            <v>Percentage of long-stay residents experiencing one or more falls with major injury</v>
          </cell>
          <cell r="I184" t="str">
            <v>Long Stay</v>
          </cell>
          <cell r="J184">
            <v>0</v>
          </cell>
          <cell r="K184"/>
          <cell r="L184">
            <v>0.94340000000000002</v>
          </cell>
          <cell r="M184"/>
          <cell r="N184">
            <v>1</v>
          </cell>
          <cell r="O184"/>
          <cell r="P184">
            <v>0.97087000000000001</v>
          </cell>
          <cell r="Q184"/>
          <cell r="R184">
            <v>0.728155</v>
          </cell>
          <cell r="S184"/>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410</v>
          </cell>
          <cell r="H185" t="str">
            <v>Percentage of long-stay residents experiencing one or more falls with major injury</v>
          </cell>
          <cell r="I185" t="str">
            <v>Long Stay</v>
          </cell>
          <cell r="J185">
            <v>3.1446499999999999</v>
          </cell>
          <cell r="K185"/>
          <cell r="L185">
            <v>0.60606000000000004</v>
          </cell>
          <cell r="M185"/>
          <cell r="N185">
            <v>2.6666699999999999</v>
          </cell>
          <cell r="O185"/>
          <cell r="P185">
            <v>3.5714299999999999</v>
          </cell>
          <cell r="Q185"/>
          <cell r="R185">
            <v>2.4429970000000001</v>
          </cell>
          <cell r="S185"/>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410</v>
          </cell>
          <cell r="H186" t="str">
            <v>Percentage of long-stay residents experiencing one or more falls with major injury</v>
          </cell>
          <cell r="I186" t="str">
            <v>Long Stay</v>
          </cell>
          <cell r="J186">
            <v>1.43885</v>
          </cell>
          <cell r="K186"/>
          <cell r="L186">
            <v>1.38889</v>
          </cell>
          <cell r="M186"/>
          <cell r="N186">
            <v>1.4184399999999999</v>
          </cell>
          <cell r="O186"/>
          <cell r="P186">
            <v>2.0547900000000001</v>
          </cell>
          <cell r="Q186"/>
          <cell r="R186">
            <v>1.5789470000000001</v>
          </cell>
          <cell r="S186"/>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410</v>
          </cell>
          <cell r="H187" t="str">
            <v>Percentage of long-stay residents experiencing one or more falls with major injury</v>
          </cell>
          <cell r="I187" t="str">
            <v>Long Stay</v>
          </cell>
          <cell r="J187">
            <v>5.2083300000000001</v>
          </cell>
          <cell r="K187"/>
          <cell r="L187">
            <v>4.7169800000000004</v>
          </cell>
          <cell r="M187"/>
          <cell r="N187">
            <v>1.8691599999999999</v>
          </cell>
          <cell r="O187"/>
          <cell r="P187">
            <v>1.65289</v>
          </cell>
          <cell r="Q187"/>
          <cell r="R187">
            <v>3.2558120000000002</v>
          </cell>
          <cell r="S187"/>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410</v>
          </cell>
          <cell r="H188" t="str">
            <v>Percentage of long-stay residents experiencing one or more falls with major injury</v>
          </cell>
          <cell r="I188" t="str">
            <v>Long Stay</v>
          </cell>
          <cell r="J188">
            <v>2.63158</v>
          </cell>
          <cell r="K188"/>
          <cell r="L188">
            <v>1.9230799999999999</v>
          </cell>
          <cell r="M188"/>
          <cell r="N188">
            <v>1.96078</v>
          </cell>
          <cell r="O188"/>
          <cell r="P188">
            <v>0.98038999999999998</v>
          </cell>
          <cell r="Q188"/>
          <cell r="R188">
            <v>1.895734</v>
          </cell>
          <cell r="S188"/>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410</v>
          </cell>
          <cell r="H189" t="str">
            <v>Percentage of long-stay residents experiencing one or more falls with major injury</v>
          </cell>
          <cell r="I189" t="str">
            <v>Long Stay</v>
          </cell>
          <cell r="J189">
            <v>2.5</v>
          </cell>
          <cell r="K189"/>
          <cell r="L189">
            <v>5.2631600000000001</v>
          </cell>
          <cell r="M189"/>
          <cell r="N189">
            <v>0</v>
          </cell>
          <cell r="O189"/>
          <cell r="P189">
            <v>0</v>
          </cell>
          <cell r="Q189"/>
          <cell r="R189">
            <v>1.8867929999999999</v>
          </cell>
          <cell r="S189"/>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410</v>
          </cell>
          <cell r="H190" t="str">
            <v>Percentage of long-stay residents experiencing one or more falls with major injury</v>
          </cell>
          <cell r="I190" t="str">
            <v>Long Stay</v>
          </cell>
          <cell r="J190">
            <v>2.1276600000000001</v>
          </cell>
          <cell r="K190"/>
          <cell r="L190">
            <v>3.4013599999999999</v>
          </cell>
          <cell r="M190"/>
          <cell r="N190">
            <v>2.0833300000000001</v>
          </cell>
          <cell r="O190"/>
          <cell r="P190">
            <v>2.8571399999999998</v>
          </cell>
          <cell r="Q190"/>
          <cell r="R190">
            <v>2.622376</v>
          </cell>
          <cell r="S190"/>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410</v>
          </cell>
          <cell r="H191" t="str">
            <v>Percentage of long-stay residents experiencing one or more falls with major injury</v>
          </cell>
          <cell r="I191" t="str">
            <v>Long Stay</v>
          </cell>
          <cell r="J191">
            <v>7.4074099999999996</v>
          </cell>
          <cell r="K191"/>
          <cell r="L191">
            <v>7.1428599999999998</v>
          </cell>
          <cell r="M191"/>
          <cell r="N191">
            <v>6.6666699999999999</v>
          </cell>
          <cell r="O191"/>
          <cell r="P191">
            <v>7.4074099999999996</v>
          </cell>
          <cell r="Q191"/>
          <cell r="R191">
            <v>7.1428599999999998</v>
          </cell>
          <cell r="S191"/>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410</v>
          </cell>
          <cell r="H192" t="str">
            <v>Percentage of long-stay residents experiencing one or more falls with major injury</v>
          </cell>
          <cell r="I192" t="str">
            <v>Long Stay</v>
          </cell>
          <cell r="J192">
            <v>1.7391300000000001</v>
          </cell>
          <cell r="K192"/>
          <cell r="L192">
            <v>0</v>
          </cell>
          <cell r="M192"/>
          <cell r="N192">
            <v>0</v>
          </cell>
          <cell r="O192"/>
          <cell r="P192">
            <v>0.8</v>
          </cell>
          <cell r="Q192"/>
          <cell r="R192">
            <v>0.61601600000000001</v>
          </cell>
          <cell r="S192"/>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410</v>
          </cell>
          <cell r="H193" t="str">
            <v>Percentage of long-stay residents experiencing one or more falls with major injury</v>
          </cell>
          <cell r="I193" t="str">
            <v>Long Stay</v>
          </cell>
          <cell r="J193">
            <v>1.2987</v>
          </cell>
          <cell r="K193"/>
          <cell r="L193">
            <v>1.31579</v>
          </cell>
          <cell r="M193"/>
          <cell r="N193">
            <v>1.25</v>
          </cell>
          <cell r="O193"/>
          <cell r="P193">
            <v>3.6585399999999999</v>
          </cell>
          <cell r="Q193"/>
          <cell r="R193">
            <v>1.904763</v>
          </cell>
          <cell r="S193"/>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410</v>
          </cell>
          <cell r="H194" t="str">
            <v>Percentage of long-stay residents experiencing one or more falls with major injury</v>
          </cell>
          <cell r="I194" t="str">
            <v>Long Stay</v>
          </cell>
          <cell r="J194">
            <v>0</v>
          </cell>
          <cell r="K194"/>
          <cell r="L194">
            <v>0</v>
          </cell>
          <cell r="M194"/>
          <cell r="N194">
            <v>0</v>
          </cell>
          <cell r="O194"/>
          <cell r="P194">
            <v>1.3333299999999999</v>
          </cell>
          <cell r="Q194"/>
          <cell r="R194">
            <v>0.31347900000000001</v>
          </cell>
          <cell r="S194"/>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410</v>
          </cell>
          <cell r="H195" t="str">
            <v>Percentage of long-stay residents experiencing one or more falls with major injury</v>
          </cell>
          <cell r="I195" t="str">
            <v>Long Stay</v>
          </cell>
          <cell r="J195">
            <v>0</v>
          </cell>
          <cell r="K195"/>
          <cell r="L195">
            <v>2.32558</v>
          </cell>
          <cell r="M195"/>
          <cell r="N195">
            <v>0</v>
          </cell>
          <cell r="O195"/>
          <cell r="P195">
            <v>0</v>
          </cell>
          <cell r="Q195"/>
          <cell r="R195">
            <v>0.61349699999999996</v>
          </cell>
          <cell r="S195"/>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410</v>
          </cell>
          <cell r="H196" t="str">
            <v>Percentage of long-stay residents experiencing one or more falls with major injury</v>
          </cell>
          <cell r="I196" t="str">
            <v>Long Stay</v>
          </cell>
          <cell r="J196">
            <v>1.16279</v>
          </cell>
          <cell r="K196"/>
          <cell r="L196">
            <v>1.1764699999999999</v>
          </cell>
          <cell r="M196"/>
          <cell r="N196">
            <v>1.2195100000000001</v>
          </cell>
          <cell r="O196"/>
          <cell r="P196">
            <v>2.40964</v>
          </cell>
          <cell r="Q196"/>
          <cell r="R196">
            <v>1.4880949999999999</v>
          </cell>
          <cell r="S196"/>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410</v>
          </cell>
          <cell r="H197" t="str">
            <v>Percentage of long-stay residents experiencing one or more falls with major injury</v>
          </cell>
          <cell r="I197" t="str">
            <v>Long Stay</v>
          </cell>
          <cell r="J197">
            <v>1.2658199999999999</v>
          </cell>
          <cell r="K197"/>
          <cell r="L197">
            <v>2.4390200000000002</v>
          </cell>
          <cell r="M197"/>
          <cell r="N197">
            <v>1.19048</v>
          </cell>
          <cell r="O197"/>
          <cell r="P197">
            <v>2.32558</v>
          </cell>
          <cell r="Q197"/>
          <cell r="R197">
            <v>1.8126880000000001</v>
          </cell>
          <cell r="S197"/>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410</v>
          </cell>
          <cell r="H198" t="str">
            <v>Percentage of long-stay residents experiencing one or more falls with major injury</v>
          </cell>
          <cell r="I198" t="str">
            <v>Long Stay</v>
          </cell>
          <cell r="J198">
            <v>1.63934</v>
          </cell>
          <cell r="K198"/>
          <cell r="L198">
            <v>0</v>
          </cell>
          <cell r="M198"/>
          <cell r="N198">
            <v>1.4705900000000001</v>
          </cell>
          <cell r="O198"/>
          <cell r="P198">
            <v>1.3513500000000001</v>
          </cell>
          <cell r="Q198"/>
          <cell r="R198">
            <v>1.1235949999999999</v>
          </cell>
          <cell r="S198"/>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410</v>
          </cell>
          <cell r="H199" t="str">
            <v>Percentage of long-stay residents experiencing one or more falls with major injury</v>
          </cell>
          <cell r="I199" t="str">
            <v>Long Stay</v>
          </cell>
          <cell r="J199">
            <v>2.63158</v>
          </cell>
          <cell r="K199"/>
          <cell r="L199">
            <v>1.7857099999999999</v>
          </cell>
          <cell r="M199"/>
          <cell r="N199">
            <v>1.69492</v>
          </cell>
          <cell r="O199"/>
          <cell r="P199">
            <v>0.83333000000000002</v>
          </cell>
          <cell r="Q199"/>
          <cell r="R199">
            <v>1.7241379999999999</v>
          </cell>
          <cell r="S199"/>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410</v>
          </cell>
          <cell r="H200" t="str">
            <v>Percentage of long-stay residents experiencing one or more falls with major injury</v>
          </cell>
          <cell r="I200" t="str">
            <v>Long Stay</v>
          </cell>
          <cell r="J200">
            <v>2.0833300000000001</v>
          </cell>
          <cell r="K200"/>
          <cell r="L200">
            <v>3.125</v>
          </cell>
          <cell r="M200"/>
          <cell r="N200">
            <v>2.1739099999999998</v>
          </cell>
          <cell r="O200"/>
          <cell r="P200">
            <v>2.1276600000000001</v>
          </cell>
          <cell r="Q200"/>
          <cell r="R200">
            <v>2.380951</v>
          </cell>
          <cell r="S200"/>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410</v>
          </cell>
          <cell r="H201" t="str">
            <v>Percentage of long-stay residents experiencing one or more falls with major injury</v>
          </cell>
          <cell r="I201" t="str">
            <v>Long Stay</v>
          </cell>
          <cell r="J201">
            <v>1.25</v>
          </cell>
          <cell r="K201"/>
          <cell r="L201">
            <v>1.13636</v>
          </cell>
          <cell r="M201"/>
          <cell r="N201">
            <v>2.1978</v>
          </cell>
          <cell r="O201"/>
          <cell r="P201">
            <v>2.1276600000000001</v>
          </cell>
          <cell r="Q201"/>
          <cell r="R201">
            <v>1.6997150000000001</v>
          </cell>
          <cell r="S201"/>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410</v>
          </cell>
          <cell r="H202" t="str">
            <v>Percentage of long-stay residents experiencing one or more falls with major injury</v>
          </cell>
          <cell r="I202" t="str">
            <v>Long Stay</v>
          </cell>
          <cell r="J202">
            <v>0</v>
          </cell>
          <cell r="K202"/>
          <cell r="L202">
            <v>0</v>
          </cell>
          <cell r="M202"/>
          <cell r="N202">
            <v>2.9411800000000001</v>
          </cell>
          <cell r="O202"/>
          <cell r="P202">
            <v>2.9411800000000001</v>
          </cell>
          <cell r="Q202"/>
          <cell r="R202">
            <v>1.5873029999999999</v>
          </cell>
          <cell r="S202"/>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410</v>
          </cell>
          <cell r="H203" t="str">
            <v>Percentage of long-stay residents experiencing one or more falls with major injury</v>
          </cell>
          <cell r="I203" t="str">
            <v>Long Stay</v>
          </cell>
          <cell r="J203">
            <v>2.5640999999999998</v>
          </cell>
          <cell r="K203"/>
          <cell r="L203">
            <v>3.9473699999999998</v>
          </cell>
          <cell r="M203"/>
          <cell r="N203">
            <v>1.31579</v>
          </cell>
          <cell r="O203"/>
          <cell r="P203">
            <v>0</v>
          </cell>
          <cell r="Q203"/>
          <cell r="R203">
            <v>1.9480519999999999</v>
          </cell>
          <cell r="S203"/>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410</v>
          </cell>
          <cell r="H204" t="str">
            <v>Percentage of long-stay residents experiencing one or more falls with major injury</v>
          </cell>
          <cell r="I204" t="str">
            <v>Long Stay</v>
          </cell>
          <cell r="J204">
            <v>2.9702999999999999</v>
          </cell>
          <cell r="K204"/>
          <cell r="L204">
            <v>3</v>
          </cell>
          <cell r="M204"/>
          <cell r="N204">
            <v>0.96153999999999995</v>
          </cell>
          <cell r="O204"/>
          <cell r="P204">
            <v>1.0416700000000001</v>
          </cell>
          <cell r="Q204"/>
          <cell r="R204">
            <v>1.9950140000000001</v>
          </cell>
          <cell r="S204"/>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410</v>
          </cell>
          <cell r="H205" t="str">
            <v>Percentage of long-stay residents experiencing one or more falls with major injury</v>
          </cell>
          <cell r="I205" t="str">
            <v>Long Stay</v>
          </cell>
          <cell r="J205">
            <v>6.5789499999999999</v>
          </cell>
          <cell r="K205"/>
          <cell r="L205">
            <v>5</v>
          </cell>
          <cell r="M205"/>
          <cell r="N205">
            <v>8.3333300000000001</v>
          </cell>
          <cell r="O205"/>
          <cell r="P205">
            <v>7.7777799999999999</v>
          </cell>
          <cell r="Q205"/>
          <cell r="R205">
            <v>6.969697</v>
          </cell>
          <cell r="S205"/>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410</v>
          </cell>
          <cell r="H206" t="str">
            <v>Percentage of long-stay residents experiencing one or more falls with major injury</v>
          </cell>
          <cell r="I206" t="str">
            <v>Long Stay</v>
          </cell>
          <cell r="J206">
            <v>3.2786900000000001</v>
          </cell>
          <cell r="K206"/>
          <cell r="L206">
            <v>1.6129</v>
          </cell>
          <cell r="M206"/>
          <cell r="N206">
            <v>3.0769199999999999</v>
          </cell>
          <cell r="O206"/>
          <cell r="P206">
            <v>3.2258100000000001</v>
          </cell>
          <cell r="Q206"/>
          <cell r="R206">
            <v>2.8</v>
          </cell>
          <cell r="S206"/>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410</v>
          </cell>
          <cell r="H207" t="str">
            <v>Percentage of long-stay residents experiencing one or more falls with major injury</v>
          </cell>
          <cell r="I207" t="str">
            <v>Long Stay</v>
          </cell>
          <cell r="J207">
            <v>0.98038999999999998</v>
          </cell>
          <cell r="K207"/>
          <cell r="L207">
            <v>1.7094</v>
          </cell>
          <cell r="M207"/>
          <cell r="N207">
            <v>5</v>
          </cell>
          <cell r="O207"/>
          <cell r="P207">
            <v>5.0847499999999997</v>
          </cell>
          <cell r="Q207"/>
          <cell r="R207">
            <v>3.282276</v>
          </cell>
          <cell r="S207"/>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410</v>
          </cell>
          <cell r="H208" t="str">
            <v>Percentage of long-stay residents experiencing one or more falls with major injury</v>
          </cell>
          <cell r="I208" t="str">
            <v>Long Stay</v>
          </cell>
          <cell r="J208">
            <v>3.2786900000000001</v>
          </cell>
          <cell r="K208"/>
          <cell r="L208">
            <v>1.7543899999999999</v>
          </cell>
          <cell r="M208"/>
          <cell r="N208">
            <v>1.6129</v>
          </cell>
          <cell r="O208"/>
          <cell r="P208">
            <v>0</v>
          </cell>
          <cell r="Q208"/>
          <cell r="R208">
            <v>1.6597519999999999</v>
          </cell>
          <cell r="S208"/>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410</v>
          </cell>
          <cell r="H209" t="str">
            <v>Percentage of long-stay residents experiencing one or more falls with major injury</v>
          </cell>
          <cell r="I209" t="str">
            <v>Long Stay</v>
          </cell>
          <cell r="J209">
            <v>3.125</v>
          </cell>
          <cell r="K209"/>
          <cell r="L209">
            <v>1.49254</v>
          </cell>
          <cell r="M209"/>
          <cell r="N209">
            <v>0</v>
          </cell>
          <cell r="O209"/>
          <cell r="P209">
            <v>0</v>
          </cell>
          <cell r="Q209"/>
          <cell r="R209">
            <v>1.1194040000000001</v>
          </cell>
          <cell r="S209"/>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410</v>
          </cell>
          <cell r="H210" t="str">
            <v>Percentage of long-stay residents experiencing one or more falls with major injury</v>
          </cell>
          <cell r="I210" t="str">
            <v>Long Stay</v>
          </cell>
          <cell r="J210">
            <v>2.9197099999999998</v>
          </cell>
          <cell r="K210"/>
          <cell r="L210">
            <v>2.8571399999999998</v>
          </cell>
          <cell r="M210"/>
          <cell r="N210">
            <v>2.9629599999999998</v>
          </cell>
          <cell r="O210"/>
          <cell r="P210">
            <v>3.7593999999999999</v>
          </cell>
          <cell r="Q210"/>
          <cell r="R210">
            <v>3.119265</v>
          </cell>
          <cell r="S210"/>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410</v>
          </cell>
          <cell r="H211" t="str">
            <v>Percentage of long-stay residents experiencing one or more falls with major injury</v>
          </cell>
          <cell r="I211" t="str">
            <v>Long Stay</v>
          </cell>
          <cell r="J211">
            <v>1.51515</v>
          </cell>
          <cell r="K211"/>
          <cell r="L211">
            <v>1.5625</v>
          </cell>
          <cell r="M211"/>
          <cell r="N211">
            <v>0</v>
          </cell>
          <cell r="O211"/>
          <cell r="P211">
            <v>1.3513500000000001</v>
          </cell>
          <cell r="Q211"/>
          <cell r="R211">
            <v>1.0948899999999999</v>
          </cell>
          <cell r="S211"/>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410</v>
          </cell>
          <cell r="H212" t="str">
            <v>Percentage of long-stay residents experiencing one or more falls with major injury</v>
          </cell>
          <cell r="I212" t="str">
            <v>Long Stay</v>
          </cell>
          <cell r="J212">
            <v>5.0632900000000003</v>
          </cell>
          <cell r="K212"/>
          <cell r="L212">
            <v>6.5217400000000003</v>
          </cell>
          <cell r="M212"/>
          <cell r="N212">
            <v>7.2164900000000003</v>
          </cell>
          <cell r="O212"/>
          <cell r="P212">
            <v>7.3684200000000004</v>
          </cell>
          <cell r="Q212"/>
          <cell r="R212">
            <v>6.6115690000000003</v>
          </cell>
          <cell r="S212"/>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410</v>
          </cell>
          <cell r="H213" t="str">
            <v>Percentage of long-stay residents experiencing one or more falls with major injury</v>
          </cell>
          <cell r="I213" t="str">
            <v>Long Stay</v>
          </cell>
          <cell r="J213">
            <v>0</v>
          </cell>
          <cell r="K213"/>
          <cell r="L213">
            <v>0</v>
          </cell>
          <cell r="M213"/>
          <cell r="N213">
            <v>0</v>
          </cell>
          <cell r="O213"/>
          <cell r="P213">
            <v>1.7857099999999999</v>
          </cell>
          <cell r="Q213"/>
          <cell r="R213">
            <v>0.40816200000000002</v>
          </cell>
          <cell r="S213"/>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410</v>
          </cell>
          <cell r="H214" t="str">
            <v>Percentage of long-stay residents experiencing one or more falls with major injury</v>
          </cell>
          <cell r="I214" t="str">
            <v>Long Stay</v>
          </cell>
          <cell r="J214">
            <v>0</v>
          </cell>
          <cell r="K214"/>
          <cell r="L214">
            <v>2.0833300000000001</v>
          </cell>
          <cell r="M214"/>
          <cell r="N214">
            <v>2</v>
          </cell>
          <cell r="O214"/>
          <cell r="P214">
            <v>4</v>
          </cell>
          <cell r="Q214"/>
          <cell r="R214">
            <v>2.010049</v>
          </cell>
          <cell r="S214"/>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410</v>
          </cell>
          <cell r="H215" t="str">
            <v>Percentage of long-stay residents experiencing one or more falls with major injury</v>
          </cell>
          <cell r="I215" t="str">
            <v>Long Stay</v>
          </cell>
          <cell r="J215">
            <v>0</v>
          </cell>
          <cell r="K215"/>
          <cell r="L215">
            <v>0</v>
          </cell>
          <cell r="M215"/>
          <cell r="N215">
            <v>0</v>
          </cell>
          <cell r="O215"/>
          <cell r="P215">
            <v>1.5384599999999999</v>
          </cell>
          <cell r="Q215"/>
          <cell r="R215">
            <v>0.408163</v>
          </cell>
          <cell r="S215"/>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410</v>
          </cell>
          <cell r="H216" t="str">
            <v>Percentage of long-stay residents experiencing one or more falls with major injury</v>
          </cell>
          <cell r="I216" t="str">
            <v>Long Stay</v>
          </cell>
          <cell r="J216">
            <v>5.3571400000000002</v>
          </cell>
          <cell r="K216"/>
          <cell r="L216">
            <v>4.8387099999999998</v>
          </cell>
          <cell r="M216"/>
          <cell r="N216">
            <v>2.6086999999999998</v>
          </cell>
          <cell r="O216"/>
          <cell r="P216">
            <v>3.6363599999999998</v>
          </cell>
          <cell r="Q216"/>
          <cell r="R216">
            <v>4.1214750000000002</v>
          </cell>
          <cell r="S216"/>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410</v>
          </cell>
          <cell r="H217" t="str">
            <v>Percentage of long-stay residents experiencing one or more falls with major injury</v>
          </cell>
          <cell r="I217" t="str">
            <v>Long Stay</v>
          </cell>
          <cell r="J217">
            <v>4.3715799999999998</v>
          </cell>
          <cell r="K217"/>
          <cell r="L217">
            <v>4.4198899999999997</v>
          </cell>
          <cell r="M217"/>
          <cell r="N217">
            <v>5.0279299999999996</v>
          </cell>
          <cell r="O217"/>
          <cell r="P217">
            <v>1.6574599999999999</v>
          </cell>
          <cell r="Q217"/>
          <cell r="R217">
            <v>3.8674019999999998</v>
          </cell>
          <cell r="S217"/>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410</v>
          </cell>
          <cell r="H218" t="str">
            <v>Percentage of long-stay residents experiencing one or more falls with major injury</v>
          </cell>
          <cell r="I218" t="str">
            <v>Long Stay</v>
          </cell>
          <cell r="J218">
            <v>0</v>
          </cell>
          <cell r="K218"/>
          <cell r="L218">
            <v>2.63158</v>
          </cell>
          <cell r="M218"/>
          <cell r="N218">
            <v>5.5555599999999998</v>
          </cell>
          <cell r="O218"/>
          <cell r="P218">
            <v>8.1081099999999999</v>
          </cell>
          <cell r="Q218"/>
          <cell r="R218">
            <v>4.109591</v>
          </cell>
          <cell r="S218"/>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410</v>
          </cell>
          <cell r="H219" t="str">
            <v>Percentage of long-stay residents experiencing one or more falls with major injury</v>
          </cell>
          <cell r="I219" t="str">
            <v>Long Stay</v>
          </cell>
          <cell r="J219">
            <v>2.6666699999999999</v>
          </cell>
          <cell r="K219"/>
          <cell r="L219">
            <v>4.81928</v>
          </cell>
          <cell r="M219"/>
          <cell r="N219">
            <v>4.5976999999999997</v>
          </cell>
          <cell r="O219"/>
          <cell r="P219">
            <v>3.5714299999999999</v>
          </cell>
          <cell r="Q219"/>
          <cell r="R219">
            <v>3.9513690000000001</v>
          </cell>
          <cell r="S219"/>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410</v>
          </cell>
          <cell r="H220" t="str">
            <v>Percentage of long-stay residents experiencing one or more falls with major injury</v>
          </cell>
          <cell r="I220" t="str">
            <v>Long Stay</v>
          </cell>
          <cell r="J220">
            <v>0</v>
          </cell>
          <cell r="K220"/>
          <cell r="L220">
            <v>2.2727300000000001</v>
          </cell>
          <cell r="M220"/>
          <cell r="N220">
            <v>2.2727300000000001</v>
          </cell>
          <cell r="O220"/>
          <cell r="P220">
            <v>0</v>
          </cell>
          <cell r="Q220"/>
          <cell r="R220">
            <v>1.1363650000000001</v>
          </cell>
          <cell r="S220"/>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410</v>
          </cell>
          <cell r="H221" t="str">
            <v>Percentage of long-stay residents experiencing one or more falls with major injury</v>
          </cell>
          <cell r="I221" t="str">
            <v>Long Stay</v>
          </cell>
          <cell r="J221">
            <v>12.67606</v>
          </cell>
          <cell r="K221"/>
          <cell r="L221">
            <v>6.9444400000000002</v>
          </cell>
          <cell r="M221"/>
          <cell r="N221">
            <v>7.1428599999999998</v>
          </cell>
          <cell r="O221"/>
          <cell r="P221">
            <v>5.1948100000000004</v>
          </cell>
          <cell r="Q221"/>
          <cell r="R221">
            <v>7.9310359999999998</v>
          </cell>
          <cell r="S221"/>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410</v>
          </cell>
          <cell r="H222" t="str">
            <v>Percentage of long-stay residents experiencing one or more falls with major injury</v>
          </cell>
          <cell r="I222" t="str">
            <v>Long Stay</v>
          </cell>
          <cell r="J222" t="str">
            <v>*</v>
          </cell>
          <cell r="K222">
            <v>9</v>
          </cell>
          <cell r="L222" t="str">
            <v>*</v>
          </cell>
          <cell r="M222">
            <v>9</v>
          </cell>
          <cell r="N222" t="str">
            <v>*</v>
          </cell>
          <cell r="O222">
            <v>9</v>
          </cell>
          <cell r="P222" t="str">
            <v>*</v>
          </cell>
          <cell r="Q222">
            <v>9</v>
          </cell>
          <cell r="R222">
            <v>0</v>
          </cell>
          <cell r="S222"/>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410</v>
          </cell>
          <cell r="H223" t="str">
            <v>Percentage of long-stay residents experiencing one or more falls with major injury</v>
          </cell>
          <cell r="I223" t="str">
            <v>Long Stay</v>
          </cell>
          <cell r="J223">
            <v>0.83333000000000002</v>
          </cell>
          <cell r="K223"/>
          <cell r="L223">
            <v>1.65289</v>
          </cell>
          <cell r="M223"/>
          <cell r="N223">
            <v>1.7094</v>
          </cell>
          <cell r="O223"/>
          <cell r="P223">
            <v>1.5267200000000001</v>
          </cell>
          <cell r="Q223"/>
          <cell r="R223">
            <v>1.431492</v>
          </cell>
          <cell r="S223"/>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410</v>
          </cell>
          <cell r="H224" t="str">
            <v>Percentage of long-stay residents experiencing one or more falls with major injury</v>
          </cell>
          <cell r="I224" t="str">
            <v>Long Stay</v>
          </cell>
          <cell r="J224">
            <v>2.5</v>
          </cell>
          <cell r="K224"/>
          <cell r="L224">
            <v>2.5973999999999999</v>
          </cell>
          <cell r="M224"/>
          <cell r="N224">
            <v>2.4691399999999999</v>
          </cell>
          <cell r="O224"/>
          <cell r="P224">
            <v>4.5976999999999997</v>
          </cell>
          <cell r="Q224"/>
          <cell r="R224">
            <v>3.0769229999999999</v>
          </cell>
          <cell r="S224"/>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410</v>
          </cell>
          <cell r="H225" t="str">
            <v>Percentage of long-stay residents experiencing one or more falls with major injury</v>
          </cell>
          <cell r="I225" t="str">
            <v>Long Stay</v>
          </cell>
          <cell r="J225">
            <v>10</v>
          </cell>
          <cell r="K225"/>
          <cell r="L225">
            <v>6.8965500000000004</v>
          </cell>
          <cell r="M225"/>
          <cell r="N225">
            <v>6.25</v>
          </cell>
          <cell r="O225"/>
          <cell r="P225">
            <v>5.7142900000000001</v>
          </cell>
          <cell r="Q225"/>
          <cell r="R225">
            <v>7.1428580000000004</v>
          </cell>
          <cell r="S225"/>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410</v>
          </cell>
          <cell r="H226" t="str">
            <v>Percentage of long-stay residents experiencing one or more falls with major injury</v>
          </cell>
          <cell r="I226" t="str">
            <v>Long Stay</v>
          </cell>
          <cell r="J226">
            <v>0.97087000000000001</v>
          </cell>
          <cell r="K226"/>
          <cell r="L226">
            <v>0.99009999999999998</v>
          </cell>
          <cell r="M226"/>
          <cell r="N226">
            <v>0.97087000000000001</v>
          </cell>
          <cell r="O226"/>
          <cell r="P226">
            <v>0.99009999999999998</v>
          </cell>
          <cell r="Q226"/>
          <cell r="R226">
            <v>0.98039100000000001</v>
          </cell>
          <cell r="S226"/>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410</v>
          </cell>
          <cell r="H227" t="str">
            <v>Percentage of long-stay residents experiencing one or more falls with major injury</v>
          </cell>
          <cell r="I227" t="str">
            <v>Long Stay</v>
          </cell>
          <cell r="J227">
            <v>3.5714299999999999</v>
          </cell>
          <cell r="K227"/>
          <cell r="L227">
            <v>0</v>
          </cell>
          <cell r="M227"/>
          <cell r="N227">
            <v>0</v>
          </cell>
          <cell r="O227"/>
          <cell r="P227">
            <v>5.4054099999999998</v>
          </cell>
          <cell r="Q227"/>
          <cell r="R227">
            <v>2.380954</v>
          </cell>
          <cell r="S227"/>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410</v>
          </cell>
          <cell r="H228" t="str">
            <v>Percentage of long-stay residents experiencing one or more falls with major injury</v>
          </cell>
          <cell r="I228" t="str">
            <v>Long Stay</v>
          </cell>
          <cell r="J228">
            <v>0.90908999999999995</v>
          </cell>
          <cell r="K228"/>
          <cell r="L228">
            <v>0.94340000000000002</v>
          </cell>
          <cell r="M228"/>
          <cell r="N228">
            <v>0.95238</v>
          </cell>
          <cell r="O228"/>
          <cell r="P228">
            <v>0.91742999999999997</v>
          </cell>
          <cell r="Q228"/>
          <cell r="R228">
            <v>0.93023299999999998</v>
          </cell>
          <cell r="S228"/>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410</v>
          </cell>
          <cell r="H229" t="str">
            <v>Percentage of long-stay residents experiencing one or more falls with major injury</v>
          </cell>
          <cell r="I229" t="str">
            <v>Long Stay</v>
          </cell>
          <cell r="J229">
            <v>4.6729000000000003</v>
          </cell>
          <cell r="K229"/>
          <cell r="L229">
            <v>2.9702999999999999</v>
          </cell>
          <cell r="M229"/>
          <cell r="N229">
            <v>4.0816299999999996</v>
          </cell>
          <cell r="O229"/>
          <cell r="P229">
            <v>3.0612200000000001</v>
          </cell>
          <cell r="Q229"/>
          <cell r="R229">
            <v>3.7128709999999998</v>
          </cell>
          <cell r="S229"/>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410</v>
          </cell>
          <cell r="H230" t="str">
            <v>Percentage of long-stay residents experiencing one or more falls with major injury</v>
          </cell>
          <cell r="I230" t="str">
            <v>Long Stay</v>
          </cell>
          <cell r="J230">
            <v>0</v>
          </cell>
          <cell r="K230"/>
          <cell r="L230">
            <v>0</v>
          </cell>
          <cell r="M230"/>
          <cell r="N230">
            <v>0</v>
          </cell>
          <cell r="O230"/>
          <cell r="P230">
            <v>1.0989</v>
          </cell>
          <cell r="Q230"/>
          <cell r="R230">
            <v>0.27027000000000001</v>
          </cell>
          <cell r="S230"/>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410</v>
          </cell>
          <cell r="H231" t="str">
            <v>Percentage of long-stay residents experiencing one or more falls with major injury</v>
          </cell>
          <cell r="I231" t="str">
            <v>Long Stay</v>
          </cell>
          <cell r="J231">
            <v>4.0816299999999996</v>
          </cell>
          <cell r="K231"/>
          <cell r="L231">
            <v>3.9603999999999999</v>
          </cell>
          <cell r="M231"/>
          <cell r="N231">
            <v>1.9802</v>
          </cell>
          <cell r="O231"/>
          <cell r="P231">
            <v>0</v>
          </cell>
          <cell r="Q231"/>
          <cell r="R231">
            <v>2.4570029999999998</v>
          </cell>
          <cell r="S231"/>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410</v>
          </cell>
          <cell r="H232" t="str">
            <v>Percentage of long-stay residents experiencing one or more falls with major injury</v>
          </cell>
          <cell r="I232" t="str">
            <v>Long Stay</v>
          </cell>
          <cell r="J232">
            <v>1.96078</v>
          </cell>
          <cell r="K232"/>
          <cell r="L232">
            <v>1.8656699999999999</v>
          </cell>
          <cell r="M232"/>
          <cell r="N232">
            <v>1.50376</v>
          </cell>
          <cell r="O232"/>
          <cell r="P232">
            <v>1.56863</v>
          </cell>
          <cell r="Q232"/>
          <cell r="R232">
            <v>1.724137</v>
          </cell>
          <cell r="S232"/>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410</v>
          </cell>
          <cell r="H233" t="str">
            <v>Percentage of long-stay residents experiencing one or more falls with major injury</v>
          </cell>
          <cell r="I233" t="str">
            <v>Long Stay</v>
          </cell>
          <cell r="J233">
            <v>3.0303</v>
          </cell>
          <cell r="K233"/>
          <cell r="L233">
            <v>5.6337999999999999</v>
          </cell>
          <cell r="M233"/>
          <cell r="N233">
            <v>4.1666699999999999</v>
          </cell>
          <cell r="O233"/>
          <cell r="P233">
            <v>5.0632900000000003</v>
          </cell>
          <cell r="Q233"/>
          <cell r="R233">
            <v>4.5138879999999997</v>
          </cell>
          <cell r="S233"/>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410</v>
          </cell>
          <cell r="H234" t="str">
            <v>Percentage of long-stay residents experiencing one or more falls with major injury</v>
          </cell>
          <cell r="I234" t="str">
            <v>Long Stay</v>
          </cell>
          <cell r="J234">
            <v>4.87805</v>
          </cell>
          <cell r="K234"/>
          <cell r="L234">
            <v>4.65116</v>
          </cell>
          <cell r="M234"/>
          <cell r="N234">
            <v>4.0816299999999996</v>
          </cell>
          <cell r="O234"/>
          <cell r="P234">
            <v>2.0833300000000001</v>
          </cell>
          <cell r="Q234"/>
          <cell r="R234">
            <v>3.8674010000000001</v>
          </cell>
          <cell r="S234"/>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410</v>
          </cell>
          <cell r="H235" t="str">
            <v>Percentage of long-stay residents experiencing one or more falls with major injury</v>
          </cell>
          <cell r="I235" t="str">
            <v>Long Stay</v>
          </cell>
          <cell r="J235">
            <v>1.90476</v>
          </cell>
          <cell r="K235"/>
          <cell r="L235">
            <v>3.7735799999999999</v>
          </cell>
          <cell r="M235"/>
          <cell r="N235">
            <v>1.8018000000000001</v>
          </cell>
          <cell r="O235"/>
          <cell r="P235">
            <v>2.7522899999999999</v>
          </cell>
          <cell r="Q235"/>
          <cell r="R235">
            <v>2.5522010000000002</v>
          </cell>
          <cell r="S235"/>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410</v>
          </cell>
          <cell r="H236" t="str">
            <v>Percentage of long-stay residents experiencing one or more falls with major injury</v>
          </cell>
          <cell r="I236" t="str">
            <v>Long Stay</v>
          </cell>
          <cell r="J236">
            <v>2.4691399999999999</v>
          </cell>
          <cell r="K236"/>
          <cell r="L236">
            <v>2.7397300000000002</v>
          </cell>
          <cell r="M236"/>
          <cell r="N236">
            <v>2.3529399999999998</v>
          </cell>
          <cell r="O236"/>
          <cell r="P236">
            <v>1.2987</v>
          </cell>
          <cell r="Q236"/>
          <cell r="R236">
            <v>2.2151909999999999</v>
          </cell>
          <cell r="S236"/>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410</v>
          </cell>
          <cell r="H237" t="str">
            <v>Percentage of long-stay residents experiencing one or more falls with major injury</v>
          </cell>
          <cell r="I237" t="str">
            <v>Long Stay</v>
          </cell>
          <cell r="J237">
            <v>6.4516099999999996</v>
          </cell>
          <cell r="K237"/>
          <cell r="L237">
            <v>5.7142900000000001</v>
          </cell>
          <cell r="M237"/>
          <cell r="N237">
            <v>2.8571399999999998</v>
          </cell>
          <cell r="O237"/>
          <cell r="P237">
            <v>5.5555599999999998</v>
          </cell>
          <cell r="Q237"/>
          <cell r="R237">
            <v>5.1094900000000001</v>
          </cell>
          <cell r="S237"/>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410</v>
          </cell>
          <cell r="H238" t="str">
            <v>Percentage of long-stay residents experiencing one or more falls with major injury</v>
          </cell>
          <cell r="I238" t="str">
            <v>Long Stay</v>
          </cell>
          <cell r="J238">
            <v>5.2980099999999997</v>
          </cell>
          <cell r="K238"/>
          <cell r="L238">
            <v>3.8709699999999998</v>
          </cell>
          <cell r="M238"/>
          <cell r="N238">
            <v>4.0268499999999996</v>
          </cell>
          <cell r="O238"/>
          <cell r="P238">
            <v>4.0816299999999996</v>
          </cell>
          <cell r="Q238"/>
          <cell r="R238">
            <v>4.318937</v>
          </cell>
          <cell r="S238"/>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410</v>
          </cell>
          <cell r="H239" t="str">
            <v>Percentage of long-stay residents experiencing one or more falls with major injury</v>
          </cell>
          <cell r="I239" t="str">
            <v>Long Stay</v>
          </cell>
          <cell r="J239">
            <v>2.3809499999999999</v>
          </cell>
          <cell r="K239"/>
          <cell r="L239">
            <v>0</v>
          </cell>
          <cell r="M239"/>
          <cell r="N239">
            <v>0</v>
          </cell>
          <cell r="O239"/>
          <cell r="P239">
            <v>0</v>
          </cell>
          <cell r="Q239"/>
          <cell r="R239">
            <v>0.564971</v>
          </cell>
          <cell r="S239"/>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410</v>
          </cell>
          <cell r="H240" t="str">
            <v>Percentage of long-stay residents experiencing one or more falls with major injury</v>
          </cell>
          <cell r="I240" t="str">
            <v>Long Stay</v>
          </cell>
          <cell r="J240">
            <v>1.13636</v>
          </cell>
          <cell r="K240"/>
          <cell r="L240">
            <v>5.1020399999999997</v>
          </cell>
          <cell r="M240"/>
          <cell r="N240">
            <v>3.9603999999999999</v>
          </cell>
          <cell r="O240"/>
          <cell r="P240">
            <v>4</v>
          </cell>
          <cell r="Q240"/>
          <cell r="R240">
            <v>3.6175709999999999</v>
          </cell>
          <cell r="S240"/>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410</v>
          </cell>
          <cell r="H241" t="str">
            <v>Percentage of long-stay residents experiencing one or more falls with major injury</v>
          </cell>
          <cell r="I241" t="str">
            <v>Long Stay</v>
          </cell>
          <cell r="J241">
            <v>0</v>
          </cell>
          <cell r="K241"/>
          <cell r="L241">
            <v>0</v>
          </cell>
          <cell r="M241"/>
          <cell r="N241">
            <v>0</v>
          </cell>
          <cell r="O241"/>
          <cell r="P241">
            <v>0</v>
          </cell>
          <cell r="Q241"/>
          <cell r="R241">
            <v>0</v>
          </cell>
          <cell r="S241"/>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410</v>
          </cell>
          <cell r="H242" t="str">
            <v>Percentage of long-stay residents experiencing one or more falls with major injury</v>
          </cell>
          <cell r="I242" t="str">
            <v>Long Stay</v>
          </cell>
          <cell r="J242">
            <v>3.8461500000000002</v>
          </cell>
          <cell r="K242"/>
          <cell r="L242">
            <v>4</v>
          </cell>
          <cell r="M242"/>
          <cell r="N242">
            <v>8</v>
          </cell>
          <cell r="O242"/>
          <cell r="P242">
            <v>8.3333300000000001</v>
          </cell>
          <cell r="Q242"/>
          <cell r="R242">
            <v>5.9999979999999997</v>
          </cell>
          <cell r="S242"/>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410</v>
          </cell>
          <cell r="H243" t="str">
            <v>Percentage of long-stay residents experiencing one or more falls with major injury</v>
          </cell>
          <cell r="I243" t="str">
            <v>Long Stay</v>
          </cell>
          <cell r="J243">
            <v>0</v>
          </cell>
          <cell r="K243"/>
          <cell r="L243">
            <v>0</v>
          </cell>
          <cell r="M243"/>
          <cell r="N243">
            <v>0</v>
          </cell>
          <cell r="O243"/>
          <cell r="P243">
            <v>0</v>
          </cell>
          <cell r="Q243"/>
          <cell r="R243">
            <v>0</v>
          </cell>
          <cell r="S243"/>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410</v>
          </cell>
          <cell r="H244" t="str">
            <v>Percentage of long-stay residents experiencing one or more falls with major injury</v>
          </cell>
          <cell r="I244" t="str">
            <v>Long Stay</v>
          </cell>
          <cell r="J244">
            <v>4.3478300000000001</v>
          </cell>
          <cell r="K244"/>
          <cell r="L244">
            <v>3.60825</v>
          </cell>
          <cell r="M244"/>
          <cell r="N244">
            <v>4.9751200000000004</v>
          </cell>
          <cell r="O244"/>
          <cell r="P244">
            <v>5.0505100000000001</v>
          </cell>
          <cell r="Q244"/>
          <cell r="R244">
            <v>4.5000020000000003</v>
          </cell>
          <cell r="S244"/>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410</v>
          </cell>
          <cell r="H245" t="str">
            <v>Percentage of long-stay residents experiencing one or more falls with major injury</v>
          </cell>
          <cell r="I245" t="str">
            <v>Long Stay</v>
          </cell>
          <cell r="J245">
            <v>1.40845</v>
          </cell>
          <cell r="K245"/>
          <cell r="L245">
            <v>2.7777799999999999</v>
          </cell>
          <cell r="M245"/>
          <cell r="N245">
            <v>1.40845</v>
          </cell>
          <cell r="O245"/>
          <cell r="P245">
            <v>2.63158</v>
          </cell>
          <cell r="Q245"/>
          <cell r="R245">
            <v>2.0689660000000001</v>
          </cell>
          <cell r="S245"/>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410</v>
          </cell>
          <cell r="H246" t="str">
            <v>Percentage of long-stay residents experiencing one or more falls with major injury</v>
          </cell>
          <cell r="I246" t="str">
            <v>Long Stay</v>
          </cell>
          <cell r="J246">
            <v>1.5872999999999999</v>
          </cell>
          <cell r="K246"/>
          <cell r="L246">
            <v>2.9850699999999999</v>
          </cell>
          <cell r="M246"/>
          <cell r="N246">
            <v>1.4492799999999999</v>
          </cell>
          <cell r="O246"/>
          <cell r="P246">
            <v>1.49254</v>
          </cell>
          <cell r="Q246"/>
          <cell r="R246">
            <v>1.8796999999999999</v>
          </cell>
          <cell r="S246"/>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410</v>
          </cell>
          <cell r="H247" t="str">
            <v>Percentage of long-stay residents experiencing one or more falls with major injury</v>
          </cell>
          <cell r="I247" t="str">
            <v>Long Stay</v>
          </cell>
          <cell r="J247">
            <v>3.1745999999999999</v>
          </cell>
          <cell r="K247"/>
          <cell r="L247">
            <v>0</v>
          </cell>
          <cell r="M247"/>
          <cell r="N247">
            <v>0</v>
          </cell>
          <cell r="O247"/>
          <cell r="P247">
            <v>0</v>
          </cell>
          <cell r="Q247"/>
          <cell r="R247">
            <v>0.79999900000000002</v>
          </cell>
          <cell r="S247"/>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410</v>
          </cell>
          <cell r="H248" t="str">
            <v>Percentage of long-stay residents experiencing one or more falls with major injury</v>
          </cell>
          <cell r="I248" t="str">
            <v>Long Stay</v>
          </cell>
          <cell r="J248">
            <v>0</v>
          </cell>
          <cell r="K248"/>
          <cell r="L248">
            <v>0</v>
          </cell>
          <cell r="M248"/>
          <cell r="N248">
            <v>0</v>
          </cell>
          <cell r="O248"/>
          <cell r="P248">
            <v>0</v>
          </cell>
          <cell r="Q248"/>
          <cell r="R248">
            <v>0</v>
          </cell>
          <cell r="S248"/>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410</v>
          </cell>
          <cell r="H249" t="str">
            <v>Percentage of long-stay residents experiencing one or more falls with major injury</v>
          </cell>
          <cell r="I249" t="str">
            <v>Long Stay</v>
          </cell>
          <cell r="J249">
            <v>5.2631600000000001</v>
          </cell>
          <cell r="K249"/>
          <cell r="L249">
            <v>2.6666699999999999</v>
          </cell>
          <cell r="M249"/>
          <cell r="N249">
            <v>4.2857099999999999</v>
          </cell>
          <cell r="O249"/>
          <cell r="P249">
            <v>1.4705900000000001</v>
          </cell>
          <cell r="Q249"/>
          <cell r="R249">
            <v>3.4602080000000002</v>
          </cell>
          <cell r="S249"/>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410</v>
          </cell>
          <cell r="H250" t="str">
            <v>Percentage of long-stay residents experiencing one or more falls with major injury</v>
          </cell>
          <cell r="I250" t="str">
            <v>Long Stay</v>
          </cell>
          <cell r="J250">
            <v>4.2105300000000003</v>
          </cell>
          <cell r="K250"/>
          <cell r="L250">
            <v>3.3333300000000001</v>
          </cell>
          <cell r="M250"/>
          <cell r="N250">
            <v>4.0816299999999996</v>
          </cell>
          <cell r="O250"/>
          <cell r="P250">
            <v>4.3478300000000001</v>
          </cell>
          <cell r="Q250"/>
          <cell r="R250">
            <v>4</v>
          </cell>
          <cell r="S250"/>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410</v>
          </cell>
          <cell r="H251" t="str">
            <v>Percentage of long-stay residents experiencing one or more falls with major injury</v>
          </cell>
          <cell r="I251" t="str">
            <v>Long Stay</v>
          </cell>
          <cell r="J251">
            <v>1.6666700000000001</v>
          </cell>
          <cell r="K251"/>
          <cell r="L251">
            <v>0</v>
          </cell>
          <cell r="M251"/>
          <cell r="N251">
            <v>0.84745999999999999</v>
          </cell>
          <cell r="O251"/>
          <cell r="P251">
            <v>0.73529</v>
          </cell>
          <cell r="Q251"/>
          <cell r="R251">
            <v>0.80482900000000002</v>
          </cell>
          <cell r="S251"/>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410</v>
          </cell>
          <cell r="H252" t="str">
            <v>Percentage of long-stay residents experiencing one or more falls with major injury</v>
          </cell>
          <cell r="I252" t="str">
            <v>Long Stay</v>
          </cell>
          <cell r="J252">
            <v>3.3333300000000001</v>
          </cell>
          <cell r="K252"/>
          <cell r="L252">
            <v>5.8823499999999997</v>
          </cell>
          <cell r="M252"/>
          <cell r="N252">
            <v>6.0606099999999996</v>
          </cell>
          <cell r="O252"/>
          <cell r="P252">
            <v>3.2258100000000001</v>
          </cell>
          <cell r="Q252"/>
          <cell r="R252">
            <v>4.6875</v>
          </cell>
          <cell r="S252"/>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410</v>
          </cell>
          <cell r="H253" t="str">
            <v>Percentage of long-stay residents experiencing one or more falls with major injury</v>
          </cell>
          <cell r="I253" t="str">
            <v>Long Stay</v>
          </cell>
          <cell r="J253">
            <v>0</v>
          </cell>
          <cell r="K253"/>
          <cell r="L253">
            <v>0</v>
          </cell>
          <cell r="M253"/>
          <cell r="N253">
            <v>0</v>
          </cell>
          <cell r="O253"/>
          <cell r="P253">
            <v>0</v>
          </cell>
          <cell r="Q253"/>
          <cell r="R253">
            <v>0</v>
          </cell>
          <cell r="S253"/>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410</v>
          </cell>
          <cell r="H254" t="str">
            <v>Percentage of long-stay residents experiencing one or more falls with major injury</v>
          </cell>
          <cell r="I254" t="str">
            <v>Long Stay</v>
          </cell>
          <cell r="J254" t="str">
            <v>*</v>
          </cell>
          <cell r="K254">
            <v>9</v>
          </cell>
          <cell r="L254">
            <v>0</v>
          </cell>
          <cell r="M254"/>
          <cell r="N254">
            <v>0</v>
          </cell>
          <cell r="O254"/>
          <cell r="P254">
            <v>0</v>
          </cell>
          <cell r="Q254"/>
          <cell r="R254">
            <v>0</v>
          </cell>
          <cell r="S254"/>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410</v>
          </cell>
          <cell r="H255" t="str">
            <v>Percentage of long-stay residents experiencing one or more falls with major injury</v>
          </cell>
          <cell r="I255" t="str">
            <v>Long Stay</v>
          </cell>
          <cell r="J255">
            <v>2.7027000000000001</v>
          </cell>
          <cell r="K255"/>
          <cell r="L255">
            <v>2.7777799999999999</v>
          </cell>
          <cell r="M255"/>
          <cell r="N255">
            <v>3.0303</v>
          </cell>
          <cell r="O255"/>
          <cell r="P255">
            <v>4.1666699999999999</v>
          </cell>
          <cell r="Q255"/>
          <cell r="R255">
            <v>3.0769229999999999</v>
          </cell>
          <cell r="S255"/>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410</v>
          </cell>
          <cell r="H256" t="str">
            <v>Percentage of long-stay residents experiencing one or more falls with major injury</v>
          </cell>
          <cell r="I256" t="str">
            <v>Long Stay</v>
          </cell>
          <cell r="J256">
            <v>8.5714299999999994</v>
          </cell>
          <cell r="K256"/>
          <cell r="L256">
            <v>9.0909099999999992</v>
          </cell>
          <cell r="M256"/>
          <cell r="N256">
            <v>2.9411800000000001</v>
          </cell>
          <cell r="O256"/>
          <cell r="P256">
            <v>6.25</v>
          </cell>
          <cell r="Q256"/>
          <cell r="R256">
            <v>6.7164190000000001</v>
          </cell>
          <cell r="S256"/>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410</v>
          </cell>
          <cell r="H257" t="str">
            <v>Percentage of long-stay residents experiencing one or more falls with major injury</v>
          </cell>
          <cell r="I257" t="str">
            <v>Long Stay</v>
          </cell>
          <cell r="J257">
            <v>4.1322299999999998</v>
          </cell>
          <cell r="K257"/>
          <cell r="L257">
            <v>4.1666699999999999</v>
          </cell>
          <cell r="M257"/>
          <cell r="N257">
            <v>3.30579</v>
          </cell>
          <cell r="O257"/>
          <cell r="P257">
            <v>4.1666699999999999</v>
          </cell>
          <cell r="Q257"/>
          <cell r="R257">
            <v>3.9419110000000002</v>
          </cell>
          <cell r="S257"/>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410</v>
          </cell>
          <cell r="H258" t="str">
            <v>Percentage of long-stay residents experiencing one or more falls with major injury</v>
          </cell>
          <cell r="I258" t="str">
            <v>Long Stay</v>
          </cell>
          <cell r="J258">
            <v>2.1739099999999998</v>
          </cell>
          <cell r="K258"/>
          <cell r="L258">
            <v>1</v>
          </cell>
          <cell r="M258"/>
          <cell r="N258">
            <v>1.9802</v>
          </cell>
          <cell r="O258"/>
          <cell r="P258">
            <v>1.9802</v>
          </cell>
          <cell r="Q258"/>
          <cell r="R258">
            <v>1.7766500000000001</v>
          </cell>
          <cell r="S258"/>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410</v>
          </cell>
          <cell r="H259" t="str">
            <v>Percentage of long-stay residents experiencing one or more falls with major injury</v>
          </cell>
          <cell r="I259" t="str">
            <v>Long Stay</v>
          </cell>
          <cell r="J259">
            <v>2.7027000000000001</v>
          </cell>
          <cell r="K259"/>
          <cell r="L259">
            <v>2.7027000000000001</v>
          </cell>
          <cell r="M259"/>
          <cell r="N259">
            <v>2.8571399999999998</v>
          </cell>
          <cell r="O259"/>
          <cell r="P259">
            <v>0</v>
          </cell>
          <cell r="Q259"/>
          <cell r="R259">
            <v>2.0134210000000001</v>
          </cell>
          <cell r="S259"/>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410</v>
          </cell>
          <cell r="H260" t="str">
            <v>Percentage of long-stay residents experiencing one or more falls with major injury</v>
          </cell>
          <cell r="I260" t="str">
            <v>Long Stay</v>
          </cell>
          <cell r="J260">
            <v>0</v>
          </cell>
          <cell r="K260"/>
          <cell r="L260">
            <v>2.4390200000000002</v>
          </cell>
          <cell r="M260"/>
          <cell r="N260">
            <v>2.7027000000000001</v>
          </cell>
          <cell r="O260"/>
          <cell r="P260">
            <v>2.7777799999999999</v>
          </cell>
          <cell r="Q260"/>
          <cell r="R260">
            <v>1.9108270000000001</v>
          </cell>
          <cell r="S260"/>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410</v>
          </cell>
          <cell r="H261" t="str">
            <v>Percentage of long-stay residents experiencing one or more falls with major injury</v>
          </cell>
          <cell r="I261" t="str">
            <v>Long Stay</v>
          </cell>
          <cell r="J261" t="str">
            <v>*</v>
          </cell>
          <cell r="K261">
            <v>9</v>
          </cell>
          <cell r="L261" t="str">
            <v>*</v>
          </cell>
          <cell r="M261">
            <v>9</v>
          </cell>
          <cell r="N261" t="str">
            <v>*</v>
          </cell>
          <cell r="O261">
            <v>9</v>
          </cell>
          <cell r="P261" t="str">
            <v>*</v>
          </cell>
          <cell r="Q261">
            <v>9</v>
          </cell>
          <cell r="R261">
            <v>0</v>
          </cell>
          <cell r="S261"/>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410</v>
          </cell>
          <cell r="H262" t="str">
            <v>Percentage of long-stay residents experiencing one or more falls with major injury</v>
          </cell>
          <cell r="I262" t="str">
            <v>Long Stay</v>
          </cell>
          <cell r="J262">
            <v>1.2658199999999999</v>
          </cell>
          <cell r="K262"/>
          <cell r="L262">
            <v>1.2987</v>
          </cell>
          <cell r="M262"/>
          <cell r="N262">
            <v>3.5714299999999999</v>
          </cell>
          <cell r="O262"/>
          <cell r="P262">
            <v>3.6585399999999999</v>
          </cell>
          <cell r="Q262"/>
          <cell r="R262">
            <v>2.4844719999999998</v>
          </cell>
          <cell r="S262"/>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410</v>
          </cell>
          <cell r="H263" t="str">
            <v>Percentage of long-stay residents experiencing one or more falls with major injury</v>
          </cell>
          <cell r="I263" t="str">
            <v>Long Stay</v>
          </cell>
          <cell r="J263">
            <v>2.0408200000000001</v>
          </cell>
          <cell r="K263"/>
          <cell r="L263">
            <v>1.9230799999999999</v>
          </cell>
          <cell r="M263"/>
          <cell r="N263">
            <v>1.6129</v>
          </cell>
          <cell r="O263"/>
          <cell r="P263">
            <v>1.5625</v>
          </cell>
          <cell r="Q263"/>
          <cell r="R263">
            <v>1.7621150000000001</v>
          </cell>
          <cell r="S263"/>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410</v>
          </cell>
          <cell r="H264" t="str">
            <v>Percentage of long-stay residents experiencing one or more falls with major injury</v>
          </cell>
          <cell r="I264" t="str">
            <v>Long Stay</v>
          </cell>
          <cell r="J264">
            <v>5.4054099999999998</v>
          </cell>
          <cell r="K264"/>
          <cell r="L264">
            <v>3.3333300000000001</v>
          </cell>
          <cell r="M264"/>
          <cell r="N264">
            <v>9.0909099999999992</v>
          </cell>
          <cell r="O264"/>
          <cell r="P264">
            <v>11.764709999999999</v>
          </cell>
          <cell r="Q264"/>
          <cell r="R264">
            <v>7.462688</v>
          </cell>
          <cell r="S264"/>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410</v>
          </cell>
          <cell r="H265" t="str">
            <v>Percentage of long-stay residents experiencing one or more falls with major injury</v>
          </cell>
          <cell r="I265" t="str">
            <v>Long Stay</v>
          </cell>
          <cell r="J265">
            <v>1.6129</v>
          </cell>
          <cell r="K265"/>
          <cell r="L265">
            <v>3.125</v>
          </cell>
          <cell r="M265"/>
          <cell r="N265">
            <v>3.2258100000000001</v>
          </cell>
          <cell r="O265"/>
          <cell r="P265">
            <v>1.72414</v>
          </cell>
          <cell r="Q265"/>
          <cell r="R265">
            <v>2.439025</v>
          </cell>
          <cell r="S265"/>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410</v>
          </cell>
          <cell r="H266" t="str">
            <v>Percentage of long-stay residents experiencing one or more falls with major injury</v>
          </cell>
          <cell r="I266" t="str">
            <v>Long Stay</v>
          </cell>
          <cell r="J266">
            <v>9.3023299999999995</v>
          </cell>
          <cell r="K266"/>
          <cell r="L266">
            <v>10</v>
          </cell>
          <cell r="M266"/>
          <cell r="N266">
            <v>10.256410000000001</v>
          </cell>
          <cell r="O266"/>
          <cell r="P266">
            <v>11.11111</v>
          </cell>
          <cell r="Q266"/>
          <cell r="R266">
            <v>10.126583</v>
          </cell>
          <cell r="S266"/>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410</v>
          </cell>
          <cell r="H267" t="str">
            <v>Percentage of long-stay residents experiencing one or more falls with major injury</v>
          </cell>
          <cell r="I267" t="str">
            <v>Long Stay</v>
          </cell>
          <cell r="J267">
            <v>1.9230799999999999</v>
          </cell>
          <cell r="K267"/>
          <cell r="L267">
            <v>1.88679</v>
          </cell>
          <cell r="M267"/>
          <cell r="N267">
            <v>1.8181799999999999</v>
          </cell>
          <cell r="O267"/>
          <cell r="P267">
            <v>5.5555599999999998</v>
          </cell>
          <cell r="Q267"/>
          <cell r="R267">
            <v>2.8037390000000002</v>
          </cell>
          <cell r="S267"/>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410</v>
          </cell>
          <cell r="H268" t="str">
            <v>Percentage of long-stay residents experiencing one or more falls with major injury</v>
          </cell>
          <cell r="I268" t="str">
            <v>Long Stay</v>
          </cell>
          <cell r="J268">
            <v>2.2727300000000001</v>
          </cell>
          <cell r="K268"/>
          <cell r="L268">
            <v>1.1764699999999999</v>
          </cell>
          <cell r="M268"/>
          <cell r="N268">
            <v>1.20482</v>
          </cell>
          <cell r="O268"/>
          <cell r="P268">
            <v>2.32558</v>
          </cell>
          <cell r="Q268"/>
          <cell r="R268">
            <v>1.754386</v>
          </cell>
          <cell r="S268"/>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410</v>
          </cell>
          <cell r="H269" t="str">
            <v>Percentage of long-stay residents experiencing one or more falls with major injury</v>
          </cell>
          <cell r="I269" t="str">
            <v>Long Stay</v>
          </cell>
          <cell r="J269">
            <v>2.01342</v>
          </cell>
          <cell r="K269"/>
          <cell r="L269">
            <v>1.9480500000000001</v>
          </cell>
          <cell r="M269"/>
          <cell r="N269">
            <v>0.64515999999999996</v>
          </cell>
          <cell r="O269"/>
          <cell r="P269">
            <v>0.68027000000000004</v>
          </cell>
          <cell r="Q269"/>
          <cell r="R269">
            <v>1.3223119999999999</v>
          </cell>
          <cell r="S269"/>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410</v>
          </cell>
          <cell r="H270" t="str">
            <v>Percentage of long-stay residents experiencing one or more falls with major injury</v>
          </cell>
          <cell r="I270" t="str">
            <v>Long Stay</v>
          </cell>
          <cell r="J270">
            <v>0.92593000000000003</v>
          </cell>
          <cell r="K270"/>
          <cell r="L270">
            <v>0.93457999999999997</v>
          </cell>
          <cell r="M270"/>
          <cell r="N270">
            <v>1.88679</v>
          </cell>
          <cell r="O270"/>
          <cell r="P270">
            <v>5.3571400000000002</v>
          </cell>
          <cell r="Q270"/>
          <cell r="R270">
            <v>2.309469</v>
          </cell>
          <cell r="S270"/>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410</v>
          </cell>
          <cell r="H271" t="str">
            <v>Percentage of long-stay residents experiencing one or more falls with major injury</v>
          </cell>
          <cell r="I271" t="str">
            <v>Long Stay</v>
          </cell>
          <cell r="J271" t="str">
            <v>*</v>
          </cell>
          <cell r="K271">
            <v>9</v>
          </cell>
          <cell r="L271">
            <v>0</v>
          </cell>
          <cell r="M271"/>
          <cell r="N271">
            <v>0</v>
          </cell>
          <cell r="O271"/>
          <cell r="P271">
            <v>0</v>
          </cell>
          <cell r="Q271"/>
          <cell r="R271">
            <v>0</v>
          </cell>
          <cell r="S271"/>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410</v>
          </cell>
          <cell r="H272" t="str">
            <v>Percentage of long-stay residents experiencing one or more falls with major injury</v>
          </cell>
          <cell r="I272" t="str">
            <v>Long Stay</v>
          </cell>
          <cell r="J272">
            <v>5.66038</v>
          </cell>
          <cell r="K272"/>
          <cell r="L272">
            <v>5.66038</v>
          </cell>
          <cell r="M272"/>
          <cell r="N272">
            <v>5.7692300000000003</v>
          </cell>
          <cell r="O272"/>
          <cell r="P272">
            <v>8.1632700000000007</v>
          </cell>
          <cell r="Q272"/>
          <cell r="R272">
            <v>6.2801960000000001</v>
          </cell>
          <cell r="S272"/>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410</v>
          </cell>
          <cell r="H273" t="str">
            <v>Percentage of long-stay residents experiencing one or more falls with major injury</v>
          </cell>
          <cell r="I273" t="str">
            <v>Long Stay</v>
          </cell>
          <cell r="J273">
            <v>0</v>
          </cell>
          <cell r="K273"/>
          <cell r="L273" t="str">
            <v>*</v>
          </cell>
          <cell r="M273">
            <v>9</v>
          </cell>
          <cell r="N273" t="str">
            <v>*</v>
          </cell>
          <cell r="O273">
            <v>9</v>
          </cell>
          <cell r="P273" t="str">
            <v>*</v>
          </cell>
          <cell r="Q273">
            <v>9</v>
          </cell>
          <cell r="R273">
            <v>1.298702</v>
          </cell>
          <cell r="S273"/>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410</v>
          </cell>
          <cell r="H274" t="str">
            <v>Percentage of long-stay residents experiencing one or more falls with major injury</v>
          </cell>
          <cell r="I274" t="str">
            <v>Long Stay</v>
          </cell>
          <cell r="J274">
            <v>0</v>
          </cell>
          <cell r="K274"/>
          <cell r="L274">
            <v>0</v>
          </cell>
          <cell r="M274"/>
          <cell r="N274">
            <v>0</v>
          </cell>
          <cell r="O274"/>
          <cell r="P274">
            <v>1.2820499999999999</v>
          </cell>
          <cell r="Q274"/>
          <cell r="R274">
            <v>0.326797</v>
          </cell>
          <cell r="S274"/>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410</v>
          </cell>
          <cell r="H275" t="str">
            <v>Percentage of long-stay residents experiencing one or more falls with major injury</v>
          </cell>
          <cell r="I275" t="str">
            <v>Long Stay</v>
          </cell>
          <cell r="J275">
            <v>0</v>
          </cell>
          <cell r="K275"/>
          <cell r="L275">
            <v>0</v>
          </cell>
          <cell r="M275"/>
          <cell r="N275">
            <v>0</v>
          </cell>
          <cell r="O275"/>
          <cell r="P275">
            <v>0</v>
          </cell>
          <cell r="Q275"/>
          <cell r="R275">
            <v>0</v>
          </cell>
          <cell r="S275"/>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410</v>
          </cell>
          <cell r="H276" t="str">
            <v>Percentage of long-stay residents experiencing one or more falls with major injury</v>
          </cell>
          <cell r="I276" t="str">
            <v>Long Stay</v>
          </cell>
          <cell r="J276">
            <v>0</v>
          </cell>
          <cell r="K276"/>
          <cell r="L276">
            <v>0</v>
          </cell>
          <cell r="M276"/>
          <cell r="N276">
            <v>0</v>
          </cell>
          <cell r="O276"/>
          <cell r="P276">
            <v>0</v>
          </cell>
          <cell r="Q276"/>
          <cell r="R276">
            <v>0</v>
          </cell>
          <cell r="S276"/>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410</v>
          </cell>
          <cell r="H277" t="str">
            <v>Percentage of long-stay residents experiencing one or more falls with major injury</v>
          </cell>
          <cell r="I277" t="str">
            <v>Long Stay</v>
          </cell>
          <cell r="J277">
            <v>1.2195100000000001</v>
          </cell>
          <cell r="K277"/>
          <cell r="L277">
            <v>5.0632900000000003</v>
          </cell>
          <cell r="M277"/>
          <cell r="N277">
            <v>5.0632900000000003</v>
          </cell>
          <cell r="O277"/>
          <cell r="P277">
            <v>4.7058799999999996</v>
          </cell>
          <cell r="Q277"/>
          <cell r="R277">
            <v>3.9999980000000002</v>
          </cell>
          <cell r="S277"/>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410</v>
          </cell>
          <cell r="H278" t="str">
            <v>Percentage of long-stay residents experiencing one or more falls with major injury</v>
          </cell>
          <cell r="I278" t="str">
            <v>Long Stay</v>
          </cell>
          <cell r="J278">
            <v>4.4117600000000001</v>
          </cell>
          <cell r="K278"/>
          <cell r="L278">
            <v>4.2253499999999997</v>
          </cell>
          <cell r="M278"/>
          <cell r="N278">
            <v>4.9382700000000002</v>
          </cell>
          <cell r="O278"/>
          <cell r="P278">
            <v>2.0408200000000001</v>
          </cell>
          <cell r="Q278"/>
          <cell r="R278">
            <v>3.773584</v>
          </cell>
          <cell r="S278"/>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410</v>
          </cell>
          <cell r="H279" t="str">
            <v>Percentage of long-stay residents experiencing one or more falls with major injury</v>
          </cell>
          <cell r="I279" t="str">
            <v>Long Stay</v>
          </cell>
          <cell r="J279">
            <v>0</v>
          </cell>
          <cell r="K279"/>
          <cell r="L279">
            <v>3.125</v>
          </cell>
          <cell r="M279"/>
          <cell r="N279">
            <v>6.25</v>
          </cell>
          <cell r="O279"/>
          <cell r="P279">
            <v>7.1428599999999998</v>
          </cell>
          <cell r="Q279"/>
          <cell r="R279">
            <v>4.1322320000000001</v>
          </cell>
          <cell r="S279"/>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410</v>
          </cell>
          <cell r="H280" t="str">
            <v>Percentage of long-stay residents experiencing one or more falls with major injury</v>
          </cell>
          <cell r="I280" t="str">
            <v>Long Stay</v>
          </cell>
          <cell r="J280">
            <v>1.2195100000000001</v>
          </cell>
          <cell r="K280"/>
          <cell r="L280">
            <v>1.2195100000000001</v>
          </cell>
          <cell r="M280"/>
          <cell r="N280">
            <v>1.2658199999999999</v>
          </cell>
          <cell r="O280"/>
          <cell r="P280">
            <v>1.25</v>
          </cell>
          <cell r="Q280"/>
          <cell r="R280">
            <v>1.238388</v>
          </cell>
          <cell r="S280"/>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410</v>
          </cell>
          <cell r="H281" t="str">
            <v>Percentage of long-stay residents experiencing one or more falls with major injury</v>
          </cell>
          <cell r="I281" t="str">
            <v>Long Stay</v>
          </cell>
          <cell r="J281">
            <v>0</v>
          </cell>
          <cell r="K281"/>
          <cell r="L281">
            <v>0</v>
          </cell>
          <cell r="M281"/>
          <cell r="N281">
            <v>0</v>
          </cell>
          <cell r="O281"/>
          <cell r="P281">
            <v>0</v>
          </cell>
          <cell r="Q281"/>
          <cell r="R281">
            <v>0</v>
          </cell>
          <cell r="S281"/>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410</v>
          </cell>
          <cell r="H282" t="str">
            <v>Percentage of long-stay residents experiencing one or more falls with major injury</v>
          </cell>
          <cell r="I282" t="str">
            <v>Long Stay</v>
          </cell>
          <cell r="J282" t="str">
            <v>*</v>
          </cell>
          <cell r="K282">
            <v>9</v>
          </cell>
          <cell r="L282" t="str">
            <v>*</v>
          </cell>
          <cell r="M282">
            <v>9</v>
          </cell>
          <cell r="N282" t="str">
            <v>*</v>
          </cell>
          <cell r="O282">
            <v>9</v>
          </cell>
          <cell r="P282" t="str">
            <v>*</v>
          </cell>
          <cell r="Q282">
            <v>9</v>
          </cell>
          <cell r="R282">
            <v>1.538462</v>
          </cell>
          <cell r="S282"/>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410</v>
          </cell>
          <cell r="H283" t="str">
            <v>Percentage of long-stay residents experiencing one or more falls with major injury</v>
          </cell>
          <cell r="I283" t="str">
            <v>Long Stay</v>
          </cell>
          <cell r="J283">
            <v>3.3333300000000001</v>
          </cell>
          <cell r="K283"/>
          <cell r="L283">
            <v>3.44828</v>
          </cell>
          <cell r="M283"/>
          <cell r="N283">
            <v>0</v>
          </cell>
          <cell r="O283"/>
          <cell r="P283">
            <v>0</v>
          </cell>
          <cell r="Q283"/>
          <cell r="R283">
            <v>1.6528929999999999</v>
          </cell>
          <cell r="S283"/>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410</v>
          </cell>
          <cell r="H284" t="str">
            <v>Percentage of long-stay residents experiencing one or more falls with major injury</v>
          </cell>
          <cell r="I284" t="str">
            <v>Long Stay</v>
          </cell>
          <cell r="J284">
            <v>0</v>
          </cell>
          <cell r="K284"/>
          <cell r="L284">
            <v>0</v>
          </cell>
          <cell r="M284"/>
          <cell r="N284">
            <v>0</v>
          </cell>
          <cell r="O284"/>
          <cell r="P284">
            <v>1.25</v>
          </cell>
          <cell r="Q284"/>
          <cell r="R284">
            <v>0.33003300000000002</v>
          </cell>
          <cell r="S284"/>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410</v>
          </cell>
          <cell r="H285" t="str">
            <v>Percentage of long-stay residents experiencing one or more falls with major injury</v>
          </cell>
          <cell r="I285" t="str">
            <v>Long Stay</v>
          </cell>
          <cell r="J285">
            <v>0</v>
          </cell>
          <cell r="K285"/>
          <cell r="L285">
            <v>1.4492799999999999</v>
          </cell>
          <cell r="M285"/>
          <cell r="N285">
            <v>0</v>
          </cell>
          <cell r="O285"/>
          <cell r="P285">
            <v>1.6666700000000001</v>
          </cell>
          <cell r="Q285"/>
          <cell r="R285">
            <v>0.78125199999999995</v>
          </cell>
          <cell r="S285"/>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410</v>
          </cell>
          <cell r="H286" t="str">
            <v>Percentage of long-stay residents experiencing one or more falls with major injury</v>
          </cell>
          <cell r="I286" t="str">
            <v>Long Stay</v>
          </cell>
          <cell r="J286">
            <v>1.38889</v>
          </cell>
          <cell r="K286"/>
          <cell r="L286">
            <v>0</v>
          </cell>
          <cell r="M286"/>
          <cell r="N286">
            <v>1.2345699999999999</v>
          </cell>
          <cell r="O286"/>
          <cell r="P286">
            <v>0</v>
          </cell>
          <cell r="Q286"/>
          <cell r="R286">
            <v>0.66006699999999996</v>
          </cell>
          <cell r="S286"/>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410</v>
          </cell>
          <cell r="H287" t="str">
            <v>Percentage of long-stay residents experiencing one or more falls with major injury</v>
          </cell>
          <cell r="I287" t="str">
            <v>Long Stay</v>
          </cell>
          <cell r="J287">
            <v>2.2222200000000001</v>
          </cell>
          <cell r="K287"/>
          <cell r="L287">
            <v>3.1578900000000001</v>
          </cell>
          <cell r="M287"/>
          <cell r="N287">
            <v>1.0869599999999999</v>
          </cell>
          <cell r="O287"/>
          <cell r="P287">
            <v>1.0989</v>
          </cell>
          <cell r="Q287"/>
          <cell r="R287">
            <v>1.9021729999999999</v>
          </cell>
          <cell r="S287"/>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410</v>
          </cell>
          <cell r="H288" t="str">
            <v>Percentage of long-stay residents experiencing one or more falls with major injury</v>
          </cell>
          <cell r="I288" t="str">
            <v>Long Stay</v>
          </cell>
          <cell r="J288">
            <v>1.96078</v>
          </cell>
          <cell r="K288"/>
          <cell r="L288">
            <v>3.6036000000000001</v>
          </cell>
          <cell r="M288"/>
          <cell r="N288">
            <v>2.4590200000000002</v>
          </cell>
          <cell r="O288"/>
          <cell r="P288">
            <v>1.63934</v>
          </cell>
          <cell r="Q288"/>
          <cell r="R288">
            <v>2.407</v>
          </cell>
          <cell r="S288"/>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410</v>
          </cell>
          <cell r="H289" t="str">
            <v>Percentage of long-stay residents experiencing one or more falls with major injury</v>
          </cell>
          <cell r="I289" t="str">
            <v>Long Stay</v>
          </cell>
          <cell r="J289">
            <v>2.5</v>
          </cell>
          <cell r="K289"/>
          <cell r="L289">
            <v>4.81928</v>
          </cell>
          <cell r="M289"/>
          <cell r="N289">
            <v>2.32558</v>
          </cell>
          <cell r="O289"/>
          <cell r="P289">
            <v>1.1764699999999999</v>
          </cell>
          <cell r="Q289"/>
          <cell r="R289">
            <v>2.6946110000000001</v>
          </cell>
          <cell r="S289"/>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410</v>
          </cell>
          <cell r="H290" t="str">
            <v>Percentage of long-stay residents experiencing one or more falls with major injury</v>
          </cell>
          <cell r="I290" t="str">
            <v>Long Stay</v>
          </cell>
          <cell r="J290">
            <v>0</v>
          </cell>
          <cell r="K290"/>
          <cell r="L290">
            <v>0</v>
          </cell>
          <cell r="M290"/>
          <cell r="N290">
            <v>0</v>
          </cell>
          <cell r="O290"/>
          <cell r="P290">
            <v>1.14943</v>
          </cell>
          <cell r="Q290"/>
          <cell r="R290">
            <v>0.28089999999999998</v>
          </cell>
          <cell r="S290"/>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410</v>
          </cell>
          <cell r="H291" t="str">
            <v>Percentage of long-stay residents experiencing one or more falls with major injury</v>
          </cell>
          <cell r="I291" t="str">
            <v>Long Stay</v>
          </cell>
          <cell r="J291" t="str">
            <v>*</v>
          </cell>
          <cell r="K291">
            <v>9</v>
          </cell>
          <cell r="L291" t="str">
            <v>*</v>
          </cell>
          <cell r="M291">
            <v>9</v>
          </cell>
          <cell r="N291" t="str">
            <v>*</v>
          </cell>
          <cell r="O291">
            <v>9</v>
          </cell>
          <cell r="P291" t="str">
            <v>*</v>
          </cell>
          <cell r="Q291">
            <v>9</v>
          </cell>
          <cell r="R291">
            <v>11.940299</v>
          </cell>
          <cell r="S291"/>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410</v>
          </cell>
          <cell r="H292" t="str">
            <v>Percentage of long-stay residents experiencing one or more falls with major injury</v>
          </cell>
          <cell r="I292" t="str">
            <v>Long Stay</v>
          </cell>
          <cell r="J292">
            <v>0.94786999999999999</v>
          </cell>
          <cell r="K292"/>
          <cell r="L292">
            <v>1.8181799999999999</v>
          </cell>
          <cell r="M292"/>
          <cell r="N292">
            <v>1.8264800000000001</v>
          </cell>
          <cell r="O292"/>
          <cell r="P292">
            <v>1.2820499999999999</v>
          </cell>
          <cell r="Q292"/>
          <cell r="R292">
            <v>1.4705870000000001</v>
          </cell>
          <cell r="S292"/>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410</v>
          </cell>
          <cell r="H293" t="str">
            <v>Percentage of long-stay residents experiencing one or more falls with major injury</v>
          </cell>
          <cell r="I293" t="str">
            <v>Long Stay</v>
          </cell>
          <cell r="J293">
            <v>4.2780699999999996</v>
          </cell>
          <cell r="K293"/>
          <cell r="L293">
            <v>3.2085599999999999</v>
          </cell>
          <cell r="M293"/>
          <cell r="N293">
            <v>2.1857899999999999</v>
          </cell>
          <cell r="O293"/>
          <cell r="P293">
            <v>1.76471</v>
          </cell>
          <cell r="Q293"/>
          <cell r="R293">
            <v>2.8885830000000001</v>
          </cell>
          <cell r="S293"/>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410</v>
          </cell>
          <cell r="H294" t="str">
            <v>Percentage of long-stay residents experiencing one or more falls with major injury</v>
          </cell>
          <cell r="I294" t="str">
            <v>Long Stay</v>
          </cell>
          <cell r="J294" t="str">
            <v>*</v>
          </cell>
          <cell r="K294">
            <v>9</v>
          </cell>
          <cell r="L294" t="str">
            <v>*</v>
          </cell>
          <cell r="M294">
            <v>9</v>
          </cell>
          <cell r="N294" t="str">
            <v>*</v>
          </cell>
          <cell r="O294">
            <v>9</v>
          </cell>
          <cell r="P294" t="str">
            <v>*</v>
          </cell>
          <cell r="Q294">
            <v>9</v>
          </cell>
          <cell r="R294">
            <v>0</v>
          </cell>
          <cell r="S294"/>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410</v>
          </cell>
          <cell r="H295" t="str">
            <v>Percentage of long-stay residents experiencing one or more falls with major injury</v>
          </cell>
          <cell r="I295" t="str">
            <v>Long Stay</v>
          </cell>
          <cell r="J295">
            <v>2.8571399999999998</v>
          </cell>
          <cell r="K295"/>
          <cell r="L295">
            <v>4.4776100000000003</v>
          </cell>
          <cell r="M295"/>
          <cell r="N295">
            <v>4.4776100000000003</v>
          </cell>
          <cell r="O295"/>
          <cell r="P295">
            <v>1.40845</v>
          </cell>
          <cell r="Q295"/>
          <cell r="R295">
            <v>3.2727249999999999</v>
          </cell>
          <cell r="S295"/>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410</v>
          </cell>
          <cell r="H296" t="str">
            <v>Percentage of long-stay residents experiencing one or more falls with major injury</v>
          </cell>
          <cell r="I296" t="str">
            <v>Long Stay</v>
          </cell>
          <cell r="J296">
            <v>2.54237</v>
          </cell>
          <cell r="K296"/>
          <cell r="L296">
            <v>0.82645000000000002</v>
          </cell>
          <cell r="M296"/>
          <cell r="N296">
            <v>0.82645000000000002</v>
          </cell>
          <cell r="O296"/>
          <cell r="P296">
            <v>3.0534400000000002</v>
          </cell>
          <cell r="Q296"/>
          <cell r="R296">
            <v>1.8329960000000001</v>
          </cell>
          <cell r="S296"/>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410</v>
          </cell>
          <cell r="H297" t="str">
            <v>Percentage of long-stay residents experiencing one or more falls with major injury</v>
          </cell>
          <cell r="I297" t="str">
            <v>Long Stay</v>
          </cell>
          <cell r="J297">
            <v>1.40845</v>
          </cell>
          <cell r="K297"/>
          <cell r="L297">
            <v>0</v>
          </cell>
          <cell r="M297"/>
          <cell r="N297">
            <v>1.2658199999999999</v>
          </cell>
          <cell r="O297"/>
          <cell r="P297">
            <v>1.25</v>
          </cell>
          <cell r="Q297"/>
          <cell r="R297">
            <v>0.99337699999999995</v>
          </cell>
          <cell r="S297"/>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410</v>
          </cell>
          <cell r="H298" t="str">
            <v>Percentage of long-stay residents experiencing one or more falls with major injury</v>
          </cell>
          <cell r="I298" t="str">
            <v>Long Stay</v>
          </cell>
          <cell r="J298">
            <v>8.4745799999999996</v>
          </cell>
          <cell r="K298"/>
          <cell r="L298">
            <v>4.6875</v>
          </cell>
          <cell r="M298"/>
          <cell r="N298">
            <v>6</v>
          </cell>
          <cell r="O298"/>
          <cell r="P298">
            <v>4.5454499999999998</v>
          </cell>
          <cell r="Q298"/>
          <cell r="R298">
            <v>5.9907839999999997</v>
          </cell>
          <cell r="S298"/>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410</v>
          </cell>
          <cell r="H299" t="str">
            <v>Percentage of long-stay residents experiencing one or more falls with major injury</v>
          </cell>
          <cell r="I299" t="str">
            <v>Long Stay</v>
          </cell>
          <cell r="J299">
            <v>5.8139500000000002</v>
          </cell>
          <cell r="K299"/>
          <cell r="L299">
            <v>3.2258100000000001</v>
          </cell>
          <cell r="M299"/>
          <cell r="N299">
            <v>2.0618599999999998</v>
          </cell>
          <cell r="O299"/>
          <cell r="P299">
            <v>0.99009999999999998</v>
          </cell>
          <cell r="Q299"/>
          <cell r="R299">
            <v>2.9177729999999999</v>
          </cell>
          <cell r="S299"/>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410</v>
          </cell>
          <cell r="H300" t="str">
            <v>Percentage of long-stay residents experiencing one or more falls with major injury</v>
          </cell>
          <cell r="I300" t="str">
            <v>Long Stay</v>
          </cell>
          <cell r="J300">
            <v>7.1428599999999998</v>
          </cell>
          <cell r="K300"/>
          <cell r="L300">
            <v>0</v>
          </cell>
          <cell r="M300"/>
          <cell r="N300">
            <v>3.3333300000000001</v>
          </cell>
          <cell r="O300"/>
          <cell r="P300">
            <v>7.4074099999999996</v>
          </cell>
          <cell r="Q300"/>
          <cell r="R300">
            <v>4.3478269999999997</v>
          </cell>
          <cell r="S300"/>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410</v>
          </cell>
          <cell r="H301" t="str">
            <v>Percentage of long-stay residents experiencing one or more falls with major injury</v>
          </cell>
          <cell r="I301" t="str">
            <v>Long Stay</v>
          </cell>
          <cell r="J301">
            <v>8.5714299999999994</v>
          </cell>
          <cell r="K301"/>
          <cell r="L301">
            <v>6.25</v>
          </cell>
          <cell r="M301"/>
          <cell r="N301">
            <v>6.25</v>
          </cell>
          <cell r="O301"/>
          <cell r="P301">
            <v>3.44828</v>
          </cell>
          <cell r="Q301"/>
          <cell r="R301">
            <v>6.2500010000000001</v>
          </cell>
          <cell r="S301"/>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410</v>
          </cell>
          <cell r="H302" t="str">
            <v>Percentage of long-stay residents experiencing one or more falls with major injury</v>
          </cell>
          <cell r="I302" t="str">
            <v>Long Stay</v>
          </cell>
          <cell r="J302">
            <v>10.81081</v>
          </cell>
          <cell r="K302"/>
          <cell r="L302">
            <v>6.9767400000000004</v>
          </cell>
          <cell r="M302"/>
          <cell r="N302">
            <v>3.92157</v>
          </cell>
          <cell r="O302"/>
          <cell r="P302">
            <v>5.7692300000000003</v>
          </cell>
          <cell r="Q302"/>
          <cell r="R302">
            <v>6.5573759999999996</v>
          </cell>
          <cell r="S302"/>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410</v>
          </cell>
          <cell r="H303" t="str">
            <v>Percentage of long-stay residents experiencing one or more falls with major injury</v>
          </cell>
          <cell r="I303" t="str">
            <v>Long Stay</v>
          </cell>
          <cell r="J303">
            <v>0</v>
          </cell>
          <cell r="K303"/>
          <cell r="L303">
            <v>0</v>
          </cell>
          <cell r="M303"/>
          <cell r="N303">
            <v>0</v>
          </cell>
          <cell r="O303"/>
          <cell r="P303">
            <v>0</v>
          </cell>
          <cell r="Q303"/>
          <cell r="R303">
            <v>0</v>
          </cell>
          <cell r="S303"/>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410</v>
          </cell>
          <cell r="H304" t="str">
            <v>Percentage of long-stay residents experiencing one or more falls with major injury</v>
          </cell>
          <cell r="I304" t="str">
            <v>Long Stay</v>
          </cell>
          <cell r="J304">
            <v>6.5217400000000003</v>
          </cell>
          <cell r="K304"/>
          <cell r="L304">
            <v>8.88889</v>
          </cell>
          <cell r="M304"/>
          <cell r="N304">
            <v>2.2222200000000001</v>
          </cell>
          <cell r="O304"/>
          <cell r="P304">
            <v>0</v>
          </cell>
          <cell r="Q304"/>
          <cell r="R304">
            <v>4.4198890000000004</v>
          </cell>
          <cell r="S304"/>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410</v>
          </cell>
          <cell r="H305" t="str">
            <v>Percentage of long-stay residents experiencing one or more falls with major injury</v>
          </cell>
          <cell r="I305" t="str">
            <v>Long Stay</v>
          </cell>
          <cell r="J305">
            <v>8.6956500000000005</v>
          </cell>
          <cell r="K305"/>
          <cell r="L305">
            <v>4.3478300000000001</v>
          </cell>
          <cell r="M305"/>
          <cell r="N305">
            <v>2.5640999999999998</v>
          </cell>
          <cell r="O305"/>
          <cell r="P305">
            <v>4.1666699999999999</v>
          </cell>
          <cell r="Q305"/>
          <cell r="R305">
            <v>4.9250540000000003</v>
          </cell>
          <cell r="S305"/>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410</v>
          </cell>
          <cell r="H306" t="str">
            <v>Percentage of long-stay residents experiencing one or more falls with major injury</v>
          </cell>
          <cell r="I306" t="str">
            <v>Long Stay</v>
          </cell>
          <cell r="J306">
            <v>0.88105999999999995</v>
          </cell>
          <cell r="K306"/>
          <cell r="L306">
            <v>1.36364</v>
          </cell>
          <cell r="M306"/>
          <cell r="N306">
            <v>2.2321399999999998</v>
          </cell>
          <cell r="O306"/>
          <cell r="P306">
            <v>1.27119</v>
          </cell>
          <cell r="Q306"/>
          <cell r="R306">
            <v>1.433298</v>
          </cell>
          <cell r="S306"/>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410</v>
          </cell>
          <cell r="H307" t="str">
            <v>Percentage of long-stay residents experiencing one or more falls with major injury</v>
          </cell>
          <cell r="I307" t="str">
            <v>Long Stay</v>
          </cell>
          <cell r="J307" t="str">
            <v>*</v>
          </cell>
          <cell r="K307">
            <v>9</v>
          </cell>
          <cell r="L307" t="str">
            <v>*</v>
          </cell>
          <cell r="M307">
            <v>9</v>
          </cell>
          <cell r="N307" t="str">
            <v>*</v>
          </cell>
          <cell r="O307">
            <v>9</v>
          </cell>
          <cell r="P307" t="str">
            <v>*</v>
          </cell>
          <cell r="Q307">
            <v>9</v>
          </cell>
          <cell r="R307">
            <v>0</v>
          </cell>
          <cell r="S307"/>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410</v>
          </cell>
          <cell r="H308" t="str">
            <v>Percentage of long-stay residents experiencing one or more falls with major injury</v>
          </cell>
          <cell r="I308" t="str">
            <v>Long Stay</v>
          </cell>
          <cell r="J308">
            <v>0</v>
          </cell>
          <cell r="K308"/>
          <cell r="L308">
            <v>0</v>
          </cell>
          <cell r="M308"/>
          <cell r="N308">
            <v>2.63158</v>
          </cell>
          <cell r="O308"/>
          <cell r="P308">
            <v>3.0303</v>
          </cell>
          <cell r="Q308"/>
          <cell r="R308">
            <v>1.4388479999999999</v>
          </cell>
          <cell r="S308"/>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410</v>
          </cell>
          <cell r="H309" t="str">
            <v>Percentage of long-stay residents experiencing one or more falls with major injury</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410</v>
          </cell>
          <cell r="H310" t="str">
            <v>Percentage of long-stay residents experiencing one or more falls with major injury</v>
          </cell>
          <cell r="I310" t="str">
            <v>Long Stay</v>
          </cell>
          <cell r="J310">
            <v>4.65116</v>
          </cell>
          <cell r="K310"/>
          <cell r="L310" t="str">
            <v>*</v>
          </cell>
          <cell r="M310">
            <v>9</v>
          </cell>
          <cell r="N310">
            <v>1.40845</v>
          </cell>
          <cell r="O310"/>
          <cell r="P310">
            <v>0</v>
          </cell>
          <cell r="Q310"/>
          <cell r="R310">
            <v>1.5463910000000001</v>
          </cell>
          <cell r="S310"/>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410</v>
          </cell>
          <cell r="H311" t="str">
            <v>Percentage of long-stay residents experiencing one or more falls with major injury</v>
          </cell>
          <cell r="I311" t="str">
            <v>Long Stay</v>
          </cell>
          <cell r="J311">
            <v>0</v>
          </cell>
          <cell r="K311"/>
          <cell r="L311">
            <v>2.0833300000000001</v>
          </cell>
          <cell r="M311"/>
          <cell r="N311">
            <v>1.88679</v>
          </cell>
          <cell r="O311"/>
          <cell r="P311">
            <v>4</v>
          </cell>
          <cell r="Q311"/>
          <cell r="R311">
            <v>2.083332</v>
          </cell>
          <cell r="S311"/>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410</v>
          </cell>
          <cell r="H312" t="str">
            <v>Percentage of long-stay residents experiencing one or more falls with major injury</v>
          </cell>
          <cell r="I312" t="str">
            <v>Long Stay</v>
          </cell>
          <cell r="J312">
            <v>0</v>
          </cell>
          <cell r="K312"/>
          <cell r="L312">
            <v>0</v>
          </cell>
          <cell r="M312"/>
          <cell r="N312" t="str">
            <v>*</v>
          </cell>
          <cell r="O312">
            <v>9</v>
          </cell>
          <cell r="P312">
            <v>0</v>
          </cell>
          <cell r="Q312"/>
          <cell r="R312">
            <v>0</v>
          </cell>
          <cell r="S312"/>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410</v>
          </cell>
          <cell r="H313" t="str">
            <v>Percentage of long-stay residents experiencing one or more falls with major injury</v>
          </cell>
          <cell r="I313" t="str">
            <v>Long Stay</v>
          </cell>
          <cell r="J313">
            <v>0</v>
          </cell>
          <cell r="K313"/>
          <cell r="L313">
            <v>0</v>
          </cell>
          <cell r="M313"/>
          <cell r="N313">
            <v>0</v>
          </cell>
          <cell r="O313"/>
          <cell r="P313">
            <v>0</v>
          </cell>
          <cell r="Q313"/>
          <cell r="R313">
            <v>0</v>
          </cell>
          <cell r="S313"/>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410</v>
          </cell>
          <cell r="H314" t="str">
            <v>Percentage of long-stay residents experiencing one or more falls with major injury</v>
          </cell>
          <cell r="I314" t="str">
            <v>Long Stay</v>
          </cell>
          <cell r="J314">
            <v>0</v>
          </cell>
          <cell r="K314"/>
          <cell r="L314">
            <v>3.3898299999999999</v>
          </cell>
          <cell r="M314"/>
          <cell r="N314">
            <v>4.61538</v>
          </cell>
          <cell r="O314"/>
          <cell r="P314">
            <v>2</v>
          </cell>
          <cell r="Q314"/>
          <cell r="R314">
            <v>2.6548660000000002</v>
          </cell>
          <cell r="S314"/>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410</v>
          </cell>
          <cell r="H315" t="str">
            <v>Percentage of long-stay residents experiencing one or more falls with major injury</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410</v>
          </cell>
          <cell r="H316" t="str">
            <v>Percentage of long-stay residents experiencing one or more falls with major injury</v>
          </cell>
          <cell r="I316" t="str">
            <v>Long Stay</v>
          </cell>
          <cell r="J316">
            <v>2.7397300000000002</v>
          </cell>
          <cell r="K316"/>
          <cell r="L316">
            <v>2.53165</v>
          </cell>
          <cell r="M316"/>
          <cell r="N316">
            <v>4.81928</v>
          </cell>
          <cell r="O316"/>
          <cell r="P316">
            <v>6.9767400000000004</v>
          </cell>
          <cell r="Q316"/>
          <cell r="R316">
            <v>4.3613720000000002</v>
          </cell>
          <cell r="S316"/>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410</v>
          </cell>
          <cell r="H317" t="str">
            <v>Percentage of long-stay residents experiencing one or more falls with major injury</v>
          </cell>
          <cell r="I317" t="str">
            <v>Long Stay</v>
          </cell>
          <cell r="J317">
            <v>0</v>
          </cell>
          <cell r="K317"/>
          <cell r="L317">
            <v>5.0847499999999997</v>
          </cell>
          <cell r="M317"/>
          <cell r="N317">
            <v>6.7796599999999998</v>
          </cell>
          <cell r="O317"/>
          <cell r="P317">
            <v>7.5757599999999998</v>
          </cell>
          <cell r="Q317"/>
          <cell r="R317">
            <v>4.9382729999999997</v>
          </cell>
          <cell r="S317"/>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410</v>
          </cell>
          <cell r="H318" t="str">
            <v>Percentage of long-stay residents experiencing one or more falls with major injury</v>
          </cell>
          <cell r="I318" t="str">
            <v>Long Stay</v>
          </cell>
          <cell r="J318">
            <v>0</v>
          </cell>
          <cell r="K318"/>
          <cell r="L318">
            <v>0</v>
          </cell>
          <cell r="M318"/>
          <cell r="N318">
            <v>0.65788999999999997</v>
          </cell>
          <cell r="O318"/>
          <cell r="P318">
            <v>1.91083</v>
          </cell>
          <cell r="Q318"/>
          <cell r="R318">
            <v>0.65466400000000002</v>
          </cell>
          <cell r="S318"/>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410</v>
          </cell>
          <cell r="H319" t="str">
            <v>Percentage of long-stay residents experiencing one or more falls with major injury</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410</v>
          </cell>
          <cell r="H320" t="str">
            <v>Percentage of long-stay residents experiencing one or more falls with major injury</v>
          </cell>
          <cell r="I320" t="str">
            <v>Long Stay</v>
          </cell>
          <cell r="J320">
            <v>5.3061199999999999</v>
          </cell>
          <cell r="K320"/>
          <cell r="L320">
            <v>5.7471300000000003</v>
          </cell>
          <cell r="M320"/>
          <cell r="N320">
            <v>5.9055099999999996</v>
          </cell>
          <cell r="O320"/>
          <cell r="P320">
            <v>3.3195000000000001</v>
          </cell>
          <cell r="Q320"/>
          <cell r="R320">
            <v>5.0949039999999997</v>
          </cell>
          <cell r="S320"/>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410</v>
          </cell>
          <cell r="H321" t="str">
            <v>Percentage of long-stay residents experiencing one or more falls with major injury</v>
          </cell>
          <cell r="I321" t="str">
            <v>Long Stay</v>
          </cell>
          <cell r="J321">
            <v>1.7543899999999999</v>
          </cell>
          <cell r="K321"/>
          <cell r="L321">
            <v>1.6666700000000001</v>
          </cell>
          <cell r="M321"/>
          <cell r="N321">
            <v>1.4285699999999999</v>
          </cell>
          <cell r="O321"/>
          <cell r="P321">
            <v>0</v>
          </cell>
          <cell r="Q321"/>
          <cell r="R321">
            <v>1.176472</v>
          </cell>
          <cell r="S321"/>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410</v>
          </cell>
          <cell r="H322" t="str">
            <v>Percentage of long-stay residents experiencing one or more falls with major injury</v>
          </cell>
          <cell r="I322" t="str">
            <v>Long Stay</v>
          </cell>
          <cell r="J322">
            <v>1.49254</v>
          </cell>
          <cell r="K322"/>
          <cell r="L322">
            <v>0</v>
          </cell>
          <cell r="M322"/>
          <cell r="N322">
            <v>0</v>
          </cell>
          <cell r="O322"/>
          <cell r="P322">
            <v>0</v>
          </cell>
          <cell r="Q322"/>
          <cell r="R322">
            <v>0.359713</v>
          </cell>
          <cell r="S322"/>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410</v>
          </cell>
          <cell r="H323" t="str">
            <v>Percentage of long-stay residents experiencing one or more falls with major injury</v>
          </cell>
          <cell r="I323" t="str">
            <v>Long Stay</v>
          </cell>
          <cell r="J323">
            <v>2.7027000000000001</v>
          </cell>
          <cell r="K323"/>
          <cell r="L323">
            <v>1.25</v>
          </cell>
          <cell r="M323"/>
          <cell r="N323">
            <v>1.3513500000000001</v>
          </cell>
          <cell r="O323"/>
          <cell r="P323">
            <v>2.63158</v>
          </cell>
          <cell r="Q323"/>
          <cell r="R323">
            <v>1.9736830000000001</v>
          </cell>
          <cell r="S323"/>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410</v>
          </cell>
          <cell r="H324" t="str">
            <v>Percentage of long-stay residents experiencing one or more falls with major injury</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410</v>
          </cell>
          <cell r="H325" t="str">
            <v>Percentage of long-stay residents experiencing one or more falls with major injury</v>
          </cell>
          <cell r="I325" t="str">
            <v>Long Stay</v>
          </cell>
          <cell r="J325" t="str">
            <v>*</v>
          </cell>
          <cell r="K325">
            <v>9</v>
          </cell>
          <cell r="L325">
            <v>0</v>
          </cell>
          <cell r="M325"/>
          <cell r="N325">
            <v>0</v>
          </cell>
          <cell r="O325"/>
          <cell r="P325">
            <v>7.69231</v>
          </cell>
          <cell r="Q325"/>
          <cell r="R325">
            <v>2.3529420000000001</v>
          </cell>
          <cell r="S325"/>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410</v>
          </cell>
          <cell r="H326" t="str">
            <v>Percentage of long-stay residents experiencing one or more falls with major injury</v>
          </cell>
          <cell r="I326" t="str">
            <v>Long Stay</v>
          </cell>
          <cell r="J326">
            <v>5.9405900000000003</v>
          </cell>
          <cell r="K326"/>
          <cell r="L326">
            <v>6.9306900000000002</v>
          </cell>
          <cell r="M326"/>
          <cell r="N326">
            <v>4.8543700000000003</v>
          </cell>
          <cell r="O326"/>
          <cell r="P326">
            <v>3.7037</v>
          </cell>
          <cell r="Q326"/>
          <cell r="R326">
            <v>5.3268740000000001</v>
          </cell>
          <cell r="S326"/>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410</v>
          </cell>
          <cell r="H327" t="str">
            <v>Percentage of long-stay residents experiencing one or more falls with major injury</v>
          </cell>
          <cell r="I327" t="str">
            <v>Long Stay</v>
          </cell>
          <cell r="J327">
            <v>2.8169</v>
          </cell>
          <cell r="K327"/>
          <cell r="L327">
            <v>1.38889</v>
          </cell>
          <cell r="M327"/>
          <cell r="N327">
            <v>4.0540500000000002</v>
          </cell>
          <cell r="O327"/>
          <cell r="P327">
            <v>4.2253499999999997</v>
          </cell>
          <cell r="Q327"/>
          <cell r="R327">
            <v>3.1249980000000002</v>
          </cell>
          <cell r="S327"/>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410</v>
          </cell>
          <cell r="H328" t="str">
            <v>Percentage of long-stay residents experiencing one or more falls with major injury</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410</v>
          </cell>
          <cell r="H329" t="str">
            <v>Percentage of long-stay residents experiencing one or more falls with major injury</v>
          </cell>
          <cell r="I329" t="str">
            <v>Long Stay</v>
          </cell>
          <cell r="J329">
            <v>0</v>
          </cell>
          <cell r="K329"/>
          <cell r="L329">
            <v>0</v>
          </cell>
          <cell r="M329"/>
          <cell r="N329">
            <v>0</v>
          </cell>
          <cell r="O329"/>
          <cell r="P329">
            <v>1.63934</v>
          </cell>
          <cell r="Q329"/>
          <cell r="R329">
            <v>0.43289899999999998</v>
          </cell>
          <cell r="S329"/>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410</v>
          </cell>
          <cell r="H330" t="str">
            <v>Percentage of long-stay residents experiencing one or more falls with major injury</v>
          </cell>
          <cell r="I330" t="str">
            <v>Long Stay</v>
          </cell>
          <cell r="J330" t="str">
            <v>*</v>
          </cell>
          <cell r="K330">
            <v>9</v>
          </cell>
          <cell r="L330" t="str">
            <v>*</v>
          </cell>
          <cell r="M330">
            <v>9</v>
          </cell>
          <cell r="N330" t="str">
            <v>*</v>
          </cell>
          <cell r="O330">
            <v>9</v>
          </cell>
          <cell r="P330" t="str">
            <v>*</v>
          </cell>
          <cell r="Q330">
            <v>9</v>
          </cell>
          <cell r="R330">
            <v>0</v>
          </cell>
          <cell r="S330"/>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410</v>
          </cell>
          <cell r="H331" t="str">
            <v>Percentage of long-stay residents experiencing one or more falls with major injury</v>
          </cell>
          <cell r="I331" t="str">
            <v>Long Stay</v>
          </cell>
          <cell r="J331">
            <v>5.0847499999999997</v>
          </cell>
          <cell r="K331"/>
          <cell r="L331">
            <v>9.8360699999999994</v>
          </cell>
          <cell r="M331"/>
          <cell r="N331">
            <v>2.7397300000000002</v>
          </cell>
          <cell r="O331"/>
          <cell r="P331">
            <v>1.31579</v>
          </cell>
          <cell r="Q331"/>
          <cell r="R331">
            <v>4.4609699999999997</v>
          </cell>
          <cell r="S331"/>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410</v>
          </cell>
          <cell r="H332" t="str">
            <v>Percentage of long-stay residents experiencing one or more falls with major injury</v>
          </cell>
          <cell r="I332" t="str">
            <v>Long Stay</v>
          </cell>
          <cell r="J332">
            <v>3.5714299999999999</v>
          </cell>
          <cell r="K332"/>
          <cell r="L332">
            <v>2.1428600000000002</v>
          </cell>
          <cell r="M332"/>
          <cell r="N332">
            <v>0</v>
          </cell>
          <cell r="O332"/>
          <cell r="P332">
            <v>1.51515</v>
          </cell>
          <cell r="Q332"/>
          <cell r="R332">
            <v>1.8281540000000001</v>
          </cell>
          <cell r="S332"/>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410</v>
          </cell>
          <cell r="H333" t="str">
            <v>Percentage of long-stay residents experiencing one or more falls with major injury</v>
          </cell>
          <cell r="I333" t="str">
            <v>Long Stay</v>
          </cell>
          <cell r="J333">
            <v>2.3809499999999999</v>
          </cell>
          <cell r="K333"/>
          <cell r="L333">
            <v>3.7974700000000001</v>
          </cell>
          <cell r="M333"/>
          <cell r="N333">
            <v>8.75</v>
          </cell>
          <cell r="O333"/>
          <cell r="P333">
            <v>7.1428599999999998</v>
          </cell>
          <cell r="Q333"/>
          <cell r="R333">
            <v>5.504588</v>
          </cell>
          <cell r="S333"/>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410</v>
          </cell>
          <cell r="H334" t="str">
            <v>Percentage of long-stay residents experiencing one or more falls with major injury</v>
          </cell>
          <cell r="I334" t="str">
            <v>Long Stay</v>
          </cell>
          <cell r="J334">
            <v>0</v>
          </cell>
          <cell r="K334"/>
          <cell r="L334">
            <v>0</v>
          </cell>
          <cell r="M334"/>
          <cell r="N334">
            <v>0</v>
          </cell>
          <cell r="O334"/>
          <cell r="P334">
            <v>0</v>
          </cell>
          <cell r="Q334"/>
          <cell r="R334">
            <v>0</v>
          </cell>
          <cell r="S334"/>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410</v>
          </cell>
          <cell r="H335" t="str">
            <v>Percentage of long-stay residents experiencing one or more falls with major injury</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410</v>
          </cell>
          <cell r="H336" t="str">
            <v>Percentage of long-stay residents experiencing one or more falls with major injury</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410</v>
          </cell>
          <cell r="H337" t="str">
            <v>Percentage of long-stay residents experiencing one or more falls with major injury</v>
          </cell>
          <cell r="I337" t="str">
            <v>Long Stay</v>
          </cell>
          <cell r="J337">
            <v>2</v>
          </cell>
          <cell r="K337"/>
          <cell r="L337">
            <v>0</v>
          </cell>
          <cell r="M337"/>
          <cell r="N337">
            <v>0</v>
          </cell>
          <cell r="O337"/>
          <cell r="P337">
            <v>0</v>
          </cell>
          <cell r="Q337"/>
          <cell r="R337">
            <v>0.48543700000000001</v>
          </cell>
          <cell r="S337"/>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410</v>
          </cell>
          <cell r="H338" t="str">
            <v>Percentage of long-stay residents experiencing one or more falls with major injury</v>
          </cell>
          <cell r="I338" t="str">
            <v>Long Stay</v>
          </cell>
          <cell r="J338">
            <v>0</v>
          </cell>
          <cell r="K338"/>
          <cell r="L338">
            <v>4</v>
          </cell>
          <cell r="M338"/>
          <cell r="N338">
            <v>8</v>
          </cell>
          <cell r="O338"/>
          <cell r="P338">
            <v>3.7037</v>
          </cell>
          <cell r="Q338"/>
          <cell r="R338">
            <v>3.9603950000000001</v>
          </cell>
          <cell r="S338"/>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410</v>
          </cell>
          <cell r="H339" t="str">
            <v>Percentage of long-stay residents experiencing one or more falls with major injury</v>
          </cell>
          <cell r="I339" t="str">
            <v>Long Stay</v>
          </cell>
          <cell r="J339">
            <v>5.1948100000000004</v>
          </cell>
          <cell r="K339"/>
          <cell r="L339">
            <v>6.4102600000000001</v>
          </cell>
          <cell r="M339"/>
          <cell r="N339">
            <v>11.25</v>
          </cell>
          <cell r="O339"/>
          <cell r="P339">
            <v>11.90476</v>
          </cell>
          <cell r="Q339"/>
          <cell r="R339">
            <v>8.777431</v>
          </cell>
          <cell r="S339"/>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410</v>
          </cell>
          <cell r="H340" t="str">
            <v>Percentage of long-stay residents experiencing one or more falls with major injury</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410</v>
          </cell>
          <cell r="H341" t="str">
            <v>Percentage of long-stay residents experiencing one or more falls with major injury</v>
          </cell>
          <cell r="I341" t="str">
            <v>Long Stay</v>
          </cell>
          <cell r="J341">
            <v>6.3829799999999999</v>
          </cell>
          <cell r="K341"/>
          <cell r="L341">
            <v>1.0638300000000001</v>
          </cell>
          <cell r="M341"/>
          <cell r="N341">
            <v>0</v>
          </cell>
          <cell r="O341"/>
          <cell r="P341">
            <v>0</v>
          </cell>
          <cell r="Q341"/>
          <cell r="R341">
            <v>1.9230769999999999</v>
          </cell>
          <cell r="S341"/>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410</v>
          </cell>
          <cell r="H342" t="str">
            <v>Percentage of long-stay residents experiencing one or more falls with major injury</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410</v>
          </cell>
          <cell r="H343" t="str">
            <v>Percentage of long-stay residents experiencing one or more falls with major injury</v>
          </cell>
          <cell r="I343" t="str">
            <v>Long Stay</v>
          </cell>
          <cell r="J343">
            <v>3.5294099999999999</v>
          </cell>
          <cell r="K343"/>
          <cell r="L343">
            <v>5.5555599999999998</v>
          </cell>
          <cell r="M343"/>
          <cell r="N343">
            <v>4.4444400000000002</v>
          </cell>
          <cell r="O343"/>
          <cell r="P343">
            <v>2.1739099999999998</v>
          </cell>
          <cell r="Q343"/>
          <cell r="R343">
            <v>3.921567</v>
          </cell>
          <cell r="S343"/>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410</v>
          </cell>
          <cell r="H344" t="str">
            <v>Percentage of long-stay residents experiencing one or more falls with major injury</v>
          </cell>
          <cell r="I344" t="str">
            <v>Long Stay</v>
          </cell>
          <cell r="J344" t="str">
            <v>*</v>
          </cell>
          <cell r="K344">
            <v>9</v>
          </cell>
          <cell r="L344" t="str">
            <v>*</v>
          </cell>
          <cell r="M344">
            <v>9</v>
          </cell>
          <cell r="N344" t="str">
            <v>*</v>
          </cell>
          <cell r="O344">
            <v>9</v>
          </cell>
          <cell r="P344" t="str">
            <v>*</v>
          </cell>
          <cell r="Q344">
            <v>9</v>
          </cell>
          <cell r="R344">
            <v>0</v>
          </cell>
          <cell r="S344"/>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410</v>
          </cell>
          <cell r="H345" t="str">
            <v>Percentage of long-stay residents experiencing one or more falls with major injury</v>
          </cell>
          <cell r="I345" t="str">
            <v>Long Stay</v>
          </cell>
          <cell r="J345" t="str">
            <v>*</v>
          </cell>
          <cell r="K345">
            <v>9</v>
          </cell>
          <cell r="L345" t="str">
            <v>*</v>
          </cell>
          <cell r="M345">
            <v>9</v>
          </cell>
          <cell r="N345" t="str">
            <v>*</v>
          </cell>
          <cell r="O345">
            <v>9</v>
          </cell>
          <cell r="P345" t="str">
            <v>*</v>
          </cell>
          <cell r="Q345">
            <v>9</v>
          </cell>
          <cell r="R345">
            <v>0</v>
          </cell>
          <cell r="S345"/>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410</v>
          </cell>
          <cell r="H346" t="str">
            <v>Percentage of long-stay residents experiencing one or more falls with major injury</v>
          </cell>
          <cell r="I346" t="str">
            <v>Long Stay</v>
          </cell>
          <cell r="J346">
            <v>3.7037</v>
          </cell>
          <cell r="K346"/>
          <cell r="L346">
            <v>3.7037</v>
          </cell>
          <cell r="M346"/>
          <cell r="N346">
            <v>6.8965500000000004</v>
          </cell>
          <cell r="O346"/>
          <cell r="P346">
            <v>13.33333</v>
          </cell>
          <cell r="Q346"/>
          <cell r="R346">
            <v>7.0796429999999999</v>
          </cell>
          <cell r="S346"/>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410</v>
          </cell>
          <cell r="H347" t="str">
            <v>Percentage of long-stay residents experiencing one or more falls with major injury</v>
          </cell>
          <cell r="I347" t="str">
            <v>Long Stay</v>
          </cell>
          <cell r="J347">
            <v>2.9411800000000001</v>
          </cell>
          <cell r="K347"/>
          <cell r="L347">
            <v>4.7945200000000003</v>
          </cell>
          <cell r="M347"/>
          <cell r="N347">
            <v>4.0268499999999996</v>
          </cell>
          <cell r="O347"/>
          <cell r="P347">
            <v>2</v>
          </cell>
          <cell r="Q347"/>
          <cell r="R347">
            <v>3.4423430000000002</v>
          </cell>
          <cell r="S347"/>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410</v>
          </cell>
          <cell r="H348" t="str">
            <v>Percentage of long-stay residents experiencing one or more falls with major injury</v>
          </cell>
          <cell r="I348" t="str">
            <v>Long Stay</v>
          </cell>
          <cell r="J348">
            <v>2.1276600000000001</v>
          </cell>
          <cell r="K348"/>
          <cell r="L348">
            <v>1.9230799999999999</v>
          </cell>
          <cell r="M348"/>
          <cell r="N348">
            <v>2.3809499999999999</v>
          </cell>
          <cell r="O348"/>
          <cell r="P348">
            <v>1.9230799999999999</v>
          </cell>
          <cell r="Q348"/>
          <cell r="R348">
            <v>2.07254</v>
          </cell>
          <cell r="S348"/>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410</v>
          </cell>
          <cell r="H349" t="str">
            <v>Percentage of long-stay residents experiencing one or more falls with major injury</v>
          </cell>
          <cell r="I349" t="str">
            <v>Long Stay</v>
          </cell>
          <cell r="J349" t="str">
            <v>*</v>
          </cell>
          <cell r="K349">
            <v>9</v>
          </cell>
          <cell r="L349" t="str">
            <v>*</v>
          </cell>
          <cell r="M349">
            <v>9</v>
          </cell>
          <cell r="N349" t="str">
            <v>*</v>
          </cell>
          <cell r="O349">
            <v>9</v>
          </cell>
          <cell r="P349" t="str">
            <v>*</v>
          </cell>
          <cell r="Q349">
            <v>9</v>
          </cell>
          <cell r="R349">
            <v>0</v>
          </cell>
          <cell r="S349"/>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410</v>
          </cell>
          <cell r="H350" t="str">
            <v>Percentage of long-stay residents experiencing one or more falls with major injury</v>
          </cell>
          <cell r="I350" t="str">
            <v>Long Stay</v>
          </cell>
          <cell r="J350" t="str">
            <v>*</v>
          </cell>
          <cell r="K350">
            <v>9</v>
          </cell>
          <cell r="L350" t="str">
            <v>*</v>
          </cell>
          <cell r="M350">
            <v>9</v>
          </cell>
          <cell r="N350" t="str">
            <v>*</v>
          </cell>
          <cell r="O350">
            <v>9</v>
          </cell>
          <cell r="P350" t="str">
            <v>*</v>
          </cell>
          <cell r="Q350">
            <v>9</v>
          </cell>
          <cell r="R350">
            <v>0</v>
          </cell>
          <cell r="S350"/>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410</v>
          </cell>
          <cell r="H351" t="str">
            <v>Percentage of long-stay residents experiencing one or more falls with major injury</v>
          </cell>
          <cell r="I351" t="str">
            <v>Long Stay</v>
          </cell>
          <cell r="J351">
            <v>3.5294099999999999</v>
          </cell>
          <cell r="K351"/>
          <cell r="L351">
            <v>6.5217400000000003</v>
          </cell>
          <cell r="M351"/>
          <cell r="N351">
            <v>8.60215</v>
          </cell>
          <cell r="O351"/>
          <cell r="P351">
            <v>6.4516099999999996</v>
          </cell>
          <cell r="Q351"/>
          <cell r="R351">
            <v>6.336087</v>
          </cell>
          <cell r="S351"/>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410</v>
          </cell>
          <cell r="H352" t="str">
            <v>Percentage of long-stay residents experiencing one or more falls with major injury</v>
          </cell>
          <cell r="I352" t="str">
            <v>Long Stay</v>
          </cell>
          <cell r="J352">
            <v>4.7618999999999998</v>
          </cell>
          <cell r="K352"/>
          <cell r="L352">
            <v>6.8965500000000004</v>
          </cell>
          <cell r="M352"/>
          <cell r="N352">
            <v>11.11111</v>
          </cell>
          <cell r="O352"/>
          <cell r="P352">
            <v>8.3333300000000001</v>
          </cell>
          <cell r="Q352"/>
          <cell r="R352">
            <v>7.9207900000000002</v>
          </cell>
          <cell r="S352"/>
          <cell r="T352" t="str">
            <v>Y</v>
          </cell>
          <cell r="U352" t="str">
            <v>2021Q3-2022Q2</v>
          </cell>
          <cell r="V352" t="str">
            <v>ONE SOUTH RIDGEDALE AVENUE, EAST HANOVER, NJ, 07936</v>
          </cell>
          <cell r="W352">
            <v>44866</v>
          </cell>
        </row>
      </sheetData>
      <sheetData sheetId="4">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419</v>
          </cell>
          <cell r="H2" t="str">
            <v>Percentage of long-stay residents who received an antipsychotic medication</v>
          </cell>
          <cell r="I2" t="str">
            <v>Long Stay</v>
          </cell>
          <cell r="J2">
            <v>14.28571</v>
          </cell>
          <cell r="K2"/>
          <cell r="L2">
            <v>15</v>
          </cell>
          <cell r="M2"/>
          <cell r="N2">
            <v>15.625</v>
          </cell>
          <cell r="O2"/>
          <cell r="P2">
            <v>13.186809999999999</v>
          </cell>
          <cell r="Q2"/>
          <cell r="R2">
            <v>14.550262999999999</v>
          </cell>
          <cell r="S2"/>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419</v>
          </cell>
          <cell r="H3" t="str">
            <v>Percentage of long-stay residents who received an antipsychotic medication</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419</v>
          </cell>
          <cell r="H4" t="str">
            <v>Percentage of long-stay residents who received an antipsychotic medication</v>
          </cell>
          <cell r="I4" t="str">
            <v>Long Stay</v>
          </cell>
          <cell r="J4">
            <v>12.903230000000001</v>
          </cell>
          <cell r="K4"/>
          <cell r="L4">
            <v>16.12903</v>
          </cell>
          <cell r="M4"/>
          <cell r="N4">
            <v>11.428570000000001</v>
          </cell>
          <cell r="O4"/>
          <cell r="P4">
            <v>11.764709999999999</v>
          </cell>
          <cell r="Q4"/>
          <cell r="R4">
            <v>12.9771</v>
          </cell>
          <cell r="S4"/>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419</v>
          </cell>
          <cell r="H5" t="str">
            <v>Percentage of long-stay residents who received an antipsychotic medication</v>
          </cell>
          <cell r="I5" t="str">
            <v>Long Stay</v>
          </cell>
          <cell r="J5">
            <v>13.69863</v>
          </cell>
          <cell r="K5"/>
          <cell r="L5">
            <v>8.5714299999999994</v>
          </cell>
          <cell r="M5"/>
          <cell r="N5">
            <v>4.4776100000000003</v>
          </cell>
          <cell r="O5"/>
          <cell r="P5">
            <v>2.5640999999999998</v>
          </cell>
          <cell r="Q5"/>
          <cell r="R5">
            <v>7.2916660000000002</v>
          </cell>
          <cell r="S5"/>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419</v>
          </cell>
          <cell r="H6" t="str">
            <v>Percentage of long-stay residents who received an antipsychotic medication</v>
          </cell>
          <cell r="I6" t="str">
            <v>Long Stay</v>
          </cell>
          <cell r="J6">
            <v>27.350429999999999</v>
          </cell>
          <cell r="K6"/>
          <cell r="L6">
            <v>28.44828</v>
          </cell>
          <cell r="M6"/>
          <cell r="N6">
            <v>18.867920000000002</v>
          </cell>
          <cell r="O6"/>
          <cell r="P6">
            <v>26.548670000000001</v>
          </cell>
          <cell r="Q6"/>
          <cell r="R6">
            <v>25.442478000000001</v>
          </cell>
          <cell r="S6"/>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419</v>
          </cell>
          <cell r="H7" t="str">
            <v>Percentage of long-stay residents who received an antipsychotic medication</v>
          </cell>
          <cell r="I7" t="str">
            <v>Long Stay</v>
          </cell>
          <cell r="J7">
            <v>4.8</v>
          </cell>
          <cell r="K7"/>
          <cell r="L7">
            <v>5.4263599999999999</v>
          </cell>
          <cell r="M7"/>
          <cell r="N7">
            <v>4.87805</v>
          </cell>
          <cell r="O7"/>
          <cell r="P7">
            <v>4.61538</v>
          </cell>
          <cell r="Q7"/>
          <cell r="R7">
            <v>4.9309659999999997</v>
          </cell>
          <cell r="S7"/>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419</v>
          </cell>
          <cell r="H8" t="str">
            <v>Percentage of long-stay residents who received an antipsychotic medication</v>
          </cell>
          <cell r="I8" t="str">
            <v>Long Stay</v>
          </cell>
          <cell r="J8">
            <v>9.45946</v>
          </cell>
          <cell r="K8"/>
          <cell r="L8">
            <v>8.1081099999999999</v>
          </cell>
          <cell r="M8"/>
          <cell r="N8">
            <v>5.5555599999999998</v>
          </cell>
          <cell r="O8"/>
          <cell r="P8">
            <v>5.7142900000000001</v>
          </cell>
          <cell r="Q8"/>
          <cell r="R8">
            <v>7.2413819999999998</v>
          </cell>
          <cell r="S8"/>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419</v>
          </cell>
          <cell r="H9" t="str">
            <v>Percentage of long-stay residents who received an antipsychotic medication</v>
          </cell>
          <cell r="I9" t="str">
            <v>Long Stay</v>
          </cell>
          <cell r="J9">
            <v>9.2592599999999994</v>
          </cell>
          <cell r="K9"/>
          <cell r="L9">
            <v>10.34483</v>
          </cell>
          <cell r="M9"/>
          <cell r="N9">
            <v>6.6666699999999999</v>
          </cell>
          <cell r="O9"/>
          <cell r="P9">
            <v>5.1724100000000002</v>
          </cell>
          <cell r="Q9"/>
          <cell r="R9">
            <v>7.8260880000000004</v>
          </cell>
          <cell r="S9"/>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419</v>
          </cell>
          <cell r="H10" t="str">
            <v>Percentage of long-stay residents who received an antipsychotic medication</v>
          </cell>
          <cell r="I10" t="str">
            <v>Long Stay</v>
          </cell>
          <cell r="J10">
            <v>2.7777799999999999</v>
          </cell>
          <cell r="K10"/>
          <cell r="L10">
            <v>4.6875</v>
          </cell>
          <cell r="M10"/>
          <cell r="N10">
            <v>6.5573800000000002</v>
          </cell>
          <cell r="O10"/>
          <cell r="P10">
            <v>3.1745999999999999</v>
          </cell>
          <cell r="Q10"/>
          <cell r="R10">
            <v>4.2307699999999997</v>
          </cell>
          <cell r="S10"/>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419</v>
          </cell>
          <cell r="H11" t="str">
            <v>Percentage of long-stay residents who received an antipsychotic medication</v>
          </cell>
          <cell r="I11" t="str">
            <v>Long Stay</v>
          </cell>
          <cell r="J11">
            <v>17.293230000000001</v>
          </cell>
          <cell r="K11"/>
          <cell r="L11">
            <v>16.058389999999999</v>
          </cell>
          <cell r="M11"/>
          <cell r="N11">
            <v>16.423359999999999</v>
          </cell>
          <cell r="O11"/>
          <cell r="P11">
            <v>14.552239999999999</v>
          </cell>
          <cell r="Q11"/>
          <cell r="R11">
            <v>16.081330000000001</v>
          </cell>
          <cell r="S11"/>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419</v>
          </cell>
          <cell r="H12" t="str">
            <v>Percentage of long-stay residents who received an antipsychotic medication</v>
          </cell>
          <cell r="I12" t="str">
            <v>Long Stay</v>
          </cell>
          <cell r="J12" t="str">
            <v>*</v>
          </cell>
          <cell r="K12">
            <v>9</v>
          </cell>
          <cell r="L12" t="str">
            <v>*</v>
          </cell>
          <cell r="M12">
            <v>9</v>
          </cell>
          <cell r="N12" t="str">
            <v>*</v>
          </cell>
          <cell r="O12">
            <v>9</v>
          </cell>
          <cell r="P12">
            <v>4.1666699999999999</v>
          </cell>
          <cell r="Q12"/>
          <cell r="R12">
            <v>8.1081099999999999</v>
          </cell>
          <cell r="S12"/>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419</v>
          </cell>
          <cell r="H13" t="str">
            <v>Percentage of long-stay residents who received an antipsychotic medication</v>
          </cell>
          <cell r="I13" t="str">
            <v>Long Stay</v>
          </cell>
          <cell r="J13">
            <v>5.2631600000000001</v>
          </cell>
          <cell r="K13"/>
          <cell r="L13">
            <v>7.2463800000000003</v>
          </cell>
          <cell r="M13"/>
          <cell r="N13">
            <v>5.38462</v>
          </cell>
          <cell r="O13"/>
          <cell r="P13">
            <v>7.5757599999999998</v>
          </cell>
          <cell r="Q13"/>
          <cell r="R13">
            <v>6.3789899999999999</v>
          </cell>
          <cell r="S13"/>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419</v>
          </cell>
          <cell r="H14" t="str">
            <v>Percentage of long-stay residents who received an antipsychotic medication</v>
          </cell>
          <cell r="I14" t="str">
            <v>Long Stay</v>
          </cell>
          <cell r="J14">
            <v>9.6774199999999997</v>
          </cell>
          <cell r="K14"/>
          <cell r="L14">
            <v>18.181819999999998</v>
          </cell>
          <cell r="M14"/>
          <cell r="N14">
            <v>6.4516099999999996</v>
          </cell>
          <cell r="O14"/>
          <cell r="P14">
            <v>6.6666699999999999</v>
          </cell>
          <cell r="Q14"/>
          <cell r="R14">
            <v>10.400001</v>
          </cell>
          <cell r="S14"/>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419</v>
          </cell>
          <cell r="H15" t="str">
            <v>Percentage of long-stay residents who received an antipsychotic medication</v>
          </cell>
          <cell r="I15" t="str">
            <v>Long Stay</v>
          </cell>
          <cell r="J15">
            <v>15.254239999999999</v>
          </cell>
          <cell r="K15"/>
          <cell r="L15">
            <v>14.65517</v>
          </cell>
          <cell r="M15"/>
          <cell r="N15">
            <v>18.103449999999999</v>
          </cell>
          <cell r="O15"/>
          <cell r="P15">
            <v>16.346150000000002</v>
          </cell>
          <cell r="Q15"/>
          <cell r="R15">
            <v>16.079294999999998</v>
          </cell>
          <cell r="S15"/>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419</v>
          </cell>
          <cell r="H16" t="str">
            <v>Percentage of long-stay residents who received an antipsychotic medication</v>
          </cell>
          <cell r="I16" t="str">
            <v>Long Stay</v>
          </cell>
          <cell r="J16">
            <v>13.414630000000001</v>
          </cell>
          <cell r="K16"/>
          <cell r="L16">
            <v>13.25301</v>
          </cell>
          <cell r="M16"/>
          <cell r="N16">
            <v>12.34568</v>
          </cell>
          <cell r="O16"/>
          <cell r="P16">
            <v>10.84337</v>
          </cell>
          <cell r="Q16"/>
          <cell r="R16">
            <v>12.462004</v>
          </cell>
          <cell r="S16"/>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419</v>
          </cell>
          <cell r="H17" t="str">
            <v>Percentage of long-stay residents who received an antipsychotic medication</v>
          </cell>
          <cell r="I17" t="str">
            <v>Long Stay</v>
          </cell>
          <cell r="J17">
            <v>11.68831</v>
          </cell>
          <cell r="K17"/>
          <cell r="L17">
            <v>11.39241</v>
          </cell>
          <cell r="M17"/>
          <cell r="N17">
            <v>11.68831</v>
          </cell>
          <cell r="O17"/>
          <cell r="P17">
            <v>11.940300000000001</v>
          </cell>
          <cell r="Q17"/>
          <cell r="R17">
            <v>11.666667</v>
          </cell>
          <cell r="S17"/>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419</v>
          </cell>
          <cell r="H18" t="str">
            <v>Percentage of long-stay residents who received an antipsychotic medication</v>
          </cell>
          <cell r="I18" t="str">
            <v>Long Stay</v>
          </cell>
          <cell r="J18">
            <v>11.538460000000001</v>
          </cell>
          <cell r="K18"/>
          <cell r="L18">
            <v>7.0707100000000001</v>
          </cell>
          <cell r="M18"/>
          <cell r="N18">
            <v>5</v>
          </cell>
          <cell r="O18"/>
          <cell r="P18">
            <v>8.49057</v>
          </cell>
          <cell r="Q18"/>
          <cell r="R18">
            <v>7.8329000000000004</v>
          </cell>
          <cell r="S18"/>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419</v>
          </cell>
          <cell r="H19" t="str">
            <v>Percentage of long-stay residents who received an antipsychotic medication</v>
          </cell>
          <cell r="I19" t="str">
            <v>Long Stay</v>
          </cell>
          <cell r="J19">
            <v>9.6</v>
          </cell>
          <cell r="K19"/>
          <cell r="L19">
            <v>8.6956500000000005</v>
          </cell>
          <cell r="M19"/>
          <cell r="N19">
            <v>4.4776100000000003</v>
          </cell>
          <cell r="O19"/>
          <cell r="P19">
            <v>1.63934</v>
          </cell>
          <cell r="Q19"/>
          <cell r="R19">
            <v>6.1657010000000003</v>
          </cell>
          <cell r="S19"/>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419</v>
          </cell>
          <cell r="H20" t="str">
            <v>Percentage of long-stay residents who received an antipsychotic medication</v>
          </cell>
          <cell r="I20" t="str">
            <v>Long Stay</v>
          </cell>
          <cell r="J20">
            <v>1.05263</v>
          </cell>
          <cell r="K20"/>
          <cell r="L20">
            <v>1.02041</v>
          </cell>
          <cell r="M20"/>
          <cell r="N20">
            <v>0</v>
          </cell>
          <cell r="O20"/>
          <cell r="P20">
            <v>0</v>
          </cell>
          <cell r="Q20"/>
          <cell r="R20">
            <v>0.52219300000000002</v>
          </cell>
          <cell r="S20"/>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419</v>
          </cell>
          <cell r="H21" t="str">
            <v>Percentage of long-stay residents who received an antipsychotic medication</v>
          </cell>
          <cell r="I21" t="str">
            <v>Long Stay</v>
          </cell>
          <cell r="J21">
            <v>11.956519999999999</v>
          </cell>
          <cell r="K21"/>
          <cell r="L21">
            <v>13.186809999999999</v>
          </cell>
          <cell r="M21"/>
          <cell r="N21">
            <v>14.43299</v>
          </cell>
          <cell r="O21"/>
          <cell r="P21">
            <v>13.68421</v>
          </cell>
          <cell r="Q21"/>
          <cell r="R21">
            <v>13.333332</v>
          </cell>
          <cell r="S21"/>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419</v>
          </cell>
          <cell r="H22" t="str">
            <v>Percentage of long-stay residents who received an antipsychotic medication</v>
          </cell>
          <cell r="I22" t="str">
            <v>Long Stay</v>
          </cell>
          <cell r="J22">
            <v>10.588240000000001</v>
          </cell>
          <cell r="K22"/>
          <cell r="L22">
            <v>11.494249999999999</v>
          </cell>
          <cell r="M22"/>
          <cell r="N22">
            <v>11.494249999999999</v>
          </cell>
          <cell r="O22"/>
          <cell r="P22">
            <v>11.23596</v>
          </cell>
          <cell r="Q22"/>
          <cell r="R22">
            <v>11.206898000000001</v>
          </cell>
          <cell r="S22"/>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419</v>
          </cell>
          <cell r="H23" t="str">
            <v>Percentage of long-stay residents who received an antipsychotic medication</v>
          </cell>
          <cell r="I23" t="str">
            <v>Long Stay</v>
          </cell>
          <cell r="J23">
            <v>7.2072099999999999</v>
          </cell>
          <cell r="K23"/>
          <cell r="L23">
            <v>6</v>
          </cell>
          <cell r="M23"/>
          <cell r="N23">
            <v>8.0357099999999999</v>
          </cell>
          <cell r="O23"/>
          <cell r="P23">
            <v>12.727270000000001</v>
          </cell>
          <cell r="Q23"/>
          <cell r="R23">
            <v>8.5450339999999994</v>
          </cell>
          <cell r="S23"/>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419</v>
          </cell>
          <cell r="H24" t="str">
            <v>Percentage of long-stay residents who received an antipsychotic medication</v>
          </cell>
          <cell r="I24" t="str">
            <v>Long Stay</v>
          </cell>
          <cell r="J24">
            <v>17.64706</v>
          </cell>
          <cell r="K24"/>
          <cell r="L24">
            <v>10.71429</v>
          </cell>
          <cell r="M24"/>
          <cell r="N24">
            <v>10</v>
          </cell>
          <cell r="O24"/>
          <cell r="P24">
            <v>4.7618999999999998</v>
          </cell>
          <cell r="Q24"/>
          <cell r="R24">
            <v>10.434782999999999</v>
          </cell>
          <cell r="S24"/>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419</v>
          </cell>
          <cell r="H25" t="str">
            <v>Percentage of long-stay residents who received an antipsychotic medication</v>
          </cell>
          <cell r="I25" t="str">
            <v>Long Stay</v>
          </cell>
          <cell r="J25">
            <v>3.6144599999999998</v>
          </cell>
          <cell r="K25"/>
          <cell r="L25">
            <v>4.5976999999999997</v>
          </cell>
          <cell r="M25"/>
          <cell r="N25">
            <v>3.2258100000000001</v>
          </cell>
          <cell r="O25"/>
          <cell r="P25">
            <v>2.2727300000000001</v>
          </cell>
          <cell r="Q25"/>
          <cell r="R25">
            <v>3.4188049999999999</v>
          </cell>
          <cell r="S25"/>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419</v>
          </cell>
          <cell r="H26" t="str">
            <v>Percentage of long-stay residents who received an antipsychotic medication</v>
          </cell>
          <cell r="I26" t="str">
            <v>Long Stay</v>
          </cell>
          <cell r="J26">
            <v>0</v>
          </cell>
          <cell r="K26"/>
          <cell r="L26">
            <v>0</v>
          </cell>
          <cell r="M26"/>
          <cell r="N26">
            <v>0</v>
          </cell>
          <cell r="O26"/>
          <cell r="P26">
            <v>1.9230799999999999</v>
          </cell>
          <cell r="Q26"/>
          <cell r="R26">
            <v>0.49504999999999999</v>
          </cell>
          <cell r="S26"/>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419</v>
          </cell>
          <cell r="H27" t="str">
            <v>Percentage of long-stay residents who received an antipsychotic medication</v>
          </cell>
          <cell r="I27" t="str">
            <v>Long Stay</v>
          </cell>
          <cell r="J27">
            <v>25.925930000000001</v>
          </cell>
          <cell r="K27"/>
          <cell r="L27">
            <v>30.188680000000002</v>
          </cell>
          <cell r="M27"/>
          <cell r="N27">
            <v>26.31579</v>
          </cell>
          <cell r="O27"/>
          <cell r="P27">
            <v>25</v>
          </cell>
          <cell r="Q27"/>
          <cell r="R27">
            <v>26.818183000000001</v>
          </cell>
          <cell r="S27"/>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419</v>
          </cell>
          <cell r="H28" t="str">
            <v>Percentage of long-stay residents who received an antipsychotic medication</v>
          </cell>
          <cell r="I28" t="str">
            <v>Long Stay</v>
          </cell>
          <cell r="J28">
            <v>14.63415</v>
          </cell>
          <cell r="K28"/>
          <cell r="L28">
            <v>17.77778</v>
          </cell>
          <cell r="M28"/>
          <cell r="N28">
            <v>20.408159999999999</v>
          </cell>
          <cell r="O28"/>
          <cell r="P28">
            <v>14.58333</v>
          </cell>
          <cell r="Q28"/>
          <cell r="R28">
            <v>16.939889999999998</v>
          </cell>
          <cell r="S28"/>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419</v>
          </cell>
          <cell r="H29" t="str">
            <v>Percentage of long-stay residents who received an antipsychotic medication</v>
          </cell>
          <cell r="I29" t="str">
            <v>Long Stay</v>
          </cell>
          <cell r="J29">
            <v>1.8181799999999999</v>
          </cell>
          <cell r="K29"/>
          <cell r="L29">
            <v>1.8018000000000001</v>
          </cell>
          <cell r="M29"/>
          <cell r="N29">
            <v>2.7027000000000001</v>
          </cell>
          <cell r="O29"/>
          <cell r="P29">
            <v>2.54237</v>
          </cell>
          <cell r="Q29"/>
          <cell r="R29">
            <v>2.2222200000000001</v>
          </cell>
          <cell r="S29"/>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419</v>
          </cell>
          <cell r="H30" t="str">
            <v>Percentage of long-stay residents who received an antipsychotic medication</v>
          </cell>
          <cell r="I30" t="str">
            <v>Long Stay</v>
          </cell>
          <cell r="J30">
            <v>15.71429</v>
          </cell>
          <cell r="K30"/>
          <cell r="L30">
            <v>15.71429</v>
          </cell>
          <cell r="M30"/>
          <cell r="N30">
            <v>13.33333</v>
          </cell>
          <cell r="O30"/>
          <cell r="P30">
            <v>14.705880000000001</v>
          </cell>
          <cell r="Q30"/>
          <cell r="R30">
            <v>15.019764</v>
          </cell>
          <cell r="S30"/>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419</v>
          </cell>
          <cell r="H31" t="str">
            <v>Percentage of long-stay residents who received an antipsychotic medication</v>
          </cell>
          <cell r="I31" t="str">
            <v>Long Stay</v>
          </cell>
          <cell r="J31">
            <v>6.5573800000000002</v>
          </cell>
          <cell r="K31"/>
          <cell r="L31">
            <v>1.69492</v>
          </cell>
          <cell r="M31"/>
          <cell r="N31">
            <v>0</v>
          </cell>
          <cell r="O31"/>
          <cell r="P31">
            <v>1.8181799999999999</v>
          </cell>
          <cell r="Q31"/>
          <cell r="R31">
            <v>2.597404</v>
          </cell>
          <cell r="S31"/>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419</v>
          </cell>
          <cell r="H32" t="str">
            <v>Percentage of long-stay residents who received an antipsychotic medication</v>
          </cell>
          <cell r="I32" t="str">
            <v>Long Stay</v>
          </cell>
          <cell r="J32">
            <v>1.2195100000000001</v>
          </cell>
          <cell r="K32"/>
          <cell r="L32">
            <v>2.2471899999999998</v>
          </cell>
          <cell r="M32"/>
          <cell r="N32">
            <v>2.0618599999999998</v>
          </cell>
          <cell r="O32"/>
          <cell r="P32">
            <v>2.2471899999999998</v>
          </cell>
          <cell r="Q32"/>
          <cell r="R32">
            <v>1.9607840000000001</v>
          </cell>
          <cell r="S32"/>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419</v>
          </cell>
          <cell r="H33" t="str">
            <v>Percentage of long-stay residents who received an antipsychotic medication</v>
          </cell>
          <cell r="I33" t="str">
            <v>Long Stay</v>
          </cell>
          <cell r="J33">
            <v>12.12121</v>
          </cell>
          <cell r="K33"/>
          <cell r="L33">
            <v>15.094340000000001</v>
          </cell>
          <cell r="M33"/>
          <cell r="N33">
            <v>9.5238099999999992</v>
          </cell>
          <cell r="O33"/>
          <cell r="P33">
            <v>10.71429</v>
          </cell>
          <cell r="Q33"/>
          <cell r="R33">
            <v>11.654135999999999</v>
          </cell>
          <cell r="S33"/>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419</v>
          </cell>
          <cell r="H34" t="str">
            <v>Percentage of long-stay residents who received an antipsychotic medication</v>
          </cell>
          <cell r="I34" t="str">
            <v>Long Stay</v>
          </cell>
          <cell r="J34">
            <v>2.9411800000000001</v>
          </cell>
          <cell r="K34"/>
          <cell r="L34">
            <v>5.5555599999999998</v>
          </cell>
          <cell r="M34"/>
          <cell r="N34">
            <v>0</v>
          </cell>
          <cell r="O34"/>
          <cell r="P34">
            <v>0</v>
          </cell>
          <cell r="Q34"/>
          <cell r="R34">
            <v>2.0689669999999998</v>
          </cell>
          <cell r="S34"/>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419</v>
          </cell>
          <cell r="H35" t="str">
            <v>Percentage of long-stay residents who received an antipsychotic medication</v>
          </cell>
          <cell r="I35" t="str">
            <v>Long Stay</v>
          </cell>
          <cell r="J35">
            <v>7.1428599999999998</v>
          </cell>
          <cell r="K35"/>
          <cell r="L35">
            <v>3.3333300000000001</v>
          </cell>
          <cell r="M35"/>
          <cell r="N35">
            <v>5.8823499999999997</v>
          </cell>
          <cell r="O35"/>
          <cell r="P35">
            <v>11.11111</v>
          </cell>
          <cell r="Q35"/>
          <cell r="R35">
            <v>6.7873289999999997</v>
          </cell>
          <cell r="S35"/>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419</v>
          </cell>
          <cell r="H36" t="str">
            <v>Percentage of long-stay residents who received an antipsychotic medication</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419</v>
          </cell>
          <cell r="H37" t="str">
            <v>Percentage of long-stay residents who received an antipsychotic medication</v>
          </cell>
          <cell r="I37" t="str">
            <v>Long Stay</v>
          </cell>
          <cell r="J37">
            <v>0</v>
          </cell>
          <cell r="K37"/>
          <cell r="L37">
            <v>0</v>
          </cell>
          <cell r="M37"/>
          <cell r="N37">
            <v>1.4285699999999999</v>
          </cell>
          <cell r="O37"/>
          <cell r="P37">
            <v>2.9411800000000001</v>
          </cell>
          <cell r="Q37"/>
          <cell r="R37">
            <v>1.09091</v>
          </cell>
          <cell r="S37"/>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419</v>
          </cell>
          <cell r="H38" t="str">
            <v>Percentage of long-stay residents who received an antipsychotic medication</v>
          </cell>
          <cell r="I38" t="str">
            <v>Long Stay</v>
          </cell>
          <cell r="J38">
            <v>9.8039199999999997</v>
          </cell>
          <cell r="K38"/>
          <cell r="L38">
            <v>5</v>
          </cell>
          <cell r="M38"/>
          <cell r="N38">
            <v>8.1967199999999991</v>
          </cell>
          <cell r="O38"/>
          <cell r="P38">
            <v>15.87302</v>
          </cell>
          <cell r="Q38"/>
          <cell r="R38">
            <v>9.7872339999999998</v>
          </cell>
          <cell r="S38"/>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419</v>
          </cell>
          <cell r="H39" t="str">
            <v>Percentage of long-stay residents who received an antipsychotic medication</v>
          </cell>
          <cell r="I39" t="str">
            <v>Long Stay</v>
          </cell>
          <cell r="J39">
            <v>8.1632700000000007</v>
          </cell>
          <cell r="K39"/>
          <cell r="L39">
            <v>16.66667</v>
          </cell>
          <cell r="M39"/>
          <cell r="N39">
            <v>18.181819999999998</v>
          </cell>
          <cell r="O39"/>
          <cell r="P39">
            <v>29.629629999999999</v>
          </cell>
          <cell r="Q39"/>
          <cell r="R39">
            <v>18.348625999999999</v>
          </cell>
          <cell r="S39"/>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419</v>
          </cell>
          <cell r="H40" t="str">
            <v>Percentage of long-stay residents who received an antipsychotic medication</v>
          </cell>
          <cell r="I40" t="str">
            <v>Long Stay</v>
          </cell>
          <cell r="J40">
            <v>14.393940000000001</v>
          </cell>
          <cell r="K40"/>
          <cell r="L40">
            <v>13.97059</v>
          </cell>
          <cell r="M40"/>
          <cell r="N40">
            <v>13.97059</v>
          </cell>
          <cell r="O40"/>
          <cell r="P40">
            <v>16.66667</v>
          </cell>
          <cell r="Q40"/>
          <cell r="R40">
            <v>14.760149</v>
          </cell>
          <cell r="S40"/>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419</v>
          </cell>
          <cell r="H41" t="str">
            <v>Percentage of long-stay residents who received an antipsychotic medication</v>
          </cell>
          <cell r="I41" t="str">
            <v>Long Stay</v>
          </cell>
          <cell r="J41">
            <v>12.5</v>
          </cell>
          <cell r="K41"/>
          <cell r="L41">
            <v>13.043480000000001</v>
          </cell>
          <cell r="M41"/>
          <cell r="N41">
            <v>15.38462</v>
          </cell>
          <cell r="O41"/>
          <cell r="P41">
            <v>17.073170000000001</v>
          </cell>
          <cell r="Q41"/>
          <cell r="R41">
            <v>14.457833000000001</v>
          </cell>
          <cell r="S41"/>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419</v>
          </cell>
          <cell r="H42" t="str">
            <v>Percentage of long-stay residents who received an antipsychotic medication</v>
          </cell>
          <cell r="I42" t="str">
            <v>Long Stay</v>
          </cell>
          <cell r="J42">
            <v>10</v>
          </cell>
          <cell r="K42"/>
          <cell r="L42">
            <v>8.4745799999999996</v>
          </cell>
          <cell r="M42"/>
          <cell r="N42">
            <v>10</v>
          </cell>
          <cell r="O42"/>
          <cell r="P42">
            <v>7.2727300000000001</v>
          </cell>
          <cell r="Q42"/>
          <cell r="R42">
            <v>8.974361</v>
          </cell>
          <cell r="S42"/>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419</v>
          </cell>
          <cell r="H43" t="str">
            <v>Percentage of long-stay residents who received an antipsychotic medication</v>
          </cell>
          <cell r="I43" t="str">
            <v>Long Stay</v>
          </cell>
          <cell r="J43">
            <v>0</v>
          </cell>
          <cell r="K43"/>
          <cell r="L43">
            <v>3.3333300000000001</v>
          </cell>
          <cell r="M43"/>
          <cell r="N43">
            <v>3.5714299999999999</v>
          </cell>
          <cell r="O43"/>
          <cell r="P43">
            <v>3.7037</v>
          </cell>
          <cell r="Q43"/>
          <cell r="R43">
            <v>2.6086939999999998</v>
          </cell>
          <cell r="S43"/>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419</v>
          </cell>
          <cell r="H44" t="str">
            <v>Percentage of long-stay residents who received an antipsychotic medication</v>
          </cell>
          <cell r="I44" t="str">
            <v>Long Stay</v>
          </cell>
          <cell r="J44">
            <v>14.28571</v>
          </cell>
          <cell r="K44"/>
          <cell r="L44">
            <v>11.11111</v>
          </cell>
          <cell r="M44"/>
          <cell r="N44">
            <v>9.375</v>
          </cell>
          <cell r="O44"/>
          <cell r="P44">
            <v>10.606059999999999</v>
          </cell>
          <cell r="Q44"/>
          <cell r="R44">
            <v>11.328124000000001</v>
          </cell>
          <cell r="S44"/>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419</v>
          </cell>
          <cell r="H45" t="str">
            <v>Percentage of long-stay residents who received an antipsychotic medication</v>
          </cell>
          <cell r="I45" t="str">
            <v>Long Stay</v>
          </cell>
          <cell r="J45">
            <v>1.63934</v>
          </cell>
          <cell r="K45"/>
          <cell r="L45">
            <v>1.51515</v>
          </cell>
          <cell r="M45"/>
          <cell r="N45">
            <v>6.3492100000000002</v>
          </cell>
          <cell r="O45"/>
          <cell r="P45">
            <v>5.5555599999999998</v>
          </cell>
          <cell r="Q45"/>
          <cell r="R45">
            <v>3.8167949999999999</v>
          </cell>
          <cell r="S45"/>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419</v>
          </cell>
          <cell r="H46" t="str">
            <v>Percentage of long-stay residents who received an antipsychotic medication</v>
          </cell>
          <cell r="I46" t="str">
            <v>Long Stay</v>
          </cell>
          <cell r="J46">
            <v>8.3333300000000001</v>
          </cell>
          <cell r="K46"/>
          <cell r="L46">
            <v>1.9230799999999999</v>
          </cell>
          <cell r="M46"/>
          <cell r="N46">
            <v>3.6363599999999998</v>
          </cell>
          <cell r="O46"/>
          <cell r="P46">
            <v>1.72414</v>
          </cell>
          <cell r="Q46"/>
          <cell r="R46">
            <v>3.9999989999999999</v>
          </cell>
          <cell r="S46"/>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419</v>
          </cell>
          <cell r="H47" t="str">
            <v>Percentage of long-stay residents who received an antipsychotic medication</v>
          </cell>
          <cell r="I47" t="str">
            <v>Long Stay</v>
          </cell>
          <cell r="J47">
            <v>0</v>
          </cell>
          <cell r="K47"/>
          <cell r="L47">
            <v>0</v>
          </cell>
          <cell r="M47"/>
          <cell r="N47">
            <v>0</v>
          </cell>
          <cell r="O47"/>
          <cell r="P47">
            <v>3.3898299999999999</v>
          </cell>
          <cell r="Q47"/>
          <cell r="R47">
            <v>0.85470100000000004</v>
          </cell>
          <cell r="S47"/>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419</v>
          </cell>
          <cell r="H48" t="str">
            <v>Percentage of long-stay residents who received an antipsychotic medication</v>
          </cell>
          <cell r="I48" t="str">
            <v>Long Stay</v>
          </cell>
          <cell r="J48">
            <v>12.195119999999999</v>
          </cell>
          <cell r="K48"/>
          <cell r="L48">
            <v>11.90476</v>
          </cell>
          <cell r="M48"/>
          <cell r="N48">
            <v>15.38462</v>
          </cell>
          <cell r="O48"/>
          <cell r="P48">
            <v>16.949149999999999</v>
          </cell>
          <cell r="Q48"/>
          <cell r="R48">
            <v>14.432988999999999</v>
          </cell>
          <cell r="S48"/>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419</v>
          </cell>
          <cell r="H49" t="str">
            <v>Percentage of long-stay residents who received an antipsychotic medication</v>
          </cell>
          <cell r="I49" t="str">
            <v>Long Stay</v>
          </cell>
          <cell r="J49">
            <v>16.66667</v>
          </cell>
          <cell r="K49"/>
          <cell r="L49">
            <v>15.87302</v>
          </cell>
          <cell r="M49"/>
          <cell r="N49">
            <v>13.84615</v>
          </cell>
          <cell r="O49"/>
          <cell r="P49">
            <v>15.625</v>
          </cell>
          <cell r="Q49"/>
          <cell r="R49">
            <v>15.476191</v>
          </cell>
          <cell r="S49"/>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419</v>
          </cell>
          <cell r="H50" t="str">
            <v>Percentage of long-stay residents who received an antipsychotic medication</v>
          </cell>
          <cell r="I50" t="str">
            <v>Long Stay</v>
          </cell>
          <cell r="J50">
            <v>7.84314</v>
          </cell>
          <cell r="K50"/>
          <cell r="L50">
            <v>16.66667</v>
          </cell>
          <cell r="M50"/>
          <cell r="N50">
            <v>17.543859999999999</v>
          </cell>
          <cell r="O50"/>
          <cell r="P50">
            <v>13.15789</v>
          </cell>
          <cell r="Q50"/>
          <cell r="R50">
            <v>14.000000999999999</v>
          </cell>
          <cell r="S50"/>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419</v>
          </cell>
          <cell r="H51" t="str">
            <v>Percentage of long-stay residents who received an antipsychotic medication</v>
          </cell>
          <cell r="I51" t="str">
            <v>Long Stay</v>
          </cell>
          <cell r="J51">
            <v>13.114750000000001</v>
          </cell>
          <cell r="K51"/>
          <cell r="L51">
            <v>12.903230000000001</v>
          </cell>
          <cell r="M51"/>
          <cell r="N51">
            <v>8.8235299999999999</v>
          </cell>
          <cell r="O51"/>
          <cell r="P51">
            <v>9.375</v>
          </cell>
          <cell r="Q51"/>
          <cell r="R51">
            <v>10.980392</v>
          </cell>
          <cell r="S51"/>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419</v>
          </cell>
          <cell r="H52" t="str">
            <v>Percentage of long-stay residents who received an antipsychotic medication</v>
          </cell>
          <cell r="I52" t="str">
            <v>Long Stay</v>
          </cell>
          <cell r="J52">
            <v>12.105259999999999</v>
          </cell>
          <cell r="K52"/>
          <cell r="L52">
            <v>12.682930000000001</v>
          </cell>
          <cell r="M52"/>
          <cell r="N52">
            <v>11.340210000000001</v>
          </cell>
          <cell r="O52"/>
          <cell r="P52">
            <v>10.152279999999999</v>
          </cell>
          <cell r="Q52"/>
          <cell r="R52">
            <v>11.577608</v>
          </cell>
          <cell r="S52"/>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419</v>
          </cell>
          <cell r="H53" t="str">
            <v>Percentage of long-stay residents who received an antipsychotic medication</v>
          </cell>
          <cell r="I53" t="str">
            <v>Long Stay</v>
          </cell>
          <cell r="J53">
            <v>7.0175400000000003</v>
          </cell>
          <cell r="K53"/>
          <cell r="L53">
            <v>1.85185</v>
          </cell>
          <cell r="M53"/>
          <cell r="N53">
            <v>1.6129</v>
          </cell>
          <cell r="O53"/>
          <cell r="P53">
            <v>1.5625</v>
          </cell>
          <cell r="Q53"/>
          <cell r="R53">
            <v>2.9535840000000002</v>
          </cell>
          <cell r="S53"/>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419</v>
          </cell>
          <cell r="H54" t="str">
            <v>Percentage of long-stay residents who received an antipsychotic medication</v>
          </cell>
          <cell r="I54" t="str">
            <v>Long Stay</v>
          </cell>
          <cell r="J54">
            <v>8.3333300000000001</v>
          </cell>
          <cell r="K54"/>
          <cell r="L54">
            <v>9.4117599999999992</v>
          </cell>
          <cell r="M54"/>
          <cell r="N54">
            <v>8.8607600000000009</v>
          </cell>
          <cell r="O54"/>
          <cell r="P54">
            <v>7.5949400000000002</v>
          </cell>
          <cell r="Q54"/>
          <cell r="R54">
            <v>8.5626899999999999</v>
          </cell>
          <cell r="S54"/>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419</v>
          </cell>
          <cell r="H55" t="str">
            <v>Percentage of long-stay residents who received an antipsychotic medication</v>
          </cell>
          <cell r="I55" t="str">
            <v>Long Stay</v>
          </cell>
          <cell r="J55">
            <v>15.476190000000001</v>
          </cell>
          <cell r="K55"/>
          <cell r="L55">
            <v>16.483519999999999</v>
          </cell>
          <cell r="M55"/>
          <cell r="N55">
            <v>13.043480000000001</v>
          </cell>
          <cell r="O55"/>
          <cell r="P55">
            <v>10</v>
          </cell>
          <cell r="Q55"/>
          <cell r="R55">
            <v>13.725491</v>
          </cell>
          <cell r="S55"/>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419</v>
          </cell>
          <cell r="H56" t="str">
            <v>Percentage of long-stay residents who received an antipsychotic medication</v>
          </cell>
          <cell r="I56" t="str">
            <v>Long Stay</v>
          </cell>
          <cell r="J56">
            <v>0</v>
          </cell>
          <cell r="K56"/>
          <cell r="L56">
            <v>1.4285699999999999</v>
          </cell>
          <cell r="M56"/>
          <cell r="N56">
            <v>5.6337999999999999</v>
          </cell>
          <cell r="O56"/>
          <cell r="P56">
            <v>4.4776100000000003</v>
          </cell>
          <cell r="Q56"/>
          <cell r="R56">
            <v>2.9197060000000001</v>
          </cell>
          <cell r="S56"/>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419</v>
          </cell>
          <cell r="H57" t="str">
            <v>Percentage of long-stay residents who received an antipsychotic medication</v>
          </cell>
          <cell r="I57" t="str">
            <v>Long Stay</v>
          </cell>
          <cell r="J57">
            <v>14.14141</v>
          </cell>
          <cell r="K57"/>
          <cell r="L57">
            <v>14.08451</v>
          </cell>
          <cell r="M57"/>
          <cell r="N57">
            <v>14.28571</v>
          </cell>
          <cell r="O57"/>
          <cell r="P57">
            <v>13.740460000000001</v>
          </cell>
          <cell r="Q57"/>
          <cell r="R57">
            <v>14.059405</v>
          </cell>
          <cell r="S57"/>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419</v>
          </cell>
          <cell r="H58" t="str">
            <v>Percentage of long-stay residents who received an antipsychotic medication</v>
          </cell>
          <cell r="I58" t="str">
            <v>Long Stay</v>
          </cell>
          <cell r="J58">
            <v>23.809519999999999</v>
          </cell>
          <cell r="K58"/>
          <cell r="L58">
            <v>20.83333</v>
          </cell>
          <cell r="M58"/>
          <cell r="N58">
            <v>17.391300000000001</v>
          </cell>
          <cell r="O58"/>
          <cell r="P58">
            <v>17.021280000000001</v>
          </cell>
          <cell r="Q58"/>
          <cell r="R58">
            <v>19.920316</v>
          </cell>
          <cell r="S58"/>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419</v>
          </cell>
          <cell r="H59" t="str">
            <v>Percentage of long-stay residents who received an antipsychotic medication</v>
          </cell>
          <cell r="I59" t="str">
            <v>Long Stay</v>
          </cell>
          <cell r="J59">
            <v>25</v>
          </cell>
          <cell r="K59"/>
          <cell r="L59">
            <v>37.5</v>
          </cell>
          <cell r="M59"/>
          <cell r="N59">
            <v>37.037039999999998</v>
          </cell>
          <cell r="O59"/>
          <cell r="P59">
            <v>36.363639999999997</v>
          </cell>
          <cell r="Q59"/>
          <cell r="R59">
            <v>34.715027999999997</v>
          </cell>
          <cell r="S59"/>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419</v>
          </cell>
          <cell r="H60" t="str">
            <v>Percentage of long-stay residents who received an antipsychotic medication</v>
          </cell>
          <cell r="I60" t="str">
            <v>Long Stay</v>
          </cell>
          <cell r="J60">
            <v>3.6144599999999998</v>
          </cell>
          <cell r="K60"/>
          <cell r="L60">
            <v>3.40909</v>
          </cell>
          <cell r="M60"/>
          <cell r="N60">
            <v>3.2967</v>
          </cell>
          <cell r="O60"/>
          <cell r="P60">
            <v>2.1739099999999998</v>
          </cell>
          <cell r="Q60"/>
          <cell r="R60">
            <v>3.1073430000000002</v>
          </cell>
          <cell r="S60"/>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419</v>
          </cell>
          <cell r="H61" t="str">
            <v>Percentage of long-stay residents who received an antipsychotic medication</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419</v>
          </cell>
          <cell r="H62" t="str">
            <v>Percentage of long-stay residents who received an antipsychotic medication</v>
          </cell>
          <cell r="I62" t="str">
            <v>Long Stay</v>
          </cell>
          <cell r="J62">
            <v>12.67606</v>
          </cell>
          <cell r="K62"/>
          <cell r="L62">
            <v>15.15152</v>
          </cell>
          <cell r="M62"/>
          <cell r="N62">
            <v>17.460319999999999</v>
          </cell>
          <cell r="O62"/>
          <cell r="P62">
            <v>15.15152</v>
          </cell>
          <cell r="Q62"/>
          <cell r="R62">
            <v>15.037597999999999</v>
          </cell>
          <cell r="S62"/>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419</v>
          </cell>
          <cell r="H63" t="str">
            <v>Percentage of long-stay residents who received an antipsychotic medication</v>
          </cell>
          <cell r="I63" t="str">
            <v>Long Stay</v>
          </cell>
          <cell r="J63">
            <v>7.8947399999999996</v>
          </cell>
          <cell r="K63"/>
          <cell r="L63">
            <v>10</v>
          </cell>
          <cell r="M63"/>
          <cell r="N63">
            <v>9.5238099999999992</v>
          </cell>
          <cell r="O63"/>
          <cell r="P63">
            <v>7.1428599999999998</v>
          </cell>
          <cell r="Q63"/>
          <cell r="R63">
            <v>8.6419770000000007</v>
          </cell>
          <cell r="S63"/>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419</v>
          </cell>
          <cell r="H64" t="str">
            <v>Percentage of long-stay residents who received an antipsychotic medication</v>
          </cell>
          <cell r="I64" t="str">
            <v>Long Stay</v>
          </cell>
          <cell r="J64">
            <v>14.47368</v>
          </cell>
          <cell r="K64"/>
          <cell r="L64" t="str">
            <v>*</v>
          </cell>
          <cell r="M64">
            <v>9</v>
          </cell>
          <cell r="N64" t="str">
            <v>---</v>
          </cell>
          <cell r="O64">
            <v>10</v>
          </cell>
          <cell r="P64" t="str">
            <v>---</v>
          </cell>
          <cell r="Q64">
            <v>10</v>
          </cell>
          <cell r="R64">
            <v>14.47368</v>
          </cell>
          <cell r="S64"/>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419</v>
          </cell>
          <cell r="H65" t="str">
            <v>Percentage of long-stay residents who received an antipsychotic medication</v>
          </cell>
          <cell r="I65" t="str">
            <v>Long Stay</v>
          </cell>
          <cell r="J65">
            <v>11.11111</v>
          </cell>
          <cell r="K65"/>
          <cell r="L65">
            <v>13.33333</v>
          </cell>
          <cell r="M65"/>
          <cell r="N65">
            <v>17.021280000000001</v>
          </cell>
          <cell r="O65"/>
          <cell r="P65">
            <v>19.14894</v>
          </cell>
          <cell r="Q65"/>
          <cell r="R65">
            <v>15.217392</v>
          </cell>
          <cell r="S65"/>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419</v>
          </cell>
          <cell r="H66" t="str">
            <v>Percentage of long-stay residents who received an antipsychotic medication</v>
          </cell>
          <cell r="I66" t="str">
            <v>Long Stay</v>
          </cell>
          <cell r="J66">
            <v>9.6774199999999997</v>
          </cell>
          <cell r="K66"/>
          <cell r="L66">
            <v>9.0909099999999992</v>
          </cell>
          <cell r="M66"/>
          <cell r="N66">
            <v>8.88889</v>
          </cell>
          <cell r="O66"/>
          <cell r="P66">
            <v>9.3023299999999995</v>
          </cell>
          <cell r="Q66"/>
          <cell r="R66">
            <v>9.2024559999999997</v>
          </cell>
          <cell r="S66"/>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419</v>
          </cell>
          <cell r="H67" t="str">
            <v>Percentage of long-stay residents who received an antipsychotic medication</v>
          </cell>
          <cell r="I67" t="str">
            <v>Long Stay</v>
          </cell>
          <cell r="J67">
            <v>14.117649999999999</v>
          </cell>
          <cell r="K67"/>
          <cell r="L67">
            <v>1.02041</v>
          </cell>
          <cell r="M67"/>
          <cell r="N67">
            <v>3.0927799999999999</v>
          </cell>
          <cell r="O67"/>
          <cell r="P67">
            <v>6.9306900000000002</v>
          </cell>
          <cell r="Q67"/>
          <cell r="R67">
            <v>6.0367449999999998</v>
          </cell>
          <cell r="S67"/>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419</v>
          </cell>
          <cell r="H68" t="str">
            <v>Percentage of long-stay residents who received an antipsychotic medication</v>
          </cell>
          <cell r="I68" t="str">
            <v>Long Stay</v>
          </cell>
          <cell r="J68">
            <v>1.40845</v>
          </cell>
          <cell r="K68"/>
          <cell r="L68">
            <v>5.7971000000000004</v>
          </cell>
          <cell r="M68"/>
          <cell r="N68">
            <v>2.8169</v>
          </cell>
          <cell r="O68"/>
          <cell r="P68">
            <v>0</v>
          </cell>
          <cell r="Q68"/>
          <cell r="R68">
            <v>2.4734970000000001</v>
          </cell>
          <cell r="S68"/>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419</v>
          </cell>
          <cell r="H69" t="str">
            <v>Percentage of long-stay residents who received an antipsychotic medication</v>
          </cell>
          <cell r="I69" t="str">
            <v>Long Stay</v>
          </cell>
          <cell r="J69">
            <v>0</v>
          </cell>
          <cell r="K69"/>
          <cell r="L69">
            <v>0</v>
          </cell>
          <cell r="M69"/>
          <cell r="N69">
            <v>0</v>
          </cell>
          <cell r="O69"/>
          <cell r="P69">
            <v>0</v>
          </cell>
          <cell r="Q69"/>
          <cell r="R69">
            <v>0</v>
          </cell>
          <cell r="S69"/>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419</v>
          </cell>
          <cell r="H70" t="str">
            <v>Percentage of long-stay residents who received an antipsychotic medication</v>
          </cell>
          <cell r="I70" t="str">
            <v>Long Stay</v>
          </cell>
          <cell r="J70">
            <v>8.8607600000000009</v>
          </cell>
          <cell r="K70"/>
          <cell r="L70">
            <v>10.9589</v>
          </cell>
          <cell r="M70"/>
          <cell r="N70">
            <v>11.68831</v>
          </cell>
          <cell r="O70"/>
          <cell r="P70">
            <v>8.1081099999999999</v>
          </cell>
          <cell r="Q70"/>
          <cell r="R70">
            <v>9.9009889999999992</v>
          </cell>
          <cell r="S70"/>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419</v>
          </cell>
          <cell r="H71" t="str">
            <v>Percentage of long-stay residents who received an antipsychotic medication</v>
          </cell>
          <cell r="I71" t="str">
            <v>Long Stay</v>
          </cell>
          <cell r="J71">
            <v>15.27778</v>
          </cell>
          <cell r="K71"/>
          <cell r="L71">
            <v>15.27778</v>
          </cell>
          <cell r="M71"/>
          <cell r="N71">
            <v>9.8591499999999996</v>
          </cell>
          <cell r="O71"/>
          <cell r="P71">
            <v>7.7922099999999999</v>
          </cell>
          <cell r="Q71"/>
          <cell r="R71">
            <v>11.986302</v>
          </cell>
          <cell r="S71"/>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419</v>
          </cell>
          <cell r="H72" t="str">
            <v>Percentage of long-stay residents who received an antipsychotic medication</v>
          </cell>
          <cell r="I72" t="str">
            <v>Long Stay</v>
          </cell>
          <cell r="J72">
            <v>12.98701</v>
          </cell>
          <cell r="K72"/>
          <cell r="L72">
            <v>11.25</v>
          </cell>
          <cell r="M72"/>
          <cell r="N72">
            <v>10.588240000000001</v>
          </cell>
          <cell r="O72"/>
          <cell r="P72">
            <v>10.97561</v>
          </cell>
          <cell r="Q72"/>
          <cell r="R72">
            <v>11.419753999999999</v>
          </cell>
          <cell r="S72"/>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419</v>
          </cell>
          <cell r="H73" t="str">
            <v>Percentage of long-stay residents who received an antipsychotic medication</v>
          </cell>
          <cell r="I73" t="str">
            <v>Long Stay</v>
          </cell>
          <cell r="J73">
            <v>12.34568</v>
          </cell>
          <cell r="K73"/>
          <cell r="L73">
            <v>10.84337</v>
          </cell>
          <cell r="M73"/>
          <cell r="N73">
            <v>8.75</v>
          </cell>
          <cell r="O73"/>
          <cell r="P73">
            <v>8.9743600000000008</v>
          </cell>
          <cell r="Q73"/>
          <cell r="R73">
            <v>10.248447000000001</v>
          </cell>
          <cell r="S73"/>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419</v>
          </cell>
          <cell r="H74" t="str">
            <v>Percentage of long-stay residents who received an antipsychotic medication</v>
          </cell>
          <cell r="I74" t="str">
            <v>Long Stay</v>
          </cell>
          <cell r="J74">
            <v>32.530119999999997</v>
          </cell>
          <cell r="K74"/>
          <cell r="L74">
            <v>32.530119999999997</v>
          </cell>
          <cell r="M74"/>
          <cell r="N74">
            <v>37.5</v>
          </cell>
          <cell r="O74"/>
          <cell r="P74">
            <v>34.666670000000003</v>
          </cell>
          <cell r="Q74"/>
          <cell r="R74">
            <v>34.267913</v>
          </cell>
          <cell r="S74"/>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419</v>
          </cell>
          <cell r="H75" t="str">
            <v>Percentage of long-stay residents who received an antipsychotic medication</v>
          </cell>
          <cell r="I75" t="str">
            <v>Long Stay</v>
          </cell>
          <cell r="J75">
            <v>13.84615</v>
          </cell>
          <cell r="K75"/>
          <cell r="L75">
            <v>14.925369999999999</v>
          </cell>
          <cell r="M75"/>
          <cell r="N75">
            <v>10.294119999999999</v>
          </cell>
          <cell r="O75"/>
          <cell r="P75">
            <v>10.447760000000001</v>
          </cell>
          <cell r="Q75"/>
          <cell r="R75">
            <v>12.359548999999999</v>
          </cell>
          <cell r="S75"/>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419</v>
          </cell>
          <cell r="H76" t="str">
            <v>Percentage of long-stay residents who received an antipsychotic medication</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419</v>
          </cell>
          <cell r="H77" t="str">
            <v>Percentage of long-stay residents who received an antipsychotic medication</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419</v>
          </cell>
          <cell r="H78" t="str">
            <v>Percentage of long-stay residents who received an antipsychotic medication</v>
          </cell>
          <cell r="I78" t="str">
            <v>Long Stay</v>
          </cell>
          <cell r="J78">
            <v>24.09639</v>
          </cell>
          <cell r="K78"/>
          <cell r="L78">
            <v>25.53191</v>
          </cell>
          <cell r="M78"/>
          <cell r="N78">
            <v>23.232320000000001</v>
          </cell>
          <cell r="O78"/>
          <cell r="P78">
            <v>20.192309999999999</v>
          </cell>
          <cell r="Q78"/>
          <cell r="R78">
            <v>23.157893999999999</v>
          </cell>
          <cell r="S78"/>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419</v>
          </cell>
          <cell r="H79" t="str">
            <v>Percentage of long-stay residents who received an antipsychotic medication</v>
          </cell>
          <cell r="I79" t="str">
            <v>Long Stay</v>
          </cell>
          <cell r="J79">
            <v>22.580649999999999</v>
          </cell>
          <cell r="K79"/>
          <cell r="L79">
            <v>16.176469999999998</v>
          </cell>
          <cell r="M79"/>
          <cell r="N79">
            <v>19.047619999999998</v>
          </cell>
          <cell r="O79"/>
          <cell r="P79" t="str">
            <v>*</v>
          </cell>
          <cell r="Q79">
            <v>9</v>
          </cell>
          <cell r="R79">
            <v>18.009481000000001</v>
          </cell>
          <cell r="S79"/>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419</v>
          </cell>
          <cell r="H80" t="str">
            <v>Percentage of long-stay residents who received an antipsychotic medication</v>
          </cell>
          <cell r="I80" t="str">
            <v>Long Stay</v>
          </cell>
          <cell r="J80">
            <v>6.9767400000000004</v>
          </cell>
          <cell r="K80"/>
          <cell r="L80">
            <v>11.90476</v>
          </cell>
          <cell r="M80"/>
          <cell r="N80">
            <v>8.1632700000000007</v>
          </cell>
          <cell r="O80"/>
          <cell r="P80">
            <v>7.5471700000000004</v>
          </cell>
          <cell r="Q80"/>
          <cell r="R80">
            <v>8.5561500000000006</v>
          </cell>
          <cell r="S80"/>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419</v>
          </cell>
          <cell r="H81" t="str">
            <v>Percentage of long-stay residents who received an antipsychotic medication</v>
          </cell>
          <cell r="I81" t="str">
            <v>Long Stay</v>
          </cell>
          <cell r="J81">
            <v>0</v>
          </cell>
          <cell r="K81"/>
          <cell r="L81">
            <v>3.7037</v>
          </cell>
          <cell r="M81"/>
          <cell r="N81">
            <v>1.88679</v>
          </cell>
          <cell r="O81"/>
          <cell r="P81">
            <v>3.7735799999999999</v>
          </cell>
          <cell r="Q81"/>
          <cell r="R81">
            <v>2.3923420000000002</v>
          </cell>
          <cell r="S81"/>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419</v>
          </cell>
          <cell r="H82" t="str">
            <v>Percentage of long-stay residents who received an antipsychotic medication</v>
          </cell>
          <cell r="I82" t="str">
            <v>Long Stay</v>
          </cell>
          <cell r="J82">
            <v>14.28571</v>
          </cell>
          <cell r="K82"/>
          <cell r="L82">
            <v>12.5</v>
          </cell>
          <cell r="M82"/>
          <cell r="N82">
            <v>18.181819999999998</v>
          </cell>
          <cell r="O82"/>
          <cell r="P82">
            <v>18.75</v>
          </cell>
          <cell r="Q82"/>
          <cell r="R82">
            <v>16.00928</v>
          </cell>
          <cell r="S82"/>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419</v>
          </cell>
          <cell r="H83" t="str">
            <v>Percentage of long-stay residents who received an antipsychotic medication</v>
          </cell>
          <cell r="I83" t="str">
            <v>Long Stay</v>
          </cell>
          <cell r="J83">
            <v>9.8039199999999997</v>
          </cell>
          <cell r="K83"/>
          <cell r="L83">
            <v>14.89362</v>
          </cell>
          <cell r="M83"/>
          <cell r="N83">
            <v>16.36364</v>
          </cell>
          <cell r="O83"/>
          <cell r="P83">
            <v>19.23077</v>
          </cell>
          <cell r="Q83"/>
          <cell r="R83">
            <v>15.121953</v>
          </cell>
          <cell r="S83"/>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419</v>
          </cell>
          <cell r="H84" t="str">
            <v>Percentage of long-stay residents who received an antipsychotic medication</v>
          </cell>
          <cell r="I84" t="str">
            <v>Long Stay</v>
          </cell>
          <cell r="J84">
            <v>6.8627500000000001</v>
          </cell>
          <cell r="K84"/>
          <cell r="L84">
            <v>7.9439299999999999</v>
          </cell>
          <cell r="M84"/>
          <cell r="N84">
            <v>10.57269</v>
          </cell>
          <cell r="O84"/>
          <cell r="P84">
            <v>8.0357099999999999</v>
          </cell>
          <cell r="Q84"/>
          <cell r="R84">
            <v>8.4004619999999992</v>
          </cell>
          <cell r="S84"/>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419</v>
          </cell>
          <cell r="H85" t="str">
            <v>Percentage of long-stay residents who received an antipsychotic medication</v>
          </cell>
          <cell r="I85" t="str">
            <v>Long Stay</v>
          </cell>
          <cell r="J85">
            <v>5</v>
          </cell>
          <cell r="K85"/>
          <cell r="L85">
            <v>7.5</v>
          </cell>
          <cell r="M85"/>
          <cell r="N85">
            <v>4.87805</v>
          </cell>
          <cell r="O85"/>
          <cell r="P85">
            <v>8.1081099999999999</v>
          </cell>
          <cell r="Q85"/>
          <cell r="R85">
            <v>6.3291149999999998</v>
          </cell>
          <cell r="S85"/>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419</v>
          </cell>
          <cell r="H86" t="str">
            <v>Percentage of long-stay residents who received an antipsychotic medication</v>
          </cell>
          <cell r="I86" t="str">
            <v>Long Stay</v>
          </cell>
          <cell r="J86">
            <v>9.5890400000000007</v>
          </cell>
          <cell r="K86"/>
          <cell r="L86">
            <v>11.428570000000001</v>
          </cell>
          <cell r="M86"/>
          <cell r="N86">
            <v>12.5</v>
          </cell>
          <cell r="O86"/>
          <cell r="P86">
            <v>10.447760000000001</v>
          </cell>
          <cell r="Q86"/>
          <cell r="R86">
            <v>10.948904000000001</v>
          </cell>
          <cell r="S86"/>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419</v>
          </cell>
          <cell r="H87" t="str">
            <v>Percentage of long-stay residents who received an antipsychotic medication</v>
          </cell>
          <cell r="I87" t="str">
            <v>Long Stay</v>
          </cell>
          <cell r="J87">
            <v>3.9682499999999998</v>
          </cell>
          <cell r="K87"/>
          <cell r="L87">
            <v>3.6496400000000002</v>
          </cell>
          <cell r="M87"/>
          <cell r="N87">
            <v>3.6231900000000001</v>
          </cell>
          <cell r="O87"/>
          <cell r="P87">
            <v>4.4444400000000002</v>
          </cell>
          <cell r="Q87"/>
          <cell r="R87">
            <v>3.91791</v>
          </cell>
          <cell r="S87"/>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419</v>
          </cell>
          <cell r="H88" t="str">
            <v>Percentage of long-stay residents who received an antipsychotic medication</v>
          </cell>
          <cell r="I88" t="str">
            <v>Long Stay</v>
          </cell>
          <cell r="J88">
            <v>13.95349</v>
          </cell>
          <cell r="K88"/>
          <cell r="L88">
            <v>13.53383</v>
          </cell>
          <cell r="M88"/>
          <cell r="N88">
            <v>11.80556</v>
          </cell>
          <cell r="O88"/>
          <cell r="P88">
            <v>12.92517</v>
          </cell>
          <cell r="Q88"/>
          <cell r="R88">
            <v>13.019892</v>
          </cell>
          <cell r="S88"/>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419</v>
          </cell>
          <cell r="H89" t="str">
            <v>Percentage of long-stay residents who received an antipsychotic medication</v>
          </cell>
          <cell r="I89" t="str">
            <v>Long Stay</v>
          </cell>
          <cell r="J89">
            <v>17.441859999999998</v>
          </cell>
          <cell r="K89"/>
          <cell r="L89">
            <v>18.681319999999999</v>
          </cell>
          <cell r="M89"/>
          <cell r="N89">
            <v>24.271840000000001</v>
          </cell>
          <cell r="O89"/>
          <cell r="P89">
            <v>21.78218</v>
          </cell>
          <cell r="Q89"/>
          <cell r="R89">
            <v>20.734908000000001</v>
          </cell>
          <cell r="S89"/>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419</v>
          </cell>
          <cell r="H90" t="str">
            <v>Percentage of long-stay residents who received an antipsychotic medication</v>
          </cell>
          <cell r="I90" t="str">
            <v>Long Stay</v>
          </cell>
          <cell r="J90">
            <v>1.13636</v>
          </cell>
          <cell r="K90"/>
          <cell r="L90">
            <v>2.0833300000000001</v>
          </cell>
          <cell r="M90"/>
          <cell r="N90">
            <v>5.2631600000000001</v>
          </cell>
          <cell r="O90"/>
          <cell r="P90">
            <v>7</v>
          </cell>
          <cell r="Q90"/>
          <cell r="R90">
            <v>3.9577819999999999</v>
          </cell>
          <cell r="S90"/>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419</v>
          </cell>
          <cell r="H91" t="str">
            <v>Percentage of long-stay residents who received an antipsychotic medication</v>
          </cell>
          <cell r="I91" t="str">
            <v>Long Stay</v>
          </cell>
          <cell r="J91">
            <v>18.08511</v>
          </cell>
          <cell r="K91"/>
          <cell r="L91">
            <v>14.772729999999999</v>
          </cell>
          <cell r="M91"/>
          <cell r="N91">
            <v>12.790699999999999</v>
          </cell>
          <cell r="O91"/>
          <cell r="P91">
            <v>13.402060000000001</v>
          </cell>
          <cell r="Q91"/>
          <cell r="R91">
            <v>14.794522000000001</v>
          </cell>
          <cell r="S91"/>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419</v>
          </cell>
          <cell r="H92" t="str">
            <v>Percentage of long-stay residents who received an antipsychotic medication</v>
          </cell>
          <cell r="I92" t="str">
            <v>Long Stay</v>
          </cell>
          <cell r="J92">
            <v>22.857140000000001</v>
          </cell>
          <cell r="K92"/>
          <cell r="L92">
            <v>27.142859999999999</v>
          </cell>
          <cell r="M92"/>
          <cell r="N92">
            <v>21.739129999999999</v>
          </cell>
          <cell r="O92"/>
          <cell r="P92">
            <v>14.28571</v>
          </cell>
          <cell r="Q92"/>
          <cell r="R92">
            <v>21.505375000000001</v>
          </cell>
          <cell r="S92"/>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419</v>
          </cell>
          <cell r="H93" t="str">
            <v>Percentage of long-stay residents who received an antipsychotic medication</v>
          </cell>
          <cell r="I93" t="str">
            <v>Long Stay</v>
          </cell>
          <cell r="J93">
            <v>14.64968</v>
          </cell>
          <cell r="K93"/>
          <cell r="L93">
            <v>14.375</v>
          </cell>
          <cell r="M93"/>
          <cell r="N93">
            <v>14.63415</v>
          </cell>
          <cell r="O93"/>
          <cell r="P93">
            <v>13.218389999999999</v>
          </cell>
          <cell r="Q93"/>
          <cell r="R93">
            <v>14.198473999999999</v>
          </cell>
          <cell r="S93"/>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419</v>
          </cell>
          <cell r="H94" t="str">
            <v>Percentage of long-stay residents who received an antipsychotic medication</v>
          </cell>
          <cell r="I94" t="str">
            <v>Long Stay</v>
          </cell>
          <cell r="J94">
            <v>17.2043</v>
          </cell>
          <cell r="K94"/>
          <cell r="L94">
            <v>14.13043</v>
          </cell>
          <cell r="M94"/>
          <cell r="N94">
            <v>16.66667</v>
          </cell>
          <cell r="O94"/>
          <cell r="P94">
            <v>16.346150000000002</v>
          </cell>
          <cell r="Q94"/>
          <cell r="R94">
            <v>16.103894</v>
          </cell>
          <cell r="S94"/>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419</v>
          </cell>
          <cell r="H95" t="str">
            <v>Percentage of long-stay residents who received an antipsychotic medication</v>
          </cell>
          <cell r="I95" t="str">
            <v>Long Stay</v>
          </cell>
          <cell r="J95">
            <v>10.638299999999999</v>
          </cell>
          <cell r="K95"/>
          <cell r="L95">
            <v>11.70213</v>
          </cell>
          <cell r="M95"/>
          <cell r="N95">
            <v>10.98901</v>
          </cell>
          <cell r="O95"/>
          <cell r="P95">
            <v>10.112360000000001</v>
          </cell>
          <cell r="Q95"/>
          <cell r="R95">
            <v>10.869566000000001</v>
          </cell>
          <cell r="S95"/>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419</v>
          </cell>
          <cell r="H96" t="str">
            <v>Percentage of long-stay residents who received an antipsychotic medication</v>
          </cell>
          <cell r="I96" t="str">
            <v>Long Stay</v>
          </cell>
          <cell r="J96">
            <v>12.5</v>
          </cell>
          <cell r="K96"/>
          <cell r="L96">
            <v>12.790699999999999</v>
          </cell>
          <cell r="M96"/>
          <cell r="N96">
            <v>8.1395300000000006</v>
          </cell>
          <cell r="O96"/>
          <cell r="P96">
            <v>7.7777799999999999</v>
          </cell>
          <cell r="Q96"/>
          <cell r="R96">
            <v>10.233917999999999</v>
          </cell>
          <cell r="S96"/>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419</v>
          </cell>
          <cell r="H97" t="str">
            <v>Percentage of long-stay residents who received an antipsychotic medication</v>
          </cell>
          <cell r="I97" t="str">
            <v>Long Stay</v>
          </cell>
          <cell r="J97">
            <v>7.8125</v>
          </cell>
          <cell r="K97"/>
          <cell r="L97">
            <v>7.4626900000000003</v>
          </cell>
          <cell r="M97"/>
          <cell r="N97">
            <v>7.1942399999999997</v>
          </cell>
          <cell r="O97"/>
          <cell r="P97">
            <v>8.5526300000000006</v>
          </cell>
          <cell r="Q97"/>
          <cell r="R97">
            <v>7.7757680000000002</v>
          </cell>
          <cell r="S97"/>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419</v>
          </cell>
          <cell r="H98" t="str">
            <v>Percentage of long-stay residents who received an antipsychotic medication</v>
          </cell>
          <cell r="I98" t="str">
            <v>Long Stay</v>
          </cell>
          <cell r="J98">
            <v>14.89362</v>
          </cell>
          <cell r="K98"/>
          <cell r="L98">
            <v>8.88889</v>
          </cell>
          <cell r="M98"/>
          <cell r="N98">
            <v>6.3829799999999999</v>
          </cell>
          <cell r="O98"/>
          <cell r="P98">
            <v>10.41667</v>
          </cell>
          <cell r="Q98"/>
          <cell r="R98">
            <v>10.16043</v>
          </cell>
          <cell r="S98"/>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419</v>
          </cell>
          <cell r="H99" t="str">
            <v>Percentage of long-stay residents who received an antipsychotic medication</v>
          </cell>
          <cell r="I99" t="str">
            <v>Long Stay</v>
          </cell>
          <cell r="J99">
            <v>0</v>
          </cell>
          <cell r="K99"/>
          <cell r="L99">
            <v>0</v>
          </cell>
          <cell r="M99"/>
          <cell r="N99">
            <v>0</v>
          </cell>
          <cell r="O99"/>
          <cell r="P99">
            <v>1.5625</v>
          </cell>
          <cell r="Q99"/>
          <cell r="R99">
            <v>0.37453199999999998</v>
          </cell>
          <cell r="S99"/>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419</v>
          </cell>
          <cell r="H100" t="str">
            <v>Percentage of long-stay residents who received an antipsychotic medication</v>
          </cell>
          <cell r="I100" t="str">
            <v>Long Stay</v>
          </cell>
          <cell r="J100">
            <v>17.808219999999999</v>
          </cell>
          <cell r="K100"/>
          <cell r="L100">
            <v>18.421050000000001</v>
          </cell>
          <cell r="M100"/>
          <cell r="N100">
            <v>18.571429999999999</v>
          </cell>
          <cell r="O100"/>
          <cell r="P100">
            <v>17.142859999999999</v>
          </cell>
          <cell r="Q100"/>
          <cell r="R100">
            <v>17.993079999999999</v>
          </cell>
          <cell r="S100"/>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419</v>
          </cell>
          <cell r="H101" t="str">
            <v>Percentage of long-stay residents who received an antipsychotic medication</v>
          </cell>
          <cell r="I101" t="str">
            <v>Long Stay</v>
          </cell>
          <cell r="J101">
            <v>8.7912099999999995</v>
          </cell>
          <cell r="K101"/>
          <cell r="L101">
            <v>11.764709999999999</v>
          </cell>
          <cell r="M101"/>
          <cell r="N101">
            <v>10</v>
          </cell>
          <cell r="O101"/>
          <cell r="P101">
            <v>9.8039199999999997</v>
          </cell>
          <cell r="Q101"/>
          <cell r="R101">
            <v>10.126583</v>
          </cell>
          <cell r="S101"/>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419</v>
          </cell>
          <cell r="H102" t="str">
            <v>Percentage of long-stay residents who received an antipsychotic medication</v>
          </cell>
          <cell r="I102" t="str">
            <v>Long Stay</v>
          </cell>
          <cell r="J102">
            <v>13.461539999999999</v>
          </cell>
          <cell r="K102"/>
          <cell r="L102">
            <v>12.962960000000001</v>
          </cell>
          <cell r="M102"/>
          <cell r="N102">
            <v>14.81481</v>
          </cell>
          <cell r="O102"/>
          <cell r="P102">
            <v>16.949149999999999</v>
          </cell>
          <cell r="Q102"/>
          <cell r="R102">
            <v>14.61187</v>
          </cell>
          <cell r="S102"/>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419</v>
          </cell>
          <cell r="H103" t="str">
            <v>Percentage of long-stay residents who received an antipsychotic medication</v>
          </cell>
          <cell r="I103" t="str">
            <v>Long Stay</v>
          </cell>
          <cell r="J103">
            <v>0</v>
          </cell>
          <cell r="K103"/>
          <cell r="L103">
            <v>0</v>
          </cell>
          <cell r="M103"/>
          <cell r="N103">
            <v>0</v>
          </cell>
          <cell r="O103"/>
          <cell r="P103">
            <v>0</v>
          </cell>
          <cell r="Q103"/>
          <cell r="R103">
            <v>0</v>
          </cell>
          <cell r="S103"/>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419</v>
          </cell>
          <cell r="H104" t="str">
            <v>Percentage of long-stay residents who received an antipsychotic medication</v>
          </cell>
          <cell r="I104" t="str">
            <v>Long Stay</v>
          </cell>
          <cell r="J104">
            <v>11.90476</v>
          </cell>
          <cell r="K104"/>
          <cell r="L104">
            <v>10.41667</v>
          </cell>
          <cell r="M104"/>
          <cell r="N104">
            <v>8.6956500000000005</v>
          </cell>
          <cell r="O104"/>
          <cell r="P104">
            <v>8.5106400000000004</v>
          </cell>
          <cell r="Q104"/>
          <cell r="R104">
            <v>9.8360660000000006</v>
          </cell>
          <cell r="S104"/>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419</v>
          </cell>
          <cell r="H105" t="str">
            <v>Percentage of long-stay residents who received an antipsychotic medication</v>
          </cell>
          <cell r="I105" t="str">
            <v>Long Stay</v>
          </cell>
          <cell r="J105">
            <v>7.69231</v>
          </cell>
          <cell r="K105"/>
          <cell r="L105">
            <v>6.25</v>
          </cell>
          <cell r="M105"/>
          <cell r="N105">
            <v>5.9701500000000003</v>
          </cell>
          <cell r="O105"/>
          <cell r="P105">
            <v>6.4516099999999996</v>
          </cell>
          <cell r="Q105"/>
          <cell r="R105">
            <v>6.5891469999999996</v>
          </cell>
          <cell r="S105"/>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419</v>
          </cell>
          <cell r="H106" t="str">
            <v>Percentage of long-stay residents who received an antipsychotic medication</v>
          </cell>
          <cell r="I106" t="str">
            <v>Long Stay</v>
          </cell>
          <cell r="J106">
            <v>4.6296299999999997</v>
          </cell>
          <cell r="K106"/>
          <cell r="L106">
            <v>2.6548699999999998</v>
          </cell>
          <cell r="M106"/>
          <cell r="N106">
            <v>3.6697199999999999</v>
          </cell>
          <cell r="O106"/>
          <cell r="P106">
            <v>1.9230799999999999</v>
          </cell>
          <cell r="Q106"/>
          <cell r="R106">
            <v>3.2258070000000001</v>
          </cell>
          <cell r="S106"/>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419</v>
          </cell>
          <cell r="H107" t="str">
            <v>Percentage of long-stay residents who received an antipsychotic medication</v>
          </cell>
          <cell r="I107" t="str">
            <v>Long Stay</v>
          </cell>
          <cell r="J107">
            <v>13.25301</v>
          </cell>
          <cell r="K107"/>
          <cell r="L107">
            <v>9.0909099999999992</v>
          </cell>
          <cell r="M107"/>
          <cell r="N107">
            <v>7.2164900000000003</v>
          </cell>
          <cell r="O107"/>
          <cell r="P107">
            <v>9.5238099999999992</v>
          </cell>
          <cell r="Q107"/>
          <cell r="R107">
            <v>9.6514729999999993</v>
          </cell>
          <cell r="S107"/>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419</v>
          </cell>
          <cell r="H108" t="str">
            <v>Percentage of long-stay residents who received an antipsychotic medication</v>
          </cell>
          <cell r="I108" t="str">
            <v>Long Stay</v>
          </cell>
          <cell r="J108">
            <v>7.69231</v>
          </cell>
          <cell r="K108"/>
          <cell r="L108">
            <v>8.5365900000000003</v>
          </cell>
          <cell r="M108"/>
          <cell r="N108">
            <v>10.126580000000001</v>
          </cell>
          <cell r="O108"/>
          <cell r="P108">
            <v>8.5365900000000003</v>
          </cell>
          <cell r="Q108"/>
          <cell r="R108">
            <v>8.7227440000000005</v>
          </cell>
          <cell r="S108"/>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419</v>
          </cell>
          <cell r="H109" t="str">
            <v>Percentage of long-stay residents who received an antipsychotic medication</v>
          </cell>
          <cell r="I109" t="str">
            <v>Long Stay</v>
          </cell>
          <cell r="J109">
            <v>23.076920000000001</v>
          </cell>
          <cell r="K109"/>
          <cell r="L109">
            <v>23.376619999999999</v>
          </cell>
          <cell r="M109"/>
          <cell r="N109">
            <v>25</v>
          </cell>
          <cell r="O109"/>
          <cell r="P109">
            <v>24.358969999999999</v>
          </cell>
          <cell r="Q109"/>
          <cell r="R109">
            <v>23.948217</v>
          </cell>
          <cell r="S109"/>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419</v>
          </cell>
          <cell r="H110" t="str">
            <v>Percentage of long-stay residents who received an antipsychotic medication</v>
          </cell>
          <cell r="I110" t="str">
            <v>Long Stay</v>
          </cell>
          <cell r="J110">
            <v>20.83333</v>
          </cell>
          <cell r="K110"/>
          <cell r="L110">
            <v>23.943660000000001</v>
          </cell>
          <cell r="M110"/>
          <cell r="N110">
            <v>27.63158</v>
          </cell>
          <cell r="O110"/>
          <cell r="P110">
            <v>24.358969999999999</v>
          </cell>
          <cell r="Q110"/>
          <cell r="R110">
            <v>24.242422000000001</v>
          </cell>
          <cell r="S110"/>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419</v>
          </cell>
          <cell r="H111" t="str">
            <v>Percentage of long-stay residents who received an antipsychotic medication</v>
          </cell>
          <cell r="I111" t="str">
            <v>Long Stay</v>
          </cell>
          <cell r="J111">
            <v>10.606059999999999</v>
          </cell>
          <cell r="K111"/>
          <cell r="L111">
            <v>16.12903</v>
          </cell>
          <cell r="M111"/>
          <cell r="N111">
            <v>17.460319999999999</v>
          </cell>
          <cell r="O111"/>
          <cell r="P111">
            <v>13.207549999999999</v>
          </cell>
          <cell r="Q111"/>
          <cell r="R111">
            <v>14.344263</v>
          </cell>
          <cell r="S111"/>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419</v>
          </cell>
          <cell r="H112" t="str">
            <v>Percentage of long-stay residents who received an antipsychotic medication</v>
          </cell>
          <cell r="I112" t="str">
            <v>Long Stay</v>
          </cell>
          <cell r="J112">
            <v>21.804510000000001</v>
          </cell>
          <cell r="K112"/>
          <cell r="L112">
            <v>23.846150000000002</v>
          </cell>
          <cell r="M112"/>
          <cell r="N112">
            <v>24.06015</v>
          </cell>
          <cell r="O112"/>
          <cell r="P112">
            <v>19.42446</v>
          </cell>
          <cell r="Q112"/>
          <cell r="R112">
            <v>22.242989000000001</v>
          </cell>
          <cell r="S112"/>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419</v>
          </cell>
          <cell r="H113" t="str">
            <v>Percentage of long-stay residents who received an antipsychotic medication</v>
          </cell>
          <cell r="I113" t="str">
            <v>Long Stay</v>
          </cell>
          <cell r="J113">
            <v>0</v>
          </cell>
          <cell r="K113"/>
          <cell r="L113">
            <v>0</v>
          </cell>
          <cell r="M113"/>
          <cell r="N113">
            <v>0</v>
          </cell>
          <cell r="O113"/>
          <cell r="P113">
            <v>0</v>
          </cell>
          <cell r="Q113"/>
          <cell r="R113">
            <v>0</v>
          </cell>
          <cell r="S113"/>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419</v>
          </cell>
          <cell r="H114" t="str">
            <v>Percentage of long-stay residents who received an antipsychotic medication</v>
          </cell>
          <cell r="I114" t="str">
            <v>Long Stay</v>
          </cell>
          <cell r="J114">
            <v>5.0847499999999997</v>
          </cell>
          <cell r="K114"/>
          <cell r="L114">
            <v>6.25</v>
          </cell>
          <cell r="M114"/>
          <cell r="N114">
            <v>7.4626900000000003</v>
          </cell>
          <cell r="O114"/>
          <cell r="P114">
            <v>7.5757599999999998</v>
          </cell>
          <cell r="Q114"/>
          <cell r="R114">
            <v>6.6406280000000004</v>
          </cell>
          <cell r="S114"/>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419</v>
          </cell>
          <cell r="H115" t="str">
            <v>Percentage of long-stay residents who received an antipsychotic medication</v>
          </cell>
          <cell r="I115" t="str">
            <v>Long Stay</v>
          </cell>
          <cell r="J115">
            <v>0</v>
          </cell>
          <cell r="K115"/>
          <cell r="L115">
            <v>0</v>
          </cell>
          <cell r="M115"/>
          <cell r="N115">
            <v>1.20482</v>
          </cell>
          <cell r="O115"/>
          <cell r="P115">
            <v>1.13636</v>
          </cell>
          <cell r="Q115"/>
          <cell r="R115">
            <v>0.55555500000000002</v>
          </cell>
          <cell r="S115"/>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419</v>
          </cell>
          <cell r="H116" t="str">
            <v>Percentage of long-stay residents who received an antipsychotic medication</v>
          </cell>
          <cell r="I116" t="str">
            <v>Long Stay</v>
          </cell>
          <cell r="J116">
            <v>1.3698600000000001</v>
          </cell>
          <cell r="K116"/>
          <cell r="L116">
            <v>0.65359</v>
          </cell>
          <cell r="M116"/>
          <cell r="N116">
            <v>0.61350000000000005</v>
          </cell>
          <cell r="O116"/>
          <cell r="P116">
            <v>0.62892999999999999</v>
          </cell>
          <cell r="Q116"/>
          <cell r="R116">
            <v>0.80515199999999998</v>
          </cell>
          <cell r="S116"/>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419</v>
          </cell>
          <cell r="H117" t="str">
            <v>Percentage of long-stay residents who received an antipsychotic medication</v>
          </cell>
          <cell r="I117" t="str">
            <v>Long Stay</v>
          </cell>
          <cell r="J117">
            <v>9.7561</v>
          </cell>
          <cell r="K117"/>
          <cell r="L117">
            <v>8.5365900000000003</v>
          </cell>
          <cell r="M117"/>
          <cell r="N117">
            <v>8.75</v>
          </cell>
          <cell r="O117"/>
          <cell r="P117">
            <v>8.1395300000000006</v>
          </cell>
          <cell r="Q117"/>
          <cell r="R117">
            <v>8.7878790000000002</v>
          </cell>
          <cell r="S117"/>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419</v>
          </cell>
          <cell r="H118" t="str">
            <v>Percentage of long-stay residents who received an antipsychotic medication</v>
          </cell>
          <cell r="I118" t="str">
            <v>Long Stay</v>
          </cell>
          <cell r="J118">
            <v>11.21495</v>
          </cell>
          <cell r="K118"/>
          <cell r="L118">
            <v>11.21495</v>
          </cell>
          <cell r="M118"/>
          <cell r="N118">
            <v>7.4766399999999997</v>
          </cell>
          <cell r="O118"/>
          <cell r="P118">
            <v>6.9565200000000003</v>
          </cell>
          <cell r="Q118"/>
          <cell r="R118">
            <v>9.1743109999999994</v>
          </cell>
          <cell r="S118"/>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419</v>
          </cell>
          <cell r="H119" t="str">
            <v>Percentage of long-stay residents who received an antipsychotic medication</v>
          </cell>
          <cell r="I119" t="str">
            <v>Long Stay</v>
          </cell>
          <cell r="J119">
            <v>0</v>
          </cell>
          <cell r="K119"/>
          <cell r="L119">
            <v>0</v>
          </cell>
          <cell r="M119"/>
          <cell r="N119">
            <v>0</v>
          </cell>
          <cell r="O119"/>
          <cell r="P119">
            <v>3.0303</v>
          </cell>
          <cell r="Q119"/>
          <cell r="R119">
            <v>0.82987500000000003</v>
          </cell>
          <cell r="S119"/>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419</v>
          </cell>
          <cell r="H120" t="str">
            <v>Percentage of long-stay residents who received an antipsychotic medication</v>
          </cell>
          <cell r="I120" t="str">
            <v>Long Stay</v>
          </cell>
          <cell r="J120">
            <v>11.11111</v>
          </cell>
          <cell r="K120"/>
          <cell r="L120">
            <v>10.52632</v>
          </cell>
          <cell r="M120"/>
          <cell r="N120">
            <v>10.256410000000001</v>
          </cell>
          <cell r="O120"/>
          <cell r="P120">
            <v>3.7974700000000001</v>
          </cell>
          <cell r="Q120"/>
          <cell r="R120">
            <v>8.9171990000000001</v>
          </cell>
          <cell r="S120"/>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419</v>
          </cell>
          <cell r="H121" t="str">
            <v>Percentage of long-stay residents who received an antipsychotic medication</v>
          </cell>
          <cell r="I121" t="str">
            <v>Long Stay</v>
          </cell>
          <cell r="J121">
            <v>17.475729999999999</v>
          </cell>
          <cell r="K121"/>
          <cell r="L121">
            <v>21.875</v>
          </cell>
          <cell r="M121"/>
          <cell r="N121">
            <v>18.681319999999999</v>
          </cell>
          <cell r="O121"/>
          <cell r="P121">
            <v>17.391300000000001</v>
          </cell>
          <cell r="Q121"/>
          <cell r="R121">
            <v>18.848167</v>
          </cell>
          <cell r="S121"/>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419</v>
          </cell>
          <cell r="H122" t="str">
            <v>Percentage of long-stay residents who received an antipsychotic medication</v>
          </cell>
          <cell r="I122" t="str">
            <v>Long Stay</v>
          </cell>
          <cell r="J122">
            <v>15.15152</v>
          </cell>
          <cell r="K122"/>
          <cell r="L122">
            <v>10.76923</v>
          </cell>
          <cell r="M122"/>
          <cell r="N122">
            <v>7.4626900000000003</v>
          </cell>
          <cell r="O122"/>
          <cell r="P122">
            <v>10.294119999999999</v>
          </cell>
          <cell r="Q122"/>
          <cell r="R122">
            <v>10.902258</v>
          </cell>
          <cell r="S122"/>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419</v>
          </cell>
          <cell r="H123" t="str">
            <v>Percentage of long-stay residents who received an antipsychotic medication</v>
          </cell>
          <cell r="I123" t="str">
            <v>Long Stay</v>
          </cell>
          <cell r="J123">
            <v>11.940300000000001</v>
          </cell>
          <cell r="K123"/>
          <cell r="L123">
            <v>12.5</v>
          </cell>
          <cell r="M123"/>
          <cell r="N123">
            <v>12.307689999999999</v>
          </cell>
          <cell r="O123"/>
          <cell r="P123">
            <v>8.9552200000000006</v>
          </cell>
          <cell r="Q123"/>
          <cell r="R123">
            <v>11.406843</v>
          </cell>
          <cell r="S123"/>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419</v>
          </cell>
          <cell r="H124" t="str">
            <v>Percentage of long-stay residents who received an antipsychotic medication</v>
          </cell>
          <cell r="I124" t="str">
            <v>Long Stay</v>
          </cell>
          <cell r="J124">
            <v>8.4337300000000006</v>
          </cell>
          <cell r="K124"/>
          <cell r="L124">
            <v>5.6818200000000001</v>
          </cell>
          <cell r="M124"/>
          <cell r="N124">
            <v>5.6179800000000002</v>
          </cell>
          <cell r="O124"/>
          <cell r="P124">
            <v>6.25</v>
          </cell>
          <cell r="Q124"/>
          <cell r="R124">
            <v>6.460674</v>
          </cell>
          <cell r="S124"/>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419</v>
          </cell>
          <cell r="H125" t="str">
            <v>Percentage of long-stay residents who received an antipsychotic medication</v>
          </cell>
          <cell r="I125" t="str">
            <v>Long Stay</v>
          </cell>
          <cell r="J125">
            <v>17.391300000000001</v>
          </cell>
          <cell r="K125"/>
          <cell r="L125">
            <v>19.736840000000001</v>
          </cell>
          <cell r="M125"/>
          <cell r="N125">
            <v>14.492749999999999</v>
          </cell>
          <cell r="O125"/>
          <cell r="P125">
            <v>13.114750000000001</v>
          </cell>
          <cell r="Q125"/>
          <cell r="R125">
            <v>16.363633</v>
          </cell>
          <cell r="S125"/>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419</v>
          </cell>
          <cell r="H126" t="str">
            <v>Percentage of long-stay residents who received an antipsychotic medication</v>
          </cell>
          <cell r="I126" t="str">
            <v>Long Stay</v>
          </cell>
          <cell r="J126">
            <v>13.00813</v>
          </cell>
          <cell r="K126"/>
          <cell r="L126">
            <v>16.66667</v>
          </cell>
          <cell r="M126"/>
          <cell r="N126">
            <v>14.15929</v>
          </cell>
          <cell r="O126"/>
          <cell r="P126">
            <v>11.206899999999999</v>
          </cell>
          <cell r="Q126"/>
          <cell r="R126">
            <v>13.807532999999999</v>
          </cell>
          <cell r="S126"/>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419</v>
          </cell>
          <cell r="H127" t="str">
            <v>Percentage of long-stay residents who received an antipsychotic medication</v>
          </cell>
          <cell r="I127" t="str">
            <v>Long Stay</v>
          </cell>
          <cell r="J127">
            <v>3.4188000000000001</v>
          </cell>
          <cell r="K127"/>
          <cell r="L127">
            <v>2.63158</v>
          </cell>
          <cell r="M127"/>
          <cell r="N127">
            <v>4.6729000000000003</v>
          </cell>
          <cell r="O127"/>
          <cell r="P127">
            <v>10.52632</v>
          </cell>
          <cell r="Q127"/>
          <cell r="R127">
            <v>5.309736</v>
          </cell>
          <cell r="S127"/>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419</v>
          </cell>
          <cell r="H128" t="str">
            <v>Percentage of long-stay residents who received an antipsychotic medication</v>
          </cell>
          <cell r="I128" t="str">
            <v>Long Stay</v>
          </cell>
          <cell r="J128">
            <v>1.7543899999999999</v>
          </cell>
          <cell r="K128"/>
          <cell r="L128">
            <v>3.125</v>
          </cell>
          <cell r="M128"/>
          <cell r="N128">
            <v>5.3333300000000001</v>
          </cell>
          <cell r="O128"/>
          <cell r="P128">
            <v>5.1948100000000004</v>
          </cell>
          <cell r="Q128"/>
          <cell r="R128">
            <v>4.0293049999999999</v>
          </cell>
          <cell r="S128"/>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419</v>
          </cell>
          <cell r="H129" t="str">
            <v>Percentage of long-stay residents who received an antipsychotic medication</v>
          </cell>
          <cell r="I129" t="str">
            <v>Long Stay</v>
          </cell>
          <cell r="J129">
            <v>12.179489999999999</v>
          </cell>
          <cell r="K129"/>
          <cell r="L129">
            <v>11.038959999999999</v>
          </cell>
          <cell r="M129"/>
          <cell r="N129">
            <v>8.2802500000000006</v>
          </cell>
          <cell r="O129"/>
          <cell r="P129">
            <v>6.8323</v>
          </cell>
          <cell r="Q129"/>
          <cell r="R129">
            <v>9.5541400000000003</v>
          </cell>
          <cell r="S129"/>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419</v>
          </cell>
          <cell r="H130" t="str">
            <v>Percentage of long-stay residents who received an antipsychotic medication</v>
          </cell>
          <cell r="I130" t="str">
            <v>Long Stay</v>
          </cell>
          <cell r="J130">
            <v>15</v>
          </cell>
          <cell r="K130"/>
          <cell r="L130">
            <v>15</v>
          </cell>
          <cell r="M130"/>
          <cell r="N130">
            <v>12.2807</v>
          </cell>
          <cell r="O130"/>
          <cell r="P130">
            <v>7.0175400000000003</v>
          </cell>
          <cell r="Q130"/>
          <cell r="R130">
            <v>12.393160999999999</v>
          </cell>
          <cell r="S130"/>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419</v>
          </cell>
          <cell r="H131" t="str">
            <v>Percentage of long-stay residents who received an antipsychotic medication</v>
          </cell>
          <cell r="I131" t="str">
            <v>Long Stay</v>
          </cell>
          <cell r="J131">
            <v>12.64368</v>
          </cell>
          <cell r="K131"/>
          <cell r="L131">
            <v>12.5</v>
          </cell>
          <cell r="M131"/>
          <cell r="N131">
            <v>16.091950000000001</v>
          </cell>
          <cell r="O131"/>
          <cell r="P131">
            <v>16.66667</v>
          </cell>
          <cell r="Q131"/>
          <cell r="R131">
            <v>14.488637000000001</v>
          </cell>
          <cell r="S131"/>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419</v>
          </cell>
          <cell r="H132" t="str">
            <v>Percentage of long-stay residents who received an antipsychotic medication</v>
          </cell>
          <cell r="I132" t="str">
            <v>Long Stay</v>
          </cell>
          <cell r="J132">
            <v>12.5</v>
          </cell>
          <cell r="K132"/>
          <cell r="L132">
            <v>9.5238099999999992</v>
          </cell>
          <cell r="M132"/>
          <cell r="N132">
            <v>10</v>
          </cell>
          <cell r="O132"/>
          <cell r="P132">
            <v>12.98701</v>
          </cell>
          <cell r="Q132"/>
          <cell r="R132">
            <v>11.214953</v>
          </cell>
          <cell r="S132"/>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419</v>
          </cell>
          <cell r="H133" t="str">
            <v>Percentage of long-stay residents who received an antipsychotic medication</v>
          </cell>
          <cell r="I133" t="str">
            <v>Long Stay</v>
          </cell>
          <cell r="J133">
            <v>19.480519999999999</v>
          </cell>
          <cell r="K133"/>
          <cell r="L133">
            <v>21.518989999999999</v>
          </cell>
          <cell r="M133"/>
          <cell r="N133">
            <v>17.948720000000002</v>
          </cell>
          <cell r="O133"/>
          <cell r="P133">
            <v>24.09639</v>
          </cell>
          <cell r="Q133"/>
          <cell r="R133">
            <v>20.820191999999999</v>
          </cell>
          <cell r="S133"/>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419</v>
          </cell>
          <cell r="H134" t="str">
            <v>Percentage of long-stay residents who received an antipsychotic medication</v>
          </cell>
          <cell r="I134" t="str">
            <v>Long Stay</v>
          </cell>
          <cell r="J134">
            <v>12.5</v>
          </cell>
          <cell r="K134"/>
          <cell r="L134">
            <v>13.85768</v>
          </cell>
          <cell r="M134"/>
          <cell r="N134">
            <v>16.141729999999999</v>
          </cell>
          <cell r="O134"/>
          <cell r="P134">
            <v>16.399999999999999</v>
          </cell>
          <cell r="Q134"/>
          <cell r="R134">
            <v>14.703018</v>
          </cell>
          <cell r="S134"/>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419</v>
          </cell>
          <cell r="H135" t="str">
            <v>Percentage of long-stay residents who received an antipsychotic medication</v>
          </cell>
          <cell r="I135" t="str">
            <v>Long Stay</v>
          </cell>
          <cell r="J135">
            <v>12.244899999999999</v>
          </cell>
          <cell r="K135"/>
          <cell r="L135">
            <v>11.538460000000001</v>
          </cell>
          <cell r="M135"/>
          <cell r="N135">
            <v>9.2592599999999994</v>
          </cell>
          <cell r="O135"/>
          <cell r="P135">
            <v>14.28571</v>
          </cell>
          <cell r="Q135"/>
          <cell r="R135">
            <v>11.84834</v>
          </cell>
          <cell r="S135"/>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419</v>
          </cell>
          <cell r="H136" t="str">
            <v>Percentage of long-stay residents who received an antipsychotic medication</v>
          </cell>
          <cell r="I136" t="str">
            <v>Long Stay</v>
          </cell>
          <cell r="J136">
            <v>2.63158</v>
          </cell>
          <cell r="K136"/>
          <cell r="L136">
            <v>2.2727300000000001</v>
          </cell>
          <cell r="M136"/>
          <cell r="N136">
            <v>2.1276600000000001</v>
          </cell>
          <cell r="O136"/>
          <cell r="P136">
            <v>4.3478300000000001</v>
          </cell>
          <cell r="Q136"/>
          <cell r="R136">
            <v>2.857145</v>
          </cell>
          <cell r="S136"/>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419</v>
          </cell>
          <cell r="H137" t="str">
            <v>Percentage of long-stay residents who received an antipsychotic medication</v>
          </cell>
          <cell r="I137" t="str">
            <v>Long Stay</v>
          </cell>
          <cell r="J137">
            <v>15.909090000000001</v>
          </cell>
          <cell r="K137"/>
          <cell r="L137">
            <v>18.947369999999999</v>
          </cell>
          <cell r="M137"/>
          <cell r="N137">
            <v>20</v>
          </cell>
          <cell r="O137"/>
          <cell r="P137">
            <v>15.625</v>
          </cell>
          <cell r="Q137"/>
          <cell r="R137">
            <v>17.647058999999999</v>
          </cell>
          <cell r="S137"/>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419</v>
          </cell>
          <cell r="H138" t="str">
            <v>Percentage of long-stay residents who received an antipsychotic medication</v>
          </cell>
          <cell r="I138" t="str">
            <v>Long Stay</v>
          </cell>
          <cell r="J138">
            <v>5.4054099999999998</v>
          </cell>
          <cell r="K138"/>
          <cell r="L138">
            <v>7.7922099999999999</v>
          </cell>
          <cell r="M138"/>
          <cell r="N138">
            <v>1.4492799999999999</v>
          </cell>
          <cell r="O138"/>
          <cell r="P138">
            <v>1.3513500000000001</v>
          </cell>
          <cell r="Q138"/>
          <cell r="R138">
            <v>4.0816350000000003</v>
          </cell>
          <cell r="S138"/>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419</v>
          </cell>
          <cell r="H139" t="str">
            <v>Percentage of long-stay residents who received an antipsychotic medication</v>
          </cell>
          <cell r="I139" t="str">
            <v>Long Stay</v>
          </cell>
          <cell r="J139">
            <v>5</v>
          </cell>
          <cell r="K139"/>
          <cell r="L139">
            <v>4.61538</v>
          </cell>
          <cell r="M139"/>
          <cell r="N139">
            <v>1.5625</v>
          </cell>
          <cell r="O139"/>
          <cell r="P139">
            <v>1.51515</v>
          </cell>
          <cell r="Q139"/>
          <cell r="R139">
            <v>3.1372529999999998</v>
          </cell>
          <cell r="S139"/>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419</v>
          </cell>
          <cell r="H140" t="str">
            <v>Percentage of long-stay residents who received an antipsychotic medication</v>
          </cell>
          <cell r="I140" t="str">
            <v>Long Stay</v>
          </cell>
          <cell r="J140">
            <v>11.494249999999999</v>
          </cell>
          <cell r="K140"/>
          <cell r="L140">
            <v>13.09524</v>
          </cell>
          <cell r="M140"/>
          <cell r="N140">
            <v>8.9743600000000008</v>
          </cell>
          <cell r="O140"/>
          <cell r="P140">
            <v>1.20482</v>
          </cell>
          <cell r="Q140"/>
          <cell r="R140">
            <v>8.7349399999999999</v>
          </cell>
          <cell r="S140"/>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419</v>
          </cell>
          <cell r="H141" t="str">
            <v>Percentage of long-stay residents who received an antipsychotic medication</v>
          </cell>
          <cell r="I141" t="str">
            <v>Long Stay</v>
          </cell>
          <cell r="J141">
            <v>7.1428599999999998</v>
          </cell>
          <cell r="K141"/>
          <cell r="L141">
            <v>4.81928</v>
          </cell>
          <cell r="M141"/>
          <cell r="N141">
            <v>6.4516099999999996</v>
          </cell>
          <cell r="O141"/>
          <cell r="P141">
            <v>6.25</v>
          </cell>
          <cell r="Q141"/>
          <cell r="R141">
            <v>6.1797760000000004</v>
          </cell>
          <cell r="S141"/>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419</v>
          </cell>
          <cell r="H142" t="str">
            <v>Percentage of long-stay residents who received an antipsychotic medication</v>
          </cell>
          <cell r="I142" t="str">
            <v>Long Stay</v>
          </cell>
          <cell r="J142">
            <v>45.299149999999997</v>
          </cell>
          <cell r="K142"/>
          <cell r="L142">
            <v>45.6</v>
          </cell>
          <cell r="M142"/>
          <cell r="N142">
            <v>45.454549999999998</v>
          </cell>
          <cell r="O142"/>
          <cell r="P142">
            <v>40.476190000000003</v>
          </cell>
          <cell r="Q142"/>
          <cell r="R142">
            <v>44.200001999999998</v>
          </cell>
          <cell r="S142"/>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419</v>
          </cell>
          <cell r="H143" t="str">
            <v>Percentage of long-stay residents who received an antipsychotic medication</v>
          </cell>
          <cell r="I143" t="str">
            <v>Long Stay</v>
          </cell>
          <cell r="J143">
            <v>17.64706</v>
          </cell>
          <cell r="K143"/>
          <cell r="L143">
            <v>20.895520000000001</v>
          </cell>
          <cell r="M143"/>
          <cell r="N143">
            <v>19.44444</v>
          </cell>
          <cell r="O143"/>
          <cell r="P143">
            <v>18.05556</v>
          </cell>
          <cell r="Q143"/>
          <cell r="R143">
            <v>18.996414999999999</v>
          </cell>
          <cell r="S143"/>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419</v>
          </cell>
          <cell r="H144" t="str">
            <v>Percentage of long-stay residents who received an antipsychotic medication</v>
          </cell>
          <cell r="I144" t="str">
            <v>Long Stay</v>
          </cell>
          <cell r="J144">
            <v>17.171720000000001</v>
          </cell>
          <cell r="K144"/>
          <cell r="L144">
            <v>13.207549999999999</v>
          </cell>
          <cell r="M144"/>
          <cell r="N144">
            <v>16.161619999999999</v>
          </cell>
          <cell r="O144"/>
          <cell r="P144">
            <v>12.244899999999999</v>
          </cell>
          <cell r="Q144"/>
          <cell r="R144">
            <v>14.67662</v>
          </cell>
          <cell r="S144"/>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419</v>
          </cell>
          <cell r="H145" t="str">
            <v>Percentage of long-stay residents who received an antipsychotic medication</v>
          </cell>
          <cell r="I145" t="str">
            <v>Long Stay</v>
          </cell>
          <cell r="J145">
            <v>8.1081099999999999</v>
          </cell>
          <cell r="K145"/>
          <cell r="L145">
            <v>6.9444400000000002</v>
          </cell>
          <cell r="M145"/>
          <cell r="N145">
            <v>10.14493</v>
          </cell>
          <cell r="O145"/>
          <cell r="P145">
            <v>14.0625</v>
          </cell>
          <cell r="Q145"/>
          <cell r="R145">
            <v>9.6774190000000004</v>
          </cell>
          <cell r="S145"/>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419</v>
          </cell>
          <cell r="H146" t="str">
            <v>Percentage of long-stay residents who received an antipsychotic medication</v>
          </cell>
          <cell r="I146" t="str">
            <v>Long Stay</v>
          </cell>
          <cell r="J146">
            <v>11.965809999999999</v>
          </cell>
          <cell r="K146"/>
          <cell r="L146">
            <v>13.571429999999999</v>
          </cell>
          <cell r="M146"/>
          <cell r="N146">
            <v>14.705880000000001</v>
          </cell>
          <cell r="O146"/>
          <cell r="P146">
            <v>15.03759</v>
          </cell>
          <cell r="Q146"/>
          <cell r="R146">
            <v>13.878325</v>
          </cell>
          <cell r="S146"/>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419</v>
          </cell>
          <cell r="H147" t="str">
            <v>Percentage of long-stay residents who received an antipsychotic medication</v>
          </cell>
          <cell r="I147" t="str">
            <v>Long Stay</v>
          </cell>
          <cell r="J147">
            <v>5.8823499999999997</v>
          </cell>
          <cell r="K147"/>
          <cell r="L147">
            <v>8</v>
          </cell>
          <cell r="M147"/>
          <cell r="N147">
            <v>8.3333300000000001</v>
          </cell>
          <cell r="O147"/>
          <cell r="P147">
            <v>7.7777799999999999</v>
          </cell>
          <cell r="Q147"/>
          <cell r="R147">
            <v>7.5709770000000001</v>
          </cell>
          <cell r="S147"/>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419</v>
          </cell>
          <cell r="H148" t="str">
            <v>Percentage of long-stay residents who received an antipsychotic medication</v>
          </cell>
          <cell r="I148" t="str">
            <v>Long Stay</v>
          </cell>
          <cell r="J148">
            <v>1.13636</v>
          </cell>
          <cell r="K148"/>
          <cell r="L148">
            <v>4.1666699999999999</v>
          </cell>
          <cell r="M148"/>
          <cell r="N148">
            <v>2</v>
          </cell>
          <cell r="O148"/>
          <cell r="P148">
            <v>0</v>
          </cell>
          <cell r="Q148"/>
          <cell r="R148">
            <v>1.8421050000000001</v>
          </cell>
          <cell r="S148"/>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419</v>
          </cell>
          <cell r="H149" t="str">
            <v>Percentage of long-stay residents who received an antipsychotic medication</v>
          </cell>
          <cell r="I149" t="str">
            <v>Long Stay</v>
          </cell>
          <cell r="J149">
            <v>12.65823</v>
          </cell>
          <cell r="K149"/>
          <cell r="L149">
            <v>11.538460000000001</v>
          </cell>
          <cell r="M149"/>
          <cell r="N149">
            <v>11.39241</v>
          </cell>
          <cell r="O149"/>
          <cell r="P149">
            <v>12.22222</v>
          </cell>
          <cell r="Q149"/>
          <cell r="R149">
            <v>11.963191</v>
          </cell>
          <cell r="S149"/>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419</v>
          </cell>
          <cell r="H150" t="str">
            <v>Percentage of long-stay residents who received an antipsychotic medication</v>
          </cell>
          <cell r="I150" t="str">
            <v>Long Stay</v>
          </cell>
          <cell r="J150">
            <v>0</v>
          </cell>
          <cell r="K150"/>
          <cell r="L150">
            <v>3.92157</v>
          </cell>
          <cell r="M150"/>
          <cell r="N150">
            <v>0</v>
          </cell>
          <cell r="O150"/>
          <cell r="P150">
            <v>0</v>
          </cell>
          <cell r="Q150"/>
          <cell r="R150">
            <v>1.0204089999999999</v>
          </cell>
          <cell r="S150"/>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419</v>
          </cell>
          <cell r="H151" t="str">
            <v>Percentage of long-stay residents who received an antipsychotic medication</v>
          </cell>
          <cell r="I151" t="str">
            <v>Long Stay</v>
          </cell>
          <cell r="J151">
            <v>28.915659999999999</v>
          </cell>
          <cell r="K151"/>
          <cell r="L151">
            <v>32.183909999999997</v>
          </cell>
          <cell r="M151"/>
          <cell r="N151">
            <v>28.571429999999999</v>
          </cell>
          <cell r="O151"/>
          <cell r="P151">
            <v>28.571429999999999</v>
          </cell>
          <cell r="Q151"/>
          <cell r="R151">
            <v>29.545455</v>
          </cell>
          <cell r="S151"/>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419</v>
          </cell>
          <cell r="H152" t="str">
            <v>Percentage of long-stay residents who received an antipsychotic medication</v>
          </cell>
          <cell r="I152" t="str">
            <v>Long Stay</v>
          </cell>
          <cell r="J152">
            <v>1.9230799999999999</v>
          </cell>
          <cell r="K152"/>
          <cell r="L152">
            <v>1.7543899999999999</v>
          </cell>
          <cell r="M152"/>
          <cell r="N152">
            <v>3.3333300000000001</v>
          </cell>
          <cell r="O152"/>
          <cell r="P152">
            <v>0</v>
          </cell>
          <cell r="Q152"/>
          <cell r="R152">
            <v>1.8264849999999999</v>
          </cell>
          <cell r="S152"/>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419</v>
          </cell>
          <cell r="H153" t="str">
            <v>Percentage of long-stay residents who received an antipsychotic medication</v>
          </cell>
          <cell r="I153" t="str">
            <v>Long Stay</v>
          </cell>
          <cell r="J153">
            <v>5.1948100000000004</v>
          </cell>
          <cell r="K153"/>
          <cell r="L153">
            <v>2.6666699999999999</v>
          </cell>
          <cell r="M153"/>
          <cell r="N153">
            <v>3.75</v>
          </cell>
          <cell r="O153"/>
          <cell r="P153">
            <v>5.0632900000000003</v>
          </cell>
          <cell r="Q153"/>
          <cell r="R153">
            <v>4.1800660000000001</v>
          </cell>
          <cell r="S153"/>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419</v>
          </cell>
          <cell r="H154" t="str">
            <v>Percentage of long-stay residents who received an antipsychotic medication</v>
          </cell>
          <cell r="I154" t="str">
            <v>Long Stay</v>
          </cell>
          <cell r="J154">
            <v>3.3333300000000001</v>
          </cell>
          <cell r="K154"/>
          <cell r="L154">
            <v>6.0606099999999996</v>
          </cell>
          <cell r="M154"/>
          <cell r="N154">
            <v>7.5757599999999998</v>
          </cell>
          <cell r="O154"/>
          <cell r="P154">
            <v>4.5112800000000002</v>
          </cell>
          <cell r="Q154"/>
          <cell r="R154">
            <v>5.4158619999999997</v>
          </cell>
          <cell r="S154"/>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419</v>
          </cell>
          <cell r="H155" t="str">
            <v>Percentage of long-stay residents who received an antipsychotic medication</v>
          </cell>
          <cell r="I155" t="str">
            <v>Long Stay</v>
          </cell>
          <cell r="J155">
            <v>30.66667</v>
          </cell>
          <cell r="K155"/>
          <cell r="L155">
            <v>33.75</v>
          </cell>
          <cell r="M155"/>
          <cell r="N155">
            <v>30</v>
          </cell>
          <cell r="O155"/>
          <cell r="P155">
            <v>32.941180000000003</v>
          </cell>
          <cell r="Q155"/>
          <cell r="R155">
            <v>31.875001999999999</v>
          </cell>
          <cell r="S155"/>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419</v>
          </cell>
          <cell r="H156" t="str">
            <v>Percentage of long-stay residents who received an antipsychotic medication</v>
          </cell>
          <cell r="I156" t="str">
            <v>Long Stay</v>
          </cell>
          <cell r="J156">
            <v>11.39241</v>
          </cell>
          <cell r="K156"/>
          <cell r="L156">
            <v>13.09524</v>
          </cell>
          <cell r="M156"/>
          <cell r="N156">
            <v>12.790699999999999</v>
          </cell>
          <cell r="O156"/>
          <cell r="P156">
            <v>10.84337</v>
          </cell>
          <cell r="Q156"/>
          <cell r="R156">
            <v>12.048194000000001</v>
          </cell>
          <cell r="S156"/>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419</v>
          </cell>
          <cell r="H157" t="str">
            <v>Percentage of long-stay residents who received an antipsychotic medication</v>
          </cell>
          <cell r="I157" t="str">
            <v>Long Stay</v>
          </cell>
          <cell r="J157">
            <v>15.189870000000001</v>
          </cell>
          <cell r="K157"/>
          <cell r="L157">
            <v>9.3333300000000001</v>
          </cell>
          <cell r="M157"/>
          <cell r="N157">
            <v>12.16216</v>
          </cell>
          <cell r="O157"/>
          <cell r="P157">
            <v>17.5</v>
          </cell>
          <cell r="Q157"/>
          <cell r="R157">
            <v>13.636361000000001</v>
          </cell>
          <cell r="S157"/>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419</v>
          </cell>
          <cell r="H158" t="str">
            <v>Percentage of long-stay residents who received an antipsychotic medication</v>
          </cell>
          <cell r="I158" t="str">
            <v>Long Stay</v>
          </cell>
          <cell r="J158">
            <v>18.181819999999998</v>
          </cell>
          <cell r="K158"/>
          <cell r="L158">
            <v>21.62162</v>
          </cell>
          <cell r="M158"/>
          <cell r="N158">
            <v>21.62162</v>
          </cell>
          <cell r="O158"/>
          <cell r="P158">
            <v>23.076920000000001</v>
          </cell>
          <cell r="Q158"/>
          <cell r="R158">
            <v>21.232875</v>
          </cell>
          <cell r="S158"/>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419</v>
          </cell>
          <cell r="H159" t="str">
            <v>Percentage of long-stay residents who received an antipsychotic medication</v>
          </cell>
          <cell r="I159" t="str">
            <v>Long Stay</v>
          </cell>
          <cell r="J159">
            <v>10.294119999999999</v>
          </cell>
          <cell r="K159"/>
          <cell r="L159">
            <v>8.75</v>
          </cell>
          <cell r="M159"/>
          <cell r="N159">
            <v>4.9382700000000002</v>
          </cell>
          <cell r="O159"/>
          <cell r="P159">
            <v>5.9523799999999998</v>
          </cell>
          <cell r="Q159"/>
          <cell r="R159">
            <v>7.3482430000000001</v>
          </cell>
          <cell r="S159"/>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419</v>
          </cell>
          <cell r="H160" t="str">
            <v>Percentage of long-stay residents who received an antipsychotic medication</v>
          </cell>
          <cell r="I160" t="str">
            <v>Long Stay</v>
          </cell>
          <cell r="J160">
            <v>0</v>
          </cell>
          <cell r="K160"/>
          <cell r="L160">
            <v>0</v>
          </cell>
          <cell r="M160"/>
          <cell r="N160">
            <v>0</v>
          </cell>
          <cell r="O160"/>
          <cell r="P160">
            <v>0</v>
          </cell>
          <cell r="Q160"/>
          <cell r="R160">
            <v>0</v>
          </cell>
          <cell r="S160"/>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419</v>
          </cell>
          <cell r="H161" t="str">
            <v>Percentage of long-stay residents who received an antipsychotic medication</v>
          </cell>
          <cell r="I161" t="str">
            <v>Long Stay</v>
          </cell>
          <cell r="J161">
            <v>9.8039199999999997</v>
          </cell>
          <cell r="K161"/>
          <cell r="L161">
            <v>8.9285700000000006</v>
          </cell>
          <cell r="M161"/>
          <cell r="N161">
            <v>6.6666699999999999</v>
          </cell>
          <cell r="O161"/>
          <cell r="P161">
            <v>3.3333300000000001</v>
          </cell>
          <cell r="Q161"/>
          <cell r="R161">
            <v>7.048457</v>
          </cell>
          <cell r="S161"/>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419</v>
          </cell>
          <cell r="H162" t="str">
            <v>Percentage of long-stay residents who received an antipsychotic medication</v>
          </cell>
          <cell r="I162" t="str">
            <v>Long Stay</v>
          </cell>
          <cell r="J162">
            <v>16.470590000000001</v>
          </cell>
          <cell r="K162"/>
          <cell r="L162">
            <v>19.101120000000002</v>
          </cell>
          <cell r="M162"/>
          <cell r="N162">
            <v>13.95349</v>
          </cell>
          <cell r="O162"/>
          <cell r="P162">
            <v>10.34483</v>
          </cell>
          <cell r="Q162"/>
          <cell r="R162">
            <v>14.985590999999999</v>
          </cell>
          <cell r="S162"/>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419</v>
          </cell>
          <cell r="H163" t="str">
            <v>Percentage of long-stay residents who received an antipsychotic medication</v>
          </cell>
          <cell r="I163" t="str">
            <v>Long Stay</v>
          </cell>
          <cell r="J163">
            <v>21.678319999999999</v>
          </cell>
          <cell r="K163"/>
          <cell r="L163">
            <v>24.358969999999999</v>
          </cell>
          <cell r="M163"/>
          <cell r="N163">
            <v>22.159089999999999</v>
          </cell>
          <cell r="O163"/>
          <cell r="P163">
            <v>20</v>
          </cell>
          <cell r="Q163"/>
          <cell r="R163">
            <v>22.015502000000001</v>
          </cell>
          <cell r="S163"/>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419</v>
          </cell>
          <cell r="H164" t="str">
            <v>Percentage of long-stay residents who received an antipsychotic medication</v>
          </cell>
          <cell r="I164" t="str">
            <v>Long Stay</v>
          </cell>
          <cell r="J164">
            <v>34.375</v>
          </cell>
          <cell r="K164"/>
          <cell r="L164">
            <v>30</v>
          </cell>
          <cell r="M164"/>
          <cell r="N164">
            <v>36.111109999999996</v>
          </cell>
          <cell r="O164"/>
          <cell r="P164">
            <v>30</v>
          </cell>
          <cell r="Q164"/>
          <cell r="R164">
            <v>32.621951000000003</v>
          </cell>
          <cell r="S164"/>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419</v>
          </cell>
          <cell r="H165" t="str">
            <v>Percentage of long-stay residents who received an antipsychotic medication</v>
          </cell>
          <cell r="I165" t="str">
            <v>Long Stay</v>
          </cell>
          <cell r="J165">
            <v>2.8571399999999998</v>
          </cell>
          <cell r="K165"/>
          <cell r="L165">
            <v>0</v>
          </cell>
          <cell r="M165"/>
          <cell r="N165">
            <v>3.0303</v>
          </cell>
          <cell r="O165"/>
          <cell r="P165">
            <v>0</v>
          </cell>
          <cell r="Q165"/>
          <cell r="R165">
            <v>1.4814799999999999</v>
          </cell>
          <cell r="S165"/>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419</v>
          </cell>
          <cell r="H166" t="str">
            <v>Percentage of long-stay residents who received an antipsychotic medication</v>
          </cell>
          <cell r="I166" t="str">
            <v>Long Stay</v>
          </cell>
          <cell r="J166">
            <v>6.4814800000000004</v>
          </cell>
          <cell r="K166"/>
          <cell r="L166">
            <v>5.9829100000000004</v>
          </cell>
          <cell r="M166"/>
          <cell r="N166">
            <v>9.6</v>
          </cell>
          <cell r="O166"/>
          <cell r="P166">
            <v>8.2644599999999997</v>
          </cell>
          <cell r="Q166"/>
          <cell r="R166">
            <v>7.6433119999999999</v>
          </cell>
          <cell r="S166"/>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419</v>
          </cell>
          <cell r="H167" t="str">
            <v>Percentage of long-stay residents who received an antipsychotic medication</v>
          </cell>
          <cell r="I167" t="str">
            <v>Long Stay</v>
          </cell>
          <cell r="J167">
            <v>0</v>
          </cell>
          <cell r="K167"/>
          <cell r="L167">
            <v>2.9850699999999999</v>
          </cell>
          <cell r="M167"/>
          <cell r="N167">
            <v>3.125</v>
          </cell>
          <cell r="O167"/>
          <cell r="P167">
            <v>1.7543899999999999</v>
          </cell>
          <cell r="Q167"/>
          <cell r="R167">
            <v>2.0325199999999999</v>
          </cell>
          <cell r="S167"/>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419</v>
          </cell>
          <cell r="H168" t="str">
            <v>Percentage of long-stay residents who received an antipsychotic medication</v>
          </cell>
          <cell r="I168" t="str">
            <v>Long Stay</v>
          </cell>
          <cell r="J168">
            <v>0</v>
          </cell>
          <cell r="K168"/>
          <cell r="L168">
            <v>1.0869599999999999</v>
          </cell>
          <cell r="M168"/>
          <cell r="N168">
            <v>2.4390200000000002</v>
          </cell>
          <cell r="O168"/>
          <cell r="P168">
            <v>2.32558</v>
          </cell>
          <cell r="Q168"/>
          <cell r="R168">
            <v>1.492537</v>
          </cell>
          <cell r="S168"/>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419</v>
          </cell>
          <cell r="H169" t="str">
            <v>Percentage of long-stay residents who received an antipsychotic medication</v>
          </cell>
          <cell r="I169" t="str">
            <v>Long Stay</v>
          </cell>
          <cell r="J169">
            <v>2.0202</v>
          </cell>
          <cell r="K169"/>
          <cell r="L169">
            <v>3.1914899999999999</v>
          </cell>
          <cell r="M169"/>
          <cell r="N169">
            <v>2.0833300000000001</v>
          </cell>
          <cell r="O169"/>
          <cell r="P169">
            <v>3.7037</v>
          </cell>
          <cell r="Q169"/>
          <cell r="R169">
            <v>2.7707790000000001</v>
          </cell>
          <cell r="S169"/>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419</v>
          </cell>
          <cell r="H170" t="str">
            <v>Percentage of long-stay residents who received an antipsychotic medication</v>
          </cell>
          <cell r="I170" t="str">
            <v>Long Stay</v>
          </cell>
          <cell r="J170">
            <v>4.9504999999999999</v>
          </cell>
          <cell r="K170"/>
          <cell r="L170">
            <v>3.7037</v>
          </cell>
          <cell r="M170"/>
          <cell r="N170">
            <v>4.7618999999999998</v>
          </cell>
          <cell r="O170"/>
          <cell r="P170">
            <v>4.7618999999999998</v>
          </cell>
          <cell r="Q170"/>
          <cell r="R170">
            <v>4.5346039999999999</v>
          </cell>
          <cell r="S170"/>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419</v>
          </cell>
          <cell r="H171" t="str">
            <v>Percentage of long-stay residents who received an antipsychotic medication</v>
          </cell>
          <cell r="I171" t="str">
            <v>Long Stay</v>
          </cell>
          <cell r="J171">
            <v>9.0909099999999992</v>
          </cell>
          <cell r="K171"/>
          <cell r="L171">
            <v>9.1666699999999999</v>
          </cell>
          <cell r="M171"/>
          <cell r="N171">
            <v>11.47541</v>
          </cell>
          <cell r="O171"/>
          <cell r="P171">
            <v>11.2</v>
          </cell>
          <cell r="Q171"/>
          <cell r="R171">
            <v>10.245903</v>
          </cell>
          <cell r="S171"/>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419</v>
          </cell>
          <cell r="H172" t="str">
            <v>Percentage of long-stay residents who received an antipsychotic medication</v>
          </cell>
          <cell r="I172" t="str">
            <v>Long Stay</v>
          </cell>
          <cell r="J172">
            <v>11.25</v>
          </cell>
          <cell r="K172"/>
          <cell r="L172">
            <v>12.195119999999999</v>
          </cell>
          <cell r="M172"/>
          <cell r="N172">
            <v>14.81481</v>
          </cell>
          <cell r="O172"/>
          <cell r="P172">
            <v>18.681319999999999</v>
          </cell>
          <cell r="Q172"/>
          <cell r="R172">
            <v>14.371256000000001</v>
          </cell>
          <cell r="S172"/>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419</v>
          </cell>
          <cell r="H173" t="str">
            <v>Percentage of long-stay residents who received an antipsychotic medication</v>
          </cell>
          <cell r="I173" t="str">
            <v>Long Stay</v>
          </cell>
          <cell r="J173">
            <v>21.739129999999999</v>
          </cell>
          <cell r="K173"/>
          <cell r="L173">
            <v>25</v>
          </cell>
          <cell r="M173"/>
          <cell r="N173">
            <v>18.518519999999999</v>
          </cell>
          <cell r="O173"/>
          <cell r="P173">
            <v>14.28571</v>
          </cell>
          <cell r="Q173"/>
          <cell r="R173">
            <v>19.607842000000002</v>
          </cell>
          <cell r="S173"/>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419</v>
          </cell>
          <cell r="H174" t="str">
            <v>Percentage of long-stay residents who received an antipsychotic medication</v>
          </cell>
          <cell r="I174" t="str">
            <v>Long Stay</v>
          </cell>
          <cell r="J174">
            <v>8.8607600000000009</v>
          </cell>
          <cell r="K174"/>
          <cell r="L174">
            <v>6.6666699999999999</v>
          </cell>
          <cell r="M174"/>
          <cell r="N174">
            <v>2.7397300000000002</v>
          </cell>
          <cell r="O174"/>
          <cell r="P174">
            <v>2.8571399999999998</v>
          </cell>
          <cell r="Q174"/>
          <cell r="R174">
            <v>5.3872070000000001</v>
          </cell>
          <cell r="S174"/>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419</v>
          </cell>
          <cell r="H175" t="str">
            <v>Percentage of long-stay residents who received an antipsychotic medication</v>
          </cell>
          <cell r="I175" t="str">
            <v>Long Stay</v>
          </cell>
          <cell r="J175">
            <v>16.66667</v>
          </cell>
          <cell r="K175"/>
          <cell r="L175">
            <v>10.447760000000001</v>
          </cell>
          <cell r="M175"/>
          <cell r="N175">
            <v>10.76923</v>
          </cell>
          <cell r="O175"/>
          <cell r="P175">
            <v>5.7971000000000004</v>
          </cell>
          <cell r="Q175"/>
          <cell r="R175">
            <v>10.861423</v>
          </cell>
          <cell r="S175"/>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419</v>
          </cell>
          <cell r="H176" t="str">
            <v>Percentage of long-stay residents who received an antipsychotic medication</v>
          </cell>
          <cell r="I176" t="str">
            <v>Long Stay</v>
          </cell>
          <cell r="J176">
            <v>4.6729000000000003</v>
          </cell>
          <cell r="K176"/>
          <cell r="L176">
            <v>5.8823499999999997</v>
          </cell>
          <cell r="M176"/>
          <cell r="N176">
            <v>9.1743100000000002</v>
          </cell>
          <cell r="O176"/>
          <cell r="P176">
            <v>13.084110000000001</v>
          </cell>
          <cell r="Q176"/>
          <cell r="R176">
            <v>8.2352930000000004</v>
          </cell>
          <cell r="S176"/>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419</v>
          </cell>
          <cell r="H177" t="str">
            <v>Percentage of long-stay residents who received an antipsychotic medication</v>
          </cell>
          <cell r="I177" t="str">
            <v>Long Stay</v>
          </cell>
          <cell r="J177">
            <v>4.65116</v>
          </cell>
          <cell r="K177"/>
          <cell r="L177">
            <v>4.65116</v>
          </cell>
          <cell r="M177"/>
          <cell r="N177">
            <v>5.1282100000000002</v>
          </cell>
          <cell r="O177"/>
          <cell r="P177">
            <v>8.1081099999999999</v>
          </cell>
          <cell r="Q177"/>
          <cell r="R177">
            <v>5.5555560000000002</v>
          </cell>
          <cell r="S177"/>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419</v>
          </cell>
          <cell r="H178" t="str">
            <v>Percentage of long-stay residents who received an antipsychotic medication</v>
          </cell>
          <cell r="I178" t="str">
            <v>Long Stay</v>
          </cell>
          <cell r="J178">
            <v>5.5555599999999998</v>
          </cell>
          <cell r="K178"/>
          <cell r="L178">
            <v>8.3333300000000001</v>
          </cell>
          <cell r="M178"/>
          <cell r="N178">
            <v>5.2631600000000001</v>
          </cell>
          <cell r="O178"/>
          <cell r="P178">
            <v>5.4054099999999998</v>
          </cell>
          <cell r="Q178"/>
          <cell r="R178">
            <v>6.1224509999999999</v>
          </cell>
          <cell r="S178"/>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419</v>
          </cell>
          <cell r="H179" t="str">
            <v>Percentage of long-stay residents who received an antipsychotic medication</v>
          </cell>
          <cell r="I179" t="str">
            <v>Long Stay</v>
          </cell>
          <cell r="J179">
            <v>5.5555599999999998</v>
          </cell>
          <cell r="K179"/>
          <cell r="L179">
            <v>5.4545500000000002</v>
          </cell>
          <cell r="M179"/>
          <cell r="N179">
            <v>5.1724100000000002</v>
          </cell>
          <cell r="O179"/>
          <cell r="P179">
            <v>3.44828</v>
          </cell>
          <cell r="Q179"/>
          <cell r="R179">
            <v>4.8888910000000001</v>
          </cell>
          <cell r="S179"/>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419</v>
          </cell>
          <cell r="H180" t="str">
            <v>Percentage of long-stay residents who received an antipsychotic medication</v>
          </cell>
          <cell r="I180" t="str">
            <v>Long Stay</v>
          </cell>
          <cell r="J180">
            <v>7.69231</v>
          </cell>
          <cell r="K180"/>
          <cell r="L180">
            <v>7.86517</v>
          </cell>
          <cell r="M180"/>
          <cell r="N180">
            <v>6.8965500000000004</v>
          </cell>
          <cell r="O180"/>
          <cell r="P180">
            <v>4.81928</v>
          </cell>
          <cell r="Q180"/>
          <cell r="R180">
            <v>6.8249269999999997</v>
          </cell>
          <cell r="S180"/>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419</v>
          </cell>
          <cell r="H181" t="str">
            <v>Percentage of long-stay residents who received an antipsychotic medication</v>
          </cell>
          <cell r="I181" t="str">
            <v>Long Stay</v>
          </cell>
          <cell r="J181">
            <v>2.63158</v>
          </cell>
          <cell r="K181"/>
          <cell r="L181">
            <v>7.1428599999999998</v>
          </cell>
          <cell r="M181"/>
          <cell r="N181">
            <v>6.9767400000000004</v>
          </cell>
          <cell r="O181"/>
          <cell r="P181">
            <v>7.3170700000000002</v>
          </cell>
          <cell r="Q181"/>
          <cell r="R181">
            <v>6.0975599999999996</v>
          </cell>
          <cell r="S181"/>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419</v>
          </cell>
          <cell r="H182" t="str">
            <v>Percentage of long-stay residents who received an antipsychotic medication</v>
          </cell>
          <cell r="I182" t="str">
            <v>Long Stay</v>
          </cell>
          <cell r="J182">
            <v>9.3023299999999995</v>
          </cell>
          <cell r="K182"/>
          <cell r="L182">
            <v>10.857139999999999</v>
          </cell>
          <cell r="M182"/>
          <cell r="N182">
            <v>13.55932</v>
          </cell>
          <cell r="O182"/>
          <cell r="P182">
            <v>10.30303</v>
          </cell>
          <cell r="Q182"/>
          <cell r="R182">
            <v>11.030479</v>
          </cell>
          <cell r="S182"/>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419</v>
          </cell>
          <cell r="H183" t="str">
            <v>Percentage of long-stay residents who received an antipsychotic medication</v>
          </cell>
          <cell r="I183" t="str">
            <v>Long Stay</v>
          </cell>
          <cell r="J183">
            <v>18.461539999999999</v>
          </cell>
          <cell r="K183"/>
          <cell r="L183">
            <v>19.117650000000001</v>
          </cell>
          <cell r="M183"/>
          <cell r="N183">
            <v>14.0625</v>
          </cell>
          <cell r="O183"/>
          <cell r="P183">
            <v>11.940300000000001</v>
          </cell>
          <cell r="Q183"/>
          <cell r="R183">
            <v>15.909091999999999</v>
          </cell>
          <cell r="S183"/>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419</v>
          </cell>
          <cell r="H184" t="str">
            <v>Percentage of long-stay residents who received an antipsychotic medication</v>
          </cell>
          <cell r="I184" t="str">
            <v>Long Stay</v>
          </cell>
          <cell r="J184">
            <v>4.3478300000000001</v>
          </cell>
          <cell r="K184"/>
          <cell r="L184">
            <v>5.4054099999999998</v>
          </cell>
          <cell r="M184"/>
          <cell r="N184">
            <v>2.9411800000000001</v>
          </cell>
          <cell r="O184"/>
          <cell r="P184">
            <v>1.40845</v>
          </cell>
          <cell r="Q184"/>
          <cell r="R184">
            <v>3.5461019999999999</v>
          </cell>
          <cell r="S184"/>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419</v>
          </cell>
          <cell r="H185" t="str">
            <v>Percentage of long-stay residents who received an antipsychotic medication</v>
          </cell>
          <cell r="I185" t="str">
            <v>Long Stay</v>
          </cell>
          <cell r="J185">
            <v>13.63636</v>
          </cell>
          <cell r="K185"/>
          <cell r="L185">
            <v>8.6956500000000005</v>
          </cell>
          <cell r="M185"/>
          <cell r="N185">
            <v>10.48387</v>
          </cell>
          <cell r="O185"/>
          <cell r="P185">
            <v>6.1946899999999996</v>
          </cell>
          <cell r="Q185"/>
          <cell r="R185">
            <v>9.8619310000000002</v>
          </cell>
          <cell r="S185"/>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419</v>
          </cell>
          <cell r="H186" t="str">
            <v>Percentage of long-stay residents who received an antipsychotic medication</v>
          </cell>
          <cell r="I186" t="str">
            <v>Long Stay</v>
          </cell>
          <cell r="J186">
            <v>8.0291999999999994</v>
          </cell>
          <cell r="K186"/>
          <cell r="L186">
            <v>8.4506999999999994</v>
          </cell>
          <cell r="M186"/>
          <cell r="N186">
            <v>7.1942399999999997</v>
          </cell>
          <cell r="O186"/>
          <cell r="P186">
            <v>8.3333300000000001</v>
          </cell>
          <cell r="Q186"/>
          <cell r="R186">
            <v>8.0071150000000006</v>
          </cell>
          <cell r="S186"/>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419</v>
          </cell>
          <cell r="H187" t="str">
            <v>Percentage of long-stay residents who received an antipsychotic medication</v>
          </cell>
          <cell r="I187" t="str">
            <v>Long Stay</v>
          </cell>
          <cell r="J187">
            <v>6.0975599999999996</v>
          </cell>
          <cell r="K187"/>
          <cell r="L187">
            <v>5.6818200000000001</v>
          </cell>
          <cell r="M187"/>
          <cell r="N187">
            <v>5.6818200000000001</v>
          </cell>
          <cell r="O187"/>
          <cell r="P187">
            <v>3.0612200000000001</v>
          </cell>
          <cell r="Q187"/>
          <cell r="R187">
            <v>5.0561790000000002</v>
          </cell>
          <cell r="S187"/>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419</v>
          </cell>
          <cell r="H188" t="str">
            <v>Percentage of long-stay residents who received an antipsychotic medication</v>
          </cell>
          <cell r="I188" t="str">
            <v>Long Stay</v>
          </cell>
          <cell r="J188">
            <v>2</v>
          </cell>
          <cell r="K188"/>
          <cell r="L188">
            <v>1.1235999999999999</v>
          </cell>
          <cell r="M188"/>
          <cell r="N188">
            <v>2.2222200000000001</v>
          </cell>
          <cell r="O188"/>
          <cell r="P188">
            <v>3.3333300000000001</v>
          </cell>
          <cell r="Q188"/>
          <cell r="R188">
            <v>2.168021</v>
          </cell>
          <cell r="S188"/>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419</v>
          </cell>
          <cell r="H189" t="str">
            <v>Percentage of long-stay residents who received an antipsychotic medication</v>
          </cell>
          <cell r="I189" t="str">
            <v>Long Stay</v>
          </cell>
          <cell r="J189">
            <v>21.875</v>
          </cell>
          <cell r="K189"/>
          <cell r="L189">
            <v>17.241379999999999</v>
          </cell>
          <cell r="M189"/>
          <cell r="N189">
            <v>19.354839999999999</v>
          </cell>
          <cell r="O189"/>
          <cell r="P189">
            <v>22.22222</v>
          </cell>
          <cell r="Q189"/>
          <cell r="R189">
            <v>20.3125</v>
          </cell>
          <cell r="S189"/>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419</v>
          </cell>
          <cell r="H190" t="str">
            <v>Percentage of long-stay residents who received an antipsychotic medication</v>
          </cell>
          <cell r="I190" t="str">
            <v>Long Stay</v>
          </cell>
          <cell r="J190">
            <v>3.2</v>
          </cell>
          <cell r="K190"/>
          <cell r="L190">
            <v>4.1322299999999998</v>
          </cell>
          <cell r="M190"/>
          <cell r="N190">
            <v>3.2786900000000001</v>
          </cell>
          <cell r="O190"/>
          <cell r="P190">
            <v>2.52101</v>
          </cell>
          <cell r="Q190"/>
          <cell r="R190">
            <v>3.2854209999999999</v>
          </cell>
          <cell r="S190"/>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419</v>
          </cell>
          <cell r="H191" t="str">
            <v>Percentage of long-stay residents who received an antipsychotic medication</v>
          </cell>
          <cell r="I191" t="str">
            <v>Long Stay</v>
          </cell>
          <cell r="J191">
            <v>0</v>
          </cell>
          <cell r="K191"/>
          <cell r="L191">
            <v>3.7037</v>
          </cell>
          <cell r="M191"/>
          <cell r="N191">
            <v>0</v>
          </cell>
          <cell r="O191"/>
          <cell r="P191">
            <v>7.4074099999999996</v>
          </cell>
          <cell r="Q191"/>
          <cell r="R191">
            <v>2.7272720000000001</v>
          </cell>
          <cell r="S191"/>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419</v>
          </cell>
          <cell r="H192" t="str">
            <v>Percentage of long-stay residents who received an antipsychotic medication</v>
          </cell>
          <cell r="I192" t="str">
            <v>Long Stay</v>
          </cell>
          <cell r="J192">
            <v>10.227270000000001</v>
          </cell>
          <cell r="K192"/>
          <cell r="L192">
            <v>15.46392</v>
          </cell>
          <cell r="M192"/>
          <cell r="N192">
            <v>9.5744699999999998</v>
          </cell>
          <cell r="O192"/>
          <cell r="P192">
            <v>8.3333300000000001</v>
          </cell>
          <cell r="Q192"/>
          <cell r="R192">
            <v>10.933332999999999</v>
          </cell>
          <cell r="S192"/>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419</v>
          </cell>
          <cell r="H193" t="str">
            <v>Percentage of long-stay residents who received an antipsychotic medication</v>
          </cell>
          <cell r="I193" t="str">
            <v>Long Stay</v>
          </cell>
          <cell r="J193">
            <v>17.56757</v>
          </cell>
          <cell r="K193"/>
          <cell r="L193">
            <v>13.51351</v>
          </cell>
          <cell r="M193"/>
          <cell r="N193">
            <v>14.10256</v>
          </cell>
          <cell r="O193"/>
          <cell r="P193">
            <v>15.38462</v>
          </cell>
          <cell r="Q193"/>
          <cell r="R193">
            <v>15.131579</v>
          </cell>
          <cell r="S193"/>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419</v>
          </cell>
          <cell r="H194" t="str">
            <v>Percentage of long-stay residents who received an antipsychotic medication</v>
          </cell>
          <cell r="I194" t="str">
            <v>Long Stay</v>
          </cell>
          <cell r="J194">
            <v>0</v>
          </cell>
          <cell r="K194"/>
          <cell r="L194">
            <v>1.85185</v>
          </cell>
          <cell r="M194"/>
          <cell r="N194">
            <v>1.7543899999999999</v>
          </cell>
          <cell r="O194"/>
          <cell r="P194">
            <v>3.8461500000000002</v>
          </cell>
          <cell r="Q194"/>
          <cell r="R194">
            <v>1.860465</v>
          </cell>
          <cell r="S194"/>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419</v>
          </cell>
          <cell r="H195" t="str">
            <v>Percentage of long-stay residents who received an antipsychotic medication</v>
          </cell>
          <cell r="I195" t="str">
            <v>Long Stay</v>
          </cell>
          <cell r="J195">
            <v>17.948720000000002</v>
          </cell>
          <cell r="K195"/>
          <cell r="L195">
            <v>25.581399999999999</v>
          </cell>
          <cell r="M195"/>
          <cell r="N195">
            <v>30.232559999999999</v>
          </cell>
          <cell r="O195"/>
          <cell r="P195">
            <v>36.842109999999998</v>
          </cell>
          <cell r="Q195"/>
          <cell r="R195">
            <v>27.607365000000001</v>
          </cell>
          <cell r="S195"/>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419</v>
          </cell>
          <cell r="H196" t="str">
            <v>Percentage of long-stay residents who received an antipsychotic medication</v>
          </cell>
          <cell r="I196" t="str">
            <v>Long Stay</v>
          </cell>
          <cell r="J196">
            <v>6.7567599999999999</v>
          </cell>
          <cell r="K196"/>
          <cell r="L196">
            <v>6.6666699999999999</v>
          </cell>
          <cell r="M196"/>
          <cell r="N196">
            <v>10</v>
          </cell>
          <cell r="O196"/>
          <cell r="P196">
            <v>9.7222200000000001</v>
          </cell>
          <cell r="Q196"/>
          <cell r="R196">
            <v>8.2474240000000005</v>
          </cell>
          <cell r="S196"/>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419</v>
          </cell>
          <cell r="H197" t="str">
            <v>Percentage of long-stay residents who received an antipsychotic medication</v>
          </cell>
          <cell r="I197" t="str">
            <v>Long Stay</v>
          </cell>
          <cell r="J197">
            <v>1.5384599999999999</v>
          </cell>
          <cell r="K197"/>
          <cell r="L197">
            <v>3.0769199999999999</v>
          </cell>
          <cell r="M197"/>
          <cell r="N197">
            <v>3.0769199999999999</v>
          </cell>
          <cell r="O197"/>
          <cell r="P197">
            <v>3.0303</v>
          </cell>
          <cell r="Q197"/>
          <cell r="R197">
            <v>2.6819899999999999</v>
          </cell>
          <cell r="S197"/>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419</v>
          </cell>
          <cell r="H198" t="str">
            <v>Percentage of long-stay residents who received an antipsychotic medication</v>
          </cell>
          <cell r="I198" t="str">
            <v>Long Stay</v>
          </cell>
          <cell r="J198">
            <v>14.754099999999999</v>
          </cell>
          <cell r="K198"/>
          <cell r="L198">
            <v>17.460319999999999</v>
          </cell>
          <cell r="M198"/>
          <cell r="N198">
            <v>13.432840000000001</v>
          </cell>
          <cell r="O198"/>
          <cell r="P198">
            <v>14.86486</v>
          </cell>
          <cell r="Q198"/>
          <cell r="R198">
            <v>15.094340000000001</v>
          </cell>
          <cell r="S198"/>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419</v>
          </cell>
          <cell r="H199" t="str">
            <v>Percentage of long-stay residents who received an antipsychotic medication</v>
          </cell>
          <cell r="I199" t="str">
            <v>Long Stay</v>
          </cell>
          <cell r="J199">
            <v>17.391300000000001</v>
          </cell>
          <cell r="K199"/>
          <cell r="L199">
            <v>13.978490000000001</v>
          </cell>
          <cell r="M199"/>
          <cell r="N199">
            <v>13.86139</v>
          </cell>
          <cell r="O199"/>
          <cell r="P199">
            <v>12.621359999999999</v>
          </cell>
          <cell r="Q199"/>
          <cell r="R199">
            <v>14.395886000000001</v>
          </cell>
          <cell r="S199"/>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419</v>
          </cell>
          <cell r="H200" t="str">
            <v>Percentage of long-stay residents who received an antipsychotic medication</v>
          </cell>
          <cell r="I200" t="str">
            <v>Long Stay</v>
          </cell>
          <cell r="J200">
            <v>4.4776100000000003</v>
          </cell>
          <cell r="K200"/>
          <cell r="L200">
            <v>3.0303</v>
          </cell>
          <cell r="M200"/>
          <cell r="N200">
            <v>1.63934</v>
          </cell>
          <cell r="O200"/>
          <cell r="P200">
            <v>0</v>
          </cell>
          <cell r="Q200"/>
          <cell r="R200">
            <v>2.3437480000000002</v>
          </cell>
          <cell r="S200"/>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419</v>
          </cell>
          <cell r="H201" t="str">
            <v>Percentage of long-stay residents who received an antipsychotic medication</v>
          </cell>
          <cell r="I201" t="str">
            <v>Long Stay</v>
          </cell>
          <cell r="J201">
            <v>4.5454499999999998</v>
          </cell>
          <cell r="K201"/>
          <cell r="L201">
            <v>4.1666699999999999</v>
          </cell>
          <cell r="M201"/>
          <cell r="N201">
            <v>2.6666699999999999</v>
          </cell>
          <cell r="O201"/>
          <cell r="P201">
            <v>0</v>
          </cell>
          <cell r="Q201"/>
          <cell r="R201">
            <v>2.7777780000000001</v>
          </cell>
          <cell r="S201"/>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419</v>
          </cell>
          <cell r="H202" t="str">
            <v>Percentage of long-stay residents who received an antipsychotic medication</v>
          </cell>
          <cell r="I202" t="str">
            <v>Long Stay</v>
          </cell>
          <cell r="J202">
            <v>17.857140000000001</v>
          </cell>
          <cell r="K202"/>
          <cell r="L202">
            <v>13.33333</v>
          </cell>
          <cell r="M202"/>
          <cell r="N202">
            <v>20.588239999999999</v>
          </cell>
          <cell r="O202"/>
          <cell r="P202">
            <v>23.529409999999999</v>
          </cell>
          <cell r="Q202"/>
          <cell r="R202">
            <v>19.047618</v>
          </cell>
          <cell r="S202"/>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419</v>
          </cell>
          <cell r="H203" t="str">
            <v>Percentage of long-stay residents who received an antipsychotic medication</v>
          </cell>
          <cell r="I203" t="str">
            <v>Long Stay</v>
          </cell>
          <cell r="J203">
            <v>20.895520000000001</v>
          </cell>
          <cell r="K203"/>
          <cell r="L203">
            <v>19.69697</v>
          </cell>
          <cell r="M203"/>
          <cell r="N203">
            <v>15.38462</v>
          </cell>
          <cell r="O203"/>
          <cell r="P203">
            <v>10.294119999999999</v>
          </cell>
          <cell r="Q203"/>
          <cell r="R203">
            <v>16.541354999999999</v>
          </cell>
          <cell r="S203"/>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419</v>
          </cell>
          <cell r="H204" t="str">
            <v>Percentage of long-stay residents who received an antipsychotic medication</v>
          </cell>
          <cell r="I204" t="str">
            <v>Long Stay</v>
          </cell>
          <cell r="J204">
            <v>8.9887599999999992</v>
          </cell>
          <cell r="K204"/>
          <cell r="L204">
            <v>9.1953999999999994</v>
          </cell>
          <cell r="M204"/>
          <cell r="N204">
            <v>13.186809999999999</v>
          </cell>
          <cell r="O204"/>
          <cell r="P204">
            <v>9.6385500000000004</v>
          </cell>
          <cell r="Q204"/>
          <cell r="R204">
            <v>10.285710999999999</v>
          </cell>
          <cell r="S204"/>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419</v>
          </cell>
          <cell r="H205" t="str">
            <v>Percentage of long-stay residents who received an antipsychotic medication</v>
          </cell>
          <cell r="I205" t="str">
            <v>Long Stay</v>
          </cell>
          <cell r="J205">
            <v>1.4285699999999999</v>
          </cell>
          <cell r="K205"/>
          <cell r="L205">
            <v>5.4054099999999998</v>
          </cell>
          <cell r="M205"/>
          <cell r="N205">
            <v>7.5949400000000002</v>
          </cell>
          <cell r="O205"/>
          <cell r="P205">
            <v>7.0588199999999999</v>
          </cell>
          <cell r="Q205"/>
          <cell r="R205">
            <v>5.5194809999999999</v>
          </cell>
          <cell r="S205"/>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419</v>
          </cell>
          <cell r="H206" t="str">
            <v>Percentage of long-stay residents who received an antipsychotic medication</v>
          </cell>
          <cell r="I206" t="str">
            <v>Long Stay</v>
          </cell>
          <cell r="J206">
            <v>5.2631600000000001</v>
          </cell>
          <cell r="K206"/>
          <cell r="L206">
            <v>3.5087700000000002</v>
          </cell>
          <cell r="M206"/>
          <cell r="N206">
            <v>8.3333300000000001</v>
          </cell>
          <cell r="O206"/>
          <cell r="P206">
            <v>7.0175400000000003</v>
          </cell>
          <cell r="Q206"/>
          <cell r="R206">
            <v>6.0606039999999997</v>
          </cell>
          <cell r="S206"/>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419</v>
          </cell>
          <cell r="H207" t="str">
            <v>Percentage of long-stay residents who received an antipsychotic medication</v>
          </cell>
          <cell r="I207" t="str">
            <v>Long Stay</v>
          </cell>
          <cell r="J207">
            <v>14.44444</v>
          </cell>
          <cell r="K207"/>
          <cell r="L207">
            <v>18.09524</v>
          </cell>
          <cell r="M207"/>
          <cell r="N207">
            <v>19.626169999999998</v>
          </cell>
          <cell r="O207"/>
          <cell r="P207">
            <v>16.037739999999999</v>
          </cell>
          <cell r="Q207"/>
          <cell r="R207">
            <v>17.156863999999999</v>
          </cell>
          <cell r="S207"/>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419</v>
          </cell>
          <cell r="H208" t="str">
            <v>Percentage of long-stay residents who received an antipsychotic medication</v>
          </cell>
          <cell r="I208" t="str">
            <v>Long Stay</v>
          </cell>
          <cell r="J208">
            <v>0</v>
          </cell>
          <cell r="K208"/>
          <cell r="L208">
            <v>0</v>
          </cell>
          <cell r="M208"/>
          <cell r="N208">
            <v>0</v>
          </cell>
          <cell r="O208"/>
          <cell r="P208">
            <v>0</v>
          </cell>
          <cell r="Q208"/>
          <cell r="R208">
            <v>0</v>
          </cell>
          <cell r="S208"/>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419</v>
          </cell>
          <cell r="H209" t="str">
            <v>Percentage of long-stay residents who received an antipsychotic medication</v>
          </cell>
          <cell r="I209" t="str">
            <v>Long Stay</v>
          </cell>
          <cell r="J209">
            <v>11.11111</v>
          </cell>
          <cell r="K209"/>
          <cell r="L209">
            <v>13.63636</v>
          </cell>
          <cell r="M209"/>
          <cell r="N209">
            <v>14.705880000000001</v>
          </cell>
          <cell r="O209"/>
          <cell r="P209">
            <v>16.417909999999999</v>
          </cell>
          <cell r="Q209"/>
          <cell r="R209">
            <v>14.01515</v>
          </cell>
          <cell r="S209"/>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419</v>
          </cell>
          <cell r="H210" t="str">
            <v>Percentage of long-stay residents who received an antipsychotic medication</v>
          </cell>
          <cell r="I210" t="str">
            <v>Long Stay</v>
          </cell>
          <cell r="J210">
            <v>10.370369999999999</v>
          </cell>
          <cell r="K210"/>
          <cell r="L210">
            <v>11.594200000000001</v>
          </cell>
          <cell r="M210"/>
          <cell r="N210">
            <v>13.432840000000001</v>
          </cell>
          <cell r="O210"/>
          <cell r="P210">
            <v>12.9771</v>
          </cell>
          <cell r="Q210"/>
          <cell r="R210">
            <v>12.081785</v>
          </cell>
          <cell r="S210"/>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419</v>
          </cell>
          <cell r="H211" t="str">
            <v>Percentage of long-stay residents who received an antipsychotic medication</v>
          </cell>
          <cell r="I211" t="str">
            <v>Long Stay</v>
          </cell>
          <cell r="J211">
            <v>11.290319999999999</v>
          </cell>
          <cell r="K211"/>
          <cell r="L211">
            <v>13.33333</v>
          </cell>
          <cell r="M211"/>
          <cell r="N211">
            <v>9.0909099999999992</v>
          </cell>
          <cell r="O211"/>
          <cell r="P211">
            <v>8.5714299999999994</v>
          </cell>
          <cell r="Q211"/>
          <cell r="R211">
            <v>10.465116</v>
          </cell>
          <cell r="S211"/>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419</v>
          </cell>
          <cell r="H212" t="str">
            <v>Percentage of long-stay residents who received an antipsychotic medication</v>
          </cell>
          <cell r="I212" t="str">
            <v>Long Stay</v>
          </cell>
          <cell r="J212">
            <v>10.389609999999999</v>
          </cell>
          <cell r="K212"/>
          <cell r="L212">
            <v>9.89011</v>
          </cell>
          <cell r="M212"/>
          <cell r="N212">
            <v>11.45833</v>
          </cell>
          <cell r="O212"/>
          <cell r="P212">
            <v>13.978490000000001</v>
          </cell>
          <cell r="Q212"/>
          <cell r="R212">
            <v>11.484591999999999</v>
          </cell>
          <cell r="S212"/>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419</v>
          </cell>
          <cell r="H213" t="str">
            <v>Percentage of long-stay residents who received an antipsychotic medication</v>
          </cell>
          <cell r="I213" t="str">
            <v>Long Stay</v>
          </cell>
          <cell r="J213">
            <v>13.33333</v>
          </cell>
          <cell r="K213"/>
          <cell r="L213">
            <v>13.55932</v>
          </cell>
          <cell r="M213"/>
          <cell r="N213">
            <v>16.071429999999999</v>
          </cell>
          <cell r="O213"/>
          <cell r="P213">
            <v>7.5471700000000004</v>
          </cell>
          <cell r="Q213"/>
          <cell r="R213">
            <v>12.719296999999999</v>
          </cell>
          <cell r="S213"/>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419</v>
          </cell>
          <cell r="H214" t="str">
            <v>Percentage of long-stay residents who received an antipsychotic medication</v>
          </cell>
          <cell r="I214" t="str">
            <v>Long Stay</v>
          </cell>
          <cell r="J214">
            <v>6</v>
          </cell>
          <cell r="K214"/>
          <cell r="L214">
            <v>6.3829799999999999</v>
          </cell>
          <cell r="M214"/>
          <cell r="N214">
            <v>6.25</v>
          </cell>
          <cell r="O214"/>
          <cell r="P214">
            <v>6.1224499999999997</v>
          </cell>
          <cell r="Q214"/>
          <cell r="R214">
            <v>6.185568</v>
          </cell>
          <cell r="S214"/>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419</v>
          </cell>
          <cell r="H215" t="str">
            <v>Percentage of long-stay residents who received an antipsychotic medication</v>
          </cell>
          <cell r="I215" t="str">
            <v>Long Stay</v>
          </cell>
          <cell r="J215">
            <v>47.727269999999997</v>
          </cell>
          <cell r="K215"/>
          <cell r="L215">
            <v>40.909089999999999</v>
          </cell>
          <cell r="M215"/>
          <cell r="N215">
            <v>45.652169999999998</v>
          </cell>
          <cell r="O215"/>
          <cell r="P215">
            <v>41.176470000000002</v>
          </cell>
          <cell r="Q215"/>
          <cell r="R215">
            <v>43.783782000000002</v>
          </cell>
          <cell r="S215"/>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419</v>
          </cell>
          <cell r="H216" t="str">
            <v>Percentage of long-stay residents who received an antipsychotic medication</v>
          </cell>
          <cell r="I216" t="str">
            <v>Long Stay</v>
          </cell>
          <cell r="J216">
            <v>1.90476</v>
          </cell>
          <cell r="K216"/>
          <cell r="L216">
            <v>0.90908999999999995</v>
          </cell>
          <cell r="M216"/>
          <cell r="N216">
            <v>1</v>
          </cell>
          <cell r="O216"/>
          <cell r="P216">
            <v>4.1666699999999999</v>
          </cell>
          <cell r="Q216"/>
          <cell r="R216">
            <v>1.946472</v>
          </cell>
          <cell r="S216"/>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419</v>
          </cell>
          <cell r="H217" t="str">
            <v>Percentage of long-stay residents who received an antipsychotic medication</v>
          </cell>
          <cell r="I217" t="str">
            <v>Long Stay</v>
          </cell>
          <cell r="J217">
            <v>13.88889</v>
          </cell>
          <cell r="K217"/>
          <cell r="L217">
            <v>12.35955</v>
          </cell>
          <cell r="M217"/>
          <cell r="N217">
            <v>15.340909999999999</v>
          </cell>
          <cell r="O217"/>
          <cell r="P217">
            <v>16.853929999999998</v>
          </cell>
          <cell r="Q217"/>
          <cell r="R217">
            <v>14.606741</v>
          </cell>
          <cell r="S217"/>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419</v>
          </cell>
          <cell r="H218" t="str">
            <v>Percentage of long-stay residents who received an antipsychotic medication</v>
          </cell>
          <cell r="I218" t="str">
            <v>Long Stay</v>
          </cell>
          <cell r="J218">
            <v>2.8571399999999998</v>
          </cell>
          <cell r="K218"/>
          <cell r="L218">
            <v>2.63158</v>
          </cell>
          <cell r="M218"/>
          <cell r="N218">
            <v>2.7777799999999999</v>
          </cell>
          <cell r="O218"/>
          <cell r="P218">
            <v>0</v>
          </cell>
          <cell r="Q218"/>
          <cell r="R218">
            <v>2.0547949999999999</v>
          </cell>
          <cell r="S218"/>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419</v>
          </cell>
          <cell r="H219" t="str">
            <v>Percentage of long-stay residents who received an antipsychotic medication</v>
          </cell>
          <cell r="I219" t="str">
            <v>Long Stay</v>
          </cell>
          <cell r="J219">
            <v>16.901409999999998</v>
          </cell>
          <cell r="K219"/>
          <cell r="L219">
            <v>12.65823</v>
          </cell>
          <cell r="M219"/>
          <cell r="N219">
            <v>14.28571</v>
          </cell>
          <cell r="O219"/>
          <cell r="P219">
            <v>13.924049999999999</v>
          </cell>
          <cell r="Q219"/>
          <cell r="R219">
            <v>14.376996</v>
          </cell>
          <cell r="S219"/>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419</v>
          </cell>
          <cell r="H220" t="str">
            <v>Percentage of long-stay residents who received an antipsychotic medication</v>
          </cell>
          <cell r="I220" t="str">
            <v>Long Stay</v>
          </cell>
          <cell r="J220">
            <v>8.3333300000000001</v>
          </cell>
          <cell r="K220"/>
          <cell r="L220">
            <v>11.11111</v>
          </cell>
          <cell r="M220"/>
          <cell r="N220">
            <v>10.52632</v>
          </cell>
          <cell r="O220"/>
          <cell r="P220">
            <v>8.5714299999999994</v>
          </cell>
          <cell r="Q220"/>
          <cell r="R220">
            <v>9.6551729999999996</v>
          </cell>
          <cell r="S220"/>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419</v>
          </cell>
          <cell r="H221" t="str">
            <v>Percentage of long-stay residents who received an antipsychotic medication</v>
          </cell>
          <cell r="I221" t="str">
            <v>Long Stay</v>
          </cell>
          <cell r="J221">
            <v>8.6956500000000005</v>
          </cell>
          <cell r="K221"/>
          <cell r="L221">
            <v>7.1428599999999998</v>
          </cell>
          <cell r="M221"/>
          <cell r="N221">
            <v>8.8235299999999999</v>
          </cell>
          <cell r="O221"/>
          <cell r="P221">
            <v>13.69863</v>
          </cell>
          <cell r="Q221"/>
          <cell r="R221">
            <v>9.6428569999999993</v>
          </cell>
          <cell r="S221"/>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419</v>
          </cell>
          <cell r="H222" t="str">
            <v>Percentage of long-stay residents who received an antipsychotic medication</v>
          </cell>
          <cell r="I222" t="str">
            <v>Long Stay</v>
          </cell>
          <cell r="J222" t="str">
            <v>*</v>
          </cell>
          <cell r="K222">
            <v>9</v>
          </cell>
          <cell r="L222" t="str">
            <v>*</v>
          </cell>
          <cell r="M222">
            <v>9</v>
          </cell>
          <cell r="N222" t="str">
            <v>*</v>
          </cell>
          <cell r="O222">
            <v>9</v>
          </cell>
          <cell r="P222" t="str">
            <v>*</v>
          </cell>
          <cell r="Q222">
            <v>9</v>
          </cell>
          <cell r="R222">
            <v>35.483868999999999</v>
          </cell>
          <cell r="S222"/>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419</v>
          </cell>
          <cell r="H223" t="str">
            <v>Percentage of long-stay residents who received an antipsychotic medication</v>
          </cell>
          <cell r="I223" t="str">
            <v>Long Stay</v>
          </cell>
          <cell r="J223">
            <v>6.1855700000000002</v>
          </cell>
          <cell r="K223"/>
          <cell r="L223">
            <v>6.1855700000000002</v>
          </cell>
          <cell r="M223"/>
          <cell r="N223">
            <v>5.49451</v>
          </cell>
          <cell r="O223"/>
          <cell r="P223">
            <v>5.7142900000000001</v>
          </cell>
          <cell r="Q223"/>
          <cell r="R223">
            <v>5.8974399999999996</v>
          </cell>
          <cell r="S223"/>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419</v>
          </cell>
          <cell r="H224" t="str">
            <v>Percentage of long-stay residents who received an antipsychotic medication</v>
          </cell>
          <cell r="I224" t="str">
            <v>Long Stay</v>
          </cell>
          <cell r="J224">
            <v>15.27778</v>
          </cell>
          <cell r="K224"/>
          <cell r="L224">
            <v>13.043480000000001</v>
          </cell>
          <cell r="M224"/>
          <cell r="N224">
            <v>14.08451</v>
          </cell>
          <cell r="O224"/>
          <cell r="P224">
            <v>14.28571</v>
          </cell>
          <cell r="Q224"/>
          <cell r="R224">
            <v>14.186852</v>
          </cell>
          <cell r="S224"/>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419</v>
          </cell>
          <cell r="H225" t="str">
            <v>Percentage of long-stay residents who received an antipsychotic medication</v>
          </cell>
          <cell r="I225" t="str">
            <v>Long Stay</v>
          </cell>
          <cell r="J225">
            <v>10</v>
          </cell>
          <cell r="K225"/>
          <cell r="L225">
            <v>10.34483</v>
          </cell>
          <cell r="M225"/>
          <cell r="N225">
            <v>9.375</v>
          </cell>
          <cell r="O225"/>
          <cell r="P225">
            <v>8.5714299999999994</v>
          </cell>
          <cell r="Q225"/>
          <cell r="R225">
            <v>9.5238099999999992</v>
          </cell>
          <cell r="S225"/>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419</v>
          </cell>
          <cell r="H226" t="str">
            <v>Percentage of long-stay residents who received an antipsychotic medication</v>
          </cell>
          <cell r="I226" t="str">
            <v>Long Stay</v>
          </cell>
          <cell r="J226">
            <v>7.0707100000000001</v>
          </cell>
          <cell r="K226"/>
          <cell r="L226">
            <v>7.2164900000000003</v>
          </cell>
          <cell r="M226"/>
          <cell r="N226">
            <v>8.3333300000000001</v>
          </cell>
          <cell r="O226"/>
          <cell r="P226">
            <v>9.375</v>
          </cell>
          <cell r="Q226"/>
          <cell r="R226">
            <v>7.9896890000000003</v>
          </cell>
          <cell r="S226"/>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419</v>
          </cell>
          <cell r="H227" t="str">
            <v>Percentage of long-stay residents who received an antipsychotic medication</v>
          </cell>
          <cell r="I227" t="str">
            <v>Long Stay</v>
          </cell>
          <cell r="J227">
            <v>0</v>
          </cell>
          <cell r="K227"/>
          <cell r="L227">
            <v>3.44828</v>
          </cell>
          <cell r="M227"/>
          <cell r="N227">
            <v>6.6666699999999999</v>
          </cell>
          <cell r="O227"/>
          <cell r="P227">
            <v>2.7777799999999999</v>
          </cell>
          <cell r="Q227"/>
          <cell r="R227">
            <v>3.2786909999999998</v>
          </cell>
          <cell r="S227"/>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419</v>
          </cell>
          <cell r="H228" t="str">
            <v>Percentage of long-stay residents who received an antipsychotic medication</v>
          </cell>
          <cell r="I228" t="str">
            <v>Long Stay</v>
          </cell>
          <cell r="J228">
            <v>19.19192</v>
          </cell>
          <cell r="K228"/>
          <cell r="L228">
            <v>13.978490000000001</v>
          </cell>
          <cell r="M228"/>
          <cell r="N228">
            <v>11.956519999999999</v>
          </cell>
          <cell r="O228"/>
          <cell r="P228">
            <v>12.63158</v>
          </cell>
          <cell r="Q228"/>
          <cell r="R228">
            <v>14.511872</v>
          </cell>
          <cell r="S228"/>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419</v>
          </cell>
          <cell r="H229" t="str">
            <v>Percentage of long-stay residents who received an antipsychotic medication</v>
          </cell>
          <cell r="I229" t="str">
            <v>Long Stay</v>
          </cell>
          <cell r="J229">
            <v>1.9802</v>
          </cell>
          <cell r="K229"/>
          <cell r="L229">
            <v>1.05263</v>
          </cell>
          <cell r="M229"/>
          <cell r="N229">
            <v>1.0869599999999999</v>
          </cell>
          <cell r="O229"/>
          <cell r="P229">
            <v>2.1739099999999998</v>
          </cell>
          <cell r="Q229"/>
          <cell r="R229">
            <v>1.578948</v>
          </cell>
          <cell r="S229"/>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419</v>
          </cell>
          <cell r="H230" t="str">
            <v>Percentage of long-stay residents who received an antipsychotic medication</v>
          </cell>
          <cell r="I230" t="str">
            <v>Long Stay</v>
          </cell>
          <cell r="J230">
            <v>7.2289199999999996</v>
          </cell>
          <cell r="K230"/>
          <cell r="L230">
            <v>7.4074099999999996</v>
          </cell>
          <cell r="M230"/>
          <cell r="N230">
            <v>7.3170700000000002</v>
          </cell>
          <cell r="O230"/>
          <cell r="P230">
            <v>7.5</v>
          </cell>
          <cell r="Q230"/>
          <cell r="R230">
            <v>7.3619640000000004</v>
          </cell>
          <cell r="S230"/>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419</v>
          </cell>
          <cell r="H231" t="str">
            <v>Percentage of long-stay residents who received an antipsychotic medication</v>
          </cell>
          <cell r="I231" t="str">
            <v>Long Stay</v>
          </cell>
          <cell r="J231">
            <v>9.375</v>
          </cell>
          <cell r="K231"/>
          <cell r="L231">
            <v>8.1632700000000007</v>
          </cell>
          <cell r="M231"/>
          <cell r="N231">
            <v>9.0909099999999992</v>
          </cell>
          <cell r="O231"/>
          <cell r="P231">
            <v>10.576919999999999</v>
          </cell>
          <cell r="Q231"/>
          <cell r="R231">
            <v>9.3199000000000005</v>
          </cell>
          <cell r="S231"/>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419</v>
          </cell>
          <cell r="H232" t="str">
            <v>Percentage of long-stay residents who received an antipsychotic medication</v>
          </cell>
          <cell r="I232" t="str">
            <v>Long Stay</v>
          </cell>
          <cell r="J232">
            <v>12.264150000000001</v>
          </cell>
          <cell r="K232"/>
          <cell r="L232">
            <v>12.556050000000001</v>
          </cell>
          <cell r="M232"/>
          <cell r="N232">
            <v>12.727270000000001</v>
          </cell>
          <cell r="O232"/>
          <cell r="P232">
            <v>10.798120000000001</v>
          </cell>
          <cell r="Q232"/>
          <cell r="R232">
            <v>12.096772</v>
          </cell>
          <cell r="S232"/>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419</v>
          </cell>
          <cell r="H233" t="str">
            <v>Percentage of long-stay residents who received an antipsychotic medication</v>
          </cell>
          <cell r="I233" t="str">
            <v>Long Stay</v>
          </cell>
          <cell r="J233">
            <v>9.6774199999999997</v>
          </cell>
          <cell r="K233"/>
          <cell r="L233">
            <v>12.12121</v>
          </cell>
          <cell r="M233"/>
          <cell r="N233">
            <v>10.447760000000001</v>
          </cell>
          <cell r="O233"/>
          <cell r="P233">
            <v>8.1081099999999999</v>
          </cell>
          <cell r="Q233"/>
          <cell r="R233">
            <v>10.037175</v>
          </cell>
          <cell r="S233"/>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419</v>
          </cell>
          <cell r="H234" t="str">
            <v>Percentage of long-stay residents who received an antipsychotic medication</v>
          </cell>
          <cell r="I234" t="str">
            <v>Long Stay</v>
          </cell>
          <cell r="J234">
            <v>11.11111</v>
          </cell>
          <cell r="K234"/>
          <cell r="L234">
            <v>16.21622</v>
          </cell>
          <cell r="M234"/>
          <cell r="N234">
            <v>21.428570000000001</v>
          </cell>
          <cell r="O234"/>
          <cell r="P234">
            <v>17.073170000000001</v>
          </cell>
          <cell r="Q234"/>
          <cell r="R234">
            <v>16.666667</v>
          </cell>
          <cell r="S234"/>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419</v>
          </cell>
          <cell r="H235" t="str">
            <v>Percentage of long-stay residents who received an antipsychotic medication</v>
          </cell>
          <cell r="I235" t="str">
            <v>Long Stay</v>
          </cell>
          <cell r="J235">
            <v>7.2164900000000003</v>
          </cell>
          <cell r="K235"/>
          <cell r="L235">
            <v>9</v>
          </cell>
          <cell r="M235"/>
          <cell r="N235">
            <v>5.7692300000000003</v>
          </cell>
          <cell r="O235"/>
          <cell r="P235">
            <v>4</v>
          </cell>
          <cell r="Q235"/>
          <cell r="R235">
            <v>6.4837889999999998</v>
          </cell>
          <cell r="S235"/>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419</v>
          </cell>
          <cell r="H236" t="str">
            <v>Percentage of long-stay residents who received an antipsychotic medication</v>
          </cell>
          <cell r="I236" t="str">
            <v>Long Stay</v>
          </cell>
          <cell r="J236">
            <v>5.3333300000000001</v>
          </cell>
          <cell r="K236"/>
          <cell r="L236">
            <v>4.4117600000000001</v>
          </cell>
          <cell r="M236"/>
          <cell r="N236">
            <v>1.25</v>
          </cell>
          <cell r="O236"/>
          <cell r="P236">
            <v>1.3698600000000001</v>
          </cell>
          <cell r="Q236"/>
          <cell r="R236">
            <v>3.0405380000000002</v>
          </cell>
          <cell r="S236"/>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419</v>
          </cell>
          <cell r="H237" t="str">
            <v>Percentage of long-stay residents who received an antipsychotic medication</v>
          </cell>
          <cell r="I237" t="str">
            <v>Long Stay</v>
          </cell>
          <cell r="J237">
            <v>3.2258100000000001</v>
          </cell>
          <cell r="K237"/>
          <cell r="L237">
            <v>0</v>
          </cell>
          <cell r="M237"/>
          <cell r="N237">
            <v>3.2258100000000001</v>
          </cell>
          <cell r="O237"/>
          <cell r="P237">
            <v>3.125</v>
          </cell>
          <cell r="Q237"/>
          <cell r="R237">
            <v>2.3437519999999998</v>
          </cell>
          <cell r="S237"/>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419</v>
          </cell>
          <cell r="H238" t="str">
            <v>Percentage of long-stay residents who received an antipsychotic medication</v>
          </cell>
          <cell r="I238" t="str">
            <v>Long Stay</v>
          </cell>
          <cell r="J238">
            <v>8.1481499999999993</v>
          </cell>
          <cell r="K238"/>
          <cell r="L238">
            <v>10.447760000000001</v>
          </cell>
          <cell r="M238"/>
          <cell r="N238">
            <v>11.023619999999999</v>
          </cell>
          <cell r="O238"/>
          <cell r="P238">
            <v>11.90476</v>
          </cell>
          <cell r="Q238"/>
          <cell r="R238">
            <v>10.344827</v>
          </cell>
          <cell r="S238"/>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419</v>
          </cell>
          <cell r="H239" t="str">
            <v>Percentage of long-stay residents who received an antipsychotic medication</v>
          </cell>
          <cell r="I239" t="str">
            <v>Long Stay</v>
          </cell>
          <cell r="J239">
            <v>12.195119999999999</v>
          </cell>
          <cell r="K239"/>
          <cell r="L239">
            <v>11.62791</v>
          </cell>
          <cell r="M239"/>
          <cell r="N239">
            <v>9.5238099999999992</v>
          </cell>
          <cell r="O239"/>
          <cell r="P239">
            <v>9.3023299999999995</v>
          </cell>
          <cell r="Q239"/>
          <cell r="R239">
            <v>10.650888999999999</v>
          </cell>
          <cell r="S239"/>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419</v>
          </cell>
          <cell r="H240" t="str">
            <v>Percentage of long-stay residents who received an antipsychotic medication</v>
          </cell>
          <cell r="I240" t="str">
            <v>Long Stay</v>
          </cell>
          <cell r="J240">
            <v>15.38462</v>
          </cell>
          <cell r="K240"/>
          <cell r="L240">
            <v>10.465120000000001</v>
          </cell>
          <cell r="M240"/>
          <cell r="N240">
            <v>10.112360000000001</v>
          </cell>
          <cell r="O240"/>
          <cell r="P240">
            <v>13.33333</v>
          </cell>
          <cell r="Q240"/>
          <cell r="R240">
            <v>12.244899</v>
          </cell>
          <cell r="S240"/>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419</v>
          </cell>
          <cell r="H241" t="str">
            <v>Percentage of long-stay residents who received an antipsychotic medication</v>
          </cell>
          <cell r="I241" t="str">
            <v>Long Stay</v>
          </cell>
          <cell r="J241">
            <v>0</v>
          </cell>
          <cell r="K241"/>
          <cell r="L241">
            <v>1.7543899999999999</v>
          </cell>
          <cell r="M241"/>
          <cell r="N241">
            <v>0.84033999999999998</v>
          </cell>
          <cell r="O241"/>
          <cell r="P241">
            <v>1.7391300000000001</v>
          </cell>
          <cell r="Q241"/>
          <cell r="R241">
            <v>1.103755</v>
          </cell>
          <cell r="S241"/>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419</v>
          </cell>
          <cell r="H242" t="str">
            <v>Percentage of long-stay residents who received an antipsychotic medication</v>
          </cell>
          <cell r="I242" t="str">
            <v>Long Stay</v>
          </cell>
          <cell r="J242">
            <v>3.8461500000000002</v>
          </cell>
          <cell r="K242"/>
          <cell r="L242">
            <v>8</v>
          </cell>
          <cell r="M242"/>
          <cell r="N242">
            <v>8</v>
          </cell>
          <cell r="O242"/>
          <cell r="P242">
            <v>0</v>
          </cell>
          <cell r="Q242"/>
          <cell r="R242">
            <v>4.9999989999999999</v>
          </cell>
          <cell r="S242"/>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419</v>
          </cell>
          <cell r="H243" t="str">
            <v>Percentage of long-stay residents who received an antipsychotic medication</v>
          </cell>
          <cell r="I243" t="str">
            <v>Long Stay</v>
          </cell>
          <cell r="J243">
            <v>11.32075</v>
          </cell>
          <cell r="K243"/>
          <cell r="L243">
            <v>14.28571</v>
          </cell>
          <cell r="M243"/>
          <cell r="N243">
            <v>15.254239999999999</v>
          </cell>
          <cell r="O243"/>
          <cell r="P243">
            <v>12.5</v>
          </cell>
          <cell r="Q243"/>
          <cell r="R243">
            <v>13.392856</v>
          </cell>
          <cell r="S243"/>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419</v>
          </cell>
          <cell r="H244" t="str">
            <v>Percentage of long-stay residents who received an antipsychotic medication</v>
          </cell>
          <cell r="I244" t="str">
            <v>Long Stay</v>
          </cell>
          <cell r="J244">
            <v>23.71134</v>
          </cell>
          <cell r="K244"/>
          <cell r="L244">
            <v>20.111730000000001</v>
          </cell>
          <cell r="M244"/>
          <cell r="N244">
            <v>16.31579</v>
          </cell>
          <cell r="O244"/>
          <cell r="P244">
            <v>17.64706</v>
          </cell>
          <cell r="Q244"/>
          <cell r="R244">
            <v>19.466667000000001</v>
          </cell>
          <cell r="S244"/>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419</v>
          </cell>
          <cell r="H245" t="str">
            <v>Percentage of long-stay residents who received an antipsychotic medication</v>
          </cell>
          <cell r="I245" t="str">
            <v>Long Stay</v>
          </cell>
          <cell r="J245">
            <v>11.940300000000001</v>
          </cell>
          <cell r="K245"/>
          <cell r="L245">
            <v>13.235290000000001</v>
          </cell>
          <cell r="M245"/>
          <cell r="N245">
            <v>16.417909999999999</v>
          </cell>
          <cell r="O245"/>
          <cell r="P245">
            <v>13.88889</v>
          </cell>
          <cell r="Q245"/>
          <cell r="R245">
            <v>13.868613</v>
          </cell>
          <cell r="S245"/>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419</v>
          </cell>
          <cell r="H246" t="str">
            <v>Percentage of long-stay residents who received an antipsychotic medication</v>
          </cell>
          <cell r="I246" t="str">
            <v>Long Stay</v>
          </cell>
          <cell r="J246">
            <v>8.9285700000000006</v>
          </cell>
          <cell r="K246"/>
          <cell r="L246">
            <v>10</v>
          </cell>
          <cell r="M246"/>
          <cell r="N246">
            <v>11.11111</v>
          </cell>
          <cell r="O246"/>
          <cell r="P246">
            <v>12.698410000000001</v>
          </cell>
          <cell r="Q246"/>
          <cell r="R246">
            <v>10.7438</v>
          </cell>
          <cell r="S246"/>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419</v>
          </cell>
          <cell r="H247" t="str">
            <v>Percentage of long-stay residents who received an antipsychotic medication</v>
          </cell>
          <cell r="I247" t="str">
            <v>Long Stay</v>
          </cell>
          <cell r="J247">
            <v>6.7796599999999998</v>
          </cell>
          <cell r="K247"/>
          <cell r="L247">
            <v>5.0847499999999997</v>
          </cell>
          <cell r="M247"/>
          <cell r="N247">
            <v>8.1967199999999991</v>
          </cell>
          <cell r="O247"/>
          <cell r="P247">
            <v>10</v>
          </cell>
          <cell r="Q247"/>
          <cell r="R247">
            <v>7.5313809999999997</v>
          </cell>
          <cell r="S247"/>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419</v>
          </cell>
          <cell r="H248" t="str">
            <v>Percentage of long-stay residents who received an antipsychotic medication</v>
          </cell>
          <cell r="I248" t="str">
            <v>Long Stay</v>
          </cell>
          <cell r="J248">
            <v>0</v>
          </cell>
          <cell r="K248"/>
          <cell r="L248">
            <v>0</v>
          </cell>
          <cell r="M248"/>
          <cell r="N248">
            <v>0</v>
          </cell>
          <cell r="O248"/>
          <cell r="P248">
            <v>0</v>
          </cell>
          <cell r="Q248"/>
          <cell r="R248">
            <v>0</v>
          </cell>
          <cell r="S248"/>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419</v>
          </cell>
          <cell r="H249" t="str">
            <v>Percentage of long-stay residents who received an antipsychotic medication</v>
          </cell>
          <cell r="I249" t="str">
            <v>Long Stay</v>
          </cell>
          <cell r="J249">
            <v>9.6774199999999997</v>
          </cell>
          <cell r="K249"/>
          <cell r="L249">
            <v>11.864409999999999</v>
          </cell>
          <cell r="M249"/>
          <cell r="N249">
            <v>10.909090000000001</v>
          </cell>
          <cell r="O249"/>
          <cell r="P249">
            <v>11.538460000000001</v>
          </cell>
          <cell r="Q249"/>
          <cell r="R249">
            <v>10.964912999999999</v>
          </cell>
          <cell r="S249"/>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419</v>
          </cell>
          <cell r="H250" t="str">
            <v>Percentage of long-stay residents who received an antipsychotic medication</v>
          </cell>
          <cell r="I250" t="str">
            <v>Long Stay</v>
          </cell>
          <cell r="J250">
            <v>10.112360000000001</v>
          </cell>
          <cell r="K250"/>
          <cell r="L250">
            <v>10.588240000000001</v>
          </cell>
          <cell r="M250"/>
          <cell r="N250">
            <v>10.752689999999999</v>
          </cell>
          <cell r="O250"/>
          <cell r="P250">
            <v>12.64368</v>
          </cell>
          <cell r="Q250"/>
          <cell r="R250">
            <v>11.016951000000001</v>
          </cell>
          <cell r="S250"/>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419</v>
          </cell>
          <cell r="H251" t="str">
            <v>Percentage of long-stay residents who received an antipsychotic medication</v>
          </cell>
          <cell r="I251" t="str">
            <v>Long Stay</v>
          </cell>
          <cell r="J251">
            <v>12.5</v>
          </cell>
          <cell r="K251"/>
          <cell r="L251">
            <v>12</v>
          </cell>
          <cell r="M251"/>
          <cell r="N251">
            <v>16.326530000000002</v>
          </cell>
          <cell r="O251"/>
          <cell r="P251">
            <v>15.78947</v>
          </cell>
          <cell r="Q251"/>
          <cell r="R251">
            <v>14.215685000000001</v>
          </cell>
          <cell r="S251"/>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419</v>
          </cell>
          <cell r="H252" t="str">
            <v>Percentage of long-stay residents who received an antipsychotic medication</v>
          </cell>
          <cell r="I252" t="str">
            <v>Long Stay</v>
          </cell>
          <cell r="J252">
            <v>10.34483</v>
          </cell>
          <cell r="K252"/>
          <cell r="L252">
            <v>12.12121</v>
          </cell>
          <cell r="M252"/>
          <cell r="N252">
            <v>12.5</v>
          </cell>
          <cell r="O252"/>
          <cell r="P252">
            <v>10</v>
          </cell>
          <cell r="Q252"/>
          <cell r="R252">
            <v>11.290323000000001</v>
          </cell>
          <cell r="S252"/>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419</v>
          </cell>
          <cell r="H253" t="str">
            <v>Percentage of long-stay residents who received an antipsychotic medication</v>
          </cell>
          <cell r="I253" t="str">
            <v>Long Stay</v>
          </cell>
          <cell r="J253">
            <v>13.15789</v>
          </cell>
          <cell r="K253"/>
          <cell r="L253">
            <v>10</v>
          </cell>
          <cell r="M253"/>
          <cell r="N253">
            <v>12.5</v>
          </cell>
          <cell r="O253"/>
          <cell r="P253">
            <v>15.909090000000001</v>
          </cell>
          <cell r="Q253"/>
          <cell r="R253">
            <v>12.962961999999999</v>
          </cell>
          <cell r="S253"/>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419</v>
          </cell>
          <cell r="H254" t="str">
            <v>Percentage of long-stay residents who received an antipsychotic medication</v>
          </cell>
          <cell r="I254" t="str">
            <v>Long Stay</v>
          </cell>
          <cell r="J254" t="str">
            <v>*</v>
          </cell>
          <cell r="K254">
            <v>9</v>
          </cell>
          <cell r="L254">
            <v>19.047619999999998</v>
          </cell>
          <cell r="M254"/>
          <cell r="N254">
            <v>20</v>
          </cell>
          <cell r="O254"/>
          <cell r="P254">
            <v>23.809519999999999</v>
          </cell>
          <cell r="Q254"/>
          <cell r="R254">
            <v>23.456790000000002</v>
          </cell>
          <cell r="S254"/>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419</v>
          </cell>
          <cell r="H255" t="str">
            <v>Percentage of long-stay residents who received an antipsychotic medication</v>
          </cell>
          <cell r="I255" t="str">
            <v>Long Stay</v>
          </cell>
          <cell r="J255">
            <v>3.7037</v>
          </cell>
          <cell r="K255"/>
          <cell r="L255">
            <v>0</v>
          </cell>
          <cell r="M255"/>
          <cell r="N255">
            <v>0</v>
          </cell>
          <cell r="O255"/>
          <cell r="P255" t="str">
            <v>*</v>
          </cell>
          <cell r="Q255">
            <v>9</v>
          </cell>
          <cell r="R255">
            <v>1.0869549999999999</v>
          </cell>
          <cell r="S255"/>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419</v>
          </cell>
          <cell r="H256" t="str">
            <v>Percentage of long-stay residents who received an antipsychotic medication</v>
          </cell>
          <cell r="I256" t="str">
            <v>Long Stay</v>
          </cell>
          <cell r="J256">
            <v>26.470590000000001</v>
          </cell>
          <cell r="K256"/>
          <cell r="L256">
            <v>21.875</v>
          </cell>
          <cell r="M256"/>
          <cell r="N256">
            <v>15.15152</v>
          </cell>
          <cell r="O256"/>
          <cell r="P256">
            <v>23.33333</v>
          </cell>
          <cell r="Q256"/>
          <cell r="R256">
            <v>21.705427</v>
          </cell>
          <cell r="S256"/>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419</v>
          </cell>
          <cell r="H257" t="str">
            <v>Percentage of long-stay residents who received an antipsychotic medication</v>
          </cell>
          <cell r="I257" t="str">
            <v>Long Stay</v>
          </cell>
          <cell r="J257">
            <v>13.88889</v>
          </cell>
          <cell r="K257"/>
          <cell r="L257">
            <v>14.018689999999999</v>
          </cell>
          <cell r="M257"/>
          <cell r="N257">
            <v>13.88889</v>
          </cell>
          <cell r="O257"/>
          <cell r="P257">
            <v>16.822430000000001</v>
          </cell>
          <cell r="Q257"/>
          <cell r="R257">
            <v>14.651163</v>
          </cell>
          <cell r="S257"/>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419</v>
          </cell>
          <cell r="H258" t="str">
            <v>Percentage of long-stay residents who received an antipsychotic medication</v>
          </cell>
          <cell r="I258" t="str">
            <v>Long Stay</v>
          </cell>
          <cell r="J258">
            <v>8.6419800000000002</v>
          </cell>
          <cell r="K258"/>
          <cell r="L258">
            <v>11.11111</v>
          </cell>
          <cell r="M258"/>
          <cell r="N258">
            <v>12.087910000000001</v>
          </cell>
          <cell r="O258"/>
          <cell r="P258">
            <v>11.956519999999999</v>
          </cell>
          <cell r="Q258"/>
          <cell r="R258">
            <v>11.016949</v>
          </cell>
          <cell r="S258"/>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419</v>
          </cell>
          <cell r="H259" t="str">
            <v>Percentage of long-stay residents who received an antipsychotic medication</v>
          </cell>
          <cell r="I259" t="str">
            <v>Long Stay</v>
          </cell>
          <cell r="J259">
            <v>13.51351</v>
          </cell>
          <cell r="K259"/>
          <cell r="L259">
            <v>13.51351</v>
          </cell>
          <cell r="M259"/>
          <cell r="N259">
            <v>20</v>
          </cell>
          <cell r="O259"/>
          <cell r="P259">
            <v>20</v>
          </cell>
          <cell r="Q259"/>
          <cell r="R259">
            <v>16.778521999999999</v>
          </cell>
          <cell r="S259"/>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419</v>
          </cell>
          <cell r="H260" t="str">
            <v>Percentage of long-stay residents who received an antipsychotic medication</v>
          </cell>
          <cell r="I260" t="str">
            <v>Long Stay</v>
          </cell>
          <cell r="J260">
            <v>11.62791</v>
          </cell>
          <cell r="K260"/>
          <cell r="L260">
            <v>9.7561</v>
          </cell>
          <cell r="M260"/>
          <cell r="N260">
            <v>8.1081099999999999</v>
          </cell>
          <cell r="O260"/>
          <cell r="P260">
            <v>8.3333300000000001</v>
          </cell>
          <cell r="Q260"/>
          <cell r="R260">
            <v>9.5541409999999996</v>
          </cell>
          <cell r="S260"/>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419</v>
          </cell>
          <cell r="H261" t="str">
            <v>Percentage of long-stay residents who received an antipsychotic medication</v>
          </cell>
          <cell r="I261" t="str">
            <v>Long Stay</v>
          </cell>
          <cell r="J261" t="str">
            <v>*</v>
          </cell>
          <cell r="K261">
            <v>9</v>
          </cell>
          <cell r="L261" t="str">
            <v>*</v>
          </cell>
          <cell r="M261">
            <v>9</v>
          </cell>
          <cell r="N261" t="str">
            <v>*</v>
          </cell>
          <cell r="O261">
            <v>9</v>
          </cell>
          <cell r="P261" t="str">
            <v>*</v>
          </cell>
          <cell r="Q261">
            <v>9</v>
          </cell>
          <cell r="R261">
            <v>2.0833339999999998</v>
          </cell>
          <cell r="S261"/>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419</v>
          </cell>
          <cell r="H262" t="str">
            <v>Percentage of long-stay residents who received an antipsychotic medication</v>
          </cell>
          <cell r="I262" t="str">
            <v>Long Stay</v>
          </cell>
          <cell r="J262">
            <v>10.126580000000001</v>
          </cell>
          <cell r="K262"/>
          <cell r="L262">
            <v>7.7922099999999999</v>
          </cell>
          <cell r="M262"/>
          <cell r="N262">
            <v>11.90476</v>
          </cell>
          <cell r="O262"/>
          <cell r="P262">
            <v>15</v>
          </cell>
          <cell r="Q262"/>
          <cell r="R262">
            <v>11.249999000000001</v>
          </cell>
          <cell r="S262"/>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419</v>
          </cell>
          <cell r="H263" t="str">
            <v>Percentage of long-stay residents who received an antipsychotic medication</v>
          </cell>
          <cell r="I263" t="str">
            <v>Long Stay</v>
          </cell>
          <cell r="J263">
            <v>30</v>
          </cell>
          <cell r="K263"/>
          <cell r="L263">
            <v>30.43478</v>
          </cell>
          <cell r="M263"/>
          <cell r="N263">
            <v>34.615380000000002</v>
          </cell>
          <cell r="O263"/>
          <cell r="P263">
            <v>27.586210000000001</v>
          </cell>
          <cell r="Q263"/>
          <cell r="R263">
            <v>30.612244</v>
          </cell>
          <cell r="S263"/>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419</v>
          </cell>
          <cell r="H264" t="str">
            <v>Percentage of long-stay residents who received an antipsychotic medication</v>
          </cell>
          <cell r="I264" t="str">
            <v>Long Stay</v>
          </cell>
          <cell r="J264">
            <v>8.5714299999999994</v>
          </cell>
          <cell r="K264"/>
          <cell r="L264">
            <v>3.5714299999999999</v>
          </cell>
          <cell r="M264"/>
          <cell r="N264">
            <v>9.6774199999999997</v>
          </cell>
          <cell r="O264"/>
          <cell r="P264">
            <v>12.5</v>
          </cell>
          <cell r="Q264"/>
          <cell r="R264">
            <v>8.7301599999999997</v>
          </cell>
          <cell r="S264"/>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419</v>
          </cell>
          <cell r="H265" t="str">
            <v>Percentage of long-stay residents who received an antipsychotic medication</v>
          </cell>
          <cell r="I265" t="str">
            <v>Long Stay</v>
          </cell>
          <cell r="J265">
            <v>10.16949</v>
          </cell>
          <cell r="K265"/>
          <cell r="L265">
            <v>11.47541</v>
          </cell>
          <cell r="M265"/>
          <cell r="N265">
            <v>7.1428599999999998</v>
          </cell>
          <cell r="O265"/>
          <cell r="P265">
            <v>7.84314</v>
          </cell>
          <cell r="Q265"/>
          <cell r="R265">
            <v>9.2511019999999995</v>
          </cell>
          <cell r="S265"/>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419</v>
          </cell>
          <cell r="H266" t="str">
            <v>Percentage of long-stay residents who received an antipsychotic medication</v>
          </cell>
          <cell r="I266" t="str">
            <v>Long Stay</v>
          </cell>
          <cell r="J266">
            <v>14.28571</v>
          </cell>
          <cell r="K266"/>
          <cell r="L266">
            <v>7.69231</v>
          </cell>
          <cell r="M266"/>
          <cell r="N266">
            <v>7.8947399999999996</v>
          </cell>
          <cell r="O266"/>
          <cell r="P266">
            <v>14.28571</v>
          </cell>
          <cell r="Q266"/>
          <cell r="R266">
            <v>11.038959999999999</v>
          </cell>
          <cell r="S266"/>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419</v>
          </cell>
          <cell r="H267" t="str">
            <v>Percentage of long-stay residents who received an antipsychotic medication</v>
          </cell>
          <cell r="I267" t="str">
            <v>Long Stay</v>
          </cell>
          <cell r="J267">
            <v>0</v>
          </cell>
          <cell r="K267"/>
          <cell r="L267">
            <v>0</v>
          </cell>
          <cell r="M267"/>
          <cell r="N267">
            <v>0</v>
          </cell>
          <cell r="O267"/>
          <cell r="P267">
            <v>0</v>
          </cell>
          <cell r="Q267"/>
          <cell r="R267">
            <v>0</v>
          </cell>
          <cell r="S267"/>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419</v>
          </cell>
          <cell r="H268" t="str">
            <v>Percentage of long-stay residents who received an antipsychotic medication</v>
          </cell>
          <cell r="I268" t="str">
            <v>Long Stay</v>
          </cell>
          <cell r="J268">
            <v>13.793100000000001</v>
          </cell>
          <cell r="K268"/>
          <cell r="L268">
            <v>15.476190000000001</v>
          </cell>
          <cell r="M268"/>
          <cell r="N268">
            <v>14.63415</v>
          </cell>
          <cell r="O268"/>
          <cell r="P268">
            <v>14.117649999999999</v>
          </cell>
          <cell r="Q268"/>
          <cell r="R268">
            <v>14.497042</v>
          </cell>
          <cell r="S268"/>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419</v>
          </cell>
          <cell r="H269" t="str">
            <v>Percentage of long-stay residents who received an antipsychotic medication</v>
          </cell>
          <cell r="I269" t="str">
            <v>Long Stay</v>
          </cell>
          <cell r="J269">
            <v>6.25</v>
          </cell>
          <cell r="K269"/>
          <cell r="L269">
            <v>6.8181799999999999</v>
          </cell>
          <cell r="M269"/>
          <cell r="N269">
            <v>7.5187999999999997</v>
          </cell>
          <cell r="O269"/>
          <cell r="P269">
            <v>4.7618999999999998</v>
          </cell>
          <cell r="Q269"/>
          <cell r="R269">
            <v>6.3583809999999996</v>
          </cell>
          <cell r="S269"/>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419</v>
          </cell>
          <cell r="H270" t="str">
            <v>Percentage of long-stay residents who received an antipsychotic medication</v>
          </cell>
          <cell r="I270" t="str">
            <v>Long Stay</v>
          </cell>
          <cell r="J270">
            <v>18.62745</v>
          </cell>
          <cell r="K270"/>
          <cell r="L270">
            <v>21.568629999999999</v>
          </cell>
          <cell r="M270"/>
          <cell r="N270">
            <v>21</v>
          </cell>
          <cell r="O270"/>
          <cell r="P270">
            <v>16.98113</v>
          </cell>
          <cell r="Q270"/>
          <cell r="R270">
            <v>19.512194999999998</v>
          </cell>
          <cell r="S270"/>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419</v>
          </cell>
          <cell r="H271" t="str">
            <v>Percentage of long-stay residents who received an antipsychotic medication</v>
          </cell>
          <cell r="I271" t="str">
            <v>Long Stay</v>
          </cell>
          <cell r="J271" t="str">
            <v>*</v>
          </cell>
          <cell r="K271">
            <v>9</v>
          </cell>
          <cell r="L271">
            <v>25</v>
          </cell>
          <cell r="M271"/>
          <cell r="N271">
            <v>23.076920000000001</v>
          </cell>
          <cell r="O271"/>
          <cell r="P271">
            <v>18.181819999999998</v>
          </cell>
          <cell r="Q271"/>
          <cell r="R271">
            <v>19.791667</v>
          </cell>
          <cell r="S271"/>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419</v>
          </cell>
          <cell r="H272" t="str">
            <v>Percentage of long-stay residents who received an antipsychotic medication</v>
          </cell>
          <cell r="I272" t="str">
            <v>Long Stay</v>
          </cell>
          <cell r="J272">
            <v>7.5471700000000004</v>
          </cell>
          <cell r="K272"/>
          <cell r="L272">
            <v>5.66038</v>
          </cell>
          <cell r="M272"/>
          <cell r="N272">
            <v>9.61538</v>
          </cell>
          <cell r="O272"/>
          <cell r="P272">
            <v>8.1632700000000007</v>
          </cell>
          <cell r="Q272"/>
          <cell r="R272">
            <v>7.7294689999999999</v>
          </cell>
          <cell r="S272"/>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419</v>
          </cell>
          <cell r="H273" t="str">
            <v>Percentage of long-stay residents who received an antipsychotic medication</v>
          </cell>
          <cell r="I273" t="str">
            <v>Long Stay</v>
          </cell>
          <cell r="J273" t="str">
            <v>*</v>
          </cell>
          <cell r="K273">
            <v>9</v>
          </cell>
          <cell r="L273" t="str">
            <v>*</v>
          </cell>
          <cell r="M273">
            <v>9</v>
          </cell>
          <cell r="N273" t="str">
            <v>*</v>
          </cell>
          <cell r="O273">
            <v>9</v>
          </cell>
          <cell r="P273" t="str">
            <v>*</v>
          </cell>
          <cell r="Q273">
            <v>9</v>
          </cell>
          <cell r="R273">
            <v>23.188403999999998</v>
          </cell>
          <cell r="S273"/>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419</v>
          </cell>
          <cell r="H274" t="str">
            <v>Percentage of long-stay residents who received an antipsychotic medication</v>
          </cell>
          <cell r="I274" t="str">
            <v>Long Stay</v>
          </cell>
          <cell r="J274">
            <v>18.461539999999999</v>
          </cell>
          <cell r="K274"/>
          <cell r="L274">
            <v>17.391300000000001</v>
          </cell>
          <cell r="M274"/>
          <cell r="N274">
            <v>17.808219999999999</v>
          </cell>
          <cell r="O274"/>
          <cell r="P274">
            <v>15.27778</v>
          </cell>
          <cell r="Q274"/>
          <cell r="R274">
            <v>17.204301000000001</v>
          </cell>
          <cell r="S274"/>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419</v>
          </cell>
          <cell r="H275" t="str">
            <v>Percentage of long-stay residents who received an antipsychotic medication</v>
          </cell>
          <cell r="I275" t="str">
            <v>Long Stay</v>
          </cell>
          <cell r="J275">
            <v>16.66667</v>
          </cell>
          <cell r="K275"/>
          <cell r="L275">
            <v>13.63636</v>
          </cell>
          <cell r="M275"/>
          <cell r="N275">
            <v>17.073170000000001</v>
          </cell>
          <cell r="O275"/>
          <cell r="P275">
            <v>16.66667</v>
          </cell>
          <cell r="Q275"/>
          <cell r="R275">
            <v>15.976331999999999</v>
          </cell>
          <cell r="S275"/>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419</v>
          </cell>
          <cell r="H276" t="str">
            <v>Percentage of long-stay residents who received an antipsychotic medication</v>
          </cell>
          <cell r="I276" t="str">
            <v>Long Stay</v>
          </cell>
          <cell r="J276">
            <v>6.8965500000000004</v>
          </cell>
          <cell r="K276"/>
          <cell r="L276">
            <v>11.764709999999999</v>
          </cell>
          <cell r="M276"/>
          <cell r="N276">
            <v>17.948720000000002</v>
          </cell>
          <cell r="O276"/>
          <cell r="P276">
            <v>17.142859999999999</v>
          </cell>
          <cell r="Q276"/>
          <cell r="R276">
            <v>13.868615</v>
          </cell>
          <cell r="S276"/>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419</v>
          </cell>
          <cell r="H277" t="str">
            <v>Percentage of long-stay residents who received an antipsychotic medication</v>
          </cell>
          <cell r="I277" t="str">
            <v>Long Stay</v>
          </cell>
          <cell r="J277">
            <v>8.6956500000000005</v>
          </cell>
          <cell r="K277"/>
          <cell r="L277">
            <v>9.0909099999999992</v>
          </cell>
          <cell r="M277"/>
          <cell r="N277">
            <v>8.9552200000000006</v>
          </cell>
          <cell r="O277"/>
          <cell r="P277">
            <v>13.69863</v>
          </cell>
          <cell r="Q277"/>
          <cell r="R277">
            <v>10.181817000000001</v>
          </cell>
          <cell r="S277"/>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419</v>
          </cell>
          <cell r="H278" t="str">
            <v>Percentage of long-stay residents who received an antipsychotic medication</v>
          </cell>
          <cell r="I278" t="str">
            <v>Long Stay</v>
          </cell>
          <cell r="J278">
            <v>21.538460000000001</v>
          </cell>
          <cell r="K278"/>
          <cell r="L278">
            <v>19.402989999999999</v>
          </cell>
          <cell r="M278"/>
          <cell r="N278">
            <v>15.78947</v>
          </cell>
          <cell r="O278"/>
          <cell r="P278">
            <v>20.87912</v>
          </cell>
          <cell r="Q278"/>
          <cell r="R278">
            <v>19.397993</v>
          </cell>
          <cell r="S278"/>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419</v>
          </cell>
          <cell r="H279" t="str">
            <v>Percentage of long-stay residents who received an antipsychotic medication</v>
          </cell>
          <cell r="I279" t="str">
            <v>Long Stay</v>
          </cell>
          <cell r="J279">
            <v>0</v>
          </cell>
          <cell r="K279"/>
          <cell r="L279">
            <v>3.2258100000000001</v>
          </cell>
          <cell r="M279"/>
          <cell r="N279">
            <v>3.2258100000000001</v>
          </cell>
          <cell r="O279"/>
          <cell r="P279">
            <v>3.7037</v>
          </cell>
          <cell r="Q279"/>
          <cell r="R279">
            <v>2.5641039999999999</v>
          </cell>
          <cell r="S279"/>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419</v>
          </cell>
          <cell r="H280" t="str">
            <v>Percentage of long-stay residents who received an antipsychotic medication</v>
          </cell>
          <cell r="I280" t="str">
            <v>Long Stay</v>
          </cell>
          <cell r="J280">
            <v>14.925369999999999</v>
          </cell>
          <cell r="K280"/>
          <cell r="L280">
            <v>14.28571</v>
          </cell>
          <cell r="M280"/>
          <cell r="N280">
            <v>14.925369999999999</v>
          </cell>
          <cell r="O280"/>
          <cell r="P280">
            <v>15.15152</v>
          </cell>
          <cell r="Q280"/>
          <cell r="R280">
            <v>14.814812999999999</v>
          </cell>
          <cell r="S280"/>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419</v>
          </cell>
          <cell r="H281" t="str">
            <v>Percentage of long-stay residents who received an antipsychotic medication</v>
          </cell>
          <cell r="I281" t="str">
            <v>Long Stay</v>
          </cell>
          <cell r="J281">
            <v>0</v>
          </cell>
          <cell r="K281"/>
          <cell r="L281">
            <v>0</v>
          </cell>
          <cell r="M281"/>
          <cell r="N281">
            <v>0</v>
          </cell>
          <cell r="O281"/>
          <cell r="P281">
            <v>0</v>
          </cell>
          <cell r="Q281"/>
          <cell r="R281">
            <v>0</v>
          </cell>
          <cell r="S281"/>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419</v>
          </cell>
          <cell r="H282" t="str">
            <v>Percentage of long-stay residents who received an antipsychotic medication</v>
          </cell>
          <cell r="I282" t="str">
            <v>Long Stay</v>
          </cell>
          <cell r="J282" t="str">
            <v>*</v>
          </cell>
          <cell r="K282">
            <v>9</v>
          </cell>
          <cell r="L282" t="str">
            <v>*</v>
          </cell>
          <cell r="M282">
            <v>9</v>
          </cell>
          <cell r="N282" t="str">
            <v>*</v>
          </cell>
          <cell r="O282">
            <v>9</v>
          </cell>
          <cell r="P282" t="str">
            <v>*</v>
          </cell>
          <cell r="Q282">
            <v>9</v>
          </cell>
          <cell r="R282">
            <v>10.769232000000001</v>
          </cell>
          <cell r="S282"/>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419</v>
          </cell>
          <cell r="H283" t="str">
            <v>Percentage of long-stay residents who received an antipsychotic medication</v>
          </cell>
          <cell r="I283" t="str">
            <v>Long Stay</v>
          </cell>
          <cell r="J283">
            <v>7.1428599999999998</v>
          </cell>
          <cell r="K283"/>
          <cell r="L283">
            <v>7.69231</v>
          </cell>
          <cell r="M283"/>
          <cell r="N283">
            <v>7.69231</v>
          </cell>
          <cell r="O283"/>
          <cell r="P283">
            <v>3.125</v>
          </cell>
          <cell r="Q283"/>
          <cell r="R283">
            <v>6.2500020000000003</v>
          </cell>
          <cell r="S283"/>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419</v>
          </cell>
          <cell r="H284" t="str">
            <v>Percentage of long-stay residents who received an antipsychotic medication</v>
          </cell>
          <cell r="I284" t="str">
            <v>Long Stay</v>
          </cell>
          <cell r="J284">
            <v>8.8235299999999999</v>
          </cell>
          <cell r="K284"/>
          <cell r="L284">
            <v>6.9444400000000002</v>
          </cell>
          <cell r="M284"/>
          <cell r="N284">
            <v>6.8493199999999996</v>
          </cell>
          <cell r="O284"/>
          <cell r="P284">
            <v>6.4935099999999997</v>
          </cell>
          <cell r="Q284"/>
          <cell r="R284">
            <v>7.2413809999999996</v>
          </cell>
          <cell r="S284"/>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419</v>
          </cell>
          <cell r="H285" t="str">
            <v>Percentage of long-stay residents who received an antipsychotic medication</v>
          </cell>
          <cell r="I285" t="str">
            <v>Long Stay</v>
          </cell>
          <cell r="J285">
            <v>6.8965500000000004</v>
          </cell>
          <cell r="K285"/>
          <cell r="L285">
            <v>12.12121</v>
          </cell>
          <cell r="M285"/>
          <cell r="N285">
            <v>11.47541</v>
          </cell>
          <cell r="O285"/>
          <cell r="P285">
            <v>10.34483</v>
          </cell>
          <cell r="Q285"/>
          <cell r="R285">
            <v>10.288065</v>
          </cell>
          <cell r="S285"/>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419</v>
          </cell>
          <cell r="H286" t="str">
            <v>Percentage of long-stay residents who received an antipsychotic medication</v>
          </cell>
          <cell r="I286" t="str">
            <v>Long Stay</v>
          </cell>
          <cell r="J286">
            <v>5.5555599999999998</v>
          </cell>
          <cell r="K286"/>
          <cell r="L286">
            <v>5.1948100000000004</v>
          </cell>
          <cell r="M286"/>
          <cell r="N286">
            <v>8.6419800000000002</v>
          </cell>
          <cell r="O286"/>
          <cell r="P286">
            <v>6.9444400000000002</v>
          </cell>
          <cell r="Q286"/>
          <cell r="R286">
            <v>6.6225189999999996</v>
          </cell>
          <cell r="S286"/>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419</v>
          </cell>
          <cell r="H287" t="str">
            <v>Percentage of long-stay residents who received an antipsychotic medication</v>
          </cell>
          <cell r="I287" t="str">
            <v>Long Stay</v>
          </cell>
          <cell r="J287">
            <v>2.53165</v>
          </cell>
          <cell r="K287"/>
          <cell r="L287">
            <v>3.5714299999999999</v>
          </cell>
          <cell r="M287"/>
          <cell r="N287">
            <v>2.4691399999999999</v>
          </cell>
          <cell r="O287"/>
          <cell r="P287">
            <v>0</v>
          </cell>
          <cell r="Q287"/>
          <cell r="R287">
            <v>2.1604960000000002</v>
          </cell>
          <cell r="S287"/>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419</v>
          </cell>
          <cell r="H288" t="str">
            <v>Percentage of long-stay residents who received an antipsychotic medication</v>
          </cell>
          <cell r="I288" t="str">
            <v>Long Stay</v>
          </cell>
          <cell r="J288">
            <v>15.38462</v>
          </cell>
          <cell r="K288"/>
          <cell r="L288">
            <v>10.16949</v>
          </cell>
          <cell r="M288"/>
          <cell r="N288">
            <v>12.857139999999999</v>
          </cell>
          <cell r="O288"/>
          <cell r="P288">
            <v>7.0422500000000001</v>
          </cell>
          <cell r="Q288"/>
          <cell r="R288">
            <v>11.11111</v>
          </cell>
          <cell r="S288"/>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419</v>
          </cell>
          <cell r="H289" t="str">
            <v>Percentage of long-stay residents who received an antipsychotic medication</v>
          </cell>
          <cell r="I289" t="str">
            <v>Long Stay</v>
          </cell>
          <cell r="J289">
            <v>1.4492799999999999</v>
          </cell>
          <cell r="K289"/>
          <cell r="L289">
            <v>2.7777799999999999</v>
          </cell>
          <cell r="M289"/>
          <cell r="N289">
            <v>2.63158</v>
          </cell>
          <cell r="O289"/>
          <cell r="P289">
            <v>1.40845</v>
          </cell>
          <cell r="Q289"/>
          <cell r="R289">
            <v>2.0833349999999999</v>
          </cell>
          <cell r="S289"/>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419</v>
          </cell>
          <cell r="H290" t="str">
            <v>Percentage of long-stay residents who received an antipsychotic medication</v>
          </cell>
          <cell r="I290" t="str">
            <v>Long Stay</v>
          </cell>
          <cell r="J290">
            <v>6.6666699999999999</v>
          </cell>
          <cell r="K290"/>
          <cell r="L290">
            <v>8.5365900000000003</v>
          </cell>
          <cell r="M290"/>
          <cell r="N290">
            <v>8.5365900000000003</v>
          </cell>
          <cell r="O290"/>
          <cell r="P290">
            <v>7.69231</v>
          </cell>
          <cell r="Q290"/>
          <cell r="R290">
            <v>7.8864390000000002</v>
          </cell>
          <cell r="S290"/>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419</v>
          </cell>
          <cell r="H291" t="str">
            <v>Percentage of long-stay residents who received an antipsychotic medication</v>
          </cell>
          <cell r="I291" t="str">
            <v>Long Stay</v>
          </cell>
          <cell r="J291" t="str">
            <v>*</v>
          </cell>
          <cell r="K291">
            <v>9</v>
          </cell>
          <cell r="L291" t="str">
            <v>*</v>
          </cell>
          <cell r="M291">
            <v>9</v>
          </cell>
          <cell r="N291" t="str">
            <v>*</v>
          </cell>
          <cell r="O291">
            <v>9</v>
          </cell>
          <cell r="P291" t="str">
            <v>*</v>
          </cell>
          <cell r="Q291">
            <v>9</v>
          </cell>
          <cell r="R291">
            <v>0</v>
          </cell>
          <cell r="S291"/>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419</v>
          </cell>
          <cell r="H292" t="str">
            <v>Percentage of long-stay residents who received an antipsychotic medication</v>
          </cell>
          <cell r="I292" t="str">
            <v>Long Stay</v>
          </cell>
          <cell r="J292">
            <v>16.197179999999999</v>
          </cell>
          <cell r="K292"/>
          <cell r="L292">
            <v>16.326530000000002</v>
          </cell>
          <cell r="M292"/>
          <cell r="N292">
            <v>16.89189</v>
          </cell>
          <cell r="O292"/>
          <cell r="P292">
            <v>17.088609999999999</v>
          </cell>
          <cell r="Q292"/>
          <cell r="R292">
            <v>16.638655</v>
          </cell>
          <cell r="S292"/>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419</v>
          </cell>
          <cell r="H293" t="str">
            <v>Percentage of long-stay residents who received an antipsychotic medication</v>
          </cell>
          <cell r="I293" t="str">
            <v>Long Stay</v>
          </cell>
          <cell r="J293">
            <v>14.207649999999999</v>
          </cell>
          <cell r="K293"/>
          <cell r="L293">
            <v>14.28571</v>
          </cell>
          <cell r="M293"/>
          <cell r="N293">
            <v>12.77778</v>
          </cell>
          <cell r="O293"/>
          <cell r="P293">
            <v>12.650600000000001</v>
          </cell>
          <cell r="Q293"/>
          <cell r="R293">
            <v>13.502109000000001</v>
          </cell>
          <cell r="S293"/>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419</v>
          </cell>
          <cell r="H294" t="str">
            <v>Percentage of long-stay residents who received an antipsychotic medication</v>
          </cell>
          <cell r="I294" t="str">
            <v>Long Stay</v>
          </cell>
          <cell r="J294" t="str">
            <v>*</v>
          </cell>
          <cell r="K294">
            <v>9</v>
          </cell>
          <cell r="L294" t="str">
            <v>*</v>
          </cell>
          <cell r="M294">
            <v>9</v>
          </cell>
          <cell r="N294" t="str">
            <v>*</v>
          </cell>
          <cell r="O294">
            <v>9</v>
          </cell>
          <cell r="P294" t="str">
            <v>*</v>
          </cell>
          <cell r="Q294">
            <v>9</v>
          </cell>
          <cell r="R294">
            <v>9.0909080000000007</v>
          </cell>
          <cell r="S294"/>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419</v>
          </cell>
          <cell r="H295" t="str">
            <v>Percentage of long-stay residents who received an antipsychotic medication</v>
          </cell>
          <cell r="I295" t="str">
            <v>Long Stay</v>
          </cell>
          <cell r="J295">
            <v>13.043480000000001</v>
          </cell>
          <cell r="K295"/>
          <cell r="L295">
            <v>13.63636</v>
          </cell>
          <cell r="M295"/>
          <cell r="N295">
            <v>12.12121</v>
          </cell>
          <cell r="O295"/>
          <cell r="P295">
            <v>11.428570000000001</v>
          </cell>
          <cell r="Q295"/>
          <cell r="R295">
            <v>12.546124000000001</v>
          </cell>
          <cell r="S295"/>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419</v>
          </cell>
          <cell r="H296" t="str">
            <v>Percentage of long-stay residents who received an antipsychotic medication</v>
          </cell>
          <cell r="I296" t="str">
            <v>Long Stay</v>
          </cell>
          <cell r="J296">
            <v>1.05263</v>
          </cell>
          <cell r="K296"/>
          <cell r="L296">
            <v>0</v>
          </cell>
          <cell r="M296"/>
          <cell r="N296">
            <v>1.02041</v>
          </cell>
          <cell r="O296"/>
          <cell r="P296">
            <v>2</v>
          </cell>
          <cell r="Q296"/>
          <cell r="R296">
            <v>1.020408</v>
          </cell>
          <cell r="S296"/>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419</v>
          </cell>
          <cell r="H297" t="str">
            <v>Percentage of long-stay residents who received an antipsychotic medication</v>
          </cell>
          <cell r="I297" t="str">
            <v>Long Stay</v>
          </cell>
          <cell r="J297">
            <v>1.69492</v>
          </cell>
          <cell r="K297"/>
          <cell r="L297">
            <v>1.6666700000000001</v>
          </cell>
          <cell r="M297"/>
          <cell r="N297">
            <v>2.9850699999999999</v>
          </cell>
          <cell r="O297"/>
          <cell r="P297">
            <v>4.2857099999999999</v>
          </cell>
          <cell r="Q297"/>
          <cell r="R297">
            <v>2.7343739999999999</v>
          </cell>
          <cell r="S297"/>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419</v>
          </cell>
          <cell r="H298" t="str">
            <v>Percentage of long-stay residents who received an antipsychotic medication</v>
          </cell>
          <cell r="I298" t="str">
            <v>Long Stay</v>
          </cell>
          <cell r="J298">
            <v>8</v>
          </cell>
          <cell r="K298"/>
          <cell r="L298">
            <v>5.4545500000000002</v>
          </cell>
          <cell r="M298"/>
          <cell r="N298">
            <v>2.63158</v>
          </cell>
          <cell r="O298"/>
          <cell r="P298">
            <v>0</v>
          </cell>
          <cell r="Q298"/>
          <cell r="R298">
            <v>4.4943840000000002</v>
          </cell>
          <cell r="S298"/>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419</v>
          </cell>
          <cell r="H299" t="str">
            <v>Percentage of long-stay residents who received an antipsychotic medication</v>
          </cell>
          <cell r="I299" t="str">
            <v>Long Stay</v>
          </cell>
          <cell r="J299">
            <v>21.518989999999999</v>
          </cell>
          <cell r="K299"/>
          <cell r="L299">
            <v>18.181819999999998</v>
          </cell>
          <cell r="M299"/>
          <cell r="N299">
            <v>19.78022</v>
          </cell>
          <cell r="O299"/>
          <cell r="P299">
            <v>18.27957</v>
          </cell>
          <cell r="Q299"/>
          <cell r="R299">
            <v>19.373221000000001</v>
          </cell>
          <cell r="S299"/>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419</v>
          </cell>
          <cell r="H300" t="str">
            <v>Percentage of long-stay residents who received an antipsychotic medication</v>
          </cell>
          <cell r="I300" t="str">
            <v>Long Stay</v>
          </cell>
          <cell r="J300">
            <v>15.38462</v>
          </cell>
          <cell r="K300"/>
          <cell r="L300">
            <v>25</v>
          </cell>
          <cell r="M300"/>
          <cell r="N300">
            <v>22.22222</v>
          </cell>
          <cell r="O300"/>
          <cell r="P300">
            <v>25</v>
          </cell>
          <cell r="Q300"/>
          <cell r="R300">
            <v>21.904762000000002</v>
          </cell>
          <cell r="S300"/>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419</v>
          </cell>
          <cell r="H301" t="str">
            <v>Percentage of long-stay residents who received an antipsychotic medication</v>
          </cell>
          <cell r="I301" t="str">
            <v>Long Stay</v>
          </cell>
          <cell r="J301">
            <v>16.12903</v>
          </cell>
          <cell r="K301"/>
          <cell r="L301">
            <v>21.428570000000001</v>
          </cell>
          <cell r="M301"/>
          <cell r="N301">
            <v>14.28571</v>
          </cell>
          <cell r="O301"/>
          <cell r="P301">
            <v>8.3333300000000001</v>
          </cell>
          <cell r="Q301"/>
          <cell r="R301">
            <v>15.315313</v>
          </cell>
          <cell r="S301"/>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419</v>
          </cell>
          <cell r="H302" t="str">
            <v>Percentage of long-stay residents who received an antipsychotic medication</v>
          </cell>
          <cell r="I302" t="str">
            <v>Long Stay</v>
          </cell>
          <cell r="J302">
            <v>18.91892</v>
          </cell>
          <cell r="K302"/>
          <cell r="L302">
            <v>13.95349</v>
          </cell>
          <cell r="M302"/>
          <cell r="N302">
            <v>9.8039199999999997</v>
          </cell>
          <cell r="O302"/>
          <cell r="P302">
            <v>11.538460000000001</v>
          </cell>
          <cell r="Q302"/>
          <cell r="R302">
            <v>13.114754</v>
          </cell>
          <cell r="S302"/>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419</v>
          </cell>
          <cell r="H303" t="str">
            <v>Percentage of long-stay residents who received an antipsychotic medication</v>
          </cell>
          <cell r="I303" t="str">
            <v>Long Stay</v>
          </cell>
          <cell r="J303">
            <v>0</v>
          </cell>
          <cell r="K303"/>
          <cell r="L303">
            <v>0</v>
          </cell>
          <cell r="M303"/>
          <cell r="N303">
            <v>0</v>
          </cell>
          <cell r="O303"/>
          <cell r="P303">
            <v>0</v>
          </cell>
          <cell r="Q303"/>
          <cell r="R303">
            <v>0</v>
          </cell>
          <cell r="S303"/>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419</v>
          </cell>
          <cell r="H304" t="str">
            <v>Percentage of long-stay residents who received an antipsychotic medication</v>
          </cell>
          <cell r="I304" t="str">
            <v>Long Stay</v>
          </cell>
          <cell r="J304">
            <v>7.3170700000000002</v>
          </cell>
          <cell r="K304"/>
          <cell r="L304">
            <v>7.5</v>
          </cell>
          <cell r="M304"/>
          <cell r="N304">
            <v>10</v>
          </cell>
          <cell r="O304"/>
          <cell r="P304">
            <v>12.5</v>
          </cell>
          <cell r="Q304"/>
          <cell r="R304">
            <v>9.3167690000000007</v>
          </cell>
          <cell r="S304"/>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419</v>
          </cell>
          <cell r="H305" t="str">
            <v>Percentage of long-stay residents who received an antipsychotic medication</v>
          </cell>
          <cell r="I305" t="str">
            <v>Long Stay</v>
          </cell>
          <cell r="J305">
            <v>19.090910000000001</v>
          </cell>
          <cell r="K305"/>
          <cell r="L305">
            <v>14.545450000000001</v>
          </cell>
          <cell r="M305"/>
          <cell r="N305">
            <v>15.178570000000001</v>
          </cell>
          <cell r="O305"/>
          <cell r="P305">
            <v>15.78947</v>
          </cell>
          <cell r="Q305"/>
          <cell r="R305">
            <v>16.143495999999999</v>
          </cell>
          <cell r="S305"/>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419</v>
          </cell>
          <cell r="H306" t="str">
            <v>Percentage of long-stay residents who received an antipsychotic medication</v>
          </cell>
          <cell r="I306" t="str">
            <v>Long Stay</v>
          </cell>
          <cell r="J306">
            <v>9.2783499999999997</v>
          </cell>
          <cell r="K306"/>
          <cell r="L306">
            <v>5.4347799999999999</v>
          </cell>
          <cell r="M306"/>
          <cell r="N306">
            <v>7.4468100000000002</v>
          </cell>
          <cell r="O306"/>
          <cell r="P306">
            <v>8.3333300000000001</v>
          </cell>
          <cell r="Q306"/>
          <cell r="R306">
            <v>7.6726330000000003</v>
          </cell>
          <cell r="S306"/>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419</v>
          </cell>
          <cell r="H307" t="str">
            <v>Percentage of long-stay residents who received an antipsychotic medication</v>
          </cell>
          <cell r="I307" t="str">
            <v>Long Stay</v>
          </cell>
          <cell r="J307" t="str">
            <v>*</v>
          </cell>
          <cell r="K307">
            <v>9</v>
          </cell>
          <cell r="L307" t="str">
            <v>*</v>
          </cell>
          <cell r="M307">
            <v>9</v>
          </cell>
          <cell r="N307" t="str">
            <v>*</v>
          </cell>
          <cell r="O307">
            <v>9</v>
          </cell>
          <cell r="P307" t="str">
            <v>*</v>
          </cell>
          <cell r="Q307">
            <v>9</v>
          </cell>
          <cell r="R307">
            <v>13.333334000000001</v>
          </cell>
          <cell r="S307"/>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419</v>
          </cell>
          <cell r="H308" t="str">
            <v>Percentage of long-stay residents who received an antipsychotic medication</v>
          </cell>
          <cell r="I308" t="str">
            <v>Long Stay</v>
          </cell>
          <cell r="J308">
            <v>0</v>
          </cell>
          <cell r="K308"/>
          <cell r="L308">
            <v>6.6666699999999999</v>
          </cell>
          <cell r="M308"/>
          <cell r="N308">
            <v>15.625</v>
          </cell>
          <cell r="O308"/>
          <cell r="P308">
            <v>10.71429</v>
          </cell>
          <cell r="Q308"/>
          <cell r="R308">
            <v>8.6956539999999993</v>
          </cell>
          <cell r="S308"/>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419</v>
          </cell>
          <cell r="H309" t="str">
            <v>Percentage of long-stay residents who received an antipsychotic medication</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419</v>
          </cell>
          <cell r="H310" t="str">
            <v>Percentage of long-stay residents who received an antipsychotic medication</v>
          </cell>
          <cell r="I310" t="str">
            <v>Long Stay</v>
          </cell>
          <cell r="J310">
            <v>10</v>
          </cell>
          <cell r="K310"/>
          <cell r="L310" t="str">
            <v>*</v>
          </cell>
          <cell r="M310">
            <v>9</v>
          </cell>
          <cell r="N310">
            <v>11.11111</v>
          </cell>
          <cell r="O310"/>
          <cell r="P310">
            <v>18.644069999999999</v>
          </cell>
          <cell r="Q310"/>
          <cell r="R310">
            <v>13.793104</v>
          </cell>
          <cell r="S310"/>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419</v>
          </cell>
          <cell r="H311" t="str">
            <v>Percentage of long-stay residents who received an antipsychotic medication</v>
          </cell>
          <cell r="I311" t="str">
            <v>Long Stay</v>
          </cell>
          <cell r="J311">
            <v>7.8947399999999996</v>
          </cell>
          <cell r="K311"/>
          <cell r="L311">
            <v>13.33333</v>
          </cell>
          <cell r="M311"/>
          <cell r="N311">
            <v>8</v>
          </cell>
          <cell r="O311"/>
          <cell r="P311">
            <v>13.043480000000001</v>
          </cell>
          <cell r="Q311"/>
          <cell r="R311">
            <v>10.614525</v>
          </cell>
          <cell r="S311"/>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419</v>
          </cell>
          <cell r="H312" t="str">
            <v>Percentage of long-stay residents who received an antipsychotic medication</v>
          </cell>
          <cell r="I312" t="str">
            <v>Long Stay</v>
          </cell>
          <cell r="J312" t="str">
            <v>*</v>
          </cell>
          <cell r="K312">
            <v>9</v>
          </cell>
          <cell r="L312">
            <v>8.3333300000000001</v>
          </cell>
          <cell r="M312"/>
          <cell r="N312" t="str">
            <v>*</v>
          </cell>
          <cell r="O312">
            <v>9</v>
          </cell>
          <cell r="P312">
            <v>22.727270000000001</v>
          </cell>
          <cell r="Q312"/>
          <cell r="R312">
            <v>12.195122</v>
          </cell>
          <cell r="S312"/>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419</v>
          </cell>
          <cell r="H313" t="str">
            <v>Percentage of long-stay residents who received an antipsychotic medication</v>
          </cell>
          <cell r="I313" t="str">
            <v>Long Stay</v>
          </cell>
          <cell r="J313">
            <v>0</v>
          </cell>
          <cell r="K313"/>
          <cell r="L313">
            <v>0</v>
          </cell>
          <cell r="M313"/>
          <cell r="N313">
            <v>2.0833300000000001</v>
          </cell>
          <cell r="O313"/>
          <cell r="P313">
            <v>0</v>
          </cell>
          <cell r="Q313"/>
          <cell r="R313">
            <v>0.53763399999999995</v>
          </cell>
          <cell r="S313"/>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419</v>
          </cell>
          <cell r="H314" t="str">
            <v>Percentage of long-stay residents who received an antipsychotic medication</v>
          </cell>
          <cell r="I314" t="str">
            <v>Long Stay</v>
          </cell>
          <cell r="J314">
            <v>15.909090000000001</v>
          </cell>
          <cell r="K314"/>
          <cell r="L314">
            <v>8</v>
          </cell>
          <cell r="M314"/>
          <cell r="N314">
            <v>17.543859999999999</v>
          </cell>
          <cell r="O314"/>
          <cell r="P314">
            <v>22.727270000000001</v>
          </cell>
          <cell r="Q314"/>
          <cell r="R314">
            <v>15.897435</v>
          </cell>
          <cell r="S314"/>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419</v>
          </cell>
          <cell r="H315" t="str">
            <v>Percentage of long-stay residents who received an antipsychotic medication</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419</v>
          </cell>
          <cell r="H316" t="str">
            <v>Percentage of long-stay residents who received an antipsychotic medication</v>
          </cell>
          <cell r="I316" t="str">
            <v>Long Stay</v>
          </cell>
          <cell r="J316">
            <v>13.69863</v>
          </cell>
          <cell r="K316"/>
          <cell r="L316">
            <v>11.39241</v>
          </cell>
          <cell r="M316"/>
          <cell r="N316">
            <v>13.25301</v>
          </cell>
          <cell r="O316"/>
          <cell r="P316">
            <v>11.62791</v>
          </cell>
          <cell r="Q316"/>
          <cell r="R316">
            <v>12.461061000000001</v>
          </cell>
          <cell r="S316"/>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419</v>
          </cell>
          <cell r="H317" t="str">
            <v>Percentage of long-stay residents who received an antipsychotic medication</v>
          </cell>
          <cell r="I317" t="str">
            <v>Long Stay</v>
          </cell>
          <cell r="J317">
            <v>22.22222</v>
          </cell>
          <cell r="K317"/>
          <cell r="L317">
            <v>24.074069999999999</v>
          </cell>
          <cell r="M317"/>
          <cell r="N317">
            <v>20</v>
          </cell>
          <cell r="O317"/>
          <cell r="P317">
            <v>27.419350000000001</v>
          </cell>
          <cell r="Q317"/>
          <cell r="R317">
            <v>23.555553</v>
          </cell>
          <cell r="S317"/>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419</v>
          </cell>
          <cell r="H318" t="str">
            <v>Percentage of long-stay residents who received an antipsychotic medication</v>
          </cell>
          <cell r="I318" t="str">
            <v>Long Stay</v>
          </cell>
          <cell r="J318">
            <v>10.76923</v>
          </cell>
          <cell r="K318"/>
          <cell r="L318">
            <v>8.59375</v>
          </cell>
          <cell r="M318"/>
          <cell r="N318">
            <v>11.71875</v>
          </cell>
          <cell r="O318"/>
          <cell r="P318">
            <v>11.19403</v>
          </cell>
          <cell r="Q318"/>
          <cell r="R318">
            <v>10.576923000000001</v>
          </cell>
          <cell r="S318"/>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419</v>
          </cell>
          <cell r="H319" t="str">
            <v>Percentage of long-stay residents who received an antipsychotic medication</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419</v>
          </cell>
          <cell r="H320" t="str">
            <v>Percentage of long-stay residents who received an antipsychotic medication</v>
          </cell>
          <cell r="I320" t="str">
            <v>Long Stay</v>
          </cell>
          <cell r="J320">
            <v>16.1157</v>
          </cell>
          <cell r="K320"/>
          <cell r="L320">
            <v>14.728680000000001</v>
          </cell>
          <cell r="M320"/>
          <cell r="N320">
            <v>16.33466</v>
          </cell>
          <cell r="O320"/>
          <cell r="P320">
            <v>15.062760000000001</v>
          </cell>
          <cell r="Q320"/>
          <cell r="R320">
            <v>15.555554000000001</v>
          </cell>
          <cell r="S320"/>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419</v>
          </cell>
          <cell r="H321" t="str">
            <v>Percentage of long-stay residents who received an antipsychotic medication</v>
          </cell>
          <cell r="I321" t="str">
            <v>Long Stay</v>
          </cell>
          <cell r="J321">
            <v>16.071429999999999</v>
          </cell>
          <cell r="K321"/>
          <cell r="L321">
            <v>13.793100000000001</v>
          </cell>
          <cell r="M321"/>
          <cell r="N321">
            <v>8.9552200000000006</v>
          </cell>
          <cell r="O321"/>
          <cell r="P321">
            <v>7.8125</v>
          </cell>
          <cell r="Q321"/>
          <cell r="R321">
            <v>11.428570000000001</v>
          </cell>
          <cell r="S321"/>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419</v>
          </cell>
          <cell r="H322" t="str">
            <v>Percentage of long-stay residents who received an antipsychotic medication</v>
          </cell>
          <cell r="I322" t="str">
            <v>Long Stay</v>
          </cell>
          <cell r="J322">
            <v>9.2307699999999997</v>
          </cell>
          <cell r="K322"/>
          <cell r="L322">
            <v>7.5757599999999998</v>
          </cell>
          <cell r="M322"/>
          <cell r="N322">
            <v>5.6337999999999999</v>
          </cell>
          <cell r="O322"/>
          <cell r="P322">
            <v>9.8591499999999996</v>
          </cell>
          <cell r="Q322"/>
          <cell r="R322">
            <v>8.0586070000000003</v>
          </cell>
          <cell r="S322"/>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419</v>
          </cell>
          <cell r="H323" t="str">
            <v>Percentage of long-stay residents who received an antipsychotic medication</v>
          </cell>
          <cell r="I323" t="str">
            <v>Long Stay</v>
          </cell>
          <cell r="J323">
            <v>27.77778</v>
          </cell>
          <cell r="K323"/>
          <cell r="L323">
            <v>25.316459999999999</v>
          </cell>
          <cell r="M323"/>
          <cell r="N323">
            <v>26.0274</v>
          </cell>
          <cell r="O323"/>
          <cell r="P323">
            <v>19.178080000000001</v>
          </cell>
          <cell r="Q323"/>
          <cell r="R323">
            <v>24.579125999999999</v>
          </cell>
          <cell r="S323"/>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419</v>
          </cell>
          <cell r="H324" t="str">
            <v>Percentage of long-stay residents who received an antipsychotic medication</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419</v>
          </cell>
          <cell r="H325" t="str">
            <v>Percentage of long-stay residents who received an antipsychotic medication</v>
          </cell>
          <cell r="I325" t="str">
            <v>Long Stay</v>
          </cell>
          <cell r="J325" t="str">
            <v>*</v>
          </cell>
          <cell r="K325">
            <v>9</v>
          </cell>
          <cell r="L325">
            <v>5</v>
          </cell>
          <cell r="M325"/>
          <cell r="N325">
            <v>8.6956500000000005</v>
          </cell>
          <cell r="O325"/>
          <cell r="P325">
            <v>20</v>
          </cell>
          <cell r="Q325"/>
          <cell r="R325">
            <v>9.7560970000000005</v>
          </cell>
          <cell r="S325"/>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419</v>
          </cell>
          <cell r="H326" t="str">
            <v>Percentage of long-stay residents who received an antipsychotic medication</v>
          </cell>
          <cell r="I326" t="str">
            <v>Long Stay</v>
          </cell>
          <cell r="J326">
            <v>8.0459800000000001</v>
          </cell>
          <cell r="K326"/>
          <cell r="L326">
            <v>6.9767400000000004</v>
          </cell>
          <cell r="M326"/>
          <cell r="N326">
            <v>4.5976999999999997</v>
          </cell>
          <cell r="O326"/>
          <cell r="P326">
            <v>5.4347799999999999</v>
          </cell>
          <cell r="Q326"/>
          <cell r="R326">
            <v>6.2499989999999999</v>
          </cell>
          <cell r="S326"/>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419</v>
          </cell>
          <cell r="H327" t="str">
            <v>Percentage of long-stay residents who received an antipsychotic medication</v>
          </cell>
          <cell r="I327" t="str">
            <v>Long Stay</v>
          </cell>
          <cell r="J327">
            <v>0</v>
          </cell>
          <cell r="K327"/>
          <cell r="L327">
            <v>1.6129</v>
          </cell>
          <cell r="M327"/>
          <cell r="N327">
            <v>0</v>
          </cell>
          <cell r="O327"/>
          <cell r="P327">
            <v>0</v>
          </cell>
          <cell r="Q327"/>
          <cell r="R327">
            <v>0.395256</v>
          </cell>
          <cell r="S327"/>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419</v>
          </cell>
          <cell r="H328" t="str">
            <v>Percentage of long-stay residents who received an antipsychotic medication</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419</v>
          </cell>
          <cell r="H329" t="str">
            <v>Percentage of long-stay residents who received an antipsychotic medication</v>
          </cell>
          <cell r="I329" t="str">
            <v>Long Stay</v>
          </cell>
          <cell r="J329">
            <v>16.36364</v>
          </cell>
          <cell r="K329"/>
          <cell r="L329">
            <v>16.36364</v>
          </cell>
          <cell r="M329"/>
          <cell r="N329">
            <v>13.793100000000001</v>
          </cell>
          <cell r="O329"/>
          <cell r="P329">
            <v>18.33333</v>
          </cell>
          <cell r="Q329"/>
          <cell r="R329">
            <v>16.228069999999999</v>
          </cell>
          <cell r="S329"/>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419</v>
          </cell>
          <cell r="H330" t="str">
            <v>Percentage of long-stay residents who received an antipsychotic medication</v>
          </cell>
          <cell r="I330" t="str">
            <v>Long Stay</v>
          </cell>
          <cell r="J330" t="str">
            <v>*</v>
          </cell>
          <cell r="K330">
            <v>9</v>
          </cell>
          <cell r="L330" t="str">
            <v>*</v>
          </cell>
          <cell r="M330">
            <v>9</v>
          </cell>
          <cell r="N330" t="str">
            <v>*</v>
          </cell>
          <cell r="O330">
            <v>9</v>
          </cell>
          <cell r="P330" t="str">
            <v>*</v>
          </cell>
          <cell r="Q330">
            <v>9</v>
          </cell>
          <cell r="R330">
            <v>0</v>
          </cell>
          <cell r="S330"/>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419</v>
          </cell>
          <cell r="H331" t="str">
            <v>Percentage of long-stay residents who received an antipsychotic medication</v>
          </cell>
          <cell r="I331" t="str">
            <v>Long Stay</v>
          </cell>
          <cell r="J331">
            <v>18.518519999999999</v>
          </cell>
          <cell r="K331"/>
          <cell r="L331">
            <v>18.181819999999998</v>
          </cell>
          <cell r="M331"/>
          <cell r="N331">
            <v>12.698410000000001</v>
          </cell>
          <cell r="O331"/>
          <cell r="P331">
            <v>12.307689999999999</v>
          </cell>
          <cell r="Q331"/>
          <cell r="R331">
            <v>15.189873</v>
          </cell>
          <cell r="S331"/>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419</v>
          </cell>
          <cell r="H332" t="str">
            <v>Percentage of long-stay residents who received an antipsychotic medication</v>
          </cell>
          <cell r="I332" t="str">
            <v>Long Stay</v>
          </cell>
          <cell r="J332">
            <v>6.8181799999999999</v>
          </cell>
          <cell r="K332"/>
          <cell r="L332">
            <v>6.7164200000000003</v>
          </cell>
          <cell r="M332"/>
          <cell r="N332">
            <v>0</v>
          </cell>
          <cell r="O332"/>
          <cell r="P332">
            <v>1.62602</v>
          </cell>
          <cell r="Q332"/>
          <cell r="R332">
            <v>3.9062510000000001</v>
          </cell>
          <cell r="S332"/>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419</v>
          </cell>
          <cell r="H333" t="str">
            <v>Percentage of long-stay residents who received an antipsychotic medication</v>
          </cell>
          <cell r="I333" t="str">
            <v>Long Stay</v>
          </cell>
          <cell r="J333">
            <v>9.7561</v>
          </cell>
          <cell r="K333"/>
          <cell r="L333">
            <v>12.98701</v>
          </cell>
          <cell r="M333"/>
          <cell r="N333">
            <v>14.10256</v>
          </cell>
          <cell r="O333"/>
          <cell r="P333">
            <v>14.63415</v>
          </cell>
          <cell r="Q333"/>
          <cell r="R333">
            <v>12.852664000000001</v>
          </cell>
          <cell r="S333"/>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419</v>
          </cell>
          <cell r="H334" t="str">
            <v>Percentage of long-stay residents who received an antipsychotic medication</v>
          </cell>
          <cell r="I334" t="str">
            <v>Long Stay</v>
          </cell>
          <cell r="J334">
            <v>13.63636</v>
          </cell>
          <cell r="K334"/>
          <cell r="L334">
            <v>20.83333</v>
          </cell>
          <cell r="M334"/>
          <cell r="N334">
            <v>17.391300000000001</v>
          </cell>
          <cell r="O334"/>
          <cell r="P334">
            <v>22.727270000000001</v>
          </cell>
          <cell r="Q334"/>
          <cell r="R334">
            <v>18.681315000000001</v>
          </cell>
          <cell r="S334"/>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419</v>
          </cell>
          <cell r="H335" t="str">
            <v>Percentage of long-stay residents who received an antipsychotic medication</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419</v>
          </cell>
          <cell r="H336" t="str">
            <v>Percentage of long-stay residents who received an antipsychotic medication</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419</v>
          </cell>
          <cell r="H337" t="str">
            <v>Percentage of long-stay residents who received an antipsychotic medication</v>
          </cell>
          <cell r="I337" t="str">
            <v>Long Stay</v>
          </cell>
          <cell r="J337">
            <v>0</v>
          </cell>
          <cell r="K337"/>
          <cell r="L337">
            <v>0</v>
          </cell>
          <cell r="M337"/>
          <cell r="N337">
            <v>0</v>
          </cell>
          <cell r="O337"/>
          <cell r="P337">
            <v>6.25</v>
          </cell>
          <cell r="Q337"/>
          <cell r="R337">
            <v>1.657459</v>
          </cell>
          <cell r="S337"/>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419</v>
          </cell>
          <cell r="H338" t="str">
            <v>Percentage of long-stay residents who received an antipsychotic medication</v>
          </cell>
          <cell r="I338" t="str">
            <v>Long Stay</v>
          </cell>
          <cell r="J338">
            <v>4.1666699999999999</v>
          </cell>
          <cell r="K338"/>
          <cell r="L338">
            <v>4</v>
          </cell>
          <cell r="M338"/>
          <cell r="N338">
            <v>4</v>
          </cell>
          <cell r="O338"/>
          <cell r="P338">
            <v>3.7037</v>
          </cell>
          <cell r="Q338"/>
          <cell r="R338">
            <v>3.9603959999999998</v>
          </cell>
          <cell r="S338"/>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419</v>
          </cell>
          <cell r="H339" t="str">
            <v>Percentage of long-stay residents who received an antipsychotic medication</v>
          </cell>
          <cell r="I339" t="str">
            <v>Long Stay</v>
          </cell>
          <cell r="J339">
            <v>19.44444</v>
          </cell>
          <cell r="K339"/>
          <cell r="L339">
            <v>20.54795</v>
          </cell>
          <cell r="M339"/>
          <cell r="N339">
            <v>22.66667</v>
          </cell>
          <cell r="O339"/>
          <cell r="P339">
            <v>16.66667</v>
          </cell>
          <cell r="Q339"/>
          <cell r="R339">
            <v>19.798660000000002</v>
          </cell>
          <cell r="S339"/>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419</v>
          </cell>
          <cell r="H340" t="str">
            <v>Percentage of long-stay residents who received an antipsychotic medication</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419</v>
          </cell>
          <cell r="H341" t="str">
            <v>Percentage of long-stay residents who received an antipsychotic medication</v>
          </cell>
          <cell r="I341" t="str">
            <v>Long Stay</v>
          </cell>
          <cell r="J341">
            <v>10</v>
          </cell>
          <cell r="K341"/>
          <cell r="L341">
            <v>10</v>
          </cell>
          <cell r="M341"/>
          <cell r="N341">
            <v>11.62791</v>
          </cell>
          <cell r="O341"/>
          <cell r="P341">
            <v>12.04819</v>
          </cell>
          <cell r="Q341"/>
          <cell r="R341">
            <v>10.888252</v>
          </cell>
          <cell r="S341"/>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419</v>
          </cell>
          <cell r="H342" t="str">
            <v>Percentage of long-stay residents who received an antipsychotic medication</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419</v>
          </cell>
          <cell r="H343" t="str">
            <v>Percentage of long-stay residents who received an antipsychotic medication</v>
          </cell>
          <cell r="I343" t="str">
            <v>Long Stay</v>
          </cell>
          <cell r="J343">
            <v>0</v>
          </cell>
          <cell r="K343"/>
          <cell r="L343">
            <v>2.4390200000000002</v>
          </cell>
          <cell r="M343"/>
          <cell r="N343">
            <v>1.2195100000000001</v>
          </cell>
          <cell r="O343"/>
          <cell r="P343">
            <v>1.2195100000000001</v>
          </cell>
          <cell r="Q343"/>
          <cell r="R343">
            <v>1.253916</v>
          </cell>
          <cell r="S343"/>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419</v>
          </cell>
          <cell r="H344" t="str">
            <v>Percentage of long-stay residents who received an antipsychotic medication</v>
          </cell>
          <cell r="I344" t="str">
            <v>Long Stay</v>
          </cell>
          <cell r="J344" t="str">
            <v>*</v>
          </cell>
          <cell r="K344">
            <v>9</v>
          </cell>
          <cell r="L344" t="str">
            <v>*</v>
          </cell>
          <cell r="M344">
            <v>9</v>
          </cell>
          <cell r="N344" t="str">
            <v>*</v>
          </cell>
          <cell r="O344">
            <v>9</v>
          </cell>
          <cell r="P344" t="str">
            <v>*</v>
          </cell>
          <cell r="Q344">
            <v>9</v>
          </cell>
          <cell r="R344">
            <v>8.6956489999999995</v>
          </cell>
          <cell r="S344"/>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419</v>
          </cell>
          <cell r="H345" t="str">
            <v>Percentage of long-stay residents who received an antipsychotic medication</v>
          </cell>
          <cell r="I345" t="str">
            <v>Long Stay</v>
          </cell>
          <cell r="J345" t="str">
            <v>*</v>
          </cell>
          <cell r="K345">
            <v>9</v>
          </cell>
          <cell r="L345" t="str">
            <v>*</v>
          </cell>
          <cell r="M345">
            <v>9</v>
          </cell>
          <cell r="N345" t="str">
            <v>*</v>
          </cell>
          <cell r="O345">
            <v>9</v>
          </cell>
          <cell r="P345" t="str">
            <v>*</v>
          </cell>
          <cell r="Q345">
            <v>9</v>
          </cell>
          <cell r="R345">
            <v>9.2592610000000004</v>
          </cell>
          <cell r="S345"/>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419</v>
          </cell>
          <cell r="H346" t="str">
            <v>Percentage of long-stay residents who received an antipsychotic medication</v>
          </cell>
          <cell r="I346" t="str">
            <v>Long Stay</v>
          </cell>
          <cell r="J346">
            <v>11.11111</v>
          </cell>
          <cell r="K346"/>
          <cell r="L346">
            <v>7.4074099999999996</v>
          </cell>
          <cell r="M346"/>
          <cell r="N346">
            <v>3.44828</v>
          </cell>
          <cell r="O346"/>
          <cell r="P346">
            <v>3.3333300000000001</v>
          </cell>
          <cell r="Q346"/>
          <cell r="R346">
            <v>6.1946909999999997</v>
          </cell>
          <cell r="S346"/>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419</v>
          </cell>
          <cell r="H347" t="str">
            <v>Percentage of long-stay residents who received an antipsychotic medication</v>
          </cell>
          <cell r="I347" t="str">
            <v>Long Stay</v>
          </cell>
          <cell r="J347">
            <v>2.52101</v>
          </cell>
          <cell r="K347"/>
          <cell r="L347">
            <v>3.0769199999999999</v>
          </cell>
          <cell r="M347"/>
          <cell r="N347">
            <v>3.7037</v>
          </cell>
          <cell r="O347"/>
          <cell r="P347">
            <v>1.51515</v>
          </cell>
          <cell r="Q347"/>
          <cell r="R347">
            <v>2.7131769999999999</v>
          </cell>
          <cell r="S347"/>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419</v>
          </cell>
          <cell r="H348" t="str">
            <v>Percentage of long-stay residents who received an antipsychotic medication</v>
          </cell>
          <cell r="I348" t="str">
            <v>Long Stay</v>
          </cell>
          <cell r="J348">
            <v>11.11111</v>
          </cell>
          <cell r="K348"/>
          <cell r="L348">
            <v>10</v>
          </cell>
          <cell r="M348"/>
          <cell r="N348">
            <v>10.52632</v>
          </cell>
          <cell r="O348"/>
          <cell r="P348">
            <v>14.58333</v>
          </cell>
          <cell r="Q348"/>
          <cell r="R348">
            <v>11.602209999999999</v>
          </cell>
          <cell r="S348"/>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419</v>
          </cell>
          <cell r="H349" t="str">
            <v>Percentage of long-stay residents who received an antipsychotic medication</v>
          </cell>
          <cell r="I349" t="str">
            <v>Long Stay</v>
          </cell>
          <cell r="J349" t="str">
            <v>*</v>
          </cell>
          <cell r="K349">
            <v>9</v>
          </cell>
          <cell r="L349" t="str">
            <v>*</v>
          </cell>
          <cell r="M349">
            <v>9</v>
          </cell>
          <cell r="N349" t="str">
            <v>*</v>
          </cell>
          <cell r="O349">
            <v>9</v>
          </cell>
          <cell r="P349" t="str">
            <v>*</v>
          </cell>
          <cell r="Q349">
            <v>9</v>
          </cell>
          <cell r="R349">
            <v>19.230768999999999</v>
          </cell>
          <cell r="S349"/>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419</v>
          </cell>
          <cell r="H350" t="str">
            <v>Percentage of long-stay residents who received an antipsychotic medication</v>
          </cell>
          <cell r="I350" t="str">
            <v>Long Stay</v>
          </cell>
          <cell r="J350" t="str">
            <v>*</v>
          </cell>
          <cell r="K350">
            <v>9</v>
          </cell>
          <cell r="L350" t="str">
            <v>*</v>
          </cell>
          <cell r="M350">
            <v>9</v>
          </cell>
          <cell r="N350" t="str">
            <v>*</v>
          </cell>
          <cell r="O350">
            <v>9</v>
          </cell>
          <cell r="P350" t="str">
            <v>*</v>
          </cell>
          <cell r="Q350">
            <v>9</v>
          </cell>
          <cell r="R350">
            <v>7.4074049999999998</v>
          </cell>
          <cell r="S350"/>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419</v>
          </cell>
          <cell r="H351" t="str">
            <v>Percentage of long-stay residents who received an antipsychotic medication</v>
          </cell>
          <cell r="I351" t="str">
            <v>Long Stay</v>
          </cell>
          <cell r="J351">
            <v>8.9743600000000008</v>
          </cell>
          <cell r="K351"/>
          <cell r="L351">
            <v>7.2289199999999996</v>
          </cell>
          <cell r="M351"/>
          <cell r="N351">
            <v>5.7471300000000003</v>
          </cell>
          <cell r="O351"/>
          <cell r="P351">
            <v>8.1395300000000006</v>
          </cell>
          <cell r="Q351"/>
          <cell r="R351">
            <v>7.4850310000000002</v>
          </cell>
          <cell r="S351"/>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419</v>
          </cell>
          <cell r="H352" t="str">
            <v>Percentage of long-stay residents who received an antipsychotic medication</v>
          </cell>
          <cell r="I352" t="str">
            <v>Long Stay</v>
          </cell>
          <cell r="J352">
            <v>9.5238099999999992</v>
          </cell>
          <cell r="K352"/>
          <cell r="L352">
            <v>17.241379999999999</v>
          </cell>
          <cell r="M352"/>
          <cell r="N352">
            <v>14.81481</v>
          </cell>
          <cell r="O352"/>
          <cell r="P352">
            <v>16.66667</v>
          </cell>
          <cell r="Q352"/>
          <cell r="R352">
            <v>14.851485</v>
          </cell>
          <cell r="S352"/>
          <cell r="T352" t="str">
            <v>Y</v>
          </cell>
          <cell r="U352" t="str">
            <v>2021Q3-2022Q2</v>
          </cell>
          <cell r="V352" t="str">
            <v>ONE SOUTH RIDGEDALE AVENUE, EAST HANOVER, NJ, 07936</v>
          </cell>
          <cell r="W352">
            <v>44866</v>
          </cell>
        </row>
      </sheetData>
      <sheetData sheetId="5">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453</v>
          </cell>
          <cell r="H2" t="str">
            <v>Percentage of high risk long-stay residents with pressure ulcers</v>
          </cell>
          <cell r="I2" t="str">
            <v>Long Stay</v>
          </cell>
          <cell r="J2">
            <v>16.176469999999998</v>
          </cell>
          <cell r="K2"/>
          <cell r="L2">
            <v>17.105260000000001</v>
          </cell>
          <cell r="M2"/>
          <cell r="N2">
            <v>15.71429</v>
          </cell>
          <cell r="O2"/>
          <cell r="P2">
            <v>12.67606</v>
          </cell>
          <cell r="Q2"/>
          <cell r="R2">
            <v>15.438597</v>
          </cell>
          <cell r="S2"/>
          <cell r="T2" t="str">
            <v>Y</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453</v>
          </cell>
          <cell r="H3" t="str">
            <v>Percentage of high risk long-stay residents with pressure ulcers</v>
          </cell>
          <cell r="I3" t="str">
            <v>Long Stay</v>
          </cell>
          <cell r="J3" t="str">
            <v>*</v>
          </cell>
          <cell r="K3">
            <v>9</v>
          </cell>
          <cell r="L3" t="str">
            <v>*</v>
          </cell>
          <cell r="M3">
            <v>9</v>
          </cell>
          <cell r="N3" t="str">
            <v>*</v>
          </cell>
          <cell r="O3">
            <v>9</v>
          </cell>
          <cell r="P3" t="str">
            <v>*</v>
          </cell>
          <cell r="Q3">
            <v>9</v>
          </cell>
          <cell r="R3" t="str">
            <v>*</v>
          </cell>
          <cell r="S3">
            <v>9</v>
          </cell>
          <cell r="T3" t="str">
            <v>Y</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453</v>
          </cell>
          <cell r="H4" t="str">
            <v>Percentage of high risk long-stay residents with pressure ulcers</v>
          </cell>
          <cell r="I4" t="str">
            <v>Long Stay</v>
          </cell>
          <cell r="J4">
            <v>10.204079999999999</v>
          </cell>
          <cell r="K4"/>
          <cell r="L4">
            <v>12.5</v>
          </cell>
          <cell r="M4"/>
          <cell r="N4">
            <v>11.764709999999999</v>
          </cell>
          <cell r="O4"/>
          <cell r="P4">
            <v>4.5454499999999998</v>
          </cell>
          <cell r="Q4"/>
          <cell r="R4">
            <v>9.8958329999999997</v>
          </cell>
          <cell r="S4"/>
          <cell r="T4" t="str">
            <v>Y</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453</v>
          </cell>
          <cell r="H5" t="str">
            <v>Percentage of high risk long-stay residents with pressure ulcers</v>
          </cell>
          <cell r="I5" t="str">
            <v>Long Stay</v>
          </cell>
          <cell r="J5">
            <v>4.0816299999999996</v>
          </cell>
          <cell r="K5"/>
          <cell r="L5">
            <v>3.7037</v>
          </cell>
          <cell r="M5"/>
          <cell r="N5">
            <v>3.92157</v>
          </cell>
          <cell r="O5"/>
          <cell r="P5">
            <v>3.2786900000000001</v>
          </cell>
          <cell r="Q5"/>
          <cell r="R5">
            <v>3.7209289999999999</v>
          </cell>
          <cell r="S5"/>
          <cell r="T5" t="str">
            <v>Y</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453</v>
          </cell>
          <cell r="H6" t="str">
            <v>Percentage of high risk long-stay residents with pressure ulcers</v>
          </cell>
          <cell r="I6" t="str">
            <v>Long Stay</v>
          </cell>
          <cell r="J6">
            <v>12.65823</v>
          </cell>
          <cell r="K6"/>
          <cell r="L6">
            <v>9.7222200000000001</v>
          </cell>
          <cell r="M6"/>
          <cell r="N6">
            <v>15.068490000000001</v>
          </cell>
          <cell r="O6"/>
          <cell r="P6">
            <v>10.9589</v>
          </cell>
          <cell r="Q6"/>
          <cell r="R6">
            <v>12.12121</v>
          </cell>
          <cell r="S6"/>
          <cell r="T6" t="str">
            <v>Y</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453</v>
          </cell>
          <cell r="H7" t="str">
            <v>Percentage of high risk long-stay residents with pressure ulcers</v>
          </cell>
          <cell r="I7" t="str">
            <v>Long Stay</v>
          </cell>
          <cell r="J7">
            <v>16.901409999999998</v>
          </cell>
          <cell r="K7"/>
          <cell r="L7">
            <v>16.470590000000001</v>
          </cell>
          <cell r="M7"/>
          <cell r="N7">
            <v>11.11111</v>
          </cell>
          <cell r="O7"/>
          <cell r="P7">
            <v>12.64368</v>
          </cell>
          <cell r="Q7"/>
          <cell r="R7">
            <v>14.197532000000001</v>
          </cell>
          <cell r="S7"/>
          <cell r="T7" t="str">
            <v>Y</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453</v>
          </cell>
          <cell r="H8" t="str">
            <v>Percentage of high risk long-stay residents with pressure ulcers</v>
          </cell>
          <cell r="I8" t="str">
            <v>Long Stay</v>
          </cell>
          <cell r="J8">
            <v>9.8039199999999997</v>
          </cell>
          <cell r="K8"/>
          <cell r="L8">
            <v>9.8039199999999997</v>
          </cell>
          <cell r="M8"/>
          <cell r="N8">
            <v>7.2727300000000001</v>
          </cell>
          <cell r="O8"/>
          <cell r="P8">
            <v>8</v>
          </cell>
          <cell r="Q8"/>
          <cell r="R8">
            <v>8.6956520000000008</v>
          </cell>
          <cell r="S8"/>
          <cell r="T8" t="str">
            <v>Y</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453</v>
          </cell>
          <cell r="H9" t="str">
            <v>Percentage of high risk long-stay residents with pressure ulcers</v>
          </cell>
          <cell r="I9" t="str">
            <v>Long Stay</v>
          </cell>
          <cell r="J9">
            <v>9.5238099999999992</v>
          </cell>
          <cell r="K9"/>
          <cell r="L9">
            <v>9.5238099999999992</v>
          </cell>
          <cell r="M9"/>
          <cell r="N9">
            <v>12.5</v>
          </cell>
          <cell r="O9"/>
          <cell r="P9">
            <v>8.1081099999999999</v>
          </cell>
          <cell r="Q9"/>
          <cell r="R9">
            <v>9.9378890000000002</v>
          </cell>
          <cell r="S9"/>
          <cell r="T9" t="str">
            <v>Y</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453</v>
          </cell>
          <cell r="H10" t="str">
            <v>Percentage of high risk long-stay residents with pressure ulcers</v>
          </cell>
          <cell r="I10" t="str">
            <v>Long Stay</v>
          </cell>
          <cell r="J10">
            <v>12.2807</v>
          </cell>
          <cell r="K10"/>
          <cell r="L10">
            <v>10.41667</v>
          </cell>
          <cell r="M10"/>
          <cell r="N10">
            <v>6.25</v>
          </cell>
          <cell r="O10"/>
          <cell r="P10">
            <v>4</v>
          </cell>
          <cell r="Q10"/>
          <cell r="R10">
            <v>8.3743850000000002</v>
          </cell>
          <cell r="S10"/>
          <cell r="T10" t="str">
            <v>Y</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453</v>
          </cell>
          <cell r="H11" t="str">
            <v>Percentage of high risk long-stay residents with pressure ulcers</v>
          </cell>
          <cell r="I11" t="str">
            <v>Long Stay</v>
          </cell>
          <cell r="J11">
            <v>4.7808799999999998</v>
          </cell>
          <cell r="K11"/>
          <cell r="L11">
            <v>6.3492100000000002</v>
          </cell>
          <cell r="M11"/>
          <cell r="N11">
            <v>7.1129699999999998</v>
          </cell>
          <cell r="O11"/>
          <cell r="P11">
            <v>6.5217400000000003</v>
          </cell>
          <cell r="Q11"/>
          <cell r="R11">
            <v>6.172841</v>
          </cell>
          <cell r="S11"/>
          <cell r="T11" t="str">
            <v>Y</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453</v>
          </cell>
          <cell r="H12" t="str">
            <v>Percentage of high risk long-stay residents with pressure ulcers</v>
          </cell>
          <cell r="I12" t="str">
            <v>Long Stay</v>
          </cell>
          <cell r="J12" t="str">
            <v>*</v>
          </cell>
          <cell r="K12">
            <v>9</v>
          </cell>
          <cell r="L12" t="str">
            <v>*</v>
          </cell>
          <cell r="M12">
            <v>9</v>
          </cell>
          <cell r="N12">
            <v>20</v>
          </cell>
          <cell r="O12"/>
          <cell r="P12">
            <v>25</v>
          </cell>
          <cell r="Q12"/>
          <cell r="R12">
            <v>22.666667</v>
          </cell>
          <cell r="S12"/>
          <cell r="T12" t="str">
            <v>Y</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453</v>
          </cell>
          <cell r="H13" t="str">
            <v>Percentage of high risk long-stay residents with pressure ulcers</v>
          </cell>
          <cell r="I13" t="str">
            <v>Long Stay</v>
          </cell>
          <cell r="J13">
            <v>14.61538</v>
          </cell>
          <cell r="K13"/>
          <cell r="L13">
            <v>9.1603100000000008</v>
          </cell>
          <cell r="M13"/>
          <cell r="N13">
            <v>9.6774199999999997</v>
          </cell>
          <cell r="O13"/>
          <cell r="P13">
            <v>6.25</v>
          </cell>
          <cell r="Q13"/>
          <cell r="R13">
            <v>9.9415209999999998</v>
          </cell>
          <cell r="S13"/>
          <cell r="T13" t="str">
            <v>Y</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453</v>
          </cell>
          <cell r="H14" t="str">
            <v>Percentage of high risk long-stay residents with pressure ulcers</v>
          </cell>
          <cell r="I14" t="str">
            <v>Long Stay</v>
          </cell>
          <cell r="J14">
            <v>8.3333300000000001</v>
          </cell>
          <cell r="K14"/>
          <cell r="L14" t="str">
            <v>*</v>
          </cell>
          <cell r="M14">
            <v>9</v>
          </cell>
          <cell r="N14">
            <v>9.5238099999999992</v>
          </cell>
          <cell r="O14"/>
          <cell r="P14">
            <v>20</v>
          </cell>
          <cell r="Q14"/>
          <cell r="R14">
            <v>10.112359</v>
          </cell>
          <cell r="S14"/>
          <cell r="T14" t="str">
            <v>Y</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453</v>
          </cell>
          <cell r="H15" t="str">
            <v>Percentage of high risk long-stay residents with pressure ulcers</v>
          </cell>
          <cell r="I15" t="str">
            <v>Long Stay</v>
          </cell>
          <cell r="J15">
            <v>3.8835000000000002</v>
          </cell>
          <cell r="K15"/>
          <cell r="L15">
            <v>3.92157</v>
          </cell>
          <cell r="M15"/>
          <cell r="N15">
            <v>5.7692300000000003</v>
          </cell>
          <cell r="O15"/>
          <cell r="P15">
            <v>4.3956</v>
          </cell>
          <cell r="Q15"/>
          <cell r="R15">
            <v>4.5</v>
          </cell>
          <cell r="S15"/>
          <cell r="T15" t="str">
            <v>Y</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453</v>
          </cell>
          <cell r="H16" t="str">
            <v>Percentage of high risk long-stay residents with pressure ulcers</v>
          </cell>
          <cell r="I16" t="str">
            <v>Long Stay</v>
          </cell>
          <cell r="J16">
            <v>8.7719299999999993</v>
          </cell>
          <cell r="K16"/>
          <cell r="L16">
            <v>10.71429</v>
          </cell>
          <cell r="M16"/>
          <cell r="N16">
            <v>9.0909099999999992</v>
          </cell>
          <cell r="O16"/>
          <cell r="P16">
            <v>8.1632700000000007</v>
          </cell>
          <cell r="Q16"/>
          <cell r="R16">
            <v>9.2165920000000003</v>
          </cell>
          <cell r="S16"/>
          <cell r="T16" t="str">
            <v>Y</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453</v>
          </cell>
          <cell r="H17" t="str">
            <v>Percentage of high risk long-stay residents with pressure ulcers</v>
          </cell>
          <cell r="I17" t="str">
            <v>Long Stay</v>
          </cell>
          <cell r="J17">
            <v>17.64706</v>
          </cell>
          <cell r="K17"/>
          <cell r="L17">
            <v>13.63636</v>
          </cell>
          <cell r="M17"/>
          <cell r="N17">
            <v>15.38462</v>
          </cell>
          <cell r="O17"/>
          <cell r="P17">
            <v>11.428570000000001</v>
          </cell>
          <cell r="Q17"/>
          <cell r="R17">
            <v>14.792899999999999</v>
          </cell>
          <cell r="S17"/>
          <cell r="T17" t="str">
            <v>Y</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453</v>
          </cell>
          <cell r="H18" t="str">
            <v>Percentage of high risk long-stay residents with pressure ulcers</v>
          </cell>
          <cell r="I18" t="str">
            <v>Long Stay</v>
          </cell>
          <cell r="J18">
            <v>14.492749999999999</v>
          </cell>
          <cell r="K18"/>
          <cell r="L18">
            <v>13.63636</v>
          </cell>
          <cell r="M18"/>
          <cell r="N18">
            <v>13.33333</v>
          </cell>
          <cell r="O18"/>
          <cell r="P18">
            <v>10</v>
          </cell>
          <cell r="Q18"/>
          <cell r="R18">
            <v>12.680113</v>
          </cell>
          <cell r="S18"/>
          <cell r="T18" t="str">
            <v>Y</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453</v>
          </cell>
          <cell r="H19" t="str">
            <v>Percentage of high risk long-stay residents with pressure ulcers</v>
          </cell>
          <cell r="I19" t="str">
            <v>Long Stay</v>
          </cell>
          <cell r="J19">
            <v>12.5</v>
          </cell>
          <cell r="K19"/>
          <cell r="L19">
            <v>12.87129</v>
          </cell>
          <cell r="M19"/>
          <cell r="N19">
            <v>10.41667</v>
          </cell>
          <cell r="O19"/>
          <cell r="P19">
            <v>9.5238099999999992</v>
          </cell>
          <cell r="Q19"/>
          <cell r="R19">
            <v>11.306533999999999</v>
          </cell>
          <cell r="S19"/>
          <cell r="T19" t="str">
            <v>Y</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453</v>
          </cell>
          <cell r="H20" t="str">
            <v>Percentage of high risk long-stay residents with pressure ulcers</v>
          </cell>
          <cell r="I20" t="str">
            <v>Long Stay</v>
          </cell>
          <cell r="J20">
            <v>6.3829799999999999</v>
          </cell>
          <cell r="K20"/>
          <cell r="L20">
            <v>10</v>
          </cell>
          <cell r="M20"/>
          <cell r="N20">
            <v>10.98901</v>
          </cell>
          <cell r="O20"/>
          <cell r="P20">
            <v>5.7471300000000003</v>
          </cell>
          <cell r="Q20"/>
          <cell r="R20">
            <v>8.2872939999999993</v>
          </cell>
          <cell r="S20"/>
          <cell r="T20" t="str">
            <v>Y</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453</v>
          </cell>
          <cell r="H21" t="str">
            <v>Percentage of high risk long-stay residents with pressure ulcers</v>
          </cell>
          <cell r="I21" t="str">
            <v>Long Stay</v>
          </cell>
          <cell r="J21">
            <v>8.88889</v>
          </cell>
          <cell r="K21"/>
          <cell r="L21">
            <v>4.1666699999999999</v>
          </cell>
          <cell r="M21"/>
          <cell r="N21">
            <v>7.69231</v>
          </cell>
          <cell r="O21"/>
          <cell r="P21">
            <v>7.5471700000000004</v>
          </cell>
          <cell r="Q21"/>
          <cell r="R21">
            <v>7.0707089999999999</v>
          </cell>
          <cell r="S21"/>
          <cell r="T21" t="str">
            <v>Y</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453</v>
          </cell>
          <cell r="H22" t="str">
            <v>Percentage of high risk long-stay residents with pressure ulcers</v>
          </cell>
          <cell r="I22" t="str">
            <v>Long Stay</v>
          </cell>
          <cell r="J22">
            <v>14.28571</v>
          </cell>
          <cell r="K22"/>
          <cell r="L22">
            <v>11.290319999999999</v>
          </cell>
          <cell r="M22"/>
          <cell r="N22">
            <v>8.3333300000000001</v>
          </cell>
          <cell r="O22"/>
          <cell r="P22">
            <v>10.34483</v>
          </cell>
          <cell r="Q22"/>
          <cell r="R22">
            <v>11.111109000000001</v>
          </cell>
          <cell r="S22"/>
          <cell r="T22" t="str">
            <v>Y</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453</v>
          </cell>
          <cell r="H23" t="str">
            <v>Percentage of high risk long-stay residents with pressure ulcers</v>
          </cell>
          <cell r="I23" t="str">
            <v>Long Stay</v>
          </cell>
          <cell r="J23">
            <v>14.0625</v>
          </cell>
          <cell r="K23"/>
          <cell r="L23">
            <v>18.032789999999999</v>
          </cell>
          <cell r="M23"/>
          <cell r="N23">
            <v>10.606059999999999</v>
          </cell>
          <cell r="O23"/>
          <cell r="P23">
            <v>11.940300000000001</v>
          </cell>
          <cell r="Q23"/>
          <cell r="R23">
            <v>13.565892</v>
          </cell>
          <cell r="S23"/>
          <cell r="T23" t="str">
            <v>Y</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453</v>
          </cell>
          <cell r="H24" t="str">
            <v>Percentage of high risk long-stay residents with pressure ulcers</v>
          </cell>
          <cell r="I24" t="str">
            <v>Long Stay</v>
          </cell>
          <cell r="J24">
            <v>11.90476</v>
          </cell>
          <cell r="K24"/>
          <cell r="L24">
            <v>4.7618999999999998</v>
          </cell>
          <cell r="M24"/>
          <cell r="N24">
            <v>8.1632700000000007</v>
          </cell>
          <cell r="O24"/>
          <cell r="P24">
            <v>7.5471700000000004</v>
          </cell>
          <cell r="Q24"/>
          <cell r="R24">
            <v>8.0645159999999994</v>
          </cell>
          <cell r="S24"/>
          <cell r="T24" t="str">
            <v>Y</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453</v>
          </cell>
          <cell r="H25" t="str">
            <v>Percentage of high risk long-stay residents with pressure ulcers</v>
          </cell>
          <cell r="I25" t="str">
            <v>Long Stay</v>
          </cell>
          <cell r="J25">
            <v>3.6363599999999998</v>
          </cell>
          <cell r="K25"/>
          <cell r="L25">
            <v>3.7037</v>
          </cell>
          <cell r="M25"/>
          <cell r="N25">
            <v>3.7037</v>
          </cell>
          <cell r="O25"/>
          <cell r="P25">
            <v>3.2786900000000001</v>
          </cell>
          <cell r="Q25"/>
          <cell r="R25">
            <v>3.5714260000000002</v>
          </cell>
          <cell r="S25"/>
          <cell r="T25" t="str">
            <v>Y</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453</v>
          </cell>
          <cell r="H26" t="str">
            <v>Percentage of high risk long-stay residents with pressure ulcers</v>
          </cell>
          <cell r="I26" t="str">
            <v>Long Stay</v>
          </cell>
          <cell r="J26">
            <v>7.4074099999999996</v>
          </cell>
          <cell r="K26"/>
          <cell r="L26">
            <v>20</v>
          </cell>
          <cell r="M26"/>
          <cell r="N26" t="str">
            <v>*</v>
          </cell>
          <cell r="O26">
            <v>9</v>
          </cell>
          <cell r="P26">
            <v>4.1666699999999999</v>
          </cell>
          <cell r="Q26"/>
          <cell r="R26">
            <v>12.000000999999999</v>
          </cell>
          <cell r="S26"/>
          <cell r="T26" t="str">
            <v>Y</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453</v>
          </cell>
          <cell r="H27" t="str">
            <v>Percentage of high risk long-stay residents with pressure ulcers</v>
          </cell>
          <cell r="I27" t="str">
            <v>Long Stay</v>
          </cell>
          <cell r="J27">
            <v>10.86957</v>
          </cell>
          <cell r="K27"/>
          <cell r="L27">
            <v>14</v>
          </cell>
          <cell r="M27"/>
          <cell r="N27">
            <v>12.244899999999999</v>
          </cell>
          <cell r="O27"/>
          <cell r="P27">
            <v>8.3333300000000001</v>
          </cell>
          <cell r="Q27"/>
          <cell r="R27">
            <v>11.398965</v>
          </cell>
          <cell r="S27"/>
          <cell r="T27" t="str">
            <v>Y</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453</v>
          </cell>
          <cell r="H28" t="str">
            <v>Percentage of high risk long-stay residents with pressure ulcers</v>
          </cell>
          <cell r="I28" t="str">
            <v>Long Stay</v>
          </cell>
          <cell r="J28">
            <v>0</v>
          </cell>
          <cell r="K28"/>
          <cell r="L28">
            <v>2.7777799999999999</v>
          </cell>
          <cell r="M28"/>
          <cell r="N28">
            <v>5.8823499999999997</v>
          </cell>
          <cell r="O28"/>
          <cell r="P28">
            <v>12.195119999999999</v>
          </cell>
          <cell r="Q28"/>
          <cell r="R28">
            <v>5.5944050000000001</v>
          </cell>
          <cell r="S28"/>
          <cell r="T28" t="str">
            <v>Y</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453</v>
          </cell>
          <cell r="H29" t="str">
            <v>Percentage of high risk long-stay residents with pressure ulcers</v>
          </cell>
          <cell r="I29" t="str">
            <v>Long Stay</v>
          </cell>
          <cell r="J29">
            <v>5.3191499999999996</v>
          </cell>
          <cell r="K29"/>
          <cell r="L29">
            <v>3.1578900000000001</v>
          </cell>
          <cell r="M29"/>
          <cell r="N29">
            <v>4.6729000000000003</v>
          </cell>
          <cell r="O29"/>
          <cell r="P29">
            <v>6.8965500000000004</v>
          </cell>
          <cell r="Q29"/>
          <cell r="R29">
            <v>5.0970870000000001</v>
          </cell>
          <cell r="S29"/>
          <cell r="T29" t="str">
            <v>Y</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453</v>
          </cell>
          <cell r="H30" t="str">
            <v>Percentage of high risk long-stay residents with pressure ulcers</v>
          </cell>
          <cell r="I30" t="str">
            <v>Long Stay</v>
          </cell>
          <cell r="J30">
            <v>9.375</v>
          </cell>
          <cell r="K30"/>
          <cell r="L30">
            <v>10.71429</v>
          </cell>
          <cell r="M30"/>
          <cell r="N30">
            <v>10</v>
          </cell>
          <cell r="O30"/>
          <cell r="P30">
            <v>9.0909099999999992</v>
          </cell>
          <cell r="Q30"/>
          <cell r="R30">
            <v>9.8039229999999993</v>
          </cell>
          <cell r="S30"/>
          <cell r="T30" t="str">
            <v>Y</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453</v>
          </cell>
          <cell r="H31" t="str">
            <v>Percentage of high risk long-stay residents with pressure ulcers</v>
          </cell>
          <cell r="I31" t="str">
            <v>Long Stay</v>
          </cell>
          <cell r="J31">
            <v>7.3170700000000002</v>
          </cell>
          <cell r="K31"/>
          <cell r="L31">
            <v>10.256410000000001</v>
          </cell>
          <cell r="M31"/>
          <cell r="N31">
            <v>7.69231</v>
          </cell>
          <cell r="O31"/>
          <cell r="P31">
            <v>7.5</v>
          </cell>
          <cell r="Q31"/>
          <cell r="R31">
            <v>8.1760999999999999</v>
          </cell>
          <cell r="S31"/>
          <cell r="T31" t="str">
            <v>Y</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453</v>
          </cell>
          <cell r="H32" t="str">
            <v>Percentage of high risk long-stay residents with pressure ulcers</v>
          </cell>
          <cell r="I32" t="str">
            <v>Long Stay</v>
          </cell>
          <cell r="J32">
            <v>3.9473699999999998</v>
          </cell>
          <cell r="K32"/>
          <cell r="L32">
            <v>3.7974700000000001</v>
          </cell>
          <cell r="M32"/>
          <cell r="N32">
            <v>8.6419800000000002</v>
          </cell>
          <cell r="O32"/>
          <cell r="P32">
            <v>7.2463800000000003</v>
          </cell>
          <cell r="Q32"/>
          <cell r="R32">
            <v>5.9016419999999998</v>
          </cell>
          <cell r="S32"/>
          <cell r="T32" t="str">
            <v>Y</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453</v>
          </cell>
          <cell r="H33" t="str">
            <v>Percentage of high risk long-stay residents with pressure ulcers</v>
          </cell>
          <cell r="I33" t="str">
            <v>Long Stay</v>
          </cell>
          <cell r="J33">
            <v>9.8039199999999997</v>
          </cell>
          <cell r="K33"/>
          <cell r="L33">
            <v>11.764709999999999</v>
          </cell>
          <cell r="M33"/>
          <cell r="N33">
            <v>5.1282100000000002</v>
          </cell>
          <cell r="O33"/>
          <cell r="P33">
            <v>3.8461500000000002</v>
          </cell>
          <cell r="Q33"/>
          <cell r="R33">
            <v>7.3863640000000004</v>
          </cell>
          <cell r="S33"/>
          <cell r="T33" t="str">
            <v>Y</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453</v>
          </cell>
          <cell r="H34" t="str">
            <v>Percentage of high risk long-stay residents with pressure ulcers</v>
          </cell>
          <cell r="I34" t="str">
            <v>Long Stay</v>
          </cell>
          <cell r="J34">
            <v>4.3478300000000001</v>
          </cell>
          <cell r="K34"/>
          <cell r="L34">
            <v>4</v>
          </cell>
          <cell r="M34"/>
          <cell r="N34">
            <v>0</v>
          </cell>
          <cell r="O34"/>
          <cell r="P34">
            <v>4</v>
          </cell>
          <cell r="Q34"/>
          <cell r="R34">
            <v>3.157896</v>
          </cell>
          <cell r="S34"/>
          <cell r="T34" t="str">
            <v>Y</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453</v>
          </cell>
          <cell r="H35" t="str">
            <v>Percentage of high risk long-stay residents with pressure ulcers</v>
          </cell>
          <cell r="I35" t="str">
            <v>Long Stay</v>
          </cell>
          <cell r="J35">
            <v>11.538460000000001</v>
          </cell>
          <cell r="K35"/>
          <cell r="L35">
            <v>7.4074099999999996</v>
          </cell>
          <cell r="M35"/>
          <cell r="N35">
            <v>4.7618999999999998</v>
          </cell>
          <cell r="O35"/>
          <cell r="P35">
            <v>4.3478300000000001</v>
          </cell>
          <cell r="Q35"/>
          <cell r="R35">
            <v>7.2164950000000001</v>
          </cell>
          <cell r="S35"/>
          <cell r="T35" t="str">
            <v>Y</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453</v>
          </cell>
          <cell r="H36" t="str">
            <v>Percentage of high risk long-stay residents with pressure ulcers</v>
          </cell>
          <cell r="I36" t="str">
            <v>Long Stay</v>
          </cell>
          <cell r="J36" t="str">
            <v>*</v>
          </cell>
          <cell r="K36">
            <v>9</v>
          </cell>
          <cell r="L36" t="str">
            <v>*</v>
          </cell>
          <cell r="M36">
            <v>9</v>
          </cell>
          <cell r="N36" t="str">
            <v>*</v>
          </cell>
          <cell r="O36">
            <v>9</v>
          </cell>
          <cell r="P36" t="str">
            <v>*</v>
          </cell>
          <cell r="Q36">
            <v>9</v>
          </cell>
          <cell r="R36" t="str">
            <v>*</v>
          </cell>
          <cell r="S36">
            <v>9</v>
          </cell>
          <cell r="T36" t="str">
            <v>Y</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453</v>
          </cell>
          <cell r="H37" t="str">
            <v>Percentage of high risk long-stay residents with pressure ulcers</v>
          </cell>
          <cell r="I37" t="str">
            <v>Long Stay</v>
          </cell>
          <cell r="J37">
            <v>4.7618999999999998</v>
          </cell>
          <cell r="K37"/>
          <cell r="L37">
            <v>0</v>
          </cell>
          <cell r="M37"/>
          <cell r="N37">
            <v>13.15789</v>
          </cell>
          <cell r="O37"/>
          <cell r="P37">
            <v>5.2631600000000001</v>
          </cell>
          <cell r="Q37"/>
          <cell r="R37">
            <v>5.6603750000000002</v>
          </cell>
          <cell r="S37"/>
          <cell r="T37" t="str">
            <v>Y</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453</v>
          </cell>
          <cell r="H38" t="str">
            <v>Percentage of high risk long-stay residents with pressure ulcers</v>
          </cell>
          <cell r="I38" t="str">
            <v>Long Stay</v>
          </cell>
          <cell r="J38">
            <v>8.1081099999999999</v>
          </cell>
          <cell r="K38"/>
          <cell r="L38">
            <v>18.421050000000001</v>
          </cell>
          <cell r="M38"/>
          <cell r="N38">
            <v>21.62162</v>
          </cell>
          <cell r="O38"/>
          <cell r="P38">
            <v>26.31579</v>
          </cell>
          <cell r="Q38"/>
          <cell r="R38">
            <v>18.666665999999999</v>
          </cell>
          <cell r="S38"/>
          <cell r="T38" t="str">
            <v>Y</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453</v>
          </cell>
          <cell r="H39" t="str">
            <v>Percentage of high risk long-stay residents with pressure ulcers</v>
          </cell>
          <cell r="I39" t="str">
            <v>Long Stay</v>
          </cell>
          <cell r="J39">
            <v>10</v>
          </cell>
          <cell r="K39"/>
          <cell r="L39">
            <v>2.7027000000000001</v>
          </cell>
          <cell r="M39"/>
          <cell r="N39">
            <v>6.0606099999999996</v>
          </cell>
          <cell r="O39"/>
          <cell r="P39">
            <v>10.81081</v>
          </cell>
          <cell r="Q39"/>
          <cell r="R39">
            <v>7.2992699999999999</v>
          </cell>
          <cell r="S39"/>
          <cell r="T39" t="str">
            <v>Y</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453</v>
          </cell>
          <cell r="H40" t="str">
            <v>Percentage of high risk long-stay residents with pressure ulcers</v>
          </cell>
          <cell r="I40" t="str">
            <v>Long Stay</v>
          </cell>
          <cell r="J40">
            <v>16.483519999999999</v>
          </cell>
          <cell r="K40"/>
          <cell r="L40">
            <v>11.827959999999999</v>
          </cell>
          <cell r="M40"/>
          <cell r="N40">
            <v>18.91892</v>
          </cell>
          <cell r="O40"/>
          <cell r="P40">
            <v>10.126580000000001</v>
          </cell>
          <cell r="Q40"/>
          <cell r="R40">
            <v>14.243325</v>
          </cell>
          <cell r="S40"/>
          <cell r="T40" t="str">
            <v>Y</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453</v>
          </cell>
          <cell r="H41" t="str">
            <v>Percentage of high risk long-stay residents with pressure ulcers</v>
          </cell>
          <cell r="I41" t="str">
            <v>Long Stay</v>
          </cell>
          <cell r="J41">
            <v>16.12903</v>
          </cell>
          <cell r="K41"/>
          <cell r="L41">
            <v>7.5</v>
          </cell>
          <cell r="M41"/>
          <cell r="N41">
            <v>6.0606099999999996</v>
          </cell>
          <cell r="O41"/>
          <cell r="P41">
            <v>14.28571</v>
          </cell>
          <cell r="Q41"/>
          <cell r="R41">
            <v>10.791366</v>
          </cell>
          <cell r="S41"/>
          <cell r="T41" t="str">
            <v>Y</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453</v>
          </cell>
          <cell r="H42" t="str">
            <v>Percentage of high risk long-stay residents with pressure ulcers</v>
          </cell>
          <cell r="I42" t="str">
            <v>Long Stay</v>
          </cell>
          <cell r="J42">
            <v>15.38462</v>
          </cell>
          <cell r="K42"/>
          <cell r="L42">
            <v>2.7027000000000001</v>
          </cell>
          <cell r="M42"/>
          <cell r="N42">
            <v>10.41667</v>
          </cell>
          <cell r="O42"/>
          <cell r="P42">
            <v>9.3023299999999995</v>
          </cell>
          <cell r="Q42"/>
          <cell r="R42">
            <v>9.5808409999999995</v>
          </cell>
          <cell r="S42"/>
          <cell r="T42" t="str">
            <v>Y</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453</v>
          </cell>
          <cell r="H43" t="str">
            <v>Percentage of high risk long-stay residents with pressure ulcers</v>
          </cell>
          <cell r="I43" t="str">
            <v>Long Stay</v>
          </cell>
          <cell r="J43" t="str">
            <v>*</v>
          </cell>
          <cell r="K43">
            <v>9</v>
          </cell>
          <cell r="L43" t="str">
            <v>*</v>
          </cell>
          <cell r="M43">
            <v>9</v>
          </cell>
          <cell r="N43" t="str">
            <v>*</v>
          </cell>
          <cell r="O43">
            <v>9</v>
          </cell>
          <cell r="P43" t="str">
            <v>*</v>
          </cell>
          <cell r="Q43">
            <v>9</v>
          </cell>
          <cell r="R43">
            <v>0</v>
          </cell>
          <cell r="S43"/>
          <cell r="T43" t="str">
            <v>Y</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453</v>
          </cell>
          <cell r="H44" t="str">
            <v>Percentage of high risk long-stay residents with pressure ulcers</v>
          </cell>
          <cell r="I44" t="str">
            <v>Long Stay</v>
          </cell>
          <cell r="J44">
            <v>7.5471700000000004</v>
          </cell>
          <cell r="K44"/>
          <cell r="L44">
            <v>5.66038</v>
          </cell>
          <cell r="M44"/>
          <cell r="N44">
            <v>12.06897</v>
          </cell>
          <cell r="O44"/>
          <cell r="P44">
            <v>13.793100000000001</v>
          </cell>
          <cell r="Q44"/>
          <cell r="R44">
            <v>9.9099109999999992</v>
          </cell>
          <cell r="S44"/>
          <cell r="T44" t="str">
            <v>Y</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453</v>
          </cell>
          <cell r="H45" t="str">
            <v>Percentage of high risk long-stay residents with pressure ulcers</v>
          </cell>
          <cell r="I45" t="str">
            <v>Long Stay</v>
          </cell>
          <cell r="J45">
            <v>9.5238099999999992</v>
          </cell>
          <cell r="K45"/>
          <cell r="L45">
            <v>11.36364</v>
          </cell>
          <cell r="M45"/>
          <cell r="N45">
            <v>7.1428599999999998</v>
          </cell>
          <cell r="O45"/>
          <cell r="P45">
            <v>10</v>
          </cell>
          <cell r="Q45"/>
          <cell r="R45">
            <v>9.5505630000000004</v>
          </cell>
          <cell r="S45"/>
          <cell r="T45" t="str">
            <v>Y</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453</v>
          </cell>
          <cell r="H46" t="str">
            <v>Percentage of high risk long-stay residents with pressure ulcers</v>
          </cell>
          <cell r="I46" t="str">
            <v>Long Stay</v>
          </cell>
          <cell r="J46">
            <v>17.64706</v>
          </cell>
          <cell r="K46"/>
          <cell r="L46">
            <v>11.36364</v>
          </cell>
          <cell r="M46"/>
          <cell r="N46">
            <v>15.21739</v>
          </cell>
          <cell r="O46"/>
          <cell r="P46">
            <v>10.86957</v>
          </cell>
          <cell r="Q46"/>
          <cell r="R46">
            <v>13.903745000000001</v>
          </cell>
          <cell r="S46"/>
          <cell r="T46" t="str">
            <v>Y</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453</v>
          </cell>
          <cell r="H47" t="str">
            <v>Percentage of high risk long-stay residents with pressure ulcers</v>
          </cell>
          <cell r="I47" t="str">
            <v>Long Stay</v>
          </cell>
          <cell r="J47">
            <v>5</v>
          </cell>
          <cell r="K47"/>
          <cell r="L47">
            <v>5.4054099999999998</v>
          </cell>
          <cell r="M47"/>
          <cell r="N47">
            <v>5.7142900000000001</v>
          </cell>
          <cell r="O47"/>
          <cell r="P47">
            <v>0</v>
          </cell>
          <cell r="Q47"/>
          <cell r="R47">
            <v>4.0540560000000001</v>
          </cell>
          <cell r="S47"/>
          <cell r="T47" t="str">
            <v>Y</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453</v>
          </cell>
          <cell r="H48" t="str">
            <v>Percentage of high risk long-stay residents with pressure ulcers</v>
          </cell>
          <cell r="I48" t="str">
            <v>Long Stay</v>
          </cell>
          <cell r="J48">
            <v>13.63636</v>
          </cell>
          <cell r="K48"/>
          <cell r="L48" t="str">
            <v>*</v>
          </cell>
          <cell r="M48">
            <v>9</v>
          </cell>
          <cell r="N48">
            <v>35</v>
          </cell>
          <cell r="O48"/>
          <cell r="P48">
            <v>8.3333300000000001</v>
          </cell>
          <cell r="Q48"/>
          <cell r="R48">
            <v>16.842103000000002</v>
          </cell>
          <cell r="S48"/>
          <cell r="T48" t="str">
            <v>Y</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453</v>
          </cell>
          <cell r="H49" t="str">
            <v>Percentage of high risk long-stay residents with pressure ulcers</v>
          </cell>
          <cell r="I49" t="str">
            <v>Long Stay</v>
          </cell>
          <cell r="J49">
            <v>5.7142900000000001</v>
          </cell>
          <cell r="K49"/>
          <cell r="L49">
            <v>0</v>
          </cell>
          <cell r="M49"/>
          <cell r="N49">
            <v>9.5238099999999992</v>
          </cell>
          <cell r="O49"/>
          <cell r="P49">
            <v>10</v>
          </cell>
          <cell r="Q49"/>
          <cell r="R49">
            <v>6.4935080000000003</v>
          </cell>
          <cell r="S49"/>
          <cell r="T49" t="str">
            <v>Y</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453</v>
          </cell>
          <cell r="H50" t="str">
            <v>Percentage of high risk long-stay residents with pressure ulcers</v>
          </cell>
          <cell r="I50" t="str">
            <v>Long Stay</v>
          </cell>
          <cell r="J50">
            <v>20.408159999999999</v>
          </cell>
          <cell r="K50"/>
          <cell r="L50">
            <v>18.518519999999999</v>
          </cell>
          <cell r="M50"/>
          <cell r="N50">
            <v>22.448979999999999</v>
          </cell>
          <cell r="O50"/>
          <cell r="P50">
            <v>21.212119999999999</v>
          </cell>
          <cell r="Q50"/>
          <cell r="R50">
            <v>20.54054</v>
          </cell>
          <cell r="S50"/>
          <cell r="T50" t="str">
            <v>Y</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453</v>
          </cell>
          <cell r="H51" t="str">
            <v>Percentage of high risk long-stay residents with pressure ulcers</v>
          </cell>
          <cell r="I51" t="str">
            <v>Long Stay</v>
          </cell>
          <cell r="J51">
            <v>15.78947</v>
          </cell>
          <cell r="K51"/>
          <cell r="L51">
            <v>14.63415</v>
          </cell>
          <cell r="M51"/>
          <cell r="N51">
            <v>12</v>
          </cell>
          <cell r="O51"/>
          <cell r="P51">
            <v>6.3829799999999999</v>
          </cell>
          <cell r="Q51"/>
          <cell r="R51">
            <v>11.931819000000001</v>
          </cell>
          <cell r="S51"/>
          <cell r="T51" t="str">
            <v>Y</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453</v>
          </cell>
          <cell r="H52" t="str">
            <v>Percentage of high risk long-stay residents with pressure ulcers</v>
          </cell>
          <cell r="I52" t="str">
            <v>Long Stay</v>
          </cell>
          <cell r="J52">
            <v>11.180120000000001</v>
          </cell>
          <cell r="K52"/>
          <cell r="L52">
            <v>5.8139500000000002</v>
          </cell>
          <cell r="M52"/>
          <cell r="N52">
            <v>6.7901199999999999</v>
          </cell>
          <cell r="O52"/>
          <cell r="P52">
            <v>3.3898299999999999</v>
          </cell>
          <cell r="Q52"/>
          <cell r="R52">
            <v>6.6964259999999998</v>
          </cell>
          <cell r="S52"/>
          <cell r="T52" t="str">
            <v>Y</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453</v>
          </cell>
          <cell r="H53" t="str">
            <v>Percentage of high risk long-stay residents with pressure ulcers</v>
          </cell>
          <cell r="I53" t="str">
            <v>Long Stay</v>
          </cell>
          <cell r="J53">
            <v>4.5454499999999998</v>
          </cell>
          <cell r="K53"/>
          <cell r="L53">
            <v>4.87805</v>
          </cell>
          <cell r="M53"/>
          <cell r="N53">
            <v>4.4444400000000002</v>
          </cell>
          <cell r="O53"/>
          <cell r="P53">
            <v>4.1666699999999999</v>
          </cell>
          <cell r="Q53"/>
          <cell r="R53">
            <v>4.4943809999999997</v>
          </cell>
          <cell r="S53"/>
          <cell r="T53" t="str">
            <v>Y</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453</v>
          </cell>
          <cell r="H54" t="str">
            <v>Percentage of high risk long-stay residents with pressure ulcers</v>
          </cell>
          <cell r="I54" t="str">
            <v>Long Stay</v>
          </cell>
          <cell r="J54">
            <v>10</v>
          </cell>
          <cell r="K54"/>
          <cell r="L54">
            <v>10</v>
          </cell>
          <cell r="M54"/>
          <cell r="N54">
            <v>12.2807</v>
          </cell>
          <cell r="O54"/>
          <cell r="P54">
            <v>6.6666699999999999</v>
          </cell>
          <cell r="Q54"/>
          <cell r="R54">
            <v>9.7046419999999998</v>
          </cell>
          <cell r="S54"/>
          <cell r="T54" t="str">
            <v>Y</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453</v>
          </cell>
          <cell r="H55" t="str">
            <v>Percentage of high risk long-stay residents with pressure ulcers</v>
          </cell>
          <cell r="I55" t="str">
            <v>Long Stay</v>
          </cell>
          <cell r="J55">
            <v>5.5555599999999998</v>
          </cell>
          <cell r="K55"/>
          <cell r="L55">
            <v>3.3898299999999999</v>
          </cell>
          <cell r="M55"/>
          <cell r="N55">
            <v>4.8387099999999998</v>
          </cell>
          <cell r="O55"/>
          <cell r="P55">
            <v>9.8360699999999994</v>
          </cell>
          <cell r="Q55"/>
          <cell r="R55">
            <v>5.9322059999999999</v>
          </cell>
          <cell r="S55"/>
          <cell r="T55" t="str">
            <v>Y</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453</v>
          </cell>
          <cell r="H56" t="str">
            <v>Percentage of high risk long-stay residents with pressure ulcers</v>
          </cell>
          <cell r="I56" t="str">
            <v>Long Stay</v>
          </cell>
          <cell r="J56">
            <v>9.8360699999999994</v>
          </cell>
          <cell r="K56"/>
          <cell r="L56">
            <v>12.307689999999999</v>
          </cell>
          <cell r="M56"/>
          <cell r="N56">
            <v>8.1967199999999991</v>
          </cell>
          <cell r="O56"/>
          <cell r="P56">
            <v>10.52632</v>
          </cell>
          <cell r="Q56"/>
          <cell r="R56">
            <v>10.245903</v>
          </cell>
          <cell r="S56"/>
          <cell r="T56" t="str">
            <v>Y</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453</v>
          </cell>
          <cell r="H57" t="str">
            <v>Percentage of high risk long-stay residents with pressure ulcers</v>
          </cell>
          <cell r="I57" t="str">
            <v>Long Stay</v>
          </cell>
          <cell r="J57">
            <v>23.456790000000002</v>
          </cell>
          <cell r="K57"/>
          <cell r="L57">
            <v>17.543859999999999</v>
          </cell>
          <cell r="M57"/>
          <cell r="N57">
            <v>10.71429</v>
          </cell>
          <cell r="O57"/>
          <cell r="P57">
            <v>9.90991</v>
          </cell>
          <cell r="Q57"/>
          <cell r="R57">
            <v>14.832537</v>
          </cell>
          <cell r="S57"/>
          <cell r="T57" t="str">
            <v>Y</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453</v>
          </cell>
          <cell r="H58" t="str">
            <v>Percentage of high risk long-stay residents with pressure ulcers</v>
          </cell>
          <cell r="I58" t="str">
            <v>Long Stay</v>
          </cell>
          <cell r="J58" t="str">
            <v>*</v>
          </cell>
          <cell r="K58">
            <v>9</v>
          </cell>
          <cell r="L58" t="str">
            <v>*</v>
          </cell>
          <cell r="M58">
            <v>9</v>
          </cell>
          <cell r="N58" t="str">
            <v>*</v>
          </cell>
          <cell r="O58">
            <v>9</v>
          </cell>
          <cell r="P58" t="str">
            <v>*</v>
          </cell>
          <cell r="Q58">
            <v>9</v>
          </cell>
          <cell r="R58">
            <v>9.5238099999999992</v>
          </cell>
          <cell r="S58"/>
          <cell r="T58" t="str">
            <v>Y</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453</v>
          </cell>
          <cell r="H59" t="str">
            <v>Percentage of high risk long-stay residents with pressure ulcers</v>
          </cell>
          <cell r="I59" t="str">
            <v>Long Stay</v>
          </cell>
          <cell r="J59">
            <v>4.5454499999999998</v>
          </cell>
          <cell r="K59"/>
          <cell r="L59">
            <v>9.7561</v>
          </cell>
          <cell r="M59"/>
          <cell r="N59">
            <v>7.8125</v>
          </cell>
          <cell r="O59"/>
          <cell r="P59">
            <v>4.7618999999999998</v>
          </cell>
          <cell r="Q59"/>
          <cell r="R59">
            <v>6.4377659999999999</v>
          </cell>
          <cell r="S59"/>
          <cell r="T59" t="str">
            <v>Y</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453</v>
          </cell>
          <cell r="H60" t="str">
            <v>Percentage of high risk long-stay residents with pressure ulcers</v>
          </cell>
          <cell r="I60" t="str">
            <v>Long Stay</v>
          </cell>
          <cell r="J60">
            <v>5.4545500000000002</v>
          </cell>
          <cell r="K60"/>
          <cell r="L60">
            <v>3.44828</v>
          </cell>
          <cell r="M60"/>
          <cell r="N60">
            <v>0</v>
          </cell>
          <cell r="O60"/>
          <cell r="P60">
            <v>3.5087700000000002</v>
          </cell>
          <cell r="Q60"/>
          <cell r="R60">
            <v>3.0701770000000002</v>
          </cell>
          <cell r="S60"/>
          <cell r="T60" t="str">
            <v>Y</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453</v>
          </cell>
          <cell r="H61" t="str">
            <v>Percentage of high risk long-stay residents with pressure ulcers</v>
          </cell>
          <cell r="I61" t="str">
            <v>Long Stay</v>
          </cell>
          <cell r="J61" t="str">
            <v>*</v>
          </cell>
          <cell r="K61">
            <v>9</v>
          </cell>
          <cell r="L61" t="str">
            <v>*</v>
          </cell>
          <cell r="M61">
            <v>9</v>
          </cell>
          <cell r="N61" t="str">
            <v>*</v>
          </cell>
          <cell r="O61">
            <v>9</v>
          </cell>
          <cell r="P61" t="str">
            <v>*</v>
          </cell>
          <cell r="Q61">
            <v>9</v>
          </cell>
          <cell r="R61" t="str">
            <v>*</v>
          </cell>
          <cell r="S61">
            <v>9</v>
          </cell>
          <cell r="T61" t="str">
            <v>Y</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453</v>
          </cell>
          <cell r="H62" t="str">
            <v>Percentage of high risk long-stay residents with pressure ulcers</v>
          </cell>
          <cell r="I62" t="str">
            <v>Long Stay</v>
          </cell>
          <cell r="J62">
            <v>0</v>
          </cell>
          <cell r="K62"/>
          <cell r="L62">
            <v>1.9230799999999999</v>
          </cell>
          <cell r="M62"/>
          <cell r="N62">
            <v>5.66038</v>
          </cell>
          <cell r="O62"/>
          <cell r="P62">
            <v>7.69231</v>
          </cell>
          <cell r="Q62"/>
          <cell r="R62">
            <v>3.5000019999999998</v>
          </cell>
          <cell r="S62"/>
          <cell r="T62" t="str">
            <v>Y</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453</v>
          </cell>
          <cell r="H63" t="str">
            <v>Percentage of high risk long-stay residents with pressure ulcers</v>
          </cell>
          <cell r="I63" t="str">
            <v>Long Stay</v>
          </cell>
          <cell r="J63">
            <v>12.903230000000001</v>
          </cell>
          <cell r="K63"/>
          <cell r="L63">
            <v>19.354839999999999</v>
          </cell>
          <cell r="M63"/>
          <cell r="N63">
            <v>21.428570000000001</v>
          </cell>
          <cell r="O63"/>
          <cell r="P63">
            <v>3.0303</v>
          </cell>
          <cell r="Q63"/>
          <cell r="R63">
            <v>13.821137999999999</v>
          </cell>
          <cell r="S63"/>
          <cell r="T63" t="str">
            <v>Y</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453</v>
          </cell>
          <cell r="H64" t="str">
            <v>Percentage of high risk long-stay residents with pressure ulcers</v>
          </cell>
          <cell r="I64" t="str">
            <v>Long Stay</v>
          </cell>
          <cell r="J64">
            <v>14.51613</v>
          </cell>
          <cell r="K64"/>
          <cell r="L64" t="str">
            <v>*</v>
          </cell>
          <cell r="M64">
            <v>9</v>
          </cell>
          <cell r="N64" t="str">
            <v>---</v>
          </cell>
          <cell r="O64">
            <v>10</v>
          </cell>
          <cell r="P64" t="str">
            <v>---</v>
          </cell>
          <cell r="Q64">
            <v>10</v>
          </cell>
          <cell r="R64">
            <v>14.51613</v>
          </cell>
          <cell r="S64"/>
          <cell r="T64" t="str">
            <v>Y</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453</v>
          </cell>
          <cell r="H65" t="str">
            <v>Percentage of high risk long-stay residents with pressure ulcers</v>
          </cell>
          <cell r="I65" t="str">
            <v>Long Stay</v>
          </cell>
          <cell r="J65">
            <v>15.38462</v>
          </cell>
          <cell r="K65"/>
          <cell r="L65">
            <v>16.66667</v>
          </cell>
          <cell r="M65"/>
          <cell r="N65">
            <v>15.78947</v>
          </cell>
          <cell r="O65"/>
          <cell r="P65">
            <v>10</v>
          </cell>
          <cell r="Q65"/>
          <cell r="R65">
            <v>14.379085999999999</v>
          </cell>
          <cell r="S65"/>
          <cell r="T65" t="str">
            <v>Y</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453</v>
          </cell>
          <cell r="H66" t="str">
            <v>Percentage of high risk long-stay residents with pressure ulcers</v>
          </cell>
          <cell r="I66" t="str">
            <v>Long Stay</v>
          </cell>
          <cell r="J66">
            <v>7.4074099999999996</v>
          </cell>
          <cell r="K66"/>
          <cell r="L66">
            <v>11.11111</v>
          </cell>
          <cell r="M66"/>
          <cell r="N66">
            <v>14.705880000000001</v>
          </cell>
          <cell r="O66"/>
          <cell r="P66">
            <v>10</v>
          </cell>
          <cell r="Q66"/>
          <cell r="R66">
            <v>11.023622</v>
          </cell>
          <cell r="S66"/>
          <cell r="T66" t="str">
            <v>Y</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453</v>
          </cell>
          <cell r="H67" t="str">
            <v>Percentage of high risk long-stay residents with pressure ulcers</v>
          </cell>
          <cell r="I67" t="str">
            <v>Long Stay</v>
          </cell>
          <cell r="J67">
            <v>3.3333300000000001</v>
          </cell>
          <cell r="K67"/>
          <cell r="L67">
            <v>6.3829799999999999</v>
          </cell>
          <cell r="M67"/>
          <cell r="N67">
            <v>6</v>
          </cell>
          <cell r="O67"/>
          <cell r="P67">
            <v>8.1632700000000007</v>
          </cell>
          <cell r="Q67"/>
          <cell r="R67">
            <v>6.2500010000000001</v>
          </cell>
          <cell r="S67"/>
          <cell r="T67" t="str">
            <v>Y</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453</v>
          </cell>
          <cell r="H68" t="str">
            <v>Percentage of high risk long-stay residents with pressure ulcers</v>
          </cell>
          <cell r="I68" t="str">
            <v>Long Stay</v>
          </cell>
          <cell r="J68">
            <v>9.2592599999999994</v>
          </cell>
          <cell r="K68"/>
          <cell r="L68">
            <v>5.0847499999999997</v>
          </cell>
          <cell r="M68"/>
          <cell r="N68">
            <v>8.3333300000000001</v>
          </cell>
          <cell r="O68"/>
          <cell r="P68">
            <v>4.5454499999999998</v>
          </cell>
          <cell r="Q68"/>
          <cell r="R68">
            <v>6.6945600000000001</v>
          </cell>
          <cell r="S68"/>
          <cell r="T68" t="str">
            <v>Y</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453</v>
          </cell>
          <cell r="H69" t="str">
            <v>Percentage of high risk long-stay residents with pressure ulcers</v>
          </cell>
          <cell r="I69" t="str">
            <v>Long Stay</v>
          </cell>
          <cell r="J69">
            <v>7.3170700000000002</v>
          </cell>
          <cell r="K69"/>
          <cell r="L69">
            <v>13.95349</v>
          </cell>
          <cell r="M69"/>
          <cell r="N69">
            <v>7.5</v>
          </cell>
          <cell r="O69"/>
          <cell r="P69">
            <v>11.764709999999999</v>
          </cell>
          <cell r="Q69"/>
          <cell r="R69">
            <v>10.126583</v>
          </cell>
          <cell r="S69"/>
          <cell r="T69" t="str">
            <v>Y</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453</v>
          </cell>
          <cell r="H70" t="str">
            <v>Percentage of high risk long-stay residents with pressure ulcers</v>
          </cell>
          <cell r="I70" t="str">
            <v>Long Stay</v>
          </cell>
          <cell r="J70">
            <v>5.5555599999999998</v>
          </cell>
          <cell r="K70"/>
          <cell r="L70">
            <v>9.3023299999999995</v>
          </cell>
          <cell r="M70"/>
          <cell r="N70">
            <v>15.55556</v>
          </cell>
          <cell r="O70"/>
          <cell r="P70">
            <v>11.764709999999999</v>
          </cell>
          <cell r="Q70"/>
          <cell r="R70">
            <v>10.362698999999999</v>
          </cell>
          <cell r="S70"/>
          <cell r="T70" t="str">
            <v>Y</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453</v>
          </cell>
          <cell r="H71" t="str">
            <v>Percentage of high risk long-stay residents with pressure ulcers</v>
          </cell>
          <cell r="I71" t="str">
            <v>Long Stay</v>
          </cell>
          <cell r="J71">
            <v>11.538460000000001</v>
          </cell>
          <cell r="K71"/>
          <cell r="L71">
            <v>11.764709999999999</v>
          </cell>
          <cell r="M71"/>
          <cell r="N71">
            <v>10.909090000000001</v>
          </cell>
          <cell r="O71"/>
          <cell r="P71">
            <v>14.28571</v>
          </cell>
          <cell r="Q71"/>
          <cell r="R71">
            <v>12.217193999999999</v>
          </cell>
          <cell r="S71"/>
          <cell r="T71" t="str">
            <v>Y</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453</v>
          </cell>
          <cell r="H72" t="str">
            <v>Percentage of high risk long-stay residents with pressure ulcers</v>
          </cell>
          <cell r="I72" t="str">
            <v>Long Stay</v>
          </cell>
          <cell r="J72">
            <v>16.66667</v>
          </cell>
          <cell r="K72"/>
          <cell r="L72">
            <v>12.5</v>
          </cell>
          <cell r="M72"/>
          <cell r="N72">
            <v>10.16949</v>
          </cell>
          <cell r="O72"/>
          <cell r="P72">
            <v>4.9180299999999999</v>
          </cell>
          <cell r="Q72"/>
          <cell r="R72">
            <v>11.016949</v>
          </cell>
          <cell r="S72"/>
          <cell r="T72" t="str">
            <v>Y</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453</v>
          </cell>
          <cell r="H73" t="str">
            <v>Percentage of high risk long-stay residents with pressure ulcers</v>
          </cell>
          <cell r="I73" t="str">
            <v>Long Stay</v>
          </cell>
          <cell r="J73">
            <v>12</v>
          </cell>
          <cell r="K73"/>
          <cell r="L73">
            <v>13.207549999999999</v>
          </cell>
          <cell r="M73"/>
          <cell r="N73">
            <v>12</v>
          </cell>
          <cell r="O73"/>
          <cell r="P73">
            <v>10.204079999999999</v>
          </cell>
          <cell r="Q73"/>
          <cell r="R73">
            <v>11.881188</v>
          </cell>
          <cell r="S73"/>
          <cell r="T73" t="str">
            <v>Y</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453</v>
          </cell>
          <cell r="H74" t="str">
            <v>Percentage of high risk long-stay residents with pressure ulcers</v>
          </cell>
          <cell r="I74" t="str">
            <v>Long Stay</v>
          </cell>
          <cell r="J74">
            <v>14.03509</v>
          </cell>
          <cell r="K74"/>
          <cell r="L74">
            <v>11.864409999999999</v>
          </cell>
          <cell r="M74"/>
          <cell r="N74">
            <v>17.543859999999999</v>
          </cell>
          <cell r="O74"/>
          <cell r="P74">
            <v>13.207549999999999</v>
          </cell>
          <cell r="Q74"/>
          <cell r="R74">
            <v>14.159293999999999</v>
          </cell>
          <cell r="S74"/>
          <cell r="T74" t="str">
            <v>Y</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453</v>
          </cell>
          <cell r="H75" t="str">
            <v>Percentage of high risk long-stay residents with pressure ulcers</v>
          </cell>
          <cell r="I75" t="str">
            <v>Long Stay</v>
          </cell>
          <cell r="J75">
            <v>10.638299999999999</v>
          </cell>
          <cell r="K75"/>
          <cell r="L75">
            <v>12.5</v>
          </cell>
          <cell r="M75"/>
          <cell r="N75">
            <v>13.043480000000001</v>
          </cell>
          <cell r="O75"/>
          <cell r="P75">
            <v>14.63415</v>
          </cell>
          <cell r="Q75"/>
          <cell r="R75">
            <v>12.637364</v>
          </cell>
          <cell r="S75"/>
          <cell r="T75" t="str">
            <v>Y</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453</v>
          </cell>
          <cell r="H76" t="str">
            <v>Percentage of high risk long-stay residents with pressure ulcers</v>
          </cell>
          <cell r="I76" t="str">
            <v>Long Stay</v>
          </cell>
          <cell r="J76" t="str">
            <v>*</v>
          </cell>
          <cell r="K76">
            <v>9</v>
          </cell>
          <cell r="L76" t="str">
            <v>*</v>
          </cell>
          <cell r="M76">
            <v>9</v>
          </cell>
          <cell r="N76" t="str">
            <v>*</v>
          </cell>
          <cell r="O76">
            <v>9</v>
          </cell>
          <cell r="P76" t="str">
            <v>*</v>
          </cell>
          <cell r="Q76">
            <v>9</v>
          </cell>
          <cell r="R76" t="str">
            <v>*</v>
          </cell>
          <cell r="S76">
            <v>9</v>
          </cell>
          <cell r="T76" t="str">
            <v>Y</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453</v>
          </cell>
          <cell r="H77" t="str">
            <v>Percentage of high risk long-stay residents with pressure ulcers</v>
          </cell>
          <cell r="I77" t="str">
            <v>Long Stay</v>
          </cell>
          <cell r="J77" t="str">
            <v>*</v>
          </cell>
          <cell r="K77">
            <v>9</v>
          </cell>
          <cell r="L77" t="str">
            <v>*</v>
          </cell>
          <cell r="M77">
            <v>9</v>
          </cell>
          <cell r="N77" t="str">
            <v>*</v>
          </cell>
          <cell r="O77">
            <v>9</v>
          </cell>
          <cell r="P77" t="str">
            <v>*</v>
          </cell>
          <cell r="Q77">
            <v>9</v>
          </cell>
          <cell r="R77" t="str">
            <v>*</v>
          </cell>
          <cell r="S77">
            <v>9</v>
          </cell>
          <cell r="T77" t="str">
            <v>Y</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453</v>
          </cell>
          <cell r="H78" t="str">
            <v>Percentage of high risk long-stay residents with pressure ulcers</v>
          </cell>
          <cell r="I78" t="str">
            <v>Long Stay</v>
          </cell>
          <cell r="J78">
            <v>20.512820000000001</v>
          </cell>
          <cell r="K78"/>
          <cell r="L78">
            <v>15</v>
          </cell>
          <cell r="M78"/>
          <cell r="N78">
            <v>9.3023299999999995</v>
          </cell>
          <cell r="O78"/>
          <cell r="P78">
            <v>9.8360699999999994</v>
          </cell>
          <cell r="Q78"/>
          <cell r="R78">
            <v>13.114757000000001</v>
          </cell>
          <cell r="S78"/>
          <cell r="T78" t="str">
            <v>Y</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453</v>
          </cell>
          <cell r="H79" t="str">
            <v>Percentage of high risk long-stay residents with pressure ulcers</v>
          </cell>
          <cell r="I79" t="str">
            <v>Long Stay</v>
          </cell>
          <cell r="J79">
            <v>30</v>
          </cell>
          <cell r="K79"/>
          <cell r="L79" t="str">
            <v>*</v>
          </cell>
          <cell r="M79">
            <v>9</v>
          </cell>
          <cell r="N79" t="str">
            <v>*</v>
          </cell>
          <cell r="O79">
            <v>9</v>
          </cell>
          <cell r="P79" t="str">
            <v>*</v>
          </cell>
          <cell r="Q79">
            <v>9</v>
          </cell>
          <cell r="R79">
            <v>18.965515</v>
          </cell>
          <cell r="S79"/>
          <cell r="T79" t="str">
            <v>Y</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453</v>
          </cell>
          <cell r="H80" t="str">
            <v>Percentage of high risk long-stay residents with pressure ulcers</v>
          </cell>
          <cell r="I80" t="str">
            <v>Long Stay</v>
          </cell>
          <cell r="J80">
            <v>13.33333</v>
          </cell>
          <cell r="K80"/>
          <cell r="L80">
            <v>6.25</v>
          </cell>
          <cell r="M80"/>
          <cell r="N80">
            <v>12.903230000000001</v>
          </cell>
          <cell r="O80"/>
          <cell r="P80">
            <v>14.63415</v>
          </cell>
          <cell r="Q80"/>
          <cell r="R80">
            <v>11.940300000000001</v>
          </cell>
          <cell r="S80"/>
          <cell r="T80" t="str">
            <v>Y</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453</v>
          </cell>
          <cell r="H81" t="str">
            <v>Percentage of high risk long-stay residents with pressure ulcers</v>
          </cell>
          <cell r="I81" t="str">
            <v>Long Stay</v>
          </cell>
          <cell r="J81">
            <v>11.11111</v>
          </cell>
          <cell r="K81"/>
          <cell r="L81">
            <v>5</v>
          </cell>
          <cell r="M81"/>
          <cell r="N81">
            <v>5.2631600000000001</v>
          </cell>
          <cell r="O81"/>
          <cell r="P81">
            <v>11.90476</v>
          </cell>
          <cell r="Q81"/>
          <cell r="R81">
            <v>8.3333329999999997</v>
          </cell>
          <cell r="S81"/>
          <cell r="T81" t="str">
            <v>Y</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453</v>
          </cell>
          <cell r="H82" t="str">
            <v>Percentage of high risk long-stay residents with pressure ulcers</v>
          </cell>
          <cell r="I82" t="str">
            <v>Long Stay</v>
          </cell>
          <cell r="J82">
            <v>4.87805</v>
          </cell>
          <cell r="K82"/>
          <cell r="L82">
            <v>6.6666699999999999</v>
          </cell>
          <cell r="M82"/>
          <cell r="N82">
            <v>8.8607600000000009</v>
          </cell>
          <cell r="O82"/>
          <cell r="P82">
            <v>4.9382700000000002</v>
          </cell>
          <cell r="Q82"/>
          <cell r="R82">
            <v>6.3091489999999997</v>
          </cell>
          <cell r="S82"/>
          <cell r="T82" t="str">
            <v>Y</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453</v>
          </cell>
          <cell r="H83" t="str">
            <v>Percentage of high risk long-stay residents with pressure ulcers</v>
          </cell>
          <cell r="I83" t="str">
            <v>Long Stay</v>
          </cell>
          <cell r="J83">
            <v>9.5238099999999992</v>
          </cell>
          <cell r="K83"/>
          <cell r="L83">
            <v>0</v>
          </cell>
          <cell r="M83"/>
          <cell r="N83">
            <v>8.6956500000000005</v>
          </cell>
          <cell r="O83"/>
          <cell r="P83">
            <v>6.6666699999999999</v>
          </cell>
          <cell r="Q83"/>
          <cell r="R83">
            <v>6.1111120000000003</v>
          </cell>
          <cell r="S83"/>
          <cell r="T83" t="str">
            <v>Y</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453</v>
          </cell>
          <cell r="H84" t="str">
            <v>Percentage of high risk long-stay residents with pressure ulcers</v>
          </cell>
          <cell r="I84" t="str">
            <v>Long Stay</v>
          </cell>
          <cell r="J84">
            <v>5.5172400000000001</v>
          </cell>
          <cell r="K84"/>
          <cell r="L84">
            <v>6.58683</v>
          </cell>
          <cell r="M84"/>
          <cell r="N84">
            <v>8.3333300000000001</v>
          </cell>
          <cell r="O84"/>
          <cell r="P84">
            <v>4.2682900000000004</v>
          </cell>
          <cell r="Q84"/>
          <cell r="R84">
            <v>6.2111789999999996</v>
          </cell>
          <cell r="S84"/>
          <cell r="T84" t="str">
            <v>Y</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453</v>
          </cell>
          <cell r="H85" t="str">
            <v>Percentage of high risk long-stay residents with pressure ulcers</v>
          </cell>
          <cell r="I85" t="str">
            <v>Long Stay</v>
          </cell>
          <cell r="J85">
            <v>7.4074099999999996</v>
          </cell>
          <cell r="K85"/>
          <cell r="L85">
            <v>7.4074099999999996</v>
          </cell>
          <cell r="M85"/>
          <cell r="N85">
            <v>6.8965500000000004</v>
          </cell>
          <cell r="O85"/>
          <cell r="P85">
            <v>6.4516099999999996</v>
          </cell>
          <cell r="Q85"/>
          <cell r="R85">
            <v>7.017544</v>
          </cell>
          <cell r="S85"/>
          <cell r="T85" t="str">
            <v>Y</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453</v>
          </cell>
          <cell r="H86" t="str">
            <v>Percentage of high risk long-stay residents with pressure ulcers</v>
          </cell>
          <cell r="I86" t="str">
            <v>Long Stay</v>
          </cell>
          <cell r="J86">
            <v>10</v>
          </cell>
          <cell r="K86"/>
          <cell r="L86">
            <v>10.71429</v>
          </cell>
          <cell r="M86"/>
          <cell r="N86">
            <v>6</v>
          </cell>
          <cell r="O86"/>
          <cell r="P86">
            <v>9.2592599999999994</v>
          </cell>
          <cell r="Q86"/>
          <cell r="R86">
            <v>9.0909099999999992</v>
          </cell>
          <cell r="S86"/>
          <cell r="T86" t="str">
            <v>Y</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453</v>
          </cell>
          <cell r="H87" t="str">
            <v>Percentage of high risk long-stay residents with pressure ulcers</v>
          </cell>
          <cell r="I87" t="str">
            <v>Long Stay</v>
          </cell>
          <cell r="J87">
            <v>5.7692300000000003</v>
          </cell>
          <cell r="K87"/>
          <cell r="L87">
            <v>6.3636400000000002</v>
          </cell>
          <cell r="M87"/>
          <cell r="N87">
            <v>4.7169800000000004</v>
          </cell>
          <cell r="O87"/>
          <cell r="P87">
            <v>4.7618999999999998</v>
          </cell>
          <cell r="Q87"/>
          <cell r="R87">
            <v>5.4117639999999998</v>
          </cell>
          <cell r="S87"/>
          <cell r="T87" t="str">
            <v>Y</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453</v>
          </cell>
          <cell r="H88" t="str">
            <v>Percentage of high risk long-stay residents with pressure ulcers</v>
          </cell>
          <cell r="I88" t="str">
            <v>Long Stay</v>
          </cell>
          <cell r="J88">
            <v>3.125</v>
          </cell>
          <cell r="K88"/>
          <cell r="L88">
            <v>7.1428599999999998</v>
          </cell>
          <cell r="M88"/>
          <cell r="N88">
            <v>5.8823499999999997</v>
          </cell>
          <cell r="O88"/>
          <cell r="P88">
            <v>3.6036000000000001</v>
          </cell>
          <cell r="Q88"/>
          <cell r="R88">
            <v>4.9140040000000003</v>
          </cell>
          <cell r="S88"/>
          <cell r="T88" t="str">
            <v>Y</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453</v>
          </cell>
          <cell r="H89" t="str">
            <v>Percentage of high risk long-stay residents with pressure ulcers</v>
          </cell>
          <cell r="I89" t="str">
            <v>Long Stay</v>
          </cell>
          <cell r="J89">
            <v>13.793100000000001</v>
          </cell>
          <cell r="K89"/>
          <cell r="L89">
            <v>14.81481</v>
          </cell>
          <cell r="M89"/>
          <cell r="N89">
            <v>20</v>
          </cell>
          <cell r="O89"/>
          <cell r="P89">
            <v>15.68627</v>
          </cell>
          <cell r="Q89"/>
          <cell r="R89">
            <v>16.143495000000001</v>
          </cell>
          <cell r="S89"/>
          <cell r="T89" t="str">
            <v>Y</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453</v>
          </cell>
          <cell r="H90" t="str">
            <v>Percentage of high risk long-stay residents with pressure ulcers</v>
          </cell>
          <cell r="I90" t="str">
            <v>Long Stay</v>
          </cell>
          <cell r="J90">
            <v>8.4745799999999996</v>
          </cell>
          <cell r="K90"/>
          <cell r="L90">
            <v>4.8387099999999998</v>
          </cell>
          <cell r="M90"/>
          <cell r="N90">
            <v>4.6875</v>
          </cell>
          <cell r="O90"/>
          <cell r="P90">
            <v>4.4776100000000003</v>
          </cell>
          <cell r="Q90"/>
          <cell r="R90">
            <v>5.5555560000000002</v>
          </cell>
          <cell r="S90"/>
          <cell r="T90" t="str">
            <v>Y</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453</v>
          </cell>
          <cell r="H91" t="str">
            <v>Percentage of high risk long-stay residents with pressure ulcers</v>
          </cell>
          <cell r="I91" t="str">
            <v>Long Stay</v>
          </cell>
          <cell r="J91">
            <v>15.38462</v>
          </cell>
          <cell r="K91"/>
          <cell r="L91">
            <v>9.375</v>
          </cell>
          <cell r="M91"/>
          <cell r="N91">
            <v>13.235290000000001</v>
          </cell>
          <cell r="O91"/>
          <cell r="P91">
            <v>13.793100000000001</v>
          </cell>
          <cell r="Q91"/>
          <cell r="R91">
            <v>13.028168000000001</v>
          </cell>
          <cell r="S91"/>
          <cell r="T91" t="str">
            <v>Y</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453</v>
          </cell>
          <cell r="H92" t="str">
            <v>Percentage of high risk long-stay residents with pressure ulcers</v>
          </cell>
          <cell r="I92" t="str">
            <v>Long Stay</v>
          </cell>
          <cell r="J92">
            <v>3.6363599999999998</v>
          </cell>
          <cell r="K92"/>
          <cell r="L92">
            <v>3.7037</v>
          </cell>
          <cell r="M92"/>
          <cell r="N92">
            <v>7.4074099999999996</v>
          </cell>
          <cell r="O92"/>
          <cell r="P92">
            <v>0</v>
          </cell>
          <cell r="Q92"/>
          <cell r="R92">
            <v>3.7558669999999998</v>
          </cell>
          <cell r="S92"/>
          <cell r="T92" t="str">
            <v>Y</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453</v>
          </cell>
          <cell r="H93" t="str">
            <v>Percentage of high risk long-stay residents with pressure ulcers</v>
          </cell>
          <cell r="I93" t="str">
            <v>Long Stay</v>
          </cell>
          <cell r="J93">
            <v>7.0707100000000001</v>
          </cell>
          <cell r="K93"/>
          <cell r="L93">
            <v>7.4468100000000002</v>
          </cell>
          <cell r="M93"/>
          <cell r="N93">
            <v>4.4247800000000002</v>
          </cell>
          <cell r="O93"/>
          <cell r="P93">
            <v>3.125</v>
          </cell>
          <cell r="Q93"/>
          <cell r="R93">
            <v>5.2995400000000004</v>
          </cell>
          <cell r="S93"/>
          <cell r="T93" t="str">
            <v>Y</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453</v>
          </cell>
          <cell r="H94" t="str">
            <v>Percentage of high risk long-stay residents with pressure ulcers</v>
          </cell>
          <cell r="I94" t="str">
            <v>Long Stay</v>
          </cell>
          <cell r="J94">
            <v>3.2967</v>
          </cell>
          <cell r="K94"/>
          <cell r="L94">
            <v>5.9523799999999998</v>
          </cell>
          <cell r="M94"/>
          <cell r="N94">
            <v>10.465120000000001</v>
          </cell>
          <cell r="O94"/>
          <cell r="P94">
            <v>9.78261</v>
          </cell>
          <cell r="Q94"/>
          <cell r="R94">
            <v>7.3654390000000003</v>
          </cell>
          <cell r="S94"/>
          <cell r="T94" t="str">
            <v>Y</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453</v>
          </cell>
          <cell r="H95" t="str">
            <v>Percentage of high risk long-stay residents with pressure ulcers</v>
          </cell>
          <cell r="I95" t="str">
            <v>Long Stay</v>
          </cell>
          <cell r="J95">
            <v>7.2463800000000003</v>
          </cell>
          <cell r="K95"/>
          <cell r="L95">
            <v>9.7222200000000001</v>
          </cell>
          <cell r="M95"/>
          <cell r="N95">
            <v>10.606059999999999</v>
          </cell>
          <cell r="O95"/>
          <cell r="P95">
            <v>8.4506999999999994</v>
          </cell>
          <cell r="Q95"/>
          <cell r="R95">
            <v>8.9928050000000006</v>
          </cell>
          <cell r="S95"/>
          <cell r="T95" t="str">
            <v>Y</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453</v>
          </cell>
          <cell r="H96" t="str">
            <v>Percentage of high risk long-stay residents with pressure ulcers</v>
          </cell>
          <cell r="I96" t="str">
            <v>Long Stay</v>
          </cell>
          <cell r="J96">
            <v>18.181819999999998</v>
          </cell>
          <cell r="K96"/>
          <cell r="L96">
            <v>12.727270000000001</v>
          </cell>
          <cell r="M96"/>
          <cell r="N96">
            <v>12.06897</v>
          </cell>
          <cell r="O96"/>
          <cell r="P96">
            <v>13.33333</v>
          </cell>
          <cell r="Q96"/>
          <cell r="R96">
            <v>14.035088</v>
          </cell>
          <cell r="S96"/>
          <cell r="T96" t="str">
            <v>Y</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453</v>
          </cell>
          <cell r="H97" t="str">
            <v>Percentage of high risk long-stay residents with pressure ulcers</v>
          </cell>
          <cell r="I97" t="str">
            <v>Long Stay</v>
          </cell>
          <cell r="J97">
            <v>8.7912099999999995</v>
          </cell>
          <cell r="K97"/>
          <cell r="L97">
            <v>5.8823499999999997</v>
          </cell>
          <cell r="M97"/>
          <cell r="N97">
            <v>4.4943799999999996</v>
          </cell>
          <cell r="O97"/>
          <cell r="P97">
            <v>6.7415700000000003</v>
          </cell>
          <cell r="Q97"/>
          <cell r="R97">
            <v>6.4690009999999996</v>
          </cell>
          <cell r="S97"/>
          <cell r="T97" t="str">
            <v>Y</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453</v>
          </cell>
          <cell r="H98" t="str">
            <v>Percentage of high risk long-stay residents with pressure ulcers</v>
          </cell>
          <cell r="I98" t="str">
            <v>Long Stay</v>
          </cell>
          <cell r="J98">
            <v>4.7058799999999996</v>
          </cell>
          <cell r="K98"/>
          <cell r="L98">
            <v>9.5744699999999998</v>
          </cell>
          <cell r="M98"/>
          <cell r="N98">
            <v>10.309279999999999</v>
          </cell>
          <cell r="O98"/>
          <cell r="P98">
            <v>11.827959999999999</v>
          </cell>
          <cell r="Q98"/>
          <cell r="R98">
            <v>9.2140930000000001</v>
          </cell>
          <cell r="S98"/>
          <cell r="T98" t="str">
            <v>Y</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453</v>
          </cell>
          <cell r="H99" t="str">
            <v>Percentage of high risk long-stay residents with pressure ulcers</v>
          </cell>
          <cell r="I99" t="str">
            <v>Long Stay</v>
          </cell>
          <cell r="J99">
            <v>6.7796599999999998</v>
          </cell>
          <cell r="K99"/>
          <cell r="L99">
            <v>1.96078</v>
          </cell>
          <cell r="M99"/>
          <cell r="N99">
            <v>2.0833300000000001</v>
          </cell>
          <cell r="O99"/>
          <cell r="P99">
            <v>3.92157</v>
          </cell>
          <cell r="Q99"/>
          <cell r="R99">
            <v>3.8277489999999998</v>
          </cell>
          <cell r="S99"/>
          <cell r="T99" t="str">
            <v>Y</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453</v>
          </cell>
          <cell r="H100" t="str">
            <v>Percentage of high risk long-stay residents with pressure ulcers</v>
          </cell>
          <cell r="I100" t="str">
            <v>Long Stay</v>
          </cell>
          <cell r="J100">
            <v>0</v>
          </cell>
          <cell r="K100"/>
          <cell r="L100" t="str">
            <v>*</v>
          </cell>
          <cell r="M100">
            <v>9</v>
          </cell>
          <cell r="N100">
            <v>4.1666699999999999</v>
          </cell>
          <cell r="O100"/>
          <cell r="P100">
            <v>4.1666699999999999</v>
          </cell>
          <cell r="Q100"/>
          <cell r="R100">
            <v>2.1276609999999998</v>
          </cell>
          <cell r="S100"/>
          <cell r="T100" t="str">
            <v>Y</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453</v>
          </cell>
          <cell r="H101" t="str">
            <v>Percentage of high risk long-stay residents with pressure ulcers</v>
          </cell>
          <cell r="I101" t="str">
            <v>Long Stay</v>
          </cell>
          <cell r="J101">
            <v>12.12121</v>
          </cell>
          <cell r="K101"/>
          <cell r="L101">
            <v>7.1428599999999998</v>
          </cell>
          <cell r="M101"/>
          <cell r="N101">
            <v>2.7777799999999999</v>
          </cell>
          <cell r="O101"/>
          <cell r="P101">
            <v>4.3478300000000001</v>
          </cell>
          <cell r="Q101"/>
          <cell r="R101">
            <v>6.4981970000000002</v>
          </cell>
          <cell r="S101"/>
          <cell r="T101" t="str">
            <v>Y</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453</v>
          </cell>
          <cell r="H102" t="str">
            <v>Percentage of high risk long-stay residents with pressure ulcers</v>
          </cell>
          <cell r="I102" t="str">
            <v>Long Stay</v>
          </cell>
          <cell r="J102">
            <v>8.3333300000000001</v>
          </cell>
          <cell r="K102"/>
          <cell r="L102">
            <v>9.6774199999999997</v>
          </cell>
          <cell r="M102"/>
          <cell r="N102">
            <v>13.51351</v>
          </cell>
          <cell r="O102"/>
          <cell r="P102">
            <v>6.25</v>
          </cell>
          <cell r="Q102"/>
          <cell r="R102">
            <v>9.5588219999999993</v>
          </cell>
          <cell r="S102"/>
          <cell r="T102" t="str">
            <v>Y</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453</v>
          </cell>
          <cell r="H103" t="str">
            <v>Percentage of high risk long-stay residents with pressure ulcers</v>
          </cell>
          <cell r="I103" t="str">
            <v>Long Stay</v>
          </cell>
          <cell r="J103">
            <v>1.4492799999999999</v>
          </cell>
          <cell r="K103"/>
          <cell r="L103">
            <v>2.8985500000000002</v>
          </cell>
          <cell r="M103"/>
          <cell r="N103">
            <v>2.8169</v>
          </cell>
          <cell r="O103"/>
          <cell r="P103">
            <v>1.6129</v>
          </cell>
          <cell r="Q103"/>
          <cell r="R103">
            <v>2.2140219999999999</v>
          </cell>
          <cell r="S103"/>
          <cell r="T103" t="str">
            <v>Y</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453</v>
          </cell>
          <cell r="H104" t="str">
            <v>Percentage of high risk long-stay residents with pressure ulcers</v>
          </cell>
          <cell r="I104" t="str">
            <v>Long Stay</v>
          </cell>
          <cell r="J104">
            <v>16.66667</v>
          </cell>
          <cell r="K104"/>
          <cell r="L104">
            <v>14.81481</v>
          </cell>
          <cell r="M104"/>
          <cell r="N104">
            <v>15.625</v>
          </cell>
          <cell r="O104"/>
          <cell r="P104">
            <v>12.903230000000001</v>
          </cell>
          <cell r="Q104"/>
          <cell r="R104">
            <v>15.000000999999999</v>
          </cell>
          <cell r="S104"/>
          <cell r="T104" t="str">
            <v>Y</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453</v>
          </cell>
          <cell r="H105" t="str">
            <v>Percentage of high risk long-stay residents with pressure ulcers</v>
          </cell>
          <cell r="I105" t="str">
            <v>Long Stay</v>
          </cell>
          <cell r="J105">
            <v>9.6774199999999997</v>
          </cell>
          <cell r="K105"/>
          <cell r="L105">
            <v>7.8125</v>
          </cell>
          <cell r="M105"/>
          <cell r="N105">
            <v>10.76923</v>
          </cell>
          <cell r="O105"/>
          <cell r="P105">
            <v>12.12121</v>
          </cell>
          <cell r="Q105"/>
          <cell r="R105">
            <v>10.116731</v>
          </cell>
          <cell r="S105"/>
          <cell r="T105" t="str">
            <v>Y</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453</v>
          </cell>
          <cell r="H106" t="str">
            <v>Percentage of high risk long-stay residents with pressure ulcers</v>
          </cell>
          <cell r="I106" t="str">
            <v>Long Stay</v>
          </cell>
          <cell r="J106">
            <v>6.8181799999999999</v>
          </cell>
          <cell r="K106"/>
          <cell r="L106">
            <v>4.3010799999999998</v>
          </cell>
          <cell r="M106"/>
          <cell r="N106">
            <v>7.69231</v>
          </cell>
          <cell r="O106"/>
          <cell r="P106">
            <v>5.6818200000000001</v>
          </cell>
          <cell r="Q106"/>
          <cell r="R106">
            <v>6.1111129999999996</v>
          </cell>
          <cell r="S106"/>
          <cell r="T106" t="str">
            <v>Y</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453</v>
          </cell>
          <cell r="H107" t="str">
            <v>Percentage of high risk long-stay residents with pressure ulcers</v>
          </cell>
          <cell r="I107" t="str">
            <v>Long Stay</v>
          </cell>
          <cell r="J107">
            <v>8.3333300000000001</v>
          </cell>
          <cell r="K107"/>
          <cell r="L107">
            <v>11.594200000000001</v>
          </cell>
          <cell r="M107"/>
          <cell r="N107">
            <v>6.9444400000000002</v>
          </cell>
          <cell r="O107"/>
          <cell r="P107">
            <v>4.81928</v>
          </cell>
          <cell r="Q107"/>
          <cell r="R107">
            <v>7.7464769999999996</v>
          </cell>
          <cell r="S107"/>
          <cell r="T107" t="str">
            <v>Y</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453</v>
          </cell>
          <cell r="H108" t="str">
            <v>Percentage of high risk long-stay residents with pressure ulcers</v>
          </cell>
          <cell r="I108" t="str">
            <v>Long Stay</v>
          </cell>
          <cell r="J108">
            <v>11.940300000000001</v>
          </cell>
          <cell r="K108"/>
          <cell r="L108">
            <v>7.3529400000000003</v>
          </cell>
          <cell r="M108"/>
          <cell r="N108">
            <v>12.12121</v>
          </cell>
          <cell r="O108"/>
          <cell r="P108">
            <v>8.6956500000000005</v>
          </cell>
          <cell r="Q108"/>
          <cell r="R108">
            <v>9.9999990000000007</v>
          </cell>
          <cell r="S108"/>
          <cell r="T108" t="str">
            <v>Y</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453</v>
          </cell>
          <cell r="H109" t="str">
            <v>Percentage of high risk long-stay residents with pressure ulcers</v>
          </cell>
          <cell r="I109" t="str">
            <v>Long Stay</v>
          </cell>
          <cell r="J109">
            <v>7.69231</v>
          </cell>
          <cell r="K109"/>
          <cell r="L109">
            <v>15.254239999999999</v>
          </cell>
          <cell r="M109"/>
          <cell r="N109">
            <v>12.307689999999999</v>
          </cell>
          <cell r="O109"/>
          <cell r="P109">
            <v>13.235290000000001</v>
          </cell>
          <cell r="Q109"/>
          <cell r="R109">
            <v>12.062256</v>
          </cell>
          <cell r="S109"/>
          <cell r="T109" t="str">
            <v>Y</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453</v>
          </cell>
          <cell r="H110" t="str">
            <v>Percentage of high risk long-stay residents with pressure ulcers</v>
          </cell>
          <cell r="I110" t="str">
            <v>Long Stay</v>
          </cell>
          <cell r="J110">
            <v>9.5238099999999992</v>
          </cell>
          <cell r="K110"/>
          <cell r="L110" t="str">
            <v>*</v>
          </cell>
          <cell r="M110">
            <v>9</v>
          </cell>
          <cell r="N110" t="str">
            <v>*</v>
          </cell>
          <cell r="O110">
            <v>9</v>
          </cell>
          <cell r="P110">
            <v>12</v>
          </cell>
          <cell r="Q110"/>
          <cell r="R110">
            <v>11.250002</v>
          </cell>
          <cell r="S110"/>
          <cell r="T110" t="str">
            <v>Y</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453</v>
          </cell>
          <cell r="H111" t="str">
            <v>Percentage of high risk long-stay residents with pressure ulcers</v>
          </cell>
          <cell r="I111" t="str">
            <v>Long Stay</v>
          </cell>
          <cell r="J111" t="str">
            <v>*</v>
          </cell>
          <cell r="K111">
            <v>9</v>
          </cell>
          <cell r="L111" t="str">
            <v>*</v>
          </cell>
          <cell r="M111">
            <v>9</v>
          </cell>
          <cell r="N111">
            <v>8</v>
          </cell>
          <cell r="O111"/>
          <cell r="P111">
            <v>7.1428599999999998</v>
          </cell>
          <cell r="Q111"/>
          <cell r="R111">
            <v>9.302327</v>
          </cell>
          <cell r="S111"/>
          <cell r="T111" t="str">
            <v>Y</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453</v>
          </cell>
          <cell r="H112" t="str">
            <v>Percentage of high risk long-stay residents with pressure ulcers</v>
          </cell>
          <cell r="I112" t="str">
            <v>Long Stay</v>
          </cell>
          <cell r="J112">
            <v>8.1632700000000007</v>
          </cell>
          <cell r="K112"/>
          <cell r="L112">
            <v>6.0606099999999996</v>
          </cell>
          <cell r="M112"/>
          <cell r="N112">
            <v>13</v>
          </cell>
          <cell r="O112"/>
          <cell r="P112">
            <v>16.190480000000001</v>
          </cell>
          <cell r="Q112"/>
          <cell r="R112">
            <v>10.945277000000001</v>
          </cell>
          <cell r="S112"/>
          <cell r="T112" t="str">
            <v>Y</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453</v>
          </cell>
          <cell r="H113" t="str">
            <v>Percentage of high risk long-stay residents with pressure ulcers</v>
          </cell>
          <cell r="I113" t="str">
            <v>Long Stay</v>
          </cell>
          <cell r="J113">
            <v>8.5714299999999994</v>
          </cell>
          <cell r="K113"/>
          <cell r="L113">
            <v>8.8235299999999999</v>
          </cell>
          <cell r="M113"/>
          <cell r="N113">
            <v>11.538460000000001</v>
          </cell>
          <cell r="O113"/>
          <cell r="P113">
            <v>8.9887599999999992</v>
          </cell>
          <cell r="Q113"/>
          <cell r="R113">
            <v>9.5081959999999999</v>
          </cell>
          <cell r="S113"/>
          <cell r="T113" t="str">
            <v>Y</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453</v>
          </cell>
          <cell r="H114" t="str">
            <v>Percentage of high risk long-stay residents with pressure ulcers</v>
          </cell>
          <cell r="I114" t="str">
            <v>Long Stay</v>
          </cell>
          <cell r="J114">
            <v>6.6666699999999999</v>
          </cell>
          <cell r="K114"/>
          <cell r="L114">
            <v>4.3478300000000001</v>
          </cell>
          <cell r="M114"/>
          <cell r="N114">
            <v>2.1739099999999998</v>
          </cell>
          <cell r="O114"/>
          <cell r="P114">
            <v>8</v>
          </cell>
          <cell r="Q114"/>
          <cell r="R114">
            <v>5.3475950000000001</v>
          </cell>
          <cell r="S114"/>
          <cell r="T114" t="str">
            <v>Y</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453</v>
          </cell>
          <cell r="H115" t="str">
            <v>Percentage of high risk long-stay residents with pressure ulcers</v>
          </cell>
          <cell r="I115" t="str">
            <v>Long Stay</v>
          </cell>
          <cell r="J115">
            <v>12.32877</v>
          </cell>
          <cell r="K115"/>
          <cell r="L115">
            <v>15.189870000000001</v>
          </cell>
          <cell r="M115"/>
          <cell r="N115">
            <v>6.9444400000000002</v>
          </cell>
          <cell r="O115"/>
          <cell r="P115">
            <v>5.1948100000000004</v>
          </cell>
          <cell r="Q115"/>
          <cell r="R115">
            <v>9.9667770000000004</v>
          </cell>
          <cell r="S115"/>
          <cell r="T115" t="str">
            <v>Y</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453</v>
          </cell>
          <cell r="H116" t="str">
            <v>Percentage of high risk long-stay residents with pressure ulcers</v>
          </cell>
          <cell r="I116" t="str">
            <v>Long Stay</v>
          </cell>
          <cell r="J116">
            <v>3.0612200000000001</v>
          </cell>
          <cell r="K116"/>
          <cell r="L116">
            <v>2.9702999999999999</v>
          </cell>
          <cell r="M116"/>
          <cell r="N116">
            <v>5.5555599999999998</v>
          </cell>
          <cell r="O116"/>
          <cell r="P116">
            <v>4.87805</v>
          </cell>
          <cell r="Q116"/>
          <cell r="R116">
            <v>4.0431280000000003</v>
          </cell>
          <cell r="S116"/>
          <cell r="T116" t="str">
            <v>Y</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453</v>
          </cell>
          <cell r="H117" t="str">
            <v>Percentage of high risk long-stay residents with pressure ulcers</v>
          </cell>
          <cell r="I117" t="str">
            <v>Long Stay</v>
          </cell>
          <cell r="J117">
            <v>13.114750000000001</v>
          </cell>
          <cell r="K117"/>
          <cell r="L117">
            <v>11.864409999999999</v>
          </cell>
          <cell r="M117"/>
          <cell r="N117">
            <v>10.71429</v>
          </cell>
          <cell r="O117"/>
          <cell r="P117">
            <v>10.294119999999999</v>
          </cell>
          <cell r="Q117"/>
          <cell r="R117">
            <v>11.475410999999999</v>
          </cell>
          <cell r="S117"/>
          <cell r="T117" t="str">
            <v>Y</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453</v>
          </cell>
          <cell r="H118" t="str">
            <v>Percentage of high risk long-stay residents with pressure ulcers</v>
          </cell>
          <cell r="I118" t="str">
            <v>Long Stay</v>
          </cell>
          <cell r="J118">
            <v>8.4506999999999994</v>
          </cell>
          <cell r="K118"/>
          <cell r="L118">
            <v>10</v>
          </cell>
          <cell r="M118"/>
          <cell r="N118">
            <v>10.14493</v>
          </cell>
          <cell r="O118"/>
          <cell r="P118">
            <v>11.23596</v>
          </cell>
          <cell r="Q118"/>
          <cell r="R118">
            <v>10.032363</v>
          </cell>
          <cell r="S118"/>
          <cell r="T118" t="str">
            <v>Y</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453</v>
          </cell>
          <cell r="H119" t="str">
            <v>Percentage of high risk long-stay residents with pressure ulcers</v>
          </cell>
          <cell r="I119" t="str">
            <v>Long Stay</v>
          </cell>
          <cell r="J119">
            <v>13.33333</v>
          </cell>
          <cell r="K119"/>
          <cell r="L119">
            <v>9.4339600000000008</v>
          </cell>
          <cell r="M119"/>
          <cell r="N119">
            <v>6.8181799999999999</v>
          </cell>
          <cell r="O119"/>
          <cell r="P119">
            <v>8.9285700000000006</v>
          </cell>
          <cell r="Q119"/>
          <cell r="R119">
            <v>9.5959570000000003</v>
          </cell>
          <cell r="S119"/>
          <cell r="T119" t="str">
            <v>Y</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453</v>
          </cell>
          <cell r="H120" t="str">
            <v>Percentage of high risk long-stay residents with pressure ulcers</v>
          </cell>
          <cell r="I120" t="str">
            <v>Long Stay</v>
          </cell>
          <cell r="J120">
            <v>6.1538500000000003</v>
          </cell>
          <cell r="K120"/>
          <cell r="L120">
            <v>8.88889</v>
          </cell>
          <cell r="M120"/>
          <cell r="N120">
            <v>7.84314</v>
          </cell>
          <cell r="O120"/>
          <cell r="P120">
            <v>3.7735799999999999</v>
          </cell>
          <cell r="Q120"/>
          <cell r="R120">
            <v>6.5420569999999998</v>
          </cell>
          <cell r="S120"/>
          <cell r="T120" t="str">
            <v>Y</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453</v>
          </cell>
          <cell r="H121" t="str">
            <v>Percentage of high risk long-stay residents with pressure ulcers</v>
          </cell>
          <cell r="I121" t="str">
            <v>Long Stay</v>
          </cell>
          <cell r="J121">
            <v>8.2191799999999997</v>
          </cell>
          <cell r="K121"/>
          <cell r="L121">
            <v>8.6206899999999997</v>
          </cell>
          <cell r="M121"/>
          <cell r="N121">
            <v>7.4074099999999996</v>
          </cell>
          <cell r="O121"/>
          <cell r="P121">
            <v>10</v>
          </cell>
          <cell r="Q121"/>
          <cell r="R121">
            <v>8.5714299999999994</v>
          </cell>
          <cell r="S121"/>
          <cell r="T121" t="str">
            <v>Y</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453</v>
          </cell>
          <cell r="H122" t="str">
            <v>Percentage of high risk long-stay residents with pressure ulcers</v>
          </cell>
          <cell r="I122" t="str">
            <v>Long Stay</v>
          </cell>
          <cell r="J122">
            <v>4.1666699999999999</v>
          </cell>
          <cell r="K122"/>
          <cell r="L122">
            <v>7.84314</v>
          </cell>
          <cell r="M122"/>
          <cell r="N122">
            <v>6.3829799999999999</v>
          </cell>
          <cell r="O122"/>
          <cell r="P122">
            <v>8</v>
          </cell>
          <cell r="Q122"/>
          <cell r="R122">
            <v>6.6326549999999997</v>
          </cell>
          <cell r="S122"/>
          <cell r="T122" t="str">
            <v>Y</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453</v>
          </cell>
          <cell r="H123" t="str">
            <v>Percentage of high risk long-stay residents with pressure ulcers</v>
          </cell>
          <cell r="I123" t="str">
            <v>Long Stay</v>
          </cell>
          <cell r="J123">
            <v>11.11111</v>
          </cell>
          <cell r="K123"/>
          <cell r="L123">
            <v>7.5</v>
          </cell>
          <cell r="M123"/>
          <cell r="N123">
            <v>10</v>
          </cell>
          <cell r="O123"/>
          <cell r="P123">
            <v>6.9767400000000004</v>
          </cell>
          <cell r="Q123"/>
          <cell r="R123">
            <v>8.9285700000000006</v>
          </cell>
          <cell r="S123"/>
          <cell r="T123" t="str">
            <v>Y</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453</v>
          </cell>
          <cell r="H124" t="str">
            <v>Percentage of high risk long-stay residents with pressure ulcers</v>
          </cell>
          <cell r="I124" t="str">
            <v>Long Stay</v>
          </cell>
          <cell r="J124">
            <v>7.84314</v>
          </cell>
          <cell r="K124"/>
          <cell r="L124">
            <v>12.06897</v>
          </cell>
          <cell r="M124"/>
          <cell r="N124">
            <v>3.7037</v>
          </cell>
          <cell r="O124"/>
          <cell r="P124">
            <v>8.4745799999999996</v>
          </cell>
          <cell r="Q124"/>
          <cell r="R124">
            <v>8.1081099999999999</v>
          </cell>
          <cell r="S124"/>
          <cell r="T124" t="str">
            <v>Y</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453</v>
          </cell>
          <cell r="H125" t="str">
            <v>Percentage of high risk long-stay residents with pressure ulcers</v>
          </cell>
          <cell r="I125" t="str">
            <v>Long Stay</v>
          </cell>
          <cell r="J125">
            <v>9.7561</v>
          </cell>
          <cell r="K125"/>
          <cell r="L125">
            <v>11.764709999999999</v>
          </cell>
          <cell r="M125"/>
          <cell r="N125">
            <v>12.820510000000001</v>
          </cell>
          <cell r="O125"/>
          <cell r="P125">
            <v>8.1081099999999999</v>
          </cell>
          <cell r="Q125"/>
          <cell r="R125">
            <v>10.714287000000001</v>
          </cell>
          <cell r="S125"/>
          <cell r="T125" t="str">
            <v>Y</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453</v>
          </cell>
          <cell r="H126" t="str">
            <v>Percentage of high risk long-stay residents with pressure ulcers</v>
          </cell>
          <cell r="I126" t="str">
            <v>Long Stay</v>
          </cell>
          <cell r="J126">
            <v>9.45946</v>
          </cell>
          <cell r="K126"/>
          <cell r="L126">
            <v>5.1282100000000002</v>
          </cell>
          <cell r="M126"/>
          <cell r="N126">
            <v>4.2253499999999997</v>
          </cell>
          <cell r="O126"/>
          <cell r="P126">
            <v>4.61538</v>
          </cell>
          <cell r="Q126"/>
          <cell r="R126">
            <v>5.9027779999999996</v>
          </cell>
          <cell r="S126"/>
          <cell r="T126" t="str">
            <v>Y</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453</v>
          </cell>
          <cell r="H127" t="str">
            <v>Percentage of high risk long-stay residents with pressure ulcers</v>
          </cell>
          <cell r="I127" t="str">
            <v>Long Stay</v>
          </cell>
          <cell r="J127">
            <v>7.0588199999999999</v>
          </cell>
          <cell r="K127"/>
          <cell r="L127">
            <v>10.126580000000001</v>
          </cell>
          <cell r="M127"/>
          <cell r="N127">
            <v>12</v>
          </cell>
          <cell r="O127"/>
          <cell r="P127">
            <v>10.588240000000001</v>
          </cell>
          <cell r="Q127"/>
          <cell r="R127">
            <v>9.8765429999999999</v>
          </cell>
          <cell r="S127"/>
          <cell r="T127" t="str">
            <v>Y</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453</v>
          </cell>
          <cell r="H128" t="str">
            <v>Percentage of high risk long-stay residents with pressure ulcers</v>
          </cell>
          <cell r="I128" t="str">
            <v>Long Stay</v>
          </cell>
          <cell r="J128">
            <v>15.15152</v>
          </cell>
          <cell r="K128"/>
          <cell r="L128">
            <v>2.3809499999999999</v>
          </cell>
          <cell r="M128"/>
          <cell r="N128">
            <v>7.84314</v>
          </cell>
          <cell r="O128"/>
          <cell r="P128">
            <v>13.043480000000001</v>
          </cell>
          <cell r="Q128"/>
          <cell r="R128">
            <v>9.302327</v>
          </cell>
          <cell r="S128"/>
          <cell r="T128" t="str">
            <v>Y</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453</v>
          </cell>
          <cell r="H129" t="str">
            <v>Percentage of high risk long-stay residents with pressure ulcers</v>
          </cell>
          <cell r="I129" t="str">
            <v>Long Stay</v>
          </cell>
          <cell r="J129">
            <v>2.34375</v>
          </cell>
          <cell r="K129"/>
          <cell r="L129">
            <v>3.0534400000000002</v>
          </cell>
          <cell r="M129"/>
          <cell r="N129">
            <v>3.8759700000000001</v>
          </cell>
          <cell r="O129"/>
          <cell r="P129">
            <v>2.2222200000000001</v>
          </cell>
          <cell r="Q129"/>
          <cell r="R129">
            <v>2.8680699999999999</v>
          </cell>
          <cell r="S129"/>
          <cell r="T129" t="str">
            <v>Y</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453</v>
          </cell>
          <cell r="H130" t="str">
            <v>Percentage of high risk long-stay residents with pressure ulcers</v>
          </cell>
          <cell r="I130" t="str">
            <v>Long Stay</v>
          </cell>
          <cell r="J130">
            <v>2.1739099999999998</v>
          </cell>
          <cell r="K130"/>
          <cell r="L130">
            <v>4.0816299999999996</v>
          </cell>
          <cell r="M130"/>
          <cell r="N130">
            <v>2.2222200000000001</v>
          </cell>
          <cell r="O130"/>
          <cell r="P130">
            <v>2.2222200000000001</v>
          </cell>
          <cell r="Q130"/>
          <cell r="R130">
            <v>2.7027000000000001</v>
          </cell>
          <cell r="S130"/>
          <cell r="T130" t="str">
            <v>Y</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453</v>
          </cell>
          <cell r="H131" t="str">
            <v>Percentage of high risk long-stay residents with pressure ulcers</v>
          </cell>
          <cell r="I131" t="str">
            <v>Long Stay</v>
          </cell>
          <cell r="J131">
            <v>9.0909099999999992</v>
          </cell>
          <cell r="K131"/>
          <cell r="L131">
            <v>7.3170700000000002</v>
          </cell>
          <cell r="M131"/>
          <cell r="N131">
            <v>11.11111</v>
          </cell>
          <cell r="O131"/>
          <cell r="P131">
            <v>14.45783</v>
          </cell>
          <cell r="Q131"/>
          <cell r="R131">
            <v>10.479041</v>
          </cell>
          <cell r="S131"/>
          <cell r="T131" t="str">
            <v>Y</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453</v>
          </cell>
          <cell r="H132" t="str">
            <v>Percentage of high risk long-stay residents with pressure ulcers</v>
          </cell>
          <cell r="I132" t="str">
            <v>Long Stay</v>
          </cell>
          <cell r="J132">
            <v>4</v>
          </cell>
          <cell r="K132"/>
          <cell r="L132">
            <v>4.3478300000000001</v>
          </cell>
          <cell r="M132"/>
          <cell r="N132">
            <v>2.2727300000000001</v>
          </cell>
          <cell r="O132"/>
          <cell r="P132">
            <v>0</v>
          </cell>
          <cell r="Q132"/>
          <cell r="R132">
            <v>2.9585819999999998</v>
          </cell>
          <cell r="S132"/>
          <cell r="T132" t="str">
            <v>Y</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453</v>
          </cell>
          <cell r="H133" t="str">
            <v>Percentage of high risk long-stay residents with pressure ulcers</v>
          </cell>
          <cell r="I133" t="str">
            <v>Long Stay</v>
          </cell>
          <cell r="J133">
            <v>12.903230000000001</v>
          </cell>
          <cell r="K133"/>
          <cell r="L133">
            <v>3.3333300000000001</v>
          </cell>
          <cell r="M133"/>
          <cell r="N133">
            <v>3.125</v>
          </cell>
          <cell r="O133"/>
          <cell r="P133">
            <v>2.5640999999999998</v>
          </cell>
          <cell r="Q133"/>
          <cell r="R133">
            <v>5.3030299999999997</v>
          </cell>
          <cell r="S133"/>
          <cell r="T133" t="str">
            <v>Y</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453</v>
          </cell>
          <cell r="H134" t="str">
            <v>Percentage of high risk long-stay residents with pressure ulcers</v>
          </cell>
          <cell r="I134" t="str">
            <v>Long Stay</v>
          </cell>
          <cell r="J134">
            <v>6.7164200000000003</v>
          </cell>
          <cell r="K134"/>
          <cell r="L134">
            <v>4.9586800000000002</v>
          </cell>
          <cell r="M134"/>
          <cell r="N134">
            <v>2.2222200000000001</v>
          </cell>
          <cell r="O134"/>
          <cell r="P134">
            <v>5.3030299999999997</v>
          </cell>
          <cell r="Q134"/>
          <cell r="R134">
            <v>4.7892720000000004</v>
          </cell>
          <cell r="S134"/>
          <cell r="T134" t="str">
            <v>Y</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453</v>
          </cell>
          <cell r="H135" t="str">
            <v>Percentage of high risk long-stay residents with pressure ulcers</v>
          </cell>
          <cell r="I135" t="str">
            <v>Long Stay</v>
          </cell>
          <cell r="J135">
            <v>12.244899999999999</v>
          </cell>
          <cell r="K135"/>
          <cell r="L135">
            <v>8.4745799999999996</v>
          </cell>
          <cell r="M135"/>
          <cell r="N135">
            <v>11.47541</v>
          </cell>
          <cell r="O135"/>
          <cell r="P135">
            <v>9.6774199999999997</v>
          </cell>
          <cell r="Q135"/>
          <cell r="R135">
            <v>10.389612</v>
          </cell>
          <cell r="S135"/>
          <cell r="T135" t="str">
            <v>Y</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453</v>
          </cell>
          <cell r="H136" t="str">
            <v>Percentage of high risk long-stay residents with pressure ulcers</v>
          </cell>
          <cell r="I136" t="str">
            <v>Long Stay</v>
          </cell>
          <cell r="J136">
            <v>0</v>
          </cell>
          <cell r="K136"/>
          <cell r="L136">
            <v>4.87805</v>
          </cell>
          <cell r="M136"/>
          <cell r="N136">
            <v>2.2727300000000001</v>
          </cell>
          <cell r="O136"/>
          <cell r="P136">
            <v>2.32558</v>
          </cell>
          <cell r="Q136"/>
          <cell r="R136">
            <v>2.439025</v>
          </cell>
          <cell r="S136"/>
          <cell r="T136" t="str">
            <v>Y</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453</v>
          </cell>
          <cell r="H137" t="str">
            <v>Percentage of high risk long-stay residents with pressure ulcers</v>
          </cell>
          <cell r="I137" t="str">
            <v>Long Stay</v>
          </cell>
          <cell r="J137">
            <v>9.375</v>
          </cell>
          <cell r="K137"/>
          <cell r="L137">
            <v>11.11111</v>
          </cell>
          <cell r="M137"/>
          <cell r="N137">
            <v>10.606059999999999</v>
          </cell>
          <cell r="O137"/>
          <cell r="P137">
            <v>14.0625</v>
          </cell>
          <cell r="Q137"/>
          <cell r="R137">
            <v>11.278195</v>
          </cell>
          <cell r="S137"/>
          <cell r="T137" t="str">
            <v>Y</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453</v>
          </cell>
          <cell r="H138" t="str">
            <v>Percentage of high risk long-stay residents with pressure ulcers</v>
          </cell>
          <cell r="I138" t="str">
            <v>Long Stay</v>
          </cell>
          <cell r="J138">
            <v>9.5890400000000007</v>
          </cell>
          <cell r="K138"/>
          <cell r="L138">
            <v>8.1081099999999999</v>
          </cell>
          <cell r="M138"/>
          <cell r="N138">
            <v>3.3333300000000001</v>
          </cell>
          <cell r="O138"/>
          <cell r="P138">
            <v>6.9444400000000002</v>
          </cell>
          <cell r="Q138"/>
          <cell r="R138">
            <v>7.1684570000000001</v>
          </cell>
          <cell r="S138"/>
          <cell r="T138" t="str">
            <v>Y</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453</v>
          </cell>
          <cell r="H139" t="str">
            <v>Percentage of high risk long-stay residents with pressure ulcers</v>
          </cell>
          <cell r="I139" t="str">
            <v>Long Stay</v>
          </cell>
          <cell r="J139">
            <v>0</v>
          </cell>
          <cell r="K139"/>
          <cell r="L139">
            <v>0</v>
          </cell>
          <cell r="M139"/>
          <cell r="N139">
            <v>5</v>
          </cell>
          <cell r="O139"/>
          <cell r="P139">
            <v>6.1224499999999997</v>
          </cell>
          <cell r="Q139"/>
          <cell r="R139">
            <v>2.824859</v>
          </cell>
          <cell r="S139"/>
          <cell r="T139" t="str">
            <v>Y</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453</v>
          </cell>
          <cell r="H140" t="str">
            <v>Percentage of high risk long-stay residents with pressure ulcers</v>
          </cell>
          <cell r="I140" t="str">
            <v>Long Stay</v>
          </cell>
          <cell r="J140">
            <v>5.1724100000000002</v>
          </cell>
          <cell r="K140"/>
          <cell r="L140">
            <v>8.9285700000000006</v>
          </cell>
          <cell r="M140"/>
          <cell r="N140">
            <v>9.61538</v>
          </cell>
          <cell r="O140"/>
          <cell r="P140">
            <v>17.857140000000001</v>
          </cell>
          <cell r="Q140"/>
          <cell r="R140">
            <v>10.360357</v>
          </cell>
          <cell r="S140"/>
          <cell r="T140" t="str">
            <v>Y</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453</v>
          </cell>
          <cell r="H141" t="str">
            <v>Percentage of high risk long-stay residents with pressure ulcers</v>
          </cell>
          <cell r="I141" t="str">
            <v>Long Stay</v>
          </cell>
          <cell r="J141">
            <v>12.5</v>
          </cell>
          <cell r="K141"/>
          <cell r="L141">
            <v>9.0909099999999992</v>
          </cell>
          <cell r="M141"/>
          <cell r="N141">
            <v>11.25</v>
          </cell>
          <cell r="O141"/>
          <cell r="P141">
            <v>10.81081</v>
          </cell>
          <cell r="Q141"/>
          <cell r="R141">
            <v>10.958904</v>
          </cell>
          <cell r="S141"/>
          <cell r="T141" t="str">
            <v>Y</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453</v>
          </cell>
          <cell r="H142" t="str">
            <v>Percentage of high risk long-stay residents with pressure ulcers</v>
          </cell>
          <cell r="I142" t="str">
            <v>Long Stay</v>
          </cell>
          <cell r="J142">
            <v>7.4074099999999996</v>
          </cell>
          <cell r="K142"/>
          <cell r="L142">
            <v>9.0277799999999999</v>
          </cell>
          <cell r="M142"/>
          <cell r="N142">
            <v>9.0225600000000004</v>
          </cell>
          <cell r="O142"/>
          <cell r="P142">
            <v>7.8260899999999998</v>
          </cell>
          <cell r="Q142"/>
          <cell r="R142">
            <v>8.3491490000000006</v>
          </cell>
          <cell r="S142"/>
          <cell r="T142" t="str">
            <v>Y</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453</v>
          </cell>
          <cell r="H143" t="str">
            <v>Percentage of high risk long-stay residents with pressure ulcers</v>
          </cell>
          <cell r="I143" t="str">
            <v>Long Stay</v>
          </cell>
          <cell r="J143">
            <v>17.391300000000001</v>
          </cell>
          <cell r="K143"/>
          <cell r="L143">
            <v>14.0625</v>
          </cell>
          <cell r="M143"/>
          <cell r="N143">
            <v>17.64706</v>
          </cell>
          <cell r="O143"/>
          <cell r="P143">
            <v>14.28571</v>
          </cell>
          <cell r="Q143"/>
          <cell r="R143">
            <v>15.867157000000001</v>
          </cell>
          <cell r="S143"/>
          <cell r="T143" t="str">
            <v>Y</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453</v>
          </cell>
          <cell r="H144" t="str">
            <v>Percentage of high risk long-stay residents with pressure ulcers</v>
          </cell>
          <cell r="I144" t="str">
            <v>Long Stay</v>
          </cell>
          <cell r="J144">
            <v>7.2916699999999999</v>
          </cell>
          <cell r="K144"/>
          <cell r="L144">
            <v>7.2164900000000003</v>
          </cell>
          <cell r="M144"/>
          <cell r="N144">
            <v>6.7415700000000003</v>
          </cell>
          <cell r="O144"/>
          <cell r="P144">
            <v>10.227270000000001</v>
          </cell>
          <cell r="Q144"/>
          <cell r="R144">
            <v>7.8378360000000002</v>
          </cell>
          <cell r="S144"/>
          <cell r="T144" t="str">
            <v>Y</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453</v>
          </cell>
          <cell r="H145" t="str">
            <v>Percentage of high risk long-stay residents with pressure ulcers</v>
          </cell>
          <cell r="I145" t="str">
            <v>Long Stay</v>
          </cell>
          <cell r="J145">
            <v>7.8125</v>
          </cell>
          <cell r="K145"/>
          <cell r="L145">
            <v>6.7796599999999998</v>
          </cell>
          <cell r="M145"/>
          <cell r="N145">
            <v>3.5087700000000002</v>
          </cell>
          <cell r="O145"/>
          <cell r="P145">
            <v>5.2631600000000001</v>
          </cell>
          <cell r="Q145"/>
          <cell r="R145">
            <v>5.9071730000000002</v>
          </cell>
          <cell r="S145"/>
          <cell r="T145" t="str">
            <v>Y</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453</v>
          </cell>
          <cell r="H146" t="str">
            <v>Percentage of high risk long-stay residents with pressure ulcers</v>
          </cell>
          <cell r="I146" t="str">
            <v>Long Stay</v>
          </cell>
          <cell r="J146">
            <v>18.88889</v>
          </cell>
          <cell r="K146"/>
          <cell r="L146">
            <v>18.26923</v>
          </cell>
          <cell r="M146"/>
          <cell r="N146">
            <v>14.28571</v>
          </cell>
          <cell r="O146"/>
          <cell r="P146">
            <v>13.63636</v>
          </cell>
          <cell r="Q146"/>
          <cell r="R146">
            <v>16.315788000000001</v>
          </cell>
          <cell r="S146"/>
          <cell r="T146" t="str">
            <v>Y</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453</v>
          </cell>
          <cell r="H147" t="str">
            <v>Percentage of high risk long-stay residents with pressure ulcers</v>
          </cell>
          <cell r="I147" t="str">
            <v>Long Stay</v>
          </cell>
          <cell r="J147">
            <v>12.962960000000001</v>
          </cell>
          <cell r="K147"/>
          <cell r="L147">
            <v>8.7719299999999993</v>
          </cell>
          <cell r="M147"/>
          <cell r="N147">
            <v>21.31148</v>
          </cell>
          <cell r="O147"/>
          <cell r="P147">
            <v>12.307689999999999</v>
          </cell>
          <cell r="Q147"/>
          <cell r="R147">
            <v>13.924051</v>
          </cell>
          <cell r="S147"/>
          <cell r="T147" t="str">
            <v>Y</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453</v>
          </cell>
          <cell r="H148" t="str">
            <v>Percentage of high risk long-stay residents with pressure ulcers</v>
          </cell>
          <cell r="I148" t="str">
            <v>Long Stay</v>
          </cell>
          <cell r="J148">
            <v>6.6666699999999999</v>
          </cell>
          <cell r="K148"/>
          <cell r="L148">
            <v>9.6774199999999997</v>
          </cell>
          <cell r="M148"/>
          <cell r="N148">
            <v>14.0625</v>
          </cell>
          <cell r="O148"/>
          <cell r="P148">
            <v>18.032789999999999</v>
          </cell>
          <cell r="Q148"/>
          <cell r="R148">
            <v>12.145751000000001</v>
          </cell>
          <cell r="S148"/>
          <cell r="T148" t="str">
            <v>Y</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453</v>
          </cell>
          <cell r="H149" t="str">
            <v>Percentage of high risk long-stay residents with pressure ulcers</v>
          </cell>
          <cell r="I149" t="str">
            <v>Long Stay</v>
          </cell>
          <cell r="J149">
            <v>2.9850699999999999</v>
          </cell>
          <cell r="K149"/>
          <cell r="L149">
            <v>1.5625</v>
          </cell>
          <cell r="M149"/>
          <cell r="N149">
            <v>0</v>
          </cell>
          <cell r="O149"/>
          <cell r="P149">
            <v>4.4776100000000003</v>
          </cell>
          <cell r="Q149"/>
          <cell r="R149">
            <v>2.3346290000000001</v>
          </cell>
          <cell r="S149"/>
          <cell r="T149" t="str">
            <v>Y</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453</v>
          </cell>
          <cell r="H150" t="str">
            <v>Percentage of high risk long-stay residents with pressure ulcers</v>
          </cell>
          <cell r="I150" t="str">
            <v>Long Stay</v>
          </cell>
          <cell r="J150">
            <v>6.9767400000000004</v>
          </cell>
          <cell r="K150"/>
          <cell r="L150">
            <v>7.8947399999999996</v>
          </cell>
          <cell r="M150"/>
          <cell r="N150">
            <v>12.5</v>
          </cell>
          <cell r="O150"/>
          <cell r="P150">
            <v>18.75</v>
          </cell>
          <cell r="Q150"/>
          <cell r="R150">
            <v>11.111110999999999</v>
          </cell>
          <cell r="S150"/>
          <cell r="T150" t="str">
            <v>Y</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453</v>
          </cell>
          <cell r="H151" t="str">
            <v>Percentage of high risk long-stay residents with pressure ulcers</v>
          </cell>
          <cell r="I151" t="str">
            <v>Long Stay</v>
          </cell>
          <cell r="J151">
            <v>10.86957</v>
          </cell>
          <cell r="K151"/>
          <cell r="L151">
            <v>6.1224499999999997</v>
          </cell>
          <cell r="M151"/>
          <cell r="N151">
            <v>12.244899999999999</v>
          </cell>
          <cell r="O151"/>
          <cell r="P151">
            <v>7.4074099999999996</v>
          </cell>
          <cell r="Q151"/>
          <cell r="R151">
            <v>9.0909119999999994</v>
          </cell>
          <cell r="S151"/>
          <cell r="T151" t="str">
            <v>Y</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453</v>
          </cell>
          <cell r="H152" t="str">
            <v>Percentage of high risk long-stay residents with pressure ulcers</v>
          </cell>
          <cell r="I152" t="str">
            <v>Long Stay</v>
          </cell>
          <cell r="J152">
            <v>4.1666699999999999</v>
          </cell>
          <cell r="K152"/>
          <cell r="L152">
            <v>8.1632700000000007</v>
          </cell>
          <cell r="M152"/>
          <cell r="N152">
            <v>7.5471700000000004</v>
          </cell>
          <cell r="O152"/>
          <cell r="P152">
            <v>4.3478300000000001</v>
          </cell>
          <cell r="Q152"/>
          <cell r="R152">
            <v>6.122452</v>
          </cell>
          <cell r="S152"/>
          <cell r="T152" t="str">
            <v>Y</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453</v>
          </cell>
          <cell r="H153" t="str">
            <v>Percentage of high risk long-stay residents with pressure ulcers</v>
          </cell>
          <cell r="I153" t="str">
            <v>Long Stay</v>
          </cell>
          <cell r="J153">
            <v>6.0606099999999996</v>
          </cell>
          <cell r="K153"/>
          <cell r="L153">
            <v>6.1538500000000003</v>
          </cell>
          <cell r="M153"/>
          <cell r="N153">
            <v>5.7142900000000001</v>
          </cell>
          <cell r="O153"/>
          <cell r="P153">
            <v>5.7142900000000001</v>
          </cell>
          <cell r="Q153"/>
          <cell r="R153">
            <v>5.9040629999999998</v>
          </cell>
          <cell r="S153"/>
          <cell r="T153" t="str">
            <v>Y</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453</v>
          </cell>
          <cell r="H154" t="str">
            <v>Percentage of high risk long-stay residents with pressure ulcers</v>
          </cell>
          <cell r="I154" t="str">
            <v>Long Stay</v>
          </cell>
          <cell r="J154">
            <v>6.3157899999999998</v>
          </cell>
          <cell r="K154"/>
          <cell r="L154">
            <v>4</v>
          </cell>
          <cell r="M154"/>
          <cell r="N154">
            <v>6.7961200000000002</v>
          </cell>
          <cell r="O154"/>
          <cell r="P154">
            <v>8.3333300000000001</v>
          </cell>
          <cell r="Q154"/>
          <cell r="R154">
            <v>6.4039409999999997</v>
          </cell>
          <cell r="S154"/>
          <cell r="T154" t="str">
            <v>Y</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453</v>
          </cell>
          <cell r="H155" t="str">
            <v>Percentage of high risk long-stay residents with pressure ulcers</v>
          </cell>
          <cell r="I155" t="str">
            <v>Long Stay</v>
          </cell>
          <cell r="J155">
            <v>6.25</v>
          </cell>
          <cell r="K155"/>
          <cell r="L155">
            <v>9.6774199999999997</v>
          </cell>
          <cell r="M155"/>
          <cell r="N155">
            <v>11.428570000000001</v>
          </cell>
          <cell r="O155"/>
          <cell r="P155">
            <v>9.2105300000000003</v>
          </cell>
          <cell r="Q155"/>
          <cell r="R155">
            <v>9.3750009999999993</v>
          </cell>
          <cell r="S155"/>
          <cell r="T155" t="str">
            <v>Y</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453</v>
          </cell>
          <cell r="H156" t="str">
            <v>Percentage of high risk long-stay residents with pressure ulcers</v>
          </cell>
          <cell r="I156" t="str">
            <v>Long Stay</v>
          </cell>
          <cell r="J156">
            <v>21.153849999999998</v>
          </cell>
          <cell r="K156"/>
          <cell r="L156">
            <v>9.0909099999999992</v>
          </cell>
          <cell r="M156"/>
          <cell r="N156">
            <v>11.32075</v>
          </cell>
          <cell r="O156"/>
          <cell r="P156">
            <v>19.642859999999999</v>
          </cell>
          <cell r="Q156"/>
          <cell r="R156">
            <v>15.277779000000001</v>
          </cell>
          <cell r="S156"/>
          <cell r="T156" t="str">
            <v>Y</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453</v>
          </cell>
          <cell r="H157" t="str">
            <v>Percentage of high risk long-stay residents with pressure ulcers</v>
          </cell>
          <cell r="I157" t="str">
            <v>Long Stay</v>
          </cell>
          <cell r="J157">
            <v>6.7796599999999998</v>
          </cell>
          <cell r="K157"/>
          <cell r="L157">
            <v>5.66038</v>
          </cell>
          <cell r="M157"/>
          <cell r="N157">
            <v>3.8461500000000002</v>
          </cell>
          <cell r="O157"/>
          <cell r="P157">
            <v>7.5471700000000004</v>
          </cell>
          <cell r="Q157"/>
          <cell r="R157">
            <v>5.9907830000000004</v>
          </cell>
          <cell r="S157"/>
          <cell r="T157" t="str">
            <v>Y</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453</v>
          </cell>
          <cell r="H158" t="str">
            <v>Percentage of high risk long-stay residents with pressure ulcers</v>
          </cell>
          <cell r="I158" t="str">
            <v>Long Stay</v>
          </cell>
          <cell r="J158">
            <v>7.3170700000000002</v>
          </cell>
          <cell r="K158"/>
          <cell r="L158">
            <v>13.88889</v>
          </cell>
          <cell r="M158"/>
          <cell r="N158">
            <v>7.69231</v>
          </cell>
          <cell r="O158"/>
          <cell r="P158">
            <v>7.69231</v>
          </cell>
          <cell r="Q158"/>
          <cell r="R158">
            <v>9.0322589999999998</v>
          </cell>
          <cell r="S158"/>
          <cell r="T158" t="str">
            <v>Y</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453</v>
          </cell>
          <cell r="H159" t="str">
            <v>Percentage of high risk long-stay residents with pressure ulcers</v>
          </cell>
          <cell r="I159" t="str">
            <v>Long Stay</v>
          </cell>
          <cell r="J159">
            <v>8</v>
          </cell>
          <cell r="K159"/>
          <cell r="L159">
            <v>11.11111</v>
          </cell>
          <cell r="M159"/>
          <cell r="N159">
            <v>8.9552200000000006</v>
          </cell>
          <cell r="O159"/>
          <cell r="P159">
            <v>11.11111</v>
          </cell>
          <cell r="Q159"/>
          <cell r="R159">
            <v>9.9206330000000005</v>
          </cell>
          <cell r="S159"/>
          <cell r="T159" t="str">
            <v>Y</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453</v>
          </cell>
          <cell r="H160" t="str">
            <v>Percentage of high risk long-stay residents with pressure ulcers</v>
          </cell>
          <cell r="I160" t="str">
            <v>Long Stay</v>
          </cell>
          <cell r="J160">
            <v>7.5471700000000004</v>
          </cell>
          <cell r="K160"/>
          <cell r="L160">
            <v>14.03509</v>
          </cell>
          <cell r="M160"/>
          <cell r="N160">
            <v>14.754099999999999</v>
          </cell>
          <cell r="O160"/>
          <cell r="P160">
            <v>6.8965500000000004</v>
          </cell>
          <cell r="Q160"/>
          <cell r="R160">
            <v>10.917031</v>
          </cell>
          <cell r="S160"/>
          <cell r="T160" t="str">
            <v>Y</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453</v>
          </cell>
          <cell r="H161" t="str">
            <v>Percentage of high risk long-stay residents with pressure ulcers</v>
          </cell>
          <cell r="I161" t="str">
            <v>Long Stay</v>
          </cell>
          <cell r="J161">
            <v>4.3478300000000001</v>
          </cell>
          <cell r="K161"/>
          <cell r="L161">
            <v>5.8823499999999997</v>
          </cell>
          <cell r="M161"/>
          <cell r="N161">
            <v>8.88889</v>
          </cell>
          <cell r="O161"/>
          <cell r="P161">
            <v>9.4339600000000008</v>
          </cell>
          <cell r="Q161"/>
          <cell r="R161">
            <v>7.179487</v>
          </cell>
          <cell r="S161"/>
          <cell r="T161" t="str">
            <v>Y</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453</v>
          </cell>
          <cell r="H162" t="str">
            <v>Percentage of high risk long-stay residents with pressure ulcers</v>
          </cell>
          <cell r="I162" t="str">
            <v>Long Stay</v>
          </cell>
          <cell r="J162">
            <v>2.8169</v>
          </cell>
          <cell r="K162"/>
          <cell r="L162">
            <v>3.8961000000000001</v>
          </cell>
          <cell r="M162"/>
          <cell r="N162">
            <v>6.6666699999999999</v>
          </cell>
          <cell r="O162"/>
          <cell r="P162">
            <v>3.8961000000000001</v>
          </cell>
          <cell r="Q162"/>
          <cell r="R162">
            <v>4.3333320000000004</v>
          </cell>
          <cell r="S162"/>
          <cell r="T162" t="str">
            <v>Y</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453</v>
          </cell>
          <cell r="H163" t="str">
            <v>Percentage of high risk long-stay residents with pressure ulcers</v>
          </cell>
          <cell r="I163" t="str">
            <v>Long Stay</v>
          </cell>
          <cell r="J163">
            <v>6.9767400000000004</v>
          </cell>
          <cell r="K163"/>
          <cell r="L163">
            <v>2.1276600000000001</v>
          </cell>
          <cell r="M163"/>
          <cell r="N163">
            <v>10.34483</v>
          </cell>
          <cell r="O163"/>
          <cell r="P163">
            <v>6.1403499999999998</v>
          </cell>
          <cell r="Q163"/>
          <cell r="R163">
            <v>6.5853659999999996</v>
          </cell>
          <cell r="S163"/>
          <cell r="T163" t="str">
            <v>Y</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453</v>
          </cell>
          <cell r="H164" t="str">
            <v>Percentage of high risk long-stay residents with pressure ulcers</v>
          </cell>
          <cell r="I164" t="str">
            <v>Long Stay</v>
          </cell>
          <cell r="J164">
            <v>7.8125</v>
          </cell>
          <cell r="K164"/>
          <cell r="L164">
            <v>9.0909099999999992</v>
          </cell>
          <cell r="M164"/>
          <cell r="N164">
            <v>7.2727300000000001</v>
          </cell>
          <cell r="O164"/>
          <cell r="P164">
            <v>6.1224499999999997</v>
          </cell>
          <cell r="Q164"/>
          <cell r="R164">
            <v>7.7551030000000001</v>
          </cell>
          <cell r="S164"/>
          <cell r="T164" t="str">
            <v>Y</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453</v>
          </cell>
          <cell r="H165" t="str">
            <v>Percentage of high risk long-stay residents with pressure ulcers</v>
          </cell>
          <cell r="I165" t="str">
            <v>Long Stay</v>
          </cell>
          <cell r="J165">
            <v>7.69231</v>
          </cell>
          <cell r="K165"/>
          <cell r="L165">
            <v>12</v>
          </cell>
          <cell r="M165"/>
          <cell r="N165">
            <v>4.7618999999999998</v>
          </cell>
          <cell r="O165"/>
          <cell r="P165">
            <v>7.69231</v>
          </cell>
          <cell r="Q165"/>
          <cell r="R165">
            <v>8.1632660000000001</v>
          </cell>
          <cell r="S165"/>
          <cell r="T165" t="str">
            <v>Y</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453</v>
          </cell>
          <cell r="H166" t="str">
            <v>Percentage of high risk long-stay residents with pressure ulcers</v>
          </cell>
          <cell r="I166" t="str">
            <v>Long Stay</v>
          </cell>
          <cell r="J166">
            <v>9.1953999999999994</v>
          </cell>
          <cell r="K166"/>
          <cell r="L166">
            <v>8.9887599999999992</v>
          </cell>
          <cell r="M166"/>
          <cell r="N166">
            <v>9.9009900000000002</v>
          </cell>
          <cell r="O166"/>
          <cell r="P166">
            <v>6.6666699999999999</v>
          </cell>
          <cell r="Q166"/>
          <cell r="R166">
            <v>8.7193450000000006</v>
          </cell>
          <cell r="S166"/>
          <cell r="T166" t="str">
            <v>Y</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453</v>
          </cell>
          <cell r="H167" t="str">
            <v>Percentage of high risk long-stay residents with pressure ulcers</v>
          </cell>
          <cell r="I167" t="str">
            <v>Long Stay</v>
          </cell>
          <cell r="J167">
            <v>2.5640999999999998</v>
          </cell>
          <cell r="K167"/>
          <cell r="L167">
            <v>2.32558</v>
          </cell>
          <cell r="M167"/>
          <cell r="N167">
            <v>4.2553200000000002</v>
          </cell>
          <cell r="O167"/>
          <cell r="P167">
            <v>4.4444400000000002</v>
          </cell>
          <cell r="Q167"/>
          <cell r="R167">
            <v>3.4482740000000001</v>
          </cell>
          <cell r="S167"/>
          <cell r="T167" t="str">
            <v>Y</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453</v>
          </cell>
          <cell r="H168" t="str">
            <v>Percentage of high risk long-stay residents with pressure ulcers</v>
          </cell>
          <cell r="I168" t="str">
            <v>Long Stay</v>
          </cell>
          <cell r="J168">
            <v>10.86957</v>
          </cell>
          <cell r="K168"/>
          <cell r="L168">
            <v>10.9375</v>
          </cell>
          <cell r="M168"/>
          <cell r="N168">
            <v>8</v>
          </cell>
          <cell r="O168"/>
          <cell r="P168">
            <v>5.5555599999999998</v>
          </cell>
          <cell r="Q168"/>
          <cell r="R168">
            <v>8.8785070000000008</v>
          </cell>
          <cell r="S168"/>
          <cell r="T168" t="str">
            <v>Y</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453</v>
          </cell>
          <cell r="H169" t="str">
            <v>Percentage of high risk long-stay residents with pressure ulcers</v>
          </cell>
          <cell r="I169" t="str">
            <v>Long Stay</v>
          </cell>
          <cell r="J169">
            <v>13.25301</v>
          </cell>
          <cell r="K169"/>
          <cell r="L169">
            <v>10.66667</v>
          </cell>
          <cell r="M169"/>
          <cell r="N169">
            <v>15.58442</v>
          </cell>
          <cell r="O169"/>
          <cell r="P169">
            <v>9.8765400000000003</v>
          </cell>
          <cell r="Q169"/>
          <cell r="R169">
            <v>12.341773</v>
          </cell>
          <cell r="S169"/>
          <cell r="T169" t="str">
            <v>Y</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453</v>
          </cell>
          <cell r="H170" t="str">
            <v>Percentage of high risk long-stay residents with pressure ulcers</v>
          </cell>
          <cell r="I170" t="str">
            <v>Long Stay</v>
          </cell>
          <cell r="J170">
            <v>1.0309299999999999</v>
          </cell>
          <cell r="K170"/>
          <cell r="L170">
            <v>2.83019</v>
          </cell>
          <cell r="M170"/>
          <cell r="N170">
            <v>3.9603999999999999</v>
          </cell>
          <cell r="O170"/>
          <cell r="P170">
            <v>1.96078</v>
          </cell>
          <cell r="Q170"/>
          <cell r="R170">
            <v>2.4630550000000002</v>
          </cell>
          <cell r="S170"/>
          <cell r="T170" t="str">
            <v>Y</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453</v>
          </cell>
          <cell r="H171" t="str">
            <v>Percentage of high risk long-stay residents with pressure ulcers</v>
          </cell>
          <cell r="I171" t="str">
            <v>Long Stay</v>
          </cell>
          <cell r="J171">
            <v>8.4506999999999994</v>
          </cell>
          <cell r="K171"/>
          <cell r="L171">
            <v>4.1666699999999999</v>
          </cell>
          <cell r="M171"/>
          <cell r="N171">
            <v>4.0540500000000002</v>
          </cell>
          <cell r="O171"/>
          <cell r="P171">
            <v>4.2253499999999997</v>
          </cell>
          <cell r="Q171"/>
          <cell r="R171">
            <v>5.2083320000000004</v>
          </cell>
          <cell r="S171"/>
          <cell r="T171" t="str">
            <v>Y</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453</v>
          </cell>
          <cell r="H172" t="str">
            <v>Percentage of high risk long-stay residents with pressure ulcers</v>
          </cell>
          <cell r="I172" t="str">
            <v>Long Stay</v>
          </cell>
          <cell r="J172">
            <v>21.62162</v>
          </cell>
          <cell r="K172"/>
          <cell r="L172">
            <v>13.043480000000001</v>
          </cell>
          <cell r="M172"/>
          <cell r="N172">
            <v>13.95349</v>
          </cell>
          <cell r="O172"/>
          <cell r="P172">
            <v>8.1632700000000007</v>
          </cell>
          <cell r="Q172"/>
          <cell r="R172">
            <v>13.714288</v>
          </cell>
          <cell r="S172"/>
          <cell r="T172" t="str">
            <v>Y</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453</v>
          </cell>
          <cell r="H173" t="str">
            <v>Percentage of high risk long-stay residents with pressure ulcers</v>
          </cell>
          <cell r="I173" t="str">
            <v>Long Stay</v>
          </cell>
          <cell r="J173" t="str">
            <v>*</v>
          </cell>
          <cell r="K173">
            <v>9</v>
          </cell>
          <cell r="L173" t="str">
            <v>*</v>
          </cell>
          <cell r="M173">
            <v>9</v>
          </cell>
          <cell r="N173" t="str">
            <v>*</v>
          </cell>
          <cell r="O173">
            <v>9</v>
          </cell>
          <cell r="P173">
            <v>4.7618999999999998</v>
          </cell>
          <cell r="Q173"/>
          <cell r="R173">
            <v>1.4285699999999999</v>
          </cell>
          <cell r="S173"/>
          <cell r="T173" t="str">
            <v>Y</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453</v>
          </cell>
          <cell r="H174" t="str">
            <v>Percentage of high risk long-stay residents with pressure ulcers</v>
          </cell>
          <cell r="I174" t="str">
            <v>Long Stay</v>
          </cell>
          <cell r="J174">
            <v>7.1428599999999998</v>
          </cell>
          <cell r="K174"/>
          <cell r="L174">
            <v>11.290319999999999</v>
          </cell>
          <cell r="M174"/>
          <cell r="N174">
            <v>5.4545500000000002</v>
          </cell>
          <cell r="O174"/>
          <cell r="P174">
            <v>5.2631600000000001</v>
          </cell>
          <cell r="Q174"/>
          <cell r="R174">
            <v>7.3913060000000002</v>
          </cell>
          <cell r="S174"/>
          <cell r="T174" t="str">
            <v>Y</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453</v>
          </cell>
          <cell r="H175" t="str">
            <v>Percentage of high risk long-stay residents with pressure ulcers</v>
          </cell>
          <cell r="I175" t="str">
            <v>Long Stay</v>
          </cell>
          <cell r="J175">
            <v>2</v>
          </cell>
          <cell r="K175"/>
          <cell r="L175">
            <v>6.6666699999999999</v>
          </cell>
          <cell r="M175"/>
          <cell r="N175">
            <v>0</v>
          </cell>
          <cell r="O175"/>
          <cell r="P175">
            <v>13.33333</v>
          </cell>
          <cell r="Q175"/>
          <cell r="R175">
            <v>5.405405</v>
          </cell>
          <cell r="S175"/>
          <cell r="T175" t="str">
            <v>Y</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453</v>
          </cell>
          <cell r="H176" t="str">
            <v>Percentage of high risk long-stay residents with pressure ulcers</v>
          </cell>
          <cell r="I176" t="str">
            <v>Long Stay</v>
          </cell>
          <cell r="J176">
            <v>4.61538</v>
          </cell>
          <cell r="K176"/>
          <cell r="L176">
            <v>8.3333300000000001</v>
          </cell>
          <cell r="M176"/>
          <cell r="N176">
            <v>7.3529400000000003</v>
          </cell>
          <cell r="O176"/>
          <cell r="P176">
            <v>13.793100000000001</v>
          </cell>
          <cell r="Q176"/>
          <cell r="R176">
            <v>8.3665310000000002</v>
          </cell>
          <cell r="S176"/>
          <cell r="T176" t="str">
            <v>Y</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453</v>
          </cell>
          <cell r="H177" t="str">
            <v>Percentage of high risk long-stay residents with pressure ulcers</v>
          </cell>
          <cell r="I177" t="str">
            <v>Long Stay</v>
          </cell>
          <cell r="J177">
            <v>10.256410000000001</v>
          </cell>
          <cell r="K177"/>
          <cell r="L177">
            <v>10</v>
          </cell>
          <cell r="M177"/>
          <cell r="N177">
            <v>8.3333300000000001</v>
          </cell>
          <cell r="O177"/>
          <cell r="P177">
            <v>11.764709999999999</v>
          </cell>
          <cell r="Q177"/>
          <cell r="R177">
            <v>10.067114</v>
          </cell>
          <cell r="S177"/>
          <cell r="T177" t="str">
            <v>Y</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453</v>
          </cell>
          <cell r="H178" t="str">
            <v>Percentage of high risk long-stay residents with pressure ulcers</v>
          </cell>
          <cell r="I178" t="str">
            <v>Long Stay</v>
          </cell>
          <cell r="J178">
            <v>13.043480000000001</v>
          </cell>
          <cell r="K178"/>
          <cell r="L178">
            <v>16.66667</v>
          </cell>
          <cell r="M178"/>
          <cell r="N178">
            <v>7.69231</v>
          </cell>
          <cell r="O178"/>
          <cell r="P178">
            <v>13.043480000000001</v>
          </cell>
          <cell r="Q178"/>
          <cell r="R178">
            <v>12.500002</v>
          </cell>
          <cell r="S178"/>
          <cell r="T178" t="str">
            <v>Y</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453</v>
          </cell>
          <cell r="H179" t="str">
            <v>Percentage of high risk long-stay residents with pressure ulcers</v>
          </cell>
          <cell r="I179" t="str">
            <v>Long Stay</v>
          </cell>
          <cell r="J179">
            <v>10.34483</v>
          </cell>
          <cell r="K179"/>
          <cell r="L179">
            <v>14.705880000000001</v>
          </cell>
          <cell r="M179"/>
          <cell r="N179">
            <v>8.5714299999999994</v>
          </cell>
          <cell r="O179"/>
          <cell r="P179">
            <v>7.5</v>
          </cell>
          <cell r="Q179"/>
          <cell r="R179">
            <v>10.144928</v>
          </cell>
          <cell r="S179"/>
          <cell r="T179" t="str">
            <v>Y</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453</v>
          </cell>
          <cell r="H180" t="str">
            <v>Percentage of high risk long-stay residents with pressure ulcers</v>
          </cell>
          <cell r="I180" t="str">
            <v>Long Stay</v>
          </cell>
          <cell r="J180">
            <v>34.042549999999999</v>
          </cell>
          <cell r="K180"/>
          <cell r="L180">
            <v>19.298249999999999</v>
          </cell>
          <cell r="M180"/>
          <cell r="N180">
            <v>30.357140000000001</v>
          </cell>
          <cell r="O180"/>
          <cell r="P180">
            <v>25.454550000000001</v>
          </cell>
          <cell r="Q180"/>
          <cell r="R180">
            <v>26.976745000000001</v>
          </cell>
          <cell r="S180"/>
          <cell r="T180" t="str">
            <v>Y</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453</v>
          </cell>
          <cell r="H181" t="str">
            <v>Percentage of high risk long-stay residents with pressure ulcers</v>
          </cell>
          <cell r="I181" t="str">
            <v>Long Stay</v>
          </cell>
          <cell r="J181">
            <v>3.7037</v>
          </cell>
          <cell r="K181"/>
          <cell r="L181">
            <v>3.3333300000000001</v>
          </cell>
          <cell r="M181"/>
          <cell r="N181">
            <v>0</v>
          </cell>
          <cell r="O181"/>
          <cell r="P181">
            <v>3.44828</v>
          </cell>
          <cell r="Q181"/>
          <cell r="R181">
            <v>2.6315780000000002</v>
          </cell>
          <cell r="S181"/>
          <cell r="T181" t="str">
            <v>Y</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453</v>
          </cell>
          <cell r="H182" t="str">
            <v>Percentage of high risk long-stay residents with pressure ulcers</v>
          </cell>
          <cell r="I182" t="str">
            <v>Long Stay</v>
          </cell>
          <cell r="J182">
            <v>9.5238099999999992</v>
          </cell>
          <cell r="K182"/>
          <cell r="L182">
            <v>10.07752</v>
          </cell>
          <cell r="M182"/>
          <cell r="N182">
            <v>9.6296300000000006</v>
          </cell>
          <cell r="O182"/>
          <cell r="P182">
            <v>10.15625</v>
          </cell>
          <cell r="Q182"/>
          <cell r="R182">
            <v>9.8455600000000008</v>
          </cell>
          <cell r="S182"/>
          <cell r="T182" t="str">
            <v>Y</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453</v>
          </cell>
          <cell r="H183" t="str">
            <v>Percentage of high risk long-stay residents with pressure ulcers</v>
          </cell>
          <cell r="I183" t="str">
            <v>Long Stay</v>
          </cell>
          <cell r="J183">
            <v>6.5217400000000003</v>
          </cell>
          <cell r="K183"/>
          <cell r="L183">
            <v>8.6956500000000005</v>
          </cell>
          <cell r="M183"/>
          <cell r="N183">
            <v>4.1666699999999999</v>
          </cell>
          <cell r="O183"/>
          <cell r="P183">
            <v>4.7618999999999998</v>
          </cell>
          <cell r="Q183"/>
          <cell r="R183">
            <v>6.0439550000000004</v>
          </cell>
          <cell r="S183"/>
          <cell r="T183" t="str">
            <v>Y</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453</v>
          </cell>
          <cell r="H184" t="str">
            <v>Percentage of high risk long-stay residents with pressure ulcers</v>
          </cell>
          <cell r="I184" t="str">
            <v>Long Stay</v>
          </cell>
          <cell r="J184">
            <v>7.8947399999999996</v>
          </cell>
          <cell r="K184"/>
          <cell r="L184">
            <v>15.38462</v>
          </cell>
          <cell r="M184"/>
          <cell r="N184">
            <v>12.5</v>
          </cell>
          <cell r="O184"/>
          <cell r="P184">
            <v>8.1081099999999999</v>
          </cell>
          <cell r="Q184"/>
          <cell r="R184">
            <v>10.958907</v>
          </cell>
          <cell r="S184"/>
          <cell r="T184" t="str">
            <v>Y</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453</v>
          </cell>
          <cell r="H185" t="str">
            <v>Percentage of high risk long-stay residents with pressure ulcers</v>
          </cell>
          <cell r="I185" t="str">
            <v>Long Stay</v>
          </cell>
          <cell r="J185">
            <v>10.112360000000001</v>
          </cell>
          <cell r="K185"/>
          <cell r="L185">
            <v>6.5420600000000002</v>
          </cell>
          <cell r="M185"/>
          <cell r="N185">
            <v>4.1666699999999999</v>
          </cell>
          <cell r="O185"/>
          <cell r="P185">
            <v>5.5555599999999998</v>
          </cell>
          <cell r="Q185"/>
          <cell r="R185">
            <v>6.5445060000000002</v>
          </cell>
          <cell r="S185"/>
          <cell r="T185" t="str">
            <v>Y</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453</v>
          </cell>
          <cell r="H186" t="str">
            <v>Percentage of high risk long-stay residents with pressure ulcers</v>
          </cell>
          <cell r="I186" t="str">
            <v>Long Stay</v>
          </cell>
          <cell r="J186">
            <v>9.5238099999999992</v>
          </cell>
          <cell r="K186"/>
          <cell r="L186">
            <v>12.61261</v>
          </cell>
          <cell r="M186"/>
          <cell r="N186">
            <v>14.912280000000001</v>
          </cell>
          <cell r="O186"/>
          <cell r="P186">
            <v>17.592590000000001</v>
          </cell>
          <cell r="Q186"/>
          <cell r="R186">
            <v>13.698629</v>
          </cell>
          <cell r="S186"/>
          <cell r="T186" t="str">
            <v>Y</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453</v>
          </cell>
          <cell r="H187" t="str">
            <v>Percentage of high risk long-stay residents with pressure ulcers</v>
          </cell>
          <cell r="I187" t="str">
            <v>Long Stay</v>
          </cell>
          <cell r="J187">
            <v>10.909090000000001</v>
          </cell>
          <cell r="K187"/>
          <cell r="L187">
            <v>15.87302</v>
          </cell>
          <cell r="M187"/>
          <cell r="N187">
            <v>10.52632</v>
          </cell>
          <cell r="O187"/>
          <cell r="P187">
            <v>22.058820000000001</v>
          </cell>
          <cell r="Q187"/>
          <cell r="R187">
            <v>15.226338</v>
          </cell>
          <cell r="S187"/>
          <cell r="T187" t="str">
            <v>Y</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453</v>
          </cell>
          <cell r="H188" t="str">
            <v>Percentage of high risk long-stay residents with pressure ulcers</v>
          </cell>
          <cell r="I188" t="str">
            <v>Long Stay</v>
          </cell>
          <cell r="J188">
            <v>12.941179999999999</v>
          </cell>
          <cell r="K188"/>
          <cell r="L188">
            <v>20.779219999999999</v>
          </cell>
          <cell r="M188"/>
          <cell r="N188">
            <v>21.917809999999999</v>
          </cell>
          <cell r="O188"/>
          <cell r="P188">
            <v>13.924049999999999</v>
          </cell>
          <cell r="Q188"/>
          <cell r="R188">
            <v>17.197452999999999</v>
          </cell>
          <cell r="S188"/>
          <cell r="T188" t="str">
            <v>Y</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453</v>
          </cell>
          <cell r="H189" t="str">
            <v>Percentage of high risk long-stay residents with pressure ulcers</v>
          </cell>
          <cell r="I189" t="str">
            <v>Long Stay</v>
          </cell>
          <cell r="J189">
            <v>0</v>
          </cell>
          <cell r="K189"/>
          <cell r="L189">
            <v>6.8965500000000004</v>
          </cell>
          <cell r="M189"/>
          <cell r="N189">
            <v>4.1666699999999999</v>
          </cell>
          <cell r="O189"/>
          <cell r="P189">
            <v>3.3333300000000001</v>
          </cell>
          <cell r="Q189"/>
          <cell r="R189">
            <v>3.6363629999999998</v>
          </cell>
          <cell r="S189"/>
          <cell r="T189" t="str">
            <v>Y</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453</v>
          </cell>
          <cell r="H190" t="str">
            <v>Percentage of high risk long-stay residents with pressure ulcers</v>
          </cell>
          <cell r="I190" t="str">
            <v>Long Stay</v>
          </cell>
          <cell r="J190">
            <v>2.91262</v>
          </cell>
          <cell r="K190"/>
          <cell r="L190">
            <v>0.86956999999999995</v>
          </cell>
          <cell r="M190"/>
          <cell r="N190">
            <v>2.63158</v>
          </cell>
          <cell r="O190"/>
          <cell r="P190">
            <v>3.80952</v>
          </cell>
          <cell r="Q190"/>
          <cell r="R190">
            <v>2.517163</v>
          </cell>
          <cell r="S190"/>
          <cell r="T190" t="str">
            <v>Y</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453</v>
          </cell>
          <cell r="H191" t="str">
            <v>Percentage of high risk long-stay residents with pressure ulcers</v>
          </cell>
          <cell r="I191" t="str">
            <v>Long Stay</v>
          </cell>
          <cell r="J191">
            <v>4.7618999999999998</v>
          </cell>
          <cell r="K191"/>
          <cell r="L191">
            <v>4.3478300000000001</v>
          </cell>
          <cell r="M191"/>
          <cell r="N191">
            <v>9.0909099999999992</v>
          </cell>
          <cell r="O191"/>
          <cell r="P191">
            <v>8.6956500000000005</v>
          </cell>
          <cell r="Q191"/>
          <cell r="R191">
            <v>6.7415729999999998</v>
          </cell>
          <cell r="S191"/>
          <cell r="T191" t="str">
            <v>Y</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453</v>
          </cell>
          <cell r="H192" t="str">
            <v>Percentage of high risk long-stay residents with pressure ulcers</v>
          </cell>
          <cell r="I192" t="str">
            <v>Long Stay</v>
          </cell>
          <cell r="J192">
            <v>7.0175400000000003</v>
          </cell>
          <cell r="K192"/>
          <cell r="L192">
            <v>12.5</v>
          </cell>
          <cell r="M192"/>
          <cell r="N192">
            <v>10.34483</v>
          </cell>
          <cell r="O192"/>
          <cell r="P192">
            <v>15</v>
          </cell>
          <cell r="Q192"/>
          <cell r="R192">
            <v>11.255411</v>
          </cell>
          <cell r="S192"/>
          <cell r="T192" t="str">
            <v>Y</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453</v>
          </cell>
          <cell r="H193" t="str">
            <v>Percentage of high risk long-stay residents with pressure ulcers</v>
          </cell>
          <cell r="I193" t="str">
            <v>Long Stay</v>
          </cell>
          <cell r="J193">
            <v>6.8181799999999999</v>
          </cell>
          <cell r="K193"/>
          <cell r="L193">
            <v>6.1224499999999997</v>
          </cell>
          <cell r="M193"/>
          <cell r="N193">
            <v>10</v>
          </cell>
          <cell r="O193"/>
          <cell r="P193">
            <v>18.75</v>
          </cell>
          <cell r="Q193"/>
          <cell r="R193">
            <v>10.471204</v>
          </cell>
          <cell r="S193"/>
          <cell r="T193" t="str">
            <v>Y</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453</v>
          </cell>
          <cell r="H194" t="str">
            <v>Percentage of high risk long-stay residents with pressure ulcers</v>
          </cell>
          <cell r="I194" t="str">
            <v>Long Stay</v>
          </cell>
          <cell r="J194">
            <v>13.51351</v>
          </cell>
          <cell r="K194"/>
          <cell r="L194">
            <v>14.63415</v>
          </cell>
          <cell r="M194"/>
          <cell r="N194">
            <v>10.81081</v>
          </cell>
          <cell r="O194"/>
          <cell r="P194">
            <v>22.22222</v>
          </cell>
          <cell r="Q194"/>
          <cell r="R194">
            <v>15.231787000000001</v>
          </cell>
          <cell r="S194"/>
          <cell r="T194" t="str">
            <v>Y</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453</v>
          </cell>
          <cell r="H195" t="str">
            <v>Percentage of high risk long-stay residents with pressure ulcers</v>
          </cell>
          <cell r="I195" t="str">
            <v>Long Stay</v>
          </cell>
          <cell r="J195">
            <v>3.2258100000000001</v>
          </cell>
          <cell r="K195"/>
          <cell r="L195">
            <v>0</v>
          </cell>
          <cell r="M195"/>
          <cell r="N195">
            <v>0</v>
          </cell>
          <cell r="O195"/>
          <cell r="P195">
            <v>0</v>
          </cell>
          <cell r="Q195"/>
          <cell r="R195">
            <v>0.81967299999999998</v>
          </cell>
          <cell r="S195"/>
          <cell r="T195" t="str">
            <v>Y</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453</v>
          </cell>
          <cell r="H196" t="str">
            <v>Percentage of high risk long-stay residents with pressure ulcers</v>
          </cell>
          <cell r="I196" t="str">
            <v>Long Stay</v>
          </cell>
          <cell r="J196">
            <v>5.0847499999999997</v>
          </cell>
          <cell r="K196"/>
          <cell r="L196">
            <v>8.3333300000000001</v>
          </cell>
          <cell r="M196"/>
          <cell r="N196">
            <v>12.06897</v>
          </cell>
          <cell r="O196"/>
          <cell r="P196">
            <v>3.44828</v>
          </cell>
          <cell r="Q196"/>
          <cell r="R196">
            <v>7.2340450000000001</v>
          </cell>
          <cell r="S196"/>
          <cell r="T196" t="str">
            <v>Y</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453</v>
          </cell>
          <cell r="H197" t="str">
            <v>Percentage of high risk long-stay residents with pressure ulcers</v>
          </cell>
          <cell r="I197" t="str">
            <v>Long Stay</v>
          </cell>
          <cell r="J197">
            <v>8.3333300000000001</v>
          </cell>
          <cell r="K197"/>
          <cell r="L197">
            <v>4.2553200000000002</v>
          </cell>
          <cell r="M197"/>
          <cell r="N197">
            <v>10.41667</v>
          </cell>
          <cell r="O197"/>
          <cell r="P197">
            <v>8</v>
          </cell>
          <cell r="Q197"/>
          <cell r="R197">
            <v>7.7720209999999996</v>
          </cell>
          <cell r="S197"/>
          <cell r="T197" t="str">
            <v>Y</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453</v>
          </cell>
          <cell r="H198" t="str">
            <v>Percentage of high risk long-stay residents with pressure ulcers</v>
          </cell>
          <cell r="I198" t="str">
            <v>Long Stay</v>
          </cell>
          <cell r="J198">
            <v>5.0847499999999997</v>
          </cell>
          <cell r="K198"/>
          <cell r="L198">
            <v>3.3333300000000001</v>
          </cell>
          <cell r="M198"/>
          <cell r="N198">
            <v>4.61538</v>
          </cell>
          <cell r="O198"/>
          <cell r="P198">
            <v>5.7971000000000004</v>
          </cell>
          <cell r="Q198"/>
          <cell r="R198">
            <v>4.7430820000000002</v>
          </cell>
          <cell r="S198"/>
          <cell r="T198" t="str">
            <v>Y</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453</v>
          </cell>
          <cell r="H199" t="str">
            <v>Percentage of high risk long-stay residents with pressure ulcers</v>
          </cell>
          <cell r="I199" t="str">
            <v>Long Stay</v>
          </cell>
          <cell r="J199">
            <v>6.8965500000000004</v>
          </cell>
          <cell r="K199"/>
          <cell r="L199">
            <v>7.69231</v>
          </cell>
          <cell r="M199"/>
          <cell r="N199">
            <v>7.4074099999999996</v>
          </cell>
          <cell r="O199"/>
          <cell r="P199">
            <v>6.7796599999999998</v>
          </cell>
          <cell r="Q199"/>
          <cell r="R199">
            <v>7.1748880000000002</v>
          </cell>
          <cell r="S199"/>
          <cell r="T199" t="str">
            <v>Y</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453</v>
          </cell>
          <cell r="H200" t="str">
            <v>Percentage of high risk long-stay residents with pressure ulcers</v>
          </cell>
          <cell r="I200" t="str">
            <v>Long Stay</v>
          </cell>
          <cell r="J200">
            <v>17.142859999999999</v>
          </cell>
          <cell r="K200"/>
          <cell r="L200">
            <v>17.948720000000002</v>
          </cell>
          <cell r="M200"/>
          <cell r="N200">
            <v>9.0909099999999992</v>
          </cell>
          <cell r="O200"/>
          <cell r="P200">
            <v>7.1428599999999998</v>
          </cell>
          <cell r="Q200"/>
          <cell r="R200">
            <v>13.333335</v>
          </cell>
          <cell r="S200"/>
          <cell r="T200" t="str">
            <v>Y</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453</v>
          </cell>
          <cell r="H201" t="str">
            <v>Percentage of high risk long-stay residents with pressure ulcers</v>
          </cell>
          <cell r="I201" t="str">
            <v>Long Stay</v>
          </cell>
          <cell r="J201">
            <v>5</v>
          </cell>
          <cell r="K201"/>
          <cell r="L201">
            <v>4.5454499999999998</v>
          </cell>
          <cell r="M201"/>
          <cell r="N201">
            <v>1.49254</v>
          </cell>
          <cell r="O201"/>
          <cell r="P201">
            <v>1.38889</v>
          </cell>
          <cell r="Q201"/>
          <cell r="R201">
            <v>3.0188679999999999</v>
          </cell>
          <cell r="S201"/>
          <cell r="T201" t="str">
            <v>Y</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453</v>
          </cell>
          <cell r="H202" t="str">
            <v>Percentage of high risk long-stay residents with pressure ulcers</v>
          </cell>
          <cell r="I202" t="str">
            <v>Long Stay</v>
          </cell>
          <cell r="J202">
            <v>4.3478300000000001</v>
          </cell>
          <cell r="K202"/>
          <cell r="L202">
            <v>7.1428599999999998</v>
          </cell>
          <cell r="M202"/>
          <cell r="N202">
            <v>6.25</v>
          </cell>
          <cell r="O202"/>
          <cell r="P202">
            <v>6.6666699999999999</v>
          </cell>
          <cell r="Q202"/>
          <cell r="R202">
            <v>6.194693</v>
          </cell>
          <cell r="S202"/>
          <cell r="T202" t="str">
            <v>Y</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453</v>
          </cell>
          <cell r="H203" t="str">
            <v>Percentage of high risk long-stay residents with pressure ulcers</v>
          </cell>
          <cell r="I203" t="str">
            <v>Long Stay</v>
          </cell>
          <cell r="J203">
            <v>12.727270000000001</v>
          </cell>
          <cell r="K203"/>
          <cell r="L203">
            <v>15.517239999999999</v>
          </cell>
          <cell r="M203"/>
          <cell r="N203">
            <v>9.2592599999999994</v>
          </cell>
          <cell r="O203"/>
          <cell r="P203">
            <v>3.5714299999999999</v>
          </cell>
          <cell r="Q203"/>
          <cell r="R203">
            <v>10.313901</v>
          </cell>
          <cell r="S203"/>
          <cell r="T203" t="str">
            <v>Y</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453</v>
          </cell>
          <cell r="H204" t="str">
            <v>Percentage of high risk long-stay residents with pressure ulcers</v>
          </cell>
          <cell r="I204" t="str">
            <v>Long Stay</v>
          </cell>
          <cell r="J204">
            <v>9.0909099999999992</v>
          </cell>
          <cell r="K204"/>
          <cell r="L204">
            <v>14.28571</v>
          </cell>
          <cell r="M204"/>
          <cell r="N204">
            <v>13.725490000000001</v>
          </cell>
          <cell r="O204"/>
          <cell r="P204">
            <v>14</v>
          </cell>
          <cell r="Q204"/>
          <cell r="R204">
            <v>12.834224000000001</v>
          </cell>
          <cell r="S204"/>
          <cell r="T204" t="str">
            <v>Y</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453</v>
          </cell>
          <cell r="H205" t="str">
            <v>Percentage of high risk long-stay residents with pressure ulcers</v>
          </cell>
          <cell r="I205" t="str">
            <v>Long Stay</v>
          </cell>
          <cell r="J205">
            <v>2.2222200000000001</v>
          </cell>
          <cell r="K205"/>
          <cell r="L205">
            <v>5.7692300000000003</v>
          </cell>
          <cell r="M205"/>
          <cell r="N205">
            <v>6.8965500000000004</v>
          </cell>
          <cell r="O205"/>
          <cell r="P205">
            <v>5.2631600000000001</v>
          </cell>
          <cell r="Q205"/>
          <cell r="R205">
            <v>5.1886789999999996</v>
          </cell>
          <cell r="S205"/>
          <cell r="T205" t="str">
            <v>Y</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453</v>
          </cell>
          <cell r="H206" t="str">
            <v>Percentage of high risk long-stay residents with pressure ulcers</v>
          </cell>
          <cell r="I206" t="str">
            <v>Long Stay</v>
          </cell>
          <cell r="J206">
            <v>12.5</v>
          </cell>
          <cell r="K206"/>
          <cell r="L206">
            <v>11.32075</v>
          </cell>
          <cell r="M206"/>
          <cell r="N206">
            <v>13.114750000000001</v>
          </cell>
          <cell r="O206"/>
          <cell r="P206">
            <v>10.71429</v>
          </cell>
          <cell r="Q206"/>
          <cell r="R206">
            <v>11.946902</v>
          </cell>
          <cell r="S206"/>
          <cell r="T206" t="str">
            <v>Y</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453</v>
          </cell>
          <cell r="H207" t="str">
            <v>Percentage of high risk long-stay residents with pressure ulcers</v>
          </cell>
          <cell r="I207" t="str">
            <v>Long Stay</v>
          </cell>
          <cell r="J207">
            <v>5.4545500000000002</v>
          </cell>
          <cell r="K207"/>
          <cell r="L207">
            <v>4.8387099999999998</v>
          </cell>
          <cell r="M207"/>
          <cell r="N207">
            <v>9.0909099999999992</v>
          </cell>
          <cell r="O207"/>
          <cell r="P207">
            <v>10.14493</v>
          </cell>
          <cell r="Q207"/>
          <cell r="R207">
            <v>7.5396850000000004</v>
          </cell>
          <cell r="S207"/>
          <cell r="T207" t="str">
            <v>Y</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453</v>
          </cell>
          <cell r="H208" t="str">
            <v>Percentage of high risk long-stay residents with pressure ulcers</v>
          </cell>
          <cell r="I208" t="str">
            <v>Long Stay</v>
          </cell>
          <cell r="J208">
            <v>4</v>
          </cell>
          <cell r="K208"/>
          <cell r="L208">
            <v>2.1739099999999998</v>
          </cell>
          <cell r="M208"/>
          <cell r="N208">
            <v>6.5217400000000003</v>
          </cell>
          <cell r="O208"/>
          <cell r="P208">
            <v>4.1666699999999999</v>
          </cell>
          <cell r="Q208"/>
          <cell r="R208">
            <v>4.2105269999999999</v>
          </cell>
          <cell r="S208"/>
          <cell r="T208" t="str">
            <v>Y</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453</v>
          </cell>
          <cell r="H209" t="str">
            <v>Percentage of high risk long-stay residents with pressure ulcers</v>
          </cell>
          <cell r="I209" t="str">
            <v>Long Stay</v>
          </cell>
          <cell r="J209">
            <v>2.0833300000000001</v>
          </cell>
          <cell r="K209"/>
          <cell r="L209">
            <v>2</v>
          </cell>
          <cell r="M209"/>
          <cell r="N209">
            <v>4</v>
          </cell>
          <cell r="O209"/>
          <cell r="P209">
            <v>1.9230799999999999</v>
          </cell>
          <cell r="Q209"/>
          <cell r="R209">
            <v>2.5</v>
          </cell>
          <cell r="S209"/>
          <cell r="T209" t="str">
            <v>Y</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453</v>
          </cell>
          <cell r="H210" t="str">
            <v>Percentage of high risk long-stay residents with pressure ulcers</v>
          </cell>
          <cell r="I210" t="str">
            <v>Long Stay</v>
          </cell>
          <cell r="J210">
            <v>5.78512</v>
          </cell>
          <cell r="K210"/>
          <cell r="L210">
            <v>8.4033599999999993</v>
          </cell>
          <cell r="M210"/>
          <cell r="N210">
            <v>7.4766399999999997</v>
          </cell>
          <cell r="O210"/>
          <cell r="P210">
            <v>4.7169800000000004</v>
          </cell>
          <cell r="Q210"/>
          <cell r="R210">
            <v>6.6225160000000001</v>
          </cell>
          <cell r="S210"/>
          <cell r="T210" t="str">
            <v>Y</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453</v>
          </cell>
          <cell r="H211" t="str">
            <v>Percentage of high risk long-stay residents with pressure ulcers</v>
          </cell>
          <cell r="I211" t="str">
            <v>Long Stay</v>
          </cell>
          <cell r="J211">
            <v>23.25581</v>
          </cell>
          <cell r="K211"/>
          <cell r="L211">
            <v>32.558140000000002</v>
          </cell>
          <cell r="M211"/>
          <cell r="N211">
            <v>17.391300000000001</v>
          </cell>
          <cell r="O211"/>
          <cell r="P211">
            <v>20.408159999999999</v>
          </cell>
          <cell r="Q211"/>
          <cell r="R211">
            <v>23.204416999999999</v>
          </cell>
          <cell r="S211"/>
          <cell r="T211" t="str">
            <v>Y</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453</v>
          </cell>
          <cell r="H212" t="str">
            <v>Percentage of high risk long-stay residents with pressure ulcers</v>
          </cell>
          <cell r="I212" t="str">
            <v>Long Stay</v>
          </cell>
          <cell r="J212">
            <v>0</v>
          </cell>
          <cell r="K212"/>
          <cell r="L212">
            <v>5.2631600000000001</v>
          </cell>
          <cell r="M212"/>
          <cell r="N212">
            <v>6.7796599999999998</v>
          </cell>
          <cell r="O212"/>
          <cell r="P212">
            <v>2</v>
          </cell>
          <cell r="Q212"/>
          <cell r="R212">
            <v>3.61991</v>
          </cell>
          <cell r="S212"/>
          <cell r="T212" t="str">
            <v>Y</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453</v>
          </cell>
          <cell r="H213" t="str">
            <v>Percentage of high risk long-stay residents with pressure ulcers</v>
          </cell>
          <cell r="I213" t="str">
            <v>Long Stay</v>
          </cell>
          <cell r="J213">
            <v>15.68627</v>
          </cell>
          <cell r="K213"/>
          <cell r="L213">
            <v>10.909090000000001</v>
          </cell>
          <cell r="M213"/>
          <cell r="N213">
            <v>8.6956500000000005</v>
          </cell>
          <cell r="O213"/>
          <cell r="P213">
            <v>6.3829799999999999</v>
          </cell>
          <cell r="Q213"/>
          <cell r="R213">
            <v>10.552762</v>
          </cell>
          <cell r="S213"/>
          <cell r="T213" t="str">
            <v>Y</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453</v>
          </cell>
          <cell r="H214" t="str">
            <v>Percentage of high risk long-stay residents with pressure ulcers</v>
          </cell>
          <cell r="I214" t="str">
            <v>Long Stay</v>
          </cell>
          <cell r="J214">
            <v>4.87805</v>
          </cell>
          <cell r="K214"/>
          <cell r="L214">
            <v>8.1081099999999999</v>
          </cell>
          <cell r="M214"/>
          <cell r="N214">
            <v>12.820510000000001</v>
          </cell>
          <cell r="O214"/>
          <cell r="P214">
            <v>13.15789</v>
          </cell>
          <cell r="Q214"/>
          <cell r="R214">
            <v>9.6774179999999994</v>
          </cell>
          <cell r="S214"/>
          <cell r="T214" t="str">
            <v>Y</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453</v>
          </cell>
          <cell r="H215" t="str">
            <v>Percentage of high risk long-stay residents with pressure ulcers</v>
          </cell>
          <cell r="I215" t="str">
            <v>Long Stay</v>
          </cell>
          <cell r="J215">
            <v>12</v>
          </cell>
          <cell r="K215"/>
          <cell r="L215">
            <v>4.1666699999999999</v>
          </cell>
          <cell r="M215"/>
          <cell r="N215">
            <v>0</v>
          </cell>
          <cell r="O215"/>
          <cell r="P215">
            <v>3.3333300000000001</v>
          </cell>
          <cell r="Q215"/>
          <cell r="R215">
            <v>4.8543690000000002</v>
          </cell>
          <cell r="S215"/>
          <cell r="T215" t="str">
            <v>Y</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453</v>
          </cell>
          <cell r="H216" t="str">
            <v>Percentage of high risk long-stay residents with pressure ulcers</v>
          </cell>
          <cell r="I216" t="str">
            <v>Long Stay</v>
          </cell>
          <cell r="J216">
            <v>7.5949400000000002</v>
          </cell>
          <cell r="K216"/>
          <cell r="L216">
            <v>11.36364</v>
          </cell>
          <cell r="M216"/>
          <cell r="N216">
            <v>9.6385500000000004</v>
          </cell>
          <cell r="O216"/>
          <cell r="P216">
            <v>6.9444400000000002</v>
          </cell>
          <cell r="Q216"/>
          <cell r="R216">
            <v>9.0062110000000004</v>
          </cell>
          <cell r="S216"/>
          <cell r="T216" t="str">
            <v>Y</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453</v>
          </cell>
          <cell r="H217" t="str">
            <v>Percentage of high risk long-stay residents with pressure ulcers</v>
          </cell>
          <cell r="I217" t="str">
            <v>Long Stay</v>
          </cell>
          <cell r="J217">
            <v>6.6666699999999999</v>
          </cell>
          <cell r="K217"/>
          <cell r="L217">
            <v>9.1666699999999999</v>
          </cell>
          <cell r="M217"/>
          <cell r="N217">
            <v>6.6666699999999999</v>
          </cell>
          <cell r="O217"/>
          <cell r="P217">
            <v>7.2</v>
          </cell>
          <cell r="Q217"/>
          <cell r="R217">
            <v>7.4226830000000001</v>
          </cell>
          <cell r="S217"/>
          <cell r="T217" t="str">
            <v>Y</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453</v>
          </cell>
          <cell r="H218" t="str">
            <v>Percentage of high risk long-stay residents with pressure ulcers</v>
          </cell>
          <cell r="I218" t="str">
            <v>Long Stay</v>
          </cell>
          <cell r="J218">
            <v>8.8235299999999999</v>
          </cell>
          <cell r="K218"/>
          <cell r="L218">
            <v>11.11111</v>
          </cell>
          <cell r="M218"/>
          <cell r="N218">
            <v>3.0303</v>
          </cell>
          <cell r="O218"/>
          <cell r="P218">
            <v>2.8571399999999998</v>
          </cell>
          <cell r="Q218"/>
          <cell r="R218">
            <v>6.521738</v>
          </cell>
          <cell r="S218"/>
          <cell r="T218" t="str">
            <v>Y</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453</v>
          </cell>
          <cell r="H219" t="str">
            <v>Percentage of high risk long-stay residents with pressure ulcers</v>
          </cell>
          <cell r="I219" t="str">
            <v>Long Stay</v>
          </cell>
          <cell r="J219">
            <v>3.5714299999999999</v>
          </cell>
          <cell r="K219"/>
          <cell r="L219">
            <v>5.4054099999999998</v>
          </cell>
          <cell r="M219"/>
          <cell r="N219">
            <v>7.69231</v>
          </cell>
          <cell r="O219"/>
          <cell r="P219">
            <v>9.2592599999999994</v>
          </cell>
          <cell r="Q219"/>
          <cell r="R219">
            <v>7.0175460000000003</v>
          </cell>
          <cell r="S219"/>
          <cell r="T219" t="str">
            <v>Y</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453</v>
          </cell>
          <cell r="H220" t="str">
            <v>Percentage of high risk long-stay residents with pressure ulcers</v>
          </cell>
          <cell r="I220" t="str">
            <v>Long Stay</v>
          </cell>
          <cell r="J220">
            <v>14.705880000000001</v>
          </cell>
          <cell r="K220"/>
          <cell r="L220">
            <v>9.6774199999999997</v>
          </cell>
          <cell r="M220"/>
          <cell r="N220">
            <v>3.5714299999999999</v>
          </cell>
          <cell r="O220"/>
          <cell r="P220">
            <v>9.6774199999999997</v>
          </cell>
          <cell r="Q220"/>
          <cell r="R220">
            <v>9.6774190000000004</v>
          </cell>
          <cell r="S220"/>
          <cell r="T220" t="str">
            <v>Y</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453</v>
          </cell>
          <cell r="H221" t="str">
            <v>Percentage of high risk long-stay residents with pressure ulcers</v>
          </cell>
          <cell r="I221" t="str">
            <v>Long Stay</v>
          </cell>
          <cell r="J221">
            <v>4.87805</v>
          </cell>
          <cell r="K221"/>
          <cell r="L221">
            <v>4.7618999999999998</v>
          </cell>
          <cell r="M221"/>
          <cell r="N221">
            <v>7.69231</v>
          </cell>
          <cell r="O221"/>
          <cell r="P221">
            <v>7.5</v>
          </cell>
          <cell r="Q221"/>
          <cell r="R221">
            <v>6.1728389999999997</v>
          </cell>
          <cell r="S221"/>
          <cell r="T221" t="str">
            <v>Y</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453</v>
          </cell>
          <cell r="H222" t="str">
            <v>Percentage of high risk long-stay residents with pressure ulcers</v>
          </cell>
          <cell r="I222" t="str">
            <v>Long Stay</v>
          </cell>
          <cell r="J222" t="str">
            <v>*</v>
          </cell>
          <cell r="K222">
            <v>9</v>
          </cell>
          <cell r="L222" t="str">
            <v>*</v>
          </cell>
          <cell r="M222">
            <v>9</v>
          </cell>
          <cell r="N222" t="str">
            <v>*</v>
          </cell>
          <cell r="O222">
            <v>9</v>
          </cell>
          <cell r="P222" t="str">
            <v>*</v>
          </cell>
          <cell r="Q222">
            <v>9</v>
          </cell>
          <cell r="R222">
            <v>20.833331000000001</v>
          </cell>
          <cell r="S222"/>
          <cell r="T222" t="str">
            <v>Y</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453</v>
          </cell>
          <cell r="H223" t="str">
            <v>Percentage of high risk long-stay residents with pressure ulcers</v>
          </cell>
          <cell r="I223" t="str">
            <v>Long Stay</v>
          </cell>
          <cell r="J223">
            <v>13.75</v>
          </cell>
          <cell r="K223"/>
          <cell r="L223">
            <v>12.65823</v>
          </cell>
          <cell r="M223"/>
          <cell r="N223">
            <v>13.51351</v>
          </cell>
          <cell r="O223"/>
          <cell r="P223">
            <v>15.85366</v>
          </cell>
          <cell r="Q223"/>
          <cell r="R223">
            <v>13.968254</v>
          </cell>
          <cell r="S223"/>
          <cell r="T223" t="str">
            <v>Y</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453</v>
          </cell>
          <cell r="H224" t="str">
            <v>Percentage of high risk long-stay residents with pressure ulcers</v>
          </cell>
          <cell r="I224" t="str">
            <v>Long Stay</v>
          </cell>
          <cell r="J224">
            <v>15.094340000000001</v>
          </cell>
          <cell r="K224"/>
          <cell r="L224">
            <v>16</v>
          </cell>
          <cell r="M224"/>
          <cell r="N224">
            <v>11.32075</v>
          </cell>
          <cell r="O224"/>
          <cell r="P224">
            <v>5.4545500000000002</v>
          </cell>
          <cell r="Q224"/>
          <cell r="R224">
            <v>11.848341</v>
          </cell>
          <cell r="S224"/>
          <cell r="T224" t="str">
            <v>Y</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453</v>
          </cell>
          <cell r="H225" t="str">
            <v>Percentage of high risk long-stay residents with pressure ulcers</v>
          </cell>
          <cell r="I225" t="str">
            <v>Long Stay</v>
          </cell>
          <cell r="J225">
            <v>8</v>
          </cell>
          <cell r="K225"/>
          <cell r="L225">
            <v>4</v>
          </cell>
          <cell r="M225"/>
          <cell r="N225">
            <v>0</v>
          </cell>
          <cell r="O225"/>
          <cell r="P225">
            <v>0</v>
          </cell>
          <cell r="Q225"/>
          <cell r="R225">
            <v>2.970297</v>
          </cell>
          <cell r="S225"/>
          <cell r="T225" t="str">
            <v>Y</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453</v>
          </cell>
          <cell r="H226" t="str">
            <v>Percentage of high risk long-stay residents with pressure ulcers</v>
          </cell>
          <cell r="I226" t="str">
            <v>Long Stay</v>
          </cell>
          <cell r="J226">
            <v>7.5757599999999998</v>
          </cell>
          <cell r="K226"/>
          <cell r="L226">
            <v>8.4745799999999996</v>
          </cell>
          <cell r="M226"/>
          <cell r="N226">
            <v>12.12121</v>
          </cell>
          <cell r="O226"/>
          <cell r="P226">
            <v>6.1538500000000003</v>
          </cell>
          <cell r="Q226"/>
          <cell r="R226">
            <v>8.5937520000000003</v>
          </cell>
          <cell r="S226"/>
          <cell r="T226" t="str">
            <v>Y</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453</v>
          </cell>
          <cell r="H227" t="str">
            <v>Percentage of high risk long-stay residents with pressure ulcers</v>
          </cell>
          <cell r="I227" t="str">
            <v>Long Stay</v>
          </cell>
          <cell r="J227">
            <v>0</v>
          </cell>
          <cell r="K227"/>
          <cell r="L227">
            <v>0</v>
          </cell>
          <cell r="M227"/>
          <cell r="N227">
            <v>3.7037</v>
          </cell>
          <cell r="O227"/>
          <cell r="P227">
            <v>3.125</v>
          </cell>
          <cell r="Q227"/>
          <cell r="R227">
            <v>1.8691580000000001</v>
          </cell>
          <cell r="S227"/>
          <cell r="T227" t="str">
            <v>Y</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453</v>
          </cell>
          <cell r="H228" t="str">
            <v>Percentage of high risk long-stay residents with pressure ulcers</v>
          </cell>
          <cell r="I228" t="str">
            <v>Long Stay</v>
          </cell>
          <cell r="J228">
            <v>10</v>
          </cell>
          <cell r="K228"/>
          <cell r="L228">
            <v>18.644069999999999</v>
          </cell>
          <cell r="M228"/>
          <cell r="N228">
            <v>13.793100000000001</v>
          </cell>
          <cell r="O228"/>
          <cell r="P228">
            <v>3.3898299999999999</v>
          </cell>
          <cell r="Q228"/>
          <cell r="R228">
            <v>11.440678</v>
          </cell>
          <cell r="S228"/>
          <cell r="T228" t="str">
            <v>Y</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453</v>
          </cell>
          <cell r="H229" t="str">
            <v>Percentage of high risk long-stay residents with pressure ulcers</v>
          </cell>
          <cell r="I229" t="str">
            <v>Long Stay</v>
          </cell>
          <cell r="J229">
            <v>2.9850699999999999</v>
          </cell>
          <cell r="K229"/>
          <cell r="L229">
            <v>4.3478300000000001</v>
          </cell>
          <cell r="M229"/>
          <cell r="N229">
            <v>3.125</v>
          </cell>
          <cell r="O229"/>
          <cell r="P229">
            <v>1.5872999999999999</v>
          </cell>
          <cell r="Q229"/>
          <cell r="R229">
            <v>3.0418249999999998</v>
          </cell>
          <cell r="S229"/>
          <cell r="T229" t="str">
            <v>Y</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453</v>
          </cell>
          <cell r="H230" t="str">
            <v>Percentage of high risk long-stay residents with pressure ulcers</v>
          </cell>
          <cell r="I230" t="str">
            <v>Long Stay</v>
          </cell>
          <cell r="J230">
            <v>7.9365100000000002</v>
          </cell>
          <cell r="K230"/>
          <cell r="L230">
            <v>11.47541</v>
          </cell>
          <cell r="M230"/>
          <cell r="N230">
            <v>19.047619999999998</v>
          </cell>
          <cell r="O230"/>
          <cell r="P230">
            <v>16.66667</v>
          </cell>
          <cell r="Q230"/>
          <cell r="R230">
            <v>13.692947999999999</v>
          </cell>
          <cell r="S230"/>
          <cell r="T230" t="str">
            <v>Y</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453</v>
          </cell>
          <cell r="H231" t="str">
            <v>Percentage of high risk long-stay residents with pressure ulcers</v>
          </cell>
          <cell r="I231" t="str">
            <v>Long Stay</v>
          </cell>
          <cell r="J231">
            <v>3.5714299999999999</v>
          </cell>
          <cell r="K231"/>
          <cell r="L231">
            <v>3.2967</v>
          </cell>
          <cell r="M231"/>
          <cell r="N231">
            <v>1.13636</v>
          </cell>
          <cell r="O231"/>
          <cell r="P231">
            <v>4.2105300000000003</v>
          </cell>
          <cell r="Q231"/>
          <cell r="R231">
            <v>3.0726249999999999</v>
          </cell>
          <cell r="S231"/>
          <cell r="T231" t="str">
            <v>Y</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453</v>
          </cell>
          <cell r="H232" t="str">
            <v>Percentage of high risk long-stay residents with pressure ulcers</v>
          </cell>
          <cell r="I232" t="str">
            <v>Long Stay</v>
          </cell>
          <cell r="J232">
            <v>7.69231</v>
          </cell>
          <cell r="K232"/>
          <cell r="L232">
            <v>9.7142900000000001</v>
          </cell>
          <cell r="M232"/>
          <cell r="N232">
            <v>10.795450000000001</v>
          </cell>
          <cell r="O232"/>
          <cell r="P232">
            <v>12.42604</v>
          </cell>
          <cell r="Q232"/>
          <cell r="R232">
            <v>10.159653</v>
          </cell>
          <cell r="S232"/>
          <cell r="T232" t="str">
            <v>Y</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453</v>
          </cell>
          <cell r="H233" t="str">
            <v>Percentage of high risk long-stay residents with pressure ulcers</v>
          </cell>
          <cell r="I233" t="str">
            <v>Long Stay</v>
          </cell>
          <cell r="J233">
            <v>7.3170700000000002</v>
          </cell>
          <cell r="K233"/>
          <cell r="L233">
            <v>9.3023299999999995</v>
          </cell>
          <cell r="M233"/>
          <cell r="N233">
            <v>8.5106400000000004</v>
          </cell>
          <cell r="O233"/>
          <cell r="P233">
            <v>20.83333</v>
          </cell>
          <cell r="Q233"/>
          <cell r="R233">
            <v>11.731843</v>
          </cell>
          <cell r="S233"/>
          <cell r="T233" t="str">
            <v>Y</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453</v>
          </cell>
          <cell r="H234" t="str">
            <v>Percentage of high risk long-stay residents with pressure ulcers</v>
          </cell>
          <cell r="I234" t="str">
            <v>Long Stay</v>
          </cell>
          <cell r="J234">
            <v>25.925930000000001</v>
          </cell>
          <cell r="K234"/>
          <cell r="L234">
            <v>18.75</v>
          </cell>
          <cell r="M234"/>
          <cell r="N234">
            <v>23.68421</v>
          </cell>
          <cell r="O234"/>
          <cell r="P234">
            <v>17.142859999999999</v>
          </cell>
          <cell r="Q234"/>
          <cell r="R234">
            <v>21.212122999999998</v>
          </cell>
          <cell r="S234"/>
          <cell r="T234" t="str">
            <v>Y</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453</v>
          </cell>
          <cell r="H235" t="str">
            <v>Percentage of high risk long-stay residents with pressure ulcers</v>
          </cell>
          <cell r="I235" t="str">
            <v>Long Stay</v>
          </cell>
          <cell r="J235">
            <v>11.84211</v>
          </cell>
          <cell r="K235"/>
          <cell r="L235">
            <v>8.4337300000000006</v>
          </cell>
          <cell r="M235"/>
          <cell r="N235">
            <v>9.0909099999999992</v>
          </cell>
          <cell r="O235"/>
          <cell r="P235">
            <v>4.5454499999999998</v>
          </cell>
          <cell r="Q235"/>
          <cell r="R235">
            <v>8.5910639999999994</v>
          </cell>
          <cell r="S235"/>
          <cell r="T235" t="str">
            <v>Y</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453</v>
          </cell>
          <cell r="H236" t="str">
            <v>Percentage of high risk long-stay residents with pressure ulcers</v>
          </cell>
          <cell r="I236" t="str">
            <v>Long Stay</v>
          </cell>
          <cell r="J236">
            <v>5.4545500000000002</v>
          </cell>
          <cell r="K236"/>
          <cell r="L236">
            <v>0</v>
          </cell>
          <cell r="M236"/>
          <cell r="N236">
            <v>1.6666700000000001</v>
          </cell>
          <cell r="O236"/>
          <cell r="P236">
            <v>1.8181799999999999</v>
          </cell>
          <cell r="Q236"/>
          <cell r="R236">
            <v>2.2222240000000002</v>
          </cell>
          <cell r="S236"/>
          <cell r="T236" t="str">
            <v>Y</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453</v>
          </cell>
          <cell r="H237" t="str">
            <v>Percentage of high risk long-stay residents with pressure ulcers</v>
          </cell>
          <cell r="I237" t="str">
            <v>Long Stay</v>
          </cell>
          <cell r="J237" t="str">
            <v>*</v>
          </cell>
          <cell r="K237">
            <v>9</v>
          </cell>
          <cell r="L237">
            <v>4.7618999999999998</v>
          </cell>
          <cell r="M237"/>
          <cell r="N237">
            <v>14.28571</v>
          </cell>
          <cell r="O237"/>
          <cell r="P237">
            <v>5</v>
          </cell>
          <cell r="Q237"/>
          <cell r="R237">
            <v>11.249997</v>
          </cell>
          <cell r="S237"/>
          <cell r="T237" t="str">
            <v>Y</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453</v>
          </cell>
          <cell r="H238" t="str">
            <v>Percentage of high risk long-stay residents with pressure ulcers</v>
          </cell>
          <cell r="I238" t="str">
            <v>Long Stay</v>
          </cell>
          <cell r="J238">
            <v>16.4557</v>
          </cell>
          <cell r="K238"/>
          <cell r="L238">
            <v>9.6385500000000004</v>
          </cell>
          <cell r="M238"/>
          <cell r="N238">
            <v>12.16216</v>
          </cell>
          <cell r="O238"/>
          <cell r="P238">
            <v>13.235290000000001</v>
          </cell>
          <cell r="Q238"/>
          <cell r="R238">
            <v>12.828946</v>
          </cell>
          <cell r="S238"/>
          <cell r="T238" t="str">
            <v>Y</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453</v>
          </cell>
          <cell r="H239" t="str">
            <v>Percentage of high risk long-stay residents with pressure ulcers</v>
          </cell>
          <cell r="I239" t="str">
            <v>Long Stay</v>
          </cell>
          <cell r="J239">
            <v>7.69231</v>
          </cell>
          <cell r="K239"/>
          <cell r="L239">
            <v>7.3170700000000002</v>
          </cell>
          <cell r="M239"/>
          <cell r="N239">
            <v>5.4054099999999998</v>
          </cell>
          <cell r="O239"/>
          <cell r="P239">
            <v>4.5454499999999998</v>
          </cell>
          <cell r="Q239"/>
          <cell r="R239">
            <v>6.2111799999999997</v>
          </cell>
          <cell r="S239"/>
          <cell r="T239" t="str">
            <v>Y</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453</v>
          </cell>
          <cell r="H240" t="str">
            <v>Percentage of high risk long-stay residents with pressure ulcers</v>
          </cell>
          <cell r="I240" t="str">
            <v>Long Stay</v>
          </cell>
          <cell r="J240">
            <v>12.727270000000001</v>
          </cell>
          <cell r="K240"/>
          <cell r="L240">
            <v>11.11111</v>
          </cell>
          <cell r="M240"/>
          <cell r="N240">
            <v>4.61538</v>
          </cell>
          <cell r="O240"/>
          <cell r="P240">
            <v>9.2307699999999997</v>
          </cell>
          <cell r="Q240"/>
          <cell r="R240">
            <v>9.2741919999999993</v>
          </cell>
          <cell r="S240"/>
          <cell r="T240" t="str">
            <v>Y</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453</v>
          </cell>
          <cell r="H241" t="str">
            <v>Percentage of high risk long-stay residents with pressure ulcers</v>
          </cell>
          <cell r="I241" t="str">
            <v>Long Stay</v>
          </cell>
          <cell r="J241">
            <v>14.10256</v>
          </cell>
          <cell r="K241"/>
          <cell r="L241">
            <v>10.97561</v>
          </cell>
          <cell r="M241"/>
          <cell r="N241">
            <v>19.5122</v>
          </cell>
          <cell r="O241"/>
          <cell r="P241">
            <v>16.853929999999998</v>
          </cell>
          <cell r="Q241"/>
          <cell r="R241">
            <v>15.407855</v>
          </cell>
          <cell r="S241"/>
          <cell r="T241" t="str">
            <v>Y</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453</v>
          </cell>
          <cell r="H242" t="str">
            <v>Percentage of high risk long-stay residents with pressure ulcers</v>
          </cell>
          <cell r="I242" t="str">
            <v>Long Stay</v>
          </cell>
          <cell r="J242" t="str">
            <v>*</v>
          </cell>
          <cell r="K242">
            <v>9</v>
          </cell>
          <cell r="L242" t="str">
            <v>*</v>
          </cell>
          <cell r="M242">
            <v>9</v>
          </cell>
          <cell r="N242" t="str">
            <v>*</v>
          </cell>
          <cell r="O242">
            <v>9</v>
          </cell>
          <cell r="P242" t="str">
            <v>*</v>
          </cell>
          <cell r="Q242">
            <v>9</v>
          </cell>
          <cell r="R242">
            <v>11.363638</v>
          </cell>
          <cell r="S242"/>
          <cell r="T242" t="str">
            <v>Y</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453</v>
          </cell>
          <cell r="H243" t="str">
            <v>Percentage of high risk long-stay residents with pressure ulcers</v>
          </cell>
          <cell r="I243" t="str">
            <v>Long Stay</v>
          </cell>
          <cell r="J243">
            <v>10.52632</v>
          </cell>
          <cell r="K243"/>
          <cell r="L243">
            <v>7.3170700000000002</v>
          </cell>
          <cell r="M243"/>
          <cell r="N243">
            <v>8.5106400000000004</v>
          </cell>
          <cell r="O243"/>
          <cell r="P243">
            <v>10.204079999999999</v>
          </cell>
          <cell r="Q243"/>
          <cell r="R243">
            <v>9.1428569999999993</v>
          </cell>
          <cell r="S243"/>
          <cell r="T243" t="str">
            <v>Y</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453</v>
          </cell>
          <cell r="H244" t="str">
            <v>Percentage of high risk long-stay residents with pressure ulcers</v>
          </cell>
          <cell r="I244" t="str">
            <v>Long Stay</v>
          </cell>
          <cell r="J244">
            <v>9.0909099999999992</v>
          </cell>
          <cell r="K244"/>
          <cell r="L244">
            <v>10.27397</v>
          </cell>
          <cell r="M244"/>
          <cell r="N244">
            <v>9.2105300000000003</v>
          </cell>
          <cell r="O244"/>
          <cell r="P244">
            <v>9.8684200000000004</v>
          </cell>
          <cell r="Q244"/>
          <cell r="R244">
            <v>9.6026489999999995</v>
          </cell>
          <cell r="S244"/>
          <cell r="T244" t="str">
            <v>Y</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453</v>
          </cell>
          <cell r="H245" t="str">
            <v>Percentage of high risk long-stay residents with pressure ulcers</v>
          </cell>
          <cell r="I245" t="str">
            <v>Long Stay</v>
          </cell>
          <cell r="J245">
            <v>16.98113</v>
          </cell>
          <cell r="K245"/>
          <cell r="L245">
            <v>13.043480000000001</v>
          </cell>
          <cell r="M245"/>
          <cell r="N245">
            <v>17.391300000000001</v>
          </cell>
          <cell r="O245"/>
          <cell r="P245">
            <v>16</v>
          </cell>
          <cell r="Q245"/>
          <cell r="R245">
            <v>15.897435</v>
          </cell>
          <cell r="S245"/>
          <cell r="T245" t="str">
            <v>Y</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453</v>
          </cell>
          <cell r="H246" t="str">
            <v>Percentage of high risk long-stay residents with pressure ulcers</v>
          </cell>
          <cell r="I246" t="str">
            <v>Long Stay</v>
          </cell>
          <cell r="J246">
            <v>10.86957</v>
          </cell>
          <cell r="K246"/>
          <cell r="L246">
            <v>6.6666699999999999</v>
          </cell>
          <cell r="M246"/>
          <cell r="N246">
            <v>6.3829799999999999</v>
          </cell>
          <cell r="O246"/>
          <cell r="P246">
            <v>12.5</v>
          </cell>
          <cell r="Q246"/>
          <cell r="R246">
            <v>8.8235320000000002</v>
          </cell>
          <cell r="S246"/>
          <cell r="T246" t="str">
            <v>Y</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453</v>
          </cell>
          <cell r="H247" t="str">
            <v>Percentage of high risk long-stay residents with pressure ulcers</v>
          </cell>
          <cell r="I247" t="str">
            <v>Long Stay</v>
          </cell>
          <cell r="J247">
            <v>5</v>
          </cell>
          <cell r="K247"/>
          <cell r="L247">
            <v>0</v>
          </cell>
          <cell r="M247"/>
          <cell r="N247">
            <v>8.6956500000000005</v>
          </cell>
          <cell r="O247"/>
          <cell r="P247">
            <v>15.68627</v>
          </cell>
          <cell r="Q247"/>
          <cell r="R247">
            <v>7.6086939999999998</v>
          </cell>
          <cell r="S247"/>
          <cell r="T247" t="str">
            <v>Y</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453</v>
          </cell>
          <cell r="H248" t="str">
            <v>Percentage of high risk long-stay residents with pressure ulcers</v>
          </cell>
          <cell r="I248" t="str">
            <v>Long Stay</v>
          </cell>
          <cell r="J248">
            <v>14.28571</v>
          </cell>
          <cell r="K248"/>
          <cell r="L248">
            <v>10</v>
          </cell>
          <cell r="M248"/>
          <cell r="N248">
            <v>10.34483</v>
          </cell>
          <cell r="O248"/>
          <cell r="P248">
            <v>16.66667</v>
          </cell>
          <cell r="Q248"/>
          <cell r="R248">
            <v>12.820513</v>
          </cell>
          <cell r="S248"/>
          <cell r="T248" t="str">
            <v>Y</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453</v>
          </cell>
          <cell r="H249" t="str">
            <v>Percentage of high risk long-stay residents with pressure ulcers</v>
          </cell>
          <cell r="I249" t="str">
            <v>Long Stay</v>
          </cell>
          <cell r="J249">
            <v>17.64706</v>
          </cell>
          <cell r="K249"/>
          <cell r="L249">
            <v>15.15152</v>
          </cell>
          <cell r="M249"/>
          <cell r="N249">
            <v>5.7142900000000001</v>
          </cell>
          <cell r="O249"/>
          <cell r="P249">
            <v>11.11111</v>
          </cell>
          <cell r="Q249"/>
          <cell r="R249">
            <v>12.318842999999999</v>
          </cell>
          <cell r="S249"/>
          <cell r="T249" t="str">
            <v>Y</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453</v>
          </cell>
          <cell r="H250" t="str">
            <v>Percentage of high risk long-stay residents with pressure ulcers</v>
          </cell>
          <cell r="I250" t="str">
            <v>Long Stay</v>
          </cell>
          <cell r="J250">
            <v>6.7796599999999998</v>
          </cell>
          <cell r="K250"/>
          <cell r="L250">
            <v>4.5454499999999998</v>
          </cell>
          <cell r="M250"/>
          <cell r="N250">
            <v>6.8493199999999996</v>
          </cell>
          <cell r="O250"/>
          <cell r="P250">
            <v>4.9382700000000002</v>
          </cell>
          <cell r="Q250"/>
          <cell r="R250">
            <v>5.7347669999999997</v>
          </cell>
          <cell r="S250"/>
          <cell r="T250" t="str">
            <v>Y</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453</v>
          </cell>
          <cell r="H251" t="str">
            <v>Percentage of high risk long-stay residents with pressure ulcers</v>
          </cell>
          <cell r="I251" t="str">
            <v>Long Stay</v>
          </cell>
          <cell r="J251">
            <v>14.47368</v>
          </cell>
          <cell r="K251"/>
          <cell r="L251">
            <v>16.438359999999999</v>
          </cell>
          <cell r="M251"/>
          <cell r="N251">
            <v>14.66667</v>
          </cell>
          <cell r="O251"/>
          <cell r="P251">
            <v>9.78261</v>
          </cell>
          <cell r="Q251"/>
          <cell r="R251">
            <v>13.607595999999999</v>
          </cell>
          <cell r="S251"/>
          <cell r="T251" t="str">
            <v>Y</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453</v>
          </cell>
          <cell r="H252" t="str">
            <v>Percentage of high risk long-stay residents with pressure ulcers</v>
          </cell>
          <cell r="I252" t="str">
            <v>Long Stay</v>
          </cell>
          <cell r="J252">
            <v>0</v>
          </cell>
          <cell r="K252"/>
          <cell r="L252">
            <v>4.7618999999999998</v>
          </cell>
          <cell r="M252"/>
          <cell r="N252">
            <v>18.181819999999998</v>
          </cell>
          <cell r="O252"/>
          <cell r="P252">
            <v>8.6956500000000005</v>
          </cell>
          <cell r="Q252"/>
          <cell r="R252">
            <v>8.0459759999999996</v>
          </cell>
          <cell r="S252"/>
          <cell r="T252" t="str">
            <v>Y</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453</v>
          </cell>
          <cell r="H253" t="str">
            <v>Percentage of high risk long-stay residents with pressure ulcers</v>
          </cell>
          <cell r="I253" t="str">
            <v>Long Stay</v>
          </cell>
          <cell r="J253">
            <v>7.1428599999999998</v>
          </cell>
          <cell r="K253"/>
          <cell r="L253">
            <v>3.5714299999999999</v>
          </cell>
          <cell r="M253"/>
          <cell r="N253">
            <v>3.3333300000000001</v>
          </cell>
          <cell r="O253"/>
          <cell r="P253">
            <v>3.7037</v>
          </cell>
          <cell r="Q253"/>
          <cell r="R253">
            <v>4.4247779999999999</v>
          </cell>
          <cell r="S253"/>
          <cell r="T253" t="str">
            <v>Y</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453</v>
          </cell>
          <cell r="H254" t="str">
            <v>Percentage of high risk long-stay residents with pressure ulcers</v>
          </cell>
          <cell r="I254" t="str">
            <v>Long Stay</v>
          </cell>
          <cell r="J254" t="str">
            <v>*</v>
          </cell>
          <cell r="K254">
            <v>9</v>
          </cell>
          <cell r="L254" t="str">
            <v>*</v>
          </cell>
          <cell r="M254">
            <v>9</v>
          </cell>
          <cell r="N254" t="str">
            <v>*</v>
          </cell>
          <cell r="O254">
            <v>9</v>
          </cell>
          <cell r="P254">
            <v>4.7618999999999998</v>
          </cell>
          <cell r="Q254"/>
          <cell r="R254">
            <v>11.111110999999999</v>
          </cell>
          <cell r="S254"/>
          <cell r="T254" t="str">
            <v>Y</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453</v>
          </cell>
          <cell r="H255" t="str">
            <v>Percentage of high risk long-stay residents with pressure ulcers</v>
          </cell>
          <cell r="I255" t="str">
            <v>Long Stay</v>
          </cell>
          <cell r="J255" t="str">
            <v>*</v>
          </cell>
          <cell r="K255">
            <v>9</v>
          </cell>
          <cell r="L255" t="str">
            <v>*</v>
          </cell>
          <cell r="M255">
            <v>9</v>
          </cell>
          <cell r="N255" t="str">
            <v>*</v>
          </cell>
          <cell r="O255">
            <v>9</v>
          </cell>
          <cell r="P255" t="str">
            <v>*</v>
          </cell>
          <cell r="Q255">
            <v>9</v>
          </cell>
          <cell r="R255">
            <v>7.3529439999999999</v>
          </cell>
          <cell r="S255"/>
          <cell r="T255" t="str">
            <v>Y</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453</v>
          </cell>
          <cell r="H256" t="str">
            <v>Percentage of high risk long-stay residents with pressure ulcers</v>
          </cell>
          <cell r="I256" t="str">
            <v>Long Stay</v>
          </cell>
          <cell r="J256">
            <v>4</v>
          </cell>
          <cell r="K256"/>
          <cell r="L256">
            <v>0</v>
          </cell>
          <cell r="M256"/>
          <cell r="N256">
            <v>12.5</v>
          </cell>
          <cell r="O256"/>
          <cell r="P256">
            <v>0</v>
          </cell>
          <cell r="Q256"/>
          <cell r="R256">
            <v>4.4943819999999999</v>
          </cell>
          <cell r="S256"/>
          <cell r="T256" t="str">
            <v>Y</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453</v>
          </cell>
          <cell r="H257" t="str">
            <v>Percentage of high risk long-stay residents with pressure ulcers</v>
          </cell>
          <cell r="I257" t="str">
            <v>Long Stay</v>
          </cell>
          <cell r="J257">
            <v>2.0408200000000001</v>
          </cell>
          <cell r="K257"/>
          <cell r="L257">
            <v>5.9405900000000003</v>
          </cell>
          <cell r="M257"/>
          <cell r="N257">
            <v>3.0612200000000001</v>
          </cell>
          <cell r="O257"/>
          <cell r="P257">
            <v>6.1224499999999997</v>
          </cell>
          <cell r="Q257"/>
          <cell r="R257">
            <v>4.3037960000000002</v>
          </cell>
          <cell r="S257"/>
          <cell r="T257" t="str">
            <v>Y</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453</v>
          </cell>
          <cell r="H258" t="str">
            <v>Percentage of high risk long-stay residents with pressure ulcers</v>
          </cell>
          <cell r="I258" t="str">
            <v>Long Stay</v>
          </cell>
          <cell r="J258">
            <v>2</v>
          </cell>
          <cell r="K258"/>
          <cell r="L258">
            <v>6.5573800000000002</v>
          </cell>
          <cell r="M258"/>
          <cell r="N258">
            <v>10.71429</v>
          </cell>
          <cell r="O258"/>
          <cell r="P258">
            <v>8</v>
          </cell>
          <cell r="Q258"/>
          <cell r="R258">
            <v>7.0247950000000001</v>
          </cell>
          <cell r="S258"/>
          <cell r="T258" t="str">
            <v>Y</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453</v>
          </cell>
          <cell r="H259" t="str">
            <v>Percentage of high risk long-stay residents with pressure ulcers</v>
          </cell>
          <cell r="I259" t="str">
            <v>Long Stay</v>
          </cell>
          <cell r="J259">
            <v>10.34483</v>
          </cell>
          <cell r="K259"/>
          <cell r="L259">
            <v>7.1428599999999998</v>
          </cell>
          <cell r="M259"/>
          <cell r="N259">
            <v>6.6666699999999999</v>
          </cell>
          <cell r="O259"/>
          <cell r="P259">
            <v>8.8235299999999999</v>
          </cell>
          <cell r="Q259"/>
          <cell r="R259">
            <v>8.2644649999999995</v>
          </cell>
          <cell r="S259"/>
          <cell r="T259" t="str">
            <v>Y</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453</v>
          </cell>
          <cell r="H260" t="str">
            <v>Percentage of high risk long-stay residents with pressure ulcers</v>
          </cell>
          <cell r="I260" t="str">
            <v>Long Stay</v>
          </cell>
          <cell r="J260">
            <v>3.125</v>
          </cell>
          <cell r="K260"/>
          <cell r="L260">
            <v>3.3333300000000001</v>
          </cell>
          <cell r="M260"/>
          <cell r="N260">
            <v>0</v>
          </cell>
          <cell r="O260"/>
          <cell r="P260">
            <v>0</v>
          </cell>
          <cell r="Q260"/>
          <cell r="R260">
            <v>1.8691580000000001</v>
          </cell>
          <cell r="S260"/>
          <cell r="T260" t="str">
            <v>Y</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453</v>
          </cell>
          <cell r="H261" t="str">
            <v>Percentage of high risk long-stay residents with pressure ulcers</v>
          </cell>
          <cell r="I261" t="str">
            <v>Long Stay</v>
          </cell>
          <cell r="J261" t="str">
            <v>*</v>
          </cell>
          <cell r="K261">
            <v>9</v>
          </cell>
          <cell r="L261" t="str">
            <v>*</v>
          </cell>
          <cell r="M261">
            <v>9</v>
          </cell>
          <cell r="N261" t="str">
            <v>*</v>
          </cell>
          <cell r="O261">
            <v>9</v>
          </cell>
          <cell r="P261" t="str">
            <v>*</v>
          </cell>
          <cell r="Q261">
            <v>9</v>
          </cell>
          <cell r="R261">
            <v>12.820513</v>
          </cell>
          <cell r="S261"/>
          <cell r="T261" t="str">
            <v>Y</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453</v>
          </cell>
          <cell r="H262" t="str">
            <v>Percentage of high risk long-stay residents with pressure ulcers</v>
          </cell>
          <cell r="I262" t="str">
            <v>Long Stay</v>
          </cell>
          <cell r="J262">
            <v>13.55932</v>
          </cell>
          <cell r="K262"/>
          <cell r="L262">
            <v>11.864409999999999</v>
          </cell>
          <cell r="M262"/>
          <cell r="N262">
            <v>9.5238099999999992</v>
          </cell>
          <cell r="O262"/>
          <cell r="P262">
            <v>9.5238099999999992</v>
          </cell>
          <cell r="Q262"/>
          <cell r="R262">
            <v>11.065574</v>
          </cell>
          <cell r="S262"/>
          <cell r="T262" t="str">
            <v>Y</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453</v>
          </cell>
          <cell r="H263" t="str">
            <v>Percentage of high risk long-stay residents with pressure ulcers</v>
          </cell>
          <cell r="I263" t="str">
            <v>Long Stay</v>
          </cell>
          <cell r="J263" t="str">
            <v>*</v>
          </cell>
          <cell r="K263">
            <v>9</v>
          </cell>
          <cell r="L263" t="str">
            <v>*</v>
          </cell>
          <cell r="M263">
            <v>9</v>
          </cell>
          <cell r="N263">
            <v>14.28571</v>
          </cell>
          <cell r="O263"/>
          <cell r="P263">
            <v>5</v>
          </cell>
          <cell r="Q263"/>
          <cell r="R263">
            <v>10.958904</v>
          </cell>
          <cell r="S263"/>
          <cell r="T263" t="str">
            <v>Y</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453</v>
          </cell>
          <cell r="H264" t="str">
            <v>Percentage of high risk long-stay residents with pressure ulcers</v>
          </cell>
          <cell r="I264" t="str">
            <v>Long Stay</v>
          </cell>
          <cell r="J264">
            <v>19.354839999999999</v>
          </cell>
          <cell r="K264"/>
          <cell r="L264">
            <v>9.0909099999999992</v>
          </cell>
          <cell r="M264"/>
          <cell r="N264">
            <v>13.63636</v>
          </cell>
          <cell r="O264"/>
          <cell r="P264">
            <v>12.5</v>
          </cell>
          <cell r="Q264"/>
          <cell r="R264">
            <v>14.141413999999999</v>
          </cell>
          <cell r="S264"/>
          <cell r="T264" t="str">
            <v>Y</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453</v>
          </cell>
          <cell r="H265" t="str">
            <v>Percentage of high risk long-stay residents with pressure ulcers</v>
          </cell>
          <cell r="I265" t="str">
            <v>Long Stay</v>
          </cell>
          <cell r="J265">
            <v>4.1666699999999999</v>
          </cell>
          <cell r="K265"/>
          <cell r="L265">
            <v>2.2727300000000001</v>
          </cell>
          <cell r="M265"/>
          <cell r="N265">
            <v>4.0816299999999996</v>
          </cell>
          <cell r="O265"/>
          <cell r="P265">
            <v>7.1428599999999998</v>
          </cell>
          <cell r="Q265"/>
          <cell r="R265">
            <v>4.3715859999999997</v>
          </cell>
          <cell r="S265"/>
          <cell r="T265" t="str">
            <v>Y</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453</v>
          </cell>
          <cell r="H266" t="str">
            <v>Percentage of high risk long-stay residents with pressure ulcers</v>
          </cell>
          <cell r="I266" t="str">
            <v>Long Stay</v>
          </cell>
          <cell r="J266">
            <v>11.11111</v>
          </cell>
          <cell r="K266"/>
          <cell r="L266">
            <v>6.0606099999999996</v>
          </cell>
          <cell r="M266"/>
          <cell r="N266">
            <v>2.9411800000000001</v>
          </cell>
          <cell r="O266"/>
          <cell r="P266">
            <v>13.33333</v>
          </cell>
          <cell r="Q266"/>
          <cell r="R266">
            <v>8.2706780000000002</v>
          </cell>
          <cell r="S266"/>
          <cell r="T266" t="str">
            <v>Y</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453</v>
          </cell>
          <cell r="H267" t="str">
            <v>Percentage of high risk long-stay residents with pressure ulcers</v>
          </cell>
          <cell r="I267" t="str">
            <v>Long Stay</v>
          </cell>
          <cell r="J267">
            <v>7.1428599999999998</v>
          </cell>
          <cell r="K267"/>
          <cell r="L267">
            <v>4.87805</v>
          </cell>
          <cell r="M267"/>
          <cell r="N267">
            <v>9.0909099999999992</v>
          </cell>
          <cell r="O267"/>
          <cell r="P267">
            <v>5</v>
          </cell>
          <cell r="Q267"/>
          <cell r="R267">
            <v>6.5868279999999997</v>
          </cell>
          <cell r="S267"/>
          <cell r="T267" t="str">
            <v>Y</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453</v>
          </cell>
          <cell r="H268" t="str">
            <v>Percentage of high risk long-stay residents with pressure ulcers</v>
          </cell>
          <cell r="I268" t="str">
            <v>Long Stay</v>
          </cell>
          <cell r="J268">
            <v>1.4285699999999999</v>
          </cell>
          <cell r="K268"/>
          <cell r="L268">
            <v>7.0422500000000001</v>
          </cell>
          <cell r="M268"/>
          <cell r="N268">
            <v>4.2253499999999997</v>
          </cell>
          <cell r="O268"/>
          <cell r="P268">
            <v>13.235290000000001</v>
          </cell>
          <cell r="Q268"/>
          <cell r="R268">
            <v>6.4285690000000004</v>
          </cell>
          <cell r="S268"/>
          <cell r="T268" t="str">
            <v>Y</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453</v>
          </cell>
          <cell r="H269" t="str">
            <v>Percentage of high risk long-stay residents with pressure ulcers</v>
          </cell>
          <cell r="I269" t="str">
            <v>Long Stay</v>
          </cell>
          <cell r="J269">
            <v>5.66038</v>
          </cell>
          <cell r="K269"/>
          <cell r="L269">
            <v>8.2568800000000007</v>
          </cell>
          <cell r="M269"/>
          <cell r="N269">
            <v>14.95327</v>
          </cell>
          <cell r="O269"/>
          <cell r="P269">
            <v>5.7142900000000001</v>
          </cell>
          <cell r="Q269"/>
          <cell r="R269">
            <v>8.6651070000000008</v>
          </cell>
          <cell r="S269"/>
          <cell r="T269" t="str">
            <v>Y</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453</v>
          </cell>
          <cell r="H270" t="str">
            <v>Percentage of high risk long-stay residents with pressure ulcers</v>
          </cell>
          <cell r="I270" t="str">
            <v>Long Stay</v>
          </cell>
          <cell r="J270">
            <v>6.8627500000000001</v>
          </cell>
          <cell r="K270"/>
          <cell r="L270">
            <v>7.2916699999999999</v>
          </cell>
          <cell r="M270"/>
          <cell r="N270">
            <v>4.3478300000000001</v>
          </cell>
          <cell r="O270"/>
          <cell r="P270">
            <v>8.5106400000000004</v>
          </cell>
          <cell r="Q270"/>
          <cell r="R270">
            <v>6.7708370000000002</v>
          </cell>
          <cell r="S270"/>
          <cell r="T270" t="str">
            <v>Y</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453</v>
          </cell>
          <cell r="H271" t="str">
            <v>Percentage of high risk long-stay residents with pressure ulcers</v>
          </cell>
          <cell r="I271" t="str">
            <v>Long Stay</v>
          </cell>
          <cell r="J271" t="str">
            <v>*</v>
          </cell>
          <cell r="K271">
            <v>9</v>
          </cell>
          <cell r="L271">
            <v>25</v>
          </cell>
          <cell r="M271"/>
          <cell r="N271">
            <v>12.5</v>
          </cell>
          <cell r="O271"/>
          <cell r="P271">
            <v>10</v>
          </cell>
          <cell r="Q271"/>
          <cell r="R271">
            <v>14.444444000000001</v>
          </cell>
          <cell r="S271"/>
          <cell r="T271" t="str">
            <v>Y</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453</v>
          </cell>
          <cell r="H272" t="str">
            <v>Percentage of high risk long-stay residents with pressure ulcers</v>
          </cell>
          <cell r="I272" t="str">
            <v>Long Stay</v>
          </cell>
          <cell r="J272">
            <v>6.5217400000000003</v>
          </cell>
          <cell r="K272"/>
          <cell r="L272">
            <v>2.32558</v>
          </cell>
          <cell r="M272"/>
          <cell r="N272">
            <v>9.7561</v>
          </cell>
          <cell r="O272"/>
          <cell r="P272">
            <v>5.4054099999999998</v>
          </cell>
          <cell r="Q272"/>
          <cell r="R272">
            <v>5.9880250000000004</v>
          </cell>
          <cell r="S272"/>
          <cell r="T272" t="str">
            <v>Y</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453</v>
          </cell>
          <cell r="H273" t="str">
            <v>Percentage of high risk long-stay residents with pressure ulcers</v>
          </cell>
          <cell r="I273" t="str">
            <v>Long Stay</v>
          </cell>
          <cell r="J273" t="str">
            <v>*</v>
          </cell>
          <cell r="K273">
            <v>9</v>
          </cell>
          <cell r="L273" t="str">
            <v>*</v>
          </cell>
          <cell r="M273">
            <v>9</v>
          </cell>
          <cell r="N273" t="str">
            <v>*</v>
          </cell>
          <cell r="O273">
            <v>9</v>
          </cell>
          <cell r="P273" t="str">
            <v>*</v>
          </cell>
          <cell r="Q273">
            <v>9</v>
          </cell>
          <cell r="R273">
            <v>25</v>
          </cell>
          <cell r="S273"/>
          <cell r="T273" t="str">
            <v>Y</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453</v>
          </cell>
          <cell r="H274" t="str">
            <v>Percentage of high risk long-stay residents with pressure ulcers</v>
          </cell>
          <cell r="I274" t="str">
            <v>Long Stay</v>
          </cell>
          <cell r="J274">
            <v>9.61538</v>
          </cell>
          <cell r="K274"/>
          <cell r="L274">
            <v>5.4545500000000002</v>
          </cell>
          <cell r="M274"/>
          <cell r="N274">
            <v>3.6363599999999998</v>
          </cell>
          <cell r="O274"/>
          <cell r="P274">
            <v>12.2807</v>
          </cell>
          <cell r="Q274"/>
          <cell r="R274">
            <v>7.762556</v>
          </cell>
          <cell r="S274"/>
          <cell r="T274" t="str">
            <v>Y</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453</v>
          </cell>
          <cell r="H275" t="str">
            <v>Percentage of high risk long-stay residents with pressure ulcers</v>
          </cell>
          <cell r="I275" t="str">
            <v>Long Stay</v>
          </cell>
          <cell r="J275">
            <v>15</v>
          </cell>
          <cell r="K275"/>
          <cell r="L275">
            <v>12</v>
          </cell>
          <cell r="M275"/>
          <cell r="N275">
            <v>13.043480000000001</v>
          </cell>
          <cell r="O275"/>
          <cell r="P275">
            <v>4.1666699999999999</v>
          </cell>
          <cell r="Q275"/>
          <cell r="R275">
            <v>10.869567</v>
          </cell>
          <cell r="S275"/>
          <cell r="T275" t="str">
            <v>Y</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453</v>
          </cell>
          <cell r="H276" t="str">
            <v>Percentage of high risk long-stay residents with pressure ulcers</v>
          </cell>
          <cell r="I276" t="str">
            <v>Long Stay</v>
          </cell>
          <cell r="J276">
            <v>5</v>
          </cell>
          <cell r="K276"/>
          <cell r="L276">
            <v>14.28571</v>
          </cell>
          <cell r="M276"/>
          <cell r="N276">
            <v>11.11111</v>
          </cell>
          <cell r="O276"/>
          <cell r="P276">
            <v>16.66667</v>
          </cell>
          <cell r="Q276"/>
          <cell r="R276">
            <v>12.121211000000001</v>
          </cell>
          <cell r="S276"/>
          <cell r="T276" t="str">
            <v>Y</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453</v>
          </cell>
          <cell r="H277" t="str">
            <v>Percentage of high risk long-stay residents with pressure ulcers</v>
          </cell>
          <cell r="I277" t="str">
            <v>Long Stay</v>
          </cell>
          <cell r="J277">
            <v>15</v>
          </cell>
          <cell r="K277"/>
          <cell r="L277">
            <v>8.1081099999999999</v>
          </cell>
          <cell r="M277"/>
          <cell r="N277">
            <v>9.5238099999999992</v>
          </cell>
          <cell r="O277"/>
          <cell r="P277">
            <v>14.28571</v>
          </cell>
          <cell r="Q277"/>
          <cell r="R277">
            <v>11.801242</v>
          </cell>
          <cell r="S277"/>
          <cell r="T277" t="str">
            <v>Y</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453</v>
          </cell>
          <cell r="H278" t="str">
            <v>Percentage of high risk long-stay residents with pressure ulcers</v>
          </cell>
          <cell r="I278" t="str">
            <v>Long Stay</v>
          </cell>
          <cell r="J278">
            <v>7.0175400000000003</v>
          </cell>
          <cell r="K278"/>
          <cell r="L278">
            <v>5.1724100000000002</v>
          </cell>
          <cell r="M278"/>
          <cell r="N278">
            <v>7.8125</v>
          </cell>
          <cell r="O278"/>
          <cell r="P278">
            <v>6.6666699999999999</v>
          </cell>
          <cell r="Q278"/>
          <cell r="R278">
            <v>6.6929129999999999</v>
          </cell>
          <cell r="S278"/>
          <cell r="T278" t="str">
            <v>Y</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453</v>
          </cell>
          <cell r="H279" t="str">
            <v>Percentage of high risk long-stay residents with pressure ulcers</v>
          </cell>
          <cell r="I279" t="str">
            <v>Long Stay</v>
          </cell>
          <cell r="J279">
            <v>4.3478300000000001</v>
          </cell>
          <cell r="K279"/>
          <cell r="L279">
            <v>0</v>
          </cell>
          <cell r="M279"/>
          <cell r="N279">
            <v>3.5714299999999999</v>
          </cell>
          <cell r="O279"/>
          <cell r="P279">
            <v>9.5238099999999992</v>
          </cell>
          <cell r="Q279"/>
          <cell r="R279">
            <v>4.0404049999999998</v>
          </cell>
          <cell r="S279"/>
          <cell r="T279" t="str">
            <v>Y</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453</v>
          </cell>
          <cell r="H280" t="str">
            <v>Percentage of high risk long-stay residents with pressure ulcers</v>
          </cell>
          <cell r="I280" t="str">
            <v>Long Stay</v>
          </cell>
          <cell r="J280">
            <v>13.63636</v>
          </cell>
          <cell r="K280"/>
          <cell r="L280">
            <v>14.28571</v>
          </cell>
          <cell r="M280"/>
          <cell r="N280">
            <v>13.51351</v>
          </cell>
          <cell r="O280"/>
          <cell r="P280">
            <v>13.88889</v>
          </cell>
          <cell r="Q280"/>
          <cell r="R280">
            <v>13.836475</v>
          </cell>
          <cell r="S280"/>
          <cell r="T280" t="str">
            <v>Y</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453</v>
          </cell>
          <cell r="H281" t="str">
            <v>Percentage of high risk long-stay residents with pressure ulcers</v>
          </cell>
          <cell r="I281" t="str">
            <v>Long Stay</v>
          </cell>
          <cell r="J281" t="str">
            <v>*</v>
          </cell>
          <cell r="K281">
            <v>9</v>
          </cell>
          <cell r="L281" t="str">
            <v>*</v>
          </cell>
          <cell r="M281">
            <v>9</v>
          </cell>
          <cell r="N281" t="str">
            <v>*</v>
          </cell>
          <cell r="O281">
            <v>9</v>
          </cell>
          <cell r="P281" t="str">
            <v>*</v>
          </cell>
          <cell r="Q281">
            <v>9</v>
          </cell>
          <cell r="R281">
            <v>1.333334</v>
          </cell>
          <cell r="S281"/>
          <cell r="T281" t="str">
            <v>Y</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453</v>
          </cell>
          <cell r="H282" t="str">
            <v>Percentage of high risk long-stay residents with pressure ulcers</v>
          </cell>
          <cell r="I282" t="str">
            <v>Long Stay</v>
          </cell>
          <cell r="J282" t="str">
            <v>*</v>
          </cell>
          <cell r="K282">
            <v>9</v>
          </cell>
          <cell r="L282" t="str">
            <v>*</v>
          </cell>
          <cell r="M282">
            <v>9</v>
          </cell>
          <cell r="N282" t="str">
            <v>*</v>
          </cell>
          <cell r="O282">
            <v>9</v>
          </cell>
          <cell r="P282" t="str">
            <v>*</v>
          </cell>
          <cell r="Q282">
            <v>9</v>
          </cell>
          <cell r="R282">
            <v>9.8360660000000006</v>
          </cell>
          <cell r="S282"/>
          <cell r="T282" t="str">
            <v>Y</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453</v>
          </cell>
          <cell r="H283" t="str">
            <v>Percentage of high risk long-stay residents with pressure ulcers</v>
          </cell>
          <cell r="I283" t="str">
            <v>Long Stay</v>
          </cell>
          <cell r="J283">
            <v>20.83333</v>
          </cell>
          <cell r="K283"/>
          <cell r="L283">
            <v>4.5454499999999998</v>
          </cell>
          <cell r="M283"/>
          <cell r="N283">
            <v>0</v>
          </cell>
          <cell r="O283"/>
          <cell r="P283">
            <v>0</v>
          </cell>
          <cell r="Q283"/>
          <cell r="R283">
            <v>6.5934049999999997</v>
          </cell>
          <cell r="S283"/>
          <cell r="T283" t="str">
            <v>Y</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453</v>
          </cell>
          <cell r="H284" t="str">
            <v>Percentage of high risk long-stay residents with pressure ulcers</v>
          </cell>
          <cell r="I284" t="str">
            <v>Long Stay</v>
          </cell>
          <cell r="J284">
            <v>8.3333300000000001</v>
          </cell>
          <cell r="K284"/>
          <cell r="L284">
            <v>8.7719299999999993</v>
          </cell>
          <cell r="M284"/>
          <cell r="N284">
            <v>8.4745799999999996</v>
          </cell>
          <cell r="O284"/>
          <cell r="P284">
            <v>5.2631600000000001</v>
          </cell>
          <cell r="Q284"/>
          <cell r="R284">
            <v>7.7253230000000004</v>
          </cell>
          <cell r="S284"/>
          <cell r="T284" t="str">
            <v>Y</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453</v>
          </cell>
          <cell r="H285" t="str">
            <v>Percentage of high risk long-stay residents with pressure ulcers</v>
          </cell>
          <cell r="I285" t="str">
            <v>Long Stay</v>
          </cell>
          <cell r="J285">
            <v>7.4074099999999996</v>
          </cell>
          <cell r="K285"/>
          <cell r="L285">
            <v>5.0847499999999997</v>
          </cell>
          <cell r="M285"/>
          <cell r="N285">
            <v>5.5555599999999998</v>
          </cell>
          <cell r="O285"/>
          <cell r="P285">
            <v>10.86957</v>
          </cell>
          <cell r="Q285"/>
          <cell r="R285">
            <v>7.0422580000000004</v>
          </cell>
          <cell r="S285"/>
          <cell r="T285" t="str">
            <v>Y</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453</v>
          </cell>
          <cell r="H286" t="str">
            <v>Percentage of high risk long-stay residents with pressure ulcers</v>
          </cell>
          <cell r="I286" t="str">
            <v>Long Stay</v>
          </cell>
          <cell r="J286">
            <v>16.98113</v>
          </cell>
          <cell r="K286"/>
          <cell r="L286">
            <v>9.0909099999999992</v>
          </cell>
          <cell r="M286"/>
          <cell r="N286">
            <v>12.06897</v>
          </cell>
          <cell r="O286"/>
          <cell r="P286">
            <v>11.11111</v>
          </cell>
          <cell r="Q286"/>
          <cell r="R286">
            <v>12.322276</v>
          </cell>
          <cell r="S286"/>
          <cell r="T286" t="str">
            <v>Y</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453</v>
          </cell>
          <cell r="H287" t="str">
            <v>Percentage of high risk long-stay residents with pressure ulcers</v>
          </cell>
          <cell r="I287" t="str">
            <v>Long Stay</v>
          </cell>
          <cell r="J287">
            <v>11.39241</v>
          </cell>
          <cell r="K287"/>
          <cell r="L287">
            <v>8.3333300000000001</v>
          </cell>
          <cell r="M287"/>
          <cell r="N287">
            <v>11.39241</v>
          </cell>
          <cell r="O287"/>
          <cell r="P287">
            <v>11.538460000000001</v>
          </cell>
          <cell r="Q287"/>
          <cell r="R287">
            <v>10.625000999999999</v>
          </cell>
          <cell r="S287"/>
          <cell r="T287" t="str">
            <v>Y</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453</v>
          </cell>
          <cell r="H288" t="str">
            <v>Percentage of high risk long-stay residents with pressure ulcers</v>
          </cell>
          <cell r="I288" t="str">
            <v>Long Stay</v>
          </cell>
          <cell r="J288">
            <v>7.69231</v>
          </cell>
          <cell r="K288"/>
          <cell r="L288">
            <v>6.25</v>
          </cell>
          <cell r="M288"/>
          <cell r="N288">
            <v>12.903230000000001</v>
          </cell>
          <cell r="O288"/>
          <cell r="P288">
            <v>7.69231</v>
          </cell>
          <cell r="Q288"/>
          <cell r="R288">
            <v>8.5937520000000003</v>
          </cell>
          <cell r="S288"/>
          <cell r="T288" t="str">
            <v>Y</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453</v>
          </cell>
          <cell r="H289" t="str">
            <v>Percentage of high risk long-stay residents with pressure ulcers</v>
          </cell>
          <cell r="I289" t="str">
            <v>Long Stay</v>
          </cell>
          <cell r="J289" t="str">
            <v>*</v>
          </cell>
          <cell r="K289">
            <v>9</v>
          </cell>
          <cell r="L289" t="str">
            <v>*</v>
          </cell>
          <cell r="M289">
            <v>9</v>
          </cell>
          <cell r="N289">
            <v>30.43478</v>
          </cell>
          <cell r="O289"/>
          <cell r="P289">
            <v>23.33333</v>
          </cell>
          <cell r="Q289"/>
          <cell r="R289">
            <v>21.839077</v>
          </cell>
          <cell r="S289"/>
          <cell r="T289" t="str">
            <v>Y</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453</v>
          </cell>
          <cell r="H290" t="str">
            <v>Percentage of high risk long-stay residents with pressure ulcers</v>
          </cell>
          <cell r="I290" t="str">
            <v>Long Stay</v>
          </cell>
          <cell r="J290">
            <v>13.63636</v>
          </cell>
          <cell r="K290"/>
          <cell r="L290">
            <v>14.28571</v>
          </cell>
          <cell r="M290"/>
          <cell r="N290">
            <v>16.12903</v>
          </cell>
          <cell r="O290"/>
          <cell r="P290">
            <v>11.594200000000001</v>
          </cell>
          <cell r="Q290"/>
          <cell r="R290">
            <v>13.857675</v>
          </cell>
          <cell r="S290"/>
          <cell r="T290" t="str">
            <v>Y</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453</v>
          </cell>
          <cell r="H291" t="str">
            <v>Percentage of high risk long-stay residents with pressure ulcers</v>
          </cell>
          <cell r="I291" t="str">
            <v>Long Stay</v>
          </cell>
          <cell r="J291" t="str">
            <v>*</v>
          </cell>
          <cell r="K291">
            <v>9</v>
          </cell>
          <cell r="L291" t="str">
            <v>*</v>
          </cell>
          <cell r="M291">
            <v>9</v>
          </cell>
          <cell r="N291" t="str">
            <v>*</v>
          </cell>
          <cell r="O291">
            <v>9</v>
          </cell>
          <cell r="P291" t="str">
            <v>*</v>
          </cell>
          <cell r="Q291">
            <v>9</v>
          </cell>
          <cell r="R291">
            <v>8.1967219999999994</v>
          </cell>
          <cell r="S291"/>
          <cell r="T291" t="str">
            <v>Y</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453</v>
          </cell>
          <cell r="H292" t="str">
            <v>Percentage of high risk long-stay residents with pressure ulcers</v>
          </cell>
          <cell r="I292" t="str">
            <v>Long Stay</v>
          </cell>
          <cell r="J292">
            <v>1.38889</v>
          </cell>
          <cell r="K292"/>
          <cell r="L292">
            <v>2.7777799999999999</v>
          </cell>
          <cell r="M292"/>
          <cell r="N292">
            <v>1.4492799999999999</v>
          </cell>
          <cell r="O292"/>
          <cell r="P292">
            <v>4.3478300000000001</v>
          </cell>
          <cell r="Q292"/>
          <cell r="R292">
            <v>2.622954</v>
          </cell>
          <cell r="S292"/>
          <cell r="T292" t="str">
            <v>Y</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453</v>
          </cell>
          <cell r="H293" t="str">
            <v>Percentage of high risk long-stay residents with pressure ulcers</v>
          </cell>
          <cell r="I293" t="str">
            <v>Long Stay</v>
          </cell>
          <cell r="J293">
            <v>13.15789</v>
          </cell>
          <cell r="K293"/>
          <cell r="L293">
            <v>4.4642900000000001</v>
          </cell>
          <cell r="M293"/>
          <cell r="N293">
            <v>7.2580600000000004</v>
          </cell>
          <cell r="O293"/>
          <cell r="P293">
            <v>11.607139999999999</v>
          </cell>
          <cell r="Q293"/>
          <cell r="R293">
            <v>9.0909069999999996</v>
          </cell>
          <cell r="S293"/>
          <cell r="T293" t="str">
            <v>Y</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453</v>
          </cell>
          <cell r="H294" t="str">
            <v>Percentage of high risk long-stay residents with pressure ulcers</v>
          </cell>
          <cell r="I294" t="str">
            <v>Long Stay</v>
          </cell>
          <cell r="J294" t="str">
            <v>*</v>
          </cell>
          <cell r="K294">
            <v>9</v>
          </cell>
          <cell r="L294" t="str">
            <v>*</v>
          </cell>
          <cell r="M294">
            <v>9</v>
          </cell>
          <cell r="N294" t="str">
            <v>*</v>
          </cell>
          <cell r="O294">
            <v>9</v>
          </cell>
          <cell r="P294" t="str">
            <v>*</v>
          </cell>
          <cell r="Q294">
            <v>9</v>
          </cell>
          <cell r="R294">
            <v>8.3333340000000007</v>
          </cell>
          <cell r="S294"/>
          <cell r="T294" t="str">
            <v>Y</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453</v>
          </cell>
          <cell r="H295" t="str">
            <v>Percentage of high risk long-stay residents with pressure ulcers</v>
          </cell>
          <cell r="I295" t="str">
            <v>Long Stay</v>
          </cell>
          <cell r="J295">
            <v>4</v>
          </cell>
          <cell r="K295"/>
          <cell r="L295">
            <v>2</v>
          </cell>
          <cell r="M295"/>
          <cell r="N295">
            <v>6.6666699999999999</v>
          </cell>
          <cell r="O295"/>
          <cell r="P295">
            <v>8.3333300000000001</v>
          </cell>
          <cell r="Q295"/>
          <cell r="R295">
            <v>4.9723759999999997</v>
          </cell>
          <cell r="S295"/>
          <cell r="T295" t="str">
            <v>Y</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453</v>
          </cell>
          <cell r="H296" t="str">
            <v>Percentage of high risk long-stay residents with pressure ulcers</v>
          </cell>
          <cell r="I296" t="str">
            <v>Long Stay</v>
          </cell>
          <cell r="J296">
            <v>9.5890400000000007</v>
          </cell>
          <cell r="K296"/>
          <cell r="L296">
            <v>4.4776100000000003</v>
          </cell>
          <cell r="M296"/>
          <cell r="N296">
            <v>6.7567599999999999</v>
          </cell>
          <cell r="O296"/>
          <cell r="P296">
            <v>8.9743600000000008</v>
          </cell>
          <cell r="Q296"/>
          <cell r="R296">
            <v>7.5342469999999997</v>
          </cell>
          <cell r="S296"/>
          <cell r="T296" t="str">
            <v>Y</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453</v>
          </cell>
          <cell r="H297" t="str">
            <v>Percentage of high risk long-stay residents with pressure ulcers</v>
          </cell>
          <cell r="I297" t="str">
            <v>Long Stay</v>
          </cell>
          <cell r="J297">
            <v>11.290319999999999</v>
          </cell>
          <cell r="K297"/>
          <cell r="L297">
            <v>11.11111</v>
          </cell>
          <cell r="M297"/>
          <cell r="N297">
            <v>16.417909999999999</v>
          </cell>
          <cell r="O297"/>
          <cell r="P297">
            <v>8.0645199999999999</v>
          </cell>
          <cell r="Q297"/>
          <cell r="R297">
            <v>11.811024</v>
          </cell>
          <cell r="S297"/>
          <cell r="T297" t="str">
            <v>Y</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453</v>
          </cell>
          <cell r="H298" t="str">
            <v>Percentage of high risk long-stay residents with pressure ulcers</v>
          </cell>
          <cell r="I298" t="str">
            <v>Long Stay</v>
          </cell>
          <cell r="J298">
            <v>10.52632</v>
          </cell>
          <cell r="K298"/>
          <cell r="L298">
            <v>13.63636</v>
          </cell>
          <cell r="M298"/>
          <cell r="N298">
            <v>3.5714299999999999</v>
          </cell>
          <cell r="O298"/>
          <cell r="P298">
            <v>12.5</v>
          </cell>
          <cell r="Q298"/>
          <cell r="R298">
            <v>10.447761</v>
          </cell>
          <cell r="S298"/>
          <cell r="T298" t="str">
            <v>Y</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453</v>
          </cell>
          <cell r="H299" t="str">
            <v>Percentage of high risk long-stay residents with pressure ulcers</v>
          </cell>
          <cell r="I299" t="str">
            <v>Long Stay</v>
          </cell>
          <cell r="J299">
            <v>9.61538</v>
          </cell>
          <cell r="K299"/>
          <cell r="L299">
            <v>9.5238099999999992</v>
          </cell>
          <cell r="M299"/>
          <cell r="N299">
            <v>7.8125</v>
          </cell>
          <cell r="O299"/>
          <cell r="P299">
            <v>8.1632700000000007</v>
          </cell>
          <cell r="Q299"/>
          <cell r="R299">
            <v>8.7719299999999993</v>
          </cell>
          <cell r="S299"/>
          <cell r="T299" t="str">
            <v>Y</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453</v>
          </cell>
          <cell r="H300" t="str">
            <v>Percentage of high risk long-stay residents with pressure ulcers</v>
          </cell>
          <cell r="I300" t="str">
            <v>Long Stay</v>
          </cell>
          <cell r="J300">
            <v>9.0909099999999992</v>
          </cell>
          <cell r="K300"/>
          <cell r="L300">
            <v>16</v>
          </cell>
          <cell r="M300"/>
          <cell r="N300" t="str">
            <v>*</v>
          </cell>
          <cell r="O300">
            <v>9</v>
          </cell>
          <cell r="P300" t="str">
            <v>*</v>
          </cell>
          <cell r="Q300">
            <v>9</v>
          </cell>
          <cell r="R300">
            <v>14.634145999999999</v>
          </cell>
          <cell r="S300"/>
          <cell r="T300" t="str">
            <v>Y</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453</v>
          </cell>
          <cell r="H301" t="str">
            <v>Percentage of high risk long-stay residents with pressure ulcers</v>
          </cell>
          <cell r="I301" t="str">
            <v>Long Stay</v>
          </cell>
          <cell r="J301" t="str">
            <v>*</v>
          </cell>
          <cell r="K301">
            <v>9</v>
          </cell>
          <cell r="L301" t="str">
            <v>*</v>
          </cell>
          <cell r="M301">
            <v>9</v>
          </cell>
          <cell r="N301" t="str">
            <v>*</v>
          </cell>
          <cell r="O301">
            <v>9</v>
          </cell>
          <cell r="P301" t="str">
            <v>*</v>
          </cell>
          <cell r="Q301">
            <v>9</v>
          </cell>
          <cell r="R301">
            <v>7.3529419999999996</v>
          </cell>
          <cell r="S301"/>
          <cell r="T301" t="str">
            <v>Y</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453</v>
          </cell>
          <cell r="H302" t="str">
            <v>Percentage of high risk long-stay residents with pressure ulcers</v>
          </cell>
          <cell r="I302" t="str">
            <v>Long Stay</v>
          </cell>
          <cell r="J302">
            <v>0</v>
          </cell>
          <cell r="K302"/>
          <cell r="L302">
            <v>5.7142900000000001</v>
          </cell>
          <cell r="M302"/>
          <cell r="N302">
            <v>11.36364</v>
          </cell>
          <cell r="O302"/>
          <cell r="P302">
            <v>6.8181799999999999</v>
          </cell>
          <cell r="Q302"/>
          <cell r="R302">
            <v>6.6225180000000003</v>
          </cell>
          <cell r="S302"/>
          <cell r="T302" t="str">
            <v>Y</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453</v>
          </cell>
          <cell r="H303" t="str">
            <v>Percentage of high risk long-stay residents with pressure ulcers</v>
          </cell>
          <cell r="I303" t="str">
            <v>Long Stay</v>
          </cell>
          <cell r="J303" t="str">
            <v>*</v>
          </cell>
          <cell r="K303">
            <v>9</v>
          </cell>
          <cell r="L303" t="str">
            <v>*</v>
          </cell>
          <cell r="M303">
            <v>9</v>
          </cell>
          <cell r="N303" t="str">
            <v>*</v>
          </cell>
          <cell r="O303">
            <v>9</v>
          </cell>
          <cell r="P303" t="str">
            <v>*</v>
          </cell>
          <cell r="Q303">
            <v>9</v>
          </cell>
          <cell r="R303">
            <v>12.307691</v>
          </cell>
          <cell r="S303"/>
          <cell r="T303" t="str">
            <v>Y</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453</v>
          </cell>
          <cell r="H304" t="str">
            <v>Percentage of high risk long-stay residents with pressure ulcers</v>
          </cell>
          <cell r="I304" t="str">
            <v>Long Stay</v>
          </cell>
          <cell r="J304">
            <v>11.11111</v>
          </cell>
          <cell r="K304"/>
          <cell r="L304">
            <v>0</v>
          </cell>
          <cell r="M304"/>
          <cell r="N304">
            <v>2.7777799999999999</v>
          </cell>
          <cell r="O304"/>
          <cell r="P304">
            <v>3.0303</v>
          </cell>
          <cell r="Q304"/>
          <cell r="R304">
            <v>4.2857139999999996</v>
          </cell>
          <cell r="S304"/>
          <cell r="T304" t="str">
            <v>Y</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453</v>
          </cell>
          <cell r="H305" t="str">
            <v>Percentage of high risk long-stay residents with pressure ulcers</v>
          </cell>
          <cell r="I305" t="str">
            <v>Long Stay</v>
          </cell>
          <cell r="J305">
            <v>7.86517</v>
          </cell>
          <cell r="K305"/>
          <cell r="L305">
            <v>11.62791</v>
          </cell>
          <cell r="M305"/>
          <cell r="N305">
            <v>5.5555599999999998</v>
          </cell>
          <cell r="O305"/>
          <cell r="P305">
            <v>7.69231</v>
          </cell>
          <cell r="Q305"/>
          <cell r="R305">
            <v>8.1460699999999999</v>
          </cell>
          <cell r="S305"/>
          <cell r="T305" t="str">
            <v>Y</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453</v>
          </cell>
          <cell r="H306" t="str">
            <v>Percentage of high risk long-stay residents with pressure ulcers</v>
          </cell>
          <cell r="I306" t="str">
            <v>Long Stay</v>
          </cell>
          <cell r="J306">
            <v>11.494249999999999</v>
          </cell>
          <cell r="K306"/>
          <cell r="L306">
            <v>9.3333300000000001</v>
          </cell>
          <cell r="M306"/>
          <cell r="N306">
            <v>12.65823</v>
          </cell>
          <cell r="O306"/>
          <cell r="P306">
            <v>10</v>
          </cell>
          <cell r="Q306"/>
          <cell r="R306">
            <v>10.876132</v>
          </cell>
          <cell r="S306"/>
          <cell r="T306" t="str">
            <v>Y</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453</v>
          </cell>
          <cell r="H307" t="str">
            <v>Percentage of high risk long-stay residents with pressure ulcers</v>
          </cell>
          <cell r="I307" t="str">
            <v>Long Stay</v>
          </cell>
          <cell r="J307" t="str">
            <v>*</v>
          </cell>
          <cell r="K307">
            <v>9</v>
          </cell>
          <cell r="L307" t="str">
            <v>*</v>
          </cell>
          <cell r="M307">
            <v>9</v>
          </cell>
          <cell r="N307" t="str">
            <v>*</v>
          </cell>
          <cell r="O307">
            <v>9</v>
          </cell>
          <cell r="P307" t="str">
            <v>*</v>
          </cell>
          <cell r="Q307">
            <v>9</v>
          </cell>
          <cell r="R307">
            <v>20.833334000000001</v>
          </cell>
          <cell r="S307"/>
          <cell r="T307" t="str">
            <v>Y</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453</v>
          </cell>
          <cell r="H308" t="str">
            <v>Percentage of high risk long-stay residents with pressure ulcers</v>
          </cell>
          <cell r="I308" t="str">
            <v>Long Stay</v>
          </cell>
          <cell r="J308">
            <v>25</v>
          </cell>
          <cell r="K308"/>
          <cell r="L308">
            <v>24.137930000000001</v>
          </cell>
          <cell r="M308"/>
          <cell r="N308">
            <v>24.242419999999999</v>
          </cell>
          <cell r="O308"/>
          <cell r="P308">
            <v>21.428570000000001</v>
          </cell>
          <cell r="Q308"/>
          <cell r="R308">
            <v>23.728812000000001</v>
          </cell>
          <cell r="S308"/>
          <cell r="T308" t="str">
            <v>Y</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453</v>
          </cell>
          <cell r="H309" t="str">
            <v>Percentage of high risk long-stay residents with pressure ulcers</v>
          </cell>
          <cell r="I309" t="str">
            <v>Long Stay</v>
          </cell>
          <cell r="J309" t="str">
            <v>*</v>
          </cell>
          <cell r="K309">
            <v>9</v>
          </cell>
          <cell r="L309" t="str">
            <v>*</v>
          </cell>
          <cell r="M309">
            <v>9</v>
          </cell>
          <cell r="N309" t="str">
            <v>*</v>
          </cell>
          <cell r="O309">
            <v>9</v>
          </cell>
          <cell r="P309" t="str">
            <v>*</v>
          </cell>
          <cell r="Q309">
            <v>9</v>
          </cell>
          <cell r="R309" t="str">
            <v>*</v>
          </cell>
          <cell r="S309">
            <v>9</v>
          </cell>
          <cell r="T309" t="str">
            <v>Y</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453</v>
          </cell>
          <cell r="H310" t="str">
            <v>Percentage of high risk long-stay residents with pressure ulcers</v>
          </cell>
          <cell r="I310" t="str">
            <v>Long Stay</v>
          </cell>
          <cell r="J310" t="str">
            <v>*</v>
          </cell>
          <cell r="K310">
            <v>9</v>
          </cell>
          <cell r="L310" t="str">
            <v>*</v>
          </cell>
          <cell r="M310">
            <v>9</v>
          </cell>
          <cell r="N310">
            <v>8.5714299999999994</v>
          </cell>
          <cell r="O310"/>
          <cell r="P310">
            <v>7.5</v>
          </cell>
          <cell r="Q310"/>
          <cell r="R310">
            <v>8.0459770000000006</v>
          </cell>
          <cell r="S310"/>
          <cell r="T310" t="str">
            <v>Y</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453</v>
          </cell>
          <cell r="H311" t="str">
            <v>Percentage of high risk long-stay residents with pressure ulcers</v>
          </cell>
          <cell r="I311" t="str">
            <v>Long Stay</v>
          </cell>
          <cell r="J311">
            <v>23.33333</v>
          </cell>
          <cell r="K311"/>
          <cell r="L311">
            <v>15.15152</v>
          </cell>
          <cell r="M311"/>
          <cell r="N311">
            <v>14.63415</v>
          </cell>
          <cell r="O311"/>
          <cell r="P311">
            <v>19.44444</v>
          </cell>
          <cell r="Q311"/>
          <cell r="R311">
            <v>17.857143000000001</v>
          </cell>
          <cell r="S311"/>
          <cell r="T311" t="str">
            <v>Y</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453</v>
          </cell>
          <cell r="H312" t="str">
            <v>Percentage of high risk long-stay residents with pressure ulcers</v>
          </cell>
          <cell r="I312" t="str">
            <v>Long Stay</v>
          </cell>
          <cell r="J312">
            <v>15</v>
          </cell>
          <cell r="K312"/>
          <cell r="L312">
            <v>20.83333</v>
          </cell>
          <cell r="M312"/>
          <cell r="N312" t="str">
            <v>*</v>
          </cell>
          <cell r="O312">
            <v>9</v>
          </cell>
          <cell r="P312">
            <v>8.3333300000000001</v>
          </cell>
          <cell r="Q312"/>
          <cell r="R312">
            <v>14.117646000000001</v>
          </cell>
          <cell r="S312"/>
          <cell r="T312" t="str">
            <v>Y</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453</v>
          </cell>
          <cell r="H313" t="str">
            <v>Percentage of high risk long-stay residents with pressure ulcers</v>
          </cell>
          <cell r="I313" t="str">
            <v>Long Stay</v>
          </cell>
          <cell r="J313">
            <v>9.375</v>
          </cell>
          <cell r="K313"/>
          <cell r="L313">
            <v>12.5</v>
          </cell>
          <cell r="M313"/>
          <cell r="N313">
            <v>5</v>
          </cell>
          <cell r="O313"/>
          <cell r="P313">
            <v>5.2631600000000001</v>
          </cell>
          <cell r="Q313"/>
          <cell r="R313">
            <v>7.7464789999999999</v>
          </cell>
          <cell r="S313"/>
          <cell r="T313" t="str">
            <v>Y</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453</v>
          </cell>
          <cell r="H314" t="str">
            <v>Percentage of high risk long-stay residents with pressure ulcers</v>
          </cell>
          <cell r="I314" t="str">
            <v>Long Stay</v>
          </cell>
          <cell r="J314">
            <v>9.375</v>
          </cell>
          <cell r="K314"/>
          <cell r="L314">
            <v>23.529409999999999</v>
          </cell>
          <cell r="M314"/>
          <cell r="N314">
            <v>6.8965500000000004</v>
          </cell>
          <cell r="O314"/>
          <cell r="P314">
            <v>12</v>
          </cell>
          <cell r="Q314"/>
          <cell r="R314">
            <v>13.333332</v>
          </cell>
          <cell r="S314"/>
          <cell r="T314" t="str">
            <v>Y</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453</v>
          </cell>
          <cell r="H315" t="str">
            <v>Percentage of high risk long-stay residents with pressure ulcers</v>
          </cell>
          <cell r="I315" t="str">
            <v>Long Stay</v>
          </cell>
          <cell r="J315" t="str">
            <v>*</v>
          </cell>
          <cell r="K315">
            <v>9</v>
          </cell>
          <cell r="L315" t="str">
            <v>*</v>
          </cell>
          <cell r="M315">
            <v>9</v>
          </cell>
          <cell r="N315" t="str">
            <v>*</v>
          </cell>
          <cell r="O315">
            <v>9</v>
          </cell>
          <cell r="P315" t="str">
            <v>*</v>
          </cell>
          <cell r="Q315">
            <v>9</v>
          </cell>
          <cell r="R315" t="str">
            <v>*</v>
          </cell>
          <cell r="S315">
            <v>9</v>
          </cell>
          <cell r="T315" t="str">
            <v>Y</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453</v>
          </cell>
          <cell r="H316" t="str">
            <v>Percentage of high risk long-stay residents with pressure ulcers</v>
          </cell>
          <cell r="I316" t="str">
            <v>Long Stay</v>
          </cell>
          <cell r="J316">
            <v>2.8571399999999998</v>
          </cell>
          <cell r="K316"/>
          <cell r="L316">
            <v>8.3333300000000001</v>
          </cell>
          <cell r="M316"/>
          <cell r="N316">
            <v>8.3333300000000001</v>
          </cell>
          <cell r="O316"/>
          <cell r="P316">
            <v>6.6666699999999999</v>
          </cell>
          <cell r="Q316"/>
          <cell r="R316">
            <v>6.5743929999999997</v>
          </cell>
          <cell r="S316"/>
          <cell r="T316" t="str">
            <v>Y</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453</v>
          </cell>
          <cell r="H317" t="str">
            <v>Percentage of high risk long-stay residents with pressure ulcers</v>
          </cell>
          <cell r="I317" t="str">
            <v>Long Stay</v>
          </cell>
          <cell r="J317">
            <v>5.8823499999999997</v>
          </cell>
          <cell r="K317"/>
          <cell r="L317">
            <v>4</v>
          </cell>
          <cell r="M317"/>
          <cell r="N317">
            <v>9.8039199999999997</v>
          </cell>
          <cell r="O317"/>
          <cell r="P317">
            <v>13.461539999999999</v>
          </cell>
          <cell r="Q317"/>
          <cell r="R317">
            <v>8.3333329999999997</v>
          </cell>
          <cell r="S317"/>
          <cell r="T317" t="str">
            <v>Y</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453</v>
          </cell>
          <cell r="H318" t="str">
            <v>Percentage of high risk long-stay residents with pressure ulcers</v>
          </cell>
          <cell r="I318" t="str">
            <v>Long Stay</v>
          </cell>
          <cell r="J318">
            <v>14.60674</v>
          </cell>
          <cell r="K318"/>
          <cell r="L318">
            <v>13.924049999999999</v>
          </cell>
          <cell r="M318"/>
          <cell r="N318">
            <v>14.45783</v>
          </cell>
          <cell r="O318"/>
          <cell r="P318">
            <v>15.662649999999999</v>
          </cell>
          <cell r="Q318"/>
          <cell r="R318">
            <v>14.670658</v>
          </cell>
          <cell r="S318"/>
          <cell r="T318" t="str">
            <v>Y</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453</v>
          </cell>
          <cell r="H319" t="str">
            <v>Percentage of high risk long-stay residents with pressure ulcers</v>
          </cell>
          <cell r="I319" t="str">
            <v>Long Stay</v>
          </cell>
          <cell r="J319" t="str">
            <v>---</v>
          </cell>
          <cell r="K319">
            <v>10</v>
          </cell>
          <cell r="L319" t="str">
            <v>---</v>
          </cell>
          <cell r="M319">
            <v>10</v>
          </cell>
          <cell r="N319" t="str">
            <v>---</v>
          </cell>
          <cell r="O319">
            <v>10</v>
          </cell>
          <cell r="P319" t="str">
            <v>---</v>
          </cell>
          <cell r="Q319">
            <v>10</v>
          </cell>
          <cell r="R319" t="str">
            <v>---</v>
          </cell>
          <cell r="S319">
            <v>10</v>
          </cell>
          <cell r="T319" t="str">
            <v>Y</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453</v>
          </cell>
          <cell r="H320" t="str">
            <v>Percentage of high risk long-stay residents with pressure ulcers</v>
          </cell>
          <cell r="I320" t="str">
            <v>Long Stay</v>
          </cell>
          <cell r="J320">
            <v>6.7226900000000001</v>
          </cell>
          <cell r="K320"/>
          <cell r="L320">
            <v>10.56911</v>
          </cell>
          <cell r="M320"/>
          <cell r="N320">
            <v>13.043480000000001</v>
          </cell>
          <cell r="O320"/>
          <cell r="P320">
            <v>4.7618999999999998</v>
          </cell>
          <cell r="Q320"/>
          <cell r="R320">
            <v>8.8744599999999991</v>
          </cell>
          <cell r="S320"/>
          <cell r="T320" t="str">
            <v>Y</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453</v>
          </cell>
          <cell r="H321" t="str">
            <v>Percentage of high risk long-stay residents with pressure ulcers</v>
          </cell>
          <cell r="I321" t="str">
            <v>Long Stay</v>
          </cell>
          <cell r="J321">
            <v>14.28571</v>
          </cell>
          <cell r="K321"/>
          <cell r="L321">
            <v>2.4390200000000002</v>
          </cell>
          <cell r="M321"/>
          <cell r="N321">
            <v>4.5454499999999998</v>
          </cell>
          <cell r="O321"/>
          <cell r="P321">
            <v>9.0909099999999992</v>
          </cell>
          <cell r="Q321"/>
          <cell r="R321">
            <v>7.3170700000000002</v>
          </cell>
          <cell r="S321"/>
          <cell r="T321" t="str">
            <v>Y</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453</v>
          </cell>
          <cell r="H322" t="str">
            <v>Percentage of high risk long-stay residents with pressure ulcers</v>
          </cell>
          <cell r="I322" t="str">
            <v>Long Stay</v>
          </cell>
          <cell r="J322">
            <v>1.85185</v>
          </cell>
          <cell r="K322"/>
          <cell r="L322">
            <v>0</v>
          </cell>
          <cell r="M322"/>
          <cell r="N322">
            <v>1.69492</v>
          </cell>
          <cell r="O322"/>
          <cell r="P322">
            <v>3.5087700000000002</v>
          </cell>
          <cell r="Q322"/>
          <cell r="R322">
            <v>1.754386</v>
          </cell>
          <cell r="S322"/>
          <cell r="T322" t="str">
            <v>Y</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453</v>
          </cell>
          <cell r="H323" t="str">
            <v>Percentage of high risk long-stay residents with pressure ulcers</v>
          </cell>
          <cell r="I323" t="str">
            <v>Long Stay</v>
          </cell>
          <cell r="J323">
            <v>9.2592599999999994</v>
          </cell>
          <cell r="K323"/>
          <cell r="L323">
            <v>5.7692300000000003</v>
          </cell>
          <cell r="M323"/>
          <cell r="N323">
            <v>2.0833300000000001</v>
          </cell>
          <cell r="O323"/>
          <cell r="P323">
            <v>8</v>
          </cell>
          <cell r="Q323"/>
          <cell r="R323">
            <v>6.3725480000000001</v>
          </cell>
          <cell r="S323"/>
          <cell r="T323" t="str">
            <v>Y</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453</v>
          </cell>
          <cell r="H324" t="str">
            <v>Percentage of high risk long-stay residents with pressure ulcers</v>
          </cell>
          <cell r="I324" t="str">
            <v>Long Stay</v>
          </cell>
          <cell r="J324" t="str">
            <v>*</v>
          </cell>
          <cell r="K324">
            <v>9</v>
          </cell>
          <cell r="L324" t="str">
            <v>*</v>
          </cell>
          <cell r="M324">
            <v>9</v>
          </cell>
          <cell r="N324" t="str">
            <v>*</v>
          </cell>
          <cell r="O324">
            <v>9</v>
          </cell>
          <cell r="P324" t="str">
            <v>*</v>
          </cell>
          <cell r="Q324">
            <v>9</v>
          </cell>
          <cell r="R324" t="str">
            <v>*</v>
          </cell>
          <cell r="S324">
            <v>9</v>
          </cell>
          <cell r="T324" t="str">
            <v>Y</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453</v>
          </cell>
          <cell r="H325" t="str">
            <v>Percentage of high risk long-stay residents with pressure ulcers</v>
          </cell>
          <cell r="I325" t="str">
            <v>Long Stay</v>
          </cell>
          <cell r="J325" t="str">
            <v>*</v>
          </cell>
          <cell r="K325">
            <v>9</v>
          </cell>
          <cell r="L325" t="str">
            <v>*</v>
          </cell>
          <cell r="M325">
            <v>9</v>
          </cell>
          <cell r="N325" t="str">
            <v>*</v>
          </cell>
          <cell r="O325">
            <v>9</v>
          </cell>
          <cell r="P325">
            <v>9.5238099999999992</v>
          </cell>
          <cell r="Q325"/>
          <cell r="R325">
            <v>3.0769229999999999</v>
          </cell>
          <cell r="S325"/>
          <cell r="T325" t="str">
            <v>Y</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453</v>
          </cell>
          <cell r="H326" t="str">
            <v>Percentage of high risk long-stay residents with pressure ulcers</v>
          </cell>
          <cell r="I326" t="str">
            <v>Long Stay</v>
          </cell>
          <cell r="J326">
            <v>4.9180299999999999</v>
          </cell>
          <cell r="K326"/>
          <cell r="L326">
            <v>8.8235299999999999</v>
          </cell>
          <cell r="M326"/>
          <cell r="N326">
            <v>5.0847499999999997</v>
          </cell>
          <cell r="O326"/>
          <cell r="P326">
            <v>6.6666699999999999</v>
          </cell>
          <cell r="Q326"/>
          <cell r="R326">
            <v>6.4638799999999996</v>
          </cell>
          <cell r="S326"/>
          <cell r="T326" t="str">
            <v>Y</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453</v>
          </cell>
          <cell r="H327" t="str">
            <v>Percentage of high risk long-stay residents with pressure ulcers</v>
          </cell>
          <cell r="I327" t="str">
            <v>Long Stay</v>
          </cell>
          <cell r="J327">
            <v>3.92157</v>
          </cell>
          <cell r="K327"/>
          <cell r="L327">
            <v>12.727270000000001</v>
          </cell>
          <cell r="M327"/>
          <cell r="N327">
            <v>7.2727300000000001</v>
          </cell>
          <cell r="O327"/>
          <cell r="P327">
            <v>9.61538</v>
          </cell>
          <cell r="Q327"/>
          <cell r="R327">
            <v>8.4507030000000007</v>
          </cell>
          <cell r="S327"/>
          <cell r="T327" t="str">
            <v>Y</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453</v>
          </cell>
          <cell r="H328" t="str">
            <v>Percentage of high risk long-stay residents with pressure ulcers</v>
          </cell>
          <cell r="I328" t="str">
            <v>Long Stay</v>
          </cell>
          <cell r="J328" t="str">
            <v>*</v>
          </cell>
          <cell r="K328">
            <v>9</v>
          </cell>
          <cell r="L328" t="str">
            <v>*</v>
          </cell>
          <cell r="M328">
            <v>9</v>
          </cell>
          <cell r="N328" t="str">
            <v>*</v>
          </cell>
          <cell r="O328">
            <v>9</v>
          </cell>
          <cell r="P328" t="str">
            <v>*</v>
          </cell>
          <cell r="Q328">
            <v>9</v>
          </cell>
          <cell r="R328" t="str">
            <v>*</v>
          </cell>
          <cell r="S328">
            <v>9</v>
          </cell>
          <cell r="T328" t="str">
            <v>Y</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453</v>
          </cell>
          <cell r="H329" t="str">
            <v>Percentage of high risk long-stay residents with pressure ulcers</v>
          </cell>
          <cell r="I329" t="str">
            <v>Long Stay</v>
          </cell>
          <cell r="J329">
            <v>15.78947</v>
          </cell>
          <cell r="K329"/>
          <cell r="L329">
            <v>16.279070000000001</v>
          </cell>
          <cell r="M329"/>
          <cell r="N329">
            <v>12.195119999999999</v>
          </cell>
          <cell r="O329"/>
          <cell r="P329">
            <v>12.5</v>
          </cell>
          <cell r="Q329"/>
          <cell r="R329">
            <v>14.19753</v>
          </cell>
          <cell r="S329"/>
          <cell r="T329" t="str">
            <v>Y</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453</v>
          </cell>
          <cell r="H330" t="str">
            <v>Percentage of high risk long-stay residents with pressure ulcers</v>
          </cell>
          <cell r="I330" t="str">
            <v>Long Stay</v>
          </cell>
          <cell r="J330" t="str">
            <v>*</v>
          </cell>
          <cell r="K330">
            <v>9</v>
          </cell>
          <cell r="L330" t="str">
            <v>*</v>
          </cell>
          <cell r="M330">
            <v>9</v>
          </cell>
          <cell r="N330" t="str">
            <v>*</v>
          </cell>
          <cell r="O330">
            <v>9</v>
          </cell>
          <cell r="P330" t="str">
            <v>*</v>
          </cell>
          <cell r="Q330">
            <v>9</v>
          </cell>
          <cell r="R330">
            <v>19.047620999999999</v>
          </cell>
          <cell r="S330"/>
          <cell r="T330" t="str">
            <v>Y</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453</v>
          </cell>
          <cell r="H331" t="str">
            <v>Percentage of high risk long-stay residents with pressure ulcers</v>
          </cell>
          <cell r="I331" t="str">
            <v>Long Stay</v>
          </cell>
          <cell r="J331">
            <v>5.8823499999999997</v>
          </cell>
          <cell r="K331"/>
          <cell r="L331">
            <v>11.428570000000001</v>
          </cell>
          <cell r="M331"/>
          <cell r="N331">
            <v>14.705880000000001</v>
          </cell>
          <cell r="O331"/>
          <cell r="P331">
            <v>5.8823499999999997</v>
          </cell>
          <cell r="Q331"/>
          <cell r="R331">
            <v>9.4890489999999996</v>
          </cell>
          <cell r="S331"/>
          <cell r="T331" t="str">
            <v>Y</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453</v>
          </cell>
          <cell r="H332" t="str">
            <v>Percentage of high risk long-stay residents with pressure ulcers</v>
          </cell>
          <cell r="I332" t="str">
            <v>Long Stay</v>
          </cell>
          <cell r="J332">
            <v>5.9523799999999998</v>
          </cell>
          <cell r="K332"/>
          <cell r="L332">
            <v>10.465120000000001</v>
          </cell>
          <cell r="M332"/>
          <cell r="N332">
            <v>6.4935099999999997</v>
          </cell>
          <cell r="O332"/>
          <cell r="P332">
            <v>4.2253499999999997</v>
          </cell>
          <cell r="Q332"/>
          <cell r="R332">
            <v>6.9182399999999999</v>
          </cell>
          <cell r="S332"/>
          <cell r="T332" t="str">
            <v>Y</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453</v>
          </cell>
          <cell r="H333" t="str">
            <v>Percentage of high risk long-stay residents with pressure ulcers</v>
          </cell>
          <cell r="I333" t="str">
            <v>Long Stay</v>
          </cell>
          <cell r="J333">
            <v>4.1666699999999999</v>
          </cell>
          <cell r="K333"/>
          <cell r="L333">
            <v>4.4776100000000003</v>
          </cell>
          <cell r="M333"/>
          <cell r="N333">
            <v>7.4626900000000003</v>
          </cell>
          <cell r="O333"/>
          <cell r="P333">
            <v>8.2191799999999997</v>
          </cell>
          <cell r="Q333"/>
          <cell r="R333">
            <v>6.0931920000000002</v>
          </cell>
          <cell r="S333"/>
          <cell r="T333" t="str">
            <v>Y</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453</v>
          </cell>
          <cell r="H334" t="str">
            <v>Percentage of high risk long-stay residents with pressure ulcers</v>
          </cell>
          <cell r="I334" t="str">
            <v>Long Stay</v>
          </cell>
          <cell r="J334">
            <v>14.28571</v>
          </cell>
          <cell r="K334"/>
          <cell r="L334" t="str">
            <v>*</v>
          </cell>
          <cell r="M334">
            <v>9</v>
          </cell>
          <cell r="N334" t="str">
            <v>*</v>
          </cell>
          <cell r="O334">
            <v>9</v>
          </cell>
          <cell r="P334" t="str">
            <v>*</v>
          </cell>
          <cell r="Q334">
            <v>9</v>
          </cell>
          <cell r="R334">
            <v>9.8591540000000002</v>
          </cell>
          <cell r="S334"/>
          <cell r="T334" t="str">
            <v>Y</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453</v>
          </cell>
          <cell r="H335" t="str">
            <v>Percentage of high risk long-stay residents with pressure ulcers</v>
          </cell>
          <cell r="I335" t="str">
            <v>Long Stay</v>
          </cell>
          <cell r="J335" t="str">
            <v>*</v>
          </cell>
          <cell r="K335">
            <v>9</v>
          </cell>
          <cell r="L335" t="str">
            <v>*</v>
          </cell>
          <cell r="M335">
            <v>9</v>
          </cell>
          <cell r="N335" t="str">
            <v>*</v>
          </cell>
          <cell r="O335">
            <v>9</v>
          </cell>
          <cell r="P335" t="str">
            <v>*</v>
          </cell>
          <cell r="Q335">
            <v>9</v>
          </cell>
          <cell r="R335" t="str">
            <v>*</v>
          </cell>
          <cell r="S335">
            <v>9</v>
          </cell>
          <cell r="T335" t="str">
            <v>Y</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453</v>
          </cell>
          <cell r="H336" t="str">
            <v>Percentage of high risk long-stay residents with pressure ulcers</v>
          </cell>
          <cell r="I336" t="str">
            <v>Long Stay</v>
          </cell>
          <cell r="J336" t="str">
            <v>*</v>
          </cell>
          <cell r="K336">
            <v>9</v>
          </cell>
          <cell r="L336" t="str">
            <v>*</v>
          </cell>
          <cell r="M336">
            <v>9</v>
          </cell>
          <cell r="N336" t="str">
            <v>*</v>
          </cell>
          <cell r="O336">
            <v>9</v>
          </cell>
          <cell r="P336" t="str">
            <v>*</v>
          </cell>
          <cell r="Q336">
            <v>9</v>
          </cell>
          <cell r="R336" t="str">
            <v>*</v>
          </cell>
          <cell r="S336">
            <v>9</v>
          </cell>
          <cell r="T336" t="str">
            <v>Y</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453</v>
          </cell>
          <cell r="H337" t="str">
            <v>Percentage of high risk long-stay residents with pressure ulcers</v>
          </cell>
          <cell r="I337" t="str">
            <v>Long Stay</v>
          </cell>
          <cell r="J337">
            <v>8.8235299999999999</v>
          </cell>
          <cell r="K337"/>
          <cell r="L337">
            <v>13.51351</v>
          </cell>
          <cell r="M337"/>
          <cell r="N337">
            <v>8.3333300000000001</v>
          </cell>
          <cell r="O337"/>
          <cell r="P337">
            <v>12.195119999999999</v>
          </cell>
          <cell r="Q337"/>
          <cell r="R337">
            <v>10.810809000000001</v>
          </cell>
          <cell r="S337"/>
          <cell r="T337" t="str">
            <v>Y</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453</v>
          </cell>
          <cell r="H338" t="str">
            <v>Percentage of high risk long-stay residents with pressure ulcers</v>
          </cell>
          <cell r="I338" t="str">
            <v>Long Stay</v>
          </cell>
          <cell r="J338" t="str">
            <v>*</v>
          </cell>
          <cell r="K338">
            <v>9</v>
          </cell>
          <cell r="L338" t="str">
            <v>*</v>
          </cell>
          <cell r="M338">
            <v>9</v>
          </cell>
          <cell r="N338" t="str">
            <v>*</v>
          </cell>
          <cell r="O338">
            <v>9</v>
          </cell>
          <cell r="P338" t="str">
            <v>*</v>
          </cell>
          <cell r="Q338">
            <v>9</v>
          </cell>
          <cell r="R338">
            <v>2.7777790000000002</v>
          </cell>
          <cell r="S338"/>
          <cell r="T338" t="str">
            <v>Y</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453</v>
          </cell>
          <cell r="H339" t="str">
            <v>Percentage of high risk long-stay residents with pressure ulcers</v>
          </cell>
          <cell r="I339" t="str">
            <v>Long Stay</v>
          </cell>
          <cell r="J339">
            <v>4.4444400000000002</v>
          </cell>
          <cell r="K339"/>
          <cell r="L339">
            <v>6.5217400000000003</v>
          </cell>
          <cell r="M339"/>
          <cell r="N339">
            <v>4.65116</v>
          </cell>
          <cell r="O339"/>
          <cell r="P339">
            <v>5.7692300000000003</v>
          </cell>
          <cell r="Q339"/>
          <cell r="R339">
            <v>5.3763420000000002</v>
          </cell>
          <cell r="S339"/>
          <cell r="T339" t="str">
            <v>Y</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453</v>
          </cell>
          <cell r="H340" t="str">
            <v>Percentage of high risk long-stay residents with pressure ulcers</v>
          </cell>
          <cell r="I340" t="str">
            <v>Long Stay</v>
          </cell>
          <cell r="J340" t="str">
            <v>*</v>
          </cell>
          <cell r="K340">
            <v>9</v>
          </cell>
          <cell r="L340" t="str">
            <v>*</v>
          </cell>
          <cell r="M340">
            <v>9</v>
          </cell>
          <cell r="N340" t="str">
            <v>*</v>
          </cell>
          <cell r="O340">
            <v>9</v>
          </cell>
          <cell r="P340" t="str">
            <v>*</v>
          </cell>
          <cell r="Q340">
            <v>9</v>
          </cell>
          <cell r="R340" t="str">
            <v>*</v>
          </cell>
          <cell r="S340">
            <v>9</v>
          </cell>
          <cell r="T340" t="str">
            <v>Y</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453</v>
          </cell>
          <cell r="H341" t="str">
            <v>Percentage of high risk long-stay residents with pressure ulcers</v>
          </cell>
          <cell r="I341" t="str">
            <v>Long Stay</v>
          </cell>
          <cell r="J341">
            <v>10.76923</v>
          </cell>
          <cell r="K341"/>
          <cell r="L341">
            <v>15.15152</v>
          </cell>
          <cell r="M341"/>
          <cell r="N341">
            <v>11.11111</v>
          </cell>
          <cell r="O341"/>
          <cell r="P341">
            <v>19.047619999999998</v>
          </cell>
          <cell r="Q341"/>
          <cell r="R341">
            <v>14.007783</v>
          </cell>
          <cell r="S341"/>
          <cell r="T341" t="str">
            <v>Y</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453</v>
          </cell>
          <cell r="H342" t="str">
            <v>Percentage of high risk long-stay residents with pressure ulcers</v>
          </cell>
          <cell r="I342" t="str">
            <v>Long Stay</v>
          </cell>
          <cell r="J342" t="str">
            <v>*</v>
          </cell>
          <cell r="K342">
            <v>9</v>
          </cell>
          <cell r="L342" t="str">
            <v>*</v>
          </cell>
          <cell r="M342">
            <v>9</v>
          </cell>
          <cell r="N342" t="str">
            <v>*</v>
          </cell>
          <cell r="O342">
            <v>9</v>
          </cell>
          <cell r="P342" t="str">
            <v>*</v>
          </cell>
          <cell r="Q342">
            <v>9</v>
          </cell>
          <cell r="R342" t="str">
            <v>*</v>
          </cell>
          <cell r="S342">
            <v>9</v>
          </cell>
          <cell r="T342" t="str">
            <v>Y</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453</v>
          </cell>
          <cell r="H343" t="str">
            <v>Percentage of high risk long-stay residents with pressure ulcers</v>
          </cell>
          <cell r="I343" t="str">
            <v>Long Stay</v>
          </cell>
          <cell r="J343">
            <v>11.32075</v>
          </cell>
          <cell r="K343"/>
          <cell r="L343">
            <v>16.326530000000002</v>
          </cell>
          <cell r="M343"/>
          <cell r="N343">
            <v>12.727270000000001</v>
          </cell>
          <cell r="O343"/>
          <cell r="P343">
            <v>8.1632700000000007</v>
          </cell>
          <cell r="Q343"/>
          <cell r="R343">
            <v>12.135921</v>
          </cell>
          <cell r="S343"/>
          <cell r="T343" t="str">
            <v>Y</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453</v>
          </cell>
          <cell r="H344" t="str">
            <v>Percentage of high risk long-stay residents with pressure ulcers</v>
          </cell>
          <cell r="I344" t="str">
            <v>Long Stay</v>
          </cell>
          <cell r="J344" t="str">
            <v>*</v>
          </cell>
          <cell r="K344">
            <v>9</v>
          </cell>
          <cell r="L344" t="str">
            <v>*</v>
          </cell>
          <cell r="M344">
            <v>9</v>
          </cell>
          <cell r="N344" t="str">
            <v>*</v>
          </cell>
          <cell r="O344">
            <v>9</v>
          </cell>
          <cell r="P344" t="str">
            <v>*</v>
          </cell>
          <cell r="Q344">
            <v>9</v>
          </cell>
          <cell r="R344" t="str">
            <v>*</v>
          </cell>
          <cell r="S344">
            <v>9</v>
          </cell>
          <cell r="T344" t="str">
            <v>Y</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453</v>
          </cell>
          <cell r="H345" t="str">
            <v>Percentage of high risk long-stay residents with pressure ulcers</v>
          </cell>
          <cell r="I345" t="str">
            <v>Long Stay</v>
          </cell>
          <cell r="J345" t="str">
            <v>*</v>
          </cell>
          <cell r="K345">
            <v>9</v>
          </cell>
          <cell r="L345" t="str">
            <v>*</v>
          </cell>
          <cell r="M345">
            <v>9</v>
          </cell>
          <cell r="N345" t="str">
            <v>*</v>
          </cell>
          <cell r="O345">
            <v>9</v>
          </cell>
          <cell r="P345" t="str">
            <v>*</v>
          </cell>
          <cell r="Q345">
            <v>9</v>
          </cell>
          <cell r="R345">
            <v>17.777777</v>
          </cell>
          <cell r="S345"/>
          <cell r="T345" t="str">
            <v>Y</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453</v>
          </cell>
          <cell r="H346" t="str">
            <v>Percentage of high risk long-stay residents with pressure ulcers</v>
          </cell>
          <cell r="I346" t="str">
            <v>Long Stay</v>
          </cell>
          <cell r="J346">
            <v>9.0909099999999992</v>
          </cell>
          <cell r="K346"/>
          <cell r="L346" t="str">
            <v>*</v>
          </cell>
          <cell r="M346">
            <v>9</v>
          </cell>
          <cell r="N346">
            <v>0</v>
          </cell>
          <cell r="O346"/>
          <cell r="P346">
            <v>12</v>
          </cell>
          <cell r="Q346"/>
          <cell r="R346">
            <v>5.6818179999999998</v>
          </cell>
          <cell r="S346"/>
          <cell r="T346" t="str">
            <v>Y</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453</v>
          </cell>
          <cell r="H347" t="str">
            <v>Percentage of high risk long-stay residents with pressure ulcers</v>
          </cell>
          <cell r="I347" t="str">
            <v>Long Stay</v>
          </cell>
          <cell r="J347">
            <v>11.538460000000001</v>
          </cell>
          <cell r="K347"/>
          <cell r="L347">
            <v>13.33333</v>
          </cell>
          <cell r="M347"/>
          <cell r="N347">
            <v>6.0240999999999998</v>
          </cell>
          <cell r="O347"/>
          <cell r="P347">
            <v>9.78261</v>
          </cell>
          <cell r="Q347"/>
          <cell r="R347">
            <v>10.204082</v>
          </cell>
          <cell r="S347"/>
          <cell r="T347" t="str">
            <v>Y</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453</v>
          </cell>
          <cell r="H348" t="str">
            <v>Percentage of high risk long-stay residents with pressure ulcers</v>
          </cell>
          <cell r="I348" t="str">
            <v>Long Stay</v>
          </cell>
          <cell r="J348">
            <v>2.7777799999999999</v>
          </cell>
          <cell r="K348"/>
          <cell r="L348">
            <v>7.3170700000000002</v>
          </cell>
          <cell r="M348"/>
          <cell r="N348">
            <v>2.8571399999999998</v>
          </cell>
          <cell r="O348"/>
          <cell r="P348">
            <v>7.3170700000000002</v>
          </cell>
          <cell r="Q348"/>
          <cell r="R348">
            <v>5.2287559999999997</v>
          </cell>
          <cell r="S348"/>
          <cell r="T348" t="str">
            <v>Y</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453</v>
          </cell>
          <cell r="H349" t="str">
            <v>Percentage of high risk long-stay residents with pressure ulcers</v>
          </cell>
          <cell r="I349" t="str">
            <v>Long Stay</v>
          </cell>
          <cell r="J349" t="str">
            <v>*</v>
          </cell>
          <cell r="K349">
            <v>9</v>
          </cell>
          <cell r="L349" t="str">
            <v>*</v>
          </cell>
          <cell r="M349">
            <v>9</v>
          </cell>
          <cell r="N349" t="str">
            <v>*</v>
          </cell>
          <cell r="O349">
            <v>9</v>
          </cell>
          <cell r="P349" t="str">
            <v>*</v>
          </cell>
          <cell r="Q349">
            <v>9</v>
          </cell>
          <cell r="R349">
            <v>14.285712999999999</v>
          </cell>
          <cell r="S349"/>
          <cell r="T349" t="str">
            <v>Y</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453</v>
          </cell>
          <cell r="H350" t="str">
            <v>Percentage of high risk long-stay residents with pressure ulcers</v>
          </cell>
          <cell r="I350" t="str">
            <v>Long Stay</v>
          </cell>
          <cell r="J350" t="str">
            <v>*</v>
          </cell>
          <cell r="K350">
            <v>9</v>
          </cell>
          <cell r="L350" t="str">
            <v>*</v>
          </cell>
          <cell r="M350">
            <v>9</v>
          </cell>
          <cell r="N350" t="str">
            <v>*</v>
          </cell>
          <cell r="O350">
            <v>9</v>
          </cell>
          <cell r="P350" t="str">
            <v>*</v>
          </cell>
          <cell r="Q350">
            <v>9</v>
          </cell>
          <cell r="R350">
            <v>15.384615</v>
          </cell>
          <cell r="S350"/>
          <cell r="T350" t="str">
            <v>Y</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453</v>
          </cell>
          <cell r="H351" t="str">
            <v>Percentage of high risk long-stay residents with pressure ulcers</v>
          </cell>
          <cell r="I351" t="str">
            <v>Long Stay</v>
          </cell>
          <cell r="J351">
            <v>5.5555599999999998</v>
          </cell>
          <cell r="K351"/>
          <cell r="L351">
            <v>8.7719299999999993</v>
          </cell>
          <cell r="M351"/>
          <cell r="N351">
            <v>14.03509</v>
          </cell>
          <cell r="O351"/>
          <cell r="P351">
            <v>5.4545500000000002</v>
          </cell>
          <cell r="Q351"/>
          <cell r="R351">
            <v>8.5201820000000001</v>
          </cell>
          <cell r="S351"/>
          <cell r="T351" t="str">
            <v>Y</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453</v>
          </cell>
          <cell r="H352" t="str">
            <v>Percentage of high risk long-stay residents with pressure ulcers</v>
          </cell>
          <cell r="I352" t="str">
            <v>Long Stay</v>
          </cell>
          <cell r="J352" t="str">
            <v>*</v>
          </cell>
          <cell r="K352">
            <v>9</v>
          </cell>
          <cell r="L352">
            <v>9.0909099999999992</v>
          </cell>
          <cell r="M352"/>
          <cell r="N352" t="str">
            <v>*</v>
          </cell>
          <cell r="O352">
            <v>9</v>
          </cell>
          <cell r="P352" t="str">
            <v>*</v>
          </cell>
          <cell r="Q352">
            <v>9</v>
          </cell>
          <cell r="R352">
            <v>10.958904</v>
          </cell>
          <cell r="S352"/>
          <cell r="T352" t="str">
            <v>Y</v>
          </cell>
          <cell r="U352" t="str">
            <v>2021Q3-2022Q2</v>
          </cell>
          <cell r="V352" t="str">
            <v>ONE SOUTH RIDGEDALE AVENUE, EAST HANOVER, NJ, 07936</v>
          </cell>
          <cell r="W352">
            <v>44866</v>
          </cell>
        </row>
      </sheetData>
      <sheetData sheetId="6">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Q1 Measure Score</v>
          </cell>
          <cell r="K1" t="str">
            <v>Footnote for Q1 Measure Score</v>
          </cell>
          <cell r="L1" t="str">
            <v>Q2 Measure Score</v>
          </cell>
          <cell r="M1" t="str">
            <v>Footnote for Q2 Measure Score</v>
          </cell>
          <cell r="N1" t="str">
            <v>Q3 Measure Score</v>
          </cell>
          <cell r="O1" t="str">
            <v>Footnote for Q3 Measure Score</v>
          </cell>
          <cell r="P1" t="str">
            <v>Q4 Measure Score</v>
          </cell>
          <cell r="Q1" t="str">
            <v>Footnote for Q4 Measure Score</v>
          </cell>
          <cell r="R1" t="str">
            <v>Four Quarter Average Score</v>
          </cell>
          <cell r="S1" t="str">
            <v>Footnote for Four Quarter Average Score</v>
          </cell>
          <cell r="T1" t="str">
            <v>Used in Quality Measure Five Star Rating</v>
          </cell>
          <cell r="U1" t="str">
            <v>Measure Period</v>
          </cell>
          <cell r="V1" t="str">
            <v>Location</v>
          </cell>
          <cell r="W1" t="str">
            <v>Processing Date</v>
          </cell>
        </row>
        <row r="2">
          <cell r="A2">
            <v>315001</v>
          </cell>
          <cell r="B2" t="str">
            <v>MERWICK CARE &amp; REHABILITATION CENTER</v>
          </cell>
          <cell r="C2" t="str">
            <v>100 PLAINSBORO ROAD</v>
          </cell>
          <cell r="D2" t="str">
            <v>PLAINSBORO</v>
          </cell>
          <cell r="E2" t="str">
            <v>NJ</v>
          </cell>
          <cell r="F2">
            <v>8536</v>
          </cell>
          <cell r="G2">
            <v>454</v>
          </cell>
          <cell r="H2" t="str">
            <v>Percentage of long-stay residents assessed and appropriately given the seasonal influenza vaccine</v>
          </cell>
          <cell r="I2" t="str">
            <v>Long Stay</v>
          </cell>
          <cell r="J2">
            <v>100</v>
          </cell>
          <cell r="K2"/>
          <cell r="L2">
            <v>100</v>
          </cell>
          <cell r="M2"/>
          <cell r="N2">
            <v>94.690264999999997</v>
          </cell>
          <cell r="O2"/>
          <cell r="P2">
            <v>94.690264999999997</v>
          </cell>
          <cell r="Q2"/>
          <cell r="R2">
            <v>97.391304000000005</v>
          </cell>
          <cell r="S2"/>
          <cell r="T2" t="str">
            <v>N</v>
          </cell>
          <cell r="U2" t="str">
            <v>2021Q3-2022Q2</v>
          </cell>
          <cell r="V2" t="str">
            <v>100 PLAINSBORO ROAD, PLAINSBORO, NJ, 08536</v>
          </cell>
          <cell r="W2">
            <v>44866</v>
          </cell>
        </row>
        <row r="3">
          <cell r="A3">
            <v>315002</v>
          </cell>
          <cell r="B3" t="str">
            <v>CARE ONE AT SOMERSET VALLEY</v>
          </cell>
          <cell r="C3" t="str">
            <v>1621 ROUTE 22 WEST</v>
          </cell>
          <cell r="D3" t="str">
            <v>BOUND BROOK</v>
          </cell>
          <cell r="E3" t="str">
            <v>NJ</v>
          </cell>
          <cell r="F3">
            <v>8805</v>
          </cell>
          <cell r="G3">
            <v>454</v>
          </cell>
          <cell r="H3" t="str">
            <v>Percentage of long-stay residents assessed and appropriately given the seasonal influenza vaccine</v>
          </cell>
          <cell r="I3" t="str">
            <v>Long Stay</v>
          </cell>
          <cell r="J3" t="str">
            <v>*</v>
          </cell>
          <cell r="K3">
            <v>9</v>
          </cell>
          <cell r="L3" t="str">
            <v>*</v>
          </cell>
          <cell r="M3">
            <v>9</v>
          </cell>
          <cell r="N3" t="str">
            <v>*</v>
          </cell>
          <cell r="O3">
            <v>9</v>
          </cell>
          <cell r="P3" t="str">
            <v>*</v>
          </cell>
          <cell r="Q3">
            <v>9</v>
          </cell>
          <cell r="R3">
            <v>90.909091000000004</v>
          </cell>
          <cell r="S3"/>
          <cell r="T3" t="str">
            <v>N</v>
          </cell>
          <cell r="U3" t="str">
            <v>2021Q3-2022Q2</v>
          </cell>
          <cell r="V3" t="str">
            <v>1621 ROUTE 22 WEST, BOUND BROOK, NJ, 08805</v>
          </cell>
          <cell r="W3">
            <v>44866</v>
          </cell>
        </row>
        <row r="4">
          <cell r="A4">
            <v>315005</v>
          </cell>
          <cell r="B4" t="str">
            <v>SPRING GROVE REHABILITATION AND HEALTHCARE CENTER</v>
          </cell>
          <cell r="C4" t="str">
            <v>144 GALES DRIVE</v>
          </cell>
          <cell r="D4" t="str">
            <v>NEW PROVIDENCE</v>
          </cell>
          <cell r="E4" t="str">
            <v>NJ</v>
          </cell>
          <cell r="F4">
            <v>7974</v>
          </cell>
          <cell r="G4">
            <v>454</v>
          </cell>
          <cell r="H4" t="str">
            <v>Percentage of long-stay residents assessed and appropriately given the seasonal influenza vaccine</v>
          </cell>
          <cell r="I4" t="str">
            <v>Long Stay</v>
          </cell>
          <cell r="J4">
            <v>100</v>
          </cell>
          <cell r="K4"/>
          <cell r="L4">
            <v>100</v>
          </cell>
          <cell r="M4"/>
          <cell r="N4">
            <v>96.428571000000005</v>
          </cell>
          <cell r="O4"/>
          <cell r="P4">
            <v>96.428571000000005</v>
          </cell>
          <cell r="Q4"/>
          <cell r="R4">
            <v>97.931033999999997</v>
          </cell>
          <cell r="S4"/>
          <cell r="T4" t="str">
            <v>N</v>
          </cell>
          <cell r="U4" t="str">
            <v>2021Q3-2022Q2</v>
          </cell>
          <cell r="V4" t="str">
            <v>144 GALES DRIVE, NEW PROVIDENCE, NJ, 07974</v>
          </cell>
          <cell r="W4">
            <v>44866</v>
          </cell>
        </row>
        <row r="5">
          <cell r="A5">
            <v>315008</v>
          </cell>
          <cell r="B5" t="str">
            <v>LAUREL MANOR HEALTHCARE AND REHABILITATION CENTER</v>
          </cell>
          <cell r="C5" t="str">
            <v>18 W LAUREL ROAD</v>
          </cell>
          <cell r="D5" t="str">
            <v>STRATFORD</v>
          </cell>
          <cell r="E5" t="str">
            <v>NJ</v>
          </cell>
          <cell r="F5">
            <v>8084</v>
          </cell>
          <cell r="G5">
            <v>454</v>
          </cell>
          <cell r="H5" t="str">
            <v>Percentage of long-stay residents assessed and appropriately given the seasonal influenza vaccine</v>
          </cell>
          <cell r="I5" t="str">
            <v>Long Stay</v>
          </cell>
          <cell r="J5">
            <v>100</v>
          </cell>
          <cell r="K5"/>
          <cell r="L5">
            <v>100</v>
          </cell>
          <cell r="M5"/>
          <cell r="N5">
            <v>100</v>
          </cell>
          <cell r="O5"/>
          <cell r="P5">
            <v>100</v>
          </cell>
          <cell r="Q5"/>
          <cell r="R5">
            <v>100</v>
          </cell>
          <cell r="S5"/>
          <cell r="T5" t="str">
            <v>N</v>
          </cell>
          <cell r="U5" t="str">
            <v>2021Q3-2022Q2</v>
          </cell>
          <cell r="V5" t="str">
            <v>18 W LAUREL ROAD, STRATFORD, NJ, 08084</v>
          </cell>
          <cell r="W5">
            <v>44866</v>
          </cell>
        </row>
        <row r="6">
          <cell r="A6">
            <v>315009</v>
          </cell>
          <cell r="B6" t="str">
            <v>RUNNELLS CENTER FOR REHABILITATION &amp; HEALTHCARE</v>
          </cell>
          <cell r="C6" t="str">
            <v>40 WATCHUNG WAY</v>
          </cell>
          <cell r="D6" t="str">
            <v>BERKELEY HEIGHTS</v>
          </cell>
          <cell r="E6" t="str">
            <v>NJ</v>
          </cell>
          <cell r="F6">
            <v>7922</v>
          </cell>
          <cell r="G6">
            <v>454</v>
          </cell>
          <cell r="H6" t="str">
            <v>Percentage of long-stay residents assessed and appropriately given the seasonal influenza vaccine</v>
          </cell>
          <cell r="I6" t="str">
            <v>Long Stay</v>
          </cell>
          <cell r="J6">
            <v>93.617020999999994</v>
          </cell>
          <cell r="K6"/>
          <cell r="L6">
            <v>93.617020999999994</v>
          </cell>
          <cell r="M6"/>
          <cell r="N6">
            <v>94.285713999999999</v>
          </cell>
          <cell r="O6"/>
          <cell r="P6">
            <v>94.285713999999999</v>
          </cell>
          <cell r="Q6"/>
          <cell r="R6">
            <v>93.969848999999996</v>
          </cell>
          <cell r="S6"/>
          <cell r="T6" t="str">
            <v>N</v>
          </cell>
          <cell r="U6" t="str">
            <v>2021Q3-2022Q2</v>
          </cell>
          <cell r="V6" t="str">
            <v>40 WATCHUNG WAY, BERKELEY HEIGHTS, NJ, 07922</v>
          </cell>
          <cell r="W6">
            <v>44866</v>
          </cell>
        </row>
        <row r="7">
          <cell r="A7">
            <v>315010</v>
          </cell>
          <cell r="B7" t="str">
            <v>ELMORA HILLS HEALTH &amp; REHABILITATION CENTER</v>
          </cell>
          <cell r="C7" t="str">
            <v>225 W JERSEY STREET</v>
          </cell>
          <cell r="D7" t="str">
            <v>ELIZABETH</v>
          </cell>
          <cell r="E7" t="str">
            <v>NJ</v>
          </cell>
          <cell r="F7">
            <v>7202</v>
          </cell>
          <cell r="G7">
            <v>454</v>
          </cell>
          <cell r="H7" t="str">
            <v>Percentage of long-stay residents assessed and appropriately given the seasonal influenza vaccine</v>
          </cell>
          <cell r="I7" t="str">
            <v>Long Stay</v>
          </cell>
          <cell r="J7">
            <v>99.186992000000004</v>
          </cell>
          <cell r="K7"/>
          <cell r="L7">
            <v>99.186992000000004</v>
          </cell>
          <cell r="M7"/>
          <cell r="N7">
            <v>100</v>
          </cell>
          <cell r="O7"/>
          <cell r="P7">
            <v>100</v>
          </cell>
          <cell r="Q7"/>
          <cell r="R7">
            <v>99.62406</v>
          </cell>
          <cell r="S7"/>
          <cell r="T7" t="str">
            <v>N</v>
          </cell>
          <cell r="U7" t="str">
            <v>2021Q3-2022Q2</v>
          </cell>
          <cell r="V7" t="str">
            <v>225 W JERSEY STREET, ELIZABETH, NJ, 07202</v>
          </cell>
          <cell r="W7">
            <v>44866</v>
          </cell>
        </row>
        <row r="8">
          <cell r="A8">
            <v>315013</v>
          </cell>
          <cell r="B8" t="str">
            <v>BARCLAYS REHABILITATION AND HEALTHCARE CENTER</v>
          </cell>
          <cell r="C8" t="str">
            <v>1412 MARLTON PIKE EAST</v>
          </cell>
          <cell r="D8" t="str">
            <v>CHERRY HILL</v>
          </cell>
          <cell r="E8" t="str">
            <v>NJ</v>
          </cell>
          <cell r="F8">
            <v>8034</v>
          </cell>
          <cell r="G8">
            <v>454</v>
          </cell>
          <cell r="H8" t="str">
            <v>Percentage of long-stay residents assessed and appropriately given the seasonal influenza vaccine</v>
          </cell>
          <cell r="I8" t="str">
            <v>Long Stay</v>
          </cell>
          <cell r="J8">
            <v>98.795180999999999</v>
          </cell>
          <cell r="K8"/>
          <cell r="L8">
            <v>98.795180999999999</v>
          </cell>
          <cell r="M8"/>
          <cell r="N8">
            <v>98.823528999999994</v>
          </cell>
          <cell r="O8"/>
          <cell r="P8">
            <v>98.823528999999994</v>
          </cell>
          <cell r="Q8"/>
          <cell r="R8">
            <v>98.809523999999996</v>
          </cell>
          <cell r="S8"/>
          <cell r="T8" t="str">
            <v>N</v>
          </cell>
          <cell r="U8" t="str">
            <v>2021Q3-2022Q2</v>
          </cell>
          <cell r="V8" t="str">
            <v>1412 MARLTON PIKE EAST, CHERRY HILL, NJ, 08034</v>
          </cell>
          <cell r="W8">
            <v>44866</v>
          </cell>
        </row>
        <row r="9">
          <cell r="A9">
            <v>315014</v>
          </cell>
          <cell r="B9" t="str">
            <v>EAGLEVIEW HEALTH AND REHABILITATION</v>
          </cell>
          <cell r="C9" t="str">
            <v>849 BIG OAK ROAD</v>
          </cell>
          <cell r="D9" t="str">
            <v>PITTSGROVE</v>
          </cell>
          <cell r="E9" t="str">
            <v>NJ</v>
          </cell>
          <cell r="F9">
            <v>8318</v>
          </cell>
          <cell r="G9">
            <v>454</v>
          </cell>
          <cell r="H9" t="str">
            <v>Percentage of long-stay residents assessed and appropriately given the seasonal influenza vaccine</v>
          </cell>
          <cell r="I9" t="str">
            <v>Long Stay</v>
          </cell>
          <cell r="J9">
            <v>87.5</v>
          </cell>
          <cell r="K9"/>
          <cell r="L9">
            <v>87.5</v>
          </cell>
          <cell r="M9"/>
          <cell r="N9">
            <v>92.537312999999997</v>
          </cell>
          <cell r="O9"/>
          <cell r="P9">
            <v>92.537312999999997</v>
          </cell>
          <cell r="Q9"/>
          <cell r="R9">
            <v>90.076335999999998</v>
          </cell>
          <cell r="S9"/>
          <cell r="T9" t="str">
            <v>N</v>
          </cell>
          <cell r="U9" t="str">
            <v>2021Q3-2022Q2</v>
          </cell>
          <cell r="V9" t="str">
            <v>849 BIG OAK ROAD, PITTSGROVE, NJ, 08318</v>
          </cell>
          <cell r="W9">
            <v>44866</v>
          </cell>
        </row>
        <row r="10">
          <cell r="A10">
            <v>315015</v>
          </cell>
          <cell r="B10" t="str">
            <v>COMPLETE CARE AT MADISON, LLC</v>
          </cell>
          <cell r="C10" t="str">
            <v>625 STATE HIGHWAY 34</v>
          </cell>
          <cell r="D10" t="str">
            <v>MATAWAN</v>
          </cell>
          <cell r="E10" t="str">
            <v>NJ</v>
          </cell>
          <cell r="F10">
            <v>7747</v>
          </cell>
          <cell r="G10">
            <v>454</v>
          </cell>
          <cell r="H10" t="str">
            <v>Percentage of long-stay residents assessed and appropriately given the seasonal influenza vaccine</v>
          </cell>
          <cell r="I10" t="str">
            <v>Long Stay</v>
          </cell>
          <cell r="J10">
            <v>100</v>
          </cell>
          <cell r="K10"/>
          <cell r="L10">
            <v>100</v>
          </cell>
          <cell r="M10"/>
          <cell r="N10">
            <v>97.826087000000001</v>
          </cell>
          <cell r="O10"/>
          <cell r="P10">
            <v>97.826087000000001</v>
          </cell>
          <cell r="Q10"/>
          <cell r="R10">
            <v>98.984772000000007</v>
          </cell>
          <cell r="S10"/>
          <cell r="T10" t="str">
            <v>N</v>
          </cell>
          <cell r="U10" t="str">
            <v>2021Q3-2022Q2</v>
          </cell>
          <cell r="V10" t="str">
            <v>625 STATE HIGHWAY 34, MATAWAN, NJ, 07747</v>
          </cell>
          <cell r="W10">
            <v>44866</v>
          </cell>
        </row>
        <row r="11">
          <cell r="A11">
            <v>315017</v>
          </cell>
          <cell r="B11" t="str">
            <v>BERGEN NEW BRIDGE MEDICAL CENTER</v>
          </cell>
          <cell r="C11" t="str">
            <v>230 E RIDGEWOOD AVE</v>
          </cell>
          <cell r="D11" t="str">
            <v>PARAMUS</v>
          </cell>
          <cell r="E11" t="str">
            <v>NJ</v>
          </cell>
          <cell r="F11">
            <v>7652</v>
          </cell>
          <cell r="G11">
            <v>454</v>
          </cell>
          <cell r="H11" t="str">
            <v>Percentage of long-stay residents assessed and appropriately given the seasonal influenza vaccine</v>
          </cell>
          <cell r="I11" t="str">
            <v>Long Stay</v>
          </cell>
          <cell r="J11">
            <v>99.244332</v>
          </cell>
          <cell r="K11"/>
          <cell r="L11">
            <v>99.244332</v>
          </cell>
          <cell r="M11"/>
          <cell r="N11">
            <v>98.780488000000005</v>
          </cell>
          <cell r="O11"/>
          <cell r="P11">
            <v>98.780488000000005</v>
          </cell>
          <cell r="Q11"/>
          <cell r="R11">
            <v>99.008673999999999</v>
          </cell>
          <cell r="S11"/>
          <cell r="T11" t="str">
            <v>N</v>
          </cell>
          <cell r="U11" t="str">
            <v>2021Q3-2022Q2</v>
          </cell>
          <cell r="V11" t="str">
            <v>230 E RIDGEWOOD AVE, PARAMUS, NJ, 07652</v>
          </cell>
          <cell r="W11">
            <v>44866</v>
          </cell>
        </row>
        <row r="12">
          <cell r="A12">
            <v>315019</v>
          </cell>
          <cell r="B12" t="str">
            <v>DWELLING PLACE AT ST CLARES</v>
          </cell>
          <cell r="C12" t="str">
            <v>400 WEST BLACKWELL ST</v>
          </cell>
          <cell r="D12" t="str">
            <v>DOVER</v>
          </cell>
          <cell r="E12" t="str">
            <v>NJ</v>
          </cell>
          <cell r="F12">
            <v>7801</v>
          </cell>
          <cell r="G12">
            <v>454</v>
          </cell>
          <cell r="H12" t="str">
            <v>Percentage of long-stay residents assessed and appropriately given the seasonal influenza vaccine</v>
          </cell>
          <cell r="I12" t="str">
            <v>Long Stay</v>
          </cell>
          <cell r="J12" t="str">
            <v>*</v>
          </cell>
          <cell r="K12">
            <v>9</v>
          </cell>
          <cell r="L12" t="str">
            <v>*</v>
          </cell>
          <cell r="M12">
            <v>9</v>
          </cell>
          <cell r="N12">
            <v>100</v>
          </cell>
          <cell r="O12"/>
          <cell r="P12">
            <v>100</v>
          </cell>
          <cell r="Q12"/>
          <cell r="R12">
            <v>97.222222000000002</v>
          </cell>
          <cell r="S12"/>
          <cell r="T12" t="str">
            <v>N</v>
          </cell>
          <cell r="U12" t="str">
            <v>2021Q3-2022Q2</v>
          </cell>
          <cell r="V12" t="str">
            <v>400 WEST BLACKWELL ST, DOVER, NJ, 07801</v>
          </cell>
          <cell r="W12">
            <v>44866</v>
          </cell>
        </row>
        <row r="13">
          <cell r="A13">
            <v>315021</v>
          </cell>
          <cell r="B13" t="str">
            <v>ATLAS HEALTHCARE AT DAUGHTERS OF MIRIAM</v>
          </cell>
          <cell r="C13" t="str">
            <v>155 HAZEL STREET</v>
          </cell>
          <cell r="D13" t="str">
            <v>CLIFTON</v>
          </cell>
          <cell r="E13" t="str">
            <v>NJ</v>
          </cell>
          <cell r="F13">
            <v>7011</v>
          </cell>
          <cell r="G13">
            <v>454</v>
          </cell>
          <cell r="H13" t="str">
            <v>Percentage of long-stay residents assessed and appropriately given the seasonal influenza vaccine</v>
          </cell>
          <cell r="I13" t="str">
            <v>Long Stay</v>
          </cell>
          <cell r="J13">
            <v>99.270072999999996</v>
          </cell>
          <cell r="K13"/>
          <cell r="L13">
            <v>99.270072999999996</v>
          </cell>
          <cell r="M13"/>
          <cell r="N13">
            <v>98.657718000000003</v>
          </cell>
          <cell r="O13"/>
          <cell r="P13">
            <v>98.657718000000003</v>
          </cell>
          <cell r="Q13"/>
          <cell r="R13">
            <v>98.951048999999998</v>
          </cell>
          <cell r="S13"/>
          <cell r="T13" t="str">
            <v>N</v>
          </cell>
          <cell r="U13" t="str">
            <v>2021Q3-2022Q2</v>
          </cell>
          <cell r="V13" t="str">
            <v>155 HAZEL STREET, CLIFTON, NJ, 07011</v>
          </cell>
          <cell r="W13">
            <v>44866</v>
          </cell>
        </row>
        <row r="14">
          <cell r="A14">
            <v>315022</v>
          </cell>
          <cell r="B14" t="str">
            <v>MEADOW LAKES</v>
          </cell>
          <cell r="C14" t="str">
            <v>300 MEADOW LAKES</v>
          </cell>
          <cell r="D14" t="str">
            <v>EAST WINDSOR</v>
          </cell>
          <cell r="E14" t="str">
            <v>NJ</v>
          </cell>
          <cell r="F14">
            <v>8520</v>
          </cell>
          <cell r="G14">
            <v>454</v>
          </cell>
          <cell r="H14" t="str">
            <v>Percentage of long-stay residents assessed and appropriately given the seasonal influenza vaccine</v>
          </cell>
          <cell r="I14" t="str">
            <v>Long Stay</v>
          </cell>
          <cell r="J14">
            <v>100</v>
          </cell>
          <cell r="K14"/>
          <cell r="L14">
            <v>100</v>
          </cell>
          <cell r="M14"/>
          <cell r="N14">
            <v>92.105262999999994</v>
          </cell>
          <cell r="O14"/>
          <cell r="P14">
            <v>92.105262999999994</v>
          </cell>
          <cell r="Q14"/>
          <cell r="R14">
            <v>96.052632000000003</v>
          </cell>
          <cell r="S14"/>
          <cell r="T14" t="str">
            <v>N</v>
          </cell>
          <cell r="U14" t="str">
            <v>2021Q3-2022Q2</v>
          </cell>
          <cell r="V14" t="str">
            <v>300 MEADOW LAKES, EAST WINDSOR, NJ, 08520</v>
          </cell>
          <cell r="W14">
            <v>44866</v>
          </cell>
        </row>
        <row r="15">
          <cell r="A15">
            <v>315029</v>
          </cell>
          <cell r="B15" t="str">
            <v>DAUGHTERS OF ISRAEL PLEASANT VALLEY HOME</v>
          </cell>
          <cell r="C15" t="str">
            <v>1155 PLEASANT VALLEY WAY</v>
          </cell>
          <cell r="D15" t="str">
            <v>WEST ORANGE</v>
          </cell>
          <cell r="E15" t="str">
            <v>NJ</v>
          </cell>
          <cell r="F15">
            <v>7052</v>
          </cell>
          <cell r="G15">
            <v>454</v>
          </cell>
          <cell r="H15" t="str">
            <v>Percentage of long-stay residents assessed and appropriately given the seasonal influenza vaccine</v>
          </cell>
          <cell r="I15" t="str">
            <v>Long Stay</v>
          </cell>
          <cell r="J15">
            <v>100</v>
          </cell>
          <cell r="K15"/>
          <cell r="L15">
            <v>100</v>
          </cell>
          <cell r="M15"/>
          <cell r="N15">
            <v>100</v>
          </cell>
          <cell r="O15"/>
          <cell r="P15">
            <v>100</v>
          </cell>
          <cell r="Q15"/>
          <cell r="R15">
            <v>100</v>
          </cell>
          <cell r="S15"/>
          <cell r="T15" t="str">
            <v>N</v>
          </cell>
          <cell r="U15" t="str">
            <v>2021Q3-2022Q2</v>
          </cell>
          <cell r="V15" t="str">
            <v>1155 PLEASANT VALLEY WAY, WEST ORANGE, NJ, 07052</v>
          </cell>
          <cell r="W15">
            <v>44866</v>
          </cell>
        </row>
        <row r="16">
          <cell r="A16">
            <v>315036</v>
          </cell>
          <cell r="B16" t="str">
            <v>ARBOR GLEN CENTER</v>
          </cell>
          <cell r="C16" t="str">
            <v>25 E LINDSLEY ROAD</v>
          </cell>
          <cell r="D16" t="str">
            <v>CEDAR GROVE</v>
          </cell>
          <cell r="E16" t="str">
            <v>NJ</v>
          </cell>
          <cell r="F16">
            <v>7009</v>
          </cell>
          <cell r="G16">
            <v>454</v>
          </cell>
          <cell r="H16" t="str">
            <v>Percentage of long-stay residents assessed and appropriately given the seasonal influenza vaccine</v>
          </cell>
          <cell r="I16" t="str">
            <v>Long Stay</v>
          </cell>
          <cell r="J16">
            <v>98.901099000000002</v>
          </cell>
          <cell r="K16"/>
          <cell r="L16">
            <v>98.901099000000002</v>
          </cell>
          <cell r="M16"/>
          <cell r="N16">
            <v>98.947367999999997</v>
          </cell>
          <cell r="O16"/>
          <cell r="P16">
            <v>98.947367999999997</v>
          </cell>
          <cell r="Q16"/>
          <cell r="R16">
            <v>98.924730999999994</v>
          </cell>
          <cell r="S16"/>
          <cell r="T16" t="str">
            <v>N</v>
          </cell>
          <cell r="U16" t="str">
            <v>2021Q3-2022Q2</v>
          </cell>
          <cell r="V16" t="str">
            <v>25 E LINDSLEY ROAD, CEDAR GROVE, NJ, 07009</v>
          </cell>
          <cell r="W16">
            <v>44866</v>
          </cell>
        </row>
        <row r="17">
          <cell r="A17">
            <v>315037</v>
          </cell>
          <cell r="B17" t="str">
            <v>TEANECK NURSING CENTER</v>
          </cell>
          <cell r="C17" t="str">
            <v>1104 TEANECK ROAD</v>
          </cell>
          <cell r="D17" t="str">
            <v>TEANECK</v>
          </cell>
          <cell r="E17" t="str">
            <v>NJ</v>
          </cell>
          <cell r="F17">
            <v>7666</v>
          </cell>
          <cell r="G17">
            <v>454</v>
          </cell>
          <cell r="H17" t="str">
            <v>Percentage of long-stay residents assessed and appropriately given the seasonal influenza vaccine</v>
          </cell>
          <cell r="I17" t="str">
            <v>Long Stay</v>
          </cell>
          <cell r="J17">
            <v>100</v>
          </cell>
          <cell r="K17"/>
          <cell r="L17">
            <v>100</v>
          </cell>
          <cell r="M17"/>
          <cell r="N17">
            <v>97.777777999999998</v>
          </cell>
          <cell r="O17"/>
          <cell r="P17">
            <v>97.777777999999998</v>
          </cell>
          <cell r="Q17"/>
          <cell r="R17">
            <v>98.863636</v>
          </cell>
          <cell r="S17"/>
          <cell r="T17" t="str">
            <v>N</v>
          </cell>
          <cell r="U17" t="str">
            <v>2021Q3-2022Q2</v>
          </cell>
          <cell r="V17" t="str">
            <v>1104 TEANECK ROAD, TEANECK, NJ, 07666</v>
          </cell>
          <cell r="W17">
            <v>44866</v>
          </cell>
        </row>
        <row r="18">
          <cell r="A18">
            <v>315038</v>
          </cell>
          <cell r="B18" t="str">
            <v>COMPLETE CARE AT SUMMIT RIDGE</v>
          </cell>
          <cell r="C18" t="str">
            <v>20 SUMMIT STREET</v>
          </cell>
          <cell r="D18" t="str">
            <v>WEST ORANGE</v>
          </cell>
          <cell r="E18" t="str">
            <v>NJ</v>
          </cell>
          <cell r="F18">
            <v>7052</v>
          </cell>
          <cell r="G18">
            <v>454</v>
          </cell>
          <cell r="H18" t="str">
            <v>Percentage of long-stay residents assessed and appropriately given the seasonal influenza vaccine</v>
          </cell>
          <cell r="I18" t="str">
            <v>Long Stay</v>
          </cell>
          <cell r="J18">
            <v>100</v>
          </cell>
          <cell r="K18"/>
          <cell r="L18">
            <v>100</v>
          </cell>
          <cell r="M18"/>
          <cell r="N18">
            <v>94.736841999999996</v>
          </cell>
          <cell r="O18"/>
          <cell r="P18">
            <v>94.736841999999996</v>
          </cell>
          <cell r="Q18"/>
          <cell r="R18">
            <v>96.888889000000006</v>
          </cell>
          <cell r="S18"/>
          <cell r="T18" t="str">
            <v>N</v>
          </cell>
          <cell r="U18" t="str">
            <v>2021Q3-2022Q2</v>
          </cell>
          <cell r="V18" t="str">
            <v>20 SUMMIT STREET, WEST ORANGE, NJ, 07052</v>
          </cell>
          <cell r="W18">
            <v>44866</v>
          </cell>
        </row>
        <row r="19">
          <cell r="A19">
            <v>315039</v>
          </cell>
          <cell r="B19" t="str">
            <v>ROOSEVELT CARE CENTER</v>
          </cell>
          <cell r="C19" t="str">
            <v>118 PARSONAGE ROAD</v>
          </cell>
          <cell r="D19" t="str">
            <v>EDISON</v>
          </cell>
          <cell r="E19" t="str">
            <v>NJ</v>
          </cell>
          <cell r="F19">
            <v>8837</v>
          </cell>
          <cell r="G19">
            <v>454</v>
          </cell>
          <cell r="H19" t="str">
            <v>Percentage of long-stay residents assessed and appropriately given the seasonal influenza vaccine</v>
          </cell>
          <cell r="I19" t="str">
            <v>Long Stay</v>
          </cell>
          <cell r="J19">
            <v>88.111887999999993</v>
          </cell>
          <cell r="K19"/>
          <cell r="L19">
            <v>88.111887999999993</v>
          </cell>
          <cell r="M19"/>
          <cell r="N19">
            <v>98.076922999999994</v>
          </cell>
          <cell r="O19"/>
          <cell r="P19">
            <v>98.076922999999994</v>
          </cell>
          <cell r="Q19"/>
          <cell r="R19">
            <v>93.311036999999999</v>
          </cell>
          <cell r="S19"/>
          <cell r="T19" t="str">
            <v>N</v>
          </cell>
          <cell r="U19" t="str">
            <v>2021Q3-2022Q2</v>
          </cell>
          <cell r="V19" t="str">
            <v>118 PARSONAGE ROAD, EDISON, NJ, 08837</v>
          </cell>
          <cell r="W19">
            <v>44866</v>
          </cell>
        </row>
        <row r="20">
          <cell r="A20">
            <v>315042</v>
          </cell>
          <cell r="B20" t="str">
            <v>LINCOLN PARK RENAISSANCE REHAB &amp; NURSING</v>
          </cell>
          <cell r="C20" t="str">
            <v>521 PINE BROOK ROAD</v>
          </cell>
          <cell r="D20" t="str">
            <v>LINCOLN PARK</v>
          </cell>
          <cell r="E20" t="str">
            <v>NJ</v>
          </cell>
          <cell r="F20">
            <v>7035</v>
          </cell>
          <cell r="G20">
            <v>454</v>
          </cell>
          <cell r="H20" t="str">
            <v>Percentage of long-stay residents assessed and appropriately given the seasonal influenza vaccine</v>
          </cell>
          <cell r="I20" t="str">
            <v>Long Stay</v>
          </cell>
          <cell r="J20">
            <v>88.888889000000006</v>
          </cell>
          <cell r="K20"/>
          <cell r="L20">
            <v>88.888889000000006</v>
          </cell>
          <cell r="M20"/>
          <cell r="N20">
            <v>98.461538000000004</v>
          </cell>
          <cell r="O20"/>
          <cell r="P20">
            <v>98.461538000000004</v>
          </cell>
          <cell r="Q20"/>
          <cell r="R20">
            <v>94.323143999999999</v>
          </cell>
          <cell r="S20"/>
          <cell r="T20" t="str">
            <v>N</v>
          </cell>
          <cell r="U20" t="str">
            <v>2021Q3-2022Q2</v>
          </cell>
          <cell r="V20" t="str">
            <v>521 PINE BROOK ROAD, LINCOLN PARK, NJ, 07035</v>
          </cell>
          <cell r="W20">
            <v>44866</v>
          </cell>
        </row>
        <row r="21">
          <cell r="A21">
            <v>315044</v>
          </cell>
          <cell r="B21" t="str">
            <v>LIMECREST SUBACUTE AND REHABILITATION CENTER</v>
          </cell>
          <cell r="C21" t="str">
            <v>1 O'BRIEN LANE</v>
          </cell>
          <cell r="D21" t="str">
            <v>ANDOVER</v>
          </cell>
          <cell r="E21" t="str">
            <v>NJ</v>
          </cell>
          <cell r="F21">
            <v>7821</v>
          </cell>
          <cell r="G21">
            <v>454</v>
          </cell>
          <cell r="H21" t="str">
            <v>Percentage of long-stay residents assessed and appropriately given the seasonal influenza vaccine</v>
          </cell>
          <cell r="I21" t="str">
            <v>Long Stay</v>
          </cell>
          <cell r="J21">
            <v>99.099098999999995</v>
          </cell>
          <cell r="K21"/>
          <cell r="L21">
            <v>99.099098999999995</v>
          </cell>
          <cell r="M21"/>
          <cell r="N21">
            <v>99.166667000000004</v>
          </cell>
          <cell r="O21"/>
          <cell r="P21">
            <v>99.166667000000004</v>
          </cell>
          <cell r="Q21"/>
          <cell r="R21">
            <v>99.134198999999995</v>
          </cell>
          <cell r="S21"/>
          <cell r="T21" t="str">
            <v>N</v>
          </cell>
          <cell r="U21" t="str">
            <v>2021Q3-2022Q2</v>
          </cell>
          <cell r="V21" t="str">
            <v>1 O'BRIEN LANE, ANDOVER, NJ, 07821</v>
          </cell>
          <cell r="W21">
            <v>44866</v>
          </cell>
        </row>
        <row r="22">
          <cell r="A22">
            <v>315047</v>
          </cell>
          <cell r="B22" t="str">
            <v>WYNWOOD REHABILITATION AND HEALTHCARE CENTER</v>
          </cell>
          <cell r="C22" t="str">
            <v>1700 WYNWOOD DRIVE</v>
          </cell>
          <cell r="D22" t="str">
            <v>CINNAMINSON</v>
          </cell>
          <cell r="E22" t="str">
            <v>NJ</v>
          </cell>
          <cell r="F22">
            <v>8077</v>
          </cell>
          <cell r="G22">
            <v>454</v>
          </cell>
          <cell r="H22" t="str">
            <v>Percentage of long-stay residents assessed and appropriately given the seasonal influenza vaccine</v>
          </cell>
          <cell r="I22" t="str">
            <v>Long Stay</v>
          </cell>
          <cell r="J22">
            <v>99.009900999999999</v>
          </cell>
          <cell r="K22"/>
          <cell r="L22">
            <v>99.009900999999999</v>
          </cell>
          <cell r="M22"/>
          <cell r="N22">
            <v>98.113208</v>
          </cell>
          <cell r="O22"/>
          <cell r="P22">
            <v>98.113208</v>
          </cell>
          <cell r="Q22"/>
          <cell r="R22">
            <v>98.550725</v>
          </cell>
          <cell r="S22"/>
          <cell r="T22" t="str">
            <v>N</v>
          </cell>
          <cell r="U22" t="str">
            <v>2021Q3-2022Q2</v>
          </cell>
          <cell r="V22" t="str">
            <v>1700 WYNWOOD DRIVE, CINNAMINSON, NJ, 08077</v>
          </cell>
          <cell r="W22">
            <v>44866</v>
          </cell>
        </row>
        <row r="23">
          <cell r="A23">
            <v>315050</v>
          </cell>
          <cell r="B23" t="str">
            <v>COMPLETE CARE AT BURLINGTON WOODS, LLC</v>
          </cell>
          <cell r="C23" t="str">
            <v>115 SUNSET ROAD</v>
          </cell>
          <cell r="D23" t="str">
            <v>BURLINGTON</v>
          </cell>
          <cell r="E23" t="str">
            <v>NJ</v>
          </cell>
          <cell r="F23">
            <v>8016</v>
          </cell>
          <cell r="G23">
            <v>454</v>
          </cell>
          <cell r="H23" t="str">
            <v>Percentage of long-stay residents assessed and appropriately given the seasonal influenza vaccine</v>
          </cell>
          <cell r="I23" t="str">
            <v>Long Stay</v>
          </cell>
          <cell r="J23">
            <v>100</v>
          </cell>
          <cell r="K23"/>
          <cell r="L23">
            <v>100</v>
          </cell>
          <cell r="M23"/>
          <cell r="N23">
            <v>98.4375</v>
          </cell>
          <cell r="O23"/>
          <cell r="P23">
            <v>98.4375</v>
          </cell>
          <cell r="Q23"/>
          <cell r="R23">
            <v>99.196787</v>
          </cell>
          <cell r="S23"/>
          <cell r="T23" t="str">
            <v>N</v>
          </cell>
          <cell r="U23" t="str">
            <v>2021Q3-2022Q2</v>
          </cell>
          <cell r="V23" t="str">
            <v>115 SUNSET ROAD, BURLINGTON, NJ, 08016</v>
          </cell>
          <cell r="W23">
            <v>44866</v>
          </cell>
        </row>
        <row r="24">
          <cell r="A24">
            <v>315053</v>
          </cell>
          <cell r="B24" t="str">
            <v>PINE ACRES CONVALESCENT CENTER</v>
          </cell>
          <cell r="C24" t="str">
            <v>51 MADISON AVE</v>
          </cell>
          <cell r="D24" t="str">
            <v>MADISON</v>
          </cell>
          <cell r="E24" t="str">
            <v>NJ</v>
          </cell>
          <cell r="F24">
            <v>7940</v>
          </cell>
          <cell r="G24">
            <v>454</v>
          </cell>
          <cell r="H24" t="str">
            <v>Percentage of long-stay residents assessed and appropriately given the seasonal influenza vaccine</v>
          </cell>
          <cell r="I24" t="str">
            <v>Long Stay</v>
          </cell>
          <cell r="J24">
            <v>98.571428999999995</v>
          </cell>
          <cell r="K24"/>
          <cell r="L24">
            <v>98.571428999999995</v>
          </cell>
          <cell r="M24"/>
          <cell r="N24">
            <v>100</v>
          </cell>
          <cell r="O24"/>
          <cell r="P24">
            <v>100</v>
          </cell>
          <cell r="Q24"/>
          <cell r="R24">
            <v>99.310344999999998</v>
          </cell>
          <cell r="S24"/>
          <cell r="T24" t="str">
            <v>N</v>
          </cell>
          <cell r="U24" t="str">
            <v>2021Q3-2022Q2</v>
          </cell>
          <cell r="V24" t="str">
            <v>51 MADISON AVE, MADISON, NJ, 07940</v>
          </cell>
          <cell r="W24">
            <v>44866</v>
          </cell>
        </row>
        <row r="25">
          <cell r="A25">
            <v>315054</v>
          </cell>
          <cell r="B25" t="str">
            <v>OUR LADYS CENTER FOR REHABILITATION &amp; HEALTHCARE</v>
          </cell>
          <cell r="C25" t="str">
            <v>1100 CLEMATIS AVE</v>
          </cell>
          <cell r="D25" t="str">
            <v>PLEASANTVILLE</v>
          </cell>
          <cell r="E25" t="str">
            <v>NJ</v>
          </cell>
          <cell r="F25">
            <v>8232</v>
          </cell>
          <cell r="G25">
            <v>454</v>
          </cell>
          <cell r="H25" t="str">
            <v>Percentage of long-stay residents assessed and appropriately given the seasonal influenza vaccine</v>
          </cell>
          <cell r="I25" t="str">
            <v>Long Stay</v>
          </cell>
          <cell r="J25">
            <v>97.368420999999998</v>
          </cell>
          <cell r="K25"/>
          <cell r="L25">
            <v>97.368420999999998</v>
          </cell>
          <cell r="M25"/>
          <cell r="N25">
            <v>96.396395999999996</v>
          </cell>
          <cell r="O25"/>
          <cell r="P25">
            <v>96.396395999999996</v>
          </cell>
          <cell r="Q25"/>
          <cell r="R25">
            <v>96.888889000000006</v>
          </cell>
          <cell r="S25"/>
          <cell r="T25" t="str">
            <v>N</v>
          </cell>
          <cell r="U25" t="str">
            <v>2021Q3-2022Q2</v>
          </cell>
          <cell r="V25" t="str">
            <v>1100 CLEMATIS AVE, PLEASANTVILLE, NJ, 08232</v>
          </cell>
          <cell r="W25">
            <v>44866</v>
          </cell>
        </row>
        <row r="26">
          <cell r="A26">
            <v>315056</v>
          </cell>
          <cell r="B26" t="str">
            <v>JERSEY SHORE POST ACUTE REHABILITATION AND NURSING</v>
          </cell>
          <cell r="C26" t="str">
            <v>101 WALNUT STREET</v>
          </cell>
          <cell r="D26" t="str">
            <v>NEPTUNE</v>
          </cell>
          <cell r="E26" t="str">
            <v>NJ</v>
          </cell>
          <cell r="F26">
            <v>7753</v>
          </cell>
          <cell r="G26">
            <v>454</v>
          </cell>
          <cell r="H26" t="str">
            <v>Percentage of long-stay residents assessed and appropriately given the seasonal influenza vaccine</v>
          </cell>
          <cell r="I26" t="str">
            <v>Long Stay</v>
          </cell>
          <cell r="J26">
            <v>95.890411</v>
          </cell>
          <cell r="K26"/>
          <cell r="L26">
            <v>95.890411</v>
          </cell>
          <cell r="M26"/>
          <cell r="N26">
            <v>98.214286000000001</v>
          </cell>
          <cell r="O26"/>
          <cell r="P26">
            <v>98.214286000000001</v>
          </cell>
          <cell r="Q26"/>
          <cell r="R26">
            <v>96.899225000000001</v>
          </cell>
          <cell r="S26"/>
          <cell r="T26" t="str">
            <v>N</v>
          </cell>
          <cell r="U26" t="str">
            <v>2021Q3-2022Q2</v>
          </cell>
          <cell r="V26" t="str">
            <v>101 WALNUT STREET, NEPTUNE, NJ, 07753</v>
          </cell>
          <cell r="W26">
            <v>44866</v>
          </cell>
        </row>
        <row r="27">
          <cell r="A27">
            <v>315057</v>
          </cell>
          <cell r="B27" t="str">
            <v>MERRY HEART NURSING HOME</v>
          </cell>
          <cell r="C27" t="str">
            <v>200 RT 10 WEST</v>
          </cell>
          <cell r="D27" t="str">
            <v>SUCCASUNNA</v>
          </cell>
          <cell r="E27" t="str">
            <v>NJ</v>
          </cell>
          <cell r="F27">
            <v>7876</v>
          </cell>
          <cell r="G27">
            <v>454</v>
          </cell>
          <cell r="H27" t="str">
            <v>Percentage of long-stay residents assessed and appropriately given the seasonal influenza vaccine</v>
          </cell>
          <cell r="I27" t="str">
            <v>Long Stay</v>
          </cell>
          <cell r="J27">
            <v>93.75</v>
          </cell>
          <cell r="K27"/>
          <cell r="L27">
            <v>93.75</v>
          </cell>
          <cell r="M27"/>
          <cell r="N27">
            <v>98.461538000000004</v>
          </cell>
          <cell r="O27"/>
          <cell r="P27">
            <v>98.461538000000004</v>
          </cell>
          <cell r="Q27"/>
          <cell r="R27">
            <v>96.124031000000002</v>
          </cell>
          <cell r="S27"/>
          <cell r="T27" t="str">
            <v>N</v>
          </cell>
          <cell r="U27" t="str">
            <v>2021Q3-2022Q2</v>
          </cell>
          <cell r="V27" t="str">
            <v>200 RT 10 WEST, SUCCASUNNA, NJ, 07876</v>
          </cell>
          <cell r="W27">
            <v>44866</v>
          </cell>
        </row>
        <row r="28">
          <cell r="A28">
            <v>315058</v>
          </cell>
          <cell r="B28" t="str">
            <v>GOLDEN REHABILITATION AND NURSING CENTER</v>
          </cell>
          <cell r="C28" t="str">
            <v>438 SALEM-WOODSTOWN ROAD</v>
          </cell>
          <cell r="D28" t="str">
            <v>SALEM</v>
          </cell>
          <cell r="E28" t="str">
            <v>NJ</v>
          </cell>
          <cell r="F28">
            <v>8079</v>
          </cell>
          <cell r="G28">
            <v>454</v>
          </cell>
          <cell r="H28" t="str">
            <v>Percentage of long-stay residents assessed and appropriately given the seasonal influenza vaccine</v>
          </cell>
          <cell r="I28" t="str">
            <v>Long Stay</v>
          </cell>
          <cell r="J28">
            <v>100</v>
          </cell>
          <cell r="K28"/>
          <cell r="L28">
            <v>100</v>
          </cell>
          <cell r="M28"/>
          <cell r="N28">
            <v>96.774193999999994</v>
          </cell>
          <cell r="O28"/>
          <cell r="P28">
            <v>96.774193999999994</v>
          </cell>
          <cell r="Q28"/>
          <cell r="R28">
            <v>98.4</v>
          </cell>
          <cell r="S28"/>
          <cell r="T28" t="str">
            <v>N</v>
          </cell>
          <cell r="U28" t="str">
            <v>2021Q3-2022Q2</v>
          </cell>
          <cell r="V28" t="str">
            <v>438 SALEM-WOODSTOWN ROAD, SALEM, NJ, 08079</v>
          </cell>
          <cell r="W28">
            <v>44866</v>
          </cell>
        </row>
        <row r="29">
          <cell r="A29">
            <v>315060</v>
          </cell>
          <cell r="B29" t="str">
            <v>ST MARY'S CENTER FOR REHABILITATION &amp; HEALTHCARE</v>
          </cell>
          <cell r="C29" t="str">
            <v>220 ST MARY'S DRIVE</v>
          </cell>
          <cell r="D29" t="str">
            <v>CHERRY HILL</v>
          </cell>
          <cell r="E29" t="str">
            <v>NJ</v>
          </cell>
          <cell r="F29">
            <v>8003</v>
          </cell>
          <cell r="G29">
            <v>454</v>
          </cell>
          <cell r="H29" t="str">
            <v>Percentage of long-stay residents assessed and appropriately given the seasonal influenza vaccine</v>
          </cell>
          <cell r="I29" t="str">
            <v>Long Stay</v>
          </cell>
          <cell r="J29">
            <v>99.333332999999996</v>
          </cell>
          <cell r="K29"/>
          <cell r="L29">
            <v>99.333332999999996</v>
          </cell>
          <cell r="M29"/>
          <cell r="N29">
            <v>99.24812</v>
          </cell>
          <cell r="O29"/>
          <cell r="P29">
            <v>99.24812</v>
          </cell>
          <cell r="Q29"/>
          <cell r="R29">
            <v>99.293285999999995</v>
          </cell>
          <cell r="S29"/>
          <cell r="T29" t="str">
            <v>N</v>
          </cell>
          <cell r="U29" t="str">
            <v>2021Q3-2022Q2</v>
          </cell>
          <cell r="V29" t="str">
            <v>220 ST MARY'S DRIVE, CHERRY HILL, NJ, 08003</v>
          </cell>
          <cell r="W29">
            <v>44866</v>
          </cell>
        </row>
        <row r="30">
          <cell r="A30">
            <v>315061</v>
          </cell>
          <cell r="B30" t="str">
            <v>SOUTH JERSEY EXTENDED CARE</v>
          </cell>
          <cell r="C30" t="str">
            <v>99 MANHEIM AVENUE</v>
          </cell>
          <cell r="D30" t="str">
            <v>BRIDGETON</v>
          </cell>
          <cell r="E30" t="str">
            <v>NJ</v>
          </cell>
          <cell r="F30">
            <v>8302</v>
          </cell>
          <cell r="G30">
            <v>454</v>
          </cell>
          <cell r="H30" t="str">
            <v>Percentage of long-stay residents assessed and appropriately given the seasonal influenza vaccine</v>
          </cell>
          <cell r="I30" t="str">
            <v>Long Stay</v>
          </cell>
          <cell r="J30">
            <v>90.654206000000002</v>
          </cell>
          <cell r="K30"/>
          <cell r="L30">
            <v>90.654206000000002</v>
          </cell>
          <cell r="M30"/>
          <cell r="N30">
            <v>100</v>
          </cell>
          <cell r="O30"/>
          <cell r="P30">
            <v>100</v>
          </cell>
          <cell r="Q30"/>
          <cell r="R30">
            <v>95.305164000000005</v>
          </cell>
          <cell r="S30"/>
          <cell r="T30" t="str">
            <v>N</v>
          </cell>
          <cell r="U30" t="str">
            <v>2021Q3-2022Q2</v>
          </cell>
          <cell r="V30" t="str">
            <v>99 MANHEIM AVENUE, BRIDGETON, NJ, 08302</v>
          </cell>
          <cell r="W30">
            <v>44866</v>
          </cell>
        </row>
        <row r="31">
          <cell r="A31">
            <v>315064</v>
          </cell>
          <cell r="B31" t="str">
            <v>ASHBROOK CARE &amp; REHABILITATION CENTER</v>
          </cell>
          <cell r="C31" t="str">
            <v>1610 RARITAN ROAD</v>
          </cell>
          <cell r="D31" t="str">
            <v>SCOTCH PLAINS</v>
          </cell>
          <cell r="E31" t="str">
            <v>NJ</v>
          </cell>
          <cell r="F31">
            <v>7076</v>
          </cell>
          <cell r="G31">
            <v>454</v>
          </cell>
          <cell r="H31" t="str">
            <v>Percentage of long-stay residents assessed and appropriately given the seasonal influenza vaccine</v>
          </cell>
          <cell r="I31" t="str">
            <v>Long Stay</v>
          </cell>
          <cell r="J31">
            <v>98.734177000000003</v>
          </cell>
          <cell r="K31"/>
          <cell r="L31">
            <v>98.734177000000003</v>
          </cell>
          <cell r="M31"/>
          <cell r="N31">
            <v>100</v>
          </cell>
          <cell r="O31"/>
          <cell r="P31">
            <v>100</v>
          </cell>
          <cell r="Q31"/>
          <cell r="R31">
            <v>99.305555999999996</v>
          </cell>
          <cell r="S31"/>
          <cell r="T31" t="str">
            <v>N</v>
          </cell>
          <cell r="U31" t="str">
            <v>2021Q3-2022Q2</v>
          </cell>
          <cell r="V31" t="str">
            <v>1610 RARITAN ROAD, SCOTCH PLAINS, NJ, 07076</v>
          </cell>
          <cell r="W31">
            <v>44866</v>
          </cell>
        </row>
        <row r="32">
          <cell r="A32">
            <v>315066</v>
          </cell>
          <cell r="B32" t="str">
            <v>STRATFORD MANOR REHABILITATION AND CARE CENTER</v>
          </cell>
          <cell r="C32" t="str">
            <v>787 NORTHFIELD AVE</v>
          </cell>
          <cell r="D32" t="str">
            <v>WEST ORANGE</v>
          </cell>
          <cell r="E32" t="str">
            <v>NJ</v>
          </cell>
          <cell r="F32">
            <v>7052</v>
          </cell>
          <cell r="G32">
            <v>454</v>
          </cell>
          <cell r="H32" t="str">
            <v>Percentage of long-stay residents assessed and appropriately given the seasonal influenza vaccine</v>
          </cell>
          <cell r="I32" t="str">
            <v>Long Stay</v>
          </cell>
          <cell r="J32">
            <v>100</v>
          </cell>
          <cell r="K32"/>
          <cell r="L32">
            <v>100</v>
          </cell>
          <cell r="M32"/>
          <cell r="N32">
            <v>99.145298999999994</v>
          </cell>
          <cell r="O32"/>
          <cell r="P32">
            <v>99.145298999999994</v>
          </cell>
          <cell r="Q32"/>
          <cell r="R32">
            <v>99.532709999999994</v>
          </cell>
          <cell r="S32"/>
          <cell r="T32" t="str">
            <v>N</v>
          </cell>
          <cell r="U32" t="str">
            <v>2021Q3-2022Q2</v>
          </cell>
          <cell r="V32" t="str">
            <v>787 NORTHFIELD AVE, WEST ORANGE, NJ, 07052</v>
          </cell>
          <cell r="W32">
            <v>44866</v>
          </cell>
        </row>
        <row r="33">
          <cell r="A33">
            <v>315068</v>
          </cell>
          <cell r="B33" t="str">
            <v>AVISTA HEALTHCARE</v>
          </cell>
          <cell r="C33" t="str">
            <v>3025 CHAPEL AVENUE WEST</v>
          </cell>
          <cell r="D33" t="str">
            <v>CHERRY HILL</v>
          </cell>
          <cell r="E33" t="str">
            <v>NJ</v>
          </cell>
          <cell r="F33">
            <v>8002</v>
          </cell>
          <cell r="G33">
            <v>454</v>
          </cell>
          <cell r="H33" t="str">
            <v>Percentage of long-stay residents assessed and appropriately given the seasonal influenza vaccine</v>
          </cell>
          <cell r="I33" t="str">
            <v>Long Stay</v>
          </cell>
          <cell r="J33">
            <v>98.412698000000006</v>
          </cell>
          <cell r="K33"/>
          <cell r="L33">
            <v>98.412698000000006</v>
          </cell>
          <cell r="M33"/>
          <cell r="N33">
            <v>98.780488000000005</v>
          </cell>
          <cell r="O33"/>
          <cell r="P33">
            <v>98.780488000000005</v>
          </cell>
          <cell r="Q33"/>
          <cell r="R33">
            <v>98.620689999999996</v>
          </cell>
          <cell r="S33"/>
          <cell r="T33" t="str">
            <v>N</v>
          </cell>
          <cell r="U33" t="str">
            <v>2021Q3-2022Q2</v>
          </cell>
          <cell r="V33" t="str">
            <v>3025 CHAPEL AVENUE WEST, CHERRY HILL, NJ, 08002</v>
          </cell>
          <cell r="W33">
            <v>44866</v>
          </cell>
        </row>
        <row r="34">
          <cell r="A34">
            <v>315069</v>
          </cell>
          <cell r="B34" t="str">
            <v>TOWER LODGE CARE CENTER</v>
          </cell>
          <cell r="C34" t="str">
            <v>1506 GULLY ROAD</v>
          </cell>
          <cell r="D34" t="str">
            <v>WALL</v>
          </cell>
          <cell r="E34" t="str">
            <v>NJ</v>
          </cell>
          <cell r="F34">
            <v>7719</v>
          </cell>
          <cell r="G34">
            <v>454</v>
          </cell>
          <cell r="H34" t="str">
            <v>Percentage of long-stay residents assessed and appropriately given the seasonal influenza vaccine</v>
          </cell>
          <cell r="I34" t="str">
            <v>Long Stay</v>
          </cell>
          <cell r="J34">
            <v>100</v>
          </cell>
          <cell r="K34"/>
          <cell r="L34">
            <v>100</v>
          </cell>
          <cell r="M34"/>
          <cell r="N34">
            <v>97.674419</v>
          </cell>
          <cell r="O34"/>
          <cell r="P34">
            <v>97.674419</v>
          </cell>
          <cell r="Q34"/>
          <cell r="R34">
            <v>98.958332999999996</v>
          </cell>
          <cell r="S34"/>
          <cell r="T34" t="str">
            <v>N</v>
          </cell>
          <cell r="U34" t="str">
            <v>2021Q3-2022Q2</v>
          </cell>
          <cell r="V34" t="str">
            <v>1506 GULLY ROAD, WALL, NJ, 07719</v>
          </cell>
          <cell r="W34">
            <v>44866</v>
          </cell>
        </row>
        <row r="35">
          <cell r="A35">
            <v>315072</v>
          </cell>
          <cell r="B35" t="str">
            <v>HEATH VILLAGE</v>
          </cell>
          <cell r="C35" t="str">
            <v>451 SCHOOLEY'S MOUNTAIN RD</v>
          </cell>
          <cell r="D35" t="str">
            <v>HACKETTSTOWN</v>
          </cell>
          <cell r="E35" t="str">
            <v>NJ</v>
          </cell>
          <cell r="F35">
            <v>7840</v>
          </cell>
          <cell r="G35">
            <v>454</v>
          </cell>
          <cell r="H35" t="str">
            <v>Percentage of long-stay residents assessed and appropriately given the seasonal influenza vaccine</v>
          </cell>
          <cell r="I35" t="str">
            <v>Long Stay</v>
          </cell>
          <cell r="J35">
            <v>100</v>
          </cell>
          <cell r="K35"/>
          <cell r="L35">
            <v>100</v>
          </cell>
          <cell r="M35"/>
          <cell r="N35">
            <v>98.387096999999997</v>
          </cell>
          <cell r="O35"/>
          <cell r="P35">
            <v>98.387096999999997</v>
          </cell>
          <cell r="Q35"/>
          <cell r="R35">
            <v>99.130435000000006</v>
          </cell>
          <cell r="S35"/>
          <cell r="T35" t="str">
            <v>N</v>
          </cell>
          <cell r="U35" t="str">
            <v>2021Q3-2022Q2</v>
          </cell>
          <cell r="V35" t="str">
            <v>451 SCHOOLEY'S MOUNTAIN RD, HACKETTSTOWN, NJ, 07840</v>
          </cell>
          <cell r="W35">
            <v>44866</v>
          </cell>
        </row>
        <row r="36">
          <cell r="A36">
            <v>315077</v>
          </cell>
          <cell r="B36" t="str">
            <v>WILLOWBROOKE COURT SKILLED CARE AT EVERGREENS</v>
          </cell>
          <cell r="C36" t="str">
            <v>309 BRIDGEBORO ROAD</v>
          </cell>
          <cell r="D36" t="str">
            <v>MOORESTOWN</v>
          </cell>
          <cell r="E36" t="str">
            <v>NJ</v>
          </cell>
          <cell r="F36">
            <v>8057</v>
          </cell>
          <cell r="G36">
            <v>454</v>
          </cell>
          <cell r="H36" t="str">
            <v>Percentage of long-stay residents assessed and appropriately given the seasonal influenza vaccine</v>
          </cell>
          <cell r="I36" t="str">
            <v>Long Stay</v>
          </cell>
          <cell r="J36" t="str">
            <v>*</v>
          </cell>
          <cell r="K36">
            <v>9</v>
          </cell>
          <cell r="L36" t="str">
            <v>*</v>
          </cell>
          <cell r="M36">
            <v>9</v>
          </cell>
          <cell r="N36" t="str">
            <v>*</v>
          </cell>
          <cell r="O36">
            <v>9</v>
          </cell>
          <cell r="P36" t="str">
            <v>*</v>
          </cell>
          <cell r="Q36">
            <v>9</v>
          </cell>
          <cell r="R36">
            <v>100</v>
          </cell>
          <cell r="S36"/>
          <cell r="T36" t="str">
            <v>N</v>
          </cell>
          <cell r="U36" t="str">
            <v>2021Q3-2022Q2</v>
          </cell>
          <cell r="V36" t="str">
            <v>309 BRIDGEBORO ROAD, MOORESTOWN, NJ, 08057</v>
          </cell>
          <cell r="W36">
            <v>44866</v>
          </cell>
        </row>
        <row r="37">
          <cell r="A37">
            <v>315083</v>
          </cell>
          <cell r="B37" t="str">
            <v>ACCLAIM REHABILITATION AND NURSING CENTER</v>
          </cell>
          <cell r="C37" t="str">
            <v>198 STEVENS AVE</v>
          </cell>
          <cell r="D37" t="str">
            <v>JERSEY CITY</v>
          </cell>
          <cell r="E37" t="str">
            <v>NJ</v>
          </cell>
          <cell r="F37">
            <v>7305</v>
          </cell>
          <cell r="G37">
            <v>454</v>
          </cell>
          <cell r="H37" t="str">
            <v>Percentage of long-stay residents assessed and appropriately given the seasonal influenza vaccine</v>
          </cell>
          <cell r="I37" t="str">
            <v>Long Stay</v>
          </cell>
          <cell r="J37">
            <v>100</v>
          </cell>
          <cell r="K37"/>
          <cell r="L37">
            <v>100</v>
          </cell>
          <cell r="M37"/>
          <cell r="N37">
            <v>100</v>
          </cell>
          <cell r="O37"/>
          <cell r="P37">
            <v>100</v>
          </cell>
          <cell r="Q37"/>
          <cell r="R37">
            <v>100</v>
          </cell>
          <cell r="S37"/>
          <cell r="T37" t="str">
            <v>N</v>
          </cell>
          <cell r="U37" t="str">
            <v>2021Q3-2022Q2</v>
          </cell>
          <cell r="V37" t="str">
            <v>198 STEVENS AVE, JERSEY CITY, NJ, 07305</v>
          </cell>
          <cell r="W37">
            <v>44866</v>
          </cell>
        </row>
        <row r="38">
          <cell r="A38">
            <v>315085</v>
          </cell>
          <cell r="B38" t="str">
            <v>COMPLETE CARE AT CHESTNUT HILL LLC</v>
          </cell>
          <cell r="C38" t="str">
            <v>360 CHESTNUT STREET</v>
          </cell>
          <cell r="D38" t="str">
            <v>PASSAIC</v>
          </cell>
          <cell r="E38" t="str">
            <v>NJ</v>
          </cell>
          <cell r="F38">
            <v>7055</v>
          </cell>
          <cell r="G38">
            <v>454</v>
          </cell>
          <cell r="H38" t="str">
            <v>Percentage of long-stay residents assessed and appropriately given the seasonal influenza vaccine</v>
          </cell>
          <cell r="I38" t="str">
            <v>Long Stay</v>
          </cell>
          <cell r="J38">
            <v>100</v>
          </cell>
          <cell r="K38"/>
          <cell r="L38">
            <v>100</v>
          </cell>
          <cell r="M38"/>
          <cell r="N38">
            <v>98.611110999999994</v>
          </cell>
          <cell r="O38"/>
          <cell r="P38">
            <v>98.611110999999994</v>
          </cell>
          <cell r="Q38"/>
          <cell r="R38">
            <v>99.159664000000006</v>
          </cell>
          <cell r="S38"/>
          <cell r="T38" t="str">
            <v>N</v>
          </cell>
          <cell r="U38" t="str">
            <v>2021Q3-2022Q2</v>
          </cell>
          <cell r="V38" t="str">
            <v>360 CHESTNUT STREET, PASSAIC, NJ, 07055</v>
          </cell>
          <cell r="W38">
            <v>44866</v>
          </cell>
        </row>
        <row r="39">
          <cell r="A39">
            <v>315087</v>
          </cell>
          <cell r="B39" t="str">
            <v>CARE ONE AT KING JAMES</v>
          </cell>
          <cell r="C39" t="str">
            <v>1040 STATE ROUTE 36</v>
          </cell>
          <cell r="D39" t="str">
            <v>ATLANTIC HIGHLANDS</v>
          </cell>
          <cell r="E39" t="str">
            <v>NJ</v>
          </cell>
          <cell r="F39">
            <v>7716</v>
          </cell>
          <cell r="G39">
            <v>454</v>
          </cell>
          <cell r="H39" t="str">
            <v>Percentage of long-stay residents assessed and appropriately given the seasonal influenza vaccine</v>
          </cell>
          <cell r="I39" t="str">
            <v>Long Stay</v>
          </cell>
          <cell r="J39">
            <v>94.202899000000002</v>
          </cell>
          <cell r="K39"/>
          <cell r="L39">
            <v>94.202899000000002</v>
          </cell>
          <cell r="M39"/>
          <cell r="N39">
            <v>98.550725</v>
          </cell>
          <cell r="O39"/>
          <cell r="P39">
            <v>98.550725</v>
          </cell>
          <cell r="Q39"/>
          <cell r="R39">
            <v>96.376812000000001</v>
          </cell>
          <cell r="S39"/>
          <cell r="T39" t="str">
            <v>N</v>
          </cell>
          <cell r="U39" t="str">
            <v>2021Q3-2022Q2</v>
          </cell>
          <cell r="V39" t="str">
            <v>1040 STATE ROUTE 36, ATLANTIC HIGHLANDS, NJ, 07716</v>
          </cell>
          <cell r="W39">
            <v>44866</v>
          </cell>
        </row>
        <row r="40">
          <cell r="A40">
            <v>315091</v>
          </cell>
          <cell r="B40" t="str">
            <v>CRANFORD REHAB &amp; NURSING CENTER</v>
          </cell>
          <cell r="C40" t="str">
            <v>205 BIRCHWOOD AVE</v>
          </cell>
          <cell r="D40" t="str">
            <v>CRANFORD</v>
          </cell>
          <cell r="E40" t="str">
            <v>NJ</v>
          </cell>
          <cell r="F40">
            <v>7016</v>
          </cell>
          <cell r="G40">
            <v>454</v>
          </cell>
          <cell r="H40" t="str">
            <v>Percentage of long-stay residents assessed and appropriately given the seasonal influenza vaccine</v>
          </cell>
          <cell r="I40" t="str">
            <v>Long Stay</v>
          </cell>
          <cell r="J40">
            <v>90.551181</v>
          </cell>
          <cell r="K40"/>
          <cell r="L40">
            <v>90.551181</v>
          </cell>
          <cell r="M40"/>
          <cell r="N40">
            <v>87.951807000000002</v>
          </cell>
          <cell r="O40"/>
          <cell r="P40">
            <v>87.951807000000002</v>
          </cell>
          <cell r="Q40"/>
          <cell r="R40">
            <v>89.078497999999996</v>
          </cell>
          <cell r="S40"/>
          <cell r="T40" t="str">
            <v>N</v>
          </cell>
          <cell r="U40" t="str">
            <v>2021Q3-2022Q2</v>
          </cell>
          <cell r="V40" t="str">
            <v>205 BIRCHWOOD AVE, CRANFORD, NJ, 07016</v>
          </cell>
          <cell r="W40">
            <v>44866</v>
          </cell>
        </row>
        <row r="41">
          <cell r="A41">
            <v>315092</v>
          </cell>
          <cell r="B41" t="str">
            <v>CARE ONE AT HOLMDEL</v>
          </cell>
          <cell r="C41" t="str">
            <v>188 HIGHWAY 34</v>
          </cell>
          <cell r="D41" t="str">
            <v>HOLMDEL</v>
          </cell>
          <cell r="E41" t="str">
            <v>NJ</v>
          </cell>
          <cell r="F41">
            <v>7733</v>
          </cell>
          <cell r="G41">
            <v>454</v>
          </cell>
          <cell r="H41" t="str">
            <v>Percentage of long-stay residents assessed and appropriately given the seasonal influenza vaccine</v>
          </cell>
          <cell r="I41" t="str">
            <v>Long Stay</v>
          </cell>
          <cell r="J41">
            <v>97.959183999999993</v>
          </cell>
          <cell r="K41"/>
          <cell r="L41">
            <v>97.959183999999993</v>
          </cell>
          <cell r="M41"/>
          <cell r="N41">
            <v>100</v>
          </cell>
          <cell r="O41"/>
          <cell r="P41">
            <v>100</v>
          </cell>
          <cell r="Q41"/>
          <cell r="R41">
            <v>98.958332999999996</v>
          </cell>
          <cell r="S41"/>
          <cell r="T41" t="str">
            <v>N</v>
          </cell>
          <cell r="U41" t="str">
            <v>2021Q3-2022Q2</v>
          </cell>
          <cell r="V41" t="str">
            <v>188 HIGHWAY 34, HOLMDEL, NJ, 07733</v>
          </cell>
          <cell r="W41">
            <v>44866</v>
          </cell>
        </row>
        <row r="42">
          <cell r="A42">
            <v>315094</v>
          </cell>
          <cell r="B42" t="str">
            <v>COMPLETE CARE AT MERCERVILLE LLC</v>
          </cell>
          <cell r="C42" t="str">
            <v>2240 WHITEHORSE-MERCERVILLE ROAD</v>
          </cell>
          <cell r="D42" t="str">
            <v>MERCERVILLE</v>
          </cell>
          <cell r="E42" t="str">
            <v>NJ</v>
          </cell>
          <cell r="F42">
            <v>8619</v>
          </cell>
          <cell r="G42">
            <v>454</v>
          </cell>
          <cell r="H42" t="str">
            <v>Percentage of long-stay residents assessed and appropriately given the seasonal influenza vaccine</v>
          </cell>
          <cell r="I42" t="str">
            <v>Long Stay</v>
          </cell>
          <cell r="J42">
            <v>100</v>
          </cell>
          <cell r="K42"/>
          <cell r="L42">
            <v>100</v>
          </cell>
          <cell r="M42"/>
          <cell r="N42">
            <v>98.591549000000001</v>
          </cell>
          <cell r="O42"/>
          <cell r="P42">
            <v>98.591549000000001</v>
          </cell>
          <cell r="Q42"/>
          <cell r="R42">
            <v>99.280575999999996</v>
          </cell>
          <cell r="S42"/>
          <cell r="T42" t="str">
            <v>N</v>
          </cell>
          <cell r="U42" t="str">
            <v>2021Q3-2022Q2</v>
          </cell>
          <cell r="V42" t="str">
            <v>2240 WHITEHORSE-MERCERVILLE ROAD, MERCERVILLE, NJ, 08619</v>
          </cell>
          <cell r="W42">
            <v>44866</v>
          </cell>
        </row>
        <row r="43">
          <cell r="A43">
            <v>315096</v>
          </cell>
          <cell r="B43" t="str">
            <v>DOCTORS SUBACUTE HEALTHCARE, LLC</v>
          </cell>
          <cell r="C43" t="str">
            <v>59 BIRCH STREET</v>
          </cell>
          <cell r="D43" t="str">
            <v>PATERSON</v>
          </cell>
          <cell r="E43" t="str">
            <v>NJ</v>
          </cell>
          <cell r="F43">
            <v>7522</v>
          </cell>
          <cell r="G43">
            <v>454</v>
          </cell>
          <cell r="H43" t="str">
            <v>Percentage of long-stay residents assessed and appropriately given the seasonal influenza vaccine</v>
          </cell>
          <cell r="I43" t="str">
            <v>Long Stay</v>
          </cell>
          <cell r="J43">
            <v>100</v>
          </cell>
          <cell r="K43"/>
          <cell r="L43">
            <v>100</v>
          </cell>
          <cell r="M43"/>
          <cell r="N43">
            <v>100</v>
          </cell>
          <cell r="O43"/>
          <cell r="P43">
            <v>100</v>
          </cell>
          <cell r="Q43"/>
          <cell r="R43">
            <v>100</v>
          </cell>
          <cell r="S43"/>
          <cell r="T43" t="str">
            <v>N</v>
          </cell>
          <cell r="U43" t="str">
            <v>2021Q3-2022Q2</v>
          </cell>
          <cell r="V43" t="str">
            <v>59 BIRCH STREET, PATERSON, NJ, 07522</v>
          </cell>
          <cell r="W43">
            <v>44866</v>
          </cell>
        </row>
        <row r="44">
          <cell r="A44">
            <v>315101</v>
          </cell>
          <cell r="B44" t="str">
            <v>JFK HARTWYCK AT CEDAR BROOK</v>
          </cell>
          <cell r="C44" t="str">
            <v>1340 PARK AVE</v>
          </cell>
          <cell r="D44" t="str">
            <v>PLAINFIELD</v>
          </cell>
          <cell r="E44" t="str">
            <v>NJ</v>
          </cell>
          <cell r="F44">
            <v>7060</v>
          </cell>
          <cell r="G44">
            <v>454</v>
          </cell>
          <cell r="H44" t="str">
            <v>Percentage of long-stay residents assessed and appropriately given the seasonal influenza vaccine</v>
          </cell>
          <cell r="I44" t="str">
            <v>Long Stay</v>
          </cell>
          <cell r="J44">
            <v>100</v>
          </cell>
          <cell r="K44"/>
          <cell r="L44">
            <v>100</v>
          </cell>
          <cell r="M44"/>
          <cell r="N44">
            <v>91.578946999999999</v>
          </cell>
          <cell r="O44"/>
          <cell r="P44">
            <v>91.578946999999999</v>
          </cell>
          <cell r="Q44"/>
          <cell r="R44">
            <v>95.555555999999996</v>
          </cell>
          <cell r="S44"/>
          <cell r="T44" t="str">
            <v>N</v>
          </cell>
          <cell r="U44" t="str">
            <v>2021Q3-2022Q2</v>
          </cell>
          <cell r="V44" t="str">
            <v>1340 PARK AVE, PLAINFIELD, NJ, 07060</v>
          </cell>
          <cell r="W44">
            <v>44866</v>
          </cell>
        </row>
        <row r="45">
          <cell r="A45">
            <v>315103</v>
          </cell>
          <cell r="B45" t="str">
            <v>REGENCY GARDENS NURSING CENTER</v>
          </cell>
          <cell r="C45" t="str">
            <v>296 HAMBURG TURNPIKE</v>
          </cell>
          <cell r="D45" t="str">
            <v>WAYNE</v>
          </cell>
          <cell r="E45" t="str">
            <v>NJ</v>
          </cell>
          <cell r="F45">
            <v>7470</v>
          </cell>
          <cell r="G45">
            <v>454</v>
          </cell>
          <cell r="H45" t="str">
            <v>Percentage of long-stay residents assessed and appropriately given the seasonal influenza vaccine</v>
          </cell>
          <cell r="I45" t="str">
            <v>Long Stay</v>
          </cell>
          <cell r="J45">
            <v>100</v>
          </cell>
          <cell r="K45"/>
          <cell r="L45">
            <v>100</v>
          </cell>
          <cell r="M45"/>
          <cell r="N45">
            <v>100</v>
          </cell>
          <cell r="O45"/>
          <cell r="P45">
            <v>100</v>
          </cell>
          <cell r="Q45"/>
          <cell r="R45">
            <v>100</v>
          </cell>
          <cell r="S45"/>
          <cell r="T45" t="str">
            <v>N</v>
          </cell>
          <cell r="U45" t="str">
            <v>2021Q3-2022Q2</v>
          </cell>
          <cell r="V45" t="str">
            <v>296 HAMBURG TURNPIKE, WAYNE, NJ, 07470</v>
          </cell>
          <cell r="W45">
            <v>44866</v>
          </cell>
        </row>
        <row r="46">
          <cell r="A46">
            <v>315104</v>
          </cell>
          <cell r="B46" t="str">
            <v>CORNELL HALL CARE &amp; REHABILITATION CENTER</v>
          </cell>
          <cell r="C46" t="str">
            <v>234 CHESTNUT STREET</v>
          </cell>
          <cell r="D46" t="str">
            <v>UNION</v>
          </cell>
          <cell r="E46" t="str">
            <v>NJ</v>
          </cell>
          <cell r="F46">
            <v>7083</v>
          </cell>
          <cell r="G46">
            <v>454</v>
          </cell>
          <cell r="H46" t="str">
            <v>Percentage of long-stay residents assessed and appropriately given the seasonal influenza vaccine</v>
          </cell>
          <cell r="I46" t="str">
            <v>Long Stay</v>
          </cell>
          <cell r="J46">
            <v>96.341463000000005</v>
          </cell>
          <cell r="K46"/>
          <cell r="L46">
            <v>96.341463000000005</v>
          </cell>
          <cell r="M46"/>
          <cell r="N46">
            <v>94.366197</v>
          </cell>
          <cell r="O46"/>
          <cell r="P46">
            <v>94.366197</v>
          </cell>
          <cell r="Q46"/>
          <cell r="R46">
            <v>95.424836999999997</v>
          </cell>
          <cell r="S46"/>
          <cell r="T46" t="str">
            <v>N</v>
          </cell>
          <cell r="U46" t="str">
            <v>2021Q3-2022Q2</v>
          </cell>
          <cell r="V46" t="str">
            <v>234 CHESTNUT STREET, UNION, NJ, 07083</v>
          </cell>
          <cell r="W46">
            <v>44866</v>
          </cell>
        </row>
        <row r="47">
          <cell r="A47">
            <v>315105</v>
          </cell>
          <cell r="B47" t="str">
            <v>CORAL HARBOR REHABILITATION AND HEALTHCARE CENTER</v>
          </cell>
          <cell r="C47" t="str">
            <v>2050 SIXTH AVE</v>
          </cell>
          <cell r="D47" t="str">
            <v>NEPTUNE CITY</v>
          </cell>
          <cell r="E47" t="str">
            <v>NJ</v>
          </cell>
          <cell r="F47">
            <v>7753</v>
          </cell>
          <cell r="G47">
            <v>454</v>
          </cell>
          <cell r="H47" t="str">
            <v>Percentage of long-stay residents assessed and appropriately given the seasonal influenza vaccine</v>
          </cell>
          <cell r="I47" t="str">
            <v>Long Stay</v>
          </cell>
          <cell r="J47">
            <v>89.285713999999999</v>
          </cell>
          <cell r="K47"/>
          <cell r="L47">
            <v>89.285713999999999</v>
          </cell>
          <cell r="M47"/>
          <cell r="N47">
            <v>98.809523999999996</v>
          </cell>
          <cell r="O47"/>
          <cell r="P47">
            <v>98.809523999999996</v>
          </cell>
          <cell r="Q47"/>
          <cell r="R47">
            <v>94.047618999999997</v>
          </cell>
          <cell r="S47"/>
          <cell r="T47" t="str">
            <v>N</v>
          </cell>
          <cell r="U47" t="str">
            <v>2021Q3-2022Q2</v>
          </cell>
          <cell r="V47" t="str">
            <v>2050 SIXTH AVE, NEPTUNE CITY, NJ, 07753</v>
          </cell>
          <cell r="W47">
            <v>44866</v>
          </cell>
        </row>
        <row r="48">
          <cell r="A48">
            <v>315106</v>
          </cell>
          <cell r="B48" t="str">
            <v>ELIZABETH NURSING AND REHAB</v>
          </cell>
          <cell r="C48" t="str">
            <v>1048 GROVE STREET</v>
          </cell>
          <cell r="D48" t="str">
            <v>ELIZABETH</v>
          </cell>
          <cell r="E48" t="str">
            <v>NJ</v>
          </cell>
          <cell r="F48">
            <v>7202</v>
          </cell>
          <cell r="G48">
            <v>454</v>
          </cell>
          <cell r="H48" t="str">
            <v>Percentage of long-stay residents assessed and appropriately given the seasonal influenza vaccine</v>
          </cell>
          <cell r="I48" t="str">
            <v>Long Stay</v>
          </cell>
          <cell r="J48">
            <v>100</v>
          </cell>
          <cell r="K48"/>
          <cell r="L48">
            <v>100</v>
          </cell>
          <cell r="M48"/>
          <cell r="N48">
            <v>100</v>
          </cell>
          <cell r="O48"/>
          <cell r="P48">
            <v>100</v>
          </cell>
          <cell r="Q48"/>
          <cell r="R48">
            <v>100</v>
          </cell>
          <cell r="S48"/>
          <cell r="T48" t="str">
            <v>N</v>
          </cell>
          <cell r="U48" t="str">
            <v>2021Q3-2022Q2</v>
          </cell>
          <cell r="V48" t="str">
            <v>1048 GROVE STREET, ELIZABETH, NJ, 07202</v>
          </cell>
          <cell r="W48">
            <v>44866</v>
          </cell>
        </row>
        <row r="49">
          <cell r="A49">
            <v>315108</v>
          </cell>
          <cell r="B49" t="str">
            <v>PRINCETON CARE CENTER</v>
          </cell>
          <cell r="C49" t="str">
            <v>728 BUNN DRIVE</v>
          </cell>
          <cell r="D49" t="str">
            <v>PRINCETON</v>
          </cell>
          <cell r="E49" t="str">
            <v>NJ</v>
          </cell>
          <cell r="F49">
            <v>8540</v>
          </cell>
          <cell r="G49">
            <v>454</v>
          </cell>
          <cell r="H49" t="str">
            <v>Percentage of long-stay residents assessed and appropriately given the seasonal influenza vaccine</v>
          </cell>
          <cell r="I49" t="str">
            <v>Long Stay</v>
          </cell>
          <cell r="J49">
            <v>100</v>
          </cell>
          <cell r="K49"/>
          <cell r="L49">
            <v>100</v>
          </cell>
          <cell r="M49"/>
          <cell r="N49">
            <v>100</v>
          </cell>
          <cell r="O49"/>
          <cell r="P49">
            <v>100</v>
          </cell>
          <cell r="Q49"/>
          <cell r="R49">
            <v>100</v>
          </cell>
          <cell r="S49"/>
          <cell r="T49" t="str">
            <v>N</v>
          </cell>
          <cell r="U49" t="str">
            <v>2021Q3-2022Q2</v>
          </cell>
          <cell r="V49" t="str">
            <v>728 BUNN DRIVE, PRINCETON, NJ, 08540</v>
          </cell>
          <cell r="W49">
            <v>44866</v>
          </cell>
        </row>
        <row r="50">
          <cell r="A50">
            <v>315110</v>
          </cell>
          <cell r="B50" t="str">
            <v>LAKEVIEW REHABILITATION AND CARE CENTER</v>
          </cell>
          <cell r="C50" t="str">
            <v>130 TERHUNE DRIVE</v>
          </cell>
          <cell r="D50" t="str">
            <v>WAYNE</v>
          </cell>
          <cell r="E50" t="str">
            <v>NJ</v>
          </cell>
          <cell r="F50">
            <v>7470</v>
          </cell>
          <cell r="G50">
            <v>454</v>
          </cell>
          <cell r="H50" t="str">
            <v>Percentage of long-stay residents assessed and appropriately given the seasonal influenza vaccine</v>
          </cell>
          <cell r="I50" t="str">
            <v>Long Stay</v>
          </cell>
          <cell r="J50">
            <v>98.648649000000006</v>
          </cell>
          <cell r="K50"/>
          <cell r="L50">
            <v>98.648649000000006</v>
          </cell>
          <cell r="M50"/>
          <cell r="N50">
            <v>95.833332999999996</v>
          </cell>
          <cell r="O50"/>
          <cell r="P50">
            <v>95.833332999999996</v>
          </cell>
          <cell r="Q50"/>
          <cell r="R50">
            <v>97.260273999999995</v>
          </cell>
          <cell r="S50"/>
          <cell r="T50" t="str">
            <v>N</v>
          </cell>
          <cell r="U50" t="str">
            <v>2021Q3-2022Q2</v>
          </cell>
          <cell r="V50" t="str">
            <v>130 TERHUNE DRIVE, WAYNE, NJ, 07470</v>
          </cell>
          <cell r="W50">
            <v>44866</v>
          </cell>
        </row>
        <row r="51">
          <cell r="A51">
            <v>315111</v>
          </cell>
          <cell r="B51" t="str">
            <v>PREFERRED CARE AT HAMILTON</v>
          </cell>
          <cell r="C51" t="str">
            <v>1501 STATE HWY 33</v>
          </cell>
          <cell r="D51" t="str">
            <v>HAMILTON SQUARE</v>
          </cell>
          <cell r="E51" t="str">
            <v>NJ</v>
          </cell>
          <cell r="F51">
            <v>8690</v>
          </cell>
          <cell r="G51">
            <v>454</v>
          </cell>
          <cell r="H51" t="str">
            <v>Percentage of long-stay residents assessed and appropriately given the seasonal influenza vaccine</v>
          </cell>
          <cell r="I51" t="str">
            <v>Long Stay</v>
          </cell>
          <cell r="J51">
            <v>100</v>
          </cell>
          <cell r="K51"/>
          <cell r="L51">
            <v>100</v>
          </cell>
          <cell r="M51"/>
          <cell r="N51">
            <v>100</v>
          </cell>
          <cell r="O51"/>
          <cell r="P51">
            <v>100</v>
          </cell>
          <cell r="Q51"/>
          <cell r="R51">
            <v>100</v>
          </cell>
          <cell r="S51"/>
          <cell r="T51" t="str">
            <v>N</v>
          </cell>
          <cell r="U51" t="str">
            <v>2021Q3-2022Q2</v>
          </cell>
          <cell r="V51" t="str">
            <v>1501 STATE HWY 33, HAMILTON SQUARE, NJ, 08690</v>
          </cell>
          <cell r="W51">
            <v>44866</v>
          </cell>
        </row>
        <row r="52">
          <cell r="A52">
            <v>315112</v>
          </cell>
          <cell r="B52" t="str">
            <v>HUDSONVIEW HEALTH CARE CENTER</v>
          </cell>
          <cell r="C52" t="str">
            <v>9020 WALL STREET</v>
          </cell>
          <cell r="D52" t="str">
            <v>NORTH BERGEN</v>
          </cell>
          <cell r="E52" t="str">
            <v>NJ</v>
          </cell>
          <cell r="F52">
            <v>7047</v>
          </cell>
          <cell r="G52">
            <v>454</v>
          </cell>
          <cell r="H52" t="str">
            <v>Percentage of long-stay residents assessed and appropriately given the seasonal influenza vaccine</v>
          </cell>
          <cell r="I52" t="str">
            <v>Long Stay</v>
          </cell>
          <cell r="J52">
            <v>95.5</v>
          </cell>
          <cell r="K52"/>
          <cell r="L52">
            <v>95.5</v>
          </cell>
          <cell r="M52"/>
          <cell r="N52">
            <v>99.166667000000004</v>
          </cell>
          <cell r="O52"/>
          <cell r="P52">
            <v>99.166667000000004</v>
          </cell>
          <cell r="Q52"/>
          <cell r="R52">
            <v>97.5</v>
          </cell>
          <cell r="S52"/>
          <cell r="T52" t="str">
            <v>N</v>
          </cell>
          <cell r="U52" t="str">
            <v>2021Q3-2022Q2</v>
          </cell>
          <cell r="V52" t="str">
            <v>9020 WALL STREET, NORTH BERGEN, NJ, 07047</v>
          </cell>
          <cell r="W52">
            <v>44866</v>
          </cell>
        </row>
        <row r="53">
          <cell r="A53">
            <v>315113</v>
          </cell>
          <cell r="B53" t="str">
            <v>CLOVER MEADOWS HEALTHCARE AND REHABILITATION CENTE</v>
          </cell>
          <cell r="C53" t="str">
            <v>112 FRANKLIN CORNER ROAD</v>
          </cell>
          <cell r="D53" t="str">
            <v>LAWRENCEVILLE</v>
          </cell>
          <cell r="E53" t="str">
            <v>NJ</v>
          </cell>
          <cell r="F53">
            <v>8648</v>
          </cell>
          <cell r="G53">
            <v>454</v>
          </cell>
          <cell r="H53" t="str">
            <v>Percentage of long-stay residents assessed and appropriately given the seasonal influenza vaccine</v>
          </cell>
          <cell r="I53" t="str">
            <v>Long Stay</v>
          </cell>
          <cell r="J53">
            <v>98.412698000000006</v>
          </cell>
          <cell r="K53"/>
          <cell r="L53">
            <v>98.412698000000006</v>
          </cell>
          <cell r="M53"/>
          <cell r="N53">
            <v>100</v>
          </cell>
          <cell r="O53"/>
          <cell r="P53">
            <v>100</v>
          </cell>
          <cell r="Q53"/>
          <cell r="R53">
            <v>99.275362000000001</v>
          </cell>
          <cell r="S53"/>
          <cell r="T53" t="str">
            <v>N</v>
          </cell>
          <cell r="U53" t="str">
            <v>2021Q3-2022Q2</v>
          </cell>
          <cell r="V53" t="str">
            <v>112 FRANKLIN CORNER ROAD, LAWRENCEVILLE, NJ, 08648</v>
          </cell>
          <cell r="W53">
            <v>44866</v>
          </cell>
        </row>
        <row r="54">
          <cell r="A54">
            <v>315115</v>
          </cell>
          <cell r="B54" t="str">
            <v>ATLANTIC COAST REHAB &amp; HEALTH</v>
          </cell>
          <cell r="C54" t="str">
            <v>485 RIVER AVE</v>
          </cell>
          <cell r="D54" t="str">
            <v>LAKEWOOD</v>
          </cell>
          <cell r="E54" t="str">
            <v>NJ</v>
          </cell>
          <cell r="F54">
            <v>8701</v>
          </cell>
          <cell r="G54">
            <v>454</v>
          </cell>
          <cell r="H54" t="str">
            <v>Percentage of long-stay residents assessed and appropriately given the seasonal influenza vaccine</v>
          </cell>
          <cell r="I54" t="str">
            <v>Long Stay</v>
          </cell>
          <cell r="J54">
            <v>94.594594999999998</v>
          </cell>
          <cell r="K54"/>
          <cell r="L54">
            <v>94.594594999999998</v>
          </cell>
          <cell r="M54"/>
          <cell r="N54">
            <v>97.391304000000005</v>
          </cell>
          <cell r="O54"/>
          <cell r="P54">
            <v>97.391304000000005</v>
          </cell>
          <cell r="Q54"/>
          <cell r="R54">
            <v>96.017698999999993</v>
          </cell>
          <cell r="S54"/>
          <cell r="T54" t="str">
            <v>N</v>
          </cell>
          <cell r="U54" t="str">
            <v>2021Q3-2022Q2</v>
          </cell>
          <cell r="V54" t="str">
            <v>485 RIVER AVE, LAKEWOOD, NJ, 08701</v>
          </cell>
          <cell r="W54">
            <v>44866</v>
          </cell>
        </row>
        <row r="55">
          <cell r="A55">
            <v>315119</v>
          </cell>
          <cell r="B55" t="str">
            <v>ARNOLD WALTER NURSING &amp; REHABILITATION CENTER</v>
          </cell>
          <cell r="C55" t="str">
            <v>622 S LAUREL AVENUE</v>
          </cell>
          <cell r="D55" t="str">
            <v>HAZLET</v>
          </cell>
          <cell r="E55" t="str">
            <v>NJ</v>
          </cell>
          <cell r="F55">
            <v>7730</v>
          </cell>
          <cell r="G55">
            <v>454</v>
          </cell>
          <cell r="H55" t="str">
            <v>Percentage of long-stay residents assessed and appropriately given the seasonal influenza vaccine</v>
          </cell>
          <cell r="I55" t="str">
            <v>Long Stay</v>
          </cell>
          <cell r="J55">
            <v>98.795180999999999</v>
          </cell>
          <cell r="K55"/>
          <cell r="L55">
            <v>98.795180999999999</v>
          </cell>
          <cell r="M55"/>
          <cell r="N55">
            <v>98.113208</v>
          </cell>
          <cell r="O55"/>
          <cell r="P55">
            <v>98.113208</v>
          </cell>
          <cell r="Q55"/>
          <cell r="R55">
            <v>98.412698000000006</v>
          </cell>
          <cell r="S55"/>
          <cell r="T55" t="str">
            <v>N</v>
          </cell>
          <cell r="U55" t="str">
            <v>2021Q3-2022Q2</v>
          </cell>
          <cell r="V55" t="str">
            <v>622 S LAUREL AVENUE, HAZLET, NJ, 07730</v>
          </cell>
          <cell r="W55">
            <v>44866</v>
          </cell>
        </row>
        <row r="56">
          <cell r="A56">
            <v>315120</v>
          </cell>
          <cell r="B56" t="str">
            <v>CHATHAM HILLS SUBACUTE CARE CENTER</v>
          </cell>
          <cell r="C56" t="str">
            <v>415 SOUTHERN BLVD</v>
          </cell>
          <cell r="D56" t="str">
            <v>CHATHAM</v>
          </cell>
          <cell r="E56" t="str">
            <v>NJ</v>
          </cell>
          <cell r="F56">
            <v>7928</v>
          </cell>
          <cell r="G56">
            <v>454</v>
          </cell>
          <cell r="H56" t="str">
            <v>Percentage of long-stay residents assessed and appropriately given the seasonal influenza vaccine</v>
          </cell>
          <cell r="I56" t="str">
            <v>Long Stay</v>
          </cell>
          <cell r="J56">
            <v>95.890411</v>
          </cell>
          <cell r="K56"/>
          <cell r="L56">
            <v>95.890411</v>
          </cell>
          <cell r="M56"/>
          <cell r="N56">
            <v>97.674419</v>
          </cell>
          <cell r="O56"/>
          <cell r="P56">
            <v>97.674419</v>
          </cell>
          <cell r="Q56"/>
          <cell r="R56">
            <v>96.855345999999997</v>
          </cell>
          <cell r="S56"/>
          <cell r="T56" t="str">
            <v>N</v>
          </cell>
          <cell r="U56" t="str">
            <v>2021Q3-2022Q2</v>
          </cell>
          <cell r="V56" t="str">
            <v>415 SOUTHERN BLVD, CHATHAM, NJ, 07928</v>
          </cell>
          <cell r="W56">
            <v>44866</v>
          </cell>
        </row>
        <row r="57">
          <cell r="A57">
            <v>315122</v>
          </cell>
          <cell r="B57" t="str">
            <v>COMPLETE CARE AT WESTFIELD, LLC</v>
          </cell>
          <cell r="C57" t="str">
            <v>1515 LAMBERTS MILL ROAD</v>
          </cell>
          <cell r="D57" t="str">
            <v>WESTFIELD</v>
          </cell>
          <cell r="E57" t="str">
            <v>NJ</v>
          </cell>
          <cell r="F57">
            <v>7090</v>
          </cell>
          <cell r="G57">
            <v>454</v>
          </cell>
          <cell r="H57" t="str">
            <v>Percentage of long-stay residents assessed and appropriately given the seasonal influenza vaccine</v>
          </cell>
          <cell r="I57" t="str">
            <v>Long Stay</v>
          </cell>
          <cell r="J57">
            <v>99.130435000000006</v>
          </cell>
          <cell r="K57"/>
          <cell r="L57">
            <v>99.130435000000006</v>
          </cell>
          <cell r="M57"/>
          <cell r="N57">
            <v>90.243902000000006</v>
          </cell>
          <cell r="O57"/>
          <cell r="P57">
            <v>90.243902000000006</v>
          </cell>
          <cell r="Q57"/>
          <cell r="R57">
            <v>93.906809999999993</v>
          </cell>
          <cell r="S57"/>
          <cell r="T57" t="str">
            <v>N</v>
          </cell>
          <cell r="U57" t="str">
            <v>2021Q3-2022Q2</v>
          </cell>
          <cell r="V57" t="str">
            <v>1515 LAMBERTS MILL ROAD, WESTFIELD, NJ, 07090</v>
          </cell>
          <cell r="W57">
            <v>44866</v>
          </cell>
        </row>
        <row r="58">
          <cell r="A58">
            <v>315124</v>
          </cell>
          <cell r="B58" t="str">
            <v>BELLE CARE NURSING AND REHABILITATION CENTER</v>
          </cell>
          <cell r="C58" t="str">
            <v>439 BELLEVUE AVENUE</v>
          </cell>
          <cell r="D58" t="str">
            <v>TRENTON</v>
          </cell>
          <cell r="E58" t="str">
            <v>NJ</v>
          </cell>
          <cell r="F58">
            <v>8618</v>
          </cell>
          <cell r="G58">
            <v>454</v>
          </cell>
          <cell r="H58" t="str">
            <v>Percentage of long-stay residents assessed and appropriately given the seasonal influenza vaccine</v>
          </cell>
          <cell r="I58" t="str">
            <v>Long Stay</v>
          </cell>
          <cell r="J58">
            <v>100</v>
          </cell>
          <cell r="K58"/>
          <cell r="L58">
            <v>100</v>
          </cell>
          <cell r="M58"/>
          <cell r="N58">
            <v>100</v>
          </cell>
          <cell r="O58"/>
          <cell r="P58">
            <v>100</v>
          </cell>
          <cell r="Q58"/>
          <cell r="R58">
            <v>100</v>
          </cell>
          <cell r="S58"/>
          <cell r="T58" t="str">
            <v>N</v>
          </cell>
          <cell r="U58" t="str">
            <v>2021Q3-2022Q2</v>
          </cell>
          <cell r="V58" t="str">
            <v>439 BELLEVUE AVENUE, TRENTON, NJ, 08618</v>
          </cell>
          <cell r="W58">
            <v>44866</v>
          </cell>
        </row>
        <row r="59">
          <cell r="A59">
            <v>315125</v>
          </cell>
          <cell r="B59" t="str">
            <v>CRYSTAL SPRING CENTER LLC</v>
          </cell>
          <cell r="C59" t="str">
            <v>395 LAKESIDE BLVD</v>
          </cell>
          <cell r="D59" t="str">
            <v>BAYVILLE</v>
          </cell>
          <cell r="E59" t="str">
            <v>NJ</v>
          </cell>
          <cell r="F59">
            <v>8721</v>
          </cell>
          <cell r="G59">
            <v>454</v>
          </cell>
          <cell r="H59" t="str">
            <v>Percentage of long-stay residents assessed and appropriately given the seasonal influenza vaccine</v>
          </cell>
          <cell r="I59" t="str">
            <v>Long Stay</v>
          </cell>
          <cell r="J59">
            <v>99.371069000000006</v>
          </cell>
          <cell r="K59"/>
          <cell r="L59">
            <v>99.371069000000006</v>
          </cell>
          <cell r="M59"/>
          <cell r="N59">
            <v>92.610837000000004</v>
          </cell>
          <cell r="O59"/>
          <cell r="P59">
            <v>92.610837000000004</v>
          </cell>
          <cell r="Q59"/>
          <cell r="R59">
            <v>95.580110000000005</v>
          </cell>
          <cell r="S59"/>
          <cell r="T59" t="str">
            <v>N</v>
          </cell>
          <cell r="U59" t="str">
            <v>2021Q3-2022Q2</v>
          </cell>
          <cell r="V59" t="str">
            <v>395 LAKESIDE BLVD, BAYVILLE, NJ, 08721</v>
          </cell>
          <cell r="W59">
            <v>44866</v>
          </cell>
        </row>
        <row r="60">
          <cell r="A60">
            <v>315126</v>
          </cell>
          <cell r="B60" t="str">
            <v>BISHOP MCCARTHY CENTER FOR REHAB &amp; HEALTHCARE</v>
          </cell>
          <cell r="C60" t="str">
            <v>1045 E CHESTNUT AVE</v>
          </cell>
          <cell r="D60" t="str">
            <v>VINELAND</v>
          </cell>
          <cell r="E60" t="str">
            <v>NJ</v>
          </cell>
          <cell r="F60">
            <v>8360</v>
          </cell>
          <cell r="G60">
            <v>454</v>
          </cell>
          <cell r="H60" t="str">
            <v>Percentage of long-stay residents assessed and appropriately given the seasonal influenza vaccine</v>
          </cell>
          <cell r="I60" t="str">
            <v>Long Stay</v>
          </cell>
          <cell r="J60">
            <v>97.580645000000004</v>
          </cell>
          <cell r="K60"/>
          <cell r="L60">
            <v>97.580645000000004</v>
          </cell>
          <cell r="M60"/>
          <cell r="N60">
            <v>98.148148000000006</v>
          </cell>
          <cell r="O60"/>
          <cell r="P60">
            <v>98.148148000000006</v>
          </cell>
          <cell r="Q60"/>
          <cell r="R60">
            <v>97.844828000000007</v>
          </cell>
          <cell r="S60"/>
          <cell r="T60" t="str">
            <v>N</v>
          </cell>
          <cell r="U60" t="str">
            <v>2021Q3-2022Q2</v>
          </cell>
          <cell r="V60" t="str">
            <v>1045 E CHESTNUT AVE, VINELAND, NJ, 08360</v>
          </cell>
          <cell r="W60">
            <v>44866</v>
          </cell>
        </row>
        <row r="61">
          <cell r="A61">
            <v>315127</v>
          </cell>
          <cell r="B61" t="str">
            <v>ST LAWRENCE REHAB CENTER</v>
          </cell>
          <cell r="C61" t="str">
            <v>2381 LAWRENCEVILLE ROAD</v>
          </cell>
          <cell r="D61" t="str">
            <v>LAWRENCEVILLE</v>
          </cell>
          <cell r="E61" t="str">
            <v>NJ</v>
          </cell>
          <cell r="F61">
            <v>8648</v>
          </cell>
          <cell r="G61">
            <v>454</v>
          </cell>
          <cell r="H61" t="str">
            <v>Percentage of long-stay residents assessed and appropriately given the seasonal influenza vaccine</v>
          </cell>
          <cell r="I61" t="str">
            <v>Long Stay</v>
          </cell>
          <cell r="J61" t="str">
            <v>*</v>
          </cell>
          <cell r="K61">
            <v>9</v>
          </cell>
          <cell r="L61" t="str">
            <v>*</v>
          </cell>
          <cell r="M61">
            <v>9</v>
          </cell>
          <cell r="N61" t="str">
            <v>*</v>
          </cell>
          <cell r="O61">
            <v>9</v>
          </cell>
          <cell r="P61" t="str">
            <v>*</v>
          </cell>
          <cell r="Q61">
            <v>9</v>
          </cell>
          <cell r="R61" t="str">
            <v>*</v>
          </cell>
          <cell r="S61">
            <v>9</v>
          </cell>
          <cell r="T61" t="str">
            <v>N</v>
          </cell>
          <cell r="U61" t="str">
            <v>2021Q3-2022Q2</v>
          </cell>
          <cell r="V61" t="str">
            <v>2381 LAWRENCEVILLE ROAD, LAWRENCEVILLE, NJ, 08648</v>
          </cell>
          <cell r="W61">
            <v>44866</v>
          </cell>
        </row>
        <row r="62">
          <cell r="A62">
            <v>315128</v>
          </cell>
          <cell r="B62" t="str">
            <v>MOUNT HOLLY REHABILITATION &amp; HEALTHCARE CENTER</v>
          </cell>
          <cell r="C62" t="str">
            <v>62 RICHMOND AVENUE</v>
          </cell>
          <cell r="D62" t="str">
            <v>LUMBERTON</v>
          </cell>
          <cell r="E62" t="str">
            <v>NJ</v>
          </cell>
          <cell r="F62">
            <v>8048</v>
          </cell>
          <cell r="G62">
            <v>454</v>
          </cell>
          <cell r="H62" t="str">
            <v>Percentage of long-stay residents assessed and appropriately given the seasonal influenza vaccine</v>
          </cell>
          <cell r="I62" t="str">
            <v>Long Stay</v>
          </cell>
          <cell r="J62">
            <v>98.701299000000006</v>
          </cell>
          <cell r="K62"/>
          <cell r="L62">
            <v>98.701299000000006</v>
          </cell>
          <cell r="M62"/>
          <cell r="N62">
            <v>92.753623000000005</v>
          </cell>
          <cell r="O62"/>
          <cell r="P62">
            <v>92.753623000000005</v>
          </cell>
          <cell r="Q62"/>
          <cell r="R62">
            <v>95.890411</v>
          </cell>
          <cell r="S62"/>
          <cell r="T62" t="str">
            <v>N</v>
          </cell>
          <cell r="U62" t="str">
            <v>2021Q3-2022Q2</v>
          </cell>
          <cell r="V62" t="str">
            <v>62 RICHMOND AVENUE, LUMBERTON, NJ, 08048</v>
          </cell>
          <cell r="W62">
            <v>44866</v>
          </cell>
        </row>
        <row r="63">
          <cell r="A63">
            <v>315129</v>
          </cell>
          <cell r="B63" t="str">
            <v>DELLRIDGE HEALTH &amp; REHABILITATION CENTER</v>
          </cell>
          <cell r="C63" t="str">
            <v>532 FARVIEW AVE</v>
          </cell>
          <cell r="D63" t="str">
            <v>PARAMUS</v>
          </cell>
          <cell r="E63" t="str">
            <v>NJ</v>
          </cell>
          <cell r="F63">
            <v>7652</v>
          </cell>
          <cell r="G63">
            <v>454</v>
          </cell>
          <cell r="H63" t="str">
            <v>Percentage of long-stay residents assessed and appropriately given the seasonal influenza vaccine</v>
          </cell>
          <cell r="I63" t="str">
            <v>Long Stay</v>
          </cell>
          <cell r="J63">
            <v>97.916667000000004</v>
          </cell>
          <cell r="K63"/>
          <cell r="L63">
            <v>97.916667000000004</v>
          </cell>
          <cell r="M63"/>
          <cell r="N63">
            <v>94</v>
          </cell>
          <cell r="O63"/>
          <cell r="P63">
            <v>94</v>
          </cell>
          <cell r="Q63"/>
          <cell r="R63">
            <v>95.918367000000003</v>
          </cell>
          <cell r="S63"/>
          <cell r="T63" t="str">
            <v>N</v>
          </cell>
          <cell r="U63" t="str">
            <v>2021Q3-2022Q2</v>
          </cell>
          <cell r="V63" t="str">
            <v>532 FARVIEW AVE, PARAMUS, NJ, 07652</v>
          </cell>
          <cell r="W63">
            <v>44866</v>
          </cell>
        </row>
        <row r="64">
          <cell r="A64">
            <v>315131</v>
          </cell>
          <cell r="B64" t="str">
            <v>COMPLETE CARE AT WILLOW CREEK</v>
          </cell>
          <cell r="C64" t="str">
            <v>1165 EASTON AVE</v>
          </cell>
          <cell r="D64" t="str">
            <v>SOMERSET</v>
          </cell>
          <cell r="E64" t="str">
            <v>NJ</v>
          </cell>
          <cell r="F64">
            <v>8873</v>
          </cell>
          <cell r="G64">
            <v>454</v>
          </cell>
          <cell r="H64" t="str">
            <v>Percentage of long-stay residents assessed and appropriately given the seasonal influenza vaccine</v>
          </cell>
          <cell r="I64" t="str">
            <v>Long Stay</v>
          </cell>
          <cell r="J64">
            <v>100</v>
          </cell>
          <cell r="K64"/>
          <cell r="L64">
            <v>100</v>
          </cell>
          <cell r="M64"/>
          <cell r="N64" t="str">
            <v>---</v>
          </cell>
          <cell r="O64">
            <v>10</v>
          </cell>
          <cell r="P64" t="str">
            <v>---</v>
          </cell>
          <cell r="Q64">
            <v>10</v>
          </cell>
          <cell r="R64">
            <v>100</v>
          </cell>
          <cell r="S64"/>
          <cell r="T64" t="str">
            <v>N</v>
          </cell>
          <cell r="U64" t="str">
            <v>2021Q3-2022Q2</v>
          </cell>
          <cell r="V64" t="str">
            <v>1165 EASTON AVE, SOMERSET, NJ, 08873</v>
          </cell>
          <cell r="W64">
            <v>44866</v>
          </cell>
        </row>
        <row r="65">
          <cell r="A65">
            <v>315132</v>
          </cell>
          <cell r="B65" t="str">
            <v>CARE ONE AT THE HIGHLANDS</v>
          </cell>
          <cell r="C65" t="str">
            <v>1350 INMAN AVENUE</v>
          </cell>
          <cell r="D65" t="str">
            <v>EDISON</v>
          </cell>
          <cell r="E65" t="str">
            <v>NJ</v>
          </cell>
          <cell r="F65">
            <v>8820</v>
          </cell>
          <cell r="G65">
            <v>454</v>
          </cell>
          <cell r="H65" t="str">
            <v>Percentage of long-stay residents assessed and appropriately given the seasonal influenza vaccine</v>
          </cell>
          <cell r="I65" t="str">
            <v>Long Stay</v>
          </cell>
          <cell r="J65">
            <v>100</v>
          </cell>
          <cell r="K65"/>
          <cell r="L65">
            <v>100</v>
          </cell>
          <cell r="M65"/>
          <cell r="N65">
            <v>96.551723999999993</v>
          </cell>
          <cell r="O65"/>
          <cell r="P65">
            <v>96.551723999999993</v>
          </cell>
          <cell r="Q65"/>
          <cell r="R65">
            <v>98.181818000000007</v>
          </cell>
          <cell r="S65"/>
          <cell r="T65" t="str">
            <v>N</v>
          </cell>
          <cell r="U65" t="str">
            <v>2021Q3-2022Q2</v>
          </cell>
          <cell r="V65" t="str">
            <v>1350 INMAN AVENUE, EDISON, NJ, 08820</v>
          </cell>
          <cell r="W65">
            <v>44866</v>
          </cell>
        </row>
        <row r="66">
          <cell r="A66">
            <v>315133</v>
          </cell>
          <cell r="B66" t="str">
            <v>WOODCLIFF LAKE HEALTH &amp; REHABILITATION CENTER</v>
          </cell>
          <cell r="C66" t="str">
            <v>555 CHESTNUT RIDGE ROAD</v>
          </cell>
          <cell r="D66" t="str">
            <v>WOODCLIFF LAKE</v>
          </cell>
          <cell r="E66" t="str">
            <v>NJ</v>
          </cell>
          <cell r="F66">
            <v>7677</v>
          </cell>
          <cell r="G66">
            <v>454</v>
          </cell>
          <cell r="H66" t="str">
            <v>Percentage of long-stay residents assessed and appropriately given the seasonal influenza vaccine</v>
          </cell>
          <cell r="I66" t="str">
            <v>Long Stay</v>
          </cell>
          <cell r="J66">
            <v>100</v>
          </cell>
          <cell r="K66"/>
          <cell r="L66">
            <v>100</v>
          </cell>
          <cell r="M66"/>
          <cell r="N66">
            <v>100</v>
          </cell>
          <cell r="O66"/>
          <cell r="P66">
            <v>100</v>
          </cell>
          <cell r="Q66"/>
          <cell r="R66">
            <v>100</v>
          </cell>
          <cell r="S66"/>
          <cell r="T66" t="str">
            <v>N</v>
          </cell>
          <cell r="U66" t="str">
            <v>2021Q3-2022Q2</v>
          </cell>
          <cell r="V66" t="str">
            <v>555 CHESTNUT RIDGE ROAD, WOODCLIFF LAKE, NJ, 07677</v>
          </cell>
          <cell r="W66">
            <v>44866</v>
          </cell>
        </row>
        <row r="67">
          <cell r="A67">
            <v>315134</v>
          </cell>
          <cell r="B67" t="str">
            <v>COMPLETE CARE AT GREEN KNOLL</v>
          </cell>
          <cell r="C67" t="str">
            <v>875 ROUTE 202-206 NORTH</v>
          </cell>
          <cell r="D67" t="str">
            <v>BRIDGEWATER</v>
          </cell>
          <cell r="E67" t="str">
            <v>NJ</v>
          </cell>
          <cell r="F67">
            <v>8807</v>
          </cell>
          <cell r="G67">
            <v>454</v>
          </cell>
          <cell r="H67" t="str">
            <v>Percentage of long-stay residents assessed and appropriately given the seasonal influenza vaccine</v>
          </cell>
          <cell r="I67" t="str">
            <v>Long Stay</v>
          </cell>
          <cell r="J67">
            <v>98.958332999999996</v>
          </cell>
          <cell r="K67"/>
          <cell r="L67">
            <v>98.958332999999996</v>
          </cell>
          <cell r="M67"/>
          <cell r="N67">
            <v>100</v>
          </cell>
          <cell r="O67"/>
          <cell r="P67">
            <v>100</v>
          </cell>
          <cell r="Q67"/>
          <cell r="R67">
            <v>99.519231000000005</v>
          </cell>
          <cell r="S67"/>
          <cell r="T67" t="str">
            <v>N</v>
          </cell>
          <cell r="U67" t="str">
            <v>2021Q3-2022Q2</v>
          </cell>
          <cell r="V67" t="str">
            <v>875 ROUTE 202-206 NORTH, BRIDGEWATER, NJ, 08807</v>
          </cell>
          <cell r="W67">
            <v>44866</v>
          </cell>
        </row>
        <row r="68">
          <cell r="A68">
            <v>315135</v>
          </cell>
          <cell r="B68" t="str">
            <v>CREST POINTE REHABILITATION AND HEALTHCARE CENTER</v>
          </cell>
          <cell r="C68" t="str">
            <v>1515 HULSE ROAD</v>
          </cell>
          <cell r="D68" t="str">
            <v>PT PLEASANT</v>
          </cell>
          <cell r="E68" t="str">
            <v>NJ</v>
          </cell>
          <cell r="F68">
            <v>8742</v>
          </cell>
          <cell r="G68">
            <v>454</v>
          </cell>
          <cell r="H68" t="str">
            <v>Percentage of long-stay residents assessed and appropriately given the seasonal influenza vaccine</v>
          </cell>
          <cell r="I68" t="str">
            <v>Long Stay</v>
          </cell>
          <cell r="J68">
            <v>95.604395999999994</v>
          </cell>
          <cell r="K68"/>
          <cell r="L68">
            <v>95.604395999999994</v>
          </cell>
          <cell r="M68"/>
          <cell r="N68">
            <v>94.623655999999997</v>
          </cell>
          <cell r="O68"/>
          <cell r="P68">
            <v>94.623655999999997</v>
          </cell>
          <cell r="Q68"/>
          <cell r="R68">
            <v>95.108695999999995</v>
          </cell>
          <cell r="S68"/>
          <cell r="T68" t="str">
            <v>N</v>
          </cell>
          <cell r="U68" t="str">
            <v>2021Q3-2022Q2</v>
          </cell>
          <cell r="V68" t="str">
            <v>1515 HULSE ROAD, PT PLEASANT, NJ, 08742</v>
          </cell>
          <cell r="W68">
            <v>44866</v>
          </cell>
        </row>
        <row r="69">
          <cell r="A69">
            <v>315136</v>
          </cell>
          <cell r="B69" t="str">
            <v>MERIDIAN NURSING &amp; REHABILITATION AT SHREWSBURY</v>
          </cell>
          <cell r="C69" t="str">
            <v>89 AVENUE AT THE COMMON</v>
          </cell>
          <cell r="D69" t="str">
            <v>SHREWSBURY</v>
          </cell>
          <cell r="E69" t="str">
            <v>NJ</v>
          </cell>
          <cell r="F69">
            <v>7702</v>
          </cell>
          <cell r="G69">
            <v>454</v>
          </cell>
          <cell r="H69" t="str">
            <v>Percentage of long-stay residents assessed and appropriately given the seasonal influenza vaccine</v>
          </cell>
          <cell r="I69" t="str">
            <v>Long Stay</v>
          </cell>
          <cell r="J69">
            <v>100</v>
          </cell>
          <cell r="K69"/>
          <cell r="L69">
            <v>100</v>
          </cell>
          <cell r="M69"/>
          <cell r="N69">
            <v>96.923077000000006</v>
          </cell>
          <cell r="O69"/>
          <cell r="P69">
            <v>96.923077000000006</v>
          </cell>
          <cell r="Q69"/>
          <cell r="R69">
            <v>98.518518999999998</v>
          </cell>
          <cell r="S69"/>
          <cell r="T69" t="str">
            <v>N</v>
          </cell>
          <cell r="U69" t="str">
            <v>2021Q3-2022Q2</v>
          </cell>
          <cell r="V69" t="str">
            <v>89 AVENUE AT THE COMMON, SHREWSBURY, NJ, 07702</v>
          </cell>
          <cell r="W69">
            <v>44866</v>
          </cell>
        </row>
        <row r="70">
          <cell r="A70">
            <v>315137</v>
          </cell>
          <cell r="B70" t="str">
            <v>BARN HILL CARE AND REHAB CENTER</v>
          </cell>
          <cell r="C70" t="str">
            <v>249 HIGH STREET</v>
          </cell>
          <cell r="D70" t="str">
            <v>NEWTON</v>
          </cell>
          <cell r="E70" t="str">
            <v>NJ</v>
          </cell>
          <cell r="F70">
            <v>7860</v>
          </cell>
          <cell r="G70">
            <v>454</v>
          </cell>
          <cell r="H70" t="str">
            <v>Percentage of long-stay residents assessed and appropriately given the seasonal influenza vaccine</v>
          </cell>
          <cell r="I70" t="str">
            <v>Long Stay</v>
          </cell>
          <cell r="J70">
            <v>100</v>
          </cell>
          <cell r="K70"/>
          <cell r="L70">
            <v>100</v>
          </cell>
          <cell r="M70"/>
          <cell r="N70">
            <v>90.588234999999997</v>
          </cell>
          <cell r="O70"/>
          <cell r="P70">
            <v>90.588234999999997</v>
          </cell>
          <cell r="Q70"/>
          <cell r="R70">
            <v>95.294117999999997</v>
          </cell>
          <cell r="S70"/>
          <cell r="T70" t="str">
            <v>N</v>
          </cell>
          <cell r="U70" t="str">
            <v>2021Q3-2022Q2</v>
          </cell>
          <cell r="V70" t="str">
            <v>249 HIGH STREET, NEWTON, NJ, 07860</v>
          </cell>
          <cell r="W70">
            <v>44866</v>
          </cell>
        </row>
        <row r="71">
          <cell r="A71">
            <v>315138</v>
          </cell>
          <cell r="B71" t="str">
            <v>TROY HILLS CENTER</v>
          </cell>
          <cell r="C71" t="str">
            <v>200 REYNOLDS AVE</v>
          </cell>
          <cell r="D71" t="str">
            <v>PARSIPPANY</v>
          </cell>
          <cell r="E71" t="str">
            <v>NJ</v>
          </cell>
          <cell r="F71">
            <v>7054</v>
          </cell>
          <cell r="G71">
            <v>454</v>
          </cell>
          <cell r="H71" t="str">
            <v>Percentage of long-stay residents assessed and appropriately given the seasonal influenza vaccine</v>
          </cell>
          <cell r="I71" t="str">
            <v>Long Stay</v>
          </cell>
          <cell r="J71">
            <v>100</v>
          </cell>
          <cell r="K71"/>
          <cell r="L71">
            <v>100</v>
          </cell>
          <cell r="M71"/>
          <cell r="N71">
            <v>100</v>
          </cell>
          <cell r="O71"/>
          <cell r="P71">
            <v>100</v>
          </cell>
          <cell r="Q71"/>
          <cell r="R71">
            <v>100</v>
          </cell>
          <cell r="S71"/>
          <cell r="T71" t="str">
            <v>N</v>
          </cell>
          <cell r="U71" t="str">
            <v>2021Q3-2022Q2</v>
          </cell>
          <cell r="V71" t="str">
            <v>200 REYNOLDS AVE, PARSIPPANY, NJ, 07054</v>
          </cell>
          <cell r="W71">
            <v>44866</v>
          </cell>
        </row>
        <row r="72">
          <cell r="A72">
            <v>315140</v>
          </cell>
          <cell r="B72" t="str">
            <v>REHAB AT RIVER'S EDGE</v>
          </cell>
          <cell r="C72" t="str">
            <v>633 ROUTE 28</v>
          </cell>
          <cell r="D72" t="str">
            <v>RARITAN</v>
          </cell>
          <cell r="E72" t="str">
            <v>NJ</v>
          </cell>
          <cell r="F72">
            <v>8869</v>
          </cell>
          <cell r="G72">
            <v>454</v>
          </cell>
          <cell r="H72" t="str">
            <v>Percentage of long-stay residents assessed and appropriately given the seasonal influenza vaccine</v>
          </cell>
          <cell r="I72" t="str">
            <v>Long Stay</v>
          </cell>
          <cell r="J72">
            <v>100</v>
          </cell>
          <cell r="K72"/>
          <cell r="L72">
            <v>100</v>
          </cell>
          <cell r="M72"/>
          <cell r="N72">
            <v>96.062991999999994</v>
          </cell>
          <cell r="O72"/>
          <cell r="P72">
            <v>96.062991999999994</v>
          </cell>
          <cell r="Q72"/>
          <cell r="R72">
            <v>97.807017999999999</v>
          </cell>
          <cell r="S72"/>
          <cell r="T72" t="str">
            <v>N</v>
          </cell>
          <cell r="U72" t="str">
            <v>2021Q3-2022Q2</v>
          </cell>
          <cell r="V72" t="str">
            <v>633 ROUTE 28, RARITAN, NJ, 08869</v>
          </cell>
          <cell r="W72">
            <v>44866</v>
          </cell>
        </row>
        <row r="73">
          <cell r="A73">
            <v>315141</v>
          </cell>
          <cell r="B73" t="str">
            <v>ABINGDON CARE &amp; REHABILITATION CENTER</v>
          </cell>
          <cell r="C73" t="str">
            <v>303 ROCK AVE</v>
          </cell>
          <cell r="D73" t="str">
            <v>GREEN BROOK</v>
          </cell>
          <cell r="E73" t="str">
            <v>NJ</v>
          </cell>
          <cell r="F73">
            <v>8812</v>
          </cell>
          <cell r="G73">
            <v>454</v>
          </cell>
          <cell r="H73" t="str">
            <v>Percentage of long-stay residents assessed and appropriately given the seasonal influenza vaccine</v>
          </cell>
          <cell r="I73" t="str">
            <v>Long Stay</v>
          </cell>
          <cell r="J73">
            <v>99.107142999999994</v>
          </cell>
          <cell r="K73"/>
          <cell r="L73">
            <v>99.107142999999994</v>
          </cell>
          <cell r="M73"/>
          <cell r="N73">
            <v>99.038461999999996</v>
          </cell>
          <cell r="O73"/>
          <cell r="P73">
            <v>99.038461999999996</v>
          </cell>
          <cell r="Q73"/>
          <cell r="R73">
            <v>99.074073999999996</v>
          </cell>
          <cell r="S73"/>
          <cell r="T73" t="str">
            <v>N</v>
          </cell>
          <cell r="U73" t="str">
            <v>2021Q3-2022Q2</v>
          </cell>
          <cell r="V73" t="str">
            <v>303 ROCK AVE, GREEN BROOK, NJ, 08812</v>
          </cell>
          <cell r="W73">
            <v>44866</v>
          </cell>
        </row>
        <row r="74">
          <cell r="A74">
            <v>315142</v>
          </cell>
          <cell r="B74" t="str">
            <v>LLANFAIR HOUSE CARE &amp; REHABILITATION CENTER</v>
          </cell>
          <cell r="C74" t="str">
            <v>1140 BLACK OAK RIDGE ROAD</v>
          </cell>
          <cell r="D74" t="str">
            <v>WAYNE</v>
          </cell>
          <cell r="E74" t="str">
            <v>NJ</v>
          </cell>
          <cell r="F74">
            <v>7470</v>
          </cell>
          <cell r="G74">
            <v>454</v>
          </cell>
          <cell r="H74" t="str">
            <v>Percentage of long-stay residents assessed and appropriately given the seasonal influenza vaccine</v>
          </cell>
          <cell r="I74" t="str">
            <v>Long Stay</v>
          </cell>
          <cell r="J74">
            <v>91.964286000000001</v>
          </cell>
          <cell r="K74"/>
          <cell r="L74">
            <v>91.964286000000001</v>
          </cell>
          <cell r="M74"/>
          <cell r="N74">
            <v>98.148148000000006</v>
          </cell>
          <cell r="O74"/>
          <cell r="P74">
            <v>98.148148000000006</v>
          </cell>
          <cell r="Q74"/>
          <cell r="R74">
            <v>95</v>
          </cell>
          <cell r="S74"/>
          <cell r="T74" t="str">
            <v>N</v>
          </cell>
          <cell r="U74" t="str">
            <v>2021Q3-2022Q2</v>
          </cell>
          <cell r="V74" t="str">
            <v>1140 BLACK OAK RIDGE ROAD, WAYNE, NJ, 07470</v>
          </cell>
          <cell r="W74">
            <v>44866</v>
          </cell>
        </row>
        <row r="75">
          <cell r="A75">
            <v>315143</v>
          </cell>
          <cell r="B75" t="str">
            <v>HOLLY MANOR CENTER</v>
          </cell>
          <cell r="C75" t="str">
            <v>84 COLD HILL ROAD</v>
          </cell>
          <cell r="D75" t="str">
            <v>MENDHAM</v>
          </cell>
          <cell r="E75" t="str">
            <v>NJ</v>
          </cell>
          <cell r="F75">
            <v>7945</v>
          </cell>
          <cell r="G75">
            <v>454</v>
          </cell>
          <cell r="H75" t="str">
            <v>Percentage of long-stay residents assessed and appropriately given the seasonal influenza vaccine</v>
          </cell>
          <cell r="I75" t="str">
            <v>Long Stay</v>
          </cell>
          <cell r="J75">
            <v>98.4375</v>
          </cell>
          <cell r="K75"/>
          <cell r="L75">
            <v>98.4375</v>
          </cell>
          <cell r="M75"/>
          <cell r="N75">
            <v>98.701299000000006</v>
          </cell>
          <cell r="O75"/>
          <cell r="P75">
            <v>98.701299000000006</v>
          </cell>
          <cell r="Q75"/>
          <cell r="R75">
            <v>98.581559999999996</v>
          </cell>
          <cell r="S75"/>
          <cell r="T75" t="str">
            <v>N</v>
          </cell>
          <cell r="U75" t="str">
            <v>2021Q3-2022Q2</v>
          </cell>
          <cell r="V75" t="str">
            <v>84 COLD HILL ROAD, MENDHAM, NJ, 07945</v>
          </cell>
          <cell r="W75">
            <v>44866</v>
          </cell>
        </row>
        <row r="76">
          <cell r="A76">
            <v>315144</v>
          </cell>
          <cell r="B76" t="str">
            <v>MEDFORD LEAS</v>
          </cell>
          <cell r="C76" t="str">
            <v>ONE MEDFORD LEAS WAY</v>
          </cell>
          <cell r="D76" t="str">
            <v>MEDFORD</v>
          </cell>
          <cell r="E76" t="str">
            <v>NJ</v>
          </cell>
          <cell r="F76">
            <v>8055</v>
          </cell>
          <cell r="G76">
            <v>454</v>
          </cell>
          <cell r="H76" t="str">
            <v>Percentage of long-stay residents assessed and appropriately given the seasonal influenza vaccine</v>
          </cell>
          <cell r="I76" t="str">
            <v>Long Stay</v>
          </cell>
          <cell r="J76" t="str">
            <v>*</v>
          </cell>
          <cell r="K76">
            <v>9</v>
          </cell>
          <cell r="L76" t="str">
            <v>*</v>
          </cell>
          <cell r="M76">
            <v>9</v>
          </cell>
          <cell r="N76" t="str">
            <v>*</v>
          </cell>
          <cell r="O76">
            <v>9</v>
          </cell>
          <cell r="P76" t="str">
            <v>*</v>
          </cell>
          <cell r="Q76">
            <v>9</v>
          </cell>
          <cell r="R76" t="str">
            <v>*</v>
          </cell>
          <cell r="S76">
            <v>9</v>
          </cell>
          <cell r="T76" t="str">
            <v>N</v>
          </cell>
          <cell r="U76" t="str">
            <v>2021Q3-2022Q2</v>
          </cell>
          <cell r="V76" t="str">
            <v>ONE MEDFORD LEAS WAY, MEDFORD, NJ, 08055</v>
          </cell>
          <cell r="W76">
            <v>44866</v>
          </cell>
        </row>
        <row r="77">
          <cell r="A77">
            <v>315146</v>
          </cell>
          <cell r="B77" t="str">
            <v>CARE CONNECTION RAHWAY</v>
          </cell>
          <cell r="C77" t="str">
            <v>865 STONE STREET</v>
          </cell>
          <cell r="D77" t="str">
            <v>RAHWAY</v>
          </cell>
          <cell r="E77" t="str">
            <v>NJ</v>
          </cell>
          <cell r="F77">
            <v>7065</v>
          </cell>
          <cell r="G77">
            <v>454</v>
          </cell>
          <cell r="H77" t="str">
            <v>Percentage of long-stay residents assessed and appropriately given the seasonal influenza vaccine</v>
          </cell>
          <cell r="I77" t="str">
            <v>Long Stay</v>
          </cell>
          <cell r="J77" t="str">
            <v>*</v>
          </cell>
          <cell r="K77">
            <v>9</v>
          </cell>
          <cell r="L77" t="str">
            <v>*</v>
          </cell>
          <cell r="M77">
            <v>9</v>
          </cell>
          <cell r="N77" t="str">
            <v>*</v>
          </cell>
          <cell r="O77">
            <v>9</v>
          </cell>
          <cell r="P77" t="str">
            <v>*</v>
          </cell>
          <cell r="Q77">
            <v>9</v>
          </cell>
          <cell r="R77" t="str">
            <v>*</v>
          </cell>
          <cell r="S77">
            <v>9</v>
          </cell>
          <cell r="T77" t="str">
            <v>N</v>
          </cell>
          <cell r="U77" t="str">
            <v>2021Q3-2022Q2</v>
          </cell>
          <cell r="V77" t="str">
            <v>865 STONE STREET, RAHWAY, NJ, 07065</v>
          </cell>
          <cell r="W77">
            <v>44866</v>
          </cell>
        </row>
        <row r="78">
          <cell r="A78">
            <v>315147</v>
          </cell>
          <cell r="B78" t="str">
            <v>GROVE PARK HEALTHCARE AND REHABILITATION</v>
          </cell>
          <cell r="C78" t="str">
            <v>101 NORTH GROVE STREET</v>
          </cell>
          <cell r="D78" t="str">
            <v>EAST ORANGE</v>
          </cell>
          <cell r="E78" t="str">
            <v>NJ</v>
          </cell>
          <cell r="F78">
            <v>7017</v>
          </cell>
          <cell r="G78">
            <v>454</v>
          </cell>
          <cell r="H78" t="str">
            <v>Percentage of long-stay residents assessed and appropriately given the seasonal influenza vaccine</v>
          </cell>
          <cell r="I78" t="str">
            <v>Long Stay</v>
          </cell>
          <cell r="J78">
            <v>92</v>
          </cell>
          <cell r="K78"/>
          <cell r="L78">
            <v>92</v>
          </cell>
          <cell r="M78"/>
          <cell r="N78">
            <v>97.945205000000001</v>
          </cell>
          <cell r="O78"/>
          <cell r="P78">
            <v>97.945205000000001</v>
          </cell>
          <cell r="Q78"/>
          <cell r="R78">
            <v>95.202951999999996</v>
          </cell>
          <cell r="S78"/>
          <cell r="T78" t="str">
            <v>N</v>
          </cell>
          <cell r="U78" t="str">
            <v>2021Q3-2022Q2</v>
          </cell>
          <cell r="V78" t="str">
            <v>101 NORTH GROVE STREET, EAST ORANGE, NJ, 07017</v>
          </cell>
          <cell r="W78">
            <v>44866</v>
          </cell>
        </row>
        <row r="79">
          <cell r="A79">
            <v>315149</v>
          </cell>
          <cell r="B79" t="str">
            <v>STERLING MANOR</v>
          </cell>
          <cell r="C79" t="str">
            <v>794 N FORKLANDING ROAD</v>
          </cell>
          <cell r="D79" t="str">
            <v>MAPLE SHADE</v>
          </cell>
          <cell r="E79" t="str">
            <v>NJ</v>
          </cell>
          <cell r="F79">
            <v>8052</v>
          </cell>
          <cell r="G79">
            <v>454</v>
          </cell>
          <cell r="H79" t="str">
            <v>Percentage of long-stay residents assessed and appropriately given the seasonal influenza vaccine</v>
          </cell>
          <cell r="I79" t="str">
            <v>Long Stay</v>
          </cell>
          <cell r="J79">
            <v>100</v>
          </cell>
          <cell r="K79"/>
          <cell r="L79">
            <v>100</v>
          </cell>
          <cell r="M79"/>
          <cell r="N79">
            <v>98.850575000000006</v>
          </cell>
          <cell r="O79"/>
          <cell r="P79">
            <v>98.850575000000006</v>
          </cell>
          <cell r="Q79"/>
          <cell r="R79">
            <v>99.418604999999999</v>
          </cell>
          <cell r="S79"/>
          <cell r="T79" t="str">
            <v>N</v>
          </cell>
          <cell r="U79" t="str">
            <v>2021Q3-2022Q2</v>
          </cell>
          <cell r="V79" t="str">
            <v>794 N FORKLANDING ROAD, MAPLE SHADE, NJ, 08052</v>
          </cell>
          <cell r="W79">
            <v>44866</v>
          </cell>
        </row>
        <row r="80">
          <cell r="A80">
            <v>315152</v>
          </cell>
          <cell r="B80" t="str">
            <v>CARE ONE AT WELLINGTON</v>
          </cell>
          <cell r="C80" t="str">
            <v>301 UNION STREET</v>
          </cell>
          <cell r="D80" t="str">
            <v>HACKENSACK</v>
          </cell>
          <cell r="E80" t="str">
            <v>NJ</v>
          </cell>
          <cell r="F80">
            <v>7601</v>
          </cell>
          <cell r="G80">
            <v>454</v>
          </cell>
          <cell r="H80" t="str">
            <v>Percentage of long-stay residents assessed and appropriately given the seasonal influenza vaccine</v>
          </cell>
          <cell r="I80" t="str">
            <v>Long Stay</v>
          </cell>
          <cell r="J80">
            <v>96.296295999999998</v>
          </cell>
          <cell r="K80"/>
          <cell r="L80">
            <v>96.296295999999998</v>
          </cell>
          <cell r="M80"/>
          <cell r="N80">
            <v>89.830507999999995</v>
          </cell>
          <cell r="O80"/>
          <cell r="P80">
            <v>89.830507999999995</v>
          </cell>
          <cell r="Q80"/>
          <cell r="R80">
            <v>92.920354000000003</v>
          </cell>
          <cell r="S80"/>
          <cell r="T80" t="str">
            <v>N</v>
          </cell>
          <cell r="U80" t="str">
            <v>2021Q3-2022Q2</v>
          </cell>
          <cell r="V80" t="str">
            <v>301 UNION STREET, HACKENSACK, NJ, 07601</v>
          </cell>
          <cell r="W80">
            <v>44866</v>
          </cell>
        </row>
        <row r="81">
          <cell r="A81">
            <v>315153</v>
          </cell>
          <cell r="B81" t="str">
            <v>MANOR, THE</v>
          </cell>
          <cell r="C81" t="str">
            <v>689 WEST MAIN ST</v>
          </cell>
          <cell r="D81" t="str">
            <v>FREEHOLD</v>
          </cell>
          <cell r="E81" t="str">
            <v>NJ</v>
          </cell>
          <cell r="F81">
            <v>7728</v>
          </cell>
          <cell r="G81">
            <v>454</v>
          </cell>
          <cell r="H81" t="str">
            <v>Percentage of long-stay residents assessed and appropriately given the seasonal influenza vaccine</v>
          </cell>
          <cell r="I81" t="str">
            <v>Long Stay</v>
          </cell>
          <cell r="J81">
            <v>100</v>
          </cell>
          <cell r="K81"/>
          <cell r="L81">
            <v>100</v>
          </cell>
          <cell r="M81"/>
          <cell r="N81">
            <v>100</v>
          </cell>
          <cell r="O81"/>
          <cell r="P81">
            <v>100</v>
          </cell>
          <cell r="Q81"/>
          <cell r="R81">
            <v>100</v>
          </cell>
          <cell r="S81"/>
          <cell r="T81" t="str">
            <v>N</v>
          </cell>
          <cell r="U81" t="str">
            <v>2021Q3-2022Q2</v>
          </cell>
          <cell r="V81" t="str">
            <v>689 WEST MAIN ST, FREEHOLD, NJ, 07728</v>
          </cell>
          <cell r="W81">
            <v>44866</v>
          </cell>
        </row>
        <row r="82">
          <cell r="A82">
            <v>315157</v>
          </cell>
          <cell r="B82" t="str">
            <v>MORRISTOWN POST ACUTE REHAB AND NURSING CENTER</v>
          </cell>
          <cell r="C82" t="str">
            <v>77 MADISON AVENUE</v>
          </cell>
          <cell r="D82" t="str">
            <v>MORRISTOWN</v>
          </cell>
          <cell r="E82" t="str">
            <v>NJ</v>
          </cell>
          <cell r="F82">
            <v>7960</v>
          </cell>
          <cell r="G82">
            <v>454</v>
          </cell>
          <cell r="H82" t="str">
            <v>Percentage of long-stay residents assessed and appropriately given the seasonal influenza vaccine</v>
          </cell>
          <cell r="I82" t="str">
            <v>Long Stay</v>
          </cell>
          <cell r="J82">
            <v>94.4</v>
          </cell>
          <cell r="K82"/>
          <cell r="L82">
            <v>94.4</v>
          </cell>
          <cell r="M82"/>
          <cell r="N82">
            <v>86.861313999999993</v>
          </cell>
          <cell r="O82"/>
          <cell r="P82">
            <v>86.861313999999993</v>
          </cell>
          <cell r="Q82"/>
          <cell r="R82">
            <v>90.458015000000003</v>
          </cell>
          <cell r="S82"/>
          <cell r="T82" t="str">
            <v>N</v>
          </cell>
          <cell r="U82" t="str">
            <v>2021Q3-2022Q2</v>
          </cell>
          <cell r="V82" t="str">
            <v>77 MADISON AVENUE, MORRISTOWN, NJ, 07960</v>
          </cell>
          <cell r="W82">
            <v>44866</v>
          </cell>
        </row>
        <row r="83">
          <cell r="A83">
            <v>315158</v>
          </cell>
          <cell r="B83" t="str">
            <v>RIDGEWOOD CENTER</v>
          </cell>
          <cell r="C83" t="str">
            <v>330 FRANKLIN TPK</v>
          </cell>
          <cell r="D83" t="str">
            <v>RIDGEWOOD</v>
          </cell>
          <cell r="E83" t="str">
            <v>NJ</v>
          </cell>
          <cell r="F83">
            <v>7450</v>
          </cell>
          <cell r="G83">
            <v>454</v>
          </cell>
          <cell r="H83" t="str">
            <v>Percentage of long-stay residents assessed and appropriately given the seasonal influenza vaccine</v>
          </cell>
          <cell r="I83" t="str">
            <v>Long Stay</v>
          </cell>
          <cell r="J83">
            <v>98.4375</v>
          </cell>
          <cell r="K83"/>
          <cell r="L83">
            <v>98.4375</v>
          </cell>
          <cell r="M83"/>
          <cell r="N83">
            <v>98.529411999999994</v>
          </cell>
          <cell r="O83"/>
          <cell r="P83">
            <v>98.529411999999994</v>
          </cell>
          <cell r="Q83"/>
          <cell r="R83">
            <v>98.484848</v>
          </cell>
          <cell r="S83"/>
          <cell r="T83" t="str">
            <v>N</v>
          </cell>
          <cell r="U83" t="str">
            <v>2021Q3-2022Q2</v>
          </cell>
          <cell r="V83" t="str">
            <v>330 FRANKLIN TPK, RIDGEWOOD, NJ, 07450</v>
          </cell>
          <cell r="W83">
            <v>44866</v>
          </cell>
        </row>
        <row r="84">
          <cell r="A84">
            <v>315159</v>
          </cell>
          <cell r="B84" t="str">
            <v>ELMWOOD HILLS HEALTHCARE CENTER LLC</v>
          </cell>
          <cell r="C84" t="str">
            <v>425 WOODBURY-TURNERSVILLE ROAD</v>
          </cell>
          <cell r="D84" t="str">
            <v>BLACKWOOD</v>
          </cell>
          <cell r="E84" t="str">
            <v>NJ</v>
          </cell>
          <cell r="F84">
            <v>8012</v>
          </cell>
          <cell r="G84">
            <v>454</v>
          </cell>
          <cell r="H84" t="str">
            <v>Percentage of long-stay residents assessed and appropriately given the seasonal influenza vaccine</v>
          </cell>
          <cell r="I84" t="str">
            <v>Long Stay</v>
          </cell>
          <cell r="J84">
            <v>99.215686000000005</v>
          </cell>
          <cell r="K84"/>
          <cell r="L84">
            <v>99.215686000000005</v>
          </cell>
          <cell r="M84"/>
          <cell r="N84">
            <v>100</v>
          </cell>
          <cell r="O84"/>
          <cell r="P84">
            <v>100</v>
          </cell>
          <cell r="Q84"/>
          <cell r="R84">
            <v>99.616857999999993</v>
          </cell>
          <cell r="S84"/>
          <cell r="T84" t="str">
            <v>N</v>
          </cell>
          <cell r="U84" t="str">
            <v>2021Q3-2022Q2</v>
          </cell>
          <cell r="V84" t="str">
            <v>425 WOODBURY-TURNERSVILLE ROAD, BLACKWOOD, NJ, 08012</v>
          </cell>
          <cell r="W84">
            <v>44866</v>
          </cell>
        </row>
        <row r="85">
          <cell r="A85">
            <v>315164</v>
          </cell>
          <cell r="B85" t="str">
            <v>FAMILY OF CARING HEALTHCARE AT TENAFLY, LLC</v>
          </cell>
          <cell r="C85" t="str">
            <v>133 COUNTY ROAD</v>
          </cell>
          <cell r="D85" t="str">
            <v>TENAFLY</v>
          </cell>
          <cell r="E85" t="str">
            <v>NJ</v>
          </cell>
          <cell r="F85">
            <v>7670</v>
          </cell>
          <cell r="G85">
            <v>454</v>
          </cell>
          <cell r="H85" t="str">
            <v>Percentage of long-stay residents assessed and appropriately given the seasonal influenza vaccine</v>
          </cell>
          <cell r="I85" t="str">
            <v>Long Stay</v>
          </cell>
          <cell r="J85">
            <v>100</v>
          </cell>
          <cell r="K85"/>
          <cell r="L85">
            <v>100</v>
          </cell>
          <cell r="M85"/>
          <cell r="N85">
            <v>100</v>
          </cell>
          <cell r="O85"/>
          <cell r="P85">
            <v>100</v>
          </cell>
          <cell r="Q85"/>
          <cell r="R85">
            <v>100</v>
          </cell>
          <cell r="S85"/>
          <cell r="T85" t="str">
            <v>N</v>
          </cell>
          <cell r="U85" t="str">
            <v>2021Q3-2022Q2</v>
          </cell>
          <cell r="V85" t="str">
            <v>133 COUNTY ROAD, TENAFLY, NJ, 07670</v>
          </cell>
          <cell r="W85">
            <v>44866</v>
          </cell>
        </row>
        <row r="86">
          <cell r="A86">
            <v>315166</v>
          </cell>
          <cell r="B86" t="str">
            <v>MASONIC VILLAGE AT BURLINGTON</v>
          </cell>
          <cell r="C86" t="str">
            <v>902 JACKSONVILLE ROAD</v>
          </cell>
          <cell r="D86" t="str">
            <v>BURLINGTON</v>
          </cell>
          <cell r="E86" t="str">
            <v>NJ</v>
          </cell>
          <cell r="F86">
            <v>8016</v>
          </cell>
          <cell r="G86">
            <v>454</v>
          </cell>
          <cell r="H86" t="str">
            <v>Percentage of long-stay residents assessed and appropriately given the seasonal influenza vaccine</v>
          </cell>
          <cell r="I86" t="str">
            <v>Long Stay</v>
          </cell>
          <cell r="J86">
            <v>100</v>
          </cell>
          <cell r="K86"/>
          <cell r="L86">
            <v>100</v>
          </cell>
          <cell r="M86"/>
          <cell r="N86">
            <v>100</v>
          </cell>
          <cell r="O86"/>
          <cell r="P86">
            <v>100</v>
          </cell>
          <cell r="Q86"/>
          <cell r="R86">
            <v>100</v>
          </cell>
          <cell r="S86"/>
          <cell r="T86" t="str">
            <v>N</v>
          </cell>
          <cell r="U86" t="str">
            <v>2021Q3-2022Q2</v>
          </cell>
          <cell r="V86" t="str">
            <v>902 JACKSONVILLE ROAD, BURLINGTON, NJ, 08016</v>
          </cell>
          <cell r="W86">
            <v>44866</v>
          </cell>
        </row>
        <row r="87">
          <cell r="A87">
            <v>315171</v>
          </cell>
          <cell r="B87" t="str">
            <v>OAKLAND REHABILITATION AND HEALTHCARE  CENTER</v>
          </cell>
          <cell r="C87" t="str">
            <v>20 BREAKNECK ROAD</v>
          </cell>
          <cell r="D87" t="str">
            <v>OAKLAND</v>
          </cell>
          <cell r="E87" t="str">
            <v>NJ</v>
          </cell>
          <cell r="F87">
            <v>7436</v>
          </cell>
          <cell r="G87">
            <v>454</v>
          </cell>
          <cell r="H87" t="str">
            <v>Percentage of long-stay residents assessed and appropriately given the seasonal influenza vaccine</v>
          </cell>
          <cell r="I87" t="str">
            <v>Long Stay</v>
          </cell>
          <cell r="J87">
            <v>98.507463000000001</v>
          </cell>
          <cell r="K87"/>
          <cell r="L87">
            <v>98.507463000000001</v>
          </cell>
          <cell r="M87"/>
          <cell r="N87">
            <v>98.765432000000004</v>
          </cell>
          <cell r="O87"/>
          <cell r="P87">
            <v>98.765432000000004</v>
          </cell>
          <cell r="Q87"/>
          <cell r="R87">
            <v>98.648649000000006</v>
          </cell>
          <cell r="S87"/>
          <cell r="T87" t="str">
            <v>N</v>
          </cell>
          <cell r="U87" t="str">
            <v>2021Q3-2022Q2</v>
          </cell>
          <cell r="V87" t="str">
            <v>20 BREAKNECK ROAD, OAKLAND, NJ, 07436</v>
          </cell>
          <cell r="W87">
            <v>44866</v>
          </cell>
        </row>
        <row r="88">
          <cell r="A88">
            <v>315174</v>
          </cell>
          <cell r="B88" t="str">
            <v>DEPTFORD CENTER FOR REHABILITATION AND HEALTHCARE</v>
          </cell>
          <cell r="C88" t="str">
            <v>1511 CLEMENTS BRIDGE RD</v>
          </cell>
          <cell r="D88" t="str">
            <v>DEPTFORD</v>
          </cell>
          <cell r="E88" t="str">
            <v>NJ</v>
          </cell>
          <cell r="F88">
            <v>8096</v>
          </cell>
          <cell r="G88">
            <v>454</v>
          </cell>
          <cell r="H88" t="str">
            <v>Percentage of long-stay residents assessed and appropriately given the seasonal influenza vaccine</v>
          </cell>
          <cell r="I88" t="str">
            <v>Long Stay</v>
          </cell>
          <cell r="J88">
            <v>91.052632000000003</v>
          </cell>
          <cell r="K88"/>
          <cell r="L88">
            <v>91.052632000000003</v>
          </cell>
          <cell r="M88"/>
          <cell r="N88">
            <v>95.628415000000004</v>
          </cell>
          <cell r="O88"/>
          <cell r="P88">
            <v>95.628415000000004</v>
          </cell>
          <cell r="Q88"/>
          <cell r="R88">
            <v>93.297586999999993</v>
          </cell>
          <cell r="S88"/>
          <cell r="T88" t="str">
            <v>N</v>
          </cell>
          <cell r="U88" t="str">
            <v>2021Q3-2022Q2</v>
          </cell>
          <cell r="V88" t="str">
            <v>1511 CLEMENTS BRIDGE RD, DEPTFORD, NJ, 08096</v>
          </cell>
          <cell r="W88">
            <v>44866</v>
          </cell>
        </row>
        <row r="89">
          <cell r="A89">
            <v>315176</v>
          </cell>
          <cell r="B89" t="str">
            <v>MEDFORD CARE CENTER</v>
          </cell>
          <cell r="C89" t="str">
            <v>185 TUCKERTON ROAD</v>
          </cell>
          <cell r="D89" t="str">
            <v>MEDFORD</v>
          </cell>
          <cell r="E89" t="str">
            <v>NJ</v>
          </cell>
          <cell r="F89">
            <v>8055</v>
          </cell>
          <cell r="G89">
            <v>454</v>
          </cell>
          <cell r="H89" t="str">
            <v>Percentage of long-stay residents assessed and appropriately given the seasonal influenza vaccine</v>
          </cell>
          <cell r="I89" t="str">
            <v>Long Stay</v>
          </cell>
          <cell r="J89">
            <v>98.936170000000004</v>
          </cell>
          <cell r="K89"/>
          <cell r="L89">
            <v>98.936170000000004</v>
          </cell>
          <cell r="M89"/>
          <cell r="N89">
            <v>98.275862000000004</v>
          </cell>
          <cell r="O89"/>
          <cell r="P89">
            <v>98.275862000000004</v>
          </cell>
          <cell r="Q89"/>
          <cell r="R89">
            <v>98.571428999999995</v>
          </cell>
          <cell r="S89"/>
          <cell r="T89" t="str">
            <v>N</v>
          </cell>
          <cell r="U89" t="str">
            <v>2021Q3-2022Q2</v>
          </cell>
          <cell r="V89" t="str">
            <v>185 TUCKERTON ROAD, MEDFORD, NJ, 08055</v>
          </cell>
          <cell r="W89">
            <v>44866</v>
          </cell>
        </row>
        <row r="90">
          <cell r="A90">
            <v>315177</v>
          </cell>
          <cell r="B90" t="str">
            <v>GATEWAY CARE CENTER</v>
          </cell>
          <cell r="C90" t="str">
            <v>139 GRANT AVE</v>
          </cell>
          <cell r="D90" t="str">
            <v>EATONTOWN</v>
          </cell>
          <cell r="E90" t="str">
            <v>NJ</v>
          </cell>
          <cell r="F90">
            <v>7724</v>
          </cell>
          <cell r="G90">
            <v>454</v>
          </cell>
          <cell r="H90" t="str">
            <v>Percentage of long-stay residents assessed and appropriately given the seasonal influenza vaccine</v>
          </cell>
          <cell r="I90" t="str">
            <v>Long Stay</v>
          </cell>
          <cell r="J90">
            <v>97.478992000000005</v>
          </cell>
          <cell r="K90"/>
          <cell r="L90">
            <v>97.478992000000005</v>
          </cell>
          <cell r="M90"/>
          <cell r="N90">
            <v>97.744360999999998</v>
          </cell>
          <cell r="O90"/>
          <cell r="P90">
            <v>97.744360999999998</v>
          </cell>
          <cell r="Q90"/>
          <cell r="R90">
            <v>97.619048000000006</v>
          </cell>
          <cell r="S90"/>
          <cell r="T90" t="str">
            <v>N</v>
          </cell>
          <cell r="U90" t="str">
            <v>2021Q3-2022Q2</v>
          </cell>
          <cell r="V90" t="str">
            <v>139 GRANT AVE, EATONTOWN, NJ, 07724</v>
          </cell>
          <cell r="W90">
            <v>44866</v>
          </cell>
        </row>
        <row r="91">
          <cell r="A91">
            <v>315178</v>
          </cell>
          <cell r="B91" t="str">
            <v>COMPLETE CARE AT ORANGE PARK</v>
          </cell>
          <cell r="C91" t="str">
            <v>140 PARK AVE</v>
          </cell>
          <cell r="D91" t="str">
            <v>EAST ORANGE</v>
          </cell>
          <cell r="E91" t="str">
            <v>NJ</v>
          </cell>
          <cell r="F91">
            <v>7017</v>
          </cell>
          <cell r="G91">
            <v>454</v>
          </cell>
          <cell r="H91" t="str">
            <v>Percentage of long-stay residents assessed and appropriately given the seasonal influenza vaccine</v>
          </cell>
          <cell r="I91" t="str">
            <v>Long Stay</v>
          </cell>
          <cell r="J91">
            <v>100</v>
          </cell>
          <cell r="K91"/>
          <cell r="L91">
            <v>100</v>
          </cell>
          <cell r="M91"/>
          <cell r="N91">
            <v>95.488721999999996</v>
          </cell>
          <cell r="O91"/>
          <cell r="P91">
            <v>95.488721999999996</v>
          </cell>
          <cell r="Q91"/>
          <cell r="R91">
            <v>97.761194000000003</v>
          </cell>
          <cell r="S91"/>
          <cell r="T91" t="str">
            <v>N</v>
          </cell>
          <cell r="U91" t="str">
            <v>2021Q3-2022Q2</v>
          </cell>
          <cell r="V91" t="str">
            <v>140 PARK AVE, EAST ORANGE, NJ, 07017</v>
          </cell>
          <cell r="W91">
            <v>44866</v>
          </cell>
        </row>
        <row r="92">
          <cell r="A92">
            <v>315179</v>
          </cell>
          <cell r="B92" t="str">
            <v>AUTUMN LAKE HEALTHCARE AT OCEANVIEW</v>
          </cell>
          <cell r="C92" t="str">
            <v>2721 ROUTE 9</v>
          </cell>
          <cell r="D92" t="str">
            <v>OCEAN VIEW</v>
          </cell>
          <cell r="E92" t="str">
            <v>NJ</v>
          </cell>
          <cell r="F92">
            <v>8230</v>
          </cell>
          <cell r="G92">
            <v>454</v>
          </cell>
          <cell r="H92" t="str">
            <v>Percentage of long-stay residents assessed and appropriately given the seasonal influenza vaccine</v>
          </cell>
          <cell r="I92" t="str">
            <v>Long Stay</v>
          </cell>
          <cell r="J92">
            <v>97.701149000000001</v>
          </cell>
          <cell r="K92"/>
          <cell r="L92">
            <v>97.701149000000001</v>
          </cell>
          <cell r="M92"/>
          <cell r="N92">
            <v>98.765432000000004</v>
          </cell>
          <cell r="O92"/>
          <cell r="P92">
            <v>98.765432000000004</v>
          </cell>
          <cell r="Q92"/>
          <cell r="R92">
            <v>98.214286000000001</v>
          </cell>
          <cell r="S92"/>
          <cell r="T92" t="str">
            <v>N</v>
          </cell>
          <cell r="U92" t="str">
            <v>2021Q3-2022Q2</v>
          </cell>
          <cell r="V92" t="str">
            <v>2721 ROUTE 9, OCEAN VIEW, NJ, 08230</v>
          </cell>
          <cell r="W92">
            <v>44866</v>
          </cell>
        </row>
        <row r="93">
          <cell r="A93">
            <v>315180</v>
          </cell>
          <cell r="B93" t="str">
            <v>ALAMEDA CENTER FOR REHABILITATION AND HEALTHCARE</v>
          </cell>
          <cell r="C93" t="str">
            <v>303 ELM STREET</v>
          </cell>
          <cell r="D93" t="str">
            <v>PERTH AMBOY</v>
          </cell>
          <cell r="E93" t="str">
            <v>NJ</v>
          </cell>
          <cell r="F93">
            <v>8861</v>
          </cell>
          <cell r="G93">
            <v>454</v>
          </cell>
          <cell r="H93" t="str">
            <v>Percentage of long-stay residents assessed and appropriately given the seasonal influenza vaccine</v>
          </cell>
          <cell r="I93" t="str">
            <v>Long Stay</v>
          </cell>
          <cell r="J93">
            <v>100</v>
          </cell>
          <cell r="K93"/>
          <cell r="L93">
            <v>100</v>
          </cell>
          <cell r="M93"/>
          <cell r="N93">
            <v>99.014778000000007</v>
          </cell>
          <cell r="O93"/>
          <cell r="P93">
            <v>99.014778000000007</v>
          </cell>
          <cell r="Q93"/>
          <cell r="R93">
            <v>99.465241000000006</v>
          </cell>
          <cell r="S93"/>
          <cell r="T93" t="str">
            <v>N</v>
          </cell>
          <cell r="U93" t="str">
            <v>2021Q3-2022Q2</v>
          </cell>
          <cell r="V93" t="str">
            <v>303 ELM STREET, PERTH AMBOY, NJ, 08861</v>
          </cell>
          <cell r="W93">
            <v>44866</v>
          </cell>
        </row>
        <row r="94">
          <cell r="A94">
            <v>315182</v>
          </cell>
          <cell r="B94" t="str">
            <v>BRIDGEWAY CARE AND REHAB CENTER AT BRIDGEWATER</v>
          </cell>
          <cell r="C94" t="str">
            <v>270 ROUTE 28</v>
          </cell>
          <cell r="D94" t="str">
            <v>BRIDGEWATER</v>
          </cell>
          <cell r="E94" t="str">
            <v>NJ</v>
          </cell>
          <cell r="F94">
            <v>8807</v>
          </cell>
          <cell r="G94">
            <v>454</v>
          </cell>
          <cell r="H94" t="str">
            <v>Percentage of long-stay residents assessed and appropriately given the seasonal influenza vaccine</v>
          </cell>
          <cell r="I94" t="str">
            <v>Long Stay</v>
          </cell>
          <cell r="J94">
            <v>96</v>
          </cell>
          <cell r="K94"/>
          <cell r="L94">
            <v>96</v>
          </cell>
          <cell r="M94"/>
          <cell r="N94">
            <v>97.297297</v>
          </cell>
          <cell r="O94"/>
          <cell r="P94">
            <v>97.297297</v>
          </cell>
          <cell r="Q94"/>
          <cell r="R94">
            <v>96.682463999999996</v>
          </cell>
          <cell r="S94"/>
          <cell r="T94" t="str">
            <v>N</v>
          </cell>
          <cell r="U94" t="str">
            <v>2021Q3-2022Q2</v>
          </cell>
          <cell r="V94" t="str">
            <v>270 ROUTE 28, BRIDGEWATER, NJ, 08807</v>
          </cell>
          <cell r="W94">
            <v>44866</v>
          </cell>
        </row>
        <row r="95">
          <cell r="A95">
            <v>315183</v>
          </cell>
          <cell r="B95" t="str">
            <v>PREMIER CADBURY OF CHERRY HILL</v>
          </cell>
          <cell r="C95" t="str">
            <v>2150 ROUTE 38</v>
          </cell>
          <cell r="D95" t="str">
            <v>CHERRY HILL</v>
          </cell>
          <cell r="E95" t="str">
            <v>NJ</v>
          </cell>
          <cell r="F95">
            <v>8002</v>
          </cell>
          <cell r="G95">
            <v>454</v>
          </cell>
          <cell r="H95" t="str">
            <v>Percentage of long-stay residents assessed and appropriately given the seasonal influenza vaccine</v>
          </cell>
          <cell r="I95" t="str">
            <v>Long Stay</v>
          </cell>
          <cell r="J95">
            <v>100</v>
          </cell>
          <cell r="K95"/>
          <cell r="L95">
            <v>100</v>
          </cell>
          <cell r="M95"/>
          <cell r="N95">
            <v>99.065421000000001</v>
          </cell>
          <cell r="O95"/>
          <cell r="P95">
            <v>99.065421000000001</v>
          </cell>
          <cell r="Q95"/>
          <cell r="R95">
            <v>99.534884000000005</v>
          </cell>
          <cell r="S95"/>
          <cell r="T95" t="str">
            <v>N</v>
          </cell>
          <cell r="U95" t="str">
            <v>2021Q3-2022Q2</v>
          </cell>
          <cell r="V95" t="str">
            <v>2150 ROUTE 38, CHERRY HILL, NJ, 08002</v>
          </cell>
          <cell r="W95">
            <v>44866</v>
          </cell>
        </row>
        <row r="96">
          <cell r="A96">
            <v>315185</v>
          </cell>
          <cell r="B96" t="str">
            <v>COMPLETE CARE AT LINWOOD, LLC</v>
          </cell>
          <cell r="C96" t="str">
            <v>201 NEW ROAD AND CENTRAL AVE</v>
          </cell>
          <cell r="D96" t="str">
            <v>LINWOOD</v>
          </cell>
          <cell r="E96" t="str">
            <v>NJ</v>
          </cell>
          <cell r="F96">
            <v>8221</v>
          </cell>
          <cell r="G96">
            <v>454</v>
          </cell>
          <cell r="H96" t="str">
            <v>Percentage of long-stay residents assessed and appropriately given the seasonal influenza vaccine</v>
          </cell>
          <cell r="I96" t="str">
            <v>Long Stay</v>
          </cell>
          <cell r="J96">
            <v>96.875</v>
          </cell>
          <cell r="K96"/>
          <cell r="L96">
            <v>96.875</v>
          </cell>
          <cell r="M96"/>
          <cell r="N96">
            <v>90.526315999999994</v>
          </cell>
          <cell r="O96"/>
          <cell r="P96">
            <v>90.526315999999994</v>
          </cell>
          <cell r="Q96"/>
          <cell r="R96">
            <v>93.717276999999996</v>
          </cell>
          <cell r="S96"/>
          <cell r="T96" t="str">
            <v>N</v>
          </cell>
          <cell r="U96" t="str">
            <v>2021Q3-2022Q2</v>
          </cell>
          <cell r="V96" t="str">
            <v>201 NEW ROAD AND CENTRAL AVE, LINWOOD, NJ, 08221</v>
          </cell>
          <cell r="W96">
            <v>44866</v>
          </cell>
        </row>
        <row r="97">
          <cell r="A97">
            <v>315187</v>
          </cell>
          <cell r="B97" t="str">
            <v>ECHELON CARE AND REHAB</v>
          </cell>
          <cell r="C97" t="str">
            <v>1302 LAUREL OAK ROAD</v>
          </cell>
          <cell r="D97" t="str">
            <v>VOORHEES</v>
          </cell>
          <cell r="E97" t="str">
            <v>NJ</v>
          </cell>
          <cell r="F97">
            <v>8043</v>
          </cell>
          <cell r="G97">
            <v>454</v>
          </cell>
          <cell r="H97" t="str">
            <v>Percentage of long-stay residents assessed and appropriately given the seasonal influenza vaccine</v>
          </cell>
          <cell r="I97" t="str">
            <v>Long Stay</v>
          </cell>
          <cell r="J97">
            <v>90.506328999999994</v>
          </cell>
          <cell r="K97"/>
          <cell r="L97">
            <v>90.506328999999994</v>
          </cell>
          <cell r="M97"/>
          <cell r="N97">
            <v>90.909091000000004</v>
          </cell>
          <cell r="O97"/>
          <cell r="P97">
            <v>90.909091000000004</v>
          </cell>
          <cell r="Q97"/>
          <cell r="R97">
            <v>90.718563000000003</v>
          </cell>
          <cell r="S97"/>
          <cell r="T97" t="str">
            <v>N</v>
          </cell>
          <cell r="U97" t="str">
            <v>2021Q3-2022Q2</v>
          </cell>
          <cell r="V97" t="str">
            <v>1302 LAUREL OAK ROAD, VOORHEES, NJ, 08043</v>
          </cell>
          <cell r="W97">
            <v>44866</v>
          </cell>
        </row>
        <row r="98">
          <cell r="A98">
            <v>315190</v>
          </cell>
          <cell r="B98" t="str">
            <v>LEISURE CHATEAU REHABILITATION</v>
          </cell>
          <cell r="C98" t="str">
            <v>962 RIVER AVE</v>
          </cell>
          <cell r="D98" t="str">
            <v>LAKEWOOD</v>
          </cell>
          <cell r="E98" t="str">
            <v>NJ</v>
          </cell>
          <cell r="F98">
            <v>8701</v>
          </cell>
          <cell r="G98">
            <v>454</v>
          </cell>
          <cell r="H98" t="str">
            <v>Percentage of long-stay residents assessed and appropriately given the seasonal influenza vaccine</v>
          </cell>
          <cell r="I98" t="str">
            <v>Long Stay</v>
          </cell>
          <cell r="J98">
            <v>97.777777999999998</v>
          </cell>
          <cell r="K98"/>
          <cell r="L98">
            <v>97.777777999999998</v>
          </cell>
          <cell r="M98"/>
          <cell r="N98">
            <v>97.701149000000001</v>
          </cell>
          <cell r="O98"/>
          <cell r="P98">
            <v>97.701149000000001</v>
          </cell>
          <cell r="Q98"/>
          <cell r="R98">
            <v>97.740112999999994</v>
          </cell>
          <cell r="S98"/>
          <cell r="T98" t="str">
            <v>N</v>
          </cell>
          <cell r="U98" t="str">
            <v>2021Q3-2022Q2</v>
          </cell>
          <cell r="V98" t="str">
            <v>962 RIVER AVE, LAKEWOOD, NJ, 08701</v>
          </cell>
          <cell r="W98">
            <v>44866</v>
          </cell>
        </row>
        <row r="99">
          <cell r="A99">
            <v>315192</v>
          </cell>
          <cell r="B99" t="str">
            <v>ALARIS HEALTH AT KEARNY</v>
          </cell>
          <cell r="C99" t="str">
            <v>206 BERGEN AVE</v>
          </cell>
          <cell r="D99" t="str">
            <v>KEARNY</v>
          </cell>
          <cell r="E99" t="str">
            <v>NJ</v>
          </cell>
          <cell r="F99">
            <v>7032</v>
          </cell>
          <cell r="G99">
            <v>454</v>
          </cell>
          <cell r="H99" t="str">
            <v>Percentage of long-stay residents assessed and appropriately given the seasonal influenza vaccine</v>
          </cell>
          <cell r="I99" t="str">
            <v>Long Stay</v>
          </cell>
          <cell r="J99">
            <v>100</v>
          </cell>
          <cell r="K99"/>
          <cell r="L99">
            <v>100</v>
          </cell>
          <cell r="M99"/>
          <cell r="N99">
            <v>100</v>
          </cell>
          <cell r="O99"/>
          <cell r="P99">
            <v>100</v>
          </cell>
          <cell r="Q99"/>
          <cell r="R99">
            <v>100</v>
          </cell>
          <cell r="S99"/>
          <cell r="T99" t="str">
            <v>N</v>
          </cell>
          <cell r="U99" t="str">
            <v>2021Q3-2022Q2</v>
          </cell>
          <cell r="V99" t="str">
            <v>206 BERGEN AVE, KEARNY, NJ, 07032</v>
          </cell>
          <cell r="W99">
            <v>44866</v>
          </cell>
        </row>
        <row r="100">
          <cell r="A100">
            <v>315193</v>
          </cell>
          <cell r="B100" t="str">
            <v>OCEANA REHABILITATION AND NC</v>
          </cell>
          <cell r="C100" t="str">
            <v>502 ROUTE 9 NORTH</v>
          </cell>
          <cell r="D100" t="str">
            <v>CAPE MAY COURT HOUSE</v>
          </cell>
          <cell r="E100" t="str">
            <v>NJ</v>
          </cell>
          <cell r="F100">
            <v>8210</v>
          </cell>
          <cell r="G100">
            <v>454</v>
          </cell>
          <cell r="H100" t="str">
            <v>Percentage of long-stay residents assessed and appropriately given the seasonal influenza vaccine</v>
          </cell>
          <cell r="I100" t="str">
            <v>Long Stay</v>
          </cell>
          <cell r="J100">
            <v>97.938143999999994</v>
          </cell>
          <cell r="K100"/>
          <cell r="L100">
            <v>97.938143999999994</v>
          </cell>
          <cell r="M100"/>
          <cell r="N100">
            <v>98</v>
          </cell>
          <cell r="O100"/>
          <cell r="P100">
            <v>98</v>
          </cell>
          <cell r="Q100"/>
          <cell r="R100">
            <v>97.969543000000002</v>
          </cell>
          <cell r="S100"/>
          <cell r="T100" t="str">
            <v>N</v>
          </cell>
          <cell r="U100" t="str">
            <v>2021Q3-2022Q2</v>
          </cell>
          <cell r="V100" t="str">
            <v>502 ROUTE 9 NORTH, CAPE MAY COURT HOUSE, NJ, 08210</v>
          </cell>
          <cell r="W100">
            <v>44866</v>
          </cell>
        </row>
        <row r="101">
          <cell r="A101">
            <v>315194</v>
          </cell>
          <cell r="B101" t="str">
            <v>ST JOSEPH'S HEALTHCARE AND REHAB CENTER</v>
          </cell>
          <cell r="C101" t="str">
            <v>315 EAST LINDSLEY ROAD</v>
          </cell>
          <cell r="D101" t="str">
            <v>CEDAR GROVE</v>
          </cell>
          <cell r="E101" t="str">
            <v>NJ</v>
          </cell>
          <cell r="F101">
            <v>7009</v>
          </cell>
          <cell r="G101">
            <v>454</v>
          </cell>
          <cell r="H101" t="str">
            <v>Percentage of long-stay residents assessed and appropriately given the seasonal influenza vaccine</v>
          </cell>
          <cell r="I101" t="str">
            <v>Long Stay</v>
          </cell>
          <cell r="J101">
            <v>98.75</v>
          </cell>
          <cell r="K101"/>
          <cell r="L101">
            <v>98.75</v>
          </cell>
          <cell r="M101"/>
          <cell r="N101">
            <v>98.245614000000003</v>
          </cell>
          <cell r="O101"/>
          <cell r="P101">
            <v>98.245614000000003</v>
          </cell>
          <cell r="Q101"/>
          <cell r="R101">
            <v>98.453608000000003</v>
          </cell>
          <cell r="S101"/>
          <cell r="T101" t="str">
            <v>N</v>
          </cell>
          <cell r="U101" t="str">
            <v>2021Q3-2022Q2</v>
          </cell>
          <cell r="V101" t="str">
            <v>315 EAST LINDSLEY ROAD, CEDAR GROVE, NJ, 07009</v>
          </cell>
          <cell r="W101">
            <v>44866</v>
          </cell>
        </row>
        <row r="102">
          <cell r="A102">
            <v>315195</v>
          </cell>
          <cell r="B102" t="str">
            <v>AUTUMN LAKE HEALTHCARE AT BERKELEY HEIGHTS</v>
          </cell>
          <cell r="C102" t="str">
            <v>35 COTTAGE STREET</v>
          </cell>
          <cell r="D102" t="str">
            <v>BERKELEY HEIGHTS</v>
          </cell>
          <cell r="E102" t="str">
            <v>NJ</v>
          </cell>
          <cell r="F102">
            <v>7922</v>
          </cell>
          <cell r="G102">
            <v>454</v>
          </cell>
          <cell r="H102" t="str">
            <v>Percentage of long-stay residents assessed and appropriately given the seasonal influenza vaccine</v>
          </cell>
          <cell r="I102" t="str">
            <v>Long Stay</v>
          </cell>
          <cell r="J102">
            <v>100</v>
          </cell>
          <cell r="K102"/>
          <cell r="L102">
            <v>100</v>
          </cell>
          <cell r="M102"/>
          <cell r="N102">
            <v>100</v>
          </cell>
          <cell r="O102"/>
          <cell r="P102">
            <v>100</v>
          </cell>
          <cell r="Q102"/>
          <cell r="R102">
            <v>100</v>
          </cell>
          <cell r="S102"/>
          <cell r="T102" t="str">
            <v>N</v>
          </cell>
          <cell r="U102" t="str">
            <v>2021Q3-2022Q2</v>
          </cell>
          <cell r="V102" t="str">
            <v>35 COTTAGE STREET, BERKELEY HEIGHTS, NJ, 07922</v>
          </cell>
          <cell r="W102">
            <v>44866</v>
          </cell>
        </row>
        <row r="103">
          <cell r="A103">
            <v>315196</v>
          </cell>
          <cell r="B103" t="str">
            <v>ARISTACARE AT MANCHESTER</v>
          </cell>
          <cell r="C103" t="str">
            <v>1770 TOBIAS AVENUE</v>
          </cell>
          <cell r="D103" t="str">
            <v>MANCHESTER</v>
          </cell>
          <cell r="E103" t="str">
            <v>NJ</v>
          </cell>
          <cell r="F103">
            <v>8759</v>
          </cell>
          <cell r="G103">
            <v>454</v>
          </cell>
          <cell r="H103" t="str">
            <v>Percentage of long-stay residents assessed and appropriately given the seasonal influenza vaccine</v>
          </cell>
          <cell r="I103" t="str">
            <v>Long Stay</v>
          </cell>
          <cell r="J103">
            <v>89.655171999999993</v>
          </cell>
          <cell r="K103"/>
          <cell r="L103">
            <v>89.655171999999993</v>
          </cell>
          <cell r="M103"/>
          <cell r="N103">
            <v>96.747967000000003</v>
          </cell>
          <cell r="O103"/>
          <cell r="P103">
            <v>96.747967000000003</v>
          </cell>
          <cell r="Q103"/>
          <cell r="R103">
            <v>93.305439000000007</v>
          </cell>
          <cell r="S103"/>
          <cell r="T103" t="str">
            <v>N</v>
          </cell>
          <cell r="U103" t="str">
            <v>2021Q3-2022Q2</v>
          </cell>
          <cell r="V103" t="str">
            <v>1770 TOBIAS AVENUE, MANCHESTER, NJ, 08759</v>
          </cell>
          <cell r="W103">
            <v>44866</v>
          </cell>
        </row>
        <row r="104">
          <cell r="A104">
            <v>315198</v>
          </cell>
          <cell r="B104" t="str">
            <v>ADROIT CARE REHABILITATION AND NURSING CENTER</v>
          </cell>
          <cell r="C104" t="str">
            <v>1777 LAWRENCE STREET</v>
          </cell>
          <cell r="D104" t="str">
            <v>RAHWAY</v>
          </cell>
          <cell r="E104" t="str">
            <v>NJ</v>
          </cell>
          <cell r="F104">
            <v>7065</v>
          </cell>
          <cell r="G104">
            <v>454</v>
          </cell>
          <cell r="H104" t="str">
            <v>Percentage of long-stay residents assessed and appropriately given the seasonal influenza vaccine</v>
          </cell>
          <cell r="I104" t="str">
            <v>Long Stay</v>
          </cell>
          <cell r="J104">
            <v>96.296295999999998</v>
          </cell>
          <cell r="K104"/>
          <cell r="L104">
            <v>96.296295999999998</v>
          </cell>
          <cell r="M104"/>
          <cell r="N104">
            <v>100</v>
          </cell>
          <cell r="O104"/>
          <cell r="P104">
            <v>100</v>
          </cell>
          <cell r="Q104"/>
          <cell r="R104">
            <v>98.245614000000003</v>
          </cell>
          <cell r="S104"/>
          <cell r="T104" t="str">
            <v>N</v>
          </cell>
          <cell r="U104" t="str">
            <v>2021Q3-2022Q2</v>
          </cell>
          <cell r="V104" t="str">
            <v>1777 LAWRENCE STREET, RAHWAY, NJ, 07065</v>
          </cell>
          <cell r="W104">
            <v>44866</v>
          </cell>
        </row>
        <row r="105">
          <cell r="A105">
            <v>315199</v>
          </cell>
          <cell r="B105" t="str">
            <v>IMPERIAL CARE CENTER</v>
          </cell>
          <cell r="C105" t="str">
            <v>919 GREEN GROVE ROAD</v>
          </cell>
          <cell r="D105" t="str">
            <v>NEPTUNE</v>
          </cell>
          <cell r="E105" t="str">
            <v>NJ</v>
          </cell>
          <cell r="F105">
            <v>7753</v>
          </cell>
          <cell r="G105">
            <v>454</v>
          </cell>
          <cell r="H105" t="str">
            <v>Percentage of long-stay residents assessed and appropriately given the seasonal influenza vaccine</v>
          </cell>
          <cell r="I105" t="str">
            <v>Long Stay</v>
          </cell>
          <cell r="J105">
            <v>100</v>
          </cell>
          <cell r="K105"/>
          <cell r="L105">
            <v>100</v>
          </cell>
          <cell r="M105"/>
          <cell r="N105">
            <v>100</v>
          </cell>
          <cell r="O105"/>
          <cell r="P105">
            <v>100</v>
          </cell>
          <cell r="Q105"/>
          <cell r="R105">
            <v>100</v>
          </cell>
          <cell r="S105"/>
          <cell r="T105" t="str">
            <v>N</v>
          </cell>
          <cell r="U105" t="str">
            <v>2021Q3-2022Q2</v>
          </cell>
          <cell r="V105" t="str">
            <v>919 GREEN GROVE ROAD, NEPTUNE, NJ, 07753</v>
          </cell>
          <cell r="W105">
            <v>44866</v>
          </cell>
        </row>
        <row r="106">
          <cell r="A106">
            <v>315200</v>
          </cell>
          <cell r="B106" t="str">
            <v>ARISTACARE AT PARKSIDE</v>
          </cell>
          <cell r="C106" t="str">
            <v>400 W STIMPSON AVE</v>
          </cell>
          <cell r="D106" t="str">
            <v>LINDEN</v>
          </cell>
          <cell r="E106" t="str">
            <v>NJ</v>
          </cell>
          <cell r="F106">
            <v>7036</v>
          </cell>
          <cell r="G106">
            <v>454</v>
          </cell>
          <cell r="H106" t="str">
            <v>Percentage of long-stay residents assessed and appropriately given the seasonal influenza vaccine</v>
          </cell>
          <cell r="I106" t="str">
            <v>Long Stay</v>
          </cell>
          <cell r="J106">
            <v>96.153846000000001</v>
          </cell>
          <cell r="K106"/>
          <cell r="L106">
            <v>96.153846000000001</v>
          </cell>
          <cell r="M106"/>
          <cell r="N106">
            <v>99.354838999999998</v>
          </cell>
          <cell r="O106"/>
          <cell r="P106">
            <v>99.354838999999998</v>
          </cell>
          <cell r="Q106"/>
          <cell r="R106">
            <v>97.749195999999998</v>
          </cell>
          <cell r="S106"/>
          <cell r="T106" t="str">
            <v>N</v>
          </cell>
          <cell r="U106" t="str">
            <v>2021Q3-2022Q2</v>
          </cell>
          <cell r="V106" t="str">
            <v>400 W STIMPSON AVE, LINDEN, NJ, 07036</v>
          </cell>
          <cell r="W106">
            <v>44866</v>
          </cell>
        </row>
        <row r="107">
          <cell r="A107">
            <v>315201</v>
          </cell>
          <cell r="B107" t="str">
            <v>CAMBRIDGE REHABILITATION AND HEALTHCARE CENTER</v>
          </cell>
          <cell r="C107" t="str">
            <v>255 EAST MAIN ST</v>
          </cell>
          <cell r="D107" t="str">
            <v>MOORESTOWN</v>
          </cell>
          <cell r="E107" t="str">
            <v>NJ</v>
          </cell>
          <cell r="F107">
            <v>8057</v>
          </cell>
          <cell r="G107">
            <v>454</v>
          </cell>
          <cell r="H107" t="str">
            <v>Percentage of long-stay residents assessed and appropriately given the seasonal influenza vaccine</v>
          </cell>
          <cell r="I107" t="str">
            <v>Long Stay</v>
          </cell>
          <cell r="J107">
            <v>95.384614999999997</v>
          </cell>
          <cell r="K107"/>
          <cell r="L107">
            <v>95.384614999999997</v>
          </cell>
          <cell r="M107"/>
          <cell r="N107">
            <v>84.11215</v>
          </cell>
          <cell r="O107"/>
          <cell r="P107">
            <v>84.11215</v>
          </cell>
          <cell r="Q107"/>
          <cell r="R107">
            <v>88.372093000000007</v>
          </cell>
          <cell r="S107"/>
          <cell r="T107" t="str">
            <v>N</v>
          </cell>
          <cell r="U107" t="str">
            <v>2021Q3-2022Q2</v>
          </cell>
          <cell r="V107" t="str">
            <v>255 EAST MAIN ST, MOORESTOWN, NJ, 08057</v>
          </cell>
          <cell r="W107">
            <v>44866</v>
          </cell>
        </row>
        <row r="108">
          <cell r="A108">
            <v>315202</v>
          </cell>
          <cell r="B108" t="str">
            <v>LOPATCONG CENTER</v>
          </cell>
          <cell r="C108" t="str">
            <v>390 RED SCHOOL LANE</v>
          </cell>
          <cell r="D108" t="str">
            <v>PHILLIPSBURG</v>
          </cell>
          <cell r="E108" t="str">
            <v>NJ</v>
          </cell>
          <cell r="F108">
            <v>8865</v>
          </cell>
          <cell r="G108">
            <v>454</v>
          </cell>
          <cell r="H108" t="str">
            <v>Percentage of long-stay residents assessed and appropriately given the seasonal influenza vaccine</v>
          </cell>
          <cell r="I108" t="str">
            <v>Long Stay</v>
          </cell>
          <cell r="J108">
            <v>96.774193999999994</v>
          </cell>
          <cell r="K108"/>
          <cell r="L108">
            <v>96.774193999999994</v>
          </cell>
          <cell r="M108"/>
          <cell r="N108">
            <v>96.774193999999994</v>
          </cell>
          <cell r="O108"/>
          <cell r="P108">
            <v>96.774193999999994</v>
          </cell>
          <cell r="Q108"/>
          <cell r="R108">
            <v>96.774193999999994</v>
          </cell>
          <cell r="S108"/>
          <cell r="T108" t="str">
            <v>N</v>
          </cell>
          <cell r="U108" t="str">
            <v>2021Q3-2022Q2</v>
          </cell>
          <cell r="V108" t="str">
            <v>390 RED SCHOOL LANE, PHILLIPSBURG, NJ, 08865</v>
          </cell>
          <cell r="W108">
            <v>44866</v>
          </cell>
        </row>
        <row r="109">
          <cell r="A109">
            <v>315204</v>
          </cell>
          <cell r="B109" t="str">
            <v>CANTERBURY AT CEDAR GROVE</v>
          </cell>
          <cell r="C109" t="str">
            <v>398 POMPTON AVENUE</v>
          </cell>
          <cell r="D109" t="str">
            <v>CEDAR GROVE</v>
          </cell>
          <cell r="E109" t="str">
            <v>NJ</v>
          </cell>
          <cell r="F109">
            <v>7009</v>
          </cell>
          <cell r="G109">
            <v>454</v>
          </cell>
          <cell r="H109" t="str">
            <v>Percentage of long-stay residents assessed and appropriately given the seasonal influenza vaccine</v>
          </cell>
          <cell r="I109" t="str">
            <v>Long Stay</v>
          </cell>
          <cell r="J109">
            <v>95.918367000000003</v>
          </cell>
          <cell r="K109"/>
          <cell r="L109">
            <v>95.918367000000003</v>
          </cell>
          <cell r="M109"/>
          <cell r="N109">
            <v>88.235293999999996</v>
          </cell>
          <cell r="O109"/>
          <cell r="P109">
            <v>88.235293999999996</v>
          </cell>
          <cell r="Q109"/>
          <cell r="R109">
            <v>92</v>
          </cell>
          <cell r="S109"/>
          <cell r="T109" t="str">
            <v>N</v>
          </cell>
          <cell r="U109" t="str">
            <v>2021Q3-2022Q2</v>
          </cell>
          <cell r="V109" t="str">
            <v>398 POMPTON AVENUE, CEDAR GROVE, NJ, 07009</v>
          </cell>
          <cell r="W109">
            <v>44866</v>
          </cell>
        </row>
        <row r="110">
          <cell r="A110">
            <v>315205</v>
          </cell>
          <cell r="B110" t="str">
            <v>MAJESTIC CENTER FOR REHAB &amp; SUB-ACUTE CARE</v>
          </cell>
          <cell r="C110" t="str">
            <v>TWO COOPER PLAZA</v>
          </cell>
          <cell r="D110" t="str">
            <v>CAMDEN</v>
          </cell>
          <cell r="E110" t="str">
            <v>NJ</v>
          </cell>
          <cell r="F110">
            <v>8103</v>
          </cell>
          <cell r="G110">
            <v>454</v>
          </cell>
          <cell r="H110" t="str">
            <v>Percentage of long-stay residents assessed and appropriately given the seasonal influenza vaccine</v>
          </cell>
          <cell r="I110" t="str">
            <v>Long Stay</v>
          </cell>
          <cell r="J110">
            <v>91.358024999999998</v>
          </cell>
          <cell r="K110"/>
          <cell r="L110">
            <v>91.358024999999998</v>
          </cell>
          <cell r="M110"/>
          <cell r="N110">
            <v>78.301886999999994</v>
          </cell>
          <cell r="O110"/>
          <cell r="P110">
            <v>78.301886999999994</v>
          </cell>
          <cell r="Q110"/>
          <cell r="R110">
            <v>83.957218999999995</v>
          </cell>
          <cell r="S110"/>
          <cell r="T110" t="str">
            <v>N</v>
          </cell>
          <cell r="U110" t="str">
            <v>2021Q3-2022Q2</v>
          </cell>
          <cell r="V110" t="str">
            <v>TWO COOPER PLAZA, CAMDEN, NJ, 08103</v>
          </cell>
          <cell r="W110">
            <v>44866</v>
          </cell>
        </row>
        <row r="111">
          <cell r="A111">
            <v>315206</v>
          </cell>
          <cell r="B111" t="str">
            <v>THE BAY AT MANAHAWKIN HEALTH AND REHAB CENTER</v>
          </cell>
          <cell r="C111" t="str">
            <v>1211 RT 72 WEST</v>
          </cell>
          <cell r="D111" t="str">
            <v>MANAHAWKIN</v>
          </cell>
          <cell r="E111" t="str">
            <v>NJ</v>
          </cell>
          <cell r="F111">
            <v>8050</v>
          </cell>
          <cell r="G111">
            <v>454</v>
          </cell>
          <cell r="H111" t="str">
            <v>Percentage of long-stay residents assessed and appropriately given the seasonal influenza vaccine</v>
          </cell>
          <cell r="I111" t="str">
            <v>Long Stay</v>
          </cell>
          <cell r="J111">
            <v>100</v>
          </cell>
          <cell r="K111"/>
          <cell r="L111">
            <v>100</v>
          </cell>
          <cell r="M111"/>
          <cell r="N111">
            <v>81.052632000000003</v>
          </cell>
          <cell r="O111"/>
          <cell r="P111">
            <v>81.052632000000003</v>
          </cell>
          <cell r="Q111"/>
          <cell r="R111">
            <v>90.374331999999995</v>
          </cell>
          <cell r="S111"/>
          <cell r="T111" t="str">
            <v>N</v>
          </cell>
          <cell r="U111" t="str">
            <v>2021Q3-2022Q2</v>
          </cell>
          <cell r="V111" t="str">
            <v>1211 RT 72 WEST, MANAHAWKIN, NJ, 08050</v>
          </cell>
          <cell r="W111">
            <v>44866</v>
          </cell>
        </row>
        <row r="112">
          <cell r="A112">
            <v>315207</v>
          </cell>
          <cell r="B112" t="str">
            <v>COMPLETE CARE AT KRESSON VIEW, LLC</v>
          </cell>
          <cell r="C112" t="str">
            <v>2601 EVESHAM ROAD</v>
          </cell>
          <cell r="D112" t="str">
            <v>VOORHEES</v>
          </cell>
          <cell r="E112" t="str">
            <v>NJ</v>
          </cell>
          <cell r="F112">
            <v>8043</v>
          </cell>
          <cell r="G112">
            <v>454</v>
          </cell>
          <cell r="H112" t="str">
            <v>Percentage of long-stay residents assessed and appropriately given the seasonal influenza vaccine</v>
          </cell>
          <cell r="I112" t="str">
            <v>Long Stay</v>
          </cell>
          <cell r="J112">
            <v>99.375</v>
          </cell>
          <cell r="K112"/>
          <cell r="L112">
            <v>99.375</v>
          </cell>
          <cell r="M112"/>
          <cell r="N112">
            <v>90</v>
          </cell>
          <cell r="O112"/>
          <cell r="P112">
            <v>90</v>
          </cell>
          <cell r="Q112"/>
          <cell r="R112">
            <v>94.6875</v>
          </cell>
          <cell r="S112"/>
          <cell r="T112" t="str">
            <v>N</v>
          </cell>
          <cell r="U112" t="str">
            <v>2021Q3-2022Q2</v>
          </cell>
          <cell r="V112" t="str">
            <v>2601 EVESHAM ROAD, VOORHEES, NJ, 08043</v>
          </cell>
          <cell r="W112">
            <v>44866</v>
          </cell>
        </row>
        <row r="113">
          <cell r="A113">
            <v>315209</v>
          </cell>
          <cell r="B113" t="str">
            <v>HAMMONTON CENTER FOR REHABILITATION AND HEALTHCARE</v>
          </cell>
          <cell r="C113" t="str">
            <v>43 N WHITE HORSE PIKE</v>
          </cell>
          <cell r="D113" t="str">
            <v>HAMMONTON</v>
          </cell>
          <cell r="E113" t="str">
            <v>NJ</v>
          </cell>
          <cell r="F113">
            <v>8037</v>
          </cell>
          <cell r="G113">
            <v>454</v>
          </cell>
          <cell r="H113" t="str">
            <v>Percentage of long-stay residents assessed and appropriately given the seasonal influenza vaccine</v>
          </cell>
          <cell r="I113" t="str">
            <v>Long Stay</v>
          </cell>
          <cell r="J113">
            <v>77.297297</v>
          </cell>
          <cell r="K113"/>
          <cell r="L113">
            <v>77.297297</v>
          </cell>
          <cell r="M113"/>
          <cell r="N113">
            <v>100</v>
          </cell>
          <cell r="O113"/>
          <cell r="P113">
            <v>100</v>
          </cell>
          <cell r="Q113"/>
          <cell r="R113">
            <v>88.461538000000004</v>
          </cell>
          <cell r="S113"/>
          <cell r="T113" t="str">
            <v>N</v>
          </cell>
          <cell r="U113" t="str">
            <v>2021Q3-2022Q2</v>
          </cell>
          <cell r="V113" t="str">
            <v>43 N WHITE HORSE PIKE, HAMMONTON, NJ, 08037</v>
          </cell>
          <cell r="W113">
            <v>44866</v>
          </cell>
        </row>
        <row r="114">
          <cell r="A114">
            <v>315210</v>
          </cell>
          <cell r="B114" t="str">
            <v>HEALTH CENTER AT GALLOWAY, THE</v>
          </cell>
          <cell r="C114" t="str">
            <v>66 WEST JIMMIE LEEDS ROAD</v>
          </cell>
          <cell r="D114" t="str">
            <v>GALLOWAY TOWNSHIP</v>
          </cell>
          <cell r="E114" t="str">
            <v>NJ</v>
          </cell>
          <cell r="F114">
            <v>8205</v>
          </cell>
          <cell r="G114">
            <v>454</v>
          </cell>
          <cell r="H114" t="str">
            <v>Percentage of long-stay residents assessed and appropriately given the seasonal influenza vaccine</v>
          </cell>
          <cell r="I114" t="str">
            <v>Long Stay</v>
          </cell>
          <cell r="J114">
            <v>97.560975999999997</v>
          </cell>
          <cell r="K114"/>
          <cell r="L114">
            <v>97.560975999999997</v>
          </cell>
          <cell r="M114"/>
          <cell r="N114">
            <v>89.130435000000006</v>
          </cell>
          <cell r="O114"/>
          <cell r="P114">
            <v>89.130435000000006</v>
          </cell>
          <cell r="Q114"/>
          <cell r="R114">
            <v>93.103448</v>
          </cell>
          <cell r="S114"/>
          <cell r="T114" t="str">
            <v>N</v>
          </cell>
          <cell r="U114" t="str">
            <v>2021Q3-2022Q2</v>
          </cell>
          <cell r="V114" t="str">
            <v>66 WEST JIMMIE LEEDS ROAD, GALLOWAY TOWNSHIP, NJ, 08205</v>
          </cell>
          <cell r="W114">
            <v>44866</v>
          </cell>
        </row>
        <row r="115">
          <cell r="A115">
            <v>315213</v>
          </cell>
          <cell r="B115" t="str">
            <v>WILLOW SPRINGS REHABILITATION AND HEALTHCARE CTR</v>
          </cell>
          <cell r="C115" t="str">
            <v>1049 BURNT TAVERN ROAD</v>
          </cell>
          <cell r="D115" t="str">
            <v>BRICK</v>
          </cell>
          <cell r="E115" t="str">
            <v>NJ</v>
          </cell>
          <cell r="F115">
            <v>8724</v>
          </cell>
          <cell r="G115">
            <v>454</v>
          </cell>
          <cell r="H115" t="str">
            <v>Percentage of long-stay residents assessed and appropriately given the seasonal influenza vaccine</v>
          </cell>
          <cell r="I115" t="str">
            <v>Long Stay</v>
          </cell>
          <cell r="J115">
            <v>94.444444000000004</v>
          </cell>
          <cell r="K115"/>
          <cell r="L115">
            <v>94.444444000000004</v>
          </cell>
          <cell r="M115"/>
          <cell r="N115">
            <v>90.265486999999993</v>
          </cell>
          <cell r="O115"/>
          <cell r="P115">
            <v>90.265486999999993</v>
          </cell>
          <cell r="Q115"/>
          <cell r="R115">
            <v>92.307692000000003</v>
          </cell>
          <cell r="S115"/>
          <cell r="T115" t="str">
            <v>N</v>
          </cell>
          <cell r="U115" t="str">
            <v>2021Q3-2022Q2</v>
          </cell>
          <cell r="V115" t="str">
            <v>1049 BURNT TAVERN ROAD, BRICK, NJ, 08724</v>
          </cell>
          <cell r="W115">
            <v>44866</v>
          </cell>
        </row>
        <row r="116">
          <cell r="A116">
            <v>315214</v>
          </cell>
          <cell r="B116" t="str">
            <v>ARISTACARE AT CEDAR OAKS</v>
          </cell>
          <cell r="C116" t="str">
            <v>1311 DURHAM AVENUE</v>
          </cell>
          <cell r="D116" t="str">
            <v>SOUTH PLAINFIELD</v>
          </cell>
          <cell r="E116" t="str">
            <v>NJ</v>
          </cell>
          <cell r="F116">
            <v>7080</v>
          </cell>
          <cell r="G116">
            <v>454</v>
          </cell>
          <cell r="H116" t="str">
            <v>Percentage of long-stay residents assessed and appropriately given the seasonal influenza vaccine</v>
          </cell>
          <cell r="I116" t="str">
            <v>Long Stay</v>
          </cell>
          <cell r="J116">
            <v>98.75</v>
          </cell>
          <cell r="K116"/>
          <cell r="L116">
            <v>98.75</v>
          </cell>
          <cell r="M116"/>
          <cell r="N116">
            <v>95.081967000000006</v>
          </cell>
          <cell r="O116"/>
          <cell r="P116">
            <v>95.081967000000006</v>
          </cell>
          <cell r="Q116"/>
          <cell r="R116">
            <v>96.793002999999999</v>
          </cell>
          <cell r="S116"/>
          <cell r="T116" t="str">
            <v>N</v>
          </cell>
          <cell r="U116" t="str">
            <v>2021Q3-2022Q2</v>
          </cell>
          <cell r="V116" t="str">
            <v>1311 DURHAM AVENUE, SOUTH PLAINFIELD, NJ, 07080</v>
          </cell>
          <cell r="W116">
            <v>44866</v>
          </cell>
        </row>
        <row r="117">
          <cell r="A117">
            <v>315215</v>
          </cell>
          <cell r="B117" t="str">
            <v>GREENWOOD HOUSE HOME FOR THE JEWISH AGED</v>
          </cell>
          <cell r="C117" t="str">
            <v>53 WALTER STREET</v>
          </cell>
          <cell r="D117" t="str">
            <v>TRENTON</v>
          </cell>
          <cell r="E117" t="str">
            <v>NJ</v>
          </cell>
          <cell r="F117">
            <v>8628</v>
          </cell>
          <cell r="G117">
            <v>454</v>
          </cell>
          <cell r="H117" t="str">
            <v>Percentage of long-stay residents assessed and appropriately given the seasonal influenza vaccine</v>
          </cell>
          <cell r="I117" t="str">
            <v>Long Stay</v>
          </cell>
          <cell r="J117">
            <v>100</v>
          </cell>
          <cell r="K117"/>
          <cell r="L117">
            <v>100</v>
          </cell>
          <cell r="M117"/>
          <cell r="N117">
            <v>100</v>
          </cell>
          <cell r="O117"/>
          <cell r="P117">
            <v>100</v>
          </cell>
          <cell r="Q117"/>
          <cell r="R117">
            <v>100</v>
          </cell>
          <cell r="S117"/>
          <cell r="T117" t="str">
            <v>N</v>
          </cell>
          <cell r="U117" t="str">
            <v>2021Q3-2022Q2</v>
          </cell>
          <cell r="V117" t="str">
            <v>53 WALTER STREET, TRENTON, NJ, 08628</v>
          </cell>
          <cell r="W117">
            <v>44866</v>
          </cell>
        </row>
        <row r="118">
          <cell r="A118">
            <v>315216</v>
          </cell>
          <cell r="B118" t="str">
            <v>COMPLETE CARE AT CEDAR GROVE</v>
          </cell>
          <cell r="C118" t="str">
            <v>536 RIDGE ROAD</v>
          </cell>
          <cell r="D118" t="str">
            <v>CEDAR GROVE</v>
          </cell>
          <cell r="E118" t="str">
            <v>NJ</v>
          </cell>
          <cell r="F118">
            <v>7009</v>
          </cell>
          <cell r="G118">
            <v>454</v>
          </cell>
          <cell r="H118" t="str">
            <v>Percentage of long-stay residents assessed and appropriately given the seasonal influenza vaccine</v>
          </cell>
          <cell r="I118" t="str">
            <v>Long Stay</v>
          </cell>
          <cell r="J118">
            <v>98.347106999999994</v>
          </cell>
          <cell r="K118"/>
          <cell r="L118">
            <v>98.347106999999994</v>
          </cell>
          <cell r="M118"/>
          <cell r="N118">
            <v>93.893129999999999</v>
          </cell>
          <cell r="O118"/>
          <cell r="P118">
            <v>93.893129999999999</v>
          </cell>
          <cell r="Q118"/>
          <cell r="R118">
            <v>96.031745999999998</v>
          </cell>
          <cell r="S118"/>
          <cell r="T118" t="str">
            <v>N</v>
          </cell>
          <cell r="U118" t="str">
            <v>2021Q3-2022Q2</v>
          </cell>
          <cell r="V118" t="str">
            <v>536 RIDGE ROAD, CEDAR GROVE, NJ, 07009</v>
          </cell>
          <cell r="W118">
            <v>44866</v>
          </cell>
        </row>
        <row r="119">
          <cell r="A119">
            <v>315217</v>
          </cell>
          <cell r="B119" t="str">
            <v>ARISTACARE AT NORWOOD TERRACE</v>
          </cell>
          <cell r="C119" t="str">
            <v>40 NORWOOD AVENUE</v>
          </cell>
          <cell r="D119" t="str">
            <v>PLAINFIELD</v>
          </cell>
          <cell r="E119" t="str">
            <v>NJ</v>
          </cell>
          <cell r="F119">
            <v>7060</v>
          </cell>
          <cell r="G119">
            <v>454</v>
          </cell>
          <cell r="H119" t="str">
            <v>Percentage of long-stay residents assessed and appropriately given the seasonal influenza vaccine</v>
          </cell>
          <cell r="I119" t="str">
            <v>Long Stay</v>
          </cell>
          <cell r="J119">
            <v>98.529411999999994</v>
          </cell>
          <cell r="K119"/>
          <cell r="L119">
            <v>98.529411999999994</v>
          </cell>
          <cell r="M119"/>
          <cell r="N119">
            <v>89.610389999999995</v>
          </cell>
          <cell r="O119"/>
          <cell r="P119">
            <v>89.610389999999995</v>
          </cell>
          <cell r="Q119"/>
          <cell r="R119">
            <v>93.793103000000002</v>
          </cell>
          <cell r="S119"/>
          <cell r="T119" t="str">
            <v>N</v>
          </cell>
          <cell r="U119" t="str">
            <v>2021Q3-2022Q2</v>
          </cell>
          <cell r="V119" t="str">
            <v>40 NORWOOD AVENUE, PLAINFIELD, NJ, 07060</v>
          </cell>
          <cell r="W119">
            <v>44866</v>
          </cell>
        </row>
        <row r="120">
          <cell r="A120">
            <v>315218</v>
          </cell>
          <cell r="B120" t="str">
            <v>SEACREST REHABILITATION AND HEALTHCARE CENTER</v>
          </cell>
          <cell r="C120" t="str">
            <v>1001 CENTER ST</v>
          </cell>
          <cell r="D120" t="str">
            <v>LITTLE EGG HARBOR TW</v>
          </cell>
          <cell r="E120" t="str">
            <v>NJ</v>
          </cell>
          <cell r="F120">
            <v>8087</v>
          </cell>
          <cell r="G120">
            <v>454</v>
          </cell>
          <cell r="H120" t="str">
            <v>Percentage of long-stay residents assessed and appropriately given the seasonal influenza vaccine</v>
          </cell>
          <cell r="I120" t="str">
            <v>Long Stay</v>
          </cell>
          <cell r="J120">
            <v>100</v>
          </cell>
          <cell r="K120"/>
          <cell r="L120">
            <v>100</v>
          </cell>
          <cell r="M120"/>
          <cell r="N120">
            <v>98.876403999999994</v>
          </cell>
          <cell r="O120"/>
          <cell r="P120">
            <v>98.876403999999994</v>
          </cell>
          <cell r="Q120"/>
          <cell r="R120">
            <v>99.521530999999996</v>
          </cell>
          <cell r="S120"/>
          <cell r="T120" t="str">
            <v>N</v>
          </cell>
          <cell r="U120" t="str">
            <v>2021Q3-2022Q2</v>
          </cell>
          <cell r="V120" t="str">
            <v>1001 CENTER ST, LITTLE EGG HARBOR TW, NJ, 08087</v>
          </cell>
          <cell r="W120">
            <v>44866</v>
          </cell>
        </row>
        <row r="121">
          <cell r="A121">
            <v>315219</v>
          </cell>
          <cell r="B121" t="str">
            <v>COMPLETE CARE AT VOORHEES, LLC</v>
          </cell>
          <cell r="C121" t="str">
            <v>3001 EVESHAM ROAD</v>
          </cell>
          <cell r="D121" t="str">
            <v>VOORHEES</v>
          </cell>
          <cell r="E121" t="str">
            <v>NJ</v>
          </cell>
          <cell r="F121">
            <v>8043</v>
          </cell>
          <cell r="G121">
            <v>454</v>
          </cell>
          <cell r="H121" t="str">
            <v>Percentage of long-stay residents assessed and appropriately given the seasonal influenza vaccine</v>
          </cell>
          <cell r="I121" t="str">
            <v>Long Stay</v>
          </cell>
          <cell r="J121">
            <v>82.677165000000002</v>
          </cell>
          <cell r="K121"/>
          <cell r="L121">
            <v>82.677165000000002</v>
          </cell>
          <cell r="M121"/>
          <cell r="N121">
            <v>91.818181999999993</v>
          </cell>
          <cell r="O121"/>
          <cell r="P121">
            <v>91.818181999999993</v>
          </cell>
          <cell r="Q121"/>
          <cell r="R121">
            <v>86.919831000000002</v>
          </cell>
          <cell r="S121"/>
          <cell r="T121" t="str">
            <v>N</v>
          </cell>
          <cell r="U121" t="str">
            <v>2021Q3-2022Q2</v>
          </cell>
          <cell r="V121" t="str">
            <v>3001 EVESHAM ROAD, VOORHEES, NJ, 08043</v>
          </cell>
          <cell r="W121">
            <v>44866</v>
          </cell>
        </row>
        <row r="122">
          <cell r="A122">
            <v>315221</v>
          </cell>
          <cell r="B122" t="str">
            <v>COMPLETE CARE AT HAMILTON, LLC</v>
          </cell>
          <cell r="C122" t="str">
            <v>56 HAMILTON AVENUE</v>
          </cell>
          <cell r="D122" t="str">
            <v>PASSAIC</v>
          </cell>
          <cell r="E122" t="str">
            <v>NJ</v>
          </cell>
          <cell r="F122">
            <v>7055</v>
          </cell>
          <cell r="G122">
            <v>454</v>
          </cell>
          <cell r="H122" t="str">
            <v>Percentage of long-stay residents assessed and appropriately given the seasonal influenza vaccine</v>
          </cell>
          <cell r="I122" t="str">
            <v>Long Stay</v>
          </cell>
          <cell r="J122">
            <v>100</v>
          </cell>
          <cell r="K122"/>
          <cell r="L122">
            <v>100</v>
          </cell>
          <cell r="M122"/>
          <cell r="N122">
            <v>98.795180999999999</v>
          </cell>
          <cell r="O122"/>
          <cell r="P122">
            <v>98.795180999999999</v>
          </cell>
          <cell r="Q122"/>
          <cell r="R122">
            <v>99.354838999999998</v>
          </cell>
          <cell r="S122"/>
          <cell r="T122" t="str">
            <v>N</v>
          </cell>
          <cell r="U122" t="str">
            <v>2021Q3-2022Q2</v>
          </cell>
          <cell r="V122" t="str">
            <v>56 HAMILTON AVENUE, PASSAIC, NJ, 07055</v>
          </cell>
          <cell r="W122">
            <v>44866</v>
          </cell>
        </row>
        <row r="123">
          <cell r="A123">
            <v>315222</v>
          </cell>
          <cell r="B123" t="str">
            <v>BARNEGAT REHABILITATION AND NURSING CENTER</v>
          </cell>
          <cell r="C123" t="str">
            <v>859 WEST BAY AVE</v>
          </cell>
          <cell r="D123" t="str">
            <v>BARNEGAT</v>
          </cell>
          <cell r="E123" t="str">
            <v>NJ</v>
          </cell>
          <cell r="F123">
            <v>8005</v>
          </cell>
          <cell r="G123">
            <v>454</v>
          </cell>
          <cell r="H123" t="str">
            <v>Percentage of long-stay residents assessed and appropriately given the seasonal influenza vaccine</v>
          </cell>
          <cell r="I123" t="str">
            <v>Long Stay</v>
          </cell>
          <cell r="J123">
            <v>98.666667000000004</v>
          </cell>
          <cell r="K123"/>
          <cell r="L123">
            <v>98.666667000000004</v>
          </cell>
          <cell r="M123"/>
          <cell r="N123">
            <v>98.611110999999994</v>
          </cell>
          <cell r="O123"/>
          <cell r="P123">
            <v>98.611110999999994</v>
          </cell>
          <cell r="Q123"/>
          <cell r="R123">
            <v>98.639455999999996</v>
          </cell>
          <cell r="S123"/>
          <cell r="T123" t="str">
            <v>N</v>
          </cell>
          <cell r="U123" t="str">
            <v>2021Q3-2022Q2</v>
          </cell>
          <cell r="V123" t="str">
            <v>859 WEST BAY AVE, BARNEGAT, NJ, 08005</v>
          </cell>
          <cell r="W123">
            <v>44866</v>
          </cell>
        </row>
        <row r="124">
          <cell r="A124">
            <v>315223</v>
          </cell>
          <cell r="B124" t="str">
            <v>HAMILTON CONTINUING CARE</v>
          </cell>
          <cell r="C124" t="str">
            <v>1059 EDINBURG ROAD</v>
          </cell>
          <cell r="D124" t="str">
            <v>HAMILTON</v>
          </cell>
          <cell r="E124" t="str">
            <v>NJ</v>
          </cell>
          <cell r="F124">
            <v>8690</v>
          </cell>
          <cell r="G124">
            <v>454</v>
          </cell>
          <cell r="H124" t="str">
            <v>Percentage of long-stay residents assessed and appropriately given the seasonal influenza vaccine</v>
          </cell>
          <cell r="I124" t="str">
            <v>Long Stay</v>
          </cell>
          <cell r="J124">
            <v>95</v>
          </cell>
          <cell r="K124"/>
          <cell r="L124">
            <v>95</v>
          </cell>
          <cell r="M124"/>
          <cell r="N124">
            <v>90.196078</v>
          </cell>
          <cell r="O124"/>
          <cell r="P124">
            <v>90.196078</v>
          </cell>
          <cell r="Q124"/>
          <cell r="R124">
            <v>92.574257000000003</v>
          </cell>
          <cell r="S124"/>
          <cell r="T124" t="str">
            <v>N</v>
          </cell>
          <cell r="U124" t="str">
            <v>2021Q3-2022Q2</v>
          </cell>
          <cell r="V124" t="str">
            <v>1059 EDINBURG ROAD, HAMILTON, NJ, 08690</v>
          </cell>
          <cell r="W124">
            <v>44866</v>
          </cell>
        </row>
        <row r="125">
          <cell r="A125">
            <v>315224</v>
          </cell>
          <cell r="B125" t="str">
            <v>FOREST MANOR HCC</v>
          </cell>
          <cell r="C125" t="str">
            <v>145 STATE PARK ROAD</v>
          </cell>
          <cell r="D125" t="str">
            <v>HOPE</v>
          </cell>
          <cell r="E125" t="str">
            <v>NJ</v>
          </cell>
          <cell r="F125">
            <v>7844</v>
          </cell>
          <cell r="G125">
            <v>454</v>
          </cell>
          <cell r="H125" t="str">
            <v>Percentage of long-stay residents assessed and appropriately given the seasonal influenza vaccine</v>
          </cell>
          <cell r="I125" t="str">
            <v>Long Stay</v>
          </cell>
          <cell r="J125">
            <v>98.684211000000005</v>
          </cell>
          <cell r="K125"/>
          <cell r="L125">
            <v>98.684211000000005</v>
          </cell>
          <cell r="M125"/>
          <cell r="N125">
            <v>97.468354000000005</v>
          </cell>
          <cell r="O125"/>
          <cell r="P125">
            <v>97.468354000000005</v>
          </cell>
          <cell r="Q125"/>
          <cell r="R125">
            <v>98.064515999999998</v>
          </cell>
          <cell r="S125"/>
          <cell r="T125" t="str">
            <v>N</v>
          </cell>
          <cell r="U125" t="str">
            <v>2021Q3-2022Q2</v>
          </cell>
          <cell r="V125" t="str">
            <v>145 STATE PARK ROAD, HOPE, NJ, 07844</v>
          </cell>
          <cell r="W125">
            <v>44866</v>
          </cell>
        </row>
        <row r="126">
          <cell r="A126">
            <v>315225</v>
          </cell>
          <cell r="B126" t="str">
            <v>RIVERFRONT REHABILITATION AND HEALTHCARE CENTER</v>
          </cell>
          <cell r="C126" t="str">
            <v>5101 NORTH PARK DRIVE</v>
          </cell>
          <cell r="D126" t="str">
            <v>PENNSAUKEN</v>
          </cell>
          <cell r="E126" t="str">
            <v>NJ</v>
          </cell>
          <cell r="F126">
            <v>8109</v>
          </cell>
          <cell r="G126">
            <v>454</v>
          </cell>
          <cell r="H126" t="str">
            <v>Percentage of long-stay residents assessed and appropriately given the seasonal influenza vaccine</v>
          </cell>
          <cell r="I126" t="str">
            <v>Long Stay</v>
          </cell>
          <cell r="J126">
            <v>92.903226000000004</v>
          </cell>
          <cell r="K126"/>
          <cell r="L126">
            <v>92.903226000000004</v>
          </cell>
          <cell r="M126"/>
          <cell r="N126">
            <v>82.550336000000001</v>
          </cell>
          <cell r="O126"/>
          <cell r="P126">
            <v>82.550336000000001</v>
          </cell>
          <cell r="Q126"/>
          <cell r="R126">
            <v>87.828946999999999</v>
          </cell>
          <cell r="S126"/>
          <cell r="T126" t="str">
            <v>N</v>
          </cell>
          <cell r="U126" t="str">
            <v>2021Q3-2022Q2</v>
          </cell>
          <cell r="V126" t="str">
            <v>5101 NORTH PARK DRIVE, PENNSAUKEN, NJ, 08109</v>
          </cell>
          <cell r="W126">
            <v>44866</v>
          </cell>
        </row>
        <row r="127">
          <cell r="A127">
            <v>315226</v>
          </cell>
          <cell r="B127" t="str">
            <v>HUNTERDON CARE CENTER</v>
          </cell>
          <cell r="C127" t="str">
            <v>1 LEISURE COURT</v>
          </cell>
          <cell r="D127" t="str">
            <v>FLEMINGTON</v>
          </cell>
          <cell r="E127" t="str">
            <v>NJ</v>
          </cell>
          <cell r="F127">
            <v>8822</v>
          </cell>
          <cell r="G127">
            <v>454</v>
          </cell>
          <cell r="H127" t="str">
            <v>Percentage of long-stay residents assessed and appropriately given the seasonal influenza vaccine</v>
          </cell>
          <cell r="I127" t="str">
            <v>Long Stay</v>
          </cell>
          <cell r="J127">
            <v>98.373983999999993</v>
          </cell>
          <cell r="K127"/>
          <cell r="L127">
            <v>98.373983999999993</v>
          </cell>
          <cell r="M127"/>
          <cell r="N127">
            <v>100</v>
          </cell>
          <cell r="O127"/>
          <cell r="P127">
            <v>100</v>
          </cell>
          <cell r="Q127"/>
          <cell r="R127">
            <v>99.186992000000004</v>
          </cell>
          <cell r="S127"/>
          <cell r="T127" t="str">
            <v>N</v>
          </cell>
          <cell r="U127" t="str">
            <v>2021Q3-2022Q2</v>
          </cell>
          <cell r="V127" t="str">
            <v>1 LEISURE COURT, FLEMINGTON, NJ, 08822</v>
          </cell>
          <cell r="W127">
            <v>44866</v>
          </cell>
        </row>
        <row r="128">
          <cell r="A128">
            <v>315228</v>
          </cell>
          <cell r="B128" t="str">
            <v>COMPLETE CARE AT COURT HOUSE, LLC</v>
          </cell>
          <cell r="C128" t="str">
            <v>144 MAGNOLIA DRIVE</v>
          </cell>
          <cell r="D128" t="str">
            <v>CAPE MAY COURT HOUSE</v>
          </cell>
          <cell r="E128" t="str">
            <v>NJ</v>
          </cell>
          <cell r="F128">
            <v>8210</v>
          </cell>
          <cell r="G128">
            <v>454</v>
          </cell>
          <cell r="H128" t="str">
            <v>Percentage of long-stay residents assessed and appropriately given the seasonal influenza vaccine</v>
          </cell>
          <cell r="I128" t="str">
            <v>Long Stay</v>
          </cell>
          <cell r="J128">
            <v>100</v>
          </cell>
          <cell r="K128"/>
          <cell r="L128">
            <v>100</v>
          </cell>
          <cell r="M128"/>
          <cell r="N128">
            <v>100</v>
          </cell>
          <cell r="O128"/>
          <cell r="P128">
            <v>100</v>
          </cell>
          <cell r="Q128"/>
          <cell r="R128">
            <v>100</v>
          </cell>
          <cell r="S128"/>
          <cell r="T128" t="str">
            <v>N</v>
          </cell>
          <cell r="U128" t="str">
            <v>2021Q3-2022Q2</v>
          </cell>
          <cell r="V128" t="str">
            <v>144 MAGNOLIA DRIVE, CAPE MAY COURT HOUSE, NJ, 08210</v>
          </cell>
          <cell r="W128">
            <v>44866</v>
          </cell>
        </row>
        <row r="129">
          <cell r="A129">
            <v>315229</v>
          </cell>
          <cell r="B129" t="str">
            <v>PHOENIX CENTER FOR REHABILITATION AND PEDIATRICS</v>
          </cell>
          <cell r="C129" t="str">
            <v>1433 RINGWOOD AVE</v>
          </cell>
          <cell r="D129" t="str">
            <v>HASKELL</v>
          </cell>
          <cell r="E129" t="str">
            <v>NJ</v>
          </cell>
          <cell r="F129">
            <v>7420</v>
          </cell>
          <cell r="G129">
            <v>454</v>
          </cell>
          <cell r="H129" t="str">
            <v>Percentage of long-stay residents assessed and appropriately given the seasonal influenza vaccine</v>
          </cell>
          <cell r="I129" t="str">
            <v>Long Stay</v>
          </cell>
          <cell r="J129">
            <v>98.863636</v>
          </cell>
          <cell r="K129"/>
          <cell r="L129">
            <v>98.863636</v>
          </cell>
          <cell r="M129"/>
          <cell r="N129">
            <v>99.428571000000005</v>
          </cell>
          <cell r="O129"/>
          <cell r="P129">
            <v>99.428571000000005</v>
          </cell>
          <cell r="Q129"/>
          <cell r="R129">
            <v>99.145298999999994</v>
          </cell>
          <cell r="S129"/>
          <cell r="T129" t="str">
            <v>N</v>
          </cell>
          <cell r="U129" t="str">
            <v>2021Q3-2022Q2</v>
          </cell>
          <cell r="V129" t="str">
            <v>1433 RINGWOOD AVE, HASKELL, NJ, 07420</v>
          </cell>
          <cell r="W129">
            <v>44866</v>
          </cell>
        </row>
        <row r="130">
          <cell r="A130">
            <v>315231</v>
          </cell>
          <cell r="B130" t="str">
            <v>JEFFERSON HEALTH CARE CENTER</v>
          </cell>
          <cell r="C130" t="str">
            <v>535 EGG HARBOR ROAD</v>
          </cell>
          <cell r="D130" t="str">
            <v>SEWELL</v>
          </cell>
          <cell r="E130" t="str">
            <v>NJ</v>
          </cell>
          <cell r="F130">
            <v>8080</v>
          </cell>
          <cell r="G130">
            <v>454</v>
          </cell>
          <cell r="H130" t="str">
            <v>Percentage of long-stay residents assessed and appropriately given the seasonal influenza vaccine</v>
          </cell>
          <cell r="I130" t="str">
            <v>Long Stay</v>
          </cell>
          <cell r="J130">
            <v>98.913043000000002</v>
          </cell>
          <cell r="K130"/>
          <cell r="L130">
            <v>98.913043000000002</v>
          </cell>
          <cell r="M130"/>
          <cell r="N130">
            <v>96.666667000000004</v>
          </cell>
          <cell r="O130"/>
          <cell r="P130">
            <v>96.666667000000004</v>
          </cell>
          <cell r="Q130"/>
          <cell r="R130">
            <v>98.026315999999994</v>
          </cell>
          <cell r="S130"/>
          <cell r="T130" t="str">
            <v>N</v>
          </cell>
          <cell r="U130" t="str">
            <v>2021Q3-2022Q2</v>
          </cell>
          <cell r="V130" t="str">
            <v>535 EGG HARBOR ROAD, SEWELL, NJ, 08080</v>
          </cell>
          <cell r="W130">
            <v>44866</v>
          </cell>
        </row>
        <row r="131">
          <cell r="A131">
            <v>315233</v>
          </cell>
          <cell r="B131" t="str">
            <v>LINCOLN SPECIALTY CARE CENTER</v>
          </cell>
          <cell r="C131" t="str">
            <v>1640 SOUTH LINCOLN AVENUE</v>
          </cell>
          <cell r="D131" t="str">
            <v>VINELAND</v>
          </cell>
          <cell r="E131" t="str">
            <v>NJ</v>
          </cell>
          <cell r="F131">
            <v>8360</v>
          </cell>
          <cell r="G131">
            <v>454</v>
          </cell>
          <cell r="H131" t="str">
            <v>Percentage of long-stay residents assessed and appropriately given the seasonal influenza vaccine</v>
          </cell>
          <cell r="I131" t="str">
            <v>Long Stay</v>
          </cell>
          <cell r="J131">
            <v>98.529411999999994</v>
          </cell>
          <cell r="K131"/>
          <cell r="L131">
            <v>98.529411999999994</v>
          </cell>
          <cell r="M131"/>
          <cell r="N131">
            <v>99.173553999999996</v>
          </cell>
          <cell r="O131"/>
          <cell r="P131">
            <v>99.173553999999996</v>
          </cell>
          <cell r="Q131"/>
          <cell r="R131">
            <v>98.832684999999998</v>
          </cell>
          <cell r="S131"/>
          <cell r="T131" t="str">
            <v>N</v>
          </cell>
          <cell r="U131" t="str">
            <v>2021Q3-2022Q2</v>
          </cell>
          <cell r="V131" t="str">
            <v>1640 SOUTH LINCOLN AVENUE, VINELAND, NJ, 08360</v>
          </cell>
          <cell r="W131">
            <v>44866</v>
          </cell>
        </row>
        <row r="132">
          <cell r="A132">
            <v>315234</v>
          </cell>
          <cell r="B132" t="str">
            <v>ARBOR RIDGE REHABILITATION AND HEALTHCARE CENTER</v>
          </cell>
          <cell r="C132" t="str">
            <v>261 TERHUNE DRIVE</v>
          </cell>
          <cell r="D132" t="str">
            <v>WAYNE</v>
          </cell>
          <cell r="E132" t="str">
            <v>NJ</v>
          </cell>
          <cell r="F132">
            <v>7470</v>
          </cell>
          <cell r="G132">
            <v>454</v>
          </cell>
          <cell r="H132" t="str">
            <v>Percentage of long-stay residents assessed and appropriately given the seasonal influenza vaccine</v>
          </cell>
          <cell r="I132" t="str">
            <v>Long Stay</v>
          </cell>
          <cell r="J132">
            <v>100</v>
          </cell>
          <cell r="K132"/>
          <cell r="L132">
            <v>100</v>
          </cell>
          <cell r="M132"/>
          <cell r="N132">
            <v>97.272727000000003</v>
          </cell>
          <cell r="O132"/>
          <cell r="P132">
            <v>97.272727000000003</v>
          </cell>
          <cell r="Q132"/>
          <cell r="R132">
            <v>98.564593000000002</v>
          </cell>
          <cell r="S132"/>
          <cell r="T132" t="str">
            <v>N</v>
          </cell>
          <cell r="U132" t="str">
            <v>2021Q3-2022Q2</v>
          </cell>
          <cell r="V132" t="str">
            <v>261 TERHUNE DRIVE, WAYNE, NJ, 07470</v>
          </cell>
          <cell r="W132">
            <v>44866</v>
          </cell>
        </row>
        <row r="133">
          <cell r="A133">
            <v>315235</v>
          </cell>
          <cell r="B133" t="str">
            <v>RIVERSIDE NURSING AND REHABILITATION CENTER</v>
          </cell>
          <cell r="C133" t="str">
            <v>325 JERSEY STREET</v>
          </cell>
          <cell r="D133" t="str">
            <v>TRENTON</v>
          </cell>
          <cell r="E133" t="str">
            <v>NJ</v>
          </cell>
          <cell r="F133">
            <v>8611</v>
          </cell>
          <cell r="G133">
            <v>454</v>
          </cell>
          <cell r="H133" t="str">
            <v>Percentage of long-stay residents assessed and appropriately given the seasonal influenza vaccine</v>
          </cell>
          <cell r="I133" t="str">
            <v>Long Stay</v>
          </cell>
          <cell r="J133">
            <v>96.226415000000003</v>
          </cell>
          <cell r="K133"/>
          <cell r="L133">
            <v>96.226415000000003</v>
          </cell>
          <cell r="M133"/>
          <cell r="N133">
            <v>94.214876000000004</v>
          </cell>
          <cell r="O133"/>
          <cell r="P133">
            <v>94.214876000000004</v>
          </cell>
          <cell r="Q133"/>
          <cell r="R133">
            <v>95.154184999999998</v>
          </cell>
          <cell r="S133"/>
          <cell r="T133" t="str">
            <v>N</v>
          </cell>
          <cell r="U133" t="str">
            <v>2021Q3-2022Q2</v>
          </cell>
          <cell r="V133" t="str">
            <v>325 JERSEY STREET, TRENTON, NJ, 08611</v>
          </cell>
          <cell r="W133">
            <v>44866</v>
          </cell>
        </row>
        <row r="134">
          <cell r="A134">
            <v>315236</v>
          </cell>
          <cell r="B134" t="str">
            <v>SINAI POST ACUTE NURSING AND REHAB CENTER</v>
          </cell>
          <cell r="C134" t="str">
            <v>65 JAY STREET</v>
          </cell>
          <cell r="D134" t="str">
            <v>NEWARK</v>
          </cell>
          <cell r="E134" t="str">
            <v>NJ</v>
          </cell>
          <cell r="F134">
            <v>7103</v>
          </cell>
          <cell r="G134">
            <v>454</v>
          </cell>
          <cell r="H134" t="str">
            <v>Percentage of long-stay residents assessed and appropriately given the seasonal influenza vaccine</v>
          </cell>
          <cell r="I134" t="str">
            <v>Long Stay</v>
          </cell>
          <cell r="J134">
            <v>89.137379999999993</v>
          </cell>
          <cell r="K134"/>
          <cell r="L134">
            <v>89.137379999999993</v>
          </cell>
          <cell r="M134"/>
          <cell r="N134">
            <v>81.449275</v>
          </cell>
          <cell r="O134"/>
          <cell r="P134">
            <v>81.449275</v>
          </cell>
          <cell r="Q134"/>
          <cell r="R134">
            <v>85.106382999999994</v>
          </cell>
          <cell r="S134"/>
          <cell r="T134" t="str">
            <v>N</v>
          </cell>
          <cell r="U134" t="str">
            <v>2021Q3-2022Q2</v>
          </cell>
          <cell r="V134" t="str">
            <v>65 JAY STREET, NEWARK, NJ, 07103</v>
          </cell>
          <cell r="W134">
            <v>44866</v>
          </cell>
        </row>
        <row r="135">
          <cell r="A135">
            <v>315237</v>
          </cell>
          <cell r="B135" t="str">
            <v>SOUTHGATE HEALTH CARE CTR</v>
          </cell>
          <cell r="C135" t="str">
            <v>449 S PENNSVILLE-AUBURN ROAD</v>
          </cell>
          <cell r="D135" t="str">
            <v>CARNEYS POINT</v>
          </cell>
          <cell r="E135" t="str">
            <v>NJ</v>
          </cell>
          <cell r="F135">
            <v>8069</v>
          </cell>
          <cell r="G135">
            <v>454</v>
          </cell>
          <cell r="H135" t="str">
            <v>Percentage of long-stay residents assessed and appropriately given the seasonal influenza vaccine</v>
          </cell>
          <cell r="I135" t="str">
            <v>Long Stay</v>
          </cell>
          <cell r="J135">
            <v>100</v>
          </cell>
          <cell r="K135"/>
          <cell r="L135">
            <v>100</v>
          </cell>
          <cell r="M135"/>
          <cell r="N135">
            <v>100</v>
          </cell>
          <cell r="O135"/>
          <cell r="P135">
            <v>100</v>
          </cell>
          <cell r="Q135"/>
          <cell r="R135">
            <v>100</v>
          </cell>
          <cell r="S135"/>
          <cell r="T135" t="str">
            <v>N</v>
          </cell>
          <cell r="U135" t="str">
            <v>2021Q3-2022Q2</v>
          </cell>
          <cell r="V135" t="str">
            <v>449 S PENNSVILLE-AUBURN ROAD, CARNEYS POINT, NJ, 08069</v>
          </cell>
          <cell r="W135">
            <v>44866</v>
          </cell>
        </row>
        <row r="136">
          <cell r="A136">
            <v>315239</v>
          </cell>
          <cell r="B136" t="str">
            <v>CHILDRENS SPECIALIZED HOSPITAL MOUNTAINSIDE</v>
          </cell>
          <cell r="C136" t="str">
            <v>150 NEW PROVIDENCE ROAD</v>
          </cell>
          <cell r="D136" t="str">
            <v>MOUNTAINSIDE</v>
          </cell>
          <cell r="E136" t="str">
            <v>NJ</v>
          </cell>
          <cell r="F136">
            <v>7092</v>
          </cell>
          <cell r="G136">
            <v>454</v>
          </cell>
          <cell r="H136" t="str">
            <v>Percentage of long-stay residents assessed and appropriately given the seasonal influenza vaccine</v>
          </cell>
          <cell r="I136" t="str">
            <v>Long Stay</v>
          </cell>
          <cell r="J136">
            <v>97.435896999999997</v>
          </cell>
          <cell r="K136"/>
          <cell r="L136">
            <v>97.435896999999997</v>
          </cell>
          <cell r="M136"/>
          <cell r="N136">
            <v>95.744681</v>
          </cell>
          <cell r="O136"/>
          <cell r="P136">
            <v>95.744681</v>
          </cell>
          <cell r="Q136"/>
          <cell r="R136">
            <v>96.511628000000002</v>
          </cell>
          <cell r="S136"/>
          <cell r="T136" t="str">
            <v>N</v>
          </cell>
          <cell r="U136" t="str">
            <v>2021Q3-2022Q2</v>
          </cell>
          <cell r="V136" t="str">
            <v>150 NEW PROVIDENCE ROAD, MOUNTAINSIDE, NJ, 07092</v>
          </cell>
          <cell r="W136">
            <v>44866</v>
          </cell>
        </row>
        <row r="137">
          <cell r="A137">
            <v>315243</v>
          </cell>
          <cell r="B137" t="str">
            <v>MILLVILLE CENTER</v>
          </cell>
          <cell r="C137" t="str">
            <v>54 N SHARP STREET</v>
          </cell>
          <cell r="D137" t="str">
            <v>MILLVILLE</v>
          </cell>
          <cell r="E137" t="str">
            <v>NJ</v>
          </cell>
          <cell r="F137">
            <v>8332</v>
          </cell>
          <cell r="G137">
            <v>454</v>
          </cell>
          <cell r="H137" t="str">
            <v>Percentage of long-stay residents assessed and appropriately given the seasonal influenza vaccine</v>
          </cell>
          <cell r="I137" t="str">
            <v>Long Stay</v>
          </cell>
          <cell r="J137">
            <v>100</v>
          </cell>
          <cell r="K137"/>
          <cell r="L137">
            <v>100</v>
          </cell>
          <cell r="M137"/>
          <cell r="N137">
            <v>100</v>
          </cell>
          <cell r="O137"/>
          <cell r="P137">
            <v>100</v>
          </cell>
          <cell r="Q137"/>
          <cell r="R137">
            <v>100</v>
          </cell>
          <cell r="S137"/>
          <cell r="T137" t="str">
            <v>N</v>
          </cell>
          <cell r="U137" t="str">
            <v>2021Q3-2022Q2</v>
          </cell>
          <cell r="V137" t="str">
            <v>54 N SHARP STREET, MILLVILLE, NJ, 08332</v>
          </cell>
          <cell r="W137">
            <v>44866</v>
          </cell>
        </row>
        <row r="138">
          <cell r="A138">
            <v>315244</v>
          </cell>
          <cell r="B138" t="str">
            <v>PREFERRED CARE AT ABSECON</v>
          </cell>
          <cell r="C138" t="str">
            <v>1020 PITNEY ROAD</v>
          </cell>
          <cell r="D138" t="str">
            <v>ABSECON</v>
          </cell>
          <cell r="E138" t="str">
            <v>NJ</v>
          </cell>
          <cell r="F138">
            <v>8201</v>
          </cell>
          <cell r="G138">
            <v>454</v>
          </cell>
          <cell r="H138" t="str">
            <v>Percentage of long-stay residents assessed and appropriately given the seasonal influenza vaccine</v>
          </cell>
          <cell r="I138" t="str">
            <v>Long Stay</v>
          </cell>
          <cell r="J138">
            <v>100</v>
          </cell>
          <cell r="K138"/>
          <cell r="L138">
            <v>100</v>
          </cell>
          <cell r="M138"/>
          <cell r="N138">
            <v>98.198198000000005</v>
          </cell>
          <cell r="O138"/>
          <cell r="P138">
            <v>98.198198000000005</v>
          </cell>
          <cell r="Q138"/>
          <cell r="R138">
            <v>99.095022999999998</v>
          </cell>
          <cell r="S138"/>
          <cell r="T138" t="str">
            <v>N</v>
          </cell>
          <cell r="U138" t="str">
            <v>2021Q3-2022Q2</v>
          </cell>
          <cell r="V138" t="str">
            <v>1020 PITNEY ROAD, ABSECON, NJ, 08201</v>
          </cell>
          <cell r="W138">
            <v>44866</v>
          </cell>
        </row>
        <row r="139">
          <cell r="A139">
            <v>315245</v>
          </cell>
          <cell r="B139" t="str">
            <v>ARISTACARE AT CHERRY HILL</v>
          </cell>
          <cell r="C139" t="str">
            <v>1399 CHAPEL AVE WEST</v>
          </cell>
          <cell r="D139" t="str">
            <v>CHERRY HILL</v>
          </cell>
          <cell r="E139" t="str">
            <v>NJ</v>
          </cell>
          <cell r="F139">
            <v>8002</v>
          </cell>
          <cell r="G139">
            <v>454</v>
          </cell>
          <cell r="H139" t="str">
            <v>Percentage of long-stay residents assessed and appropriately given the seasonal influenza vaccine</v>
          </cell>
          <cell r="I139" t="str">
            <v>Long Stay</v>
          </cell>
          <cell r="J139">
            <v>97.560975999999997</v>
          </cell>
          <cell r="K139"/>
          <cell r="L139">
            <v>97.560975999999997</v>
          </cell>
          <cell r="M139"/>
          <cell r="N139">
            <v>91.111110999999994</v>
          </cell>
          <cell r="O139"/>
          <cell r="P139">
            <v>91.111110999999994</v>
          </cell>
          <cell r="Q139"/>
          <cell r="R139">
            <v>94.186047000000002</v>
          </cell>
          <cell r="S139"/>
          <cell r="T139" t="str">
            <v>N</v>
          </cell>
          <cell r="U139" t="str">
            <v>2021Q3-2022Q2</v>
          </cell>
          <cell r="V139" t="str">
            <v>1399 CHAPEL AVE WEST, CHERRY HILL, NJ, 08002</v>
          </cell>
          <cell r="W139">
            <v>44866</v>
          </cell>
        </row>
        <row r="140">
          <cell r="A140">
            <v>315246</v>
          </cell>
          <cell r="B140" t="str">
            <v>PROMEDICA SKILLED NURSING &amp; REHAB - WEST DEPTFORD</v>
          </cell>
          <cell r="C140" t="str">
            <v>550 JESSUP ROAD</v>
          </cell>
          <cell r="D140" t="str">
            <v>WEST DEPTFORD</v>
          </cell>
          <cell r="E140" t="str">
            <v>NJ</v>
          </cell>
          <cell r="F140">
            <v>8066</v>
          </cell>
          <cell r="G140">
            <v>454</v>
          </cell>
          <cell r="H140" t="str">
            <v>Percentage of long-stay residents assessed and appropriately given the seasonal influenza vaccine</v>
          </cell>
          <cell r="I140" t="str">
            <v>Long Stay</v>
          </cell>
          <cell r="J140">
            <v>100</v>
          </cell>
          <cell r="K140"/>
          <cell r="L140">
            <v>100</v>
          </cell>
          <cell r="M140"/>
          <cell r="N140">
            <v>100</v>
          </cell>
          <cell r="O140"/>
          <cell r="P140">
            <v>100</v>
          </cell>
          <cell r="Q140"/>
          <cell r="R140">
            <v>100</v>
          </cell>
          <cell r="S140"/>
          <cell r="T140" t="str">
            <v>N</v>
          </cell>
          <cell r="U140" t="str">
            <v>2021Q3-2022Q2</v>
          </cell>
          <cell r="V140" t="str">
            <v>550 JESSUP ROAD, WEST DEPTFORD, NJ, 08066</v>
          </cell>
          <cell r="W140">
            <v>44866</v>
          </cell>
        </row>
        <row r="141">
          <cell r="A141">
            <v>315247</v>
          </cell>
          <cell r="B141" t="str">
            <v>HACKENSACK MERIDIAN HEALTH WEST CALDWELL C</v>
          </cell>
          <cell r="C141" t="str">
            <v>165 FAIRFIELD AVE</v>
          </cell>
          <cell r="D141" t="str">
            <v>WEST CALDWELL</v>
          </cell>
          <cell r="E141" t="str">
            <v>NJ</v>
          </cell>
          <cell r="F141">
            <v>7006</v>
          </cell>
          <cell r="G141">
            <v>454</v>
          </cell>
          <cell r="H141" t="str">
            <v>Percentage of long-stay residents assessed and appropriately given the seasonal influenza vaccine</v>
          </cell>
          <cell r="I141" t="str">
            <v>Long Stay</v>
          </cell>
          <cell r="J141">
            <v>100</v>
          </cell>
          <cell r="K141"/>
          <cell r="L141">
            <v>100</v>
          </cell>
          <cell r="M141"/>
          <cell r="N141">
            <v>100</v>
          </cell>
          <cell r="O141"/>
          <cell r="P141">
            <v>100</v>
          </cell>
          <cell r="Q141"/>
          <cell r="R141">
            <v>100</v>
          </cell>
          <cell r="S141"/>
          <cell r="T141" t="str">
            <v>N</v>
          </cell>
          <cell r="U141" t="str">
            <v>2021Q3-2022Q2</v>
          </cell>
          <cell r="V141" t="str">
            <v>165 FAIRFIELD AVE, WEST CALDWELL, NJ, 07006</v>
          </cell>
          <cell r="W141">
            <v>44866</v>
          </cell>
        </row>
        <row r="142">
          <cell r="A142">
            <v>315249</v>
          </cell>
          <cell r="B142" t="str">
            <v>LINCOLN PARK CARE CENTER</v>
          </cell>
          <cell r="C142" t="str">
            <v>499 PINE BROOK ROAD</v>
          </cell>
          <cell r="D142" t="str">
            <v>LINCOLN PARK</v>
          </cell>
          <cell r="E142" t="str">
            <v>NJ</v>
          </cell>
          <cell r="F142">
            <v>7035</v>
          </cell>
          <cell r="G142">
            <v>454</v>
          </cell>
          <cell r="H142" t="str">
            <v>Percentage of long-stay residents assessed and appropriately given the seasonal influenza vaccine</v>
          </cell>
          <cell r="I142" t="str">
            <v>Long Stay</v>
          </cell>
          <cell r="J142">
            <v>99.504949999999994</v>
          </cell>
          <cell r="K142"/>
          <cell r="L142">
            <v>99.504949999999994</v>
          </cell>
          <cell r="M142"/>
          <cell r="N142">
            <v>100</v>
          </cell>
          <cell r="O142"/>
          <cell r="P142">
            <v>100</v>
          </cell>
          <cell r="Q142"/>
          <cell r="R142">
            <v>99.760192000000004</v>
          </cell>
          <cell r="S142"/>
          <cell r="T142" t="str">
            <v>N</v>
          </cell>
          <cell r="U142" t="str">
            <v>2021Q3-2022Q2</v>
          </cell>
          <cell r="V142" t="str">
            <v>499 PINE BROOK ROAD, LINCOLN PARK, NJ, 07035</v>
          </cell>
          <cell r="W142">
            <v>44866</v>
          </cell>
        </row>
        <row r="143">
          <cell r="A143">
            <v>315251</v>
          </cell>
          <cell r="B143" t="str">
            <v>HARTWYCK AT OAK TREE</v>
          </cell>
          <cell r="C143" t="str">
            <v>2048 OAK TREE ROAD</v>
          </cell>
          <cell r="D143" t="str">
            <v>EDISON</v>
          </cell>
          <cell r="E143" t="str">
            <v>NJ</v>
          </cell>
          <cell r="F143">
            <v>8820</v>
          </cell>
          <cell r="G143">
            <v>454</v>
          </cell>
          <cell r="H143" t="str">
            <v>Percentage of long-stay residents assessed and appropriately given the seasonal influenza vaccine</v>
          </cell>
          <cell r="I143" t="str">
            <v>Long Stay</v>
          </cell>
          <cell r="J143">
            <v>98.850575000000006</v>
          </cell>
          <cell r="K143"/>
          <cell r="L143">
            <v>98.850575000000006</v>
          </cell>
          <cell r="M143"/>
          <cell r="N143">
            <v>100</v>
          </cell>
          <cell r="O143"/>
          <cell r="P143">
            <v>100</v>
          </cell>
          <cell r="Q143"/>
          <cell r="R143">
            <v>99.393939000000003</v>
          </cell>
          <cell r="S143"/>
          <cell r="T143" t="str">
            <v>N</v>
          </cell>
          <cell r="U143" t="str">
            <v>2021Q3-2022Q2</v>
          </cell>
          <cell r="V143" t="str">
            <v>2048 OAK TREE ROAD, EDISON, NJ, 08820</v>
          </cell>
          <cell r="W143">
            <v>44866</v>
          </cell>
        </row>
        <row r="144">
          <cell r="A144">
            <v>315252</v>
          </cell>
          <cell r="B144" t="str">
            <v>BAYSHORE HEALTH CARE CENTER</v>
          </cell>
          <cell r="C144" t="str">
            <v>715 NORTH BEERS STREET</v>
          </cell>
          <cell r="D144" t="str">
            <v>HOLMDEL</v>
          </cell>
          <cell r="E144" t="str">
            <v>NJ</v>
          </cell>
          <cell r="F144">
            <v>7733</v>
          </cell>
          <cell r="G144">
            <v>454</v>
          </cell>
          <cell r="H144" t="str">
            <v>Percentage of long-stay residents assessed and appropriately given the seasonal influenza vaccine</v>
          </cell>
          <cell r="I144" t="str">
            <v>Long Stay</v>
          </cell>
          <cell r="J144">
            <v>96.268657000000005</v>
          </cell>
          <cell r="K144"/>
          <cell r="L144">
            <v>96.268657000000005</v>
          </cell>
          <cell r="M144"/>
          <cell r="N144">
            <v>94.444444000000004</v>
          </cell>
          <cell r="O144"/>
          <cell r="P144">
            <v>94.444444000000004</v>
          </cell>
          <cell r="Q144"/>
          <cell r="R144">
            <v>95.384614999999997</v>
          </cell>
          <cell r="S144"/>
          <cell r="T144" t="str">
            <v>N</v>
          </cell>
          <cell r="U144" t="str">
            <v>2021Q3-2022Q2</v>
          </cell>
          <cell r="V144" t="str">
            <v>715 NORTH BEERS STREET, HOLMDEL, NJ, 07733</v>
          </cell>
          <cell r="W144">
            <v>44866</v>
          </cell>
        </row>
        <row r="145">
          <cell r="A145">
            <v>315253</v>
          </cell>
          <cell r="B145" t="str">
            <v>PARKER AT SOMERSET, INC</v>
          </cell>
          <cell r="C145" t="str">
            <v>15 DELLWOOD LANE</v>
          </cell>
          <cell r="D145" t="str">
            <v>SOMERSET</v>
          </cell>
          <cell r="E145" t="str">
            <v>NJ</v>
          </cell>
          <cell r="F145">
            <v>8873</v>
          </cell>
          <cell r="G145">
            <v>454</v>
          </cell>
          <cell r="H145" t="str">
            <v>Percentage of long-stay residents assessed and appropriately given the seasonal influenza vaccine</v>
          </cell>
          <cell r="I145" t="str">
            <v>Long Stay</v>
          </cell>
          <cell r="J145">
            <v>100</v>
          </cell>
          <cell r="K145"/>
          <cell r="L145">
            <v>100</v>
          </cell>
          <cell r="M145"/>
          <cell r="N145">
            <v>100</v>
          </cell>
          <cell r="O145"/>
          <cell r="P145">
            <v>100</v>
          </cell>
          <cell r="Q145"/>
          <cell r="R145">
            <v>100</v>
          </cell>
          <cell r="S145"/>
          <cell r="T145" t="str">
            <v>N</v>
          </cell>
          <cell r="U145" t="str">
            <v>2021Q3-2022Q2</v>
          </cell>
          <cell r="V145" t="str">
            <v>15 DELLWOOD LANE, SOMERSET, NJ, 08873</v>
          </cell>
          <cell r="W145">
            <v>44866</v>
          </cell>
        </row>
        <row r="146">
          <cell r="A146">
            <v>315257</v>
          </cell>
          <cell r="B146" t="str">
            <v>CEDAR GROVE RESPIRATORY AND NURSING CENTER</v>
          </cell>
          <cell r="C146" t="str">
            <v>1420 SOUTH BLACK HORSE PIKE</v>
          </cell>
          <cell r="D146" t="str">
            <v>WILLIAMSTOWN</v>
          </cell>
          <cell r="E146" t="str">
            <v>NJ</v>
          </cell>
          <cell r="F146">
            <v>8094</v>
          </cell>
          <cell r="G146">
            <v>454</v>
          </cell>
          <cell r="H146" t="str">
            <v>Percentage of long-stay residents assessed and appropriately given the seasonal influenza vaccine</v>
          </cell>
          <cell r="I146" t="str">
            <v>Long Stay</v>
          </cell>
          <cell r="J146">
            <v>92.5</v>
          </cell>
          <cell r="K146"/>
          <cell r="L146">
            <v>92.5</v>
          </cell>
          <cell r="M146"/>
          <cell r="N146">
            <v>87.5</v>
          </cell>
          <cell r="O146"/>
          <cell r="P146">
            <v>87.5</v>
          </cell>
          <cell r="Q146"/>
          <cell r="R146">
            <v>89.880951999999994</v>
          </cell>
          <cell r="S146"/>
          <cell r="T146" t="str">
            <v>N</v>
          </cell>
          <cell r="U146" t="str">
            <v>2021Q3-2022Q2</v>
          </cell>
          <cell r="V146" t="str">
            <v>1420 SOUTH BLACK HORSE PIKE, WILLIAMSTOWN, NJ, 08094</v>
          </cell>
          <cell r="W146">
            <v>44866</v>
          </cell>
        </row>
        <row r="147">
          <cell r="A147">
            <v>315259</v>
          </cell>
          <cell r="B147" t="str">
            <v>PROMEDICA SKILLED NURSING &amp; REHAB - MOUNTAINSIDE</v>
          </cell>
          <cell r="C147" t="str">
            <v>1180 ROUTE 22 WEST</v>
          </cell>
          <cell r="D147" t="str">
            <v>MOUNTAINSIDE</v>
          </cell>
          <cell r="E147" t="str">
            <v>NJ</v>
          </cell>
          <cell r="F147">
            <v>7092</v>
          </cell>
          <cell r="G147">
            <v>454</v>
          </cell>
          <cell r="H147" t="str">
            <v>Percentage of long-stay residents assessed and appropriately given the seasonal influenza vaccine</v>
          </cell>
          <cell r="I147" t="str">
            <v>Long Stay</v>
          </cell>
          <cell r="J147">
            <v>100</v>
          </cell>
          <cell r="K147"/>
          <cell r="L147">
            <v>100</v>
          </cell>
          <cell r="M147"/>
          <cell r="N147">
            <v>100</v>
          </cell>
          <cell r="O147"/>
          <cell r="P147">
            <v>100</v>
          </cell>
          <cell r="Q147"/>
          <cell r="R147">
            <v>100</v>
          </cell>
          <cell r="S147"/>
          <cell r="T147" t="str">
            <v>N</v>
          </cell>
          <cell r="U147" t="str">
            <v>2021Q3-2022Q2</v>
          </cell>
          <cell r="V147" t="str">
            <v>1180 ROUTE 22 WEST, MOUNTAINSIDE, NJ, 07092</v>
          </cell>
          <cell r="W147">
            <v>44866</v>
          </cell>
        </row>
        <row r="148">
          <cell r="A148">
            <v>315260</v>
          </cell>
          <cell r="B148" t="str">
            <v>ASPEN HILLS HEALTHCARE CENTER</v>
          </cell>
          <cell r="C148" t="str">
            <v>600 PEMBERTON BROWN MILLS RD</v>
          </cell>
          <cell r="D148" t="str">
            <v>PEMBERTON</v>
          </cell>
          <cell r="E148" t="str">
            <v>NJ</v>
          </cell>
          <cell r="F148">
            <v>8068</v>
          </cell>
          <cell r="G148">
            <v>454</v>
          </cell>
          <cell r="H148" t="str">
            <v>Percentage of long-stay residents assessed and appropriately given the seasonal influenza vaccine</v>
          </cell>
          <cell r="I148" t="str">
            <v>Long Stay</v>
          </cell>
          <cell r="J148">
            <v>99.337748000000005</v>
          </cell>
          <cell r="K148"/>
          <cell r="L148">
            <v>99.337748000000005</v>
          </cell>
          <cell r="M148"/>
          <cell r="N148">
            <v>92.073171000000002</v>
          </cell>
          <cell r="O148"/>
          <cell r="P148">
            <v>92.073171000000002</v>
          </cell>
          <cell r="Q148"/>
          <cell r="R148">
            <v>95.555555999999996</v>
          </cell>
          <cell r="S148"/>
          <cell r="T148" t="str">
            <v>N</v>
          </cell>
          <cell r="U148" t="str">
            <v>2021Q3-2022Q2</v>
          </cell>
          <cell r="V148" t="str">
            <v>600 PEMBERTON BROWN MILLS RD, PEMBERTON, NJ, 08068</v>
          </cell>
          <cell r="W148">
            <v>44866</v>
          </cell>
        </row>
        <row r="149">
          <cell r="A149">
            <v>315261</v>
          </cell>
          <cell r="B149" t="str">
            <v>LAKELAND HEALTH CARE CENTER</v>
          </cell>
          <cell r="C149" t="str">
            <v>25 FIFTH AVENUE</v>
          </cell>
          <cell r="D149" t="str">
            <v>HASKELL</v>
          </cell>
          <cell r="E149" t="str">
            <v>NJ</v>
          </cell>
          <cell r="F149">
            <v>7420</v>
          </cell>
          <cell r="G149">
            <v>454</v>
          </cell>
          <cell r="H149" t="str">
            <v>Percentage of long-stay residents assessed and appropriately given the seasonal influenza vaccine</v>
          </cell>
          <cell r="I149" t="str">
            <v>Long Stay</v>
          </cell>
          <cell r="J149">
            <v>99</v>
          </cell>
          <cell r="K149"/>
          <cell r="L149">
            <v>99</v>
          </cell>
          <cell r="M149"/>
          <cell r="N149">
            <v>100</v>
          </cell>
          <cell r="O149"/>
          <cell r="P149">
            <v>100</v>
          </cell>
          <cell r="Q149"/>
          <cell r="R149">
            <v>99.494949000000005</v>
          </cell>
          <cell r="S149"/>
          <cell r="T149" t="str">
            <v>N</v>
          </cell>
          <cell r="U149" t="str">
            <v>2021Q3-2022Q2</v>
          </cell>
          <cell r="V149" t="str">
            <v>25 FIFTH AVENUE, HASKELL, NJ, 07420</v>
          </cell>
          <cell r="W149">
            <v>44866</v>
          </cell>
        </row>
        <row r="150">
          <cell r="A150">
            <v>315262</v>
          </cell>
          <cell r="B150" t="str">
            <v>HARROGATE</v>
          </cell>
          <cell r="C150" t="str">
            <v>400 LOCUST STREET</v>
          </cell>
          <cell r="D150" t="str">
            <v>LAKEWOOD</v>
          </cell>
          <cell r="E150" t="str">
            <v>NJ</v>
          </cell>
          <cell r="F150">
            <v>8701</v>
          </cell>
          <cell r="G150">
            <v>454</v>
          </cell>
          <cell r="H150" t="str">
            <v>Percentage of long-stay residents assessed and appropriately given the seasonal influenza vaccine</v>
          </cell>
          <cell r="I150" t="str">
            <v>Long Stay</v>
          </cell>
          <cell r="J150">
            <v>96.296295999999998</v>
          </cell>
          <cell r="K150"/>
          <cell r="L150">
            <v>96.296295999999998</v>
          </cell>
          <cell r="M150"/>
          <cell r="N150">
            <v>100</v>
          </cell>
          <cell r="O150"/>
          <cell r="P150">
            <v>100</v>
          </cell>
          <cell r="Q150"/>
          <cell r="R150">
            <v>98.095237999999995</v>
          </cell>
          <cell r="S150"/>
          <cell r="T150" t="str">
            <v>N</v>
          </cell>
          <cell r="U150" t="str">
            <v>2021Q3-2022Q2</v>
          </cell>
          <cell r="V150" t="str">
            <v>400 LOCUST STREET, LAKEWOOD, NJ, 08701</v>
          </cell>
          <cell r="W150">
            <v>44866</v>
          </cell>
        </row>
        <row r="151">
          <cell r="A151">
            <v>315263</v>
          </cell>
          <cell r="B151" t="str">
            <v>PALACE REHABILITATION AND CARE CENTER, THE</v>
          </cell>
          <cell r="C151" t="str">
            <v>315 WEST MILL ROAD</v>
          </cell>
          <cell r="D151" t="str">
            <v>MAPLE SHADE</v>
          </cell>
          <cell r="E151" t="str">
            <v>NJ</v>
          </cell>
          <cell r="F151">
            <v>8052</v>
          </cell>
          <cell r="G151">
            <v>454</v>
          </cell>
          <cell r="H151" t="str">
            <v>Percentage of long-stay residents assessed and appropriately given the seasonal influenza vaccine</v>
          </cell>
          <cell r="I151" t="str">
            <v>Long Stay</v>
          </cell>
          <cell r="J151">
            <v>95.424836999999997</v>
          </cell>
          <cell r="K151"/>
          <cell r="L151">
            <v>95.424836999999997</v>
          </cell>
          <cell r="M151"/>
          <cell r="N151">
            <v>99.397589999999994</v>
          </cell>
          <cell r="O151"/>
          <cell r="P151">
            <v>99.397589999999994</v>
          </cell>
          <cell r="Q151"/>
          <cell r="R151">
            <v>97.492163000000005</v>
          </cell>
          <cell r="S151"/>
          <cell r="T151" t="str">
            <v>N</v>
          </cell>
          <cell r="U151" t="str">
            <v>2021Q3-2022Q2</v>
          </cell>
          <cell r="V151" t="str">
            <v>315 WEST MILL ROAD, MAPLE SHADE, NJ, 08052</v>
          </cell>
          <cell r="W151">
            <v>44866</v>
          </cell>
        </row>
        <row r="152">
          <cell r="A152">
            <v>315264</v>
          </cell>
          <cell r="B152" t="str">
            <v>COMPLETE CARE AT BEY LEA, LLC</v>
          </cell>
          <cell r="C152" t="str">
            <v>1351 OLD FREEHOLD ROAD</v>
          </cell>
          <cell r="D152" t="str">
            <v>TOMS RIVER</v>
          </cell>
          <cell r="E152" t="str">
            <v>NJ</v>
          </cell>
          <cell r="F152">
            <v>8753</v>
          </cell>
          <cell r="G152">
            <v>454</v>
          </cell>
          <cell r="H152" t="str">
            <v>Percentage of long-stay residents assessed and appropriately given the seasonal influenza vaccine</v>
          </cell>
          <cell r="I152" t="str">
            <v>Long Stay</v>
          </cell>
          <cell r="J152">
            <v>100</v>
          </cell>
          <cell r="K152"/>
          <cell r="L152">
            <v>100</v>
          </cell>
          <cell r="M152"/>
          <cell r="N152">
            <v>98.571428999999995</v>
          </cell>
          <cell r="O152"/>
          <cell r="P152">
            <v>98.571428999999995</v>
          </cell>
          <cell r="Q152"/>
          <cell r="R152">
            <v>99.193548000000007</v>
          </cell>
          <cell r="S152"/>
          <cell r="T152" t="str">
            <v>N</v>
          </cell>
          <cell r="U152" t="str">
            <v>2021Q3-2022Q2</v>
          </cell>
          <cell r="V152" t="str">
            <v>1351 OLD FREEHOLD ROAD, TOMS RIVER, NJ, 08753</v>
          </cell>
          <cell r="W152">
            <v>44866</v>
          </cell>
        </row>
        <row r="153">
          <cell r="A153">
            <v>315265</v>
          </cell>
          <cell r="B153" t="str">
            <v>COMPLETE CARE AT GREEN ACRES</v>
          </cell>
          <cell r="C153" t="str">
            <v>1931 LAKEWOOD ROAD</v>
          </cell>
          <cell r="D153" t="str">
            <v>TOMS RIVER</v>
          </cell>
          <cell r="E153" t="str">
            <v>NJ</v>
          </cell>
          <cell r="F153">
            <v>8755</v>
          </cell>
          <cell r="G153">
            <v>454</v>
          </cell>
          <cell r="H153" t="str">
            <v>Percentage of long-stay residents assessed and appropriately given the seasonal influenza vaccine</v>
          </cell>
          <cell r="I153" t="str">
            <v>Long Stay</v>
          </cell>
          <cell r="J153">
            <v>96.774193999999994</v>
          </cell>
          <cell r="K153"/>
          <cell r="L153">
            <v>96.774193999999994</v>
          </cell>
          <cell r="M153"/>
          <cell r="N153">
            <v>98.989898999999994</v>
          </cell>
          <cell r="O153"/>
          <cell r="P153">
            <v>98.989898999999994</v>
          </cell>
          <cell r="Q153"/>
          <cell r="R153">
            <v>97.916667000000004</v>
          </cell>
          <cell r="S153"/>
          <cell r="T153" t="str">
            <v>N</v>
          </cell>
          <cell r="U153" t="str">
            <v>2021Q3-2022Q2</v>
          </cell>
          <cell r="V153" t="str">
            <v>1931 LAKEWOOD ROAD, TOMS RIVER, NJ, 08755</v>
          </cell>
          <cell r="W153">
            <v>44866</v>
          </cell>
        </row>
        <row r="154">
          <cell r="A154">
            <v>315266</v>
          </cell>
          <cell r="B154" t="str">
            <v>PARK CRESCENT HEALTHCARE &amp; REHABILITATION CENTER</v>
          </cell>
          <cell r="C154" t="str">
            <v>480 PARKWAY DRIVE</v>
          </cell>
          <cell r="D154" t="str">
            <v>EAST ORANGE</v>
          </cell>
          <cell r="E154" t="str">
            <v>NJ</v>
          </cell>
          <cell r="F154">
            <v>7017</v>
          </cell>
          <cell r="G154">
            <v>454</v>
          </cell>
          <cell r="H154" t="str">
            <v>Percentage of long-stay residents assessed and appropriately given the seasonal influenza vaccine</v>
          </cell>
          <cell r="I154" t="str">
            <v>Long Stay</v>
          </cell>
          <cell r="J154">
            <v>99.224806000000001</v>
          </cell>
          <cell r="K154"/>
          <cell r="L154">
            <v>99.224806000000001</v>
          </cell>
          <cell r="M154"/>
          <cell r="N154">
            <v>98.742137999999997</v>
          </cell>
          <cell r="O154"/>
          <cell r="P154">
            <v>98.742137999999997</v>
          </cell>
          <cell r="Q154"/>
          <cell r="R154">
            <v>98.958332999999996</v>
          </cell>
          <cell r="S154"/>
          <cell r="T154" t="str">
            <v>N</v>
          </cell>
          <cell r="U154" t="str">
            <v>2021Q3-2022Q2</v>
          </cell>
          <cell r="V154" t="str">
            <v>480 PARKWAY DRIVE, EAST ORANGE, NJ, 07017</v>
          </cell>
          <cell r="W154">
            <v>44866</v>
          </cell>
        </row>
        <row r="155">
          <cell r="A155">
            <v>315267</v>
          </cell>
          <cell r="B155" t="str">
            <v>ABIGAIL HOUSE FOR NURSING &amp; REHABILITATION</v>
          </cell>
          <cell r="C155" t="str">
            <v>1105 -1115 LINDEN STREET</v>
          </cell>
          <cell r="D155" t="str">
            <v>CAMDEN</v>
          </cell>
          <cell r="E155" t="str">
            <v>NJ</v>
          </cell>
          <cell r="F155">
            <v>8102</v>
          </cell>
          <cell r="G155">
            <v>454</v>
          </cell>
          <cell r="H155" t="str">
            <v>Percentage of long-stay residents assessed and appropriately given the seasonal influenza vaccine</v>
          </cell>
          <cell r="I155" t="str">
            <v>Long Stay</v>
          </cell>
          <cell r="J155">
            <v>100</v>
          </cell>
          <cell r="K155"/>
          <cell r="L155">
            <v>100</v>
          </cell>
          <cell r="M155"/>
          <cell r="N155">
            <v>98.701299000000006</v>
          </cell>
          <cell r="O155"/>
          <cell r="P155">
            <v>98.701299000000006</v>
          </cell>
          <cell r="Q155"/>
          <cell r="R155">
            <v>99.322034000000002</v>
          </cell>
          <cell r="S155"/>
          <cell r="T155" t="str">
            <v>N</v>
          </cell>
          <cell r="U155" t="str">
            <v>2021Q3-2022Q2</v>
          </cell>
          <cell r="V155" t="str">
            <v>1105 -1115 LINDEN STREET, CAMDEN, NJ, 08102</v>
          </cell>
          <cell r="W155">
            <v>44866</v>
          </cell>
        </row>
        <row r="156">
          <cell r="A156">
            <v>315268</v>
          </cell>
          <cell r="B156" t="str">
            <v>BROOKHAVEN HEALTH CARE CENTER</v>
          </cell>
          <cell r="C156" t="str">
            <v>120 PARK END PLACE</v>
          </cell>
          <cell r="D156" t="str">
            <v>EAST ORANGE</v>
          </cell>
          <cell r="E156" t="str">
            <v>NJ</v>
          </cell>
          <cell r="F156">
            <v>7018</v>
          </cell>
          <cell r="G156">
            <v>454</v>
          </cell>
          <cell r="H156" t="str">
            <v>Percentage of long-stay residents assessed and appropriately given the seasonal influenza vaccine</v>
          </cell>
          <cell r="I156" t="str">
            <v>Long Stay</v>
          </cell>
          <cell r="J156">
            <v>100</v>
          </cell>
          <cell r="K156"/>
          <cell r="L156">
            <v>100</v>
          </cell>
          <cell r="M156"/>
          <cell r="N156">
            <v>100</v>
          </cell>
          <cell r="O156"/>
          <cell r="P156">
            <v>100</v>
          </cell>
          <cell r="Q156"/>
          <cell r="R156">
            <v>100</v>
          </cell>
          <cell r="S156"/>
          <cell r="T156" t="str">
            <v>N</v>
          </cell>
          <cell r="U156" t="str">
            <v>2021Q3-2022Q2</v>
          </cell>
          <cell r="V156" t="str">
            <v>120 PARK END PLACE, EAST ORANGE, NJ, 07018</v>
          </cell>
          <cell r="W156">
            <v>44866</v>
          </cell>
        </row>
        <row r="157">
          <cell r="A157">
            <v>315269</v>
          </cell>
          <cell r="B157" t="str">
            <v>VILLAGE POINT</v>
          </cell>
          <cell r="C157" t="str">
            <v>THREE DAVID BRAINERD DRIVE</v>
          </cell>
          <cell r="D157" t="str">
            <v>MONROE TOWNSHIP</v>
          </cell>
          <cell r="E157" t="str">
            <v>NJ</v>
          </cell>
          <cell r="F157">
            <v>8831</v>
          </cell>
          <cell r="G157">
            <v>454</v>
          </cell>
          <cell r="H157" t="str">
            <v>Percentage of long-stay residents assessed and appropriately given the seasonal influenza vaccine</v>
          </cell>
          <cell r="I157" t="str">
            <v>Long Stay</v>
          </cell>
          <cell r="J157">
            <v>98.571428999999995</v>
          </cell>
          <cell r="K157"/>
          <cell r="L157">
            <v>98.571428999999995</v>
          </cell>
          <cell r="M157"/>
          <cell r="N157">
            <v>95</v>
          </cell>
          <cell r="O157"/>
          <cell r="P157">
            <v>95</v>
          </cell>
          <cell r="Q157"/>
          <cell r="R157">
            <v>96.666667000000004</v>
          </cell>
          <cell r="S157"/>
          <cell r="T157" t="str">
            <v>N</v>
          </cell>
          <cell r="U157" t="str">
            <v>2021Q3-2022Q2</v>
          </cell>
          <cell r="V157" t="str">
            <v>THREE DAVID BRAINERD DRIVE, MONROE TOWNSHIP, NJ, 08831</v>
          </cell>
          <cell r="W157">
            <v>44866</v>
          </cell>
        </row>
        <row r="158">
          <cell r="A158">
            <v>315271</v>
          </cell>
          <cell r="B158" t="str">
            <v>CARNEYS POINT REHABILITATION AND NURSING CENTER</v>
          </cell>
          <cell r="C158" t="str">
            <v>201 FIFTH AVENUE</v>
          </cell>
          <cell r="D158" t="str">
            <v>CARNEYS POINT</v>
          </cell>
          <cell r="E158" t="str">
            <v>NJ</v>
          </cell>
          <cell r="F158">
            <v>8069</v>
          </cell>
          <cell r="G158">
            <v>454</v>
          </cell>
          <cell r="H158" t="str">
            <v>Percentage of long-stay residents assessed and appropriately given the seasonal influenza vaccine</v>
          </cell>
          <cell r="I158" t="str">
            <v>Long Stay</v>
          </cell>
          <cell r="J158">
            <v>100</v>
          </cell>
          <cell r="K158"/>
          <cell r="L158">
            <v>100</v>
          </cell>
          <cell r="M158"/>
          <cell r="N158">
            <v>100</v>
          </cell>
          <cell r="O158"/>
          <cell r="P158">
            <v>100</v>
          </cell>
          <cell r="Q158"/>
          <cell r="R158">
            <v>100</v>
          </cell>
          <cell r="S158"/>
          <cell r="T158" t="str">
            <v>N</v>
          </cell>
          <cell r="U158" t="str">
            <v>2021Q3-2022Q2</v>
          </cell>
          <cell r="V158" t="str">
            <v>201 FIFTH AVENUE, CARNEYS POINT, NJ, 08069</v>
          </cell>
          <cell r="W158">
            <v>44866</v>
          </cell>
        </row>
        <row r="159">
          <cell r="A159">
            <v>315273</v>
          </cell>
          <cell r="B159" t="str">
            <v>COMPLETE CARE AT WOODLANDS</v>
          </cell>
          <cell r="C159" t="str">
            <v>1400 WOODLAND AVE</v>
          </cell>
          <cell r="D159" t="str">
            <v>PLAINFIELD</v>
          </cell>
          <cell r="E159" t="str">
            <v>NJ</v>
          </cell>
          <cell r="F159">
            <v>7060</v>
          </cell>
          <cell r="G159">
            <v>454</v>
          </cell>
          <cell r="H159" t="str">
            <v>Percentage of long-stay residents assessed and appropriately given the seasonal influenza vaccine</v>
          </cell>
          <cell r="I159" t="str">
            <v>Long Stay</v>
          </cell>
          <cell r="J159">
            <v>97.402597</v>
          </cell>
          <cell r="K159"/>
          <cell r="L159">
            <v>97.402597</v>
          </cell>
          <cell r="M159"/>
          <cell r="N159">
            <v>100</v>
          </cell>
          <cell r="O159"/>
          <cell r="P159">
            <v>100</v>
          </cell>
          <cell r="Q159"/>
          <cell r="R159">
            <v>98.907104000000004</v>
          </cell>
          <cell r="S159"/>
          <cell r="T159" t="str">
            <v>N</v>
          </cell>
          <cell r="U159" t="str">
            <v>2021Q3-2022Q2</v>
          </cell>
          <cell r="V159" t="str">
            <v>1400 WOODLAND AVE, PLAINFIELD, NJ, 07060</v>
          </cell>
          <cell r="W159">
            <v>44866</v>
          </cell>
        </row>
        <row r="160">
          <cell r="A160">
            <v>315274</v>
          </cell>
          <cell r="B160" t="str">
            <v>COMPLETE CARE AT LAURELTON, LLC</v>
          </cell>
          <cell r="C160" t="str">
            <v>475 JACK MARTIN BLVD</v>
          </cell>
          <cell r="D160" t="str">
            <v>BRICK</v>
          </cell>
          <cell r="E160" t="str">
            <v>NJ</v>
          </cell>
          <cell r="F160">
            <v>8724</v>
          </cell>
          <cell r="G160">
            <v>454</v>
          </cell>
          <cell r="H160" t="str">
            <v>Percentage of long-stay residents assessed and appropriately given the seasonal influenza vaccine</v>
          </cell>
          <cell r="I160" t="str">
            <v>Long Stay</v>
          </cell>
          <cell r="J160">
            <v>97.142857000000006</v>
          </cell>
          <cell r="K160"/>
          <cell r="L160">
            <v>97.142857000000006</v>
          </cell>
          <cell r="M160"/>
          <cell r="N160">
            <v>93.333332999999996</v>
          </cell>
          <cell r="O160"/>
          <cell r="P160">
            <v>93.333332999999996</v>
          </cell>
          <cell r="Q160"/>
          <cell r="R160">
            <v>95</v>
          </cell>
          <cell r="S160"/>
          <cell r="T160" t="str">
            <v>N</v>
          </cell>
          <cell r="U160" t="str">
            <v>2021Q3-2022Q2</v>
          </cell>
          <cell r="V160" t="str">
            <v>475 JACK MARTIN BLVD, BRICK, NJ, 08724</v>
          </cell>
          <cell r="W160">
            <v>44866</v>
          </cell>
        </row>
        <row r="161">
          <cell r="A161">
            <v>315275</v>
          </cell>
          <cell r="B161" t="str">
            <v>CONCORD HEALTHCARE &amp; REHABILITATION CENTER</v>
          </cell>
          <cell r="C161" t="str">
            <v>963 OCEAN AVE</v>
          </cell>
          <cell r="D161" t="str">
            <v>LAKEWOOD</v>
          </cell>
          <cell r="E161" t="str">
            <v>NJ</v>
          </cell>
          <cell r="F161">
            <v>8701</v>
          </cell>
          <cell r="G161">
            <v>454</v>
          </cell>
          <cell r="H161" t="str">
            <v>Percentage of long-stay residents assessed and appropriately given the seasonal influenza vaccine</v>
          </cell>
          <cell r="I161" t="str">
            <v>Long Stay</v>
          </cell>
          <cell r="J161">
            <v>100</v>
          </cell>
          <cell r="K161"/>
          <cell r="L161">
            <v>100</v>
          </cell>
          <cell r="M161"/>
          <cell r="N161">
            <v>98.795180999999999</v>
          </cell>
          <cell r="O161"/>
          <cell r="P161">
            <v>98.795180999999999</v>
          </cell>
          <cell r="Q161"/>
          <cell r="R161">
            <v>99.371069000000006</v>
          </cell>
          <cell r="S161"/>
          <cell r="T161" t="str">
            <v>N</v>
          </cell>
          <cell r="U161" t="str">
            <v>2021Q3-2022Q2</v>
          </cell>
          <cell r="V161" t="str">
            <v>963 OCEAN AVE, LAKEWOOD, NJ, 08701</v>
          </cell>
          <cell r="W161">
            <v>44866</v>
          </cell>
        </row>
        <row r="162">
          <cell r="A162">
            <v>315276</v>
          </cell>
          <cell r="B162" t="str">
            <v>COMPLETE CARE AT MILFORD MANOR LLC</v>
          </cell>
          <cell r="C162" t="str">
            <v>69 MAPLE ROAD</v>
          </cell>
          <cell r="D162" t="str">
            <v>WEST MILFORD</v>
          </cell>
          <cell r="E162" t="str">
            <v>NJ</v>
          </cell>
          <cell r="F162">
            <v>7480</v>
          </cell>
          <cell r="G162">
            <v>454</v>
          </cell>
          <cell r="H162" t="str">
            <v>Percentage of long-stay residents assessed and appropriately given the seasonal influenza vaccine</v>
          </cell>
          <cell r="I162" t="str">
            <v>Long Stay</v>
          </cell>
          <cell r="J162">
            <v>98.765432000000004</v>
          </cell>
          <cell r="K162"/>
          <cell r="L162">
            <v>98.765432000000004</v>
          </cell>
          <cell r="M162"/>
          <cell r="N162">
            <v>94.949494999999999</v>
          </cell>
          <cell r="O162"/>
          <cell r="P162">
            <v>94.949494999999999</v>
          </cell>
          <cell r="Q162"/>
          <cell r="R162">
            <v>96.666667000000004</v>
          </cell>
          <cell r="S162"/>
          <cell r="T162" t="str">
            <v>N</v>
          </cell>
          <cell r="U162" t="str">
            <v>2021Q3-2022Q2</v>
          </cell>
          <cell r="V162" t="str">
            <v>69 MAPLE ROAD, WEST MILFORD, NJ, 07480</v>
          </cell>
          <cell r="W162">
            <v>44866</v>
          </cell>
        </row>
        <row r="163">
          <cell r="A163">
            <v>315279</v>
          </cell>
          <cell r="B163" t="str">
            <v>EMBASSY MANOR AT EDISON NURSING AND REHABILITATION</v>
          </cell>
          <cell r="C163" t="str">
            <v>10 BRUNSWICK AVENUE</v>
          </cell>
          <cell r="D163" t="str">
            <v>EDISON</v>
          </cell>
          <cell r="E163" t="str">
            <v>NJ</v>
          </cell>
          <cell r="F163">
            <v>8817</v>
          </cell>
          <cell r="G163">
            <v>454</v>
          </cell>
          <cell r="H163" t="str">
            <v>Percentage of long-stay residents assessed and appropriately given the seasonal influenza vaccine</v>
          </cell>
          <cell r="I163" t="str">
            <v>Long Stay</v>
          </cell>
          <cell r="J163">
            <v>97.023809999999997</v>
          </cell>
          <cell r="K163"/>
          <cell r="L163">
            <v>97.023809999999997</v>
          </cell>
          <cell r="M163"/>
          <cell r="N163">
            <v>87</v>
          </cell>
          <cell r="O163"/>
          <cell r="P163">
            <v>87</v>
          </cell>
          <cell r="Q163"/>
          <cell r="R163">
            <v>91.576087000000001</v>
          </cell>
          <cell r="S163"/>
          <cell r="T163" t="str">
            <v>N</v>
          </cell>
          <cell r="U163" t="str">
            <v>2021Q3-2022Q2</v>
          </cell>
          <cell r="V163" t="str">
            <v>10 BRUNSWICK AVENUE, EDISON, NJ, 08817</v>
          </cell>
          <cell r="W163">
            <v>44866</v>
          </cell>
        </row>
        <row r="164">
          <cell r="A164">
            <v>315280</v>
          </cell>
          <cell r="B164" t="str">
            <v>SILVER HEALTHCARE CENTER</v>
          </cell>
          <cell r="C164" t="str">
            <v>1417 BRACE ROAD</v>
          </cell>
          <cell r="D164" t="str">
            <v>CHERRY HILL</v>
          </cell>
          <cell r="E164" t="str">
            <v>NJ</v>
          </cell>
          <cell r="F164">
            <v>8034</v>
          </cell>
          <cell r="G164">
            <v>454</v>
          </cell>
          <cell r="H164" t="str">
            <v>Percentage of long-stay residents assessed and appropriately given the seasonal influenza vaccine</v>
          </cell>
          <cell r="I164" t="str">
            <v>Long Stay</v>
          </cell>
          <cell r="J164">
            <v>100</v>
          </cell>
          <cell r="K164"/>
          <cell r="L164">
            <v>100</v>
          </cell>
          <cell r="M164"/>
          <cell r="N164">
            <v>92.8</v>
          </cell>
          <cell r="O164"/>
          <cell r="P164">
            <v>92.8</v>
          </cell>
          <cell r="Q164"/>
          <cell r="R164">
            <v>96.280991999999998</v>
          </cell>
          <cell r="S164"/>
          <cell r="T164" t="str">
            <v>N</v>
          </cell>
          <cell r="U164" t="str">
            <v>2021Q3-2022Q2</v>
          </cell>
          <cell r="V164" t="str">
            <v>1417 BRACE ROAD, CHERRY HILL, NJ, 08034</v>
          </cell>
          <cell r="W164">
            <v>44866</v>
          </cell>
        </row>
        <row r="165">
          <cell r="A165">
            <v>315282</v>
          </cell>
          <cell r="B165" t="str">
            <v>EXCEL CARE AT MANALAPAN</v>
          </cell>
          <cell r="C165" t="str">
            <v>104 PENSION ROAD</v>
          </cell>
          <cell r="D165" t="str">
            <v>MANALAPAN</v>
          </cell>
          <cell r="E165" t="str">
            <v>NJ</v>
          </cell>
          <cell r="F165">
            <v>7726</v>
          </cell>
          <cell r="G165">
            <v>454</v>
          </cell>
          <cell r="H165" t="str">
            <v>Percentage of long-stay residents assessed and appropriately given the seasonal influenza vaccine</v>
          </cell>
          <cell r="I165" t="str">
            <v>Long Stay</v>
          </cell>
          <cell r="J165">
            <v>100</v>
          </cell>
          <cell r="K165"/>
          <cell r="L165">
            <v>100</v>
          </cell>
          <cell r="M165"/>
          <cell r="N165">
            <v>100</v>
          </cell>
          <cell r="O165"/>
          <cell r="P165">
            <v>100</v>
          </cell>
          <cell r="Q165"/>
          <cell r="R165">
            <v>100</v>
          </cell>
          <cell r="S165"/>
          <cell r="T165" t="str">
            <v>N</v>
          </cell>
          <cell r="U165" t="str">
            <v>2021Q3-2022Q2</v>
          </cell>
          <cell r="V165" t="str">
            <v>104 PENSION ROAD, MANALAPAN, NJ, 07726</v>
          </cell>
          <cell r="W165">
            <v>44866</v>
          </cell>
        </row>
        <row r="166">
          <cell r="A166">
            <v>315283</v>
          </cell>
          <cell r="B166" t="str">
            <v>SOUTH MOUNTAIN HC</v>
          </cell>
          <cell r="C166" t="str">
            <v>2385 SPRINGFIELD AVENUE</v>
          </cell>
          <cell r="D166" t="str">
            <v>VAUXHALL</v>
          </cell>
          <cell r="E166" t="str">
            <v>NJ</v>
          </cell>
          <cell r="F166">
            <v>7088</v>
          </cell>
          <cell r="G166">
            <v>454</v>
          </cell>
          <cell r="H166" t="str">
            <v>Percentage of long-stay residents assessed and appropriately given the seasonal influenza vaccine</v>
          </cell>
          <cell r="I166" t="str">
            <v>Long Stay</v>
          </cell>
          <cell r="J166">
            <v>96.396395999999996</v>
          </cell>
          <cell r="K166"/>
          <cell r="L166">
            <v>96.396395999999996</v>
          </cell>
          <cell r="M166"/>
          <cell r="N166">
            <v>98.601399000000001</v>
          </cell>
          <cell r="O166"/>
          <cell r="P166">
            <v>98.601399000000001</v>
          </cell>
          <cell r="Q166"/>
          <cell r="R166">
            <v>97.637794999999997</v>
          </cell>
          <cell r="S166"/>
          <cell r="T166" t="str">
            <v>N</v>
          </cell>
          <cell r="U166" t="str">
            <v>2021Q3-2022Q2</v>
          </cell>
          <cell r="V166" t="str">
            <v>2385 SPRINGFIELD AVENUE, VAUXHALL, NJ, 07088</v>
          </cell>
          <cell r="W166">
            <v>44866</v>
          </cell>
        </row>
        <row r="167">
          <cell r="A167">
            <v>315284</v>
          </cell>
          <cell r="B167" t="str">
            <v>COMPLETE CARE AT MONMOUTH, LLC</v>
          </cell>
          <cell r="C167" t="str">
            <v>229 BATH AVENUE</v>
          </cell>
          <cell r="D167" t="str">
            <v>LONG BRANCH</v>
          </cell>
          <cell r="E167" t="str">
            <v>NJ</v>
          </cell>
          <cell r="F167">
            <v>7740</v>
          </cell>
          <cell r="G167">
            <v>454</v>
          </cell>
          <cell r="H167" t="str">
            <v>Percentage of long-stay residents assessed and appropriately given the seasonal influenza vaccine</v>
          </cell>
          <cell r="I167" t="str">
            <v>Long Stay</v>
          </cell>
          <cell r="J167">
            <v>100</v>
          </cell>
          <cell r="K167"/>
          <cell r="L167">
            <v>100</v>
          </cell>
          <cell r="M167"/>
          <cell r="N167">
            <v>97.435896999999997</v>
          </cell>
          <cell r="O167"/>
          <cell r="P167">
            <v>97.435896999999997</v>
          </cell>
          <cell r="Q167"/>
          <cell r="R167">
            <v>98.717949000000004</v>
          </cell>
          <cell r="S167"/>
          <cell r="T167" t="str">
            <v>N</v>
          </cell>
          <cell r="U167" t="str">
            <v>2021Q3-2022Q2</v>
          </cell>
          <cell r="V167" t="str">
            <v>229 BATH AVENUE, LONG BRANCH, NJ, 07740</v>
          </cell>
          <cell r="W167">
            <v>44866</v>
          </cell>
        </row>
        <row r="168">
          <cell r="A168">
            <v>315286</v>
          </cell>
          <cell r="B168" t="str">
            <v>HACKENSACK MERIDIAN HEALTH NURSING &amp; REHAB</v>
          </cell>
          <cell r="C168" t="str">
            <v>100 CHAPIN AVENUE</v>
          </cell>
          <cell r="D168" t="str">
            <v>RED BANK</v>
          </cell>
          <cell r="E168" t="str">
            <v>NJ</v>
          </cell>
          <cell r="F168">
            <v>7701</v>
          </cell>
          <cell r="G168">
            <v>454</v>
          </cell>
          <cell r="H168" t="str">
            <v>Percentage of long-stay residents assessed and appropriately given the seasonal influenza vaccine</v>
          </cell>
          <cell r="I168" t="str">
            <v>Long Stay</v>
          </cell>
          <cell r="J168">
            <v>100</v>
          </cell>
          <cell r="K168"/>
          <cell r="L168">
            <v>100</v>
          </cell>
          <cell r="M168"/>
          <cell r="N168">
            <v>100</v>
          </cell>
          <cell r="O168"/>
          <cell r="P168">
            <v>100</v>
          </cell>
          <cell r="Q168"/>
          <cell r="R168">
            <v>100</v>
          </cell>
          <cell r="S168"/>
          <cell r="T168" t="str">
            <v>N</v>
          </cell>
          <cell r="U168" t="str">
            <v>2021Q3-2022Q2</v>
          </cell>
          <cell r="V168" t="str">
            <v>100 CHAPIN AVENUE, RED BANK, NJ, 07701</v>
          </cell>
          <cell r="W168">
            <v>44866</v>
          </cell>
        </row>
        <row r="169">
          <cell r="A169">
            <v>315288</v>
          </cell>
          <cell r="B169" t="str">
            <v>BARTLEY HEALTHCARE NURSING &amp; REHABILITATION</v>
          </cell>
          <cell r="C169" t="str">
            <v>175 BARTLEY ROAD</v>
          </cell>
          <cell r="D169" t="str">
            <v>JACKSON</v>
          </cell>
          <cell r="E169" t="str">
            <v>NJ</v>
          </cell>
          <cell r="F169">
            <v>8527</v>
          </cell>
          <cell r="G169">
            <v>454</v>
          </cell>
          <cell r="H169" t="str">
            <v>Percentage of long-stay residents assessed and appropriately given the seasonal influenza vaccine</v>
          </cell>
          <cell r="I169" t="str">
            <v>Long Stay</v>
          </cell>
          <cell r="J169">
            <v>99.047618999999997</v>
          </cell>
          <cell r="K169"/>
          <cell r="L169">
            <v>99.047618999999997</v>
          </cell>
          <cell r="M169"/>
          <cell r="N169">
            <v>100</v>
          </cell>
          <cell r="O169"/>
          <cell r="P169">
            <v>100</v>
          </cell>
          <cell r="Q169"/>
          <cell r="R169">
            <v>99.537036999999998</v>
          </cell>
          <cell r="S169"/>
          <cell r="T169" t="str">
            <v>N</v>
          </cell>
          <cell r="U169" t="str">
            <v>2021Q3-2022Q2</v>
          </cell>
          <cell r="V169" t="str">
            <v>175 BARTLEY ROAD, JACKSON, NJ, 08527</v>
          </cell>
          <cell r="W169">
            <v>44866</v>
          </cell>
        </row>
        <row r="170">
          <cell r="A170">
            <v>315289</v>
          </cell>
          <cell r="B170" t="str">
            <v>VOORHEES PEDIATRIC FACILITY</v>
          </cell>
          <cell r="C170" t="str">
            <v>1304 LAUREL OAK ROAD</v>
          </cell>
          <cell r="D170" t="str">
            <v>VOORHEES</v>
          </cell>
          <cell r="E170" t="str">
            <v>NJ</v>
          </cell>
          <cell r="F170">
            <v>8043</v>
          </cell>
          <cell r="G170">
            <v>454</v>
          </cell>
          <cell r="H170" t="str">
            <v>Percentage of long-stay residents assessed and appropriately given the seasonal influenza vaccine</v>
          </cell>
          <cell r="I170" t="str">
            <v>Long Stay</v>
          </cell>
          <cell r="J170">
            <v>100</v>
          </cell>
          <cell r="K170"/>
          <cell r="L170">
            <v>100</v>
          </cell>
          <cell r="M170"/>
          <cell r="N170">
            <v>100</v>
          </cell>
          <cell r="O170"/>
          <cell r="P170">
            <v>100</v>
          </cell>
          <cell r="Q170"/>
          <cell r="R170">
            <v>100</v>
          </cell>
          <cell r="S170"/>
          <cell r="T170" t="str">
            <v>N</v>
          </cell>
          <cell r="U170" t="str">
            <v>2021Q3-2022Q2</v>
          </cell>
          <cell r="V170" t="str">
            <v>1304 LAUREL OAK ROAD, VOORHEES, NJ, 08043</v>
          </cell>
          <cell r="W170">
            <v>44866</v>
          </cell>
        </row>
        <row r="171">
          <cell r="A171">
            <v>315290</v>
          </cell>
          <cell r="B171" t="str">
            <v>BUCKINGHAM AT NORWOOD, THE</v>
          </cell>
          <cell r="C171" t="str">
            <v>100 MCCLELLAN STREET</v>
          </cell>
          <cell r="D171" t="str">
            <v>NORWOOD</v>
          </cell>
          <cell r="E171" t="str">
            <v>NJ</v>
          </cell>
          <cell r="F171">
            <v>7648</v>
          </cell>
          <cell r="G171">
            <v>454</v>
          </cell>
          <cell r="H171" t="str">
            <v>Percentage of long-stay residents assessed and appropriately given the seasonal influenza vaccine</v>
          </cell>
          <cell r="I171" t="str">
            <v>Long Stay</v>
          </cell>
          <cell r="J171">
            <v>96.969696999999996</v>
          </cell>
          <cell r="K171"/>
          <cell r="L171">
            <v>96.969696999999996</v>
          </cell>
          <cell r="M171"/>
          <cell r="N171">
            <v>95.348837000000003</v>
          </cell>
          <cell r="O171"/>
          <cell r="P171">
            <v>95.348837000000003</v>
          </cell>
          <cell r="Q171"/>
          <cell r="R171">
            <v>96.168582000000001</v>
          </cell>
          <cell r="S171"/>
          <cell r="T171" t="str">
            <v>N</v>
          </cell>
          <cell r="U171" t="str">
            <v>2021Q3-2022Q2</v>
          </cell>
          <cell r="V171" t="str">
            <v>100 MCCLELLAN STREET, NORWOOD, NJ, 07648</v>
          </cell>
          <cell r="W171">
            <v>44866</v>
          </cell>
        </row>
        <row r="172">
          <cell r="A172">
            <v>315291</v>
          </cell>
          <cell r="B172" t="str">
            <v>ATRIUM POST ACUTE CARE OF WAYNEVIEW</v>
          </cell>
          <cell r="C172" t="str">
            <v>2020 ROUTE 23 NORTH</v>
          </cell>
          <cell r="D172" t="str">
            <v>WAYNE</v>
          </cell>
          <cell r="E172" t="str">
            <v>NJ</v>
          </cell>
          <cell r="F172">
            <v>7470</v>
          </cell>
          <cell r="G172">
            <v>454</v>
          </cell>
          <cell r="H172" t="str">
            <v>Percentage of long-stay residents assessed and appropriately given the seasonal influenza vaccine</v>
          </cell>
          <cell r="I172" t="str">
            <v>Long Stay</v>
          </cell>
          <cell r="J172">
            <v>96.969696999999996</v>
          </cell>
          <cell r="K172"/>
          <cell r="L172">
            <v>96.969696999999996</v>
          </cell>
          <cell r="M172"/>
          <cell r="N172">
            <v>93.636364</v>
          </cell>
          <cell r="O172"/>
          <cell r="P172">
            <v>93.636364</v>
          </cell>
          <cell r="Q172"/>
          <cell r="R172">
            <v>95.215311</v>
          </cell>
          <cell r="S172"/>
          <cell r="T172" t="str">
            <v>N</v>
          </cell>
          <cell r="U172" t="str">
            <v>2021Q3-2022Q2</v>
          </cell>
          <cell r="V172" t="str">
            <v>2020 ROUTE 23 NORTH, WAYNE, NJ, 07470</v>
          </cell>
          <cell r="W172">
            <v>44866</v>
          </cell>
        </row>
        <row r="173">
          <cell r="A173">
            <v>315292</v>
          </cell>
          <cell r="B173" t="str">
            <v>APPLEWOOD ESTATES</v>
          </cell>
          <cell r="C173" t="str">
            <v>ONE APPLEWOOD DRIVE</v>
          </cell>
          <cell r="D173" t="str">
            <v>FREEHOLD</v>
          </cell>
          <cell r="E173" t="str">
            <v>NJ</v>
          </cell>
          <cell r="F173">
            <v>7728</v>
          </cell>
          <cell r="G173">
            <v>454</v>
          </cell>
          <cell r="H173" t="str">
            <v>Percentage of long-stay residents assessed and appropriately given the seasonal influenza vaccine</v>
          </cell>
          <cell r="I173" t="str">
            <v>Long Stay</v>
          </cell>
          <cell r="J173">
            <v>100</v>
          </cell>
          <cell r="K173"/>
          <cell r="L173">
            <v>100</v>
          </cell>
          <cell r="M173"/>
          <cell r="N173">
            <v>100</v>
          </cell>
          <cell r="O173"/>
          <cell r="P173">
            <v>100</v>
          </cell>
          <cell r="Q173"/>
          <cell r="R173">
            <v>100</v>
          </cell>
          <cell r="S173"/>
          <cell r="T173" t="str">
            <v>N</v>
          </cell>
          <cell r="U173" t="str">
            <v>2021Q3-2022Q2</v>
          </cell>
          <cell r="V173" t="str">
            <v>ONE APPLEWOOD DRIVE, FREEHOLD, NJ, 07728</v>
          </cell>
          <cell r="W173">
            <v>44866</v>
          </cell>
        </row>
        <row r="174">
          <cell r="A174">
            <v>315293</v>
          </cell>
          <cell r="B174" t="str">
            <v>COMPLETE CARE AT WHITING</v>
          </cell>
          <cell r="C174" t="str">
            <v>3000 HILLTOP ROAD</v>
          </cell>
          <cell r="D174" t="str">
            <v>WHITING</v>
          </cell>
          <cell r="E174" t="str">
            <v>NJ</v>
          </cell>
          <cell r="F174">
            <v>8759</v>
          </cell>
          <cell r="G174">
            <v>454</v>
          </cell>
          <cell r="H174" t="str">
            <v>Percentage of long-stay residents assessed and appropriately given the seasonal influenza vaccine</v>
          </cell>
          <cell r="I174" t="str">
            <v>Long Stay</v>
          </cell>
          <cell r="J174">
            <v>93.617020999999994</v>
          </cell>
          <cell r="K174"/>
          <cell r="L174">
            <v>93.617020999999994</v>
          </cell>
          <cell r="M174"/>
          <cell r="N174">
            <v>96.703297000000006</v>
          </cell>
          <cell r="O174"/>
          <cell r="P174">
            <v>96.703297000000006</v>
          </cell>
          <cell r="Q174"/>
          <cell r="R174">
            <v>95.135135000000005</v>
          </cell>
          <cell r="S174"/>
          <cell r="T174" t="str">
            <v>N</v>
          </cell>
          <cell r="U174" t="str">
            <v>2021Q3-2022Q2</v>
          </cell>
          <cell r="V174" t="str">
            <v>3000 HILLTOP ROAD, WHITING, NJ, 08759</v>
          </cell>
          <cell r="W174">
            <v>44866</v>
          </cell>
        </row>
        <row r="175">
          <cell r="A175">
            <v>315294</v>
          </cell>
          <cell r="B175" t="str">
            <v>CREST HAVEN NURSING AND REHABILITATION CENTER</v>
          </cell>
          <cell r="C175" t="str">
            <v>4 MOORE ROAD</v>
          </cell>
          <cell r="D175" t="str">
            <v>CAPE MAY COURT HOUSE</v>
          </cell>
          <cell r="E175" t="str">
            <v>NJ</v>
          </cell>
          <cell r="F175">
            <v>8210</v>
          </cell>
          <cell r="G175">
            <v>454</v>
          </cell>
          <cell r="H175" t="str">
            <v>Percentage of long-stay residents assessed and appropriately given the seasonal influenza vaccine</v>
          </cell>
          <cell r="I175" t="str">
            <v>Long Stay</v>
          </cell>
          <cell r="J175">
            <v>98.823528999999994</v>
          </cell>
          <cell r="K175"/>
          <cell r="L175">
            <v>98.823528999999994</v>
          </cell>
          <cell r="M175"/>
          <cell r="N175">
            <v>98.630137000000005</v>
          </cell>
          <cell r="O175"/>
          <cell r="P175">
            <v>98.630137000000005</v>
          </cell>
          <cell r="Q175"/>
          <cell r="R175">
            <v>98.734177000000003</v>
          </cell>
          <cell r="S175"/>
          <cell r="T175" t="str">
            <v>N</v>
          </cell>
          <cell r="U175" t="str">
            <v>2021Q3-2022Q2</v>
          </cell>
          <cell r="V175" t="str">
            <v>4 MOORE ROAD, CAPE MAY COURT HOUSE, NJ, 08210</v>
          </cell>
          <cell r="W175">
            <v>44866</v>
          </cell>
        </row>
        <row r="176">
          <cell r="A176">
            <v>315295</v>
          </cell>
          <cell r="B176" t="str">
            <v>HACKENSACK MERIDIAN HEALTH NURSING &amp; REHAB</v>
          </cell>
          <cell r="C176" t="str">
            <v>50 POLIFLY ROAD</v>
          </cell>
          <cell r="D176" t="str">
            <v>HACKENSACK</v>
          </cell>
          <cell r="E176" t="str">
            <v>NJ</v>
          </cell>
          <cell r="F176">
            <v>7601</v>
          </cell>
          <cell r="G176">
            <v>454</v>
          </cell>
          <cell r="H176" t="str">
            <v>Percentage of long-stay residents assessed and appropriately given the seasonal influenza vaccine</v>
          </cell>
          <cell r="I176" t="str">
            <v>Long Stay</v>
          </cell>
          <cell r="J176">
            <v>100</v>
          </cell>
          <cell r="K176"/>
          <cell r="L176">
            <v>100</v>
          </cell>
          <cell r="M176"/>
          <cell r="N176">
            <v>99.2</v>
          </cell>
          <cell r="O176"/>
          <cell r="P176">
            <v>99.2</v>
          </cell>
          <cell r="Q176"/>
          <cell r="R176">
            <v>99.619771999999998</v>
          </cell>
          <cell r="S176"/>
          <cell r="T176" t="str">
            <v>N</v>
          </cell>
          <cell r="U176" t="str">
            <v>2021Q3-2022Q2</v>
          </cell>
          <cell r="V176" t="str">
            <v>50 POLIFLY ROAD, HACKENSACK, NJ, 07601</v>
          </cell>
          <cell r="W176">
            <v>44866</v>
          </cell>
        </row>
        <row r="177">
          <cell r="A177">
            <v>315297</v>
          </cell>
          <cell r="B177" t="str">
            <v>ALLEGRIA AT THE FOUNTAINS</v>
          </cell>
          <cell r="C177" t="str">
            <v>114 HAYES MILL ROAD</v>
          </cell>
          <cell r="D177" t="str">
            <v>ATCO</v>
          </cell>
          <cell r="E177" t="str">
            <v>NJ</v>
          </cell>
          <cell r="F177">
            <v>8004</v>
          </cell>
          <cell r="G177">
            <v>454</v>
          </cell>
          <cell r="H177" t="str">
            <v>Percentage of long-stay residents assessed and appropriately given the seasonal influenza vaccine</v>
          </cell>
          <cell r="I177" t="str">
            <v>Long Stay</v>
          </cell>
          <cell r="J177">
            <v>100</v>
          </cell>
          <cell r="K177"/>
          <cell r="L177">
            <v>100</v>
          </cell>
          <cell r="M177"/>
          <cell r="N177">
            <v>100</v>
          </cell>
          <cell r="O177"/>
          <cell r="P177">
            <v>100</v>
          </cell>
          <cell r="Q177"/>
          <cell r="R177">
            <v>100</v>
          </cell>
          <cell r="S177"/>
          <cell r="T177" t="str">
            <v>N</v>
          </cell>
          <cell r="U177" t="str">
            <v>2021Q3-2022Q2</v>
          </cell>
          <cell r="V177" t="str">
            <v>114 HAYES MILL ROAD, ATCO, NJ, 08004</v>
          </cell>
          <cell r="W177">
            <v>44866</v>
          </cell>
        </row>
        <row r="178">
          <cell r="A178">
            <v>315298</v>
          </cell>
          <cell r="B178" t="str">
            <v>CRESTWOOD MANOR</v>
          </cell>
          <cell r="C178" t="str">
            <v>50 LACEY ROAD</v>
          </cell>
          <cell r="D178" t="str">
            <v>WHITING</v>
          </cell>
          <cell r="E178" t="str">
            <v>NJ</v>
          </cell>
          <cell r="F178">
            <v>8759</v>
          </cell>
          <cell r="G178">
            <v>454</v>
          </cell>
          <cell r="H178" t="str">
            <v>Percentage of long-stay residents assessed and appropriately given the seasonal influenza vaccine</v>
          </cell>
          <cell r="I178" t="str">
            <v>Long Stay</v>
          </cell>
          <cell r="J178">
            <v>100</v>
          </cell>
          <cell r="K178"/>
          <cell r="L178">
            <v>100</v>
          </cell>
          <cell r="M178"/>
          <cell r="N178">
            <v>97.560975999999997</v>
          </cell>
          <cell r="O178"/>
          <cell r="P178">
            <v>97.560975999999997</v>
          </cell>
          <cell r="Q178"/>
          <cell r="R178">
            <v>98.780488000000005</v>
          </cell>
          <cell r="S178"/>
          <cell r="T178" t="str">
            <v>N</v>
          </cell>
          <cell r="U178" t="str">
            <v>2021Q3-2022Q2</v>
          </cell>
          <cell r="V178" t="str">
            <v>50 LACEY ROAD, WHITING, NJ, 08759</v>
          </cell>
          <cell r="W178">
            <v>44866</v>
          </cell>
        </row>
        <row r="179">
          <cell r="A179">
            <v>315299</v>
          </cell>
          <cell r="B179" t="str">
            <v>KING MANOR CARE AND REHABILITATION CENTER</v>
          </cell>
          <cell r="C179" t="str">
            <v>2303 WEST BANGS AVE</v>
          </cell>
          <cell r="D179" t="str">
            <v>NEPTUNE</v>
          </cell>
          <cell r="E179" t="str">
            <v>NJ</v>
          </cell>
          <cell r="F179">
            <v>7753</v>
          </cell>
          <cell r="G179">
            <v>454</v>
          </cell>
          <cell r="H179" t="str">
            <v>Percentage of long-stay residents assessed and appropriately given the seasonal influenza vaccine</v>
          </cell>
          <cell r="I179" t="str">
            <v>Long Stay</v>
          </cell>
          <cell r="J179">
            <v>100</v>
          </cell>
          <cell r="K179"/>
          <cell r="L179">
            <v>100</v>
          </cell>
          <cell r="M179"/>
          <cell r="N179">
            <v>100</v>
          </cell>
          <cell r="O179"/>
          <cell r="P179">
            <v>100</v>
          </cell>
          <cell r="Q179"/>
          <cell r="R179">
            <v>100</v>
          </cell>
          <cell r="S179"/>
          <cell r="T179" t="str">
            <v>N</v>
          </cell>
          <cell r="U179" t="str">
            <v>2021Q3-2022Q2</v>
          </cell>
          <cell r="V179" t="str">
            <v>2303 WEST BANGS AVE, NEPTUNE, NJ, 07753</v>
          </cell>
          <cell r="W179">
            <v>44866</v>
          </cell>
        </row>
        <row r="180">
          <cell r="A180">
            <v>315300</v>
          </cell>
          <cell r="B180" t="str">
            <v>ALARIS HEALTH AT HAMILTON PARK</v>
          </cell>
          <cell r="C180" t="str">
            <v>525 MONMOUTH STREET</v>
          </cell>
          <cell r="D180" t="str">
            <v>JERSEY CITY</v>
          </cell>
          <cell r="E180" t="str">
            <v>NJ</v>
          </cell>
          <cell r="F180">
            <v>7302</v>
          </cell>
          <cell r="G180">
            <v>454</v>
          </cell>
          <cell r="H180" t="str">
            <v>Percentage of long-stay residents assessed and appropriately given the seasonal influenza vaccine</v>
          </cell>
          <cell r="I180" t="str">
            <v>Long Stay</v>
          </cell>
          <cell r="J180">
            <v>100</v>
          </cell>
          <cell r="K180"/>
          <cell r="L180">
            <v>100</v>
          </cell>
          <cell r="M180"/>
          <cell r="N180">
            <v>100</v>
          </cell>
          <cell r="O180"/>
          <cell r="P180">
            <v>100</v>
          </cell>
          <cell r="Q180"/>
          <cell r="R180">
            <v>100</v>
          </cell>
          <cell r="S180"/>
          <cell r="T180" t="str">
            <v>N</v>
          </cell>
          <cell r="U180" t="str">
            <v>2021Q3-2022Q2</v>
          </cell>
          <cell r="V180" t="str">
            <v>525 MONMOUTH STREET, JERSEY CITY, NJ, 07302</v>
          </cell>
          <cell r="W180">
            <v>44866</v>
          </cell>
        </row>
        <row r="181">
          <cell r="A181">
            <v>315302</v>
          </cell>
          <cell r="B181" t="str">
            <v>ROLLING HILLS CARE CENTER</v>
          </cell>
          <cell r="C181" t="str">
            <v>16 CRATETOWN ROAD</v>
          </cell>
          <cell r="D181" t="str">
            <v>LEBANON</v>
          </cell>
          <cell r="E181" t="str">
            <v>NJ</v>
          </cell>
          <cell r="F181">
            <v>8833</v>
          </cell>
          <cell r="G181">
            <v>454</v>
          </cell>
          <cell r="H181" t="str">
            <v>Percentage of long-stay residents assessed and appropriately given the seasonal influenza vaccine</v>
          </cell>
          <cell r="I181" t="str">
            <v>Long Stay</v>
          </cell>
          <cell r="J181">
            <v>100</v>
          </cell>
          <cell r="K181"/>
          <cell r="L181">
            <v>100</v>
          </cell>
          <cell r="M181"/>
          <cell r="N181">
            <v>100</v>
          </cell>
          <cell r="O181"/>
          <cell r="P181">
            <v>100</v>
          </cell>
          <cell r="Q181"/>
          <cell r="R181">
            <v>100</v>
          </cell>
          <cell r="S181"/>
          <cell r="T181" t="str">
            <v>N</v>
          </cell>
          <cell r="U181" t="str">
            <v>2021Q3-2022Q2</v>
          </cell>
          <cell r="V181" t="str">
            <v>16 CRATETOWN ROAD, LEBANON, NJ, 08833</v>
          </cell>
          <cell r="W181">
            <v>44866</v>
          </cell>
        </row>
        <row r="182">
          <cell r="A182">
            <v>315303</v>
          </cell>
          <cell r="B182" t="str">
            <v>MORRIS VIEW HEALTHCARE CENTER</v>
          </cell>
          <cell r="C182" t="str">
            <v>540 WEST HANOVER AVENUE</v>
          </cell>
          <cell r="D182" t="str">
            <v>MORRISTOWN</v>
          </cell>
          <cell r="E182" t="str">
            <v>NJ</v>
          </cell>
          <cell r="F182">
            <v>7960</v>
          </cell>
          <cell r="G182">
            <v>454</v>
          </cell>
          <cell r="H182" t="str">
            <v>Percentage of long-stay residents assessed and appropriately given the seasonal influenza vaccine</v>
          </cell>
          <cell r="I182" t="str">
            <v>Long Stay</v>
          </cell>
          <cell r="J182">
            <v>95.575220999999999</v>
          </cell>
          <cell r="K182"/>
          <cell r="L182">
            <v>95.575220999999999</v>
          </cell>
          <cell r="M182"/>
          <cell r="N182">
            <v>96.280991999999998</v>
          </cell>
          <cell r="O182"/>
          <cell r="P182">
            <v>96.280991999999998</v>
          </cell>
          <cell r="Q182"/>
          <cell r="R182">
            <v>95.940171000000007</v>
          </cell>
          <cell r="S182"/>
          <cell r="T182" t="str">
            <v>N</v>
          </cell>
          <cell r="U182" t="str">
            <v>2021Q3-2022Q2</v>
          </cell>
          <cell r="V182" t="str">
            <v>540 WEST HANOVER AVENUE, MORRISTOWN, NJ, 07960</v>
          </cell>
          <cell r="W182">
            <v>44866</v>
          </cell>
        </row>
        <row r="183">
          <cell r="A183">
            <v>315304</v>
          </cell>
          <cell r="B183" t="str">
            <v>WARREN HAVEN REHAB AND NURSING CENTER</v>
          </cell>
          <cell r="C183" t="str">
            <v>350 OXFORD ROAD</v>
          </cell>
          <cell r="D183" t="str">
            <v>OXFORD</v>
          </cell>
          <cell r="E183" t="str">
            <v>NJ</v>
          </cell>
          <cell r="F183">
            <v>7863</v>
          </cell>
          <cell r="G183">
            <v>454</v>
          </cell>
          <cell r="H183" t="str">
            <v>Percentage of long-stay residents assessed and appropriately given the seasonal influenza vaccine</v>
          </cell>
          <cell r="I183" t="str">
            <v>Long Stay</v>
          </cell>
          <cell r="J183">
            <v>100</v>
          </cell>
          <cell r="K183"/>
          <cell r="L183">
            <v>100</v>
          </cell>
          <cell r="M183"/>
          <cell r="N183">
            <v>100</v>
          </cell>
          <cell r="O183"/>
          <cell r="P183">
            <v>100</v>
          </cell>
          <cell r="Q183"/>
          <cell r="R183">
            <v>100</v>
          </cell>
          <cell r="S183"/>
          <cell r="T183" t="str">
            <v>N</v>
          </cell>
          <cell r="U183" t="str">
            <v>2021Q3-2022Q2</v>
          </cell>
          <cell r="V183" t="str">
            <v>350 OXFORD ROAD, OXFORD, NJ, 07863</v>
          </cell>
          <cell r="W183">
            <v>44866</v>
          </cell>
        </row>
        <row r="184">
          <cell r="A184">
            <v>315305</v>
          </cell>
          <cell r="B184" t="str">
            <v>SPRING CREEK HEALTHCARE CENTER</v>
          </cell>
          <cell r="C184" t="str">
            <v>1 LINDBERGH AVENUE</v>
          </cell>
          <cell r="D184" t="str">
            <v>PERTH AMBOY</v>
          </cell>
          <cell r="E184" t="str">
            <v>NJ</v>
          </cell>
          <cell r="F184">
            <v>8861</v>
          </cell>
          <cell r="G184">
            <v>454</v>
          </cell>
          <cell r="H184" t="str">
            <v>Percentage of long-stay residents assessed and appropriately given the seasonal influenza vaccine</v>
          </cell>
          <cell r="I184" t="str">
            <v>Long Stay</v>
          </cell>
          <cell r="J184">
            <v>99.137930999999995</v>
          </cell>
          <cell r="K184"/>
          <cell r="L184">
            <v>99.137930999999995</v>
          </cell>
          <cell r="M184"/>
          <cell r="N184">
            <v>90.566038000000006</v>
          </cell>
          <cell r="O184"/>
          <cell r="P184">
            <v>90.566038000000006</v>
          </cell>
          <cell r="Q184"/>
          <cell r="R184">
            <v>95.045045000000002</v>
          </cell>
          <cell r="S184"/>
          <cell r="T184" t="str">
            <v>N</v>
          </cell>
          <cell r="U184" t="str">
            <v>2021Q3-2022Q2</v>
          </cell>
          <cell r="V184" t="str">
            <v>1 LINDBERGH AVENUE, PERTH AMBOY, NJ, 08861</v>
          </cell>
          <cell r="W184">
            <v>44866</v>
          </cell>
        </row>
        <row r="185">
          <cell r="A185">
            <v>315306</v>
          </cell>
          <cell r="B185" t="str">
            <v>CARE ONE AT NEW MILFORD</v>
          </cell>
          <cell r="C185" t="str">
            <v>800 RIVER ROAD</v>
          </cell>
          <cell r="D185" t="str">
            <v>NEW MILFORD</v>
          </cell>
          <cell r="E185" t="str">
            <v>NJ</v>
          </cell>
          <cell r="F185">
            <v>7646</v>
          </cell>
          <cell r="G185">
            <v>454</v>
          </cell>
          <cell r="H185" t="str">
            <v>Percentage of long-stay residents assessed and appropriately given the seasonal influenza vaccine</v>
          </cell>
          <cell r="I185" t="str">
            <v>Long Stay</v>
          </cell>
          <cell r="J185">
            <v>100</v>
          </cell>
          <cell r="K185"/>
          <cell r="L185">
            <v>100</v>
          </cell>
          <cell r="M185"/>
          <cell r="N185">
            <v>100</v>
          </cell>
          <cell r="O185"/>
          <cell r="P185">
            <v>100</v>
          </cell>
          <cell r="Q185"/>
          <cell r="R185">
            <v>100</v>
          </cell>
          <cell r="S185"/>
          <cell r="T185" t="str">
            <v>N</v>
          </cell>
          <cell r="U185" t="str">
            <v>2021Q3-2022Q2</v>
          </cell>
          <cell r="V185" t="str">
            <v>800 RIVER ROAD, NEW MILFORD, NJ, 07646</v>
          </cell>
          <cell r="W185">
            <v>44866</v>
          </cell>
        </row>
        <row r="186">
          <cell r="A186">
            <v>315307</v>
          </cell>
          <cell r="B186" t="str">
            <v>HARBORAGE, THE</v>
          </cell>
          <cell r="C186" t="str">
            <v>7600 RIVER ROAD</v>
          </cell>
          <cell r="D186" t="str">
            <v>NORTH BERGEN</v>
          </cell>
          <cell r="E186" t="str">
            <v>NJ</v>
          </cell>
          <cell r="F186">
            <v>7047</v>
          </cell>
          <cell r="G186">
            <v>454</v>
          </cell>
          <cell r="H186" t="str">
            <v>Percentage of long-stay residents assessed and appropriately given the seasonal influenza vaccine</v>
          </cell>
          <cell r="I186" t="str">
            <v>Long Stay</v>
          </cell>
          <cell r="J186">
            <v>96.453901000000002</v>
          </cell>
          <cell r="K186"/>
          <cell r="L186">
            <v>96.453901000000002</v>
          </cell>
          <cell r="M186"/>
          <cell r="N186">
            <v>99.354838999999998</v>
          </cell>
          <cell r="O186"/>
          <cell r="P186">
            <v>99.354838999999998</v>
          </cell>
          <cell r="Q186"/>
          <cell r="R186">
            <v>97.972972999999996</v>
          </cell>
          <cell r="S186"/>
          <cell r="T186" t="str">
            <v>N</v>
          </cell>
          <cell r="U186" t="str">
            <v>2021Q3-2022Q2</v>
          </cell>
          <cell r="V186" t="str">
            <v>7600 RIVER ROAD, NORTH BERGEN, NJ, 07047</v>
          </cell>
          <cell r="W186">
            <v>44866</v>
          </cell>
        </row>
        <row r="187">
          <cell r="A187">
            <v>315309</v>
          </cell>
          <cell r="B187" t="str">
            <v>ARISTACARE AT WHITING</v>
          </cell>
          <cell r="C187" t="str">
            <v>23 SCHOOLHOUSE ROAD</v>
          </cell>
          <cell r="D187" t="str">
            <v>WHITING</v>
          </cell>
          <cell r="E187" t="str">
            <v>NJ</v>
          </cell>
          <cell r="F187">
            <v>8759</v>
          </cell>
          <cell r="G187">
            <v>454</v>
          </cell>
          <cell r="H187" t="str">
            <v>Percentage of long-stay residents assessed and appropriately given the seasonal influenza vaccine</v>
          </cell>
          <cell r="I187" t="str">
            <v>Long Stay</v>
          </cell>
          <cell r="J187">
            <v>89.130435000000006</v>
          </cell>
          <cell r="K187"/>
          <cell r="L187">
            <v>89.130435000000006</v>
          </cell>
          <cell r="M187"/>
          <cell r="N187">
            <v>96.551723999999993</v>
          </cell>
          <cell r="O187"/>
          <cell r="P187">
            <v>96.551723999999993</v>
          </cell>
          <cell r="Q187"/>
          <cell r="R187">
            <v>93.269231000000005</v>
          </cell>
          <cell r="S187"/>
          <cell r="T187" t="str">
            <v>N</v>
          </cell>
          <cell r="U187" t="str">
            <v>2021Q3-2022Q2</v>
          </cell>
          <cell r="V187" t="str">
            <v>23 SCHOOLHOUSE ROAD, WHITING, NJ, 08759</v>
          </cell>
          <cell r="W187">
            <v>44866</v>
          </cell>
        </row>
        <row r="188">
          <cell r="A188">
            <v>315310</v>
          </cell>
          <cell r="B188" t="str">
            <v>OPTIMA CARE HARBORVIEW</v>
          </cell>
          <cell r="C188" t="str">
            <v>178-198 OGDEN AVE</v>
          </cell>
          <cell r="D188" t="str">
            <v>JERSEY CITY</v>
          </cell>
          <cell r="E188" t="str">
            <v>NJ</v>
          </cell>
          <cell r="F188">
            <v>7307</v>
          </cell>
          <cell r="G188">
            <v>454</v>
          </cell>
          <cell r="H188" t="str">
            <v>Percentage of long-stay residents assessed and appropriately given the seasonal influenza vaccine</v>
          </cell>
          <cell r="I188" t="str">
            <v>Long Stay</v>
          </cell>
          <cell r="J188">
            <v>100</v>
          </cell>
          <cell r="K188"/>
          <cell r="L188">
            <v>100</v>
          </cell>
          <cell r="M188"/>
          <cell r="N188">
            <v>97.297297</v>
          </cell>
          <cell r="O188"/>
          <cell r="P188">
            <v>97.297297</v>
          </cell>
          <cell r="Q188"/>
          <cell r="R188">
            <v>98.598130999999995</v>
          </cell>
          <cell r="S188"/>
          <cell r="T188" t="str">
            <v>N</v>
          </cell>
          <cell r="U188" t="str">
            <v>2021Q3-2022Q2</v>
          </cell>
          <cell r="V188" t="str">
            <v>178-198 OGDEN AVE, JERSEY CITY, NJ, 07307</v>
          </cell>
          <cell r="W188">
            <v>44866</v>
          </cell>
        </row>
        <row r="189">
          <cell r="A189">
            <v>315311</v>
          </cell>
          <cell r="B189" t="str">
            <v>COMPLETE CARE AT PHILLIPSBURG, LLC</v>
          </cell>
          <cell r="C189" t="str">
            <v>843 WILBUR AVENUE</v>
          </cell>
          <cell r="D189" t="str">
            <v>PHILLIPSBURG</v>
          </cell>
          <cell r="E189" t="str">
            <v>NJ</v>
          </cell>
          <cell r="F189">
            <v>8865</v>
          </cell>
          <cell r="G189">
            <v>454</v>
          </cell>
          <cell r="H189" t="str">
            <v>Percentage of long-stay residents assessed and appropriately given the seasonal influenza vaccine</v>
          </cell>
          <cell r="I189" t="str">
            <v>Long Stay</v>
          </cell>
          <cell r="J189">
            <v>100</v>
          </cell>
          <cell r="K189"/>
          <cell r="L189">
            <v>100</v>
          </cell>
          <cell r="M189"/>
          <cell r="N189">
            <v>100</v>
          </cell>
          <cell r="O189"/>
          <cell r="P189">
            <v>100</v>
          </cell>
          <cell r="Q189"/>
          <cell r="R189">
            <v>100</v>
          </cell>
          <cell r="S189"/>
          <cell r="T189" t="str">
            <v>N</v>
          </cell>
          <cell r="U189" t="str">
            <v>2021Q3-2022Q2</v>
          </cell>
          <cell r="V189" t="str">
            <v>843 WILBUR AVENUE, PHILLIPSBURG, NJ, 08865</v>
          </cell>
          <cell r="W189">
            <v>44866</v>
          </cell>
        </row>
        <row r="190">
          <cell r="A190">
            <v>315312</v>
          </cell>
          <cell r="B190" t="str">
            <v>HAMPTON RIDGE HEALTHCARE AND REHABILITATION</v>
          </cell>
          <cell r="C190" t="str">
            <v>94 STEVENS ROAD</v>
          </cell>
          <cell r="D190" t="str">
            <v>TOMS RIVER</v>
          </cell>
          <cell r="E190" t="str">
            <v>NJ</v>
          </cell>
          <cell r="F190">
            <v>8755</v>
          </cell>
          <cell r="G190">
            <v>454</v>
          </cell>
          <cell r="H190" t="str">
            <v>Percentage of long-stay residents assessed and appropriately given the seasonal influenza vaccine</v>
          </cell>
          <cell r="I190" t="str">
            <v>Long Stay</v>
          </cell>
          <cell r="J190">
            <v>99.310344999999998</v>
          </cell>
          <cell r="K190"/>
          <cell r="L190">
            <v>99.310344999999998</v>
          </cell>
          <cell r="M190"/>
          <cell r="N190">
            <v>100</v>
          </cell>
          <cell r="O190"/>
          <cell r="P190">
            <v>100</v>
          </cell>
          <cell r="Q190"/>
          <cell r="R190">
            <v>99.666667000000004</v>
          </cell>
          <cell r="S190"/>
          <cell r="T190" t="str">
            <v>N</v>
          </cell>
          <cell r="U190" t="str">
            <v>2021Q3-2022Q2</v>
          </cell>
          <cell r="V190" t="str">
            <v>94 STEVENS ROAD, TOMS RIVER, NJ, 08755</v>
          </cell>
          <cell r="W190">
            <v>44866</v>
          </cell>
        </row>
        <row r="191">
          <cell r="A191">
            <v>315313</v>
          </cell>
          <cell r="B191" t="str">
            <v>CARE ONE AT CRESSKILL</v>
          </cell>
          <cell r="C191" t="str">
            <v>221 COUNTY ROAD</v>
          </cell>
          <cell r="D191" t="str">
            <v>CRESSKILL</v>
          </cell>
          <cell r="E191" t="str">
            <v>NJ</v>
          </cell>
          <cell r="F191">
            <v>7626</v>
          </cell>
          <cell r="G191">
            <v>454</v>
          </cell>
          <cell r="H191" t="str">
            <v>Percentage of long-stay residents assessed and appropriately given the seasonal influenza vaccine</v>
          </cell>
          <cell r="I191" t="str">
            <v>Long Stay</v>
          </cell>
          <cell r="J191">
            <v>100</v>
          </cell>
          <cell r="K191"/>
          <cell r="L191">
            <v>100</v>
          </cell>
          <cell r="M191"/>
          <cell r="N191">
            <v>100</v>
          </cell>
          <cell r="O191"/>
          <cell r="P191">
            <v>100</v>
          </cell>
          <cell r="Q191"/>
          <cell r="R191">
            <v>100</v>
          </cell>
          <cell r="S191"/>
          <cell r="T191" t="str">
            <v>N</v>
          </cell>
          <cell r="U191" t="str">
            <v>2021Q3-2022Q2</v>
          </cell>
          <cell r="V191" t="str">
            <v>221 COUNTY ROAD, CRESSKILL, NJ, 07626</v>
          </cell>
          <cell r="W191">
            <v>44866</v>
          </cell>
        </row>
        <row r="192">
          <cell r="A192">
            <v>315314</v>
          </cell>
          <cell r="B192" t="str">
            <v>ANCHOR CARE AND REHABILITATION CENTER</v>
          </cell>
          <cell r="C192" t="str">
            <v>3325 HIGHWAY 35</v>
          </cell>
          <cell r="D192" t="str">
            <v>HAZLET</v>
          </cell>
          <cell r="E192" t="str">
            <v>NJ</v>
          </cell>
          <cell r="F192">
            <v>7730</v>
          </cell>
          <cell r="G192">
            <v>454</v>
          </cell>
          <cell r="H192" t="str">
            <v>Percentage of long-stay residents assessed and appropriately given the seasonal influenza vaccine</v>
          </cell>
          <cell r="I192" t="str">
            <v>Long Stay</v>
          </cell>
          <cell r="J192">
            <v>97.6</v>
          </cell>
          <cell r="K192"/>
          <cell r="L192">
            <v>97.6</v>
          </cell>
          <cell r="M192"/>
          <cell r="N192">
            <v>100</v>
          </cell>
          <cell r="O192"/>
          <cell r="P192">
            <v>100</v>
          </cell>
          <cell r="Q192"/>
          <cell r="R192">
            <v>98.823528999999994</v>
          </cell>
          <cell r="S192"/>
          <cell r="T192" t="str">
            <v>N</v>
          </cell>
          <cell r="U192" t="str">
            <v>2021Q3-2022Q2</v>
          </cell>
          <cell r="V192" t="str">
            <v>3325 HIGHWAY 35, HAZLET, NJ, 07730</v>
          </cell>
          <cell r="W192">
            <v>44866</v>
          </cell>
        </row>
        <row r="193">
          <cell r="A193">
            <v>315316</v>
          </cell>
          <cell r="B193" t="str">
            <v>COMPLETE CARE AT BRAKELEY PARK, LLC</v>
          </cell>
          <cell r="C193" t="str">
            <v>290 RED SCHOOL LANE</v>
          </cell>
          <cell r="D193" t="str">
            <v>PHILLIPSBURG</v>
          </cell>
          <cell r="E193" t="str">
            <v>NJ</v>
          </cell>
          <cell r="F193">
            <v>8865</v>
          </cell>
          <cell r="G193">
            <v>454</v>
          </cell>
          <cell r="H193" t="str">
            <v>Percentage of long-stay residents assessed and appropriately given the seasonal influenza vaccine</v>
          </cell>
          <cell r="I193" t="str">
            <v>Long Stay</v>
          </cell>
          <cell r="J193">
            <v>97.647058999999999</v>
          </cell>
          <cell r="K193"/>
          <cell r="L193">
            <v>97.647058999999999</v>
          </cell>
          <cell r="M193"/>
          <cell r="N193">
            <v>96.629212999999993</v>
          </cell>
          <cell r="O193"/>
          <cell r="P193">
            <v>96.629212999999993</v>
          </cell>
          <cell r="Q193"/>
          <cell r="R193">
            <v>97.126436999999996</v>
          </cell>
          <cell r="S193"/>
          <cell r="T193" t="str">
            <v>N</v>
          </cell>
          <cell r="U193" t="str">
            <v>2021Q3-2022Q2</v>
          </cell>
          <cell r="V193" t="str">
            <v>290 RED SCHOOL LANE, PHILLIPSBURG, NJ, 08865</v>
          </cell>
          <cell r="W193">
            <v>44866</v>
          </cell>
        </row>
        <row r="194">
          <cell r="A194">
            <v>315317</v>
          </cell>
          <cell r="B194" t="str">
            <v>EXCEL CARE AT THE PINES</v>
          </cell>
          <cell r="C194" t="str">
            <v>29 NORTH VERMONT AVE</v>
          </cell>
          <cell r="D194" t="str">
            <v>ATLANTIC CITY</v>
          </cell>
          <cell r="E194" t="str">
            <v>NJ</v>
          </cell>
          <cell r="F194">
            <v>8401</v>
          </cell>
          <cell r="G194">
            <v>454</v>
          </cell>
          <cell r="H194" t="str">
            <v>Percentage of long-stay residents assessed and appropriately given the seasonal influenza vaccine</v>
          </cell>
          <cell r="I194" t="str">
            <v>Long Stay</v>
          </cell>
          <cell r="J194">
            <v>100</v>
          </cell>
          <cell r="K194"/>
          <cell r="L194">
            <v>100</v>
          </cell>
          <cell r="M194"/>
          <cell r="N194">
            <v>100</v>
          </cell>
          <cell r="O194"/>
          <cell r="P194">
            <v>100</v>
          </cell>
          <cell r="Q194"/>
          <cell r="R194">
            <v>100</v>
          </cell>
          <cell r="S194"/>
          <cell r="T194" t="str">
            <v>N</v>
          </cell>
          <cell r="U194" t="str">
            <v>2021Q3-2022Q2</v>
          </cell>
          <cell r="V194" t="str">
            <v>29 NORTH VERMONT AVE, ATLANTIC CITY, NJ, 08401</v>
          </cell>
          <cell r="W194">
            <v>44866</v>
          </cell>
        </row>
        <row r="195">
          <cell r="A195">
            <v>315318</v>
          </cell>
          <cell r="B195" t="str">
            <v>ST JOSEPH'S HOME AL &amp; NC, INC</v>
          </cell>
          <cell r="C195" t="str">
            <v>1-3 ST JOSEPH'S TERRACE</v>
          </cell>
          <cell r="D195" t="str">
            <v>WOODBRIDGE</v>
          </cell>
          <cell r="E195" t="str">
            <v>NJ</v>
          </cell>
          <cell r="F195">
            <v>7095</v>
          </cell>
          <cell r="G195">
            <v>454</v>
          </cell>
          <cell r="H195" t="str">
            <v>Percentage of long-stay residents assessed and appropriately given the seasonal influenza vaccine</v>
          </cell>
          <cell r="I195" t="str">
            <v>Long Stay</v>
          </cell>
          <cell r="J195">
            <v>100</v>
          </cell>
          <cell r="K195"/>
          <cell r="L195">
            <v>100</v>
          </cell>
          <cell r="M195"/>
          <cell r="N195">
            <v>100</v>
          </cell>
          <cell r="O195"/>
          <cell r="P195">
            <v>100</v>
          </cell>
          <cell r="Q195"/>
          <cell r="R195">
            <v>100</v>
          </cell>
          <cell r="S195"/>
          <cell r="T195" t="str">
            <v>N</v>
          </cell>
          <cell r="U195" t="str">
            <v>2021Q3-2022Q2</v>
          </cell>
          <cell r="V195" t="str">
            <v>1-3 ST JOSEPH'S TERRACE, WOODBRIDGE, NJ, 07095</v>
          </cell>
          <cell r="W195">
            <v>44866</v>
          </cell>
        </row>
        <row r="196">
          <cell r="A196">
            <v>315320</v>
          </cell>
          <cell r="B196" t="str">
            <v>COMPLETE CARE AT HOLIDAY CITY</v>
          </cell>
          <cell r="C196" t="str">
            <v>4 PLAZA DRIVE</v>
          </cell>
          <cell r="D196" t="str">
            <v>TOMS RIVER</v>
          </cell>
          <cell r="E196" t="str">
            <v>NJ</v>
          </cell>
          <cell r="F196">
            <v>8757</v>
          </cell>
          <cell r="G196">
            <v>454</v>
          </cell>
          <cell r="H196" t="str">
            <v>Percentage of long-stay residents assessed and appropriately given the seasonal influenza vaccine</v>
          </cell>
          <cell r="I196" t="str">
            <v>Long Stay</v>
          </cell>
          <cell r="J196">
            <v>97.894737000000006</v>
          </cell>
          <cell r="K196"/>
          <cell r="L196">
            <v>97.894737000000006</v>
          </cell>
          <cell r="M196"/>
          <cell r="N196">
            <v>97.872339999999994</v>
          </cell>
          <cell r="O196"/>
          <cell r="P196">
            <v>97.872339999999994</v>
          </cell>
          <cell r="Q196"/>
          <cell r="R196">
            <v>97.883598000000006</v>
          </cell>
          <cell r="S196"/>
          <cell r="T196" t="str">
            <v>N</v>
          </cell>
          <cell r="U196" t="str">
            <v>2021Q3-2022Q2</v>
          </cell>
          <cell r="V196" t="str">
            <v>4 PLAZA DRIVE, TOMS RIVER, NJ, 08757</v>
          </cell>
          <cell r="W196">
            <v>44866</v>
          </cell>
        </row>
        <row r="197">
          <cell r="A197">
            <v>315321</v>
          </cell>
          <cell r="B197" t="str">
            <v>PREFERRED CARE AT OLD BRIDGE, LLC</v>
          </cell>
          <cell r="C197" t="str">
            <v>6989 RT18</v>
          </cell>
          <cell r="D197" t="str">
            <v>OLD BRIDGE</v>
          </cell>
          <cell r="E197" t="str">
            <v>NJ</v>
          </cell>
          <cell r="F197">
            <v>8857</v>
          </cell>
          <cell r="G197">
            <v>454</v>
          </cell>
          <cell r="H197" t="str">
            <v>Percentage of long-stay residents assessed and appropriately given the seasonal influenza vaccine</v>
          </cell>
          <cell r="I197" t="str">
            <v>Long Stay</v>
          </cell>
          <cell r="J197">
            <v>98.795180999999999</v>
          </cell>
          <cell r="K197"/>
          <cell r="L197">
            <v>98.795180999999999</v>
          </cell>
          <cell r="M197"/>
          <cell r="N197">
            <v>98.876403999999994</v>
          </cell>
          <cell r="O197"/>
          <cell r="P197">
            <v>98.876403999999994</v>
          </cell>
          <cell r="Q197"/>
          <cell r="R197">
            <v>98.837209000000001</v>
          </cell>
          <cell r="S197"/>
          <cell r="T197" t="str">
            <v>N</v>
          </cell>
          <cell r="U197" t="str">
            <v>2021Q3-2022Q2</v>
          </cell>
          <cell r="V197" t="str">
            <v>6989 RT18, OLD BRIDGE, NJ, 08857</v>
          </cell>
          <cell r="W197">
            <v>44866</v>
          </cell>
        </row>
        <row r="198">
          <cell r="A198">
            <v>315322</v>
          </cell>
          <cell r="B198" t="str">
            <v>INGLEMOOR REHABILITATION AND CARE CENTER OF LIVING</v>
          </cell>
          <cell r="C198" t="str">
            <v>311 S LIVINGSTON AVE</v>
          </cell>
          <cell r="D198" t="str">
            <v>LIVINGSTON</v>
          </cell>
          <cell r="E198" t="str">
            <v>NJ</v>
          </cell>
          <cell r="F198">
            <v>7039</v>
          </cell>
          <cell r="G198">
            <v>454</v>
          </cell>
          <cell r="H198" t="str">
            <v>Percentage of long-stay residents assessed and appropriately given the seasonal influenza vaccine</v>
          </cell>
          <cell r="I198" t="str">
            <v>Long Stay</v>
          </cell>
          <cell r="J198">
            <v>100</v>
          </cell>
          <cell r="K198"/>
          <cell r="L198">
            <v>100</v>
          </cell>
          <cell r="M198"/>
          <cell r="N198">
            <v>100</v>
          </cell>
          <cell r="O198"/>
          <cell r="P198">
            <v>100</v>
          </cell>
          <cell r="Q198"/>
          <cell r="R198">
            <v>100</v>
          </cell>
          <cell r="S198"/>
          <cell r="T198" t="str">
            <v>N</v>
          </cell>
          <cell r="U198" t="str">
            <v>2021Q3-2022Q2</v>
          </cell>
          <cell r="V198" t="str">
            <v>311 S LIVINGSTON AVE, LIVINGSTON, NJ, 07039</v>
          </cell>
          <cell r="W198">
            <v>44866</v>
          </cell>
        </row>
        <row r="199">
          <cell r="A199">
            <v>315324</v>
          </cell>
          <cell r="B199" t="str">
            <v>WATERS EDGE HEALTHCARE &amp; REHAB</v>
          </cell>
          <cell r="C199" t="str">
            <v>512 UNION STREET</v>
          </cell>
          <cell r="D199" t="str">
            <v>TRENTON</v>
          </cell>
          <cell r="E199" t="str">
            <v>NJ</v>
          </cell>
          <cell r="F199">
            <v>8611</v>
          </cell>
          <cell r="G199">
            <v>454</v>
          </cell>
          <cell r="H199" t="str">
            <v>Percentage of long-stay residents assessed and appropriately given the seasonal influenza vaccine</v>
          </cell>
          <cell r="I199" t="str">
            <v>Long Stay</v>
          </cell>
          <cell r="J199">
            <v>100</v>
          </cell>
          <cell r="K199"/>
          <cell r="L199">
            <v>100</v>
          </cell>
          <cell r="M199"/>
          <cell r="N199">
            <v>100</v>
          </cell>
          <cell r="O199"/>
          <cell r="P199">
            <v>100</v>
          </cell>
          <cell r="Q199"/>
          <cell r="R199">
            <v>100</v>
          </cell>
          <cell r="S199"/>
          <cell r="T199" t="str">
            <v>N</v>
          </cell>
          <cell r="U199" t="str">
            <v>2021Q3-2022Q2</v>
          </cell>
          <cell r="V199" t="str">
            <v>512 UNION STREET, TRENTON, NJ, 08611</v>
          </cell>
          <cell r="W199">
            <v>44866</v>
          </cell>
        </row>
        <row r="200">
          <cell r="A200">
            <v>315327</v>
          </cell>
          <cell r="B200" t="str">
            <v>FOUNTAIN VIEW CARE CENTER</v>
          </cell>
          <cell r="C200" t="str">
            <v>527 RIVER AVENUE</v>
          </cell>
          <cell r="D200" t="str">
            <v>LAKEWOOD</v>
          </cell>
          <cell r="E200" t="str">
            <v>NJ</v>
          </cell>
          <cell r="F200">
            <v>8701</v>
          </cell>
          <cell r="G200">
            <v>454</v>
          </cell>
          <cell r="H200" t="str">
            <v>Percentage of long-stay residents assessed and appropriately given the seasonal influenza vaccine</v>
          </cell>
          <cell r="I200" t="str">
            <v>Long Stay</v>
          </cell>
          <cell r="J200">
            <v>98.969071999999997</v>
          </cell>
          <cell r="K200"/>
          <cell r="L200">
            <v>98.969071999999997</v>
          </cell>
          <cell r="M200"/>
          <cell r="N200">
            <v>100</v>
          </cell>
          <cell r="O200"/>
          <cell r="P200">
            <v>100</v>
          </cell>
          <cell r="Q200"/>
          <cell r="R200">
            <v>99.481864999999999</v>
          </cell>
          <cell r="S200"/>
          <cell r="T200" t="str">
            <v>N</v>
          </cell>
          <cell r="U200" t="str">
            <v>2021Q3-2022Q2</v>
          </cell>
          <cell r="V200" t="str">
            <v>527 RIVER AVENUE, LAKEWOOD, NJ, 08701</v>
          </cell>
          <cell r="W200">
            <v>44866</v>
          </cell>
        </row>
        <row r="201">
          <cell r="A201">
            <v>315328</v>
          </cell>
          <cell r="B201" t="str">
            <v>MAPLE GLEN CENTER</v>
          </cell>
          <cell r="C201" t="str">
            <v>12-15 SADDLE RIVER ROAD</v>
          </cell>
          <cell r="D201" t="str">
            <v>FAIRLAWN</v>
          </cell>
          <cell r="E201" t="str">
            <v>NJ</v>
          </cell>
          <cell r="F201">
            <v>7410</v>
          </cell>
          <cell r="G201">
            <v>454</v>
          </cell>
          <cell r="H201" t="str">
            <v>Percentage of long-stay residents assessed and appropriately given the seasonal influenza vaccine</v>
          </cell>
          <cell r="I201" t="str">
            <v>Long Stay</v>
          </cell>
          <cell r="J201">
            <v>100</v>
          </cell>
          <cell r="K201"/>
          <cell r="L201">
            <v>100</v>
          </cell>
          <cell r="M201"/>
          <cell r="N201">
            <v>100</v>
          </cell>
          <cell r="O201"/>
          <cell r="P201">
            <v>100</v>
          </cell>
          <cell r="Q201"/>
          <cell r="R201">
            <v>100</v>
          </cell>
          <cell r="S201"/>
          <cell r="T201" t="str">
            <v>N</v>
          </cell>
          <cell r="U201" t="str">
            <v>2021Q3-2022Q2</v>
          </cell>
          <cell r="V201" t="str">
            <v>12-15 SADDLE RIVER ROAD, FAIRLAWN, NJ, 07410</v>
          </cell>
          <cell r="W201">
            <v>44866</v>
          </cell>
        </row>
        <row r="202">
          <cell r="A202">
            <v>315329</v>
          </cell>
          <cell r="B202" t="str">
            <v>OAKS AT DENVILLE, THE</v>
          </cell>
          <cell r="C202" t="str">
            <v>21 POCONO ROAD</v>
          </cell>
          <cell r="D202" t="str">
            <v>DENVILLE</v>
          </cell>
          <cell r="E202" t="str">
            <v>NJ</v>
          </cell>
          <cell r="F202">
            <v>7834</v>
          </cell>
          <cell r="G202">
            <v>454</v>
          </cell>
          <cell r="H202" t="str">
            <v>Percentage of long-stay residents assessed and appropriately given the seasonal influenza vaccine</v>
          </cell>
          <cell r="I202" t="str">
            <v>Long Stay</v>
          </cell>
          <cell r="J202">
            <v>90.625</v>
          </cell>
          <cell r="K202"/>
          <cell r="L202">
            <v>90.625</v>
          </cell>
          <cell r="M202"/>
          <cell r="N202">
            <v>94.444444000000004</v>
          </cell>
          <cell r="O202"/>
          <cell r="P202">
            <v>94.444444000000004</v>
          </cell>
          <cell r="Q202"/>
          <cell r="R202">
            <v>92.647058999999999</v>
          </cell>
          <cell r="S202"/>
          <cell r="T202" t="str">
            <v>N</v>
          </cell>
          <cell r="U202" t="str">
            <v>2021Q3-2022Q2</v>
          </cell>
          <cell r="V202" t="str">
            <v>21 POCONO ROAD, DENVILLE, NJ, 07834</v>
          </cell>
          <cell r="W202">
            <v>44866</v>
          </cell>
        </row>
        <row r="203">
          <cell r="A203">
            <v>315330</v>
          </cell>
          <cell r="B203" t="str">
            <v>COMPLETE CARE AT MARCELLA, LLC</v>
          </cell>
          <cell r="C203" t="str">
            <v>2305 RANCOCAS ROAD</v>
          </cell>
          <cell r="D203" t="str">
            <v>BURLINGTON</v>
          </cell>
          <cell r="E203" t="str">
            <v>NJ</v>
          </cell>
          <cell r="F203">
            <v>8016</v>
          </cell>
          <cell r="G203">
            <v>454</v>
          </cell>
          <cell r="H203" t="str">
            <v>Percentage of long-stay residents assessed and appropriately given the seasonal influenza vaccine</v>
          </cell>
          <cell r="I203" t="str">
            <v>Long Stay</v>
          </cell>
          <cell r="J203">
            <v>92.405062999999998</v>
          </cell>
          <cell r="K203"/>
          <cell r="L203">
            <v>92.405062999999998</v>
          </cell>
          <cell r="M203"/>
          <cell r="N203">
            <v>95.238095000000001</v>
          </cell>
          <cell r="O203"/>
          <cell r="P203">
            <v>95.238095000000001</v>
          </cell>
          <cell r="Q203"/>
          <cell r="R203">
            <v>93.865031000000002</v>
          </cell>
          <cell r="S203"/>
          <cell r="T203" t="str">
            <v>N</v>
          </cell>
          <cell r="U203" t="str">
            <v>2021Q3-2022Q2</v>
          </cell>
          <cell r="V203" t="str">
            <v>2305 RANCOCAS ROAD, BURLINGTON, NJ, 08016</v>
          </cell>
          <cell r="W203">
            <v>44866</v>
          </cell>
        </row>
        <row r="204">
          <cell r="A204">
            <v>315331</v>
          </cell>
          <cell r="B204" t="str">
            <v>COMPLETE CARE AT FAIR LAWN EDGE</v>
          </cell>
          <cell r="C204" t="str">
            <v>77 EAST 43RD STREET</v>
          </cell>
          <cell r="D204" t="str">
            <v>PATERSON</v>
          </cell>
          <cell r="E204" t="str">
            <v>NJ</v>
          </cell>
          <cell r="F204">
            <v>7514</v>
          </cell>
          <cell r="G204">
            <v>454</v>
          </cell>
          <cell r="H204" t="str">
            <v>Percentage of long-stay residents assessed and appropriately given the seasonal influenza vaccine</v>
          </cell>
          <cell r="I204" t="str">
            <v>Long Stay</v>
          </cell>
          <cell r="J204">
            <v>95.412844000000007</v>
          </cell>
          <cell r="K204"/>
          <cell r="L204">
            <v>95.412844000000007</v>
          </cell>
          <cell r="M204"/>
          <cell r="N204">
            <v>91.228070000000002</v>
          </cell>
          <cell r="O204"/>
          <cell r="P204">
            <v>91.228070000000002</v>
          </cell>
          <cell r="Q204"/>
          <cell r="R204">
            <v>93.273543000000004</v>
          </cell>
          <cell r="S204"/>
          <cell r="T204" t="str">
            <v>N</v>
          </cell>
          <cell r="U204" t="str">
            <v>2021Q3-2022Q2</v>
          </cell>
          <cell r="V204" t="str">
            <v>77 EAST 43RD STREET, PATERSON, NJ, 07514</v>
          </cell>
          <cell r="W204">
            <v>44866</v>
          </cell>
        </row>
        <row r="205">
          <cell r="A205">
            <v>315332</v>
          </cell>
          <cell r="B205" t="str">
            <v>SOUTHERN OCEAN CENTER</v>
          </cell>
          <cell r="C205" t="str">
            <v>1361 ROUTE 72 WEST</v>
          </cell>
          <cell r="D205" t="str">
            <v>MANAHAWKIN</v>
          </cell>
          <cell r="E205" t="str">
            <v>NJ</v>
          </cell>
          <cell r="F205">
            <v>8050</v>
          </cell>
          <cell r="G205">
            <v>454</v>
          </cell>
          <cell r="H205" t="str">
            <v>Percentage of long-stay residents assessed and appropriately given the seasonal influenza vaccine</v>
          </cell>
          <cell r="I205" t="str">
            <v>Long Stay</v>
          </cell>
          <cell r="J205">
            <v>98.809523999999996</v>
          </cell>
          <cell r="K205"/>
          <cell r="L205">
            <v>98.809523999999996</v>
          </cell>
          <cell r="M205"/>
          <cell r="N205">
            <v>100</v>
          </cell>
          <cell r="O205"/>
          <cell r="P205">
            <v>100</v>
          </cell>
          <cell r="Q205"/>
          <cell r="R205">
            <v>99.431818000000007</v>
          </cell>
          <cell r="S205"/>
          <cell r="T205" t="str">
            <v>N</v>
          </cell>
          <cell r="U205" t="str">
            <v>2021Q3-2022Q2</v>
          </cell>
          <cell r="V205" t="str">
            <v>1361 ROUTE 72 WEST, MANAHAWKIN, NJ, 08050</v>
          </cell>
          <cell r="W205">
            <v>44866</v>
          </cell>
        </row>
        <row r="206">
          <cell r="A206">
            <v>315333</v>
          </cell>
          <cell r="B206" t="str">
            <v>COMPLETE CARE AT ARBORS</v>
          </cell>
          <cell r="C206" t="str">
            <v>1750 ROUTE 37 WEST</v>
          </cell>
          <cell r="D206" t="str">
            <v>TOMS RIVER</v>
          </cell>
          <cell r="E206" t="str">
            <v>NJ</v>
          </cell>
          <cell r="F206">
            <v>8757</v>
          </cell>
          <cell r="G206">
            <v>454</v>
          </cell>
          <cell r="H206" t="str">
            <v>Percentage of long-stay residents assessed and appropriately given the seasonal influenza vaccine</v>
          </cell>
          <cell r="I206" t="str">
            <v>Long Stay</v>
          </cell>
          <cell r="J206">
            <v>95.081967000000006</v>
          </cell>
          <cell r="K206"/>
          <cell r="L206">
            <v>95.081967000000006</v>
          </cell>
          <cell r="M206"/>
          <cell r="N206">
            <v>92.647058999999999</v>
          </cell>
          <cell r="O206"/>
          <cell r="P206">
            <v>92.647058999999999</v>
          </cell>
          <cell r="Q206"/>
          <cell r="R206">
            <v>93.798450000000003</v>
          </cell>
          <cell r="S206"/>
          <cell r="T206" t="str">
            <v>N</v>
          </cell>
          <cell r="U206" t="str">
            <v>2021Q3-2022Q2</v>
          </cell>
          <cell r="V206" t="str">
            <v>1750 ROUTE 37 WEST, TOMS RIVER, NJ, 08757</v>
          </cell>
          <cell r="W206">
            <v>44866</v>
          </cell>
        </row>
        <row r="207">
          <cell r="A207">
            <v>315335</v>
          </cell>
          <cell r="B207" t="str">
            <v>ATRIUM POST ACUTE CARE OF WAYNE</v>
          </cell>
          <cell r="C207" t="str">
            <v>1120 ALPS ROAD</v>
          </cell>
          <cell r="D207" t="str">
            <v>WAYNE</v>
          </cell>
          <cell r="E207" t="str">
            <v>NJ</v>
          </cell>
          <cell r="F207">
            <v>7470</v>
          </cell>
          <cell r="G207">
            <v>454</v>
          </cell>
          <cell r="H207" t="str">
            <v>Percentage of long-stay residents assessed and appropriately given the seasonal influenza vaccine</v>
          </cell>
          <cell r="I207" t="str">
            <v>Long Stay</v>
          </cell>
          <cell r="J207">
            <v>94.495412999999999</v>
          </cell>
          <cell r="K207"/>
          <cell r="L207">
            <v>94.495412999999999</v>
          </cell>
          <cell r="M207"/>
          <cell r="N207">
            <v>64</v>
          </cell>
          <cell r="O207"/>
          <cell r="P207">
            <v>64</v>
          </cell>
          <cell r="Q207"/>
          <cell r="R207">
            <v>78.205128000000002</v>
          </cell>
          <cell r="S207"/>
          <cell r="T207" t="str">
            <v>N</v>
          </cell>
          <cell r="U207" t="str">
            <v>2021Q3-2022Q2</v>
          </cell>
          <cell r="V207" t="str">
            <v>1120 ALPS ROAD, WAYNE, NJ, 07470</v>
          </cell>
          <cell r="W207">
            <v>44866</v>
          </cell>
        </row>
        <row r="208">
          <cell r="A208">
            <v>315336</v>
          </cell>
          <cell r="B208" t="str">
            <v>GARDENS AT MONROE HEALTHCARE AND REHABILITATION, T</v>
          </cell>
          <cell r="C208" t="str">
            <v>189 APPLEGARTH ROAD</v>
          </cell>
          <cell r="D208" t="str">
            <v>MONROE TOWNSHIP</v>
          </cell>
          <cell r="E208" t="str">
            <v>NJ</v>
          </cell>
          <cell r="F208">
            <v>8831</v>
          </cell>
          <cell r="G208">
            <v>454</v>
          </cell>
          <cell r="H208" t="str">
            <v>Percentage of long-stay residents assessed and appropriately given the seasonal influenza vaccine</v>
          </cell>
          <cell r="I208" t="str">
            <v>Long Stay</v>
          </cell>
          <cell r="J208">
            <v>100</v>
          </cell>
          <cell r="K208"/>
          <cell r="L208">
            <v>100</v>
          </cell>
          <cell r="M208"/>
          <cell r="N208">
            <v>100</v>
          </cell>
          <cell r="O208"/>
          <cell r="P208">
            <v>100</v>
          </cell>
          <cell r="Q208"/>
          <cell r="R208">
            <v>100</v>
          </cell>
          <cell r="S208"/>
          <cell r="T208" t="str">
            <v>N</v>
          </cell>
          <cell r="U208" t="str">
            <v>2021Q3-2022Q2</v>
          </cell>
          <cell r="V208" t="str">
            <v>189 APPLEGARTH ROAD, MONROE TOWNSHIP, NJ, 08831</v>
          </cell>
          <cell r="W208">
            <v>44866</v>
          </cell>
        </row>
        <row r="209">
          <cell r="A209">
            <v>315337</v>
          </cell>
          <cell r="B209" t="str">
            <v>MCAULEY HALL HEALTH CARE CENTE</v>
          </cell>
          <cell r="C209" t="str">
            <v>1633 HIGHWAY 22</v>
          </cell>
          <cell r="D209" t="str">
            <v>WATCHUNG</v>
          </cell>
          <cell r="E209" t="str">
            <v>NJ</v>
          </cell>
          <cell r="F209">
            <v>7069</v>
          </cell>
          <cell r="G209">
            <v>454</v>
          </cell>
          <cell r="H209" t="str">
            <v>Percentage of long-stay residents assessed and appropriately given the seasonal influenza vaccine</v>
          </cell>
          <cell r="I209" t="str">
            <v>Long Stay</v>
          </cell>
          <cell r="J209">
            <v>100</v>
          </cell>
          <cell r="K209"/>
          <cell r="L209">
            <v>100</v>
          </cell>
          <cell r="M209"/>
          <cell r="N209">
            <v>98.571428999999995</v>
          </cell>
          <cell r="O209"/>
          <cell r="P209">
            <v>98.571428999999995</v>
          </cell>
          <cell r="Q209"/>
          <cell r="R209">
            <v>99.193548000000007</v>
          </cell>
          <cell r="S209"/>
          <cell r="T209" t="str">
            <v>N</v>
          </cell>
          <cell r="U209" t="str">
            <v>2021Q3-2022Q2</v>
          </cell>
          <cell r="V209" t="str">
            <v>1633 HIGHWAY 22, WATCHUNG, NJ, 07069</v>
          </cell>
          <cell r="W209">
            <v>44866</v>
          </cell>
        </row>
        <row r="210">
          <cell r="A210">
            <v>315338</v>
          </cell>
          <cell r="B210" t="str">
            <v>MORRIS HALL/ST JOSEPH'S NURSING CENTER</v>
          </cell>
          <cell r="C210" t="str">
            <v>1 BISHOPS DRIVE</v>
          </cell>
          <cell r="D210" t="str">
            <v>LAWRENCEVILLE</v>
          </cell>
          <cell r="E210" t="str">
            <v>NJ</v>
          </cell>
          <cell r="F210">
            <v>8648</v>
          </cell>
          <cell r="G210">
            <v>454</v>
          </cell>
          <cell r="H210" t="str">
            <v>Percentage of long-stay residents assessed and appropriately given the seasonal influenza vaccine</v>
          </cell>
          <cell r="I210" t="str">
            <v>Long Stay</v>
          </cell>
          <cell r="J210">
            <v>99.236641000000006</v>
          </cell>
          <cell r="K210"/>
          <cell r="L210">
            <v>99.236641000000006</v>
          </cell>
          <cell r="M210"/>
          <cell r="N210">
            <v>100</v>
          </cell>
          <cell r="O210"/>
          <cell r="P210">
            <v>100</v>
          </cell>
          <cell r="Q210"/>
          <cell r="R210">
            <v>99.636364</v>
          </cell>
          <cell r="S210"/>
          <cell r="T210" t="str">
            <v>N</v>
          </cell>
          <cell r="U210" t="str">
            <v>2021Q3-2022Q2</v>
          </cell>
          <cell r="V210" t="str">
            <v>1 BISHOPS DRIVE, LAWRENCEVILLE, NJ, 08648</v>
          </cell>
          <cell r="W210">
            <v>44866</v>
          </cell>
        </row>
        <row r="211">
          <cell r="A211">
            <v>315339</v>
          </cell>
          <cell r="B211" t="str">
            <v>CARE ONE AT ORADELL</v>
          </cell>
          <cell r="C211" t="str">
            <v>600 KINDERKAMACK ROAD</v>
          </cell>
          <cell r="D211" t="str">
            <v>ORADELL</v>
          </cell>
          <cell r="E211" t="str">
            <v>NJ</v>
          </cell>
          <cell r="F211">
            <v>7649</v>
          </cell>
          <cell r="G211">
            <v>454</v>
          </cell>
          <cell r="H211" t="str">
            <v>Percentage of long-stay residents assessed and appropriately given the seasonal influenza vaccine</v>
          </cell>
          <cell r="I211" t="str">
            <v>Long Stay</v>
          </cell>
          <cell r="J211">
            <v>100</v>
          </cell>
          <cell r="K211"/>
          <cell r="L211">
            <v>100</v>
          </cell>
          <cell r="M211"/>
          <cell r="N211">
            <v>100</v>
          </cell>
          <cell r="O211"/>
          <cell r="P211">
            <v>100</v>
          </cell>
          <cell r="Q211"/>
          <cell r="R211">
            <v>100</v>
          </cell>
          <cell r="S211"/>
          <cell r="T211" t="str">
            <v>N</v>
          </cell>
          <cell r="U211" t="str">
            <v>2021Q3-2022Q2</v>
          </cell>
          <cell r="V211" t="str">
            <v>600 KINDERKAMACK ROAD, ORADELL, NJ, 07649</v>
          </cell>
          <cell r="W211">
            <v>44866</v>
          </cell>
        </row>
        <row r="212">
          <cell r="A212">
            <v>315340</v>
          </cell>
          <cell r="B212" t="str">
            <v>SEASHORE GARDENS LIVING CENTER</v>
          </cell>
          <cell r="C212" t="str">
            <v>22 WEST JIMMIE LEEDS ROAD</v>
          </cell>
          <cell r="D212" t="str">
            <v>GALLOWAY TOWNSHIP</v>
          </cell>
          <cell r="E212" t="str">
            <v>NJ</v>
          </cell>
          <cell r="F212">
            <v>8205</v>
          </cell>
          <cell r="G212">
            <v>454</v>
          </cell>
          <cell r="H212" t="str">
            <v>Percentage of long-stay residents assessed and appropriately given the seasonal influenza vaccine</v>
          </cell>
          <cell r="I212" t="str">
            <v>Long Stay</v>
          </cell>
          <cell r="J212">
            <v>100</v>
          </cell>
          <cell r="K212"/>
          <cell r="L212">
            <v>100</v>
          </cell>
          <cell r="M212"/>
          <cell r="N212">
            <v>100</v>
          </cell>
          <cell r="O212"/>
          <cell r="P212">
            <v>100</v>
          </cell>
          <cell r="Q212"/>
          <cell r="R212">
            <v>100</v>
          </cell>
          <cell r="S212"/>
          <cell r="T212" t="str">
            <v>N</v>
          </cell>
          <cell r="U212" t="str">
            <v>2021Q3-2022Q2</v>
          </cell>
          <cell r="V212" t="str">
            <v>22 WEST JIMMIE LEEDS ROAD, GALLOWAY TOWNSHIP, NJ, 08205</v>
          </cell>
          <cell r="W212">
            <v>44866</v>
          </cell>
        </row>
        <row r="213">
          <cell r="A213">
            <v>315341</v>
          </cell>
          <cell r="B213" t="str">
            <v>CLARK NURSING AND REHAB CNTR</v>
          </cell>
          <cell r="C213" t="str">
            <v>1213 WESTFIELD AVENUE</v>
          </cell>
          <cell r="D213" t="str">
            <v>CLARK</v>
          </cell>
          <cell r="E213" t="str">
            <v>NJ</v>
          </cell>
          <cell r="F213">
            <v>7066</v>
          </cell>
          <cell r="G213">
            <v>454</v>
          </cell>
          <cell r="H213" t="str">
            <v>Percentage of long-stay residents assessed and appropriately given the seasonal influenza vaccine</v>
          </cell>
          <cell r="I213" t="str">
            <v>Long Stay</v>
          </cell>
          <cell r="J213">
            <v>100</v>
          </cell>
          <cell r="K213"/>
          <cell r="L213">
            <v>100</v>
          </cell>
          <cell r="M213"/>
          <cell r="N213">
            <v>98.461538000000004</v>
          </cell>
          <cell r="O213"/>
          <cell r="P213">
            <v>98.461538000000004</v>
          </cell>
          <cell r="Q213"/>
          <cell r="R213">
            <v>99.270072999999996</v>
          </cell>
          <cell r="S213"/>
          <cell r="T213" t="str">
            <v>N</v>
          </cell>
          <cell r="U213" t="str">
            <v>2021Q3-2022Q2</v>
          </cell>
          <cell r="V213" t="str">
            <v>1213 WESTFIELD AVENUE, CLARK, NJ, 07066</v>
          </cell>
          <cell r="W213">
            <v>44866</v>
          </cell>
        </row>
        <row r="214">
          <cell r="A214">
            <v>315342</v>
          </cell>
          <cell r="B214" t="str">
            <v>MERIDIAN NURSING AND REHABILITATION AT BRICK</v>
          </cell>
          <cell r="C214" t="str">
            <v>415 JACK MARTIN BLVD</v>
          </cell>
          <cell r="D214" t="str">
            <v>BRICK</v>
          </cell>
          <cell r="E214" t="str">
            <v>NJ</v>
          </cell>
          <cell r="F214">
            <v>8724</v>
          </cell>
          <cell r="G214">
            <v>454</v>
          </cell>
          <cell r="H214" t="str">
            <v>Percentage of long-stay residents assessed and appropriately given the seasonal influenza vaccine</v>
          </cell>
          <cell r="I214" t="str">
            <v>Long Stay</v>
          </cell>
          <cell r="J214">
            <v>100</v>
          </cell>
          <cell r="K214"/>
          <cell r="L214">
            <v>100</v>
          </cell>
          <cell r="M214"/>
          <cell r="N214">
            <v>98.181818000000007</v>
          </cell>
          <cell r="O214"/>
          <cell r="P214">
            <v>98.181818000000007</v>
          </cell>
          <cell r="Q214"/>
          <cell r="R214">
            <v>99.137930999999995</v>
          </cell>
          <cell r="S214"/>
          <cell r="T214" t="str">
            <v>N</v>
          </cell>
          <cell r="U214" t="str">
            <v>2021Q3-2022Q2</v>
          </cell>
          <cell r="V214" t="str">
            <v>415 JACK MARTIN BLVD, BRICK, NJ, 08724</v>
          </cell>
          <cell r="W214">
            <v>44866</v>
          </cell>
        </row>
        <row r="215">
          <cell r="A215">
            <v>315343</v>
          </cell>
          <cell r="B215" t="str">
            <v>BROADWAY HOUSE FOR CONTINUING</v>
          </cell>
          <cell r="C215" t="str">
            <v>298 BROADWAY</v>
          </cell>
          <cell r="D215" t="str">
            <v>NEWARK</v>
          </cell>
          <cell r="E215" t="str">
            <v>NJ</v>
          </cell>
          <cell r="F215">
            <v>7104</v>
          </cell>
          <cell r="G215">
            <v>454</v>
          </cell>
          <cell r="H215" t="str">
            <v>Percentage of long-stay residents assessed and appropriately given the seasonal influenza vaccine</v>
          </cell>
          <cell r="I215" t="str">
            <v>Long Stay</v>
          </cell>
          <cell r="J215">
            <v>100</v>
          </cell>
          <cell r="K215"/>
          <cell r="L215">
            <v>100</v>
          </cell>
          <cell r="M215"/>
          <cell r="N215">
            <v>98.412698000000006</v>
          </cell>
          <cell r="O215"/>
          <cell r="P215">
            <v>98.412698000000006</v>
          </cell>
          <cell r="Q215"/>
          <cell r="R215">
            <v>99.21875</v>
          </cell>
          <cell r="S215"/>
          <cell r="T215" t="str">
            <v>N</v>
          </cell>
          <cell r="U215" t="str">
            <v>2021Q3-2022Q2</v>
          </cell>
          <cell r="V215" t="str">
            <v>298 BROADWAY, NEWARK, NJ, 07104</v>
          </cell>
          <cell r="W215">
            <v>44866</v>
          </cell>
        </row>
        <row r="216">
          <cell r="A216">
            <v>315344</v>
          </cell>
          <cell r="B216" t="str">
            <v>ALARIS HEALTH AT CASTLE HILL</v>
          </cell>
          <cell r="C216" t="str">
            <v>615 23RD STREET</v>
          </cell>
          <cell r="D216" t="str">
            <v>UNION CITY</v>
          </cell>
          <cell r="E216" t="str">
            <v>NJ</v>
          </cell>
          <cell r="F216">
            <v>7087</v>
          </cell>
          <cell r="G216">
            <v>454</v>
          </cell>
          <cell r="H216" t="str">
            <v>Percentage of long-stay residents assessed and appropriately given the seasonal influenza vaccine</v>
          </cell>
          <cell r="I216" t="str">
            <v>Long Stay</v>
          </cell>
          <cell r="J216">
            <v>100</v>
          </cell>
          <cell r="K216"/>
          <cell r="L216">
            <v>100</v>
          </cell>
          <cell r="M216"/>
          <cell r="N216">
            <v>99.193548000000007</v>
          </cell>
          <cell r="O216"/>
          <cell r="P216">
            <v>99.193548000000007</v>
          </cell>
          <cell r="Q216"/>
          <cell r="R216">
            <v>99.570814999999996</v>
          </cell>
          <cell r="S216"/>
          <cell r="T216" t="str">
            <v>N</v>
          </cell>
          <cell r="U216" t="str">
            <v>2021Q3-2022Q2</v>
          </cell>
          <cell r="V216" t="str">
            <v>615 23RD STREET, UNION CITY, NJ, 07087</v>
          </cell>
          <cell r="W216">
            <v>44866</v>
          </cell>
        </row>
        <row r="217">
          <cell r="A217">
            <v>315346</v>
          </cell>
          <cell r="B217" t="str">
            <v>N J VETERANS MEM HOME PARAMUS</v>
          </cell>
          <cell r="C217" t="str">
            <v>1 VETERANS DRIVE</v>
          </cell>
          <cell r="D217" t="str">
            <v>PARAMUS</v>
          </cell>
          <cell r="E217" t="str">
            <v>NJ</v>
          </cell>
          <cell r="F217">
            <v>7652</v>
          </cell>
          <cell r="G217">
            <v>454</v>
          </cell>
          <cell r="H217" t="str">
            <v>Percentage of long-stay residents assessed and appropriately given the seasonal influenza vaccine</v>
          </cell>
          <cell r="I217" t="str">
            <v>Long Stay</v>
          </cell>
          <cell r="J217">
            <v>99</v>
          </cell>
          <cell r="K217"/>
          <cell r="L217">
            <v>99</v>
          </cell>
          <cell r="M217"/>
          <cell r="N217">
            <v>98.974359000000007</v>
          </cell>
          <cell r="O217"/>
          <cell r="P217">
            <v>98.974359000000007</v>
          </cell>
          <cell r="Q217"/>
          <cell r="R217">
            <v>98.987341999999998</v>
          </cell>
          <cell r="S217"/>
          <cell r="T217" t="str">
            <v>N</v>
          </cell>
          <cell r="U217" t="str">
            <v>2021Q3-2022Q2</v>
          </cell>
          <cell r="V217" t="str">
            <v>1 VETERANS DRIVE, PARAMUS, NJ, 07652</v>
          </cell>
          <cell r="W217">
            <v>44866</v>
          </cell>
        </row>
        <row r="218">
          <cell r="A218">
            <v>315347</v>
          </cell>
          <cell r="B218" t="str">
            <v>HAMILTON PLACE AT THE PINES AT WHITING</v>
          </cell>
          <cell r="C218" t="str">
            <v>507 ROUTE 530</v>
          </cell>
          <cell r="D218" t="str">
            <v>WHITING</v>
          </cell>
          <cell r="E218" t="str">
            <v>NJ</v>
          </cell>
          <cell r="F218">
            <v>8759</v>
          </cell>
          <cell r="G218">
            <v>454</v>
          </cell>
          <cell r="H218" t="str">
            <v>Percentage of long-stay residents assessed and appropriately given the seasonal influenza vaccine</v>
          </cell>
          <cell r="I218" t="str">
            <v>Long Stay</v>
          </cell>
          <cell r="J218">
            <v>100</v>
          </cell>
          <cell r="K218"/>
          <cell r="L218">
            <v>100</v>
          </cell>
          <cell r="M218"/>
          <cell r="N218">
            <v>97.560975999999997</v>
          </cell>
          <cell r="O218"/>
          <cell r="P218">
            <v>97.560975999999997</v>
          </cell>
          <cell r="Q218"/>
          <cell r="R218">
            <v>98.823528999999994</v>
          </cell>
          <cell r="S218"/>
          <cell r="T218" t="str">
            <v>N</v>
          </cell>
          <cell r="U218" t="str">
            <v>2021Q3-2022Q2</v>
          </cell>
          <cell r="V218" t="str">
            <v>507 ROUTE 530, WHITING, NJ, 08759</v>
          </cell>
          <cell r="W218">
            <v>44866</v>
          </cell>
        </row>
        <row r="219">
          <cell r="A219">
            <v>315348</v>
          </cell>
          <cell r="B219" t="str">
            <v>HEALTH CENTER AT BLOOMINGDALE</v>
          </cell>
          <cell r="C219" t="str">
            <v>255 UNION AVE</v>
          </cell>
          <cell r="D219" t="str">
            <v>BLOOMINGDALE</v>
          </cell>
          <cell r="E219" t="str">
            <v>NJ</v>
          </cell>
          <cell r="F219">
            <v>7403</v>
          </cell>
          <cell r="G219">
            <v>454</v>
          </cell>
          <cell r="H219" t="str">
            <v>Percentage of long-stay residents assessed and appropriately given the seasonal influenza vaccine</v>
          </cell>
          <cell r="I219" t="str">
            <v>Long Stay</v>
          </cell>
          <cell r="J219">
            <v>100</v>
          </cell>
          <cell r="K219"/>
          <cell r="L219">
            <v>100</v>
          </cell>
          <cell r="M219"/>
          <cell r="N219">
            <v>100</v>
          </cell>
          <cell r="O219"/>
          <cell r="P219">
            <v>100</v>
          </cell>
          <cell r="Q219"/>
          <cell r="R219">
            <v>100</v>
          </cell>
          <cell r="S219"/>
          <cell r="T219" t="str">
            <v>N</v>
          </cell>
          <cell r="U219" t="str">
            <v>2021Q3-2022Q2</v>
          </cell>
          <cell r="V219" t="str">
            <v>255 UNION AVE, BLOOMINGDALE, NJ, 07403</v>
          </cell>
          <cell r="W219">
            <v>44866</v>
          </cell>
        </row>
        <row r="220">
          <cell r="A220">
            <v>315349</v>
          </cell>
          <cell r="B220" t="str">
            <v>COMPLETE CARE AT INGLEMOOR, LLC</v>
          </cell>
          <cell r="C220" t="str">
            <v>333 GRAND AVE</v>
          </cell>
          <cell r="D220" t="str">
            <v>ENGLEWOOD</v>
          </cell>
          <cell r="E220" t="str">
            <v>NJ</v>
          </cell>
          <cell r="F220">
            <v>7631</v>
          </cell>
          <cell r="G220">
            <v>454</v>
          </cell>
          <cell r="H220" t="str">
            <v>Percentage of long-stay residents assessed and appropriately given the seasonal influenza vaccine</v>
          </cell>
          <cell r="I220" t="str">
            <v>Long Stay</v>
          </cell>
          <cell r="J220">
            <v>100</v>
          </cell>
          <cell r="K220"/>
          <cell r="L220">
            <v>100</v>
          </cell>
          <cell r="M220"/>
          <cell r="N220">
            <v>97.826087000000001</v>
          </cell>
          <cell r="O220"/>
          <cell r="P220">
            <v>97.826087000000001</v>
          </cell>
          <cell r="Q220"/>
          <cell r="R220">
            <v>98.823528999999994</v>
          </cell>
          <cell r="S220"/>
          <cell r="T220" t="str">
            <v>N</v>
          </cell>
          <cell r="U220" t="str">
            <v>2021Q3-2022Q2</v>
          </cell>
          <cell r="V220" t="str">
            <v>333 GRAND AVE, ENGLEWOOD, NJ, 07631</v>
          </cell>
          <cell r="W220">
            <v>44866</v>
          </cell>
        </row>
        <row r="221">
          <cell r="A221">
            <v>315350</v>
          </cell>
          <cell r="B221" t="str">
            <v>NORTH CAPE CENTER</v>
          </cell>
          <cell r="C221" t="str">
            <v>700 TOWNBANK ROAD</v>
          </cell>
          <cell r="D221" t="str">
            <v>CAPE MAY</v>
          </cell>
          <cell r="E221" t="str">
            <v>NJ</v>
          </cell>
          <cell r="F221">
            <v>8204</v>
          </cell>
          <cell r="G221">
            <v>454</v>
          </cell>
          <cell r="H221" t="str">
            <v>Percentage of long-stay residents assessed and appropriately given the seasonal influenza vaccine</v>
          </cell>
          <cell r="I221" t="str">
            <v>Long Stay</v>
          </cell>
          <cell r="J221">
            <v>98.461538000000004</v>
          </cell>
          <cell r="K221"/>
          <cell r="L221">
            <v>98.461538000000004</v>
          </cell>
          <cell r="M221"/>
          <cell r="N221">
            <v>97.333332999999996</v>
          </cell>
          <cell r="O221"/>
          <cell r="P221">
            <v>97.333332999999996</v>
          </cell>
          <cell r="Q221"/>
          <cell r="R221">
            <v>97.857142999999994</v>
          </cell>
          <cell r="S221"/>
          <cell r="T221" t="str">
            <v>N</v>
          </cell>
          <cell r="U221" t="str">
            <v>2021Q3-2022Q2</v>
          </cell>
          <cell r="V221" t="str">
            <v>700 TOWNBANK ROAD, CAPE MAY, NJ, 08204</v>
          </cell>
          <cell r="W221">
            <v>44866</v>
          </cell>
        </row>
        <row r="222">
          <cell r="A222">
            <v>315351</v>
          </cell>
          <cell r="B222" t="str">
            <v>BRIGHTON GARDENS OF EDISON</v>
          </cell>
          <cell r="C222" t="str">
            <v>1801 OAKTREE ROAD</v>
          </cell>
          <cell r="D222" t="str">
            <v>EDISON</v>
          </cell>
          <cell r="E222" t="str">
            <v>NJ</v>
          </cell>
          <cell r="F222">
            <v>8820</v>
          </cell>
          <cell r="G222">
            <v>454</v>
          </cell>
          <cell r="H222" t="str">
            <v>Percentage of long-stay residents assessed and appropriately given the seasonal influenza vaccine</v>
          </cell>
          <cell r="I222" t="str">
            <v>Long Stay</v>
          </cell>
          <cell r="J222" t="str">
            <v>*</v>
          </cell>
          <cell r="K222">
            <v>9</v>
          </cell>
          <cell r="L222" t="str">
            <v>*</v>
          </cell>
          <cell r="M222">
            <v>9</v>
          </cell>
          <cell r="N222" t="str">
            <v>*</v>
          </cell>
          <cell r="O222">
            <v>9</v>
          </cell>
          <cell r="P222" t="str">
            <v>*</v>
          </cell>
          <cell r="Q222">
            <v>9</v>
          </cell>
          <cell r="R222">
            <v>100</v>
          </cell>
          <cell r="S222"/>
          <cell r="T222" t="str">
            <v>N</v>
          </cell>
          <cell r="U222" t="str">
            <v>2021Q3-2022Q2</v>
          </cell>
          <cell r="V222" t="str">
            <v>1801 OAKTREE ROAD, EDISON, NJ, 08820</v>
          </cell>
          <cell r="W222">
            <v>44866</v>
          </cell>
        </row>
        <row r="223">
          <cell r="A223">
            <v>315352</v>
          </cell>
          <cell r="B223" t="str">
            <v>ALARIS HEALTH AT ST MARY'S</v>
          </cell>
          <cell r="C223" t="str">
            <v>135 SOUTH CENTER STREET</v>
          </cell>
          <cell r="D223" t="str">
            <v>ORANGE</v>
          </cell>
          <cell r="E223" t="str">
            <v>NJ</v>
          </cell>
          <cell r="F223">
            <v>7050</v>
          </cell>
          <cell r="G223">
            <v>454</v>
          </cell>
          <cell r="H223" t="str">
            <v>Percentage of long-stay residents assessed and appropriately given the seasonal influenza vaccine</v>
          </cell>
          <cell r="I223" t="str">
            <v>Long Stay</v>
          </cell>
          <cell r="J223">
            <v>99.253731000000002</v>
          </cell>
          <cell r="K223"/>
          <cell r="L223">
            <v>99.253731000000002</v>
          </cell>
          <cell r="M223"/>
          <cell r="N223">
            <v>100</v>
          </cell>
          <cell r="O223"/>
          <cell r="P223">
            <v>100</v>
          </cell>
          <cell r="Q223"/>
          <cell r="R223">
            <v>99.613900000000001</v>
          </cell>
          <cell r="S223"/>
          <cell r="T223" t="str">
            <v>N</v>
          </cell>
          <cell r="U223" t="str">
            <v>2021Q3-2022Q2</v>
          </cell>
          <cell r="V223" t="str">
            <v>135 SOUTH CENTER STREET, ORANGE, NJ, 07050</v>
          </cell>
          <cell r="W223">
            <v>44866</v>
          </cell>
        </row>
        <row r="224">
          <cell r="A224">
            <v>315353</v>
          </cell>
          <cell r="B224" t="str">
            <v>CRANBURY CENTER</v>
          </cell>
          <cell r="C224" t="str">
            <v>292 APPLEGARTH ROAD</v>
          </cell>
          <cell r="D224" t="str">
            <v>MONROE TOWNSHIP</v>
          </cell>
          <cell r="E224" t="str">
            <v>NJ</v>
          </cell>
          <cell r="F224">
            <v>8831</v>
          </cell>
          <cell r="G224">
            <v>454</v>
          </cell>
          <cell r="H224" t="str">
            <v>Percentage of long-stay residents assessed and appropriately given the seasonal influenza vaccine</v>
          </cell>
          <cell r="I224" t="str">
            <v>Long Stay</v>
          </cell>
          <cell r="J224">
            <v>100</v>
          </cell>
          <cell r="K224"/>
          <cell r="L224">
            <v>100</v>
          </cell>
          <cell r="M224"/>
          <cell r="N224">
            <v>100</v>
          </cell>
          <cell r="O224"/>
          <cell r="P224">
            <v>100</v>
          </cell>
          <cell r="Q224"/>
          <cell r="R224">
            <v>100</v>
          </cell>
          <cell r="S224"/>
          <cell r="T224" t="str">
            <v>N</v>
          </cell>
          <cell r="U224" t="str">
            <v>2021Q3-2022Q2</v>
          </cell>
          <cell r="V224" t="str">
            <v>292 APPLEGARTH ROAD, MONROE TOWNSHIP, NJ, 08831</v>
          </cell>
          <cell r="W224">
            <v>44866</v>
          </cell>
        </row>
        <row r="225">
          <cell r="A225">
            <v>315354</v>
          </cell>
          <cell r="B225" t="str">
            <v>SUNNYSIDE MANOR</v>
          </cell>
          <cell r="C225" t="str">
            <v>2500 RIDGEWOOD ROAD</v>
          </cell>
          <cell r="D225" t="str">
            <v>WALL</v>
          </cell>
          <cell r="E225" t="str">
            <v>NJ</v>
          </cell>
          <cell r="F225">
            <v>7719</v>
          </cell>
          <cell r="G225">
            <v>454</v>
          </cell>
          <cell r="H225" t="str">
            <v>Percentage of long-stay residents assessed and appropriately given the seasonal influenza vaccine</v>
          </cell>
          <cell r="I225" t="str">
            <v>Long Stay</v>
          </cell>
          <cell r="J225">
            <v>100</v>
          </cell>
          <cell r="K225"/>
          <cell r="L225">
            <v>100</v>
          </cell>
          <cell r="M225"/>
          <cell r="N225">
            <v>100</v>
          </cell>
          <cell r="O225"/>
          <cell r="P225">
            <v>100</v>
          </cell>
          <cell r="Q225"/>
          <cell r="R225">
            <v>100</v>
          </cell>
          <cell r="S225"/>
          <cell r="T225" t="str">
            <v>N</v>
          </cell>
          <cell r="U225" t="str">
            <v>2021Q3-2022Q2</v>
          </cell>
          <cell r="V225" t="str">
            <v>2500 RIDGEWOOD ROAD, WALL, NJ, 07719</v>
          </cell>
          <cell r="W225">
            <v>44866</v>
          </cell>
        </row>
        <row r="226">
          <cell r="A226">
            <v>315355</v>
          </cell>
          <cell r="B226" t="str">
            <v>REGENCY GRANDE NURS &amp; REHAB CE</v>
          </cell>
          <cell r="C226" t="str">
            <v>65 NORTH SUSSEX STREET</v>
          </cell>
          <cell r="D226" t="str">
            <v>DOVER</v>
          </cell>
          <cell r="E226" t="str">
            <v>NJ</v>
          </cell>
          <cell r="F226">
            <v>7801</v>
          </cell>
          <cell r="G226">
            <v>454</v>
          </cell>
          <cell r="H226" t="str">
            <v>Percentage of long-stay residents assessed and appropriately given the seasonal influenza vaccine</v>
          </cell>
          <cell r="I226" t="str">
            <v>Long Stay</v>
          </cell>
          <cell r="J226">
            <v>99.099098999999995</v>
          </cell>
          <cell r="K226"/>
          <cell r="L226">
            <v>99.099098999999995</v>
          </cell>
          <cell r="M226"/>
          <cell r="N226">
            <v>99.074073999999996</v>
          </cell>
          <cell r="O226"/>
          <cell r="P226">
            <v>99.074073999999996</v>
          </cell>
          <cell r="Q226"/>
          <cell r="R226">
            <v>99.086758000000003</v>
          </cell>
          <cell r="S226"/>
          <cell r="T226" t="str">
            <v>N</v>
          </cell>
          <cell r="U226" t="str">
            <v>2021Q3-2022Q2</v>
          </cell>
          <cell r="V226" t="str">
            <v>65 NORTH SUSSEX STREET, DOVER, NJ, 07801</v>
          </cell>
          <cell r="W226">
            <v>44866</v>
          </cell>
        </row>
        <row r="227">
          <cell r="A227">
            <v>315356</v>
          </cell>
          <cell r="B227" t="str">
            <v>SKILLED NURSING AT FELLOWSHIP VILLAGE</v>
          </cell>
          <cell r="C227" t="str">
            <v>8000 FELLOWSHIP DRIVE</v>
          </cell>
          <cell r="D227" t="str">
            <v>BASKING RIDGE</v>
          </cell>
          <cell r="E227" t="str">
            <v>NJ</v>
          </cell>
          <cell r="F227">
            <v>7920</v>
          </cell>
          <cell r="G227">
            <v>454</v>
          </cell>
          <cell r="H227" t="str">
            <v>Percentage of long-stay residents assessed and appropriately given the seasonal influenza vaccine</v>
          </cell>
          <cell r="I227" t="str">
            <v>Long Stay</v>
          </cell>
          <cell r="J227">
            <v>100</v>
          </cell>
          <cell r="K227"/>
          <cell r="L227">
            <v>100</v>
          </cell>
          <cell r="M227"/>
          <cell r="N227">
            <v>100</v>
          </cell>
          <cell r="O227"/>
          <cell r="P227">
            <v>100</v>
          </cell>
          <cell r="Q227"/>
          <cell r="R227">
            <v>100</v>
          </cell>
          <cell r="S227"/>
          <cell r="T227" t="str">
            <v>N</v>
          </cell>
          <cell r="U227" t="str">
            <v>2021Q3-2022Q2</v>
          </cell>
          <cell r="V227" t="str">
            <v>8000 FELLOWSHIP DRIVE, BASKING RIDGE, NJ, 07920</v>
          </cell>
          <cell r="W227">
            <v>44866</v>
          </cell>
        </row>
        <row r="228">
          <cell r="A228">
            <v>315357</v>
          </cell>
          <cell r="B228" t="str">
            <v>ALARIS HEALTH AT CEDAR GROVE</v>
          </cell>
          <cell r="C228" t="str">
            <v>110 GROVE AVE</v>
          </cell>
          <cell r="D228" t="str">
            <v>CEDAR GROVE</v>
          </cell>
          <cell r="E228" t="str">
            <v>NJ</v>
          </cell>
          <cell r="F228">
            <v>7009</v>
          </cell>
          <cell r="G228">
            <v>454</v>
          </cell>
          <cell r="H228" t="str">
            <v>Percentage of long-stay residents assessed and appropriately given the seasonal influenza vaccine</v>
          </cell>
          <cell r="I228" t="str">
            <v>Long Stay</v>
          </cell>
          <cell r="J228">
            <v>100</v>
          </cell>
          <cell r="K228"/>
          <cell r="L228">
            <v>100</v>
          </cell>
          <cell r="M228"/>
          <cell r="N228">
            <v>100</v>
          </cell>
          <cell r="O228"/>
          <cell r="P228">
            <v>100</v>
          </cell>
          <cell r="Q228"/>
          <cell r="R228">
            <v>100</v>
          </cell>
          <cell r="S228"/>
          <cell r="T228" t="str">
            <v>N</v>
          </cell>
          <cell r="U228" t="str">
            <v>2021Q3-2022Q2</v>
          </cell>
          <cell r="V228" t="str">
            <v>110 GROVE AVE, CEDAR GROVE, NJ, 07009</v>
          </cell>
          <cell r="W228">
            <v>44866</v>
          </cell>
        </row>
        <row r="229">
          <cell r="A229">
            <v>315358</v>
          </cell>
          <cell r="B229" t="str">
            <v>MEADOWVIEW NURSING AND REHABILITATION CENTER</v>
          </cell>
          <cell r="C229" t="str">
            <v>235 DOLPHIN AVE</v>
          </cell>
          <cell r="D229" t="str">
            <v>NORTHFIELD</v>
          </cell>
          <cell r="E229" t="str">
            <v>NJ</v>
          </cell>
          <cell r="F229">
            <v>8225</v>
          </cell>
          <cell r="G229">
            <v>454</v>
          </cell>
          <cell r="H229" t="str">
            <v>Percentage of long-stay residents assessed and appropriately given the seasonal influenza vaccine</v>
          </cell>
          <cell r="I229" t="str">
            <v>Long Stay</v>
          </cell>
          <cell r="J229">
            <v>100</v>
          </cell>
          <cell r="K229"/>
          <cell r="L229">
            <v>100</v>
          </cell>
          <cell r="M229"/>
          <cell r="N229">
            <v>99.038461999999996</v>
          </cell>
          <cell r="O229"/>
          <cell r="P229">
            <v>99.038461999999996</v>
          </cell>
          <cell r="Q229"/>
          <cell r="R229">
            <v>99.512195000000006</v>
          </cell>
          <cell r="S229"/>
          <cell r="T229" t="str">
            <v>N</v>
          </cell>
          <cell r="U229" t="str">
            <v>2021Q3-2022Q2</v>
          </cell>
          <cell r="V229" t="str">
            <v>235 DOLPHIN AVE, NORTHFIELD, NJ, 08225</v>
          </cell>
          <cell r="W229">
            <v>44866</v>
          </cell>
        </row>
        <row r="230">
          <cell r="A230">
            <v>315359</v>
          </cell>
          <cell r="B230" t="str">
            <v>ALLIANCE CARE REHABILITATION AND NURSING CENTER</v>
          </cell>
          <cell r="C230" t="str">
            <v>155 40TH STREET</v>
          </cell>
          <cell r="D230" t="str">
            <v>IRVINGTON</v>
          </cell>
          <cell r="E230" t="str">
            <v>NJ</v>
          </cell>
          <cell r="F230">
            <v>7111</v>
          </cell>
          <cell r="G230">
            <v>454</v>
          </cell>
          <cell r="H230" t="str">
            <v>Percentage of long-stay residents assessed and appropriately given the seasonal influenza vaccine</v>
          </cell>
          <cell r="I230" t="str">
            <v>Long Stay</v>
          </cell>
          <cell r="J230">
            <v>86.111110999999994</v>
          </cell>
          <cell r="K230"/>
          <cell r="L230">
            <v>86.111110999999994</v>
          </cell>
          <cell r="M230"/>
          <cell r="N230">
            <v>98.058251999999996</v>
          </cell>
          <cell r="O230"/>
          <cell r="P230">
            <v>98.058251999999996</v>
          </cell>
          <cell r="Q230"/>
          <cell r="R230">
            <v>91.943128000000002</v>
          </cell>
          <cell r="S230"/>
          <cell r="T230" t="str">
            <v>N</v>
          </cell>
          <cell r="U230" t="str">
            <v>2021Q3-2022Q2</v>
          </cell>
          <cell r="V230" t="str">
            <v>155 40TH STREET, IRVINGTON, NJ, 07111</v>
          </cell>
          <cell r="W230">
            <v>44866</v>
          </cell>
        </row>
        <row r="231">
          <cell r="A231">
            <v>315360</v>
          </cell>
          <cell r="B231" t="str">
            <v>EMERSON HEALTH CARE CENTER</v>
          </cell>
          <cell r="C231" t="str">
            <v>100 KINDERKAMACK ROAD</v>
          </cell>
          <cell r="D231" t="str">
            <v>EMERSON</v>
          </cell>
          <cell r="E231" t="str">
            <v>NJ</v>
          </cell>
          <cell r="F231">
            <v>7630</v>
          </cell>
          <cell r="G231">
            <v>454</v>
          </cell>
          <cell r="H231" t="str">
            <v>Percentage of long-stay residents assessed and appropriately given the seasonal influenza vaccine</v>
          </cell>
          <cell r="I231" t="str">
            <v>Long Stay</v>
          </cell>
          <cell r="J231">
            <v>100</v>
          </cell>
          <cell r="K231"/>
          <cell r="L231">
            <v>100</v>
          </cell>
          <cell r="M231"/>
          <cell r="N231">
            <v>99.090908999999996</v>
          </cell>
          <cell r="O231"/>
          <cell r="P231">
            <v>99.090908999999996</v>
          </cell>
          <cell r="Q231"/>
          <cell r="R231">
            <v>99.497487000000007</v>
          </cell>
          <cell r="S231"/>
          <cell r="T231" t="str">
            <v>N</v>
          </cell>
          <cell r="U231" t="str">
            <v>2021Q3-2022Q2</v>
          </cell>
          <cell r="V231" t="str">
            <v>100 KINDERKAMACK ROAD, EMERSON, NJ, 07630</v>
          </cell>
          <cell r="W231">
            <v>44866</v>
          </cell>
        </row>
        <row r="232">
          <cell r="A232">
            <v>315361</v>
          </cell>
          <cell r="B232" t="str">
            <v>PREAKNESS HEALTHCARE CENTER</v>
          </cell>
          <cell r="C232" t="str">
            <v>305 OLDHAM ROAD</v>
          </cell>
          <cell r="D232" t="str">
            <v>WAYNE</v>
          </cell>
          <cell r="E232" t="str">
            <v>NJ</v>
          </cell>
          <cell r="F232">
            <v>7470</v>
          </cell>
          <cell r="G232">
            <v>454</v>
          </cell>
          <cell r="H232" t="str">
            <v>Percentage of long-stay residents assessed and appropriately given the seasonal influenza vaccine</v>
          </cell>
          <cell r="I232" t="str">
            <v>Long Stay</v>
          </cell>
          <cell r="J232">
            <v>100</v>
          </cell>
          <cell r="K232"/>
          <cell r="L232">
            <v>100</v>
          </cell>
          <cell r="M232"/>
          <cell r="N232">
            <v>100</v>
          </cell>
          <cell r="O232"/>
          <cell r="P232">
            <v>100</v>
          </cell>
          <cell r="Q232"/>
          <cell r="R232">
            <v>100</v>
          </cell>
          <cell r="S232"/>
          <cell r="T232" t="str">
            <v>N</v>
          </cell>
          <cell r="U232" t="str">
            <v>2021Q3-2022Q2</v>
          </cell>
          <cell r="V232" t="str">
            <v>305 OLDHAM ROAD, WAYNE, NJ, 07470</v>
          </cell>
          <cell r="W232">
            <v>44866</v>
          </cell>
        </row>
        <row r="233">
          <cell r="A233">
            <v>315362</v>
          </cell>
          <cell r="B233" t="str">
            <v>COMPLETE CARE AT PARK PLACE, LLC</v>
          </cell>
          <cell r="C233" t="str">
            <v>2 DEER PARK DRIVE</v>
          </cell>
          <cell r="D233" t="str">
            <v>MONMOUTH JUNCTION</v>
          </cell>
          <cell r="E233" t="str">
            <v>NJ</v>
          </cell>
          <cell r="F233">
            <v>8852</v>
          </cell>
          <cell r="G233">
            <v>454</v>
          </cell>
          <cell r="H233" t="str">
            <v>Percentage of long-stay residents assessed and appropriately given the seasonal influenza vaccine</v>
          </cell>
          <cell r="I233" t="str">
            <v>Long Stay</v>
          </cell>
          <cell r="J233">
            <v>98.571428999999995</v>
          </cell>
          <cell r="K233"/>
          <cell r="L233">
            <v>98.571428999999995</v>
          </cell>
          <cell r="M233"/>
          <cell r="N233">
            <v>97.402597</v>
          </cell>
          <cell r="O233"/>
          <cell r="P233">
            <v>97.402597</v>
          </cell>
          <cell r="Q233"/>
          <cell r="R233">
            <v>97.959183999999993</v>
          </cell>
          <cell r="S233"/>
          <cell r="T233" t="str">
            <v>N</v>
          </cell>
          <cell r="U233" t="str">
            <v>2021Q3-2022Q2</v>
          </cell>
          <cell r="V233" t="str">
            <v>2 DEER PARK DRIVE, MONMOUTH JUNCTION, NJ, 08852</v>
          </cell>
          <cell r="W233">
            <v>44866</v>
          </cell>
        </row>
        <row r="234">
          <cell r="A234">
            <v>315363</v>
          </cell>
          <cell r="B234" t="str">
            <v>MONTCLAIR CARE CENTER</v>
          </cell>
          <cell r="C234" t="str">
            <v>111-115 GATES AVENUE</v>
          </cell>
          <cell r="D234" t="str">
            <v>MONTCLAIR</v>
          </cell>
          <cell r="E234" t="str">
            <v>NJ</v>
          </cell>
          <cell r="F234">
            <v>7042</v>
          </cell>
          <cell r="G234">
            <v>454</v>
          </cell>
          <cell r="H234" t="str">
            <v>Percentage of long-stay residents assessed and appropriately given the seasonal influenza vaccine</v>
          </cell>
          <cell r="I234" t="str">
            <v>Long Stay</v>
          </cell>
          <cell r="J234">
            <v>100</v>
          </cell>
          <cell r="K234"/>
          <cell r="L234">
            <v>100</v>
          </cell>
          <cell r="M234"/>
          <cell r="N234">
            <v>100</v>
          </cell>
          <cell r="O234"/>
          <cell r="P234">
            <v>100</v>
          </cell>
          <cell r="Q234"/>
          <cell r="R234">
            <v>100</v>
          </cell>
          <cell r="S234"/>
          <cell r="T234" t="str">
            <v>N</v>
          </cell>
          <cell r="U234" t="str">
            <v>2021Q3-2022Q2</v>
          </cell>
          <cell r="V234" t="str">
            <v>111-115 GATES AVENUE, MONTCLAIR, NJ, 07042</v>
          </cell>
          <cell r="W234">
            <v>44866</v>
          </cell>
        </row>
        <row r="235">
          <cell r="A235">
            <v>315364</v>
          </cell>
          <cell r="B235" t="str">
            <v>JERSEY SHORE CENTER</v>
          </cell>
          <cell r="C235" t="str">
            <v>3 INDUSTRIAL WAY EAST</v>
          </cell>
          <cell r="D235" t="str">
            <v>EATONTOWN</v>
          </cell>
          <cell r="E235" t="str">
            <v>NJ</v>
          </cell>
          <cell r="F235">
            <v>7724</v>
          </cell>
          <cell r="G235">
            <v>454</v>
          </cell>
          <cell r="H235" t="str">
            <v>Percentage of long-stay residents assessed and appropriately given the seasonal influenza vaccine</v>
          </cell>
          <cell r="I235" t="str">
            <v>Long Stay</v>
          </cell>
          <cell r="J235">
            <v>99.173553999999996</v>
          </cell>
          <cell r="K235"/>
          <cell r="L235">
            <v>99.173553999999996</v>
          </cell>
          <cell r="M235"/>
          <cell r="N235">
            <v>98.319327999999999</v>
          </cell>
          <cell r="O235"/>
          <cell r="P235">
            <v>98.319327999999999</v>
          </cell>
          <cell r="Q235"/>
          <cell r="R235">
            <v>98.75</v>
          </cell>
          <cell r="S235"/>
          <cell r="T235" t="str">
            <v>N</v>
          </cell>
          <cell r="U235" t="str">
            <v>2021Q3-2022Q2</v>
          </cell>
          <cell r="V235" t="str">
            <v>3 INDUSTRIAL WAY EAST, EATONTOWN, NJ, 07724</v>
          </cell>
          <cell r="W235">
            <v>44866</v>
          </cell>
        </row>
        <row r="236">
          <cell r="A236">
            <v>315365</v>
          </cell>
          <cell r="B236" t="str">
            <v>MERIDIAN NURSING AND REHABILITATION AT OCEAN GROVE</v>
          </cell>
          <cell r="C236" t="str">
            <v>160 MAIN STREET</v>
          </cell>
          <cell r="D236" t="str">
            <v>OCEAN GROVE</v>
          </cell>
          <cell r="E236" t="str">
            <v>NJ</v>
          </cell>
          <cell r="F236">
            <v>7756</v>
          </cell>
          <cell r="G236">
            <v>454</v>
          </cell>
          <cell r="H236" t="str">
            <v>Percentage of long-stay residents assessed and appropriately given the seasonal influenza vaccine</v>
          </cell>
          <cell r="I236" t="str">
            <v>Long Stay</v>
          </cell>
          <cell r="J236">
            <v>100</v>
          </cell>
          <cell r="K236"/>
          <cell r="L236">
            <v>100</v>
          </cell>
          <cell r="M236"/>
          <cell r="N236">
            <v>100</v>
          </cell>
          <cell r="O236"/>
          <cell r="P236">
            <v>100</v>
          </cell>
          <cell r="Q236"/>
          <cell r="R236">
            <v>100</v>
          </cell>
          <cell r="S236"/>
          <cell r="T236" t="str">
            <v>N</v>
          </cell>
          <cell r="U236" t="str">
            <v>2021Q3-2022Q2</v>
          </cell>
          <cell r="V236" t="str">
            <v>160 MAIN STREET, OCEAN GROVE, NJ, 07756</v>
          </cell>
          <cell r="W236">
            <v>44866</v>
          </cell>
        </row>
        <row r="237">
          <cell r="A237">
            <v>315366</v>
          </cell>
          <cell r="B237" t="str">
            <v>ALARIS HEALTH AT BELGROVE</v>
          </cell>
          <cell r="C237" t="str">
            <v>195 BELGROVE DRIVE</v>
          </cell>
          <cell r="D237" t="str">
            <v>KEARNY</v>
          </cell>
          <cell r="E237" t="str">
            <v>NJ</v>
          </cell>
          <cell r="F237">
            <v>7032</v>
          </cell>
          <cell r="G237">
            <v>454</v>
          </cell>
          <cell r="H237" t="str">
            <v>Percentage of long-stay residents assessed and appropriately given the seasonal influenza vaccine</v>
          </cell>
          <cell r="I237" t="str">
            <v>Long Stay</v>
          </cell>
          <cell r="J237">
            <v>100</v>
          </cell>
          <cell r="K237"/>
          <cell r="L237">
            <v>100</v>
          </cell>
          <cell r="M237"/>
          <cell r="N237">
            <v>92.857142999999994</v>
          </cell>
          <cell r="O237"/>
          <cell r="P237">
            <v>92.857142999999994</v>
          </cell>
          <cell r="Q237"/>
          <cell r="R237">
            <v>95.238095000000001</v>
          </cell>
          <cell r="S237"/>
          <cell r="T237" t="str">
            <v>N</v>
          </cell>
          <cell r="U237" t="str">
            <v>2021Q3-2022Q2</v>
          </cell>
          <cell r="V237" t="str">
            <v>195 BELGROVE DRIVE, KEARNY, NJ, 07032</v>
          </cell>
          <cell r="W237">
            <v>44866</v>
          </cell>
        </row>
        <row r="238">
          <cell r="A238">
            <v>315367</v>
          </cell>
          <cell r="B238" t="str">
            <v>REGENCY HERITAGE NURSING AND REHABILITATION CENTER</v>
          </cell>
          <cell r="C238" t="str">
            <v>380 DEMOTT LANE</v>
          </cell>
          <cell r="D238" t="str">
            <v>SOMERSET</v>
          </cell>
          <cell r="E238" t="str">
            <v>NJ</v>
          </cell>
          <cell r="F238">
            <v>8873</v>
          </cell>
          <cell r="G238">
            <v>454</v>
          </cell>
          <cell r="H238" t="str">
            <v>Percentage of long-stay residents assessed and appropriately given the seasonal influenza vaccine</v>
          </cell>
          <cell r="I238" t="str">
            <v>Long Stay</v>
          </cell>
          <cell r="J238">
            <v>98.709676999999999</v>
          </cell>
          <cell r="K238"/>
          <cell r="L238">
            <v>98.709676999999999</v>
          </cell>
          <cell r="M238"/>
          <cell r="N238">
            <v>99.393939000000003</v>
          </cell>
          <cell r="O238"/>
          <cell r="P238">
            <v>99.393939000000003</v>
          </cell>
          <cell r="Q238"/>
          <cell r="R238">
            <v>99.0625</v>
          </cell>
          <cell r="S238"/>
          <cell r="T238" t="str">
            <v>N</v>
          </cell>
          <cell r="U238" t="str">
            <v>2021Q3-2022Q2</v>
          </cell>
          <cell r="V238" t="str">
            <v>380 DEMOTT LANE, SOMERSET, NJ, 08873</v>
          </cell>
          <cell r="W238">
            <v>44866</v>
          </cell>
        </row>
        <row r="239">
          <cell r="A239">
            <v>315369</v>
          </cell>
          <cell r="B239" t="str">
            <v>CARE ONE AT VALLEY</v>
          </cell>
          <cell r="C239" t="str">
            <v>300 OLD HOOK ROAD</v>
          </cell>
          <cell r="D239" t="str">
            <v>WESTWOOD</v>
          </cell>
          <cell r="E239" t="str">
            <v>NJ</v>
          </cell>
          <cell r="F239">
            <v>7675</v>
          </cell>
          <cell r="G239">
            <v>454</v>
          </cell>
          <cell r="H239" t="str">
            <v>Percentage of long-stay residents assessed and appropriately given the seasonal influenza vaccine</v>
          </cell>
          <cell r="I239" t="str">
            <v>Long Stay</v>
          </cell>
          <cell r="J239">
            <v>97.727272999999997</v>
          </cell>
          <cell r="K239"/>
          <cell r="L239">
            <v>97.727272999999997</v>
          </cell>
          <cell r="M239"/>
          <cell r="N239">
            <v>84</v>
          </cell>
          <cell r="O239"/>
          <cell r="P239">
            <v>84</v>
          </cell>
          <cell r="Q239"/>
          <cell r="R239">
            <v>90.425532000000004</v>
          </cell>
          <cell r="S239"/>
          <cell r="T239" t="str">
            <v>N</v>
          </cell>
          <cell r="U239" t="str">
            <v>2021Q3-2022Q2</v>
          </cell>
          <cell r="V239" t="str">
            <v>300 OLD HOOK ROAD, WESTWOOD, NJ, 07675</v>
          </cell>
          <cell r="W239">
            <v>44866</v>
          </cell>
        </row>
        <row r="240">
          <cell r="A240">
            <v>315370</v>
          </cell>
          <cell r="B240" t="str">
            <v>SPRING HILLS POST ACUTE PRINCETON</v>
          </cell>
          <cell r="C240" t="str">
            <v>5000 WINDROW DRIVE</v>
          </cell>
          <cell r="D240" t="str">
            <v>PRINCETON</v>
          </cell>
          <cell r="E240" t="str">
            <v>NJ</v>
          </cell>
          <cell r="F240">
            <v>8540</v>
          </cell>
          <cell r="G240">
            <v>454</v>
          </cell>
          <cell r="H240" t="str">
            <v>Percentage of long-stay residents assessed and appropriately given the seasonal influenza vaccine</v>
          </cell>
          <cell r="I240" t="str">
            <v>Long Stay</v>
          </cell>
          <cell r="J240">
            <v>93.877550999999997</v>
          </cell>
          <cell r="K240"/>
          <cell r="L240">
            <v>93.877550999999997</v>
          </cell>
          <cell r="M240"/>
          <cell r="N240">
            <v>84.761904999999999</v>
          </cell>
          <cell r="O240"/>
          <cell r="P240">
            <v>84.761904999999999</v>
          </cell>
          <cell r="Q240"/>
          <cell r="R240">
            <v>89.162561999999994</v>
          </cell>
          <cell r="S240"/>
          <cell r="T240" t="str">
            <v>N</v>
          </cell>
          <cell r="U240" t="str">
            <v>2021Q3-2022Q2</v>
          </cell>
          <cell r="V240" t="str">
            <v>5000 WINDROW DRIVE, PRINCETON, NJ, 08540</v>
          </cell>
          <cell r="W240">
            <v>44866</v>
          </cell>
        </row>
        <row r="241">
          <cell r="A241">
            <v>315372</v>
          </cell>
          <cell r="B241" t="str">
            <v>WHITE HOUSE HLTHCR &amp; REHAB CTR</v>
          </cell>
          <cell r="C241" t="str">
            <v>560 BERKELEY AVENUE</v>
          </cell>
          <cell r="D241" t="str">
            <v>ORANGE</v>
          </cell>
          <cell r="E241" t="str">
            <v>NJ</v>
          </cell>
          <cell r="F241">
            <v>7050</v>
          </cell>
          <cell r="G241">
            <v>454</v>
          </cell>
          <cell r="H241" t="str">
            <v>Percentage of long-stay residents assessed and appropriately given the seasonal influenza vaccine</v>
          </cell>
          <cell r="I241" t="str">
            <v>Long Stay</v>
          </cell>
          <cell r="J241">
            <v>100</v>
          </cell>
          <cell r="K241"/>
          <cell r="L241">
            <v>100</v>
          </cell>
          <cell r="M241"/>
          <cell r="N241">
            <v>89.84375</v>
          </cell>
          <cell r="O241"/>
          <cell r="P241">
            <v>89.84375</v>
          </cell>
          <cell r="Q241"/>
          <cell r="R241">
            <v>94.628099000000006</v>
          </cell>
          <cell r="S241"/>
          <cell r="T241" t="str">
            <v>N</v>
          </cell>
          <cell r="U241" t="str">
            <v>2021Q3-2022Q2</v>
          </cell>
          <cell r="V241" t="str">
            <v>560 BERKELEY AVENUE, ORANGE, NJ, 07050</v>
          </cell>
          <cell r="W241">
            <v>44866</v>
          </cell>
        </row>
        <row r="242">
          <cell r="A242">
            <v>315374</v>
          </cell>
          <cell r="B242" t="str">
            <v>DE LA SALLE HALL</v>
          </cell>
          <cell r="C242" t="str">
            <v>810 NEWMAN SPRINGS RD</v>
          </cell>
          <cell r="D242" t="str">
            <v>LINCROFT</v>
          </cell>
          <cell r="E242" t="str">
            <v>NJ</v>
          </cell>
          <cell r="F242">
            <v>7738</v>
          </cell>
          <cell r="G242">
            <v>454</v>
          </cell>
          <cell r="H242" t="str">
            <v>Percentage of long-stay residents assessed and appropriately given the seasonal influenza vaccine</v>
          </cell>
          <cell r="I242" t="str">
            <v>Long Stay</v>
          </cell>
          <cell r="J242">
            <v>100</v>
          </cell>
          <cell r="K242"/>
          <cell r="L242">
            <v>100</v>
          </cell>
          <cell r="M242"/>
          <cell r="N242">
            <v>100</v>
          </cell>
          <cell r="O242"/>
          <cell r="P242">
            <v>100</v>
          </cell>
          <cell r="Q242"/>
          <cell r="R242">
            <v>100</v>
          </cell>
          <cell r="S242"/>
          <cell r="T242" t="str">
            <v>N</v>
          </cell>
          <cell r="U242" t="str">
            <v>2021Q3-2022Q2</v>
          </cell>
          <cell r="V242" t="str">
            <v>810 NEWMAN SPRINGS RD, LINCROFT, NJ, 07738</v>
          </cell>
          <cell r="W242">
            <v>44866</v>
          </cell>
        </row>
        <row r="243">
          <cell r="A243">
            <v>315375</v>
          </cell>
          <cell r="B243" t="str">
            <v>FOREST HILL HEALTH CARE CENTER</v>
          </cell>
          <cell r="C243" t="str">
            <v>497 MT PROSPECT AVE</v>
          </cell>
          <cell r="D243" t="str">
            <v>NEWARK</v>
          </cell>
          <cell r="E243" t="str">
            <v>NJ</v>
          </cell>
          <cell r="F243">
            <v>7104</v>
          </cell>
          <cell r="G243">
            <v>454</v>
          </cell>
          <cell r="H243" t="str">
            <v>Percentage of long-stay residents assessed and appropriately given the seasonal influenza vaccine</v>
          </cell>
          <cell r="I243" t="str">
            <v>Long Stay</v>
          </cell>
          <cell r="J243">
            <v>98.076922999999994</v>
          </cell>
          <cell r="K243"/>
          <cell r="L243">
            <v>98.076922999999994</v>
          </cell>
          <cell r="M243"/>
          <cell r="N243">
            <v>98.484848</v>
          </cell>
          <cell r="O243"/>
          <cell r="P243">
            <v>98.484848</v>
          </cell>
          <cell r="Q243"/>
          <cell r="R243">
            <v>98.305085000000005</v>
          </cell>
          <cell r="S243"/>
          <cell r="T243" t="str">
            <v>N</v>
          </cell>
          <cell r="U243" t="str">
            <v>2021Q3-2022Q2</v>
          </cell>
          <cell r="V243" t="str">
            <v>497 MT PROSPECT AVE, NEWARK, NJ, 07104</v>
          </cell>
          <cell r="W243">
            <v>44866</v>
          </cell>
        </row>
        <row r="244">
          <cell r="A244">
            <v>315376</v>
          </cell>
          <cell r="B244" t="str">
            <v>CHRISTIAN HEALTH CARE CENTER</v>
          </cell>
          <cell r="C244" t="str">
            <v>301 SICOMAC AVE</v>
          </cell>
          <cell r="D244" t="str">
            <v>WYCKOFF</v>
          </cell>
          <cell r="E244" t="str">
            <v>NJ</v>
          </cell>
          <cell r="F244">
            <v>7481</v>
          </cell>
          <cell r="G244">
            <v>454</v>
          </cell>
          <cell r="H244" t="str">
            <v>Percentage of long-stay residents assessed and appropriately given the seasonal influenza vaccine</v>
          </cell>
          <cell r="I244" t="str">
            <v>Long Stay</v>
          </cell>
          <cell r="J244">
            <v>98.453608000000003</v>
          </cell>
          <cell r="K244"/>
          <cell r="L244">
            <v>98.453608000000003</v>
          </cell>
          <cell r="M244"/>
          <cell r="N244">
            <v>98.557692000000003</v>
          </cell>
          <cell r="O244"/>
          <cell r="P244">
            <v>98.557692000000003</v>
          </cell>
          <cell r="Q244"/>
          <cell r="R244">
            <v>98.507463000000001</v>
          </cell>
          <cell r="S244"/>
          <cell r="T244" t="str">
            <v>N</v>
          </cell>
          <cell r="U244" t="str">
            <v>2021Q3-2022Q2</v>
          </cell>
          <cell r="V244" t="str">
            <v>301 SICOMAC AVE, WYCKOFF, NJ, 07481</v>
          </cell>
          <cell r="W244">
            <v>44866</v>
          </cell>
        </row>
        <row r="245">
          <cell r="A245">
            <v>315377</v>
          </cell>
          <cell r="B245" t="str">
            <v>ACTORS FUND HOME, THE</v>
          </cell>
          <cell r="C245" t="str">
            <v>175 WEST HUDSON AVE</v>
          </cell>
          <cell r="D245" t="str">
            <v>ENGLEWOOD</v>
          </cell>
          <cell r="E245" t="str">
            <v>NJ</v>
          </cell>
          <cell r="F245">
            <v>7631</v>
          </cell>
          <cell r="G245">
            <v>454</v>
          </cell>
          <cell r="H245" t="str">
            <v>Percentage of long-stay residents assessed and appropriately given the seasonal influenza vaccine</v>
          </cell>
          <cell r="I245" t="str">
            <v>Long Stay</v>
          </cell>
          <cell r="J245">
            <v>100</v>
          </cell>
          <cell r="K245"/>
          <cell r="L245">
            <v>100</v>
          </cell>
          <cell r="M245"/>
          <cell r="N245">
            <v>96.153846000000001</v>
          </cell>
          <cell r="O245"/>
          <cell r="P245">
            <v>96.153846000000001</v>
          </cell>
          <cell r="Q245"/>
          <cell r="R245">
            <v>97.321428999999995</v>
          </cell>
          <cell r="S245"/>
          <cell r="T245" t="str">
            <v>N</v>
          </cell>
          <cell r="U245" t="str">
            <v>2021Q3-2022Q2</v>
          </cell>
          <cell r="V245" t="str">
            <v>175 WEST HUDSON AVE, ENGLEWOOD, NJ, 07631</v>
          </cell>
          <cell r="W245">
            <v>44866</v>
          </cell>
        </row>
        <row r="246">
          <cell r="A246">
            <v>315378</v>
          </cell>
          <cell r="B246" t="str">
            <v>HOMESTEAD REHABILITATION &amp; HEALTH CARE CENTER</v>
          </cell>
          <cell r="C246" t="str">
            <v>129 MORRIS TURNPIKE</v>
          </cell>
          <cell r="D246" t="str">
            <v>NEWTON</v>
          </cell>
          <cell r="E246" t="str">
            <v>NJ</v>
          </cell>
          <cell r="F246">
            <v>7860</v>
          </cell>
          <cell r="G246">
            <v>454</v>
          </cell>
          <cell r="H246" t="str">
            <v>Percentage of long-stay residents assessed and appropriately given the seasonal influenza vaccine</v>
          </cell>
          <cell r="I246" t="str">
            <v>Long Stay</v>
          </cell>
          <cell r="J246">
            <v>100</v>
          </cell>
          <cell r="K246"/>
          <cell r="L246">
            <v>100</v>
          </cell>
          <cell r="M246"/>
          <cell r="N246">
            <v>97.222222000000002</v>
          </cell>
          <cell r="O246"/>
          <cell r="P246">
            <v>97.222222000000002</v>
          </cell>
          <cell r="Q246"/>
          <cell r="R246">
            <v>98.561150999999995</v>
          </cell>
          <cell r="S246"/>
          <cell r="T246" t="str">
            <v>N</v>
          </cell>
          <cell r="U246" t="str">
            <v>2021Q3-2022Q2</v>
          </cell>
          <cell r="V246" t="str">
            <v>129 MORRIS TURNPIKE, NEWTON, NJ, 07860</v>
          </cell>
          <cell r="W246">
            <v>44866</v>
          </cell>
        </row>
        <row r="247">
          <cell r="A247">
            <v>315381</v>
          </cell>
          <cell r="B247" t="str">
            <v>SUMMER HILL NURSING HOME</v>
          </cell>
          <cell r="C247" t="str">
            <v>111 ROUTE 516</v>
          </cell>
          <cell r="D247" t="str">
            <v>OLD BRIDGE</v>
          </cell>
          <cell r="E247" t="str">
            <v>NJ</v>
          </cell>
          <cell r="F247">
            <v>8857</v>
          </cell>
          <cell r="G247">
            <v>454</v>
          </cell>
          <cell r="H247" t="str">
            <v>Percentage of long-stay residents assessed and appropriately given the seasonal influenza vaccine</v>
          </cell>
          <cell r="I247" t="str">
            <v>Long Stay</v>
          </cell>
          <cell r="J247">
            <v>100</v>
          </cell>
          <cell r="K247"/>
          <cell r="L247">
            <v>100</v>
          </cell>
          <cell r="M247"/>
          <cell r="N247">
            <v>100</v>
          </cell>
          <cell r="O247"/>
          <cell r="P247">
            <v>100</v>
          </cell>
          <cell r="Q247"/>
          <cell r="R247">
            <v>100</v>
          </cell>
          <cell r="S247"/>
          <cell r="T247" t="str">
            <v>N</v>
          </cell>
          <cell r="U247" t="str">
            <v>2021Q3-2022Q2</v>
          </cell>
          <cell r="V247" t="str">
            <v>111 ROUTE 516, OLD BRIDGE, NJ, 08857</v>
          </cell>
          <cell r="W247">
            <v>44866</v>
          </cell>
        </row>
        <row r="248">
          <cell r="A248">
            <v>315383</v>
          </cell>
          <cell r="B248" t="str">
            <v>CHESHIRE HOME</v>
          </cell>
          <cell r="C248" t="str">
            <v>9 RIDGEDALE AVE</v>
          </cell>
          <cell r="D248" t="str">
            <v>FLORHAM PARK</v>
          </cell>
          <cell r="E248" t="str">
            <v>NJ</v>
          </cell>
          <cell r="F248">
            <v>7932</v>
          </cell>
          <cell r="G248">
            <v>454</v>
          </cell>
          <cell r="H248" t="str">
            <v>Percentage of long-stay residents assessed and appropriately given the seasonal influenza vaccine</v>
          </cell>
          <cell r="I248" t="str">
            <v>Long Stay</v>
          </cell>
          <cell r="J248">
            <v>100</v>
          </cell>
          <cell r="K248"/>
          <cell r="L248">
            <v>100</v>
          </cell>
          <cell r="M248"/>
          <cell r="N248">
            <v>97.297297</v>
          </cell>
          <cell r="O248"/>
          <cell r="P248">
            <v>97.297297</v>
          </cell>
          <cell r="Q248"/>
          <cell r="R248">
            <v>98.630137000000005</v>
          </cell>
          <cell r="S248"/>
          <cell r="T248" t="str">
            <v>N</v>
          </cell>
          <cell r="U248" t="str">
            <v>2021Q3-2022Q2</v>
          </cell>
          <cell r="V248" t="str">
            <v>9 RIDGEDALE AVE, FLORHAM PARK, NJ, 07932</v>
          </cell>
          <cell r="W248">
            <v>44866</v>
          </cell>
        </row>
        <row r="249">
          <cell r="A249">
            <v>315384</v>
          </cell>
          <cell r="B249" t="str">
            <v>ROSE MOUNTAIN CARE CENTER</v>
          </cell>
          <cell r="C249" t="str">
            <v>ROUTE 1 &amp; 18</v>
          </cell>
          <cell r="D249" t="str">
            <v>NEW BRUNSWICK</v>
          </cell>
          <cell r="E249" t="str">
            <v>NJ</v>
          </cell>
          <cell r="F249">
            <v>8901</v>
          </cell>
          <cell r="G249">
            <v>454</v>
          </cell>
          <cell r="H249" t="str">
            <v>Percentage of long-stay residents assessed and appropriately given the seasonal influenza vaccine</v>
          </cell>
          <cell r="I249" t="str">
            <v>Long Stay</v>
          </cell>
          <cell r="J249">
            <v>98.529411999999994</v>
          </cell>
          <cell r="K249"/>
          <cell r="L249">
            <v>98.529411999999994</v>
          </cell>
          <cell r="M249"/>
          <cell r="N249">
            <v>100</v>
          </cell>
          <cell r="O249"/>
          <cell r="P249">
            <v>100</v>
          </cell>
          <cell r="Q249"/>
          <cell r="R249">
            <v>99.305555999999996</v>
          </cell>
          <cell r="S249"/>
          <cell r="T249" t="str">
            <v>N</v>
          </cell>
          <cell r="U249" t="str">
            <v>2021Q3-2022Q2</v>
          </cell>
          <cell r="V249" t="str">
            <v>ROUTE 1 &amp; 18, NEW BRUNSWICK, NJ, 08901</v>
          </cell>
          <cell r="W249">
            <v>44866</v>
          </cell>
        </row>
        <row r="250">
          <cell r="A250">
            <v>315386</v>
          </cell>
          <cell r="B250" t="str">
            <v>ATLAS REHABILITATION AND HEALTHCARE AT MAYWOOD</v>
          </cell>
          <cell r="C250" t="str">
            <v>100 WEST MAGNOLIA AVENUE</v>
          </cell>
          <cell r="D250" t="str">
            <v>MAYWOOD</v>
          </cell>
          <cell r="E250" t="str">
            <v>NJ</v>
          </cell>
          <cell r="F250">
            <v>7607</v>
          </cell>
          <cell r="G250">
            <v>454</v>
          </cell>
          <cell r="H250" t="str">
            <v>Percentage of long-stay residents assessed and appropriately given the seasonal influenza vaccine</v>
          </cell>
          <cell r="I250" t="str">
            <v>Long Stay</v>
          </cell>
          <cell r="J250">
            <v>80.21978</v>
          </cell>
          <cell r="K250"/>
          <cell r="L250">
            <v>80.21978</v>
          </cell>
          <cell r="M250"/>
          <cell r="N250">
            <v>97.087378999999999</v>
          </cell>
          <cell r="O250"/>
          <cell r="P250">
            <v>97.087378999999999</v>
          </cell>
          <cell r="Q250"/>
          <cell r="R250">
            <v>89.175257999999999</v>
          </cell>
          <cell r="S250"/>
          <cell r="T250" t="str">
            <v>N</v>
          </cell>
          <cell r="U250" t="str">
            <v>2021Q3-2022Q2</v>
          </cell>
          <cell r="V250" t="str">
            <v>100 WEST MAGNOLIA AVENUE, MAYWOOD, NJ, 07607</v>
          </cell>
          <cell r="W250">
            <v>44866</v>
          </cell>
        </row>
        <row r="251">
          <cell r="A251">
            <v>315387</v>
          </cell>
          <cell r="B251" t="str">
            <v>ALLAIRE REHAB &amp; NURSING</v>
          </cell>
          <cell r="C251" t="str">
            <v>115 DUTCH LANE ROAD</v>
          </cell>
          <cell r="D251" t="str">
            <v>FREEHOLD</v>
          </cell>
          <cell r="E251" t="str">
            <v>NJ</v>
          </cell>
          <cell r="F251">
            <v>7728</v>
          </cell>
          <cell r="G251">
            <v>454</v>
          </cell>
          <cell r="H251" t="str">
            <v>Percentage of long-stay residents assessed and appropriately given the seasonal influenza vaccine</v>
          </cell>
          <cell r="I251" t="str">
            <v>Long Stay</v>
          </cell>
          <cell r="J251">
            <v>84.482759000000001</v>
          </cell>
          <cell r="K251"/>
          <cell r="L251">
            <v>84.482759000000001</v>
          </cell>
          <cell r="M251"/>
          <cell r="N251">
            <v>94.160584</v>
          </cell>
          <cell r="O251"/>
          <cell r="P251">
            <v>94.160584</v>
          </cell>
          <cell r="Q251"/>
          <cell r="R251">
            <v>89.723320000000001</v>
          </cell>
          <cell r="S251"/>
          <cell r="T251" t="str">
            <v>N</v>
          </cell>
          <cell r="U251" t="str">
            <v>2021Q3-2022Q2</v>
          </cell>
          <cell r="V251" t="str">
            <v>115 DUTCH LANE ROAD, FREEHOLD, NJ, 07728</v>
          </cell>
          <cell r="W251">
            <v>44866</v>
          </cell>
        </row>
        <row r="252">
          <cell r="A252">
            <v>315388</v>
          </cell>
          <cell r="B252" t="str">
            <v>ST JOSEPH'S HOME FOR ELDERLY</v>
          </cell>
          <cell r="C252" t="str">
            <v>140 SHEPHERD LANE</v>
          </cell>
          <cell r="D252" t="str">
            <v>TOTOWA</v>
          </cell>
          <cell r="E252" t="str">
            <v>NJ</v>
          </cell>
          <cell r="F252">
            <v>7512</v>
          </cell>
          <cell r="G252">
            <v>454</v>
          </cell>
          <cell r="H252" t="str">
            <v>Percentage of long-stay residents assessed and appropriately given the seasonal influenza vaccine</v>
          </cell>
          <cell r="I252" t="str">
            <v>Long Stay</v>
          </cell>
          <cell r="J252">
            <v>100</v>
          </cell>
          <cell r="K252"/>
          <cell r="L252">
            <v>100</v>
          </cell>
          <cell r="M252"/>
          <cell r="N252">
            <v>100</v>
          </cell>
          <cell r="O252"/>
          <cell r="P252">
            <v>100</v>
          </cell>
          <cell r="Q252"/>
          <cell r="R252">
            <v>100</v>
          </cell>
          <cell r="S252"/>
          <cell r="T252" t="str">
            <v>N</v>
          </cell>
          <cell r="U252" t="str">
            <v>2021Q3-2022Q2</v>
          </cell>
          <cell r="V252" t="str">
            <v>140 SHEPHERD LANE, TOTOWA, NJ, 07512</v>
          </cell>
          <cell r="W252">
            <v>44866</v>
          </cell>
        </row>
        <row r="253">
          <cell r="A253">
            <v>315390</v>
          </cell>
          <cell r="B253" t="str">
            <v>CRANFORD PARK REHABILITATION &amp; HEALTHCARE CENTER</v>
          </cell>
          <cell r="C253" t="str">
            <v>600 LINCOLN PARK EAST</v>
          </cell>
          <cell r="D253" t="str">
            <v>CRANFORD</v>
          </cell>
          <cell r="E253" t="str">
            <v>NJ</v>
          </cell>
          <cell r="F253">
            <v>7016</v>
          </cell>
          <cell r="G253">
            <v>454</v>
          </cell>
          <cell r="H253" t="str">
            <v>Percentage of long-stay residents assessed and appropriately given the seasonal influenza vaccine</v>
          </cell>
          <cell r="I253" t="str">
            <v>Long Stay</v>
          </cell>
          <cell r="J253">
            <v>100</v>
          </cell>
          <cell r="K253"/>
          <cell r="L253">
            <v>100</v>
          </cell>
          <cell r="M253"/>
          <cell r="N253">
            <v>100</v>
          </cell>
          <cell r="O253"/>
          <cell r="P253">
            <v>100</v>
          </cell>
          <cell r="Q253"/>
          <cell r="R253">
            <v>100</v>
          </cell>
          <cell r="S253"/>
          <cell r="T253" t="str">
            <v>N</v>
          </cell>
          <cell r="U253" t="str">
            <v>2021Q3-2022Q2</v>
          </cell>
          <cell r="V253" t="str">
            <v>600 LINCOLN PARK EAST, CRANFORD, NJ, 07016</v>
          </cell>
          <cell r="W253">
            <v>44866</v>
          </cell>
        </row>
        <row r="254">
          <cell r="A254">
            <v>315392</v>
          </cell>
          <cell r="B254" t="str">
            <v>JOB HAINES HOME FOR AGED PEOPLE</v>
          </cell>
          <cell r="C254" t="str">
            <v>250 BLOOMFIELD AVE</v>
          </cell>
          <cell r="D254" t="str">
            <v>BLOOMFIELD</v>
          </cell>
          <cell r="E254" t="str">
            <v>NJ</v>
          </cell>
          <cell r="F254">
            <v>7003</v>
          </cell>
          <cell r="G254">
            <v>454</v>
          </cell>
          <cell r="H254" t="str">
            <v>Percentage of long-stay residents assessed and appropriately given the seasonal influenza vaccine</v>
          </cell>
          <cell r="I254" t="str">
            <v>Long Stay</v>
          </cell>
          <cell r="J254">
            <v>100</v>
          </cell>
          <cell r="K254"/>
          <cell r="L254">
            <v>100</v>
          </cell>
          <cell r="M254"/>
          <cell r="N254">
            <v>100</v>
          </cell>
          <cell r="O254"/>
          <cell r="P254">
            <v>100</v>
          </cell>
          <cell r="Q254"/>
          <cell r="R254">
            <v>100</v>
          </cell>
          <cell r="S254"/>
          <cell r="T254" t="str">
            <v>N</v>
          </cell>
          <cell r="U254" t="str">
            <v>2021Q3-2022Q2</v>
          </cell>
          <cell r="V254" t="str">
            <v>250 BLOOMFIELD AVE, BLOOMFIELD, NJ, 07003</v>
          </cell>
          <cell r="W254">
            <v>44866</v>
          </cell>
        </row>
        <row r="255">
          <cell r="A255">
            <v>315393</v>
          </cell>
          <cell r="B255" t="str">
            <v>NEW COMMUNITY EXTENDED CARE FACILITY</v>
          </cell>
          <cell r="C255" t="str">
            <v>266 S ORANGE AVE</v>
          </cell>
          <cell r="D255" t="str">
            <v>NEWARK</v>
          </cell>
          <cell r="E255" t="str">
            <v>NJ</v>
          </cell>
          <cell r="F255">
            <v>7103</v>
          </cell>
          <cell r="G255">
            <v>454</v>
          </cell>
          <cell r="H255" t="str">
            <v>Percentage of long-stay residents assessed and appropriately given the seasonal influenza vaccine</v>
          </cell>
          <cell r="I255" t="str">
            <v>Long Stay</v>
          </cell>
          <cell r="J255">
            <v>100</v>
          </cell>
          <cell r="K255"/>
          <cell r="L255">
            <v>100</v>
          </cell>
          <cell r="M255"/>
          <cell r="N255">
            <v>100</v>
          </cell>
          <cell r="O255"/>
          <cell r="P255">
            <v>100</v>
          </cell>
          <cell r="Q255"/>
          <cell r="R255">
            <v>100</v>
          </cell>
          <cell r="S255"/>
          <cell r="T255" t="str">
            <v>N</v>
          </cell>
          <cell r="U255" t="str">
            <v>2021Q3-2022Q2</v>
          </cell>
          <cell r="V255" t="str">
            <v>266 S ORANGE AVE, NEWARK, NJ, 07103</v>
          </cell>
          <cell r="W255">
            <v>44866</v>
          </cell>
        </row>
        <row r="256">
          <cell r="A256">
            <v>315394</v>
          </cell>
          <cell r="B256" t="str">
            <v>UNITED METHODIST COMMUNITIES AT THE SHORES</v>
          </cell>
          <cell r="C256" t="str">
            <v>2201 BAY AVENUE</v>
          </cell>
          <cell r="D256" t="str">
            <v>OCEAN CITY</v>
          </cell>
          <cell r="E256" t="str">
            <v>NJ</v>
          </cell>
          <cell r="F256">
            <v>8226</v>
          </cell>
          <cell r="G256">
            <v>454</v>
          </cell>
          <cell r="H256" t="str">
            <v>Percentage of long-stay residents assessed and appropriately given the seasonal influenza vaccine</v>
          </cell>
          <cell r="I256" t="str">
            <v>Long Stay</v>
          </cell>
          <cell r="J256">
            <v>100</v>
          </cell>
          <cell r="K256"/>
          <cell r="L256">
            <v>100</v>
          </cell>
          <cell r="M256"/>
          <cell r="N256">
            <v>97.435896999999997</v>
          </cell>
          <cell r="O256"/>
          <cell r="P256">
            <v>97.435896999999997</v>
          </cell>
          <cell r="Q256"/>
          <cell r="R256">
            <v>98.717949000000004</v>
          </cell>
          <cell r="S256"/>
          <cell r="T256" t="str">
            <v>N</v>
          </cell>
          <cell r="U256" t="str">
            <v>2021Q3-2022Q2</v>
          </cell>
          <cell r="V256" t="str">
            <v>2201 BAY AVENUE, OCEAN CITY, NJ, 08226</v>
          </cell>
          <cell r="W256">
            <v>44866</v>
          </cell>
        </row>
        <row r="257">
          <cell r="A257">
            <v>315396</v>
          </cell>
          <cell r="B257" t="str">
            <v>CUMBERLAND MANOR NURSING AND REHABILITATION CENTER</v>
          </cell>
          <cell r="C257" t="str">
            <v>154 SUNNY SLOPE DRIVE</v>
          </cell>
          <cell r="D257" t="str">
            <v>BRIDGETON</v>
          </cell>
          <cell r="E257" t="str">
            <v>NJ</v>
          </cell>
          <cell r="F257">
            <v>8302</v>
          </cell>
          <cell r="G257">
            <v>454</v>
          </cell>
          <cell r="H257" t="str">
            <v>Percentage of long-stay residents assessed and appropriately given the seasonal influenza vaccine</v>
          </cell>
          <cell r="I257" t="str">
            <v>Long Stay</v>
          </cell>
          <cell r="J257">
            <v>97.315436000000005</v>
          </cell>
          <cell r="K257"/>
          <cell r="L257">
            <v>97.315436000000005</v>
          </cell>
          <cell r="M257"/>
          <cell r="N257">
            <v>98.449612000000002</v>
          </cell>
          <cell r="O257"/>
          <cell r="P257">
            <v>98.449612000000002</v>
          </cell>
          <cell r="Q257"/>
          <cell r="R257">
            <v>97.841727000000006</v>
          </cell>
          <cell r="S257"/>
          <cell r="T257" t="str">
            <v>N</v>
          </cell>
          <cell r="U257" t="str">
            <v>2021Q3-2022Q2</v>
          </cell>
          <cell r="V257" t="str">
            <v>154 SUNNY SLOPE DRIVE, BRIDGETON, NJ, 08302</v>
          </cell>
          <cell r="W257">
            <v>44866</v>
          </cell>
        </row>
        <row r="258">
          <cell r="A258">
            <v>315397</v>
          </cell>
          <cell r="B258" t="str">
            <v>PREFERRED CARE AT WALL</v>
          </cell>
          <cell r="C258" t="str">
            <v>2350 HOSPITAL ROAD</v>
          </cell>
          <cell r="D258" t="str">
            <v>ALLENWOOD</v>
          </cell>
          <cell r="E258" t="str">
            <v>NJ</v>
          </cell>
          <cell r="F258">
            <v>8720</v>
          </cell>
          <cell r="G258">
            <v>454</v>
          </cell>
          <cell r="H258" t="str">
            <v>Percentage of long-stay residents assessed and appropriately given the seasonal influenza vaccine</v>
          </cell>
          <cell r="I258" t="str">
            <v>Long Stay</v>
          </cell>
          <cell r="J258">
            <v>100</v>
          </cell>
          <cell r="K258"/>
          <cell r="L258">
            <v>100</v>
          </cell>
          <cell r="M258"/>
          <cell r="N258">
            <v>100</v>
          </cell>
          <cell r="O258"/>
          <cell r="P258">
            <v>100</v>
          </cell>
          <cell r="Q258"/>
          <cell r="R258">
            <v>100</v>
          </cell>
          <cell r="S258"/>
          <cell r="T258" t="str">
            <v>N</v>
          </cell>
          <cell r="U258" t="str">
            <v>2021Q3-2022Q2</v>
          </cell>
          <cell r="V258" t="str">
            <v>2350 HOSPITAL ROAD, ALLENWOOD, NJ, 08720</v>
          </cell>
          <cell r="W258">
            <v>44866</v>
          </cell>
        </row>
        <row r="259">
          <cell r="A259">
            <v>315404</v>
          </cell>
          <cell r="B259" t="str">
            <v>UNITED METHODIST COMMUNITIES AT COLLINGSWOOD</v>
          </cell>
          <cell r="C259" t="str">
            <v>460 HADDON AVE</v>
          </cell>
          <cell r="D259" t="str">
            <v>COLLINGSWOOD</v>
          </cell>
          <cell r="E259" t="str">
            <v>NJ</v>
          </cell>
          <cell r="F259">
            <v>8108</v>
          </cell>
          <cell r="G259">
            <v>454</v>
          </cell>
          <cell r="H259" t="str">
            <v>Percentage of long-stay residents assessed and appropriately given the seasonal influenza vaccine</v>
          </cell>
          <cell r="I259" t="str">
            <v>Long Stay</v>
          </cell>
          <cell r="J259">
            <v>97.058824000000001</v>
          </cell>
          <cell r="K259"/>
          <cell r="L259">
            <v>97.058824000000001</v>
          </cell>
          <cell r="M259"/>
          <cell r="N259">
            <v>97.5</v>
          </cell>
          <cell r="O259"/>
          <cell r="P259">
            <v>97.5</v>
          </cell>
          <cell r="Q259"/>
          <cell r="R259">
            <v>97.297297</v>
          </cell>
          <cell r="S259"/>
          <cell r="T259" t="str">
            <v>N</v>
          </cell>
          <cell r="U259" t="str">
            <v>2021Q3-2022Q2</v>
          </cell>
          <cell r="V259" t="str">
            <v>460 HADDON AVE, COLLINGSWOOD, NJ, 08108</v>
          </cell>
          <cell r="W259">
            <v>44866</v>
          </cell>
        </row>
        <row r="260">
          <cell r="A260">
            <v>315405</v>
          </cell>
          <cell r="B260" t="str">
            <v>SHADY LANE GLOUCESTER CO HOME</v>
          </cell>
          <cell r="C260" t="str">
            <v>256 COUNTY HOUSE ROAD</v>
          </cell>
          <cell r="D260" t="str">
            <v>CLARKSBORO</v>
          </cell>
          <cell r="E260" t="str">
            <v>NJ</v>
          </cell>
          <cell r="F260">
            <v>8020</v>
          </cell>
          <cell r="G260">
            <v>454</v>
          </cell>
          <cell r="H260" t="str">
            <v>Percentage of long-stay residents assessed and appropriately given the seasonal influenza vaccine</v>
          </cell>
          <cell r="I260" t="str">
            <v>Long Stay</v>
          </cell>
          <cell r="J260">
            <v>100</v>
          </cell>
          <cell r="K260"/>
          <cell r="L260">
            <v>100</v>
          </cell>
          <cell r="M260"/>
          <cell r="N260">
            <v>100</v>
          </cell>
          <cell r="O260"/>
          <cell r="P260">
            <v>100</v>
          </cell>
          <cell r="Q260"/>
          <cell r="R260">
            <v>100</v>
          </cell>
          <cell r="S260"/>
          <cell r="T260" t="str">
            <v>N</v>
          </cell>
          <cell r="U260" t="str">
            <v>2021Q3-2022Q2</v>
          </cell>
          <cell r="V260" t="str">
            <v>256 COUNTY HOUSE ROAD, CLARKSBORO, NJ, 08020</v>
          </cell>
          <cell r="W260">
            <v>44866</v>
          </cell>
        </row>
        <row r="261">
          <cell r="A261">
            <v>315409</v>
          </cell>
          <cell r="B261" t="str">
            <v>VALLEY VIEW REHABILITATION AND HEALTHCARE CTR</v>
          </cell>
          <cell r="C261" t="str">
            <v>1 SUMMIT AVENUE</v>
          </cell>
          <cell r="D261" t="str">
            <v>NEWTON</v>
          </cell>
          <cell r="E261" t="str">
            <v>NJ</v>
          </cell>
          <cell r="F261">
            <v>7860</v>
          </cell>
          <cell r="G261">
            <v>454</v>
          </cell>
          <cell r="H261" t="str">
            <v>Percentage of long-stay residents assessed and appropriately given the seasonal influenza vaccine</v>
          </cell>
          <cell r="I261" t="str">
            <v>Long Stay</v>
          </cell>
          <cell r="J261" t="str">
            <v>*</v>
          </cell>
          <cell r="K261">
            <v>9</v>
          </cell>
          <cell r="L261" t="str">
            <v>*</v>
          </cell>
          <cell r="M261">
            <v>9</v>
          </cell>
          <cell r="N261" t="str">
            <v>*</v>
          </cell>
          <cell r="O261">
            <v>9</v>
          </cell>
          <cell r="P261" t="str">
            <v>*</v>
          </cell>
          <cell r="Q261">
            <v>9</v>
          </cell>
          <cell r="R261">
            <v>88.888889000000006</v>
          </cell>
          <cell r="S261"/>
          <cell r="T261" t="str">
            <v>N</v>
          </cell>
          <cell r="U261" t="str">
            <v>2021Q3-2022Q2</v>
          </cell>
          <cell r="V261" t="str">
            <v>1 SUMMIT AVENUE, NEWTON, NJ, 07860</v>
          </cell>
          <cell r="W261">
            <v>44866</v>
          </cell>
        </row>
        <row r="262">
          <cell r="A262">
            <v>315413</v>
          </cell>
          <cell r="B262" t="str">
            <v>PEACE CARE ST ANN'S</v>
          </cell>
          <cell r="C262" t="str">
            <v>198 OLD BERGEN ROAD</v>
          </cell>
          <cell r="D262" t="str">
            <v>JERSEY CITY</v>
          </cell>
          <cell r="E262" t="str">
            <v>NJ</v>
          </cell>
          <cell r="F262">
            <v>7305</v>
          </cell>
          <cell r="G262">
            <v>454</v>
          </cell>
          <cell r="H262" t="str">
            <v>Percentage of long-stay residents assessed and appropriately given the seasonal influenza vaccine</v>
          </cell>
          <cell r="I262" t="str">
            <v>Long Stay</v>
          </cell>
          <cell r="J262">
            <v>98.765432000000004</v>
          </cell>
          <cell r="K262"/>
          <cell r="L262">
            <v>98.765432000000004</v>
          </cell>
          <cell r="M262"/>
          <cell r="N262">
            <v>98.850575000000006</v>
          </cell>
          <cell r="O262"/>
          <cell r="P262">
            <v>98.850575000000006</v>
          </cell>
          <cell r="Q262"/>
          <cell r="R262">
            <v>98.809523999999996</v>
          </cell>
          <cell r="S262"/>
          <cell r="T262" t="str">
            <v>N</v>
          </cell>
          <cell r="U262" t="str">
            <v>2021Q3-2022Q2</v>
          </cell>
          <cell r="V262" t="str">
            <v>198 OLD BERGEN ROAD, JERSEY CITY, NJ, 07305</v>
          </cell>
          <cell r="W262">
            <v>44866</v>
          </cell>
        </row>
        <row r="263">
          <cell r="A263">
            <v>315414</v>
          </cell>
          <cell r="B263" t="str">
            <v>WARDELL GARDENS AT TINTON FALLS</v>
          </cell>
          <cell r="C263" t="str">
            <v>524 WARDELL ROAD</v>
          </cell>
          <cell r="D263" t="str">
            <v>TINTON FALLS</v>
          </cell>
          <cell r="E263" t="str">
            <v>NJ</v>
          </cell>
          <cell r="F263">
            <v>7753</v>
          </cell>
          <cell r="G263">
            <v>454</v>
          </cell>
          <cell r="H263" t="str">
            <v>Percentage of long-stay residents assessed and appropriately given the seasonal influenza vaccine</v>
          </cell>
          <cell r="I263" t="str">
            <v>Long Stay</v>
          </cell>
          <cell r="J263">
            <v>98.039215999999996</v>
          </cell>
          <cell r="K263"/>
          <cell r="L263">
            <v>98.039215999999996</v>
          </cell>
          <cell r="M263"/>
          <cell r="N263">
            <v>95.384614999999997</v>
          </cell>
          <cell r="O263"/>
          <cell r="P263">
            <v>95.384614999999997</v>
          </cell>
          <cell r="Q263"/>
          <cell r="R263">
            <v>96.551723999999993</v>
          </cell>
          <cell r="S263"/>
          <cell r="T263" t="str">
            <v>N</v>
          </cell>
          <cell r="U263" t="str">
            <v>2021Q3-2022Q2</v>
          </cell>
          <cell r="V263" t="str">
            <v>524 WARDELL ROAD, TINTON FALLS, NJ, 07753</v>
          </cell>
          <cell r="W263">
            <v>44866</v>
          </cell>
        </row>
        <row r="264">
          <cell r="A264">
            <v>315416</v>
          </cell>
          <cell r="B264" t="str">
            <v>GREEN HILL</v>
          </cell>
          <cell r="C264" t="str">
            <v>103 PLEASANT VALLEY WAY</v>
          </cell>
          <cell r="D264" t="str">
            <v>WEST ORANGE</v>
          </cell>
          <cell r="E264" t="str">
            <v>NJ</v>
          </cell>
          <cell r="F264">
            <v>7052</v>
          </cell>
          <cell r="G264">
            <v>454</v>
          </cell>
          <cell r="H264" t="str">
            <v>Percentage of long-stay residents assessed and appropriately given the seasonal influenza vaccine</v>
          </cell>
          <cell r="I264" t="str">
            <v>Long Stay</v>
          </cell>
          <cell r="J264">
            <v>100</v>
          </cell>
          <cell r="K264"/>
          <cell r="L264">
            <v>100</v>
          </cell>
          <cell r="M264"/>
          <cell r="N264">
            <v>100</v>
          </cell>
          <cell r="O264"/>
          <cell r="P264">
            <v>100</v>
          </cell>
          <cell r="Q264"/>
          <cell r="R264">
            <v>100</v>
          </cell>
          <cell r="S264"/>
          <cell r="T264" t="str">
            <v>N</v>
          </cell>
          <cell r="U264" t="str">
            <v>2021Q3-2022Q2</v>
          </cell>
          <cell r="V264" t="str">
            <v>103 PLEASANT VALLEY WAY, WEST ORANGE, NJ, 07052</v>
          </cell>
          <cell r="W264">
            <v>44866</v>
          </cell>
        </row>
        <row r="265">
          <cell r="A265">
            <v>315417</v>
          </cell>
          <cell r="B265" t="str">
            <v>REFORMED CHURCH HOME</v>
          </cell>
          <cell r="C265" t="str">
            <v>1990 ROUTE 18 NORTH</v>
          </cell>
          <cell r="D265" t="str">
            <v>OLD BRIDGE</v>
          </cell>
          <cell r="E265" t="str">
            <v>NJ</v>
          </cell>
          <cell r="F265">
            <v>8857</v>
          </cell>
          <cell r="G265">
            <v>454</v>
          </cell>
          <cell r="H265" t="str">
            <v>Percentage of long-stay residents assessed and appropriately given the seasonal influenza vaccine</v>
          </cell>
          <cell r="I265" t="str">
            <v>Long Stay</v>
          </cell>
          <cell r="J265">
            <v>100</v>
          </cell>
          <cell r="K265"/>
          <cell r="L265">
            <v>100</v>
          </cell>
          <cell r="M265"/>
          <cell r="N265">
            <v>100</v>
          </cell>
          <cell r="O265"/>
          <cell r="P265">
            <v>100</v>
          </cell>
          <cell r="Q265"/>
          <cell r="R265">
            <v>100</v>
          </cell>
          <cell r="S265"/>
          <cell r="T265" t="str">
            <v>N</v>
          </cell>
          <cell r="U265" t="str">
            <v>2021Q3-2022Q2</v>
          </cell>
          <cell r="V265" t="str">
            <v>1990 ROUTE 18 NORTH, OLD BRIDGE, NJ, 08857</v>
          </cell>
          <cell r="W265">
            <v>44866</v>
          </cell>
        </row>
        <row r="266">
          <cell r="A266">
            <v>315418</v>
          </cell>
          <cell r="B266" t="str">
            <v>WILEY MISSION</v>
          </cell>
          <cell r="C266" t="str">
            <v>99 EAST MAIN STREET</v>
          </cell>
          <cell r="D266" t="str">
            <v>MARLTON</v>
          </cell>
          <cell r="E266" t="str">
            <v>NJ</v>
          </cell>
          <cell r="F266">
            <v>8053</v>
          </cell>
          <cell r="G266">
            <v>454</v>
          </cell>
          <cell r="H266" t="str">
            <v>Percentage of long-stay residents assessed and appropriately given the seasonal influenza vaccine</v>
          </cell>
          <cell r="I266" t="str">
            <v>Long Stay</v>
          </cell>
          <cell r="J266">
            <v>100</v>
          </cell>
          <cell r="K266"/>
          <cell r="L266">
            <v>100</v>
          </cell>
          <cell r="M266"/>
          <cell r="N266">
            <v>100</v>
          </cell>
          <cell r="O266"/>
          <cell r="P266">
            <v>100</v>
          </cell>
          <cell r="Q266"/>
          <cell r="R266">
            <v>100</v>
          </cell>
          <cell r="S266"/>
          <cell r="T266" t="str">
            <v>N</v>
          </cell>
          <cell r="U266" t="str">
            <v>2021Q3-2022Q2</v>
          </cell>
          <cell r="V266" t="str">
            <v>99 EAST MAIN STREET, MARLTON, NJ, 08053</v>
          </cell>
          <cell r="W266">
            <v>44866</v>
          </cell>
        </row>
        <row r="267">
          <cell r="A267">
            <v>315419</v>
          </cell>
          <cell r="B267" t="str">
            <v>N J EASTERN STAR HOME</v>
          </cell>
          <cell r="C267" t="str">
            <v>111 FINDERNE AVENUE</v>
          </cell>
          <cell r="D267" t="str">
            <v>BRIDGEWATER</v>
          </cell>
          <cell r="E267" t="str">
            <v>NJ</v>
          </cell>
          <cell r="F267">
            <v>8807</v>
          </cell>
          <cell r="G267">
            <v>454</v>
          </cell>
          <cell r="H267" t="str">
            <v>Percentage of long-stay residents assessed and appropriately given the seasonal influenza vaccine</v>
          </cell>
          <cell r="I267" t="str">
            <v>Long Stay</v>
          </cell>
          <cell r="J267">
            <v>100</v>
          </cell>
          <cell r="K267"/>
          <cell r="L267">
            <v>100</v>
          </cell>
          <cell r="M267"/>
          <cell r="N267">
            <v>100</v>
          </cell>
          <cell r="O267"/>
          <cell r="P267">
            <v>100</v>
          </cell>
          <cell r="Q267"/>
          <cell r="R267">
            <v>100</v>
          </cell>
          <cell r="S267"/>
          <cell r="T267" t="str">
            <v>N</v>
          </cell>
          <cell r="U267" t="str">
            <v>2021Q3-2022Q2</v>
          </cell>
          <cell r="V267" t="str">
            <v>111 FINDERNE AVENUE, BRIDGEWATER, NJ, 08807</v>
          </cell>
          <cell r="W267">
            <v>44866</v>
          </cell>
        </row>
        <row r="268">
          <cell r="A268">
            <v>315421</v>
          </cell>
          <cell r="B268" t="str">
            <v>ROSE GARDEN NURSING AND REHABILITATION CENTER</v>
          </cell>
          <cell r="C268" t="str">
            <v>1579 OLD FREEHOLD ROAD</v>
          </cell>
          <cell r="D268" t="str">
            <v>TOMS RIVER</v>
          </cell>
          <cell r="E268" t="str">
            <v>NJ</v>
          </cell>
          <cell r="F268">
            <v>8753</v>
          </cell>
          <cell r="G268">
            <v>454</v>
          </cell>
          <cell r="H268" t="str">
            <v>Percentage of long-stay residents assessed and appropriately given the seasonal influenza vaccine</v>
          </cell>
          <cell r="I268" t="str">
            <v>Long Stay</v>
          </cell>
          <cell r="J268">
            <v>100</v>
          </cell>
          <cell r="K268"/>
          <cell r="L268">
            <v>100</v>
          </cell>
          <cell r="M268"/>
          <cell r="N268">
            <v>100</v>
          </cell>
          <cell r="O268"/>
          <cell r="P268">
            <v>100</v>
          </cell>
          <cell r="Q268"/>
          <cell r="R268">
            <v>100</v>
          </cell>
          <cell r="S268"/>
          <cell r="T268" t="str">
            <v>N</v>
          </cell>
          <cell r="U268" t="str">
            <v>2021Q3-2022Q2</v>
          </cell>
          <cell r="V268" t="str">
            <v>1579 OLD FREEHOLD ROAD, TOMS RIVER, NJ, 08753</v>
          </cell>
          <cell r="W268">
            <v>44866</v>
          </cell>
        </row>
        <row r="269">
          <cell r="A269">
            <v>315423</v>
          </cell>
          <cell r="B269" t="str">
            <v>HAMILTON GROVE HEALTHCARE AND REHABILITATION, LLC</v>
          </cell>
          <cell r="C269" t="str">
            <v>2300 HAMILTON AVE</v>
          </cell>
          <cell r="D269" t="str">
            <v>HAMILTON</v>
          </cell>
          <cell r="E269" t="str">
            <v>NJ</v>
          </cell>
          <cell r="F269">
            <v>8619</v>
          </cell>
          <cell r="G269">
            <v>454</v>
          </cell>
          <cell r="H269" t="str">
            <v>Percentage of long-stay residents assessed and appropriately given the seasonal influenza vaccine</v>
          </cell>
          <cell r="I269" t="str">
            <v>Long Stay</v>
          </cell>
          <cell r="J269">
            <v>98.620689999999996</v>
          </cell>
          <cell r="K269"/>
          <cell r="L269">
            <v>98.620689999999996</v>
          </cell>
          <cell r="M269"/>
          <cell r="N269">
            <v>98.787879000000004</v>
          </cell>
          <cell r="O269"/>
          <cell r="P269">
            <v>98.787879000000004</v>
          </cell>
          <cell r="Q269"/>
          <cell r="R269">
            <v>98.709676999999999</v>
          </cell>
          <cell r="S269"/>
          <cell r="T269" t="str">
            <v>N</v>
          </cell>
          <cell r="U269" t="str">
            <v>2021Q3-2022Q2</v>
          </cell>
          <cell r="V269" t="str">
            <v>2300 HAMILTON AVE, HAMILTON, NJ, 08619</v>
          </cell>
          <cell r="W269">
            <v>44866</v>
          </cell>
        </row>
        <row r="270">
          <cell r="A270">
            <v>315425</v>
          </cell>
          <cell r="B270" t="str">
            <v>FOOTHILL ACRES REHABILITATION &amp; NURSING CENTER</v>
          </cell>
          <cell r="C270" t="str">
            <v>39 EAST MOUNTAIN ROAD</v>
          </cell>
          <cell r="D270" t="str">
            <v>HILLSBOROUGH</v>
          </cell>
          <cell r="E270" t="str">
            <v>NJ</v>
          </cell>
          <cell r="F270">
            <v>8844</v>
          </cell>
          <cell r="G270">
            <v>454</v>
          </cell>
          <cell r="H270" t="str">
            <v>Percentage of long-stay residents assessed and appropriately given the seasonal influenza vaccine</v>
          </cell>
          <cell r="I270" t="str">
            <v>Long Stay</v>
          </cell>
          <cell r="J270">
            <v>96.116505000000004</v>
          </cell>
          <cell r="K270"/>
          <cell r="L270">
            <v>96.116505000000004</v>
          </cell>
          <cell r="M270"/>
          <cell r="N270">
            <v>99.122806999999995</v>
          </cell>
          <cell r="O270"/>
          <cell r="P270">
            <v>99.122806999999995</v>
          </cell>
          <cell r="Q270"/>
          <cell r="R270">
            <v>97.695853</v>
          </cell>
          <cell r="S270"/>
          <cell r="T270" t="str">
            <v>N</v>
          </cell>
          <cell r="U270" t="str">
            <v>2021Q3-2022Q2</v>
          </cell>
          <cell r="V270" t="str">
            <v>39 EAST MOUNTAIN ROAD, HILLSBOROUGH, NJ, 08844</v>
          </cell>
          <cell r="W270">
            <v>44866</v>
          </cell>
        </row>
        <row r="271">
          <cell r="A271">
            <v>315426</v>
          </cell>
          <cell r="B271" t="str">
            <v>CARE ONE AT RIDGEWOOD AVENUE</v>
          </cell>
          <cell r="C271" t="str">
            <v>W-90 RIDGEWOOD AVE</v>
          </cell>
          <cell r="D271" t="str">
            <v>PARAMUS</v>
          </cell>
          <cell r="E271" t="str">
            <v>NJ</v>
          </cell>
          <cell r="F271">
            <v>7652</v>
          </cell>
          <cell r="G271">
            <v>454</v>
          </cell>
          <cell r="H271" t="str">
            <v>Percentage of long-stay residents assessed and appropriately given the seasonal influenza vaccine</v>
          </cell>
          <cell r="I271" t="str">
            <v>Long Stay</v>
          </cell>
          <cell r="J271">
            <v>95.238095000000001</v>
          </cell>
          <cell r="K271"/>
          <cell r="L271">
            <v>95.238095000000001</v>
          </cell>
          <cell r="M271"/>
          <cell r="N271">
            <v>93.75</v>
          </cell>
          <cell r="O271"/>
          <cell r="P271">
            <v>93.75</v>
          </cell>
          <cell r="Q271"/>
          <cell r="R271">
            <v>94.339623000000003</v>
          </cell>
          <cell r="S271"/>
          <cell r="T271" t="str">
            <v>N</v>
          </cell>
          <cell r="U271" t="str">
            <v>2021Q3-2022Q2</v>
          </cell>
          <cell r="V271" t="str">
            <v>W-90 RIDGEWOOD AVE, PARAMUS, NJ, 07652</v>
          </cell>
          <cell r="W271">
            <v>44866</v>
          </cell>
        </row>
        <row r="272">
          <cell r="A272">
            <v>315427</v>
          </cell>
          <cell r="B272" t="str">
            <v>UNITED METHODIST COMMUNITIES AT PITMAN</v>
          </cell>
          <cell r="C272" t="str">
            <v>535 N OAK AVE</v>
          </cell>
          <cell r="D272" t="str">
            <v>PITMAN</v>
          </cell>
          <cell r="E272" t="str">
            <v>NJ</v>
          </cell>
          <cell r="F272">
            <v>8071</v>
          </cell>
          <cell r="G272">
            <v>454</v>
          </cell>
          <cell r="H272" t="str">
            <v>Percentage of long-stay residents assessed and appropriately given the seasonal influenza vaccine</v>
          </cell>
          <cell r="I272" t="str">
            <v>Long Stay</v>
          </cell>
          <cell r="J272">
            <v>98.148148000000006</v>
          </cell>
          <cell r="K272"/>
          <cell r="L272">
            <v>98.148148000000006</v>
          </cell>
          <cell r="M272"/>
          <cell r="N272">
            <v>96.666667000000004</v>
          </cell>
          <cell r="O272"/>
          <cell r="P272">
            <v>96.666667000000004</v>
          </cell>
          <cell r="Q272"/>
          <cell r="R272">
            <v>97.368420999999998</v>
          </cell>
          <cell r="S272"/>
          <cell r="T272" t="str">
            <v>N</v>
          </cell>
          <cell r="U272" t="str">
            <v>2021Q3-2022Q2</v>
          </cell>
          <cell r="V272" t="str">
            <v>535 N OAK AVE, PITMAN, NJ, 08071</v>
          </cell>
          <cell r="W272">
            <v>44866</v>
          </cell>
        </row>
        <row r="273">
          <cell r="A273">
            <v>315429</v>
          </cell>
          <cell r="B273" t="str">
            <v>CLOVER REST HOME</v>
          </cell>
          <cell r="C273" t="str">
            <v>28 WASHINGTON STREET</v>
          </cell>
          <cell r="D273" t="str">
            <v>COLUMBIA</v>
          </cell>
          <cell r="E273" t="str">
            <v>NJ</v>
          </cell>
          <cell r="F273">
            <v>7832</v>
          </cell>
          <cell r="G273">
            <v>454</v>
          </cell>
          <cell r="H273" t="str">
            <v>Percentage of long-stay residents assessed and appropriately given the seasonal influenza vaccine</v>
          </cell>
          <cell r="I273" t="str">
            <v>Long Stay</v>
          </cell>
          <cell r="J273">
            <v>96.428571000000005</v>
          </cell>
          <cell r="K273"/>
          <cell r="L273">
            <v>96.428571000000005</v>
          </cell>
          <cell r="M273"/>
          <cell r="N273">
            <v>90.476190000000003</v>
          </cell>
          <cell r="O273"/>
          <cell r="P273">
            <v>90.476190000000003</v>
          </cell>
          <cell r="Q273"/>
          <cell r="R273">
            <v>93.877550999999997</v>
          </cell>
          <cell r="S273"/>
          <cell r="T273" t="str">
            <v>N</v>
          </cell>
          <cell r="U273" t="str">
            <v>2021Q3-2022Q2</v>
          </cell>
          <cell r="V273" t="str">
            <v>28 WASHINGTON STREET, COLUMBIA, NJ, 07832</v>
          </cell>
          <cell r="W273">
            <v>44866</v>
          </cell>
        </row>
        <row r="274">
          <cell r="A274">
            <v>315433</v>
          </cell>
          <cell r="B274" t="str">
            <v>COUNTRY ARCH CARE CENTER</v>
          </cell>
          <cell r="C274" t="str">
            <v>114 PITTSTOWN ROAD</v>
          </cell>
          <cell r="D274" t="str">
            <v>PITTSTOWN</v>
          </cell>
          <cell r="E274" t="str">
            <v>NJ</v>
          </cell>
          <cell r="F274">
            <v>8867</v>
          </cell>
          <cell r="G274">
            <v>454</v>
          </cell>
          <cell r="H274" t="str">
            <v>Percentage of long-stay residents assessed and appropriately given the seasonal influenza vaccine</v>
          </cell>
          <cell r="I274" t="str">
            <v>Long Stay</v>
          </cell>
          <cell r="J274">
            <v>97.260273999999995</v>
          </cell>
          <cell r="K274"/>
          <cell r="L274">
            <v>97.260273999999995</v>
          </cell>
          <cell r="M274"/>
          <cell r="N274">
            <v>97.647058999999999</v>
          </cell>
          <cell r="O274"/>
          <cell r="P274">
            <v>97.647058999999999</v>
          </cell>
          <cell r="Q274"/>
          <cell r="R274">
            <v>97.468354000000005</v>
          </cell>
          <cell r="S274"/>
          <cell r="T274" t="str">
            <v>N</v>
          </cell>
          <cell r="U274" t="str">
            <v>2021Q3-2022Q2</v>
          </cell>
          <cell r="V274" t="str">
            <v>114 PITTSTOWN ROAD, PITTSTOWN, NJ, 08867</v>
          </cell>
          <cell r="W274">
            <v>44866</v>
          </cell>
        </row>
        <row r="275">
          <cell r="A275">
            <v>315434</v>
          </cell>
          <cell r="B275" t="str">
            <v>FAMILY OF CARING HEALTHCARE AT RIDGEWOOD</v>
          </cell>
          <cell r="C275" t="str">
            <v>304 S. VAN DIEN AVE</v>
          </cell>
          <cell r="D275" t="str">
            <v>RIDGEWOOD</v>
          </cell>
          <cell r="E275" t="str">
            <v>NJ</v>
          </cell>
          <cell r="F275">
            <v>7450</v>
          </cell>
          <cell r="G275">
            <v>454</v>
          </cell>
          <cell r="H275" t="str">
            <v>Percentage of long-stay residents assessed and appropriately given the seasonal influenza vaccine</v>
          </cell>
          <cell r="I275" t="str">
            <v>Long Stay</v>
          </cell>
          <cell r="J275">
            <v>100</v>
          </cell>
          <cell r="K275"/>
          <cell r="L275">
            <v>100</v>
          </cell>
          <cell r="M275"/>
          <cell r="N275">
            <v>100</v>
          </cell>
          <cell r="O275"/>
          <cell r="P275">
            <v>100</v>
          </cell>
          <cell r="Q275"/>
          <cell r="R275">
            <v>100</v>
          </cell>
          <cell r="S275"/>
          <cell r="T275" t="str">
            <v>N</v>
          </cell>
          <cell r="U275" t="str">
            <v>2021Q3-2022Q2</v>
          </cell>
          <cell r="V275" t="str">
            <v>304 S. VAN DIEN AVE, RIDGEWOOD, NJ, 07450</v>
          </cell>
          <cell r="W275">
            <v>44866</v>
          </cell>
        </row>
        <row r="276">
          <cell r="A276">
            <v>315435</v>
          </cell>
          <cell r="B276" t="str">
            <v>FAMILY OF CARING HEALTHCARE AT MONTCLAIR</v>
          </cell>
          <cell r="C276" t="str">
            <v>42 NORTH MOUNTAIN AVE</v>
          </cell>
          <cell r="D276" t="str">
            <v>MONTCLAIR</v>
          </cell>
          <cell r="E276" t="str">
            <v>NJ</v>
          </cell>
          <cell r="F276">
            <v>7042</v>
          </cell>
          <cell r="G276">
            <v>454</v>
          </cell>
          <cell r="H276" t="str">
            <v>Percentage of long-stay residents assessed and appropriately given the seasonal influenza vaccine</v>
          </cell>
          <cell r="I276" t="str">
            <v>Long Stay</v>
          </cell>
          <cell r="J276">
            <v>96.875</v>
          </cell>
          <cell r="K276"/>
          <cell r="L276">
            <v>96.875</v>
          </cell>
          <cell r="M276"/>
          <cell r="N276">
            <v>97.674419</v>
          </cell>
          <cell r="O276"/>
          <cell r="P276">
            <v>97.674419</v>
          </cell>
          <cell r="Q276"/>
          <cell r="R276">
            <v>97.333332999999996</v>
          </cell>
          <cell r="S276"/>
          <cell r="T276" t="str">
            <v>N</v>
          </cell>
          <cell r="U276" t="str">
            <v>2021Q3-2022Q2</v>
          </cell>
          <cell r="V276" t="str">
            <v>42 NORTH MOUNTAIN AVE, MONTCLAIR, NJ, 07042</v>
          </cell>
          <cell r="W276">
            <v>44866</v>
          </cell>
        </row>
        <row r="277">
          <cell r="A277">
            <v>315437</v>
          </cell>
          <cell r="B277" t="str">
            <v>LAUREL BAY HEALTH &amp; REHABILITATION CENTER</v>
          </cell>
          <cell r="C277" t="str">
            <v>32 LAUREL AVENUE</v>
          </cell>
          <cell r="D277" t="str">
            <v>KEANSBURG</v>
          </cell>
          <cell r="E277" t="str">
            <v>NJ</v>
          </cell>
          <cell r="F277">
            <v>7734</v>
          </cell>
          <cell r="G277">
            <v>454</v>
          </cell>
          <cell r="H277" t="str">
            <v>Percentage of long-stay residents assessed and appropriately given the seasonal influenza vaccine</v>
          </cell>
          <cell r="I277" t="str">
            <v>Long Stay</v>
          </cell>
          <cell r="J277">
            <v>97.674419</v>
          </cell>
          <cell r="K277"/>
          <cell r="L277">
            <v>97.674419</v>
          </cell>
          <cell r="M277"/>
          <cell r="N277">
            <v>98.850575000000006</v>
          </cell>
          <cell r="O277"/>
          <cell r="P277">
            <v>98.850575000000006</v>
          </cell>
          <cell r="Q277"/>
          <cell r="R277">
            <v>98.265895999999998</v>
          </cell>
          <cell r="S277"/>
          <cell r="T277" t="str">
            <v>N</v>
          </cell>
          <cell r="U277" t="str">
            <v>2021Q3-2022Q2</v>
          </cell>
          <cell r="V277" t="str">
            <v>32 LAUREL AVENUE, KEANSBURG, NJ, 07734</v>
          </cell>
          <cell r="W277">
            <v>44866</v>
          </cell>
        </row>
        <row r="278">
          <cell r="A278">
            <v>315438</v>
          </cell>
          <cell r="B278" t="str">
            <v>ATRIUM POST ACUTE CARE OF PARK RIDGE</v>
          </cell>
          <cell r="C278" t="str">
            <v>120 NOYES DRIVE</v>
          </cell>
          <cell r="D278" t="str">
            <v>PARK RIDGE</v>
          </cell>
          <cell r="E278" t="str">
            <v>NJ</v>
          </cell>
          <cell r="F278">
            <v>7656</v>
          </cell>
          <cell r="G278">
            <v>454</v>
          </cell>
          <cell r="H278" t="str">
            <v>Percentage of long-stay residents assessed and appropriately given the seasonal influenza vaccine</v>
          </cell>
          <cell r="I278" t="str">
            <v>Long Stay</v>
          </cell>
          <cell r="J278">
            <v>100</v>
          </cell>
          <cell r="K278"/>
          <cell r="L278">
            <v>100</v>
          </cell>
          <cell r="M278"/>
          <cell r="N278">
            <v>95.180723</v>
          </cell>
          <cell r="O278"/>
          <cell r="P278">
            <v>95.180723</v>
          </cell>
          <cell r="Q278"/>
          <cell r="R278">
            <v>97.5</v>
          </cell>
          <cell r="S278"/>
          <cell r="T278" t="str">
            <v>N</v>
          </cell>
          <cell r="U278" t="str">
            <v>2021Q3-2022Q2</v>
          </cell>
          <cell r="V278" t="str">
            <v>120 NOYES DRIVE, PARK RIDGE, NJ, 07656</v>
          </cell>
          <cell r="W278">
            <v>44866</v>
          </cell>
        </row>
        <row r="279">
          <cell r="A279">
            <v>315439</v>
          </cell>
          <cell r="B279" t="str">
            <v>UNITED METHODIST COMMUNITIES AT BRISTOL GLEN</v>
          </cell>
          <cell r="C279" t="str">
            <v>200 BRISTOL GLEN DRIVE</v>
          </cell>
          <cell r="D279" t="str">
            <v>NEWTON</v>
          </cell>
          <cell r="E279" t="str">
            <v>NJ</v>
          </cell>
          <cell r="F279">
            <v>7860</v>
          </cell>
          <cell r="G279">
            <v>454</v>
          </cell>
          <cell r="H279" t="str">
            <v>Percentage of long-stay residents assessed and appropriately given the seasonal influenza vaccine</v>
          </cell>
          <cell r="I279" t="str">
            <v>Long Stay</v>
          </cell>
          <cell r="J279">
            <v>95</v>
          </cell>
          <cell r="K279"/>
          <cell r="L279">
            <v>95</v>
          </cell>
          <cell r="M279"/>
          <cell r="N279">
            <v>100</v>
          </cell>
          <cell r="O279"/>
          <cell r="P279">
            <v>100</v>
          </cell>
          <cell r="Q279"/>
          <cell r="R279">
            <v>97.333332999999996</v>
          </cell>
          <cell r="S279"/>
          <cell r="T279" t="str">
            <v>N</v>
          </cell>
          <cell r="U279" t="str">
            <v>2021Q3-2022Q2</v>
          </cell>
          <cell r="V279" t="str">
            <v>200 BRISTOL GLEN DRIVE, NEWTON, NJ, 07860</v>
          </cell>
          <cell r="W279">
            <v>44866</v>
          </cell>
        </row>
        <row r="280">
          <cell r="A280">
            <v>315442</v>
          </cell>
          <cell r="B280" t="str">
            <v>TRINITAS HOSPITAL</v>
          </cell>
          <cell r="C280" t="str">
            <v>655 EAST JERSEY STREET</v>
          </cell>
          <cell r="D280" t="str">
            <v>ELIZABETH</v>
          </cell>
          <cell r="E280" t="str">
            <v>NJ</v>
          </cell>
          <cell r="F280">
            <v>7206</v>
          </cell>
          <cell r="G280">
            <v>454</v>
          </cell>
          <cell r="H280" t="str">
            <v>Percentage of long-stay residents assessed and appropriately given the seasonal influenza vaccine</v>
          </cell>
          <cell r="I280" t="str">
            <v>Long Stay</v>
          </cell>
          <cell r="J280">
            <v>98.876403999999994</v>
          </cell>
          <cell r="K280"/>
          <cell r="L280">
            <v>98.876403999999994</v>
          </cell>
          <cell r="M280"/>
          <cell r="N280">
            <v>100</v>
          </cell>
          <cell r="O280"/>
          <cell r="P280">
            <v>100</v>
          </cell>
          <cell r="Q280"/>
          <cell r="R280">
            <v>99.418604999999999</v>
          </cell>
          <cell r="S280"/>
          <cell r="T280" t="str">
            <v>N</v>
          </cell>
          <cell r="U280" t="str">
            <v>2021Q3-2022Q2</v>
          </cell>
          <cell r="V280" t="str">
            <v>655 EAST JERSEY STREET, ELIZABETH, NJ, 07206</v>
          </cell>
          <cell r="W280">
            <v>44866</v>
          </cell>
        </row>
        <row r="281">
          <cell r="A281">
            <v>315443</v>
          </cell>
          <cell r="B281" t="str">
            <v>CHILDRENS SPECIALIZED HOSPITAL TOMS RIVER</v>
          </cell>
          <cell r="C281" t="str">
            <v>94 STEVENS ROAD</v>
          </cell>
          <cell r="D281" t="str">
            <v>TOMS RIVER</v>
          </cell>
          <cell r="E281" t="str">
            <v>NJ</v>
          </cell>
          <cell r="F281">
            <v>8755</v>
          </cell>
          <cell r="G281">
            <v>454</v>
          </cell>
          <cell r="H281" t="str">
            <v>Percentage of long-stay residents assessed and appropriately given the seasonal influenza vaccine</v>
          </cell>
          <cell r="I281" t="str">
            <v>Long Stay</v>
          </cell>
          <cell r="J281" t="str">
            <v>*</v>
          </cell>
          <cell r="K281">
            <v>9</v>
          </cell>
          <cell r="L281" t="str">
            <v>*</v>
          </cell>
          <cell r="M281">
            <v>9</v>
          </cell>
          <cell r="N281">
            <v>95.238095000000001</v>
          </cell>
          <cell r="O281"/>
          <cell r="P281">
            <v>95.238095000000001</v>
          </cell>
          <cell r="Q281"/>
          <cell r="R281">
            <v>97.5</v>
          </cell>
          <cell r="S281"/>
          <cell r="T281" t="str">
            <v>N</v>
          </cell>
          <cell r="U281" t="str">
            <v>2021Q3-2022Q2</v>
          </cell>
          <cell r="V281" t="str">
            <v>94 STEVENS ROAD, TOMS RIVER, NJ, 08755</v>
          </cell>
          <cell r="W281">
            <v>44866</v>
          </cell>
        </row>
        <row r="282">
          <cell r="A282">
            <v>315445</v>
          </cell>
          <cell r="B282" t="str">
            <v>ARBOR AT LAUREL CIRCLE, THE</v>
          </cell>
          <cell r="C282" t="str">
            <v>100 MONROE STREET</v>
          </cell>
          <cell r="D282" t="str">
            <v>BRIDGEWATER</v>
          </cell>
          <cell r="E282" t="str">
            <v>NJ</v>
          </cell>
          <cell r="F282">
            <v>8807</v>
          </cell>
          <cell r="G282">
            <v>454</v>
          </cell>
          <cell r="H282" t="str">
            <v>Percentage of long-stay residents assessed and appropriately given the seasonal influenza vaccine</v>
          </cell>
          <cell r="I282" t="str">
            <v>Long Stay</v>
          </cell>
          <cell r="J282">
            <v>95</v>
          </cell>
          <cell r="K282"/>
          <cell r="L282">
            <v>95</v>
          </cell>
          <cell r="M282"/>
          <cell r="N282" t="str">
            <v>*</v>
          </cell>
          <cell r="O282">
            <v>9</v>
          </cell>
          <cell r="P282" t="str">
            <v>*</v>
          </cell>
          <cell r="Q282">
            <v>9</v>
          </cell>
          <cell r="R282">
            <v>89.473684000000006</v>
          </cell>
          <cell r="S282"/>
          <cell r="T282" t="str">
            <v>N</v>
          </cell>
          <cell r="U282" t="str">
            <v>2021Q3-2022Q2</v>
          </cell>
          <cell r="V282" t="str">
            <v>100 MONROE STREET, BRIDGEWATER, NJ, 08807</v>
          </cell>
          <cell r="W282">
            <v>44866</v>
          </cell>
        </row>
        <row r="283">
          <cell r="A283">
            <v>315448</v>
          </cell>
          <cell r="B283" t="str">
            <v>RIVERVIEW ESTATES REHAB AND SENIOR LIVING CENTER</v>
          </cell>
          <cell r="C283" t="str">
            <v>303 BANK AVE</v>
          </cell>
          <cell r="D283" t="str">
            <v>RIVERTON</v>
          </cell>
          <cell r="E283" t="str">
            <v>NJ</v>
          </cell>
          <cell r="F283">
            <v>8077</v>
          </cell>
          <cell r="G283">
            <v>454</v>
          </cell>
          <cell r="H283" t="str">
            <v>Percentage of long-stay residents assessed and appropriately given the seasonal influenza vaccine</v>
          </cell>
          <cell r="I283" t="str">
            <v>Long Stay</v>
          </cell>
          <cell r="J283">
            <v>89.743589999999998</v>
          </cell>
          <cell r="K283"/>
          <cell r="L283">
            <v>89.743589999999998</v>
          </cell>
          <cell r="M283"/>
          <cell r="N283">
            <v>96.551723999999993</v>
          </cell>
          <cell r="O283"/>
          <cell r="P283">
            <v>96.551723999999993</v>
          </cell>
          <cell r="Q283"/>
          <cell r="R283">
            <v>92.647058999999999</v>
          </cell>
          <cell r="S283"/>
          <cell r="T283" t="str">
            <v>N</v>
          </cell>
          <cell r="U283" t="str">
            <v>2021Q3-2022Q2</v>
          </cell>
          <cell r="V283" t="str">
            <v>303 BANK AVE, RIVERTON, NJ, 08077</v>
          </cell>
          <cell r="W283">
            <v>44866</v>
          </cell>
        </row>
        <row r="284">
          <cell r="A284">
            <v>315449</v>
          </cell>
          <cell r="B284" t="str">
            <v>ALARIS HEALTH AT WEST ORANGE</v>
          </cell>
          <cell r="C284" t="str">
            <v>5 BROOK END DRIVE</v>
          </cell>
          <cell r="D284" t="str">
            <v>WEST ORANGE</v>
          </cell>
          <cell r="E284" t="str">
            <v>NJ</v>
          </cell>
          <cell r="F284">
            <v>7052</v>
          </cell>
          <cell r="G284">
            <v>454</v>
          </cell>
          <cell r="H284" t="str">
            <v>Percentage of long-stay residents assessed and appropriately given the seasonal influenza vaccine</v>
          </cell>
          <cell r="I284" t="str">
            <v>Long Stay</v>
          </cell>
          <cell r="J284">
            <v>100</v>
          </cell>
          <cell r="K284"/>
          <cell r="L284">
            <v>100</v>
          </cell>
          <cell r="M284"/>
          <cell r="N284">
            <v>100</v>
          </cell>
          <cell r="O284"/>
          <cell r="P284">
            <v>100</v>
          </cell>
          <cell r="Q284"/>
          <cell r="R284">
            <v>100</v>
          </cell>
          <cell r="S284"/>
          <cell r="T284" t="str">
            <v>N</v>
          </cell>
          <cell r="U284" t="str">
            <v>2021Q3-2022Q2</v>
          </cell>
          <cell r="V284" t="str">
            <v>5 BROOK END DRIVE, WEST ORANGE, NJ, 07052</v>
          </cell>
          <cell r="W284">
            <v>44866</v>
          </cell>
        </row>
        <row r="285">
          <cell r="A285">
            <v>315451</v>
          </cell>
          <cell r="B285" t="str">
            <v>ELMS OF CRANBURY, THE</v>
          </cell>
          <cell r="C285" t="str">
            <v>61 MAPLEWOOD AVENUE</v>
          </cell>
          <cell r="D285" t="str">
            <v>CRANBURY</v>
          </cell>
          <cell r="E285" t="str">
            <v>NJ</v>
          </cell>
          <cell r="F285">
            <v>8512</v>
          </cell>
          <cell r="G285">
            <v>454</v>
          </cell>
          <cell r="H285" t="str">
            <v>Percentage of long-stay residents assessed and appropriately given the seasonal influenza vaccine</v>
          </cell>
          <cell r="I285" t="str">
            <v>Long Stay</v>
          </cell>
          <cell r="J285">
            <v>98.611110999999994</v>
          </cell>
          <cell r="K285"/>
          <cell r="L285">
            <v>98.611110999999994</v>
          </cell>
          <cell r="M285"/>
          <cell r="N285">
            <v>97.297297</v>
          </cell>
          <cell r="O285"/>
          <cell r="P285">
            <v>97.297297</v>
          </cell>
          <cell r="Q285"/>
          <cell r="R285">
            <v>97.945205000000001</v>
          </cell>
          <cell r="S285"/>
          <cell r="T285" t="str">
            <v>N</v>
          </cell>
          <cell r="U285" t="str">
            <v>2021Q3-2022Q2</v>
          </cell>
          <cell r="V285" t="str">
            <v>61 MAPLEWOOD AVENUE, CRANBURY, NJ, 08512</v>
          </cell>
          <cell r="W285">
            <v>44866</v>
          </cell>
        </row>
        <row r="286">
          <cell r="A286">
            <v>315452</v>
          </cell>
          <cell r="B286" t="str">
            <v>PEACE CARE ST JOSEPH'S</v>
          </cell>
          <cell r="C286" t="str">
            <v>537 PAVONIA AVENUE</v>
          </cell>
          <cell r="D286" t="str">
            <v>JERSEY CITY</v>
          </cell>
          <cell r="E286" t="str">
            <v>NJ</v>
          </cell>
          <cell r="F286">
            <v>7306</v>
          </cell>
          <cell r="G286">
            <v>454</v>
          </cell>
          <cell r="H286" t="str">
            <v>Percentage of long-stay residents assessed and appropriately given the seasonal influenza vaccine</v>
          </cell>
          <cell r="I286" t="str">
            <v>Long Stay</v>
          </cell>
          <cell r="J286">
            <v>98.648649000000006</v>
          </cell>
          <cell r="K286"/>
          <cell r="L286">
            <v>98.648649000000006</v>
          </cell>
          <cell r="M286"/>
          <cell r="N286">
            <v>100</v>
          </cell>
          <cell r="O286"/>
          <cell r="P286">
            <v>100</v>
          </cell>
          <cell r="Q286"/>
          <cell r="R286">
            <v>99.371069000000006</v>
          </cell>
          <cell r="S286"/>
          <cell r="T286" t="str">
            <v>N</v>
          </cell>
          <cell r="U286" t="str">
            <v>2021Q3-2022Q2</v>
          </cell>
          <cell r="V286" t="str">
            <v>537 PAVONIA AVENUE, JERSEY CITY, NJ, 07306</v>
          </cell>
          <cell r="W286">
            <v>44866</v>
          </cell>
        </row>
        <row r="287">
          <cell r="A287">
            <v>315453</v>
          </cell>
          <cell r="B287" t="str">
            <v>COMPLETE CARE AT SHORROCK</v>
          </cell>
          <cell r="C287" t="str">
            <v>75 OLD TOMS RIVER ROAD</v>
          </cell>
          <cell r="D287" t="str">
            <v>BRICK</v>
          </cell>
          <cell r="E287" t="str">
            <v>NJ</v>
          </cell>
          <cell r="F287">
            <v>8723</v>
          </cell>
          <cell r="G287">
            <v>454</v>
          </cell>
          <cell r="H287" t="str">
            <v>Percentage of long-stay residents assessed and appropriately given the seasonal influenza vaccine</v>
          </cell>
          <cell r="I287" t="str">
            <v>Long Stay</v>
          </cell>
          <cell r="J287">
            <v>100</v>
          </cell>
          <cell r="K287"/>
          <cell r="L287">
            <v>100</v>
          </cell>
          <cell r="M287"/>
          <cell r="N287">
            <v>99.009900999999999</v>
          </cell>
          <cell r="O287"/>
          <cell r="P287">
            <v>99.009900999999999</v>
          </cell>
          <cell r="Q287"/>
          <cell r="R287">
            <v>99.465241000000006</v>
          </cell>
          <cell r="S287"/>
          <cell r="T287" t="str">
            <v>N</v>
          </cell>
          <cell r="U287" t="str">
            <v>2021Q3-2022Q2</v>
          </cell>
          <cell r="V287" t="str">
            <v>75 OLD TOMS RIVER ROAD, BRICK, NJ, 08723</v>
          </cell>
          <cell r="W287">
            <v>44866</v>
          </cell>
        </row>
        <row r="288">
          <cell r="A288">
            <v>315454</v>
          </cell>
          <cell r="B288" t="str">
            <v>SHORE GARDENS REHABILITATION AND NURSING CENTER</v>
          </cell>
          <cell r="C288" t="str">
            <v>231 WARNER STREET</v>
          </cell>
          <cell r="D288" t="str">
            <v>TOMS RIVER</v>
          </cell>
          <cell r="E288" t="str">
            <v>NJ</v>
          </cell>
          <cell r="F288">
            <v>8755</v>
          </cell>
          <cell r="G288">
            <v>454</v>
          </cell>
          <cell r="H288" t="str">
            <v>Percentage of long-stay residents assessed and appropriately given the seasonal influenza vaccine</v>
          </cell>
          <cell r="I288" t="str">
            <v>Long Stay</v>
          </cell>
          <cell r="J288">
            <v>98.058251999999996</v>
          </cell>
          <cell r="K288"/>
          <cell r="L288">
            <v>98.058251999999996</v>
          </cell>
          <cell r="M288"/>
          <cell r="N288">
            <v>96.875</v>
          </cell>
          <cell r="O288"/>
          <cell r="P288">
            <v>96.875</v>
          </cell>
          <cell r="Q288"/>
          <cell r="R288">
            <v>97.402597</v>
          </cell>
          <cell r="S288"/>
          <cell r="T288" t="str">
            <v>N</v>
          </cell>
          <cell r="U288" t="str">
            <v>2021Q3-2022Q2</v>
          </cell>
          <cell r="V288" t="str">
            <v>231 WARNER STREET, TOMS RIVER, NJ, 08755</v>
          </cell>
          <cell r="W288">
            <v>44866</v>
          </cell>
        </row>
        <row r="289">
          <cell r="A289">
            <v>315455</v>
          </cell>
          <cell r="B289" t="str">
            <v>AVANT REHABILITATION AND CARE CENTER</v>
          </cell>
          <cell r="C289" t="str">
            <v>1314 BRUNSWICK AVENUE</v>
          </cell>
          <cell r="D289" t="str">
            <v>TRENTON</v>
          </cell>
          <cell r="E289" t="str">
            <v>NJ</v>
          </cell>
          <cell r="F289">
            <v>8638</v>
          </cell>
          <cell r="G289">
            <v>454</v>
          </cell>
          <cell r="H289" t="str">
            <v>Percentage of long-stay residents assessed and appropriately given the seasonal influenza vaccine</v>
          </cell>
          <cell r="I289" t="str">
            <v>Long Stay</v>
          </cell>
          <cell r="J289">
            <v>100</v>
          </cell>
          <cell r="K289"/>
          <cell r="L289">
            <v>100</v>
          </cell>
          <cell r="M289"/>
          <cell r="N289">
            <v>100</v>
          </cell>
          <cell r="O289"/>
          <cell r="P289">
            <v>100</v>
          </cell>
          <cell r="Q289"/>
          <cell r="R289">
            <v>100</v>
          </cell>
          <cell r="S289"/>
          <cell r="T289" t="str">
            <v>N</v>
          </cell>
          <cell r="U289" t="str">
            <v>2021Q3-2022Q2</v>
          </cell>
          <cell r="V289" t="str">
            <v>1314 BRUNSWICK AVENUE, TRENTON, NJ, 08638</v>
          </cell>
          <cell r="W289">
            <v>44866</v>
          </cell>
        </row>
        <row r="290">
          <cell r="A290">
            <v>315456</v>
          </cell>
          <cell r="B290" t="str">
            <v>MYSTIC MEADOWS REHAB &amp; NURSING CENTER</v>
          </cell>
          <cell r="C290" t="str">
            <v>151 NINTH AVENUE</v>
          </cell>
          <cell r="D290" t="str">
            <v>LITTLE EGG HARBOR TW</v>
          </cell>
          <cell r="E290" t="str">
            <v>NJ</v>
          </cell>
          <cell r="F290">
            <v>8087</v>
          </cell>
          <cell r="G290">
            <v>454</v>
          </cell>
          <cell r="H290" t="str">
            <v>Percentage of long-stay residents assessed and appropriately given the seasonal influenza vaccine</v>
          </cell>
          <cell r="I290" t="str">
            <v>Long Stay</v>
          </cell>
          <cell r="J290">
            <v>97.894737000000006</v>
          </cell>
          <cell r="K290"/>
          <cell r="L290">
            <v>97.894737000000006</v>
          </cell>
          <cell r="M290"/>
          <cell r="N290">
            <v>96.116505000000004</v>
          </cell>
          <cell r="O290"/>
          <cell r="P290">
            <v>96.116505000000004</v>
          </cell>
          <cell r="Q290"/>
          <cell r="R290">
            <v>96.969696999999996</v>
          </cell>
          <cell r="S290"/>
          <cell r="T290" t="str">
            <v>N</v>
          </cell>
          <cell r="U290" t="str">
            <v>2021Q3-2022Q2</v>
          </cell>
          <cell r="V290" t="str">
            <v>151 NINTH AVENUE, LITTLE EGG HARBOR TW, NJ, 08087</v>
          </cell>
          <cell r="W290">
            <v>44866</v>
          </cell>
        </row>
        <row r="291">
          <cell r="A291">
            <v>315457</v>
          </cell>
          <cell r="B291" t="str">
            <v>LUTHERAN SOCIAL MINISTRIES CRANES MILL</v>
          </cell>
          <cell r="C291" t="str">
            <v>459 PASSAIC AVENUE</v>
          </cell>
          <cell r="D291" t="str">
            <v>WEST CALDWELL</v>
          </cell>
          <cell r="E291" t="str">
            <v>NJ</v>
          </cell>
          <cell r="F291">
            <v>7006</v>
          </cell>
          <cell r="G291">
            <v>454</v>
          </cell>
          <cell r="H291" t="str">
            <v>Percentage of long-stay residents assessed and appropriately given the seasonal influenza vaccine</v>
          </cell>
          <cell r="I291" t="str">
            <v>Long Stay</v>
          </cell>
          <cell r="J291" t="str">
            <v>*</v>
          </cell>
          <cell r="K291">
            <v>9</v>
          </cell>
          <cell r="L291" t="str">
            <v>*</v>
          </cell>
          <cell r="M291">
            <v>9</v>
          </cell>
          <cell r="N291" t="str">
            <v>*</v>
          </cell>
          <cell r="O291">
            <v>9</v>
          </cell>
          <cell r="P291" t="str">
            <v>*</v>
          </cell>
          <cell r="Q291">
            <v>9</v>
          </cell>
          <cell r="R291">
            <v>97.297297</v>
          </cell>
          <cell r="S291"/>
          <cell r="T291" t="str">
            <v>N</v>
          </cell>
          <cell r="U291" t="str">
            <v>2021Q3-2022Q2</v>
          </cell>
          <cell r="V291" t="str">
            <v>459 PASSAIC AVENUE, WEST CALDWELL, NJ, 07006</v>
          </cell>
          <cell r="W291">
            <v>44866</v>
          </cell>
        </row>
        <row r="292">
          <cell r="A292">
            <v>315458</v>
          </cell>
          <cell r="B292" t="str">
            <v>NEW VISTA NURSING &amp; REHABILITATION CTR</v>
          </cell>
          <cell r="C292" t="str">
            <v>300 BROADWAY</v>
          </cell>
          <cell r="D292" t="str">
            <v>NEWARK</v>
          </cell>
          <cell r="E292" t="str">
            <v>NJ</v>
          </cell>
          <cell r="F292">
            <v>7104</v>
          </cell>
          <cell r="G292">
            <v>454</v>
          </cell>
          <cell r="H292" t="str">
            <v>Percentage of long-stay residents assessed and appropriately given the seasonal influenza vaccine</v>
          </cell>
          <cell r="I292" t="str">
            <v>Long Stay</v>
          </cell>
          <cell r="J292">
            <v>98.514850999999993</v>
          </cell>
          <cell r="K292"/>
          <cell r="L292">
            <v>98.514850999999993</v>
          </cell>
          <cell r="M292"/>
          <cell r="N292">
            <v>98.689955999999995</v>
          </cell>
          <cell r="O292"/>
          <cell r="P292">
            <v>98.689955999999995</v>
          </cell>
          <cell r="Q292"/>
          <cell r="R292">
            <v>98.607889</v>
          </cell>
          <cell r="S292"/>
          <cell r="T292" t="str">
            <v>N</v>
          </cell>
          <cell r="U292" t="str">
            <v>2021Q3-2022Q2</v>
          </cell>
          <cell r="V292" t="str">
            <v>300 BROADWAY, NEWARK, NJ, 07104</v>
          </cell>
          <cell r="W292">
            <v>44866</v>
          </cell>
        </row>
        <row r="293">
          <cell r="A293">
            <v>315459</v>
          </cell>
          <cell r="B293" t="str">
            <v>NEW JERSEY VETERANS MEMORIAL HOME MENLO</v>
          </cell>
          <cell r="C293" t="str">
            <v>132 EVERGREEN RD</v>
          </cell>
          <cell r="D293" t="str">
            <v>EDISON</v>
          </cell>
          <cell r="E293" t="str">
            <v>NJ</v>
          </cell>
          <cell r="F293">
            <v>8818</v>
          </cell>
          <cell r="G293">
            <v>454</v>
          </cell>
          <cell r="H293" t="str">
            <v>Percentage of long-stay residents assessed and appropriately given the seasonal influenza vaccine</v>
          </cell>
          <cell r="I293" t="str">
            <v>Long Stay</v>
          </cell>
          <cell r="J293">
            <v>100</v>
          </cell>
          <cell r="K293"/>
          <cell r="L293">
            <v>100</v>
          </cell>
          <cell r="M293"/>
          <cell r="N293">
            <v>98.974359000000007</v>
          </cell>
          <cell r="O293"/>
          <cell r="P293">
            <v>98.974359000000007</v>
          </cell>
          <cell r="Q293"/>
          <cell r="R293">
            <v>99.479167000000004</v>
          </cell>
          <cell r="S293"/>
          <cell r="T293" t="str">
            <v>N</v>
          </cell>
          <cell r="U293" t="str">
            <v>2021Q3-2022Q2</v>
          </cell>
          <cell r="V293" t="str">
            <v>132 EVERGREEN RD, EDISON, NJ, 08818</v>
          </cell>
          <cell r="W293">
            <v>44866</v>
          </cell>
        </row>
        <row r="294">
          <cell r="A294">
            <v>315460</v>
          </cell>
          <cell r="B294" t="str">
            <v>HACKENSACK MERIDIAN HEALTH PROSPECT HEIGHTS CARE C</v>
          </cell>
          <cell r="C294" t="str">
            <v>336 PROSPECT AVE</v>
          </cell>
          <cell r="D294" t="str">
            <v>HACKENSACK</v>
          </cell>
          <cell r="E294" t="str">
            <v>NJ</v>
          </cell>
          <cell r="F294">
            <v>7601</v>
          </cell>
          <cell r="G294">
            <v>454</v>
          </cell>
          <cell r="H294" t="str">
            <v>Percentage of long-stay residents assessed and appropriately given the seasonal influenza vaccine</v>
          </cell>
          <cell r="I294" t="str">
            <v>Long Stay</v>
          </cell>
          <cell r="J294">
            <v>85</v>
          </cell>
          <cell r="K294"/>
          <cell r="L294">
            <v>85</v>
          </cell>
          <cell r="M294"/>
          <cell r="N294" t="str">
            <v>*</v>
          </cell>
          <cell r="O294">
            <v>9</v>
          </cell>
          <cell r="P294" t="str">
            <v>*</v>
          </cell>
          <cell r="Q294">
            <v>9</v>
          </cell>
          <cell r="R294">
            <v>90.322581</v>
          </cell>
          <cell r="S294"/>
          <cell r="T294" t="str">
            <v>N</v>
          </cell>
          <cell r="U294" t="str">
            <v>2021Q3-2022Q2</v>
          </cell>
          <cell r="V294" t="str">
            <v>336 PROSPECT AVE, HACKENSACK, NJ, 07601</v>
          </cell>
          <cell r="W294">
            <v>44866</v>
          </cell>
        </row>
        <row r="295">
          <cell r="A295">
            <v>315461</v>
          </cell>
          <cell r="B295" t="str">
            <v>BERLIN REHABILITATION AND HEALTHCARE CENTER</v>
          </cell>
          <cell r="C295" t="str">
            <v>100 LONG-A-COMING LANE</v>
          </cell>
          <cell r="D295" t="str">
            <v>BERLIN</v>
          </cell>
          <cell r="E295" t="str">
            <v>NJ</v>
          </cell>
          <cell r="F295">
            <v>8009</v>
          </cell>
          <cell r="G295">
            <v>454</v>
          </cell>
          <cell r="H295" t="str">
            <v>Percentage of long-stay residents assessed and appropriately given the seasonal influenza vaccine</v>
          </cell>
          <cell r="I295" t="str">
            <v>Long Stay</v>
          </cell>
          <cell r="J295">
            <v>95.652174000000002</v>
          </cell>
          <cell r="K295"/>
          <cell r="L295">
            <v>95.652174000000002</v>
          </cell>
          <cell r="M295"/>
          <cell r="N295">
            <v>98.571428999999995</v>
          </cell>
          <cell r="O295"/>
          <cell r="P295">
            <v>98.571428999999995</v>
          </cell>
          <cell r="Q295"/>
          <cell r="R295">
            <v>97.122302000000005</v>
          </cell>
          <cell r="S295"/>
          <cell r="T295" t="str">
            <v>N</v>
          </cell>
          <cell r="U295" t="str">
            <v>2021Q3-2022Q2</v>
          </cell>
          <cell r="V295" t="str">
            <v>100 LONG-A-COMING LANE, BERLIN, NJ, 08009</v>
          </cell>
          <cell r="W295">
            <v>44866</v>
          </cell>
        </row>
        <row r="296">
          <cell r="A296">
            <v>315462</v>
          </cell>
          <cell r="B296" t="str">
            <v>TALLWOODS CARE CENTER</v>
          </cell>
          <cell r="C296" t="str">
            <v>18 BUTLER BOULEVARD</v>
          </cell>
          <cell r="D296" t="str">
            <v>BAYVILLE</v>
          </cell>
          <cell r="E296" t="str">
            <v>NJ</v>
          </cell>
          <cell r="F296">
            <v>8721</v>
          </cell>
          <cell r="G296">
            <v>454</v>
          </cell>
          <cell r="H296" t="str">
            <v>Percentage of long-stay residents assessed and appropriately given the seasonal influenza vaccine</v>
          </cell>
          <cell r="I296" t="str">
            <v>Long Stay</v>
          </cell>
          <cell r="J296">
            <v>98.571428999999995</v>
          </cell>
          <cell r="K296"/>
          <cell r="L296">
            <v>98.571428999999995</v>
          </cell>
          <cell r="M296"/>
          <cell r="N296">
            <v>96.212120999999996</v>
          </cell>
          <cell r="O296"/>
          <cell r="P296">
            <v>96.212120999999996</v>
          </cell>
          <cell r="Q296"/>
          <cell r="R296">
            <v>97.426471000000006</v>
          </cell>
          <cell r="S296"/>
          <cell r="T296" t="str">
            <v>N</v>
          </cell>
          <cell r="U296" t="str">
            <v>2021Q3-2022Q2</v>
          </cell>
          <cell r="V296" t="str">
            <v>18 BUTLER BOULEVARD, BAYVILLE, NJ, 08721</v>
          </cell>
          <cell r="W296">
            <v>44866</v>
          </cell>
        </row>
        <row r="297">
          <cell r="A297">
            <v>315463</v>
          </cell>
          <cell r="B297" t="str">
            <v>SPRING HILLS POST ACUTE MATAWAN</v>
          </cell>
          <cell r="C297" t="str">
            <v>38 FRENEAU AVENUE</v>
          </cell>
          <cell r="D297" t="str">
            <v>MATAWAN</v>
          </cell>
          <cell r="E297" t="str">
            <v>NJ</v>
          </cell>
          <cell r="F297">
            <v>7747</v>
          </cell>
          <cell r="G297">
            <v>454</v>
          </cell>
          <cell r="H297" t="str">
            <v>Percentage of long-stay residents assessed and appropriately given the seasonal influenza vaccine</v>
          </cell>
          <cell r="I297" t="str">
            <v>Long Stay</v>
          </cell>
          <cell r="J297">
            <v>100</v>
          </cell>
          <cell r="K297"/>
          <cell r="L297">
            <v>100</v>
          </cell>
          <cell r="M297"/>
          <cell r="N297">
            <v>92.682927000000007</v>
          </cell>
          <cell r="O297"/>
          <cell r="P297">
            <v>92.682927000000007</v>
          </cell>
          <cell r="Q297"/>
          <cell r="R297">
            <v>96.153846000000001</v>
          </cell>
          <cell r="S297"/>
          <cell r="T297" t="str">
            <v>N</v>
          </cell>
          <cell r="U297" t="str">
            <v>2021Q3-2022Q2</v>
          </cell>
          <cell r="V297" t="str">
            <v>38 FRENEAU AVENUE, MATAWAN, NJ, 07747</v>
          </cell>
          <cell r="W297">
            <v>44866</v>
          </cell>
        </row>
        <row r="298">
          <cell r="A298">
            <v>315464</v>
          </cell>
          <cell r="B298" t="str">
            <v>CARE ONE AT EVESHAM</v>
          </cell>
          <cell r="C298" t="str">
            <v>870 EAST ROUTE 70</v>
          </cell>
          <cell r="D298" t="str">
            <v>MARLTON</v>
          </cell>
          <cell r="E298" t="str">
            <v>NJ</v>
          </cell>
          <cell r="F298">
            <v>8053</v>
          </cell>
          <cell r="G298">
            <v>454</v>
          </cell>
          <cell r="H298" t="str">
            <v>Percentage of long-stay residents assessed and appropriately given the seasonal influenza vaccine</v>
          </cell>
          <cell r="I298" t="str">
            <v>Long Stay</v>
          </cell>
          <cell r="J298">
            <v>100</v>
          </cell>
          <cell r="K298"/>
          <cell r="L298">
            <v>100</v>
          </cell>
          <cell r="M298"/>
          <cell r="N298">
            <v>98.507463000000001</v>
          </cell>
          <cell r="O298"/>
          <cell r="P298">
            <v>98.507463000000001</v>
          </cell>
          <cell r="Q298"/>
          <cell r="R298">
            <v>99.242424</v>
          </cell>
          <cell r="S298"/>
          <cell r="T298" t="str">
            <v>N</v>
          </cell>
          <cell r="U298" t="str">
            <v>2021Q3-2022Q2</v>
          </cell>
          <cell r="V298" t="str">
            <v>870 EAST ROUTE 70, MARLTON, NJ, 08053</v>
          </cell>
          <cell r="W298">
            <v>44866</v>
          </cell>
        </row>
        <row r="299">
          <cell r="A299">
            <v>315465</v>
          </cell>
          <cell r="B299" t="str">
            <v>MANHATTANVIEW NURSING HOME</v>
          </cell>
          <cell r="C299" t="str">
            <v>3200 HUDSON AVENUE</v>
          </cell>
          <cell r="D299" t="str">
            <v>UNION CITY</v>
          </cell>
          <cell r="E299" t="str">
            <v>NJ</v>
          </cell>
          <cell r="F299">
            <v>7087</v>
          </cell>
          <cell r="G299">
            <v>454</v>
          </cell>
          <cell r="H299" t="str">
            <v>Percentage of long-stay residents assessed and appropriately given the seasonal influenza vaccine</v>
          </cell>
          <cell r="I299" t="str">
            <v>Long Stay</v>
          </cell>
          <cell r="J299">
            <v>93.975904</v>
          </cell>
          <cell r="K299"/>
          <cell r="L299">
            <v>93.975904</v>
          </cell>
          <cell r="M299"/>
          <cell r="N299">
            <v>89.622641999999999</v>
          </cell>
          <cell r="O299"/>
          <cell r="P299">
            <v>89.622641999999999</v>
          </cell>
          <cell r="Q299"/>
          <cell r="R299">
            <v>91.534391999999997</v>
          </cell>
          <cell r="S299"/>
          <cell r="T299" t="str">
            <v>N</v>
          </cell>
          <cell r="U299" t="str">
            <v>2021Q3-2022Q2</v>
          </cell>
          <cell r="V299" t="str">
            <v>3200 HUDSON AVENUE, UNION CITY, NJ, 07087</v>
          </cell>
          <cell r="W299">
            <v>44866</v>
          </cell>
        </row>
        <row r="300">
          <cell r="A300">
            <v>315467</v>
          </cell>
          <cell r="B300" t="str">
            <v>LITTLE BROOK NURSING AND CONVALESCENT HOME</v>
          </cell>
          <cell r="C300" t="str">
            <v>78 SLIKER ROAD</v>
          </cell>
          <cell r="D300" t="str">
            <v>CALIFON</v>
          </cell>
          <cell r="E300" t="str">
            <v>NJ</v>
          </cell>
          <cell r="F300">
            <v>7830</v>
          </cell>
          <cell r="G300">
            <v>454</v>
          </cell>
          <cell r="H300" t="str">
            <v>Percentage of long-stay residents assessed and appropriately given the seasonal influenza vaccine</v>
          </cell>
          <cell r="I300" t="str">
            <v>Long Stay</v>
          </cell>
          <cell r="J300">
            <v>74.193548000000007</v>
          </cell>
          <cell r="K300"/>
          <cell r="L300">
            <v>74.193548000000007</v>
          </cell>
          <cell r="M300"/>
          <cell r="N300">
            <v>69.444444000000004</v>
          </cell>
          <cell r="O300"/>
          <cell r="P300">
            <v>69.444444000000004</v>
          </cell>
          <cell r="Q300"/>
          <cell r="R300">
            <v>71.641790999999998</v>
          </cell>
          <cell r="S300"/>
          <cell r="T300" t="str">
            <v>N</v>
          </cell>
          <cell r="U300" t="str">
            <v>2021Q3-2022Q2</v>
          </cell>
          <cell r="V300" t="str">
            <v>78 SLIKER ROAD, CALIFON, NJ, 07830</v>
          </cell>
          <cell r="W300">
            <v>44866</v>
          </cell>
        </row>
        <row r="301">
          <cell r="A301">
            <v>315468</v>
          </cell>
          <cell r="B301" t="str">
            <v>CARE ONE AT PARSIPPANY</v>
          </cell>
          <cell r="C301" t="str">
            <v>100 MAZDABROOK ROAD</v>
          </cell>
          <cell r="D301" t="str">
            <v>PARSIPPANY TROY HILL</v>
          </cell>
          <cell r="E301" t="str">
            <v>NJ</v>
          </cell>
          <cell r="F301">
            <v>7054</v>
          </cell>
          <cell r="G301">
            <v>454</v>
          </cell>
          <cell r="H301" t="str">
            <v>Percentage of long-stay residents assessed and appropriately given the seasonal influenza vaccine</v>
          </cell>
          <cell r="I301" t="str">
            <v>Long Stay</v>
          </cell>
          <cell r="J301">
            <v>100</v>
          </cell>
          <cell r="K301"/>
          <cell r="L301">
            <v>100</v>
          </cell>
          <cell r="M301"/>
          <cell r="N301">
            <v>88.571428999999995</v>
          </cell>
          <cell r="O301"/>
          <cell r="P301">
            <v>88.571428999999995</v>
          </cell>
          <cell r="Q301"/>
          <cell r="R301">
            <v>95.121950999999996</v>
          </cell>
          <cell r="S301"/>
          <cell r="T301" t="str">
            <v>N</v>
          </cell>
          <cell r="U301" t="str">
            <v>2021Q3-2022Q2</v>
          </cell>
          <cell r="V301" t="str">
            <v>100 MAZDABROOK ROAD, PARSIPPANY TROY HILL, NJ, 07054</v>
          </cell>
          <cell r="W301">
            <v>44866</v>
          </cell>
        </row>
        <row r="302">
          <cell r="A302">
            <v>315469</v>
          </cell>
          <cell r="B302" t="str">
            <v>CONTINUING CARE AT SEABROOK</v>
          </cell>
          <cell r="C302" t="str">
            <v>3002 ESSEX ROAD</v>
          </cell>
          <cell r="D302" t="str">
            <v>TINTON FALLS</v>
          </cell>
          <cell r="E302" t="str">
            <v>NJ</v>
          </cell>
          <cell r="F302">
            <v>7753</v>
          </cell>
          <cell r="G302">
            <v>454</v>
          </cell>
          <cell r="H302" t="str">
            <v>Percentage of long-stay residents assessed and appropriately given the seasonal influenza vaccine</v>
          </cell>
          <cell r="I302" t="str">
            <v>Long Stay</v>
          </cell>
          <cell r="J302">
            <v>100</v>
          </cell>
          <cell r="K302"/>
          <cell r="L302">
            <v>100</v>
          </cell>
          <cell r="M302"/>
          <cell r="N302">
            <v>100</v>
          </cell>
          <cell r="O302"/>
          <cell r="P302">
            <v>100</v>
          </cell>
          <cell r="Q302"/>
          <cell r="R302">
            <v>100</v>
          </cell>
          <cell r="S302"/>
          <cell r="T302" t="str">
            <v>N</v>
          </cell>
          <cell r="U302" t="str">
            <v>2021Q3-2022Q2</v>
          </cell>
          <cell r="V302" t="str">
            <v>3002 ESSEX ROAD, TINTON FALLS, NJ, 07753</v>
          </cell>
          <cell r="W302">
            <v>44866</v>
          </cell>
        </row>
        <row r="303">
          <cell r="A303">
            <v>315471</v>
          </cell>
          <cell r="B303" t="str">
            <v>ST CATHERINE OF SIENA</v>
          </cell>
          <cell r="C303" t="str">
            <v>7 RYERSON AVENUE</v>
          </cell>
          <cell r="D303" t="str">
            <v>CALDWELL</v>
          </cell>
          <cell r="E303" t="str">
            <v>NJ</v>
          </cell>
          <cell r="F303">
            <v>7006</v>
          </cell>
          <cell r="G303">
            <v>454</v>
          </cell>
          <cell r="H303" t="str">
            <v>Percentage of long-stay residents assessed and appropriately given the seasonal influenza vaccine</v>
          </cell>
          <cell r="I303" t="str">
            <v>Long Stay</v>
          </cell>
          <cell r="J303">
            <v>100</v>
          </cell>
          <cell r="K303"/>
          <cell r="L303">
            <v>100</v>
          </cell>
          <cell r="M303"/>
          <cell r="N303">
            <v>100</v>
          </cell>
          <cell r="O303"/>
          <cell r="P303">
            <v>100</v>
          </cell>
          <cell r="Q303"/>
          <cell r="R303">
            <v>100</v>
          </cell>
          <cell r="S303"/>
          <cell r="T303" t="str">
            <v>N</v>
          </cell>
          <cell r="U303" t="str">
            <v>2021Q3-2022Q2</v>
          </cell>
          <cell r="V303" t="str">
            <v>7 RYERSON AVENUE, CALDWELL, NJ, 07006</v>
          </cell>
          <cell r="W303">
            <v>44866</v>
          </cell>
        </row>
        <row r="304">
          <cell r="A304">
            <v>315472</v>
          </cell>
          <cell r="B304" t="str">
            <v>CARE ONE AT EAST BRUNSWICK</v>
          </cell>
          <cell r="C304" t="str">
            <v>599 CRANBURY ROAD</v>
          </cell>
          <cell r="D304" t="str">
            <v>EAST BRUNSWICK</v>
          </cell>
          <cell r="E304" t="str">
            <v>NJ</v>
          </cell>
          <cell r="F304">
            <v>8816</v>
          </cell>
          <cell r="G304">
            <v>454</v>
          </cell>
          <cell r="H304" t="str">
            <v>Percentage of long-stay residents assessed and appropriately given the seasonal influenza vaccine</v>
          </cell>
          <cell r="I304" t="str">
            <v>Long Stay</v>
          </cell>
          <cell r="J304">
            <v>92.307692000000003</v>
          </cell>
          <cell r="K304"/>
          <cell r="L304">
            <v>92.307692000000003</v>
          </cell>
          <cell r="M304"/>
          <cell r="N304">
            <v>96.078430999999995</v>
          </cell>
          <cell r="O304"/>
          <cell r="P304">
            <v>96.078430999999995</v>
          </cell>
          <cell r="Q304"/>
          <cell r="R304">
            <v>94.174757</v>
          </cell>
          <cell r="S304"/>
          <cell r="T304" t="str">
            <v>N</v>
          </cell>
          <cell r="U304" t="str">
            <v>2021Q3-2022Q2</v>
          </cell>
          <cell r="V304" t="str">
            <v>599 CRANBURY ROAD, EAST BRUNSWICK, NJ, 08816</v>
          </cell>
          <cell r="W304">
            <v>44866</v>
          </cell>
        </row>
        <row r="305">
          <cell r="A305">
            <v>315473</v>
          </cell>
          <cell r="B305" t="str">
            <v>JEWISH HOME AT ROCKLEIGH</v>
          </cell>
          <cell r="C305" t="str">
            <v>10 LINK DRIVE</v>
          </cell>
          <cell r="D305" t="str">
            <v>ROCKLEIGH</v>
          </cell>
          <cell r="E305" t="str">
            <v>NJ</v>
          </cell>
          <cell r="F305">
            <v>7647</v>
          </cell>
          <cell r="G305">
            <v>454</v>
          </cell>
          <cell r="H305" t="str">
            <v>Percentage of long-stay residents assessed and appropriately given the seasonal influenza vaccine</v>
          </cell>
          <cell r="I305" t="str">
            <v>Long Stay</v>
          </cell>
          <cell r="J305">
            <v>99.099098999999995</v>
          </cell>
          <cell r="K305"/>
          <cell r="L305">
            <v>99.099098999999995</v>
          </cell>
          <cell r="M305"/>
          <cell r="N305">
            <v>98.387096999999997</v>
          </cell>
          <cell r="O305"/>
          <cell r="P305">
            <v>98.387096999999997</v>
          </cell>
          <cell r="Q305"/>
          <cell r="R305">
            <v>98.723404000000002</v>
          </cell>
          <cell r="S305"/>
          <cell r="T305" t="str">
            <v>N</v>
          </cell>
          <cell r="U305" t="str">
            <v>2021Q3-2022Q2</v>
          </cell>
          <cell r="V305" t="str">
            <v>10 LINK DRIVE, ROCKLEIGH, NJ, 07647</v>
          </cell>
          <cell r="W305">
            <v>44866</v>
          </cell>
        </row>
        <row r="306">
          <cell r="A306">
            <v>315476</v>
          </cell>
          <cell r="B306" t="str">
            <v>ALARIS HEALTH AT THE FOUNTAINS</v>
          </cell>
          <cell r="C306" t="str">
            <v>595 COUNTY AVENUE</v>
          </cell>
          <cell r="D306" t="str">
            <v>SECAUCUS</v>
          </cell>
          <cell r="E306" t="str">
            <v>NJ</v>
          </cell>
          <cell r="F306">
            <v>7094</v>
          </cell>
          <cell r="G306">
            <v>454</v>
          </cell>
          <cell r="H306" t="str">
            <v>Percentage of long-stay residents assessed and appropriately given the seasonal influenza vaccine</v>
          </cell>
          <cell r="I306" t="str">
            <v>Long Stay</v>
          </cell>
          <cell r="J306">
            <v>99.598393999999999</v>
          </cell>
          <cell r="K306"/>
          <cell r="L306">
            <v>99.598393999999999</v>
          </cell>
          <cell r="M306"/>
          <cell r="N306">
            <v>95.258621000000005</v>
          </cell>
          <cell r="O306"/>
          <cell r="P306">
            <v>95.258621000000005</v>
          </cell>
          <cell r="Q306"/>
          <cell r="R306">
            <v>97.505197999999993</v>
          </cell>
          <cell r="S306"/>
          <cell r="T306" t="str">
            <v>N</v>
          </cell>
          <cell r="U306" t="str">
            <v>2021Q3-2022Q2</v>
          </cell>
          <cell r="V306" t="str">
            <v>595 COUNTY AVENUE, SECAUCUS, NJ, 07094</v>
          </cell>
          <cell r="W306">
            <v>44866</v>
          </cell>
        </row>
        <row r="307">
          <cell r="A307">
            <v>315477</v>
          </cell>
          <cell r="B307" t="str">
            <v>CARE ONE AT WAYNE - SNF</v>
          </cell>
          <cell r="C307" t="str">
            <v>493 BLACK OAK RIDGE ROAD</v>
          </cell>
          <cell r="D307" t="str">
            <v>WAYNE</v>
          </cell>
          <cell r="E307" t="str">
            <v>NJ</v>
          </cell>
          <cell r="F307">
            <v>7470</v>
          </cell>
          <cell r="G307">
            <v>454</v>
          </cell>
          <cell r="H307" t="str">
            <v>Percentage of long-stay residents assessed and appropriately given the seasonal influenza vaccine</v>
          </cell>
          <cell r="I307" t="str">
            <v>Long Stay</v>
          </cell>
          <cell r="J307" t="str">
            <v>*</v>
          </cell>
          <cell r="K307">
            <v>9</v>
          </cell>
          <cell r="L307" t="str">
            <v>*</v>
          </cell>
          <cell r="M307">
            <v>9</v>
          </cell>
          <cell r="N307" t="str">
            <v>*</v>
          </cell>
          <cell r="O307">
            <v>9</v>
          </cell>
          <cell r="P307" t="str">
            <v>*</v>
          </cell>
          <cell r="Q307">
            <v>9</v>
          </cell>
          <cell r="R307">
            <v>100</v>
          </cell>
          <cell r="S307"/>
          <cell r="T307" t="str">
            <v>N</v>
          </cell>
          <cell r="U307" t="str">
            <v>2021Q3-2022Q2</v>
          </cell>
          <cell r="V307" t="str">
            <v>493 BLACK OAK RIDGE ROAD, WAYNE, NJ, 07470</v>
          </cell>
          <cell r="W307">
            <v>44866</v>
          </cell>
        </row>
        <row r="308">
          <cell r="A308">
            <v>315479</v>
          </cell>
          <cell r="B308" t="str">
            <v>CARE ONE AT LIVINGSTON</v>
          </cell>
          <cell r="C308" t="str">
            <v>68 PASSAIC AVENUE</v>
          </cell>
          <cell r="D308" t="str">
            <v>LIVINGSTON</v>
          </cell>
          <cell r="E308" t="str">
            <v>NJ</v>
          </cell>
          <cell r="F308">
            <v>7039</v>
          </cell>
          <cell r="G308">
            <v>454</v>
          </cell>
          <cell r="H308" t="str">
            <v>Percentage of long-stay residents assessed and appropriately given the seasonal influenza vaccine</v>
          </cell>
          <cell r="I308" t="str">
            <v>Long Stay</v>
          </cell>
          <cell r="J308">
            <v>91.428571000000005</v>
          </cell>
          <cell r="K308"/>
          <cell r="L308">
            <v>91.428571000000005</v>
          </cell>
          <cell r="M308"/>
          <cell r="N308">
            <v>88.888889000000006</v>
          </cell>
          <cell r="O308"/>
          <cell r="P308">
            <v>88.888889000000006</v>
          </cell>
          <cell r="Q308"/>
          <cell r="R308">
            <v>90</v>
          </cell>
          <cell r="S308"/>
          <cell r="T308" t="str">
            <v>N</v>
          </cell>
          <cell r="U308" t="str">
            <v>2021Q3-2022Q2</v>
          </cell>
          <cell r="V308" t="str">
            <v>68 PASSAIC AVENUE, LIVINGSTON, NJ, 07039</v>
          </cell>
          <cell r="W308">
            <v>44866</v>
          </cell>
        </row>
        <row r="309">
          <cell r="A309">
            <v>315482</v>
          </cell>
          <cell r="B309" t="str">
            <v>CARE ONE AT MOORESTOWN</v>
          </cell>
          <cell r="C309" t="str">
            <v>895 WESTFIELD ROAD</v>
          </cell>
          <cell r="D309" t="str">
            <v>MOORESTOWN</v>
          </cell>
          <cell r="E309" t="str">
            <v>NJ</v>
          </cell>
          <cell r="F309">
            <v>8057</v>
          </cell>
          <cell r="G309">
            <v>454</v>
          </cell>
          <cell r="H309" t="str">
            <v>Percentage of long-stay residents assessed and appropriately given the seasonal influenza vaccine</v>
          </cell>
          <cell r="I309" t="str">
            <v>Long Stay</v>
          </cell>
          <cell r="J309" t="str">
            <v>*</v>
          </cell>
          <cell r="K309">
            <v>9</v>
          </cell>
          <cell r="L309" t="str">
            <v>*</v>
          </cell>
          <cell r="M309">
            <v>9</v>
          </cell>
          <cell r="N309" t="str">
            <v>*</v>
          </cell>
          <cell r="O309">
            <v>9</v>
          </cell>
          <cell r="P309" t="str">
            <v>*</v>
          </cell>
          <cell r="Q309">
            <v>9</v>
          </cell>
          <cell r="R309" t="str">
            <v>*</v>
          </cell>
          <cell r="S309">
            <v>9</v>
          </cell>
          <cell r="T309" t="str">
            <v>N</v>
          </cell>
          <cell r="U309" t="str">
            <v>2021Q3-2022Q2</v>
          </cell>
          <cell r="V309" t="str">
            <v>895 WESTFIELD ROAD, MOORESTOWN, NJ, 08057</v>
          </cell>
          <cell r="W309">
            <v>44866</v>
          </cell>
        </row>
        <row r="310">
          <cell r="A310">
            <v>315483</v>
          </cell>
          <cell r="B310" t="str">
            <v>PLAZA HEALTHCARE &amp; REHABILITATION CENTER</v>
          </cell>
          <cell r="C310" t="str">
            <v>456 RAHWAY AVENUE</v>
          </cell>
          <cell r="D310" t="str">
            <v>ELIZABETH</v>
          </cell>
          <cell r="E310" t="str">
            <v>NJ</v>
          </cell>
          <cell r="F310">
            <v>7202</v>
          </cell>
          <cell r="G310">
            <v>454</v>
          </cell>
          <cell r="H310" t="str">
            <v>Percentage of long-stay residents assessed and appropriately given the seasonal influenza vaccine</v>
          </cell>
          <cell r="I310" t="str">
            <v>Long Stay</v>
          </cell>
          <cell r="J310">
            <v>97.530863999999994</v>
          </cell>
          <cell r="K310"/>
          <cell r="L310">
            <v>97.530863999999994</v>
          </cell>
          <cell r="M310"/>
          <cell r="N310">
            <v>91.954023000000007</v>
          </cell>
          <cell r="O310"/>
          <cell r="P310">
            <v>91.954023000000007</v>
          </cell>
          <cell r="Q310"/>
          <cell r="R310">
            <v>94.642857000000006</v>
          </cell>
          <cell r="S310"/>
          <cell r="T310" t="str">
            <v>N</v>
          </cell>
          <cell r="U310" t="str">
            <v>2021Q3-2022Q2</v>
          </cell>
          <cell r="V310" t="str">
            <v>456 RAHWAY AVENUE, ELIZABETH, NJ, 07202</v>
          </cell>
          <cell r="W310">
            <v>44866</v>
          </cell>
        </row>
        <row r="311">
          <cell r="A311">
            <v>315485</v>
          </cell>
          <cell r="B311" t="str">
            <v>CARE ONE AT WALL</v>
          </cell>
          <cell r="C311" t="str">
            <v>2621 HIGHWAY 138</v>
          </cell>
          <cell r="D311" t="str">
            <v>WALL</v>
          </cell>
          <cell r="E311" t="str">
            <v>NJ</v>
          </cell>
          <cell r="F311">
            <v>7719</v>
          </cell>
          <cell r="G311">
            <v>454</v>
          </cell>
          <cell r="H311" t="str">
            <v>Percentage of long-stay residents assessed and appropriately given the seasonal influenza vaccine</v>
          </cell>
          <cell r="I311" t="str">
            <v>Long Stay</v>
          </cell>
          <cell r="J311">
            <v>97.222222000000002</v>
          </cell>
          <cell r="K311"/>
          <cell r="L311">
            <v>97.222222000000002</v>
          </cell>
          <cell r="M311"/>
          <cell r="N311">
            <v>91.666667000000004</v>
          </cell>
          <cell r="O311"/>
          <cell r="P311">
            <v>91.666667000000004</v>
          </cell>
          <cell r="Q311"/>
          <cell r="R311">
            <v>93.75</v>
          </cell>
          <cell r="S311"/>
          <cell r="T311" t="str">
            <v>N</v>
          </cell>
          <cell r="U311" t="str">
            <v>2021Q3-2022Q2</v>
          </cell>
          <cell r="V311" t="str">
            <v>2621 HIGHWAY 138, WALL, NJ, 07719</v>
          </cell>
          <cell r="W311">
            <v>44866</v>
          </cell>
        </row>
        <row r="312">
          <cell r="A312">
            <v>315486</v>
          </cell>
          <cell r="B312" t="str">
            <v>STONEBRIDGE AT MONTGOMERY HEALTH CARE CENTER</v>
          </cell>
          <cell r="C312" t="str">
            <v>100 HOLLINSHEAD SPRING ROAD</v>
          </cell>
          <cell r="D312" t="str">
            <v>SKILLMAN</v>
          </cell>
          <cell r="E312" t="str">
            <v>NJ</v>
          </cell>
          <cell r="F312">
            <v>8558</v>
          </cell>
          <cell r="G312">
            <v>454</v>
          </cell>
          <cell r="H312" t="str">
            <v>Percentage of long-stay residents assessed and appropriately given the seasonal influenza vaccine</v>
          </cell>
          <cell r="I312" t="str">
            <v>Long Stay</v>
          </cell>
          <cell r="J312">
            <v>100</v>
          </cell>
          <cell r="K312"/>
          <cell r="L312">
            <v>100</v>
          </cell>
          <cell r="M312"/>
          <cell r="N312">
            <v>80</v>
          </cell>
          <cell r="O312"/>
          <cell r="P312">
            <v>80</v>
          </cell>
          <cell r="Q312"/>
          <cell r="R312">
            <v>89.795918</v>
          </cell>
          <cell r="S312"/>
          <cell r="T312" t="str">
            <v>N</v>
          </cell>
          <cell r="U312" t="str">
            <v>2021Q3-2022Q2</v>
          </cell>
          <cell r="V312" t="str">
            <v>100 HOLLINSHEAD SPRING ROAD, SKILLMAN, NJ, 08558</v>
          </cell>
          <cell r="W312">
            <v>44866</v>
          </cell>
        </row>
        <row r="313">
          <cell r="A313">
            <v>315487</v>
          </cell>
          <cell r="B313" t="str">
            <v>PREFERRED CARE AT MERCER</v>
          </cell>
          <cell r="C313" t="str">
            <v>1201 PARKWAY AVENUE</v>
          </cell>
          <cell r="D313" t="str">
            <v>EWING</v>
          </cell>
          <cell r="E313" t="str">
            <v>NJ</v>
          </cell>
          <cell r="F313">
            <v>8628</v>
          </cell>
          <cell r="G313">
            <v>454</v>
          </cell>
          <cell r="H313" t="str">
            <v>Percentage of long-stay residents assessed and appropriately given the seasonal influenza vaccine</v>
          </cell>
          <cell r="I313" t="str">
            <v>Long Stay</v>
          </cell>
          <cell r="J313">
            <v>100</v>
          </cell>
          <cell r="K313"/>
          <cell r="L313">
            <v>100</v>
          </cell>
          <cell r="M313"/>
          <cell r="N313">
            <v>95.3125</v>
          </cell>
          <cell r="O313"/>
          <cell r="P313">
            <v>95.3125</v>
          </cell>
          <cell r="Q313"/>
          <cell r="R313">
            <v>97.520661000000004</v>
          </cell>
          <cell r="S313"/>
          <cell r="T313" t="str">
            <v>N</v>
          </cell>
          <cell r="U313" t="str">
            <v>2021Q3-2022Q2</v>
          </cell>
          <cell r="V313" t="str">
            <v>1201 PARKWAY AVENUE, EWING, NJ, 08628</v>
          </cell>
          <cell r="W313">
            <v>44866</v>
          </cell>
        </row>
        <row r="314">
          <cell r="A314">
            <v>315488</v>
          </cell>
          <cell r="B314" t="str">
            <v>CARE ONE AT MADISON AVENUE</v>
          </cell>
          <cell r="C314" t="str">
            <v>151 MADISON AVENUE</v>
          </cell>
          <cell r="D314" t="str">
            <v>MORRISTOWN</v>
          </cell>
          <cell r="E314" t="str">
            <v>NJ</v>
          </cell>
          <cell r="F314">
            <v>7960</v>
          </cell>
          <cell r="G314">
            <v>454</v>
          </cell>
          <cell r="H314" t="str">
            <v>Percentage of long-stay residents assessed and appropriately given the seasonal influenza vaccine</v>
          </cell>
          <cell r="I314" t="str">
            <v>Long Stay</v>
          </cell>
          <cell r="J314">
            <v>91.935484000000002</v>
          </cell>
          <cell r="K314"/>
          <cell r="L314">
            <v>91.935484000000002</v>
          </cell>
          <cell r="M314"/>
          <cell r="N314">
            <v>77.941175999999999</v>
          </cell>
          <cell r="O314"/>
          <cell r="P314">
            <v>77.941175999999999</v>
          </cell>
          <cell r="Q314"/>
          <cell r="R314">
            <v>84.615385000000003</v>
          </cell>
          <cell r="S314"/>
          <cell r="T314" t="str">
            <v>N</v>
          </cell>
          <cell r="U314" t="str">
            <v>2021Q3-2022Q2</v>
          </cell>
          <cell r="V314" t="str">
            <v>151 MADISON AVENUE, MORRISTOWN, NJ, 07960</v>
          </cell>
          <cell r="W314">
            <v>44866</v>
          </cell>
        </row>
        <row r="315">
          <cell r="A315">
            <v>315490</v>
          </cell>
          <cell r="B315" t="str">
            <v>COMMUNITY MEDICAL CENTER TCU</v>
          </cell>
          <cell r="C315" t="str">
            <v>99 ROUTE 37 WEST</v>
          </cell>
          <cell r="D315" t="str">
            <v>TOMS RIVER</v>
          </cell>
          <cell r="E315" t="str">
            <v>NJ</v>
          </cell>
          <cell r="F315">
            <v>8755</v>
          </cell>
          <cell r="G315">
            <v>454</v>
          </cell>
          <cell r="H315" t="str">
            <v>Percentage of long-stay residents assessed and appropriately given the seasonal influenza vaccine</v>
          </cell>
          <cell r="I315" t="str">
            <v>Long Stay</v>
          </cell>
          <cell r="J315" t="str">
            <v>*</v>
          </cell>
          <cell r="K315">
            <v>9</v>
          </cell>
          <cell r="L315" t="str">
            <v>*</v>
          </cell>
          <cell r="M315">
            <v>9</v>
          </cell>
          <cell r="N315" t="str">
            <v>*</v>
          </cell>
          <cell r="O315">
            <v>9</v>
          </cell>
          <cell r="P315" t="str">
            <v>*</v>
          </cell>
          <cell r="Q315">
            <v>9</v>
          </cell>
          <cell r="R315" t="str">
            <v>*</v>
          </cell>
          <cell r="S315">
            <v>9</v>
          </cell>
          <cell r="T315" t="str">
            <v>N</v>
          </cell>
          <cell r="U315" t="str">
            <v>2021Q3-2022Q2</v>
          </cell>
          <cell r="V315" t="str">
            <v>99 ROUTE 37 WEST, TOMS RIVER, NJ, 08755</v>
          </cell>
          <cell r="W315">
            <v>44866</v>
          </cell>
        </row>
        <row r="316">
          <cell r="A316">
            <v>315491</v>
          </cell>
          <cell r="B316" t="str">
            <v>CEDAR CREST/MOUNTAINVIEW GARDENS</v>
          </cell>
          <cell r="C316" t="str">
            <v>4 CEDAR CREST VILLAGE DRIVE</v>
          </cell>
          <cell r="D316" t="str">
            <v>POMPTON PLAINS</v>
          </cell>
          <cell r="E316" t="str">
            <v>NJ</v>
          </cell>
          <cell r="F316">
            <v>7444</v>
          </cell>
          <cell r="G316">
            <v>454</v>
          </cell>
          <cell r="H316" t="str">
            <v>Percentage of long-stay residents assessed and appropriately given the seasonal influenza vaccine</v>
          </cell>
          <cell r="I316" t="str">
            <v>Long Stay</v>
          </cell>
          <cell r="J316">
            <v>97.368420999999998</v>
          </cell>
          <cell r="K316"/>
          <cell r="L316">
            <v>97.368420999999998</v>
          </cell>
          <cell r="M316"/>
          <cell r="N316">
            <v>98.876403999999994</v>
          </cell>
          <cell r="O316"/>
          <cell r="P316">
            <v>98.876403999999994</v>
          </cell>
          <cell r="Q316"/>
          <cell r="R316">
            <v>98.181818000000007</v>
          </cell>
          <cell r="S316"/>
          <cell r="T316" t="str">
            <v>N</v>
          </cell>
          <cell r="U316" t="str">
            <v>2021Q3-2022Q2</v>
          </cell>
          <cell r="V316" t="str">
            <v>4 CEDAR CREST VILLAGE DRIVE, POMPTON PLAINS, NJ, 07444</v>
          </cell>
          <cell r="W316">
            <v>44866</v>
          </cell>
        </row>
        <row r="317">
          <cell r="A317">
            <v>315492</v>
          </cell>
          <cell r="B317" t="str">
            <v>BOONTON CARE CENTER</v>
          </cell>
          <cell r="C317" t="str">
            <v>199 POWERVILLE ROAD</v>
          </cell>
          <cell r="D317" t="str">
            <v>BOONTON</v>
          </cell>
          <cell r="E317" t="str">
            <v>NJ</v>
          </cell>
          <cell r="F317">
            <v>7005</v>
          </cell>
          <cell r="G317">
            <v>454</v>
          </cell>
          <cell r="H317" t="str">
            <v>Percentage of long-stay residents assessed and appropriately given the seasonal influenza vaccine</v>
          </cell>
          <cell r="I317" t="str">
            <v>Long Stay</v>
          </cell>
          <cell r="J317">
            <v>100</v>
          </cell>
          <cell r="K317"/>
          <cell r="L317">
            <v>100</v>
          </cell>
          <cell r="M317"/>
          <cell r="N317">
            <v>100</v>
          </cell>
          <cell r="O317"/>
          <cell r="P317">
            <v>100</v>
          </cell>
          <cell r="Q317"/>
          <cell r="R317">
            <v>100</v>
          </cell>
          <cell r="S317"/>
          <cell r="T317" t="str">
            <v>N</v>
          </cell>
          <cell r="U317" t="str">
            <v>2021Q3-2022Q2</v>
          </cell>
          <cell r="V317" t="str">
            <v>199 POWERVILLE ROAD, BOONTON, NJ, 07005</v>
          </cell>
          <cell r="W317">
            <v>44866</v>
          </cell>
        </row>
        <row r="318">
          <cell r="A318">
            <v>315494</v>
          </cell>
          <cell r="B318" t="str">
            <v>ALARIS HEALTH AT THE CHATEAU</v>
          </cell>
          <cell r="C318" t="str">
            <v>96 PARKWAY</v>
          </cell>
          <cell r="D318" t="str">
            <v>ROCHELLE PARK</v>
          </cell>
          <cell r="E318" t="str">
            <v>NJ</v>
          </cell>
          <cell r="F318">
            <v>7662</v>
          </cell>
          <cell r="G318">
            <v>454</v>
          </cell>
          <cell r="H318" t="str">
            <v>Percentage of long-stay residents assessed and appropriately given the seasonal influenza vaccine</v>
          </cell>
          <cell r="I318" t="str">
            <v>Long Stay</v>
          </cell>
          <cell r="J318">
            <v>98.913043000000002</v>
          </cell>
          <cell r="K318"/>
          <cell r="L318">
            <v>98.913043000000002</v>
          </cell>
          <cell r="M318"/>
          <cell r="N318">
            <v>100</v>
          </cell>
          <cell r="O318"/>
          <cell r="P318">
            <v>100</v>
          </cell>
          <cell r="Q318"/>
          <cell r="R318">
            <v>99.6</v>
          </cell>
          <cell r="S318"/>
          <cell r="T318" t="str">
            <v>N</v>
          </cell>
          <cell r="U318" t="str">
            <v>2021Q3-2022Q2</v>
          </cell>
          <cell r="V318" t="str">
            <v>96 PARKWAY, ROCHELLE PARK, NJ, 07662</v>
          </cell>
          <cell r="W318">
            <v>44866</v>
          </cell>
        </row>
        <row r="319">
          <cell r="A319">
            <v>315495</v>
          </cell>
          <cell r="B319" t="str">
            <v>RENAISSANCE PAVILION</v>
          </cell>
          <cell r="C319" t="str">
            <v>61 W JIMMIE LEEDS ROAD</v>
          </cell>
          <cell r="D319" t="str">
            <v>POMONA</v>
          </cell>
          <cell r="E319" t="str">
            <v>NJ</v>
          </cell>
          <cell r="F319">
            <v>8240</v>
          </cell>
          <cell r="G319">
            <v>454</v>
          </cell>
          <cell r="H319" t="str">
            <v>Percentage of long-stay residents assessed and appropriately given the seasonal influenza vaccine</v>
          </cell>
          <cell r="I319" t="str">
            <v>Long Stay</v>
          </cell>
          <cell r="J319" t="str">
            <v>*</v>
          </cell>
          <cell r="K319">
            <v>9</v>
          </cell>
          <cell r="L319" t="str">
            <v>*</v>
          </cell>
          <cell r="M319">
            <v>9</v>
          </cell>
          <cell r="N319" t="str">
            <v>---</v>
          </cell>
          <cell r="O319">
            <v>10</v>
          </cell>
          <cell r="P319" t="str">
            <v>---</v>
          </cell>
          <cell r="Q319">
            <v>10</v>
          </cell>
          <cell r="R319" t="str">
            <v>*</v>
          </cell>
          <cell r="S319">
            <v>9</v>
          </cell>
          <cell r="T319" t="str">
            <v>N</v>
          </cell>
          <cell r="U319" t="str">
            <v>2021Q3-2022Q2</v>
          </cell>
          <cell r="V319" t="str">
            <v>61 W JIMMIE LEEDS ROAD, POMONA, NJ, 08240</v>
          </cell>
          <cell r="W319">
            <v>44866</v>
          </cell>
        </row>
        <row r="320">
          <cell r="A320">
            <v>315496</v>
          </cell>
          <cell r="B320" t="str">
            <v>NEW JERSEY VETERANS MEMORIAL VINELAND</v>
          </cell>
          <cell r="C320" t="str">
            <v>524 NORTH WEST BLVD</v>
          </cell>
          <cell r="D320" t="str">
            <v>VINELAND</v>
          </cell>
          <cell r="E320" t="str">
            <v>NJ</v>
          </cell>
          <cell r="F320">
            <v>8360</v>
          </cell>
          <cell r="G320">
            <v>454</v>
          </cell>
          <cell r="H320" t="str">
            <v>Percentage of long-stay residents assessed and appropriately given the seasonal influenza vaccine</v>
          </cell>
          <cell r="I320" t="str">
            <v>Long Stay</v>
          </cell>
          <cell r="J320">
            <v>99.610894999999999</v>
          </cell>
          <cell r="K320"/>
          <cell r="L320">
            <v>99.610894999999999</v>
          </cell>
          <cell r="M320"/>
          <cell r="N320">
            <v>94.871795000000006</v>
          </cell>
          <cell r="O320"/>
          <cell r="P320">
            <v>94.871795000000006</v>
          </cell>
          <cell r="Q320"/>
          <cell r="R320">
            <v>97.169810999999996</v>
          </cell>
          <cell r="S320"/>
          <cell r="T320" t="str">
            <v>N</v>
          </cell>
          <cell r="U320" t="str">
            <v>2021Q3-2022Q2</v>
          </cell>
          <cell r="V320" t="str">
            <v>524 NORTH WEST BLVD, VINELAND, NJ, 08360</v>
          </cell>
          <cell r="W320">
            <v>44866</v>
          </cell>
        </row>
        <row r="321">
          <cell r="A321">
            <v>315497</v>
          </cell>
          <cell r="B321" t="str">
            <v>ALLENDALE REHABILITATION AND HEALTHCARE CENTER</v>
          </cell>
          <cell r="C321" t="str">
            <v>85 HARRETON ROAD</v>
          </cell>
          <cell r="D321" t="str">
            <v>ALLENDALE</v>
          </cell>
          <cell r="E321" t="str">
            <v>NJ</v>
          </cell>
          <cell r="F321">
            <v>7401</v>
          </cell>
          <cell r="G321">
            <v>454</v>
          </cell>
          <cell r="H321" t="str">
            <v>Percentage of long-stay residents assessed and appropriately given the seasonal influenza vaccine</v>
          </cell>
          <cell r="I321" t="str">
            <v>Long Stay</v>
          </cell>
          <cell r="J321">
            <v>100</v>
          </cell>
          <cell r="K321"/>
          <cell r="L321">
            <v>100</v>
          </cell>
          <cell r="M321"/>
          <cell r="N321">
            <v>100</v>
          </cell>
          <cell r="O321"/>
          <cell r="P321">
            <v>100</v>
          </cell>
          <cell r="Q321"/>
          <cell r="R321">
            <v>100</v>
          </cell>
          <cell r="S321"/>
          <cell r="T321" t="str">
            <v>N</v>
          </cell>
          <cell r="U321" t="str">
            <v>2021Q3-2022Q2</v>
          </cell>
          <cell r="V321" t="str">
            <v>85 HARRETON ROAD, ALLENDALE, NJ, 07401</v>
          </cell>
          <cell r="W321">
            <v>44866</v>
          </cell>
        </row>
        <row r="322">
          <cell r="A322">
            <v>315499</v>
          </cell>
          <cell r="B322" t="str">
            <v>LIONS GATE</v>
          </cell>
          <cell r="C322" t="str">
            <v>1100 LAUREL OAK ROAD</v>
          </cell>
          <cell r="D322" t="str">
            <v>VOORHEES</v>
          </cell>
          <cell r="E322" t="str">
            <v>NJ</v>
          </cell>
          <cell r="F322">
            <v>8043</v>
          </cell>
          <cell r="G322">
            <v>454</v>
          </cell>
          <cell r="H322" t="str">
            <v>Percentage of long-stay residents assessed and appropriately given the seasonal influenza vaccine</v>
          </cell>
          <cell r="I322" t="str">
            <v>Long Stay</v>
          </cell>
          <cell r="J322">
            <v>100</v>
          </cell>
          <cell r="K322"/>
          <cell r="L322">
            <v>100</v>
          </cell>
          <cell r="M322"/>
          <cell r="N322">
            <v>100</v>
          </cell>
          <cell r="O322"/>
          <cell r="P322">
            <v>100</v>
          </cell>
          <cell r="Q322"/>
          <cell r="R322">
            <v>100</v>
          </cell>
          <cell r="S322"/>
          <cell r="T322" t="str">
            <v>N</v>
          </cell>
          <cell r="U322" t="str">
            <v>2021Q3-2022Q2</v>
          </cell>
          <cell r="V322" t="str">
            <v>1100 LAUREL OAK ROAD, VOORHEES, NJ, 08043</v>
          </cell>
          <cell r="W322">
            <v>44866</v>
          </cell>
        </row>
        <row r="323">
          <cell r="A323">
            <v>315500</v>
          </cell>
          <cell r="B323" t="str">
            <v>PROMEDICA SKILLED NURSING &amp; REHAB - VOORHEES WEST</v>
          </cell>
          <cell r="C323" t="str">
            <v>1086 DUMONT CIRCLE</v>
          </cell>
          <cell r="D323" t="str">
            <v>VOORHEES</v>
          </cell>
          <cell r="E323" t="str">
            <v>NJ</v>
          </cell>
          <cell r="F323">
            <v>8043</v>
          </cell>
          <cell r="G323">
            <v>454</v>
          </cell>
          <cell r="H323" t="str">
            <v>Percentage of long-stay residents assessed and appropriately given the seasonal influenza vaccine</v>
          </cell>
          <cell r="I323" t="str">
            <v>Long Stay</v>
          </cell>
          <cell r="J323">
            <v>98.360656000000006</v>
          </cell>
          <cell r="K323"/>
          <cell r="L323">
            <v>98.360656000000006</v>
          </cell>
          <cell r="M323"/>
          <cell r="N323">
            <v>100</v>
          </cell>
          <cell r="O323"/>
          <cell r="P323">
            <v>100</v>
          </cell>
          <cell r="Q323"/>
          <cell r="R323">
            <v>99.319727999999998</v>
          </cell>
          <cell r="S323"/>
          <cell r="T323" t="str">
            <v>N</v>
          </cell>
          <cell r="U323" t="str">
            <v>2021Q3-2022Q2</v>
          </cell>
          <cell r="V323" t="str">
            <v>1086 DUMONT CIRCLE, VOORHEES, NJ, 08043</v>
          </cell>
          <cell r="W323">
            <v>44866</v>
          </cell>
        </row>
        <row r="324">
          <cell r="A324">
            <v>315501</v>
          </cell>
          <cell r="B324" t="str">
            <v>MERIDIAN SUBACUTE REHABILITATION</v>
          </cell>
          <cell r="C324" t="str">
            <v>1725 MERIDIAN TRAIL</v>
          </cell>
          <cell r="D324" t="str">
            <v>WALL</v>
          </cell>
          <cell r="E324" t="str">
            <v>NJ</v>
          </cell>
          <cell r="F324">
            <v>7719</v>
          </cell>
          <cell r="G324">
            <v>454</v>
          </cell>
          <cell r="H324" t="str">
            <v>Percentage of long-stay residents assessed and appropriately given the seasonal influenza vaccine</v>
          </cell>
          <cell r="I324" t="str">
            <v>Long Stay</v>
          </cell>
          <cell r="J324" t="str">
            <v>*</v>
          </cell>
          <cell r="K324">
            <v>9</v>
          </cell>
          <cell r="L324" t="str">
            <v>*</v>
          </cell>
          <cell r="M324">
            <v>9</v>
          </cell>
          <cell r="N324" t="str">
            <v>*</v>
          </cell>
          <cell r="O324">
            <v>9</v>
          </cell>
          <cell r="P324" t="str">
            <v>*</v>
          </cell>
          <cell r="Q324">
            <v>9</v>
          </cell>
          <cell r="R324" t="str">
            <v>*</v>
          </cell>
          <cell r="S324">
            <v>9</v>
          </cell>
          <cell r="T324" t="str">
            <v>N</v>
          </cell>
          <cell r="U324" t="str">
            <v>2021Q3-2022Q2</v>
          </cell>
          <cell r="V324" t="str">
            <v>1725 MERIDIAN TRAIL, WALL, NJ, 07719</v>
          </cell>
          <cell r="W324">
            <v>44866</v>
          </cell>
        </row>
        <row r="325">
          <cell r="A325">
            <v>315502</v>
          </cell>
          <cell r="B325" t="str">
            <v>CARE ONE AT TEANECK</v>
          </cell>
          <cell r="C325" t="str">
            <v>544 TEANECK ROAD</v>
          </cell>
          <cell r="D325" t="str">
            <v>TEANECK</v>
          </cell>
          <cell r="E325" t="str">
            <v>NJ</v>
          </cell>
          <cell r="F325">
            <v>7666</v>
          </cell>
          <cell r="G325">
            <v>454</v>
          </cell>
          <cell r="H325" t="str">
            <v>Percentage of long-stay residents assessed and appropriately given the seasonal influenza vaccine</v>
          </cell>
          <cell r="I325" t="str">
            <v>Long Stay</v>
          </cell>
          <cell r="J325">
            <v>84</v>
          </cell>
          <cell r="K325"/>
          <cell r="L325">
            <v>84</v>
          </cell>
          <cell r="M325"/>
          <cell r="N325">
            <v>82.142857000000006</v>
          </cell>
          <cell r="O325"/>
          <cell r="P325">
            <v>82.142857000000006</v>
          </cell>
          <cell r="Q325"/>
          <cell r="R325">
            <v>83.018867999999998</v>
          </cell>
          <cell r="S325"/>
          <cell r="T325" t="str">
            <v>N</v>
          </cell>
          <cell r="U325" t="str">
            <v>2021Q3-2022Q2</v>
          </cell>
          <cell r="V325" t="str">
            <v>544 TEANECK ROAD, TEANECK, NJ, 07666</v>
          </cell>
          <cell r="W325">
            <v>44866</v>
          </cell>
        </row>
        <row r="326">
          <cell r="A326">
            <v>315503</v>
          </cell>
          <cell r="B326" t="str">
            <v>ROYAL SUITES HEALTH CARE &amp; REHABILITATION</v>
          </cell>
          <cell r="C326" t="str">
            <v>214 WEST JIMMIE LEEDS ROAD</v>
          </cell>
          <cell r="D326" t="str">
            <v>GALLOWAY TOWNSHIP</v>
          </cell>
          <cell r="E326" t="str">
            <v>NJ</v>
          </cell>
          <cell r="F326">
            <v>8205</v>
          </cell>
          <cell r="G326">
            <v>454</v>
          </cell>
          <cell r="H326" t="str">
            <v>Percentage of long-stay residents assessed and appropriately given the seasonal influenza vaccine</v>
          </cell>
          <cell r="I326" t="str">
            <v>Long Stay</v>
          </cell>
          <cell r="J326">
            <v>98.181818000000007</v>
          </cell>
          <cell r="K326"/>
          <cell r="L326">
            <v>98.181818000000007</v>
          </cell>
          <cell r="M326"/>
          <cell r="N326">
            <v>97.272727000000003</v>
          </cell>
          <cell r="O326"/>
          <cell r="P326">
            <v>97.272727000000003</v>
          </cell>
          <cell r="Q326"/>
          <cell r="R326">
            <v>97.727272999999997</v>
          </cell>
          <cell r="S326"/>
          <cell r="T326" t="str">
            <v>N</v>
          </cell>
          <cell r="U326" t="str">
            <v>2021Q3-2022Q2</v>
          </cell>
          <cell r="V326" t="str">
            <v>214 WEST JIMMIE LEEDS ROAD, GALLOWAY TOWNSHIP, NJ, 08205</v>
          </cell>
          <cell r="W326">
            <v>44866</v>
          </cell>
        </row>
        <row r="327">
          <cell r="A327">
            <v>315504</v>
          </cell>
          <cell r="B327" t="str">
            <v>WEDGWOOD GARDENS CARE CENTER</v>
          </cell>
          <cell r="C327" t="str">
            <v>3419 HIGHWAY 9</v>
          </cell>
          <cell r="D327" t="str">
            <v>FREEHOLD</v>
          </cell>
          <cell r="E327" t="str">
            <v>NJ</v>
          </cell>
          <cell r="F327">
            <v>7728</v>
          </cell>
          <cell r="G327">
            <v>454</v>
          </cell>
          <cell r="H327" t="str">
            <v>Percentage of long-stay residents assessed and appropriately given the seasonal influenza vaccine</v>
          </cell>
          <cell r="I327" t="str">
            <v>Long Stay</v>
          </cell>
          <cell r="J327">
            <v>100</v>
          </cell>
          <cell r="K327"/>
          <cell r="L327">
            <v>100</v>
          </cell>
          <cell r="M327"/>
          <cell r="N327">
            <v>100</v>
          </cell>
          <cell r="O327"/>
          <cell r="P327">
            <v>100</v>
          </cell>
          <cell r="Q327"/>
          <cell r="R327">
            <v>100</v>
          </cell>
          <cell r="S327"/>
          <cell r="T327" t="str">
            <v>N</v>
          </cell>
          <cell r="U327" t="str">
            <v>2021Q3-2022Q2</v>
          </cell>
          <cell r="V327" t="str">
            <v>3419 HIGHWAY 9, FREEHOLD, NJ, 07728</v>
          </cell>
          <cell r="W327">
            <v>44866</v>
          </cell>
        </row>
        <row r="328">
          <cell r="A328">
            <v>315505</v>
          </cell>
          <cell r="B328" t="str">
            <v>CLARA MAASS MEDICAL CENTER</v>
          </cell>
          <cell r="C328" t="str">
            <v>ONE CLARA MAASS DRIVE</v>
          </cell>
          <cell r="D328" t="str">
            <v>BELLEVILLE</v>
          </cell>
          <cell r="E328" t="str">
            <v>NJ</v>
          </cell>
          <cell r="F328">
            <v>7109</v>
          </cell>
          <cell r="G328">
            <v>454</v>
          </cell>
          <cell r="H328" t="str">
            <v>Percentage of long-stay residents assessed and appropriately given the seasonal influenza vaccine</v>
          </cell>
          <cell r="I328" t="str">
            <v>Long Stay</v>
          </cell>
          <cell r="J328" t="str">
            <v>*</v>
          </cell>
          <cell r="K328">
            <v>9</v>
          </cell>
          <cell r="L328" t="str">
            <v>*</v>
          </cell>
          <cell r="M328">
            <v>9</v>
          </cell>
          <cell r="N328" t="str">
            <v>*</v>
          </cell>
          <cell r="O328">
            <v>9</v>
          </cell>
          <cell r="P328" t="str">
            <v>*</v>
          </cell>
          <cell r="Q328">
            <v>9</v>
          </cell>
          <cell r="R328" t="str">
            <v>*</v>
          </cell>
          <cell r="S328">
            <v>9</v>
          </cell>
          <cell r="T328" t="str">
            <v>N</v>
          </cell>
          <cell r="U328" t="str">
            <v>2021Q3-2022Q2</v>
          </cell>
          <cell r="V328" t="str">
            <v>ONE CLARA MAASS DRIVE, BELLEVILLE, NJ, 07109</v>
          </cell>
          <cell r="W328">
            <v>44866</v>
          </cell>
        </row>
        <row r="329">
          <cell r="A329">
            <v>315506</v>
          </cell>
          <cell r="B329" t="str">
            <v>PROMEDICA SKILLED NURSING &amp; REHAB - WASHINGTON TWP</v>
          </cell>
          <cell r="C329" t="str">
            <v>378 FRIES MILL ROAD</v>
          </cell>
          <cell r="D329" t="str">
            <v>SEWELL</v>
          </cell>
          <cell r="E329" t="str">
            <v>NJ</v>
          </cell>
          <cell r="F329">
            <v>8080</v>
          </cell>
          <cell r="G329">
            <v>454</v>
          </cell>
          <cell r="H329" t="str">
            <v>Percentage of long-stay residents assessed and appropriately given the seasonal influenza vaccine</v>
          </cell>
          <cell r="I329" t="str">
            <v>Long Stay</v>
          </cell>
          <cell r="J329">
            <v>87.931033999999997</v>
          </cell>
          <cell r="K329"/>
          <cell r="L329">
            <v>87.931033999999997</v>
          </cell>
          <cell r="M329"/>
          <cell r="N329">
            <v>93.846153999999999</v>
          </cell>
          <cell r="O329"/>
          <cell r="P329">
            <v>93.846153999999999</v>
          </cell>
          <cell r="Q329"/>
          <cell r="R329">
            <v>91.056910999999999</v>
          </cell>
          <cell r="S329"/>
          <cell r="T329" t="str">
            <v>N</v>
          </cell>
          <cell r="U329" t="str">
            <v>2021Q3-2022Q2</v>
          </cell>
          <cell r="V329" t="str">
            <v>378 FRIES MILL ROAD, SEWELL, NJ, 08080</v>
          </cell>
          <cell r="W329">
            <v>44866</v>
          </cell>
        </row>
        <row r="330">
          <cell r="A330">
            <v>315507</v>
          </cell>
          <cell r="B330" t="str">
            <v>BARNERT SUBACUTE REHABILITATION CENTER, LLC</v>
          </cell>
          <cell r="C330" t="str">
            <v>680 BROADWAY SUITE 301</v>
          </cell>
          <cell r="D330" t="str">
            <v>PATERSON</v>
          </cell>
          <cell r="E330" t="str">
            <v>NJ</v>
          </cell>
          <cell r="F330">
            <v>7514</v>
          </cell>
          <cell r="G330">
            <v>454</v>
          </cell>
          <cell r="H330" t="str">
            <v>Percentage of long-stay residents assessed and appropriately given the seasonal influenza vaccine</v>
          </cell>
          <cell r="I330" t="str">
            <v>Long Stay</v>
          </cell>
          <cell r="J330" t="str">
            <v>*</v>
          </cell>
          <cell r="K330">
            <v>9</v>
          </cell>
          <cell r="L330" t="str">
            <v>*</v>
          </cell>
          <cell r="M330">
            <v>9</v>
          </cell>
          <cell r="N330" t="str">
            <v>*</v>
          </cell>
          <cell r="O330">
            <v>9</v>
          </cell>
          <cell r="P330" t="str">
            <v>*</v>
          </cell>
          <cell r="Q330">
            <v>9</v>
          </cell>
          <cell r="R330">
            <v>52.173912999999999</v>
          </cell>
          <cell r="S330"/>
          <cell r="T330" t="str">
            <v>N</v>
          </cell>
          <cell r="U330" t="str">
            <v>2021Q3-2022Q2</v>
          </cell>
          <cell r="V330" t="str">
            <v>680 BROADWAY SUITE 301, PATERSON, NJ, 07514</v>
          </cell>
          <cell r="W330">
            <v>44866</v>
          </cell>
        </row>
        <row r="331">
          <cell r="A331">
            <v>315508</v>
          </cell>
          <cell r="B331" t="str">
            <v>PELICAN POINTE POST ACUTE NURSING &amp; REHABILITATION</v>
          </cell>
          <cell r="C331" t="str">
            <v>3809 BAYSHORE ROAD</v>
          </cell>
          <cell r="D331" t="str">
            <v>NORTH CAPE MAY</v>
          </cell>
          <cell r="E331" t="str">
            <v>NJ</v>
          </cell>
          <cell r="F331">
            <v>8204</v>
          </cell>
          <cell r="G331">
            <v>454</v>
          </cell>
          <cell r="H331" t="str">
            <v>Percentage of long-stay residents assessed and appropriately given the seasonal influenza vaccine</v>
          </cell>
          <cell r="I331" t="str">
            <v>Long Stay</v>
          </cell>
          <cell r="J331">
            <v>100</v>
          </cell>
          <cell r="K331"/>
          <cell r="L331">
            <v>100</v>
          </cell>
          <cell r="M331"/>
          <cell r="N331">
            <v>100</v>
          </cell>
          <cell r="O331"/>
          <cell r="P331">
            <v>100</v>
          </cell>
          <cell r="Q331"/>
          <cell r="R331">
            <v>100</v>
          </cell>
          <cell r="S331"/>
          <cell r="T331" t="str">
            <v>N</v>
          </cell>
          <cell r="U331" t="str">
            <v>2021Q3-2022Q2</v>
          </cell>
          <cell r="V331" t="str">
            <v>3809 BAYSHORE ROAD, NORTH CAPE MAY, NJ, 08204</v>
          </cell>
          <cell r="W331">
            <v>44866</v>
          </cell>
        </row>
        <row r="332">
          <cell r="A332">
            <v>315509</v>
          </cell>
          <cell r="B332" t="str">
            <v>ROOSEVELT CARE CENTER AT OLD BRIDGE</v>
          </cell>
          <cell r="C332" t="str">
            <v>1133 MARLBORO ROAD</v>
          </cell>
          <cell r="D332" t="str">
            <v>OLD BRIDGE</v>
          </cell>
          <cell r="E332" t="str">
            <v>NJ</v>
          </cell>
          <cell r="F332">
            <v>8857</v>
          </cell>
          <cell r="G332">
            <v>454</v>
          </cell>
          <cell r="H332" t="str">
            <v>Percentage of long-stay residents assessed and appropriately given the seasonal influenza vaccine</v>
          </cell>
          <cell r="I332" t="str">
            <v>Long Stay</v>
          </cell>
          <cell r="J332">
            <v>97.163121000000004</v>
          </cell>
          <cell r="K332"/>
          <cell r="L332">
            <v>97.163121000000004</v>
          </cell>
          <cell r="M332"/>
          <cell r="N332">
            <v>100</v>
          </cell>
          <cell r="O332"/>
          <cell r="P332">
            <v>100</v>
          </cell>
          <cell r="Q332"/>
          <cell r="R332">
            <v>98.606272000000004</v>
          </cell>
          <cell r="S332"/>
          <cell r="T332" t="str">
            <v>N</v>
          </cell>
          <cell r="U332" t="str">
            <v>2021Q3-2022Q2</v>
          </cell>
          <cell r="V332" t="str">
            <v>1133 MARLBORO ROAD, OLD BRIDGE, NJ, 08857</v>
          </cell>
          <cell r="W332">
            <v>44866</v>
          </cell>
        </row>
        <row r="333">
          <cell r="A333">
            <v>315510</v>
          </cell>
          <cell r="B333" t="str">
            <v>BRIDGEWAY CARE AND REHAB CENTER AT HILLSBOROUGH</v>
          </cell>
          <cell r="C333" t="str">
            <v>395 AMWELL ROAD</v>
          </cell>
          <cell r="D333" t="str">
            <v>HILLSBOROUGH</v>
          </cell>
          <cell r="E333" t="str">
            <v>NJ</v>
          </cell>
          <cell r="F333">
            <v>8844</v>
          </cell>
          <cell r="G333">
            <v>454</v>
          </cell>
          <cell r="H333" t="str">
            <v>Percentage of long-stay residents assessed and appropriately given the seasonal influenza vaccine</v>
          </cell>
          <cell r="I333" t="str">
            <v>Long Stay</v>
          </cell>
          <cell r="J333">
            <v>98.850575000000006</v>
          </cell>
          <cell r="K333"/>
          <cell r="L333">
            <v>98.850575000000006</v>
          </cell>
          <cell r="M333"/>
          <cell r="N333">
            <v>100</v>
          </cell>
          <cell r="O333"/>
          <cell r="P333">
            <v>100</v>
          </cell>
          <cell r="Q333"/>
          <cell r="R333">
            <v>99.421965</v>
          </cell>
          <cell r="S333"/>
          <cell r="T333" t="str">
            <v>N</v>
          </cell>
          <cell r="U333" t="str">
            <v>2021Q3-2022Q2</v>
          </cell>
          <cell r="V333" t="str">
            <v>395 AMWELL ROAD, HILLSBOROUGH, NJ, 08844</v>
          </cell>
          <cell r="W333">
            <v>44866</v>
          </cell>
        </row>
        <row r="334">
          <cell r="A334">
            <v>315511</v>
          </cell>
          <cell r="B334" t="str">
            <v>CARE ONE AT HANOVER TOWNSHIP</v>
          </cell>
          <cell r="C334" t="str">
            <v>101 WHIPPANY ROAD</v>
          </cell>
          <cell r="D334" t="str">
            <v>WHIPPANY</v>
          </cell>
          <cell r="E334" t="str">
            <v>NJ</v>
          </cell>
          <cell r="F334">
            <v>7981</v>
          </cell>
          <cell r="G334">
            <v>454</v>
          </cell>
          <cell r="H334" t="str">
            <v>Percentage of long-stay residents assessed and appropriately given the seasonal influenza vaccine</v>
          </cell>
          <cell r="I334" t="str">
            <v>Long Stay</v>
          </cell>
          <cell r="J334">
            <v>88.461538000000004</v>
          </cell>
          <cell r="K334"/>
          <cell r="L334">
            <v>88.461538000000004</v>
          </cell>
          <cell r="M334"/>
          <cell r="N334">
            <v>96.296295999999998</v>
          </cell>
          <cell r="O334"/>
          <cell r="P334">
            <v>96.296295999999998</v>
          </cell>
          <cell r="Q334"/>
          <cell r="R334">
            <v>92.452830000000006</v>
          </cell>
          <cell r="S334"/>
          <cell r="T334" t="str">
            <v>N</v>
          </cell>
          <cell r="U334" t="str">
            <v>2021Q3-2022Q2</v>
          </cell>
          <cell r="V334" t="str">
            <v>101 WHIPPANY ROAD, WHIPPANY, NJ, 07981</v>
          </cell>
          <cell r="W334">
            <v>44866</v>
          </cell>
        </row>
        <row r="335">
          <cell r="A335">
            <v>315512</v>
          </cell>
          <cell r="B335" t="str">
            <v>HOBOKEN UNIVERSITY MEDICAL CENTER TCU</v>
          </cell>
          <cell r="C335" t="str">
            <v>308 WILLOW AVENUE</v>
          </cell>
          <cell r="D335" t="str">
            <v>HOBOKEN</v>
          </cell>
          <cell r="E335" t="str">
            <v>NJ</v>
          </cell>
          <cell r="F335">
            <v>7030</v>
          </cell>
          <cell r="G335">
            <v>454</v>
          </cell>
          <cell r="H335" t="str">
            <v>Percentage of long-stay residents assessed and appropriately given the seasonal influenza vaccine</v>
          </cell>
          <cell r="I335" t="str">
            <v>Long Stay</v>
          </cell>
          <cell r="J335" t="str">
            <v>*</v>
          </cell>
          <cell r="K335">
            <v>9</v>
          </cell>
          <cell r="L335" t="str">
            <v>*</v>
          </cell>
          <cell r="M335">
            <v>9</v>
          </cell>
          <cell r="N335" t="str">
            <v>*</v>
          </cell>
          <cell r="O335">
            <v>9</v>
          </cell>
          <cell r="P335" t="str">
            <v>*</v>
          </cell>
          <cell r="Q335">
            <v>9</v>
          </cell>
          <cell r="R335" t="str">
            <v>*</v>
          </cell>
          <cell r="S335">
            <v>9</v>
          </cell>
          <cell r="T335" t="str">
            <v>N</v>
          </cell>
          <cell r="U335" t="str">
            <v>2021Q3-2022Q2</v>
          </cell>
          <cell r="V335" t="str">
            <v>308 WILLOW AVENUE, HOBOKEN, NJ, 07030</v>
          </cell>
          <cell r="W335">
            <v>44866</v>
          </cell>
        </row>
        <row r="336">
          <cell r="A336">
            <v>315513</v>
          </cell>
          <cell r="B336" t="str">
            <v>PROMEDICA SKILLED NURSING AND REHAB VOORHEES EAST</v>
          </cell>
          <cell r="C336" t="str">
            <v>113 SOUTH ROUTE 73</v>
          </cell>
          <cell r="D336" t="str">
            <v>VOORHEES</v>
          </cell>
          <cell r="E336" t="str">
            <v>NJ</v>
          </cell>
          <cell r="F336">
            <v>8043</v>
          </cell>
          <cell r="G336">
            <v>454</v>
          </cell>
          <cell r="H336" t="str">
            <v>Percentage of long-stay residents assessed and appropriately given the seasonal influenza vaccine</v>
          </cell>
          <cell r="I336" t="str">
            <v>Long Stay</v>
          </cell>
          <cell r="J336" t="str">
            <v>*</v>
          </cell>
          <cell r="K336">
            <v>9</v>
          </cell>
          <cell r="L336" t="str">
            <v>*</v>
          </cell>
          <cell r="M336">
            <v>9</v>
          </cell>
          <cell r="N336" t="str">
            <v>*</v>
          </cell>
          <cell r="O336">
            <v>9</v>
          </cell>
          <cell r="P336" t="str">
            <v>*</v>
          </cell>
          <cell r="Q336">
            <v>9</v>
          </cell>
          <cell r="R336" t="str">
            <v>*</v>
          </cell>
          <cell r="S336">
            <v>9</v>
          </cell>
          <cell r="T336" t="str">
            <v>N</v>
          </cell>
          <cell r="U336" t="str">
            <v>2021Q3-2022Q2</v>
          </cell>
          <cell r="V336" t="str">
            <v>113 SOUTH ROUTE 73, VOORHEES, NJ, 08043</v>
          </cell>
          <cell r="W336">
            <v>44866</v>
          </cell>
        </row>
        <row r="337">
          <cell r="A337">
            <v>315514</v>
          </cell>
          <cell r="B337" t="str">
            <v>EXCEL CARE AT EGG HARBOR</v>
          </cell>
          <cell r="C337" t="str">
            <v>6818 DELILAH ROAD</v>
          </cell>
          <cell r="D337" t="str">
            <v>EGG HARBOR TOWNSHIP</v>
          </cell>
          <cell r="E337" t="str">
            <v>NJ</v>
          </cell>
          <cell r="F337">
            <v>8234</v>
          </cell>
          <cell r="G337">
            <v>454</v>
          </cell>
          <cell r="H337" t="str">
            <v>Percentage of long-stay residents assessed and appropriately given the seasonal influenza vaccine</v>
          </cell>
          <cell r="I337" t="str">
            <v>Long Stay</v>
          </cell>
          <cell r="J337">
            <v>92.452830000000006</v>
          </cell>
          <cell r="K337"/>
          <cell r="L337">
            <v>92.452830000000006</v>
          </cell>
          <cell r="M337"/>
          <cell r="N337">
            <v>98.214286000000001</v>
          </cell>
          <cell r="O337"/>
          <cell r="P337">
            <v>98.214286000000001</v>
          </cell>
          <cell r="Q337"/>
          <cell r="R337">
            <v>95.412844000000007</v>
          </cell>
          <cell r="S337"/>
          <cell r="T337" t="str">
            <v>N</v>
          </cell>
          <cell r="U337" t="str">
            <v>2021Q3-2022Q2</v>
          </cell>
          <cell r="V337" t="str">
            <v>6818 DELILAH ROAD, EGG HARBOR TOWNSHIP, NJ, 08234</v>
          </cell>
          <cell r="W337">
            <v>44866</v>
          </cell>
        </row>
        <row r="338">
          <cell r="A338">
            <v>315515</v>
          </cell>
          <cell r="B338" t="str">
            <v>ATRIUM AT NAVESINK HARBOR, THE</v>
          </cell>
          <cell r="C338" t="str">
            <v>40 RIVERSIDE AVENUE</v>
          </cell>
          <cell r="D338" t="str">
            <v>RED BANK</v>
          </cell>
          <cell r="E338" t="str">
            <v>NJ</v>
          </cell>
          <cell r="F338">
            <v>7701</v>
          </cell>
          <cell r="G338">
            <v>454</v>
          </cell>
          <cell r="H338" t="str">
            <v>Percentage of long-stay residents assessed and appropriately given the seasonal influenza vaccine</v>
          </cell>
          <cell r="I338" t="str">
            <v>Long Stay</v>
          </cell>
          <cell r="J338">
            <v>100</v>
          </cell>
          <cell r="K338"/>
          <cell r="L338">
            <v>100</v>
          </cell>
          <cell r="M338"/>
          <cell r="N338">
            <v>100</v>
          </cell>
          <cell r="O338"/>
          <cell r="P338">
            <v>100</v>
          </cell>
          <cell r="Q338"/>
          <cell r="R338">
            <v>100</v>
          </cell>
          <cell r="S338"/>
          <cell r="T338" t="str">
            <v>N</v>
          </cell>
          <cell r="U338" t="str">
            <v>2021Q3-2022Q2</v>
          </cell>
          <cell r="V338" t="str">
            <v>40 RIVERSIDE AVENUE, RED BANK, NJ, 07701</v>
          </cell>
          <cell r="W338">
            <v>44866</v>
          </cell>
        </row>
        <row r="339">
          <cell r="A339">
            <v>315516</v>
          </cell>
          <cell r="B339" t="str">
            <v>ADVANCED SUBACUTE REHABILITATION CENTER AT SEWELL</v>
          </cell>
          <cell r="C339" t="str">
            <v>685 SALINA ROAD</v>
          </cell>
          <cell r="D339" t="str">
            <v>SEWELL</v>
          </cell>
          <cell r="E339" t="str">
            <v>NJ</v>
          </cell>
          <cell r="F339">
            <v>8080</v>
          </cell>
          <cell r="G339">
            <v>454</v>
          </cell>
          <cell r="H339" t="str">
            <v>Percentage of long-stay residents assessed and appropriately given the seasonal influenza vaccine</v>
          </cell>
          <cell r="I339" t="str">
            <v>Long Stay</v>
          </cell>
          <cell r="J339">
            <v>100</v>
          </cell>
          <cell r="K339"/>
          <cell r="L339">
            <v>100</v>
          </cell>
          <cell r="M339"/>
          <cell r="N339">
            <v>100</v>
          </cell>
          <cell r="O339"/>
          <cell r="P339">
            <v>100</v>
          </cell>
          <cell r="Q339"/>
          <cell r="R339">
            <v>100</v>
          </cell>
          <cell r="S339"/>
          <cell r="T339" t="str">
            <v>N</v>
          </cell>
          <cell r="U339" t="str">
            <v>2021Q3-2022Q2</v>
          </cell>
          <cell r="V339" t="str">
            <v>685 SALINA ROAD, SEWELL, NJ, 08080</v>
          </cell>
          <cell r="W339">
            <v>44866</v>
          </cell>
        </row>
        <row r="340">
          <cell r="A340">
            <v>315517</v>
          </cell>
          <cell r="B340" t="str">
            <v>PROMEDICA TOTAL REHAB + (MOORESTOWN)</v>
          </cell>
          <cell r="C340" t="str">
            <v>212 MARTER AVENUE</v>
          </cell>
          <cell r="D340" t="str">
            <v>MOORESTOWN</v>
          </cell>
          <cell r="E340" t="str">
            <v>NJ</v>
          </cell>
          <cell r="F340">
            <v>8057</v>
          </cell>
          <cell r="G340">
            <v>454</v>
          </cell>
          <cell r="H340" t="str">
            <v>Percentage of long-stay residents assessed and appropriately given the seasonal influenza vaccine</v>
          </cell>
          <cell r="I340" t="str">
            <v>Long Stay</v>
          </cell>
          <cell r="J340" t="str">
            <v>*</v>
          </cell>
          <cell r="K340">
            <v>9</v>
          </cell>
          <cell r="L340" t="str">
            <v>*</v>
          </cell>
          <cell r="M340">
            <v>9</v>
          </cell>
          <cell r="N340" t="str">
            <v>*</v>
          </cell>
          <cell r="O340">
            <v>9</v>
          </cell>
          <cell r="P340" t="str">
            <v>*</v>
          </cell>
          <cell r="Q340">
            <v>9</v>
          </cell>
          <cell r="R340" t="str">
            <v>*</v>
          </cell>
          <cell r="S340">
            <v>9</v>
          </cell>
          <cell r="T340" t="str">
            <v>N</v>
          </cell>
          <cell r="U340" t="str">
            <v>2021Q3-2022Q2</v>
          </cell>
          <cell r="V340" t="str">
            <v>212 MARTER AVENUE, MOORESTOWN, NJ, 08057</v>
          </cell>
          <cell r="W340">
            <v>44866</v>
          </cell>
        </row>
        <row r="341">
          <cell r="A341">
            <v>315518</v>
          </cell>
          <cell r="B341" t="str">
            <v>VENETIAN CARE &amp; REHABILITATION CENTER, THE</v>
          </cell>
          <cell r="C341" t="str">
            <v>275 JOHN T O'LEARY BOULEVARD</v>
          </cell>
          <cell r="D341" t="str">
            <v>SOUTH AMBOY</v>
          </cell>
          <cell r="E341" t="str">
            <v>NJ</v>
          </cell>
          <cell r="F341">
            <v>8879</v>
          </cell>
          <cell r="G341">
            <v>454</v>
          </cell>
          <cell r="H341" t="str">
            <v>Percentage of long-stay residents assessed and appropriately given the seasonal influenza vaccine</v>
          </cell>
          <cell r="I341" t="str">
            <v>Long Stay</v>
          </cell>
          <cell r="J341">
            <v>97.029702999999998</v>
          </cell>
          <cell r="K341"/>
          <cell r="L341">
            <v>97.029702999999998</v>
          </cell>
          <cell r="M341"/>
          <cell r="N341">
            <v>100</v>
          </cell>
          <cell r="O341"/>
          <cell r="P341">
            <v>100</v>
          </cell>
          <cell r="Q341"/>
          <cell r="R341">
            <v>98.484848</v>
          </cell>
          <cell r="S341"/>
          <cell r="T341" t="str">
            <v>N</v>
          </cell>
          <cell r="U341" t="str">
            <v>2021Q3-2022Q2</v>
          </cell>
          <cell r="V341" t="str">
            <v>275 JOHN T O'LEARY BOULEVARD, SOUTH AMBOY, NJ, 08879</v>
          </cell>
          <cell r="W341">
            <v>44866</v>
          </cell>
        </row>
        <row r="342">
          <cell r="A342">
            <v>315519</v>
          </cell>
          <cell r="B342" t="str">
            <v>ATRIUM POST ACUTE CARE OF HAMILTON</v>
          </cell>
          <cell r="C342" t="str">
            <v>3 HAMILTON HEALTH PLACE</v>
          </cell>
          <cell r="D342" t="str">
            <v>HAMILTON</v>
          </cell>
          <cell r="E342" t="str">
            <v>NJ</v>
          </cell>
          <cell r="F342">
            <v>8690</v>
          </cell>
          <cell r="G342">
            <v>454</v>
          </cell>
          <cell r="H342" t="str">
            <v>Percentage of long-stay residents assessed and appropriately given the seasonal influenza vaccine</v>
          </cell>
          <cell r="I342" t="str">
            <v>Long Stay</v>
          </cell>
          <cell r="J342" t="str">
            <v>*</v>
          </cell>
          <cell r="K342">
            <v>9</v>
          </cell>
          <cell r="L342" t="str">
            <v>*</v>
          </cell>
          <cell r="M342">
            <v>9</v>
          </cell>
          <cell r="N342" t="str">
            <v>*</v>
          </cell>
          <cell r="O342">
            <v>9</v>
          </cell>
          <cell r="P342" t="str">
            <v>*</v>
          </cell>
          <cell r="Q342">
            <v>9</v>
          </cell>
          <cell r="R342" t="str">
            <v>*</v>
          </cell>
          <cell r="S342">
            <v>9</v>
          </cell>
          <cell r="T342" t="str">
            <v>N</v>
          </cell>
          <cell r="U342" t="str">
            <v>2021Q3-2022Q2</v>
          </cell>
          <cell r="V342" t="str">
            <v>3 HAMILTON HEALTH PLACE, HAMILTON, NJ, 08690</v>
          </cell>
          <cell r="W342">
            <v>44866</v>
          </cell>
        </row>
        <row r="343">
          <cell r="A343">
            <v>315520</v>
          </cell>
          <cell r="B343" t="str">
            <v>SOMERSET WOODS REHABILITATION &amp; NURSING CENTER</v>
          </cell>
          <cell r="C343" t="str">
            <v>780 OLD NEW BRUNSWICK ROAD</v>
          </cell>
          <cell r="D343" t="str">
            <v>SOMERSET</v>
          </cell>
          <cell r="E343" t="str">
            <v>NJ</v>
          </cell>
          <cell r="F343">
            <v>8873</v>
          </cell>
          <cell r="G343">
            <v>454</v>
          </cell>
          <cell r="H343" t="str">
            <v>Percentage of long-stay residents assessed and appropriately given the seasonal influenza vaccine</v>
          </cell>
          <cell r="I343" t="str">
            <v>Long Stay</v>
          </cell>
          <cell r="J343">
            <v>98.924730999999994</v>
          </cell>
          <cell r="K343"/>
          <cell r="L343">
            <v>98.924730999999994</v>
          </cell>
          <cell r="M343"/>
          <cell r="N343">
            <v>96.842105000000004</v>
          </cell>
          <cell r="O343"/>
          <cell r="P343">
            <v>96.842105000000004</v>
          </cell>
          <cell r="Q343"/>
          <cell r="R343">
            <v>97.872339999999994</v>
          </cell>
          <cell r="S343"/>
          <cell r="T343" t="str">
            <v>N</v>
          </cell>
          <cell r="U343" t="str">
            <v>2021Q3-2022Q2</v>
          </cell>
          <cell r="V343" t="str">
            <v>780 OLD NEW BRUNSWICK ROAD, SOMERSET, NJ, 08873</v>
          </cell>
          <cell r="W343">
            <v>44866</v>
          </cell>
        </row>
        <row r="344">
          <cell r="A344">
            <v>315521</v>
          </cell>
          <cell r="B344" t="str">
            <v>ATRIUM POST ACUTE CARE OF WOODBURY</v>
          </cell>
          <cell r="C344" t="str">
            <v>467 COOPER STREET</v>
          </cell>
          <cell r="D344" t="str">
            <v>WOODBURY</v>
          </cell>
          <cell r="E344" t="str">
            <v>NJ</v>
          </cell>
          <cell r="F344">
            <v>8096</v>
          </cell>
          <cell r="G344">
            <v>454</v>
          </cell>
          <cell r="H344" t="str">
            <v>Percentage of long-stay residents assessed and appropriately given the seasonal influenza vaccine</v>
          </cell>
          <cell r="I344" t="str">
            <v>Long Stay</v>
          </cell>
          <cell r="J344" t="str">
            <v>*</v>
          </cell>
          <cell r="K344">
            <v>9</v>
          </cell>
          <cell r="L344" t="str">
            <v>*</v>
          </cell>
          <cell r="M344">
            <v>9</v>
          </cell>
          <cell r="N344" t="str">
            <v>*</v>
          </cell>
          <cell r="O344">
            <v>9</v>
          </cell>
          <cell r="P344" t="str">
            <v>*</v>
          </cell>
          <cell r="Q344">
            <v>9</v>
          </cell>
          <cell r="R344">
            <v>90.909091000000004</v>
          </cell>
          <cell r="S344"/>
          <cell r="T344" t="str">
            <v>N</v>
          </cell>
          <cell r="U344" t="str">
            <v>2021Q3-2022Q2</v>
          </cell>
          <cell r="V344" t="str">
            <v>467 COOPER STREET, WOODBURY, NJ, 08096</v>
          </cell>
          <cell r="W344">
            <v>44866</v>
          </cell>
        </row>
        <row r="345">
          <cell r="A345">
            <v>315522</v>
          </cell>
          <cell r="B345" t="str">
            <v>PROMEDICA TOTAL REHAB + (PISCATAWAY)</v>
          </cell>
          <cell r="C345" t="str">
            <v>10 STERLING DRIVE</v>
          </cell>
          <cell r="D345" t="str">
            <v>PISCATAWAY</v>
          </cell>
          <cell r="E345" t="str">
            <v>NJ</v>
          </cell>
          <cell r="F345">
            <v>8854</v>
          </cell>
          <cell r="G345">
            <v>454</v>
          </cell>
          <cell r="H345" t="str">
            <v>Percentage of long-stay residents assessed and appropriately given the seasonal influenza vaccine</v>
          </cell>
          <cell r="I345" t="str">
            <v>Long Stay</v>
          </cell>
          <cell r="J345">
            <v>90.476190000000003</v>
          </cell>
          <cell r="K345"/>
          <cell r="L345">
            <v>90.476190000000003</v>
          </cell>
          <cell r="M345"/>
          <cell r="N345" t="str">
            <v>*</v>
          </cell>
          <cell r="O345">
            <v>9</v>
          </cell>
          <cell r="P345" t="str">
            <v>*</v>
          </cell>
          <cell r="Q345">
            <v>9</v>
          </cell>
          <cell r="R345">
            <v>94.594594999999998</v>
          </cell>
          <cell r="S345"/>
          <cell r="T345" t="str">
            <v>N</v>
          </cell>
          <cell r="U345" t="str">
            <v>2021Q3-2022Q2</v>
          </cell>
          <cell r="V345" t="str">
            <v>10 STERLING DRIVE, PISCATAWAY, NJ, 08854</v>
          </cell>
          <cell r="W345">
            <v>44866</v>
          </cell>
        </row>
        <row r="346">
          <cell r="A346">
            <v>315523</v>
          </cell>
          <cell r="B346" t="str">
            <v>CONTINUING CARE AT LANTERN HILL</v>
          </cell>
          <cell r="C346" t="str">
            <v>537 MOUNTAIN AVENUE</v>
          </cell>
          <cell r="D346" t="str">
            <v>NEW PROVIDENCE</v>
          </cell>
          <cell r="E346" t="str">
            <v>NJ</v>
          </cell>
          <cell r="F346">
            <v>7974</v>
          </cell>
          <cell r="G346">
            <v>454</v>
          </cell>
          <cell r="H346" t="str">
            <v>Percentage of long-stay residents assessed and appropriately given the seasonal influenza vaccine</v>
          </cell>
          <cell r="I346" t="str">
            <v>Long Stay</v>
          </cell>
          <cell r="J346">
            <v>91.666667000000004</v>
          </cell>
          <cell r="K346"/>
          <cell r="L346">
            <v>91.666667000000004</v>
          </cell>
          <cell r="M346"/>
          <cell r="N346">
            <v>100</v>
          </cell>
          <cell r="O346"/>
          <cell r="P346">
            <v>100</v>
          </cell>
          <cell r="Q346"/>
          <cell r="R346">
            <v>96.428571000000005</v>
          </cell>
          <cell r="S346"/>
          <cell r="T346" t="str">
            <v>N</v>
          </cell>
          <cell r="U346" t="str">
            <v>2021Q3-2022Q2</v>
          </cell>
          <cell r="V346" t="str">
            <v>537 MOUNTAIN AVENUE, NEW PROVIDENCE, NJ, 07974</v>
          </cell>
          <cell r="W346">
            <v>44866</v>
          </cell>
        </row>
        <row r="347">
          <cell r="A347">
            <v>315524</v>
          </cell>
          <cell r="B347" t="str">
            <v>LAUREL BROOK REHABILITATION AND HEALTHCARE CENTER</v>
          </cell>
          <cell r="C347" t="str">
            <v>3718 CHURCH ROAD</v>
          </cell>
          <cell r="D347" t="str">
            <v>MOUNT LAUREL</v>
          </cell>
          <cell r="E347" t="str">
            <v>NJ</v>
          </cell>
          <cell r="F347">
            <v>8054</v>
          </cell>
          <cell r="G347">
            <v>454</v>
          </cell>
          <cell r="H347" t="str">
            <v>Percentage of long-stay residents assessed and appropriately given the seasonal influenza vaccine</v>
          </cell>
          <cell r="I347" t="str">
            <v>Long Stay</v>
          </cell>
          <cell r="J347">
            <v>83.823528999999994</v>
          </cell>
          <cell r="K347"/>
          <cell r="L347">
            <v>83.823528999999994</v>
          </cell>
          <cell r="M347"/>
          <cell r="N347">
            <v>91.25</v>
          </cell>
          <cell r="O347"/>
          <cell r="P347">
            <v>91.25</v>
          </cell>
          <cell r="Q347"/>
          <cell r="R347">
            <v>87.837838000000005</v>
          </cell>
          <cell r="S347"/>
          <cell r="T347" t="str">
            <v>N</v>
          </cell>
          <cell r="U347" t="str">
            <v>2021Q3-2022Q2</v>
          </cell>
          <cell r="V347" t="str">
            <v>3718 CHURCH ROAD, MOUNT LAUREL, NJ, 08054</v>
          </cell>
          <cell r="W347">
            <v>44866</v>
          </cell>
        </row>
        <row r="348">
          <cell r="A348">
            <v>315525</v>
          </cell>
          <cell r="B348" t="str">
            <v>HUDSON HILLS SENIOR LIVING, LLC</v>
          </cell>
          <cell r="C348" t="str">
            <v>3161 KENNEDY BLVD</v>
          </cell>
          <cell r="D348" t="str">
            <v>NORTH BERGEN</v>
          </cell>
          <cell r="E348" t="str">
            <v>NJ</v>
          </cell>
          <cell r="F348">
            <v>7047</v>
          </cell>
          <cell r="G348">
            <v>454</v>
          </cell>
          <cell r="H348" t="str">
            <v>Percentage of long-stay residents assessed and appropriately given the seasonal influenza vaccine</v>
          </cell>
          <cell r="I348" t="str">
            <v>Long Stay</v>
          </cell>
          <cell r="J348">
            <v>100</v>
          </cell>
          <cell r="K348"/>
          <cell r="L348">
            <v>100</v>
          </cell>
          <cell r="M348"/>
          <cell r="N348">
            <v>92.592592999999994</v>
          </cell>
          <cell r="O348"/>
          <cell r="P348">
            <v>92.592592999999994</v>
          </cell>
          <cell r="Q348"/>
          <cell r="R348">
            <v>96.078430999999995</v>
          </cell>
          <cell r="S348"/>
          <cell r="T348" t="str">
            <v>N</v>
          </cell>
          <cell r="U348" t="str">
            <v>2021Q3-2022Q2</v>
          </cell>
          <cell r="V348" t="str">
            <v>3161 KENNEDY BLVD, NORTH BERGEN, NJ, 07047</v>
          </cell>
          <cell r="W348">
            <v>44866</v>
          </cell>
        </row>
        <row r="349">
          <cell r="A349">
            <v>315526</v>
          </cell>
          <cell r="B349" t="str">
            <v>ATRIUM POST ACUTE CARE OF LIVINGSTON</v>
          </cell>
          <cell r="C349" t="str">
            <v>348 EAST CEDAR STREET</v>
          </cell>
          <cell r="D349" t="str">
            <v>LIVINGSTON</v>
          </cell>
          <cell r="E349" t="str">
            <v>NJ</v>
          </cell>
          <cell r="F349">
            <v>7039</v>
          </cell>
          <cell r="G349">
            <v>454</v>
          </cell>
          <cell r="H349" t="str">
            <v>Percentage of long-stay residents assessed and appropriately given the seasonal influenza vaccine</v>
          </cell>
          <cell r="I349" t="str">
            <v>Long Stay</v>
          </cell>
          <cell r="J349" t="str">
            <v>*</v>
          </cell>
          <cell r="K349">
            <v>9</v>
          </cell>
          <cell r="L349" t="str">
            <v>*</v>
          </cell>
          <cell r="M349">
            <v>9</v>
          </cell>
          <cell r="N349" t="str">
            <v>*</v>
          </cell>
          <cell r="O349">
            <v>9</v>
          </cell>
          <cell r="P349" t="str">
            <v>*</v>
          </cell>
          <cell r="Q349">
            <v>9</v>
          </cell>
          <cell r="R349">
            <v>46.153846000000001</v>
          </cell>
          <cell r="S349"/>
          <cell r="T349" t="str">
            <v>N</v>
          </cell>
          <cell r="U349" t="str">
            <v>2021Q3-2022Q2</v>
          </cell>
          <cell r="V349" t="str">
            <v>348 EAST CEDAR STREET, LIVINGSTON, NJ, 07039</v>
          </cell>
          <cell r="W349">
            <v>44866</v>
          </cell>
        </row>
        <row r="350">
          <cell r="A350">
            <v>315527</v>
          </cell>
          <cell r="B350" t="str">
            <v>WINCHESTER GARDENS HEALTH CARE CENTER</v>
          </cell>
          <cell r="C350" t="str">
            <v>333 ELMWOOD AVENUE</v>
          </cell>
          <cell r="D350" t="str">
            <v>MAPLEWOOD</v>
          </cell>
          <cell r="E350" t="str">
            <v>NJ</v>
          </cell>
          <cell r="F350">
            <v>7040</v>
          </cell>
          <cell r="G350">
            <v>454</v>
          </cell>
          <cell r="H350" t="str">
            <v>Percentage of long-stay residents assessed and appropriately given the seasonal influenza vaccine</v>
          </cell>
          <cell r="I350" t="str">
            <v>Long Stay</v>
          </cell>
          <cell r="J350" t="str">
            <v>*</v>
          </cell>
          <cell r="K350">
            <v>9</v>
          </cell>
          <cell r="L350" t="str">
            <v>*</v>
          </cell>
          <cell r="M350">
            <v>9</v>
          </cell>
          <cell r="N350" t="str">
            <v>*</v>
          </cell>
          <cell r="O350">
            <v>9</v>
          </cell>
          <cell r="P350" t="str">
            <v>*</v>
          </cell>
          <cell r="Q350">
            <v>9</v>
          </cell>
          <cell r="R350">
            <v>87.5</v>
          </cell>
          <cell r="S350"/>
          <cell r="T350" t="str">
            <v>N</v>
          </cell>
          <cell r="U350" t="str">
            <v>2021Q3-2022Q2</v>
          </cell>
          <cell r="V350" t="str">
            <v>333 ELMWOOD AVENUE, MAPLEWOOD, NJ, 07040</v>
          </cell>
          <cell r="W350">
            <v>44866</v>
          </cell>
        </row>
        <row r="351">
          <cell r="A351">
            <v>315528</v>
          </cell>
          <cell r="B351" t="str">
            <v>JEWISH HOME FOR REHABILITATION AND NURSING, THE</v>
          </cell>
          <cell r="C351" t="str">
            <v>1151 WEST MAIN STREET</v>
          </cell>
          <cell r="D351" t="str">
            <v>FREEHOLD</v>
          </cell>
          <cell r="E351" t="str">
            <v>NJ</v>
          </cell>
          <cell r="F351">
            <v>7728</v>
          </cell>
          <cell r="G351">
            <v>454</v>
          </cell>
          <cell r="H351" t="str">
            <v>Percentage of long-stay residents assessed and appropriately given the seasonal influenza vaccine</v>
          </cell>
          <cell r="I351" t="str">
            <v>Long Stay</v>
          </cell>
          <cell r="J351">
            <v>95.890411</v>
          </cell>
          <cell r="K351"/>
          <cell r="L351">
            <v>95.890411</v>
          </cell>
          <cell r="M351"/>
          <cell r="N351">
            <v>88.349514999999997</v>
          </cell>
          <cell r="O351"/>
          <cell r="P351">
            <v>88.349514999999997</v>
          </cell>
          <cell r="Q351"/>
          <cell r="R351">
            <v>91.477272999999997</v>
          </cell>
          <cell r="S351"/>
          <cell r="T351" t="str">
            <v>N</v>
          </cell>
          <cell r="U351" t="str">
            <v>2021Q3-2022Q2</v>
          </cell>
          <cell r="V351" t="str">
            <v>1151 WEST MAIN STREET, FREEHOLD, NJ, 07728</v>
          </cell>
          <cell r="W351">
            <v>44866</v>
          </cell>
        </row>
        <row r="352">
          <cell r="A352">
            <v>315529</v>
          </cell>
          <cell r="B352" t="str">
            <v>SYCAMORE LIVING AT EAST HANOVER</v>
          </cell>
          <cell r="C352" t="str">
            <v>ONE SOUTH RIDGEDALE AVENUE</v>
          </cell>
          <cell r="D352" t="str">
            <v>EAST HANOVER</v>
          </cell>
          <cell r="E352" t="str">
            <v>NJ</v>
          </cell>
          <cell r="F352">
            <v>7936</v>
          </cell>
          <cell r="G352">
            <v>454</v>
          </cell>
          <cell r="H352" t="str">
            <v>Percentage of long-stay residents assessed and appropriately given the seasonal influenza vaccine</v>
          </cell>
          <cell r="I352" t="str">
            <v>Long Stay</v>
          </cell>
          <cell r="J352" t="str">
            <v>*</v>
          </cell>
          <cell r="K352">
            <v>9</v>
          </cell>
          <cell r="L352" t="str">
            <v>*</v>
          </cell>
          <cell r="M352">
            <v>9</v>
          </cell>
          <cell r="N352">
            <v>77.419354999999996</v>
          </cell>
          <cell r="O352"/>
          <cell r="P352">
            <v>77.419354999999996</v>
          </cell>
          <cell r="Q352"/>
          <cell r="R352">
            <v>83.720929999999996</v>
          </cell>
          <cell r="S352"/>
          <cell r="T352" t="str">
            <v>N</v>
          </cell>
          <cell r="U352" t="str">
            <v>2021Q3-2022Q2</v>
          </cell>
          <cell r="V352" t="str">
            <v>ONE SOUTH RIDGEDALE AVENUE, EAST HANOVER, NJ, 07936</v>
          </cell>
          <cell r="W352">
            <v>44866</v>
          </cell>
        </row>
      </sheetData>
      <sheetData sheetId="7">
        <row r="1">
          <cell r="A1" t="str">
            <v>Federal Provider Number</v>
          </cell>
          <cell r="B1" t="str">
            <v>Provider Name</v>
          </cell>
          <cell r="C1" t="str">
            <v>Provider Address</v>
          </cell>
          <cell r="D1" t="str">
            <v>Provider City</v>
          </cell>
          <cell r="E1" t="str">
            <v>Provider State</v>
          </cell>
          <cell r="F1" t="str">
            <v>Provider Zip Code</v>
          </cell>
          <cell r="G1" t="str">
            <v>Measure Code</v>
          </cell>
          <cell r="H1" t="str">
            <v>Measure Description</v>
          </cell>
          <cell r="I1" t="str">
            <v>Resident type</v>
          </cell>
          <cell r="J1" t="str">
            <v>Adjusted Score</v>
          </cell>
          <cell r="K1" t="str">
            <v>Observed Score</v>
          </cell>
          <cell r="L1" t="str">
            <v>Expected Score</v>
          </cell>
          <cell r="M1" t="str">
            <v>Footnote for Score</v>
          </cell>
          <cell r="N1" t="str">
            <v>Used in Quality Measure Five Star Rating</v>
          </cell>
          <cell r="O1" t="str">
            <v>Measure Period</v>
          </cell>
          <cell r="P1" t="str">
            <v>Location</v>
          </cell>
          <cell r="Q1" t="str">
            <v>Processing Date</v>
          </cell>
        </row>
        <row r="2">
          <cell r="A2">
            <v>315001</v>
          </cell>
          <cell r="B2" t="str">
            <v>MERWICK CARE &amp; REHABILITATION CENTER</v>
          </cell>
          <cell r="C2" t="str">
            <v>100 PLAINSBORO ROAD</v>
          </cell>
          <cell r="D2" t="str">
            <v>PLAINSBORO</v>
          </cell>
          <cell r="E2" t="str">
            <v>NJ</v>
          </cell>
          <cell r="F2">
            <v>8536</v>
          </cell>
          <cell r="G2">
            <v>551</v>
          </cell>
          <cell r="H2" t="str">
            <v>Number of hospitalizations per 1000 long-stay resident days</v>
          </cell>
          <cell r="I2" t="str">
            <v>Long Stay</v>
          </cell>
          <cell r="J2">
            <v>2.2965939999999998</v>
          </cell>
          <cell r="K2">
            <v>2.9306709999999998</v>
          </cell>
          <cell r="L2">
            <v>1.9558169999999999</v>
          </cell>
          <cell r="M2"/>
          <cell r="N2" t="str">
            <v>Y</v>
          </cell>
          <cell r="O2" t="str">
            <v>20210401-20220331</v>
          </cell>
          <cell r="P2" t="str">
            <v>100 PLAINSBORO ROAD, PLAINSBORO, NJ, 08536</v>
          </cell>
          <cell r="Q2">
            <v>44866</v>
          </cell>
        </row>
        <row r="3">
          <cell r="A3">
            <v>315002</v>
          </cell>
          <cell r="B3" t="str">
            <v>CARE ONE AT SOMERSET VALLEY</v>
          </cell>
          <cell r="C3" t="str">
            <v>1621 ROUTE 22 WEST</v>
          </cell>
          <cell r="D3" t="str">
            <v>BOUND BROOK</v>
          </cell>
          <cell r="E3" t="str">
            <v>NJ</v>
          </cell>
          <cell r="F3">
            <v>8805</v>
          </cell>
          <cell r="G3">
            <v>551</v>
          </cell>
          <cell r="H3" t="str">
            <v>Number of hospitalizations per 1000 long-stay resident days</v>
          </cell>
          <cell r="I3" t="str">
            <v>Long Stay</v>
          </cell>
          <cell r="J3" t="str">
            <v>*</v>
          </cell>
          <cell r="K3"/>
          <cell r="L3"/>
          <cell r="M3">
            <v>9</v>
          </cell>
          <cell r="N3" t="str">
            <v>Y</v>
          </cell>
          <cell r="O3" t="str">
            <v>20210401-20220331</v>
          </cell>
          <cell r="P3" t="str">
            <v>1621 ROUTE 22 WEST, BOUND BROOK, NJ, 08805</v>
          </cell>
          <cell r="Q3">
            <v>44866</v>
          </cell>
        </row>
        <row r="4">
          <cell r="A4">
            <v>315005</v>
          </cell>
          <cell r="B4" t="str">
            <v>SPRING GROVE REHABILITATION AND HEALTHCARE CENTER</v>
          </cell>
          <cell r="C4" t="str">
            <v>144 GALES DRIVE</v>
          </cell>
          <cell r="D4" t="str">
            <v>NEW PROVIDENCE</v>
          </cell>
          <cell r="E4" t="str">
            <v>NJ</v>
          </cell>
          <cell r="F4">
            <v>7974</v>
          </cell>
          <cell r="G4">
            <v>551</v>
          </cell>
          <cell r="H4" t="str">
            <v>Number of hospitalizations per 1000 long-stay resident days</v>
          </cell>
          <cell r="I4" t="str">
            <v>Long Stay</v>
          </cell>
          <cell r="J4">
            <v>1.211138</v>
          </cell>
          <cell r="K4">
            <v>1.23272</v>
          </cell>
          <cell r="L4">
            <v>1.5599700000000001</v>
          </cell>
          <cell r="M4"/>
          <cell r="N4" t="str">
            <v>Y</v>
          </cell>
          <cell r="O4" t="str">
            <v>20210401-20220331</v>
          </cell>
          <cell r="P4" t="str">
            <v>144 GALES DRIVE, NEW PROVIDENCE, NJ, 07974</v>
          </cell>
          <cell r="Q4">
            <v>44866</v>
          </cell>
        </row>
        <row r="5">
          <cell r="A5">
            <v>315008</v>
          </cell>
          <cell r="B5" t="str">
            <v>LAUREL MANOR HEALTHCARE AND REHABILITATION CENTER</v>
          </cell>
          <cell r="C5" t="str">
            <v>18 W LAUREL ROAD</v>
          </cell>
          <cell r="D5" t="str">
            <v>STRATFORD</v>
          </cell>
          <cell r="E5" t="str">
            <v>NJ</v>
          </cell>
          <cell r="F5">
            <v>8084</v>
          </cell>
          <cell r="G5">
            <v>551</v>
          </cell>
          <cell r="H5" t="str">
            <v>Number of hospitalizations per 1000 long-stay resident days</v>
          </cell>
          <cell r="I5" t="str">
            <v>Long Stay</v>
          </cell>
          <cell r="J5">
            <v>1.620528</v>
          </cell>
          <cell r="K5">
            <v>1.4744729999999999</v>
          </cell>
          <cell r="L5">
            <v>1.394523</v>
          </cell>
          <cell r="M5"/>
          <cell r="N5" t="str">
            <v>Y</v>
          </cell>
          <cell r="O5" t="str">
            <v>20210401-20220331</v>
          </cell>
          <cell r="P5" t="str">
            <v>18 W LAUREL ROAD, STRATFORD, NJ, 08084</v>
          </cell>
          <cell r="Q5">
            <v>44866</v>
          </cell>
        </row>
        <row r="6">
          <cell r="A6">
            <v>315009</v>
          </cell>
          <cell r="B6" t="str">
            <v>RUNNELLS CENTER FOR REHABILITATION &amp; HEALTHCARE</v>
          </cell>
          <cell r="C6" t="str">
            <v>40 WATCHUNG WAY</v>
          </cell>
          <cell r="D6" t="str">
            <v>BERKELEY HEIGHTS</v>
          </cell>
          <cell r="E6" t="str">
            <v>NJ</v>
          </cell>
          <cell r="F6">
            <v>7922</v>
          </cell>
          <cell r="G6">
            <v>551</v>
          </cell>
          <cell r="H6" t="str">
            <v>Number of hospitalizations per 1000 long-stay resident days</v>
          </cell>
          <cell r="I6" t="str">
            <v>Long Stay</v>
          </cell>
          <cell r="J6">
            <v>1.4728680000000001</v>
          </cell>
          <cell r="K6">
            <v>1.464753</v>
          </cell>
          <cell r="L6">
            <v>1.524214</v>
          </cell>
          <cell r="M6"/>
          <cell r="N6" t="str">
            <v>Y</v>
          </cell>
          <cell r="O6" t="str">
            <v>20210401-20220331</v>
          </cell>
          <cell r="P6" t="str">
            <v>40 WATCHUNG WAY, BERKELEY HEIGHTS, NJ, 07922</v>
          </cell>
          <cell r="Q6">
            <v>44866</v>
          </cell>
        </row>
        <row r="7">
          <cell r="A7">
            <v>315010</v>
          </cell>
          <cell r="B7" t="str">
            <v>ELMORA HILLS HEALTH &amp; REHABILITATION CENTER</v>
          </cell>
          <cell r="C7" t="str">
            <v>225 W JERSEY STREET</v>
          </cell>
          <cell r="D7" t="str">
            <v>ELIZABETH</v>
          </cell>
          <cell r="E7" t="str">
            <v>NJ</v>
          </cell>
          <cell r="F7">
            <v>7202</v>
          </cell>
          <cell r="G7">
            <v>551</v>
          </cell>
          <cell r="H7" t="str">
            <v>Number of hospitalizations per 1000 long-stay resident days</v>
          </cell>
          <cell r="I7" t="str">
            <v>Long Stay</v>
          </cell>
          <cell r="J7">
            <v>2.1589839999999998</v>
          </cell>
          <cell r="K7">
            <v>2.4237410000000001</v>
          </cell>
          <cell r="L7">
            <v>1.7206079999999999</v>
          </cell>
          <cell r="M7"/>
          <cell r="N7" t="str">
            <v>Y</v>
          </cell>
          <cell r="O7" t="str">
            <v>20210401-20220331</v>
          </cell>
          <cell r="P7" t="str">
            <v>225 W JERSEY STREET, ELIZABETH, NJ, 07202</v>
          </cell>
          <cell r="Q7">
            <v>44866</v>
          </cell>
        </row>
        <row r="8">
          <cell r="A8">
            <v>315013</v>
          </cell>
          <cell r="B8" t="str">
            <v>BARCLAYS REHABILITATION AND HEALTHCARE CENTER</v>
          </cell>
          <cell r="C8" t="str">
            <v>1412 MARLTON PIKE EAST</v>
          </cell>
          <cell r="D8" t="str">
            <v>CHERRY HILL</v>
          </cell>
          <cell r="E8" t="str">
            <v>NJ</v>
          </cell>
          <cell r="F8">
            <v>8034</v>
          </cell>
          <cell r="G8">
            <v>551</v>
          </cell>
          <cell r="H8" t="str">
            <v>Number of hospitalizations per 1000 long-stay resident days</v>
          </cell>
          <cell r="I8" t="str">
            <v>Long Stay</v>
          </cell>
          <cell r="J8">
            <v>2.7681749999999998</v>
          </cell>
          <cell r="K8">
            <v>3.4869240000000001</v>
          </cell>
          <cell r="L8">
            <v>1.930609</v>
          </cell>
          <cell r="M8"/>
          <cell r="N8" t="str">
            <v>Y</v>
          </cell>
          <cell r="O8" t="str">
            <v>20210401-20220331</v>
          </cell>
          <cell r="P8" t="str">
            <v>1412 MARLTON PIKE EAST, CHERRY HILL, NJ, 08034</v>
          </cell>
          <cell r="Q8">
            <v>44866</v>
          </cell>
        </row>
        <row r="9">
          <cell r="A9">
            <v>315014</v>
          </cell>
          <cell r="B9" t="str">
            <v>EAGLEVIEW HEALTH AND REHABILITATION</v>
          </cell>
          <cell r="C9" t="str">
            <v>849 BIG OAK ROAD</v>
          </cell>
          <cell r="D9" t="str">
            <v>PITTSGROVE</v>
          </cell>
          <cell r="E9" t="str">
            <v>NJ</v>
          </cell>
          <cell r="F9">
            <v>8318</v>
          </cell>
          <cell r="G9">
            <v>551</v>
          </cell>
          <cell r="H9" t="str">
            <v>Number of hospitalizations per 1000 long-stay resident days</v>
          </cell>
          <cell r="I9" t="str">
            <v>Long Stay</v>
          </cell>
          <cell r="J9">
            <v>2.2002709999999999</v>
          </cell>
          <cell r="K9">
            <v>1.3132839999999999</v>
          </cell>
          <cell r="L9">
            <v>0.91480399999999995</v>
          </cell>
          <cell r="M9"/>
          <cell r="N9" t="str">
            <v>Y</v>
          </cell>
          <cell r="O9" t="str">
            <v>20210401-20220331</v>
          </cell>
          <cell r="P9" t="str">
            <v>849 BIG OAK ROAD, PITTSGROVE, NJ, 08318</v>
          </cell>
          <cell r="Q9">
            <v>44866</v>
          </cell>
        </row>
        <row r="10">
          <cell r="A10">
            <v>315015</v>
          </cell>
          <cell r="B10" t="str">
            <v>COMPLETE CARE AT MADISON, LLC</v>
          </cell>
          <cell r="C10" t="str">
            <v>625 STATE HIGHWAY 34</v>
          </cell>
          <cell r="D10" t="str">
            <v>MATAWAN</v>
          </cell>
          <cell r="E10" t="str">
            <v>NJ</v>
          </cell>
          <cell r="F10">
            <v>7747</v>
          </cell>
          <cell r="G10">
            <v>551</v>
          </cell>
          <cell r="H10" t="str">
            <v>Number of hospitalizations per 1000 long-stay resident days</v>
          </cell>
          <cell r="I10" t="str">
            <v>Long Stay</v>
          </cell>
          <cell r="J10">
            <v>2.6364839999999998</v>
          </cell>
          <cell r="K10">
            <v>3.2115170000000002</v>
          </cell>
          <cell r="L10">
            <v>1.866941</v>
          </cell>
          <cell r="M10"/>
          <cell r="N10" t="str">
            <v>Y</v>
          </cell>
          <cell r="O10" t="str">
            <v>20210401-20220331</v>
          </cell>
          <cell r="P10" t="str">
            <v>625 STATE HIGHWAY 34, MATAWAN, NJ, 07747</v>
          </cell>
          <cell r="Q10">
            <v>44866</v>
          </cell>
        </row>
        <row r="11">
          <cell r="A11">
            <v>315017</v>
          </cell>
          <cell r="B11" t="str">
            <v>BERGEN NEW BRIDGE MEDICAL CENTER</v>
          </cell>
          <cell r="C11" t="str">
            <v>230 E RIDGEWOOD AVE</v>
          </cell>
          <cell r="D11" t="str">
            <v>PARAMUS</v>
          </cell>
          <cell r="E11" t="str">
            <v>NJ</v>
          </cell>
          <cell r="F11">
            <v>7652</v>
          </cell>
          <cell r="G11">
            <v>551</v>
          </cell>
          <cell r="H11" t="str">
            <v>Number of hospitalizations per 1000 long-stay resident days</v>
          </cell>
          <cell r="I11" t="str">
            <v>Long Stay</v>
          </cell>
          <cell r="J11">
            <v>1.2222230000000001</v>
          </cell>
          <cell r="K11">
            <v>0.90890400000000005</v>
          </cell>
          <cell r="L11">
            <v>1.139759</v>
          </cell>
          <cell r="M11"/>
          <cell r="N11" t="str">
            <v>Y</v>
          </cell>
          <cell r="O11" t="str">
            <v>20210401-20220331</v>
          </cell>
          <cell r="P11" t="str">
            <v>230 E RIDGEWOOD AVE, PARAMUS, NJ, 07652</v>
          </cell>
          <cell r="Q11">
            <v>44866</v>
          </cell>
        </row>
        <row r="12">
          <cell r="A12">
            <v>315019</v>
          </cell>
          <cell r="B12" t="str">
            <v>DWELLING PLACE AT ST CLARES</v>
          </cell>
          <cell r="C12" t="str">
            <v>400 WEST BLACKWELL ST</v>
          </cell>
          <cell r="D12" t="str">
            <v>DOVER</v>
          </cell>
          <cell r="E12" t="str">
            <v>NJ</v>
          </cell>
          <cell r="F12">
            <v>7801</v>
          </cell>
          <cell r="G12">
            <v>551</v>
          </cell>
          <cell r="H12" t="str">
            <v>Number of hospitalizations per 1000 long-stay resident days</v>
          </cell>
          <cell r="I12" t="str">
            <v>Long Stay</v>
          </cell>
          <cell r="J12" t="str">
            <v>*</v>
          </cell>
          <cell r="K12"/>
          <cell r="L12"/>
          <cell r="M12">
            <v>9</v>
          </cell>
          <cell r="N12" t="str">
            <v>Y</v>
          </cell>
          <cell r="O12" t="str">
            <v>20210401-20220331</v>
          </cell>
          <cell r="P12" t="str">
            <v>400 WEST BLACKWELL ST, DOVER, NJ, 07801</v>
          </cell>
          <cell r="Q12">
            <v>44866</v>
          </cell>
        </row>
        <row r="13">
          <cell r="A13">
            <v>315021</v>
          </cell>
          <cell r="B13" t="str">
            <v>ATLAS HEALTHCARE AT DAUGHTERS OF MIRIAM</v>
          </cell>
          <cell r="C13" t="str">
            <v>155 HAZEL STREET</v>
          </cell>
          <cell r="D13" t="str">
            <v>CLIFTON</v>
          </cell>
          <cell r="E13" t="str">
            <v>NJ</v>
          </cell>
          <cell r="F13">
            <v>7011</v>
          </cell>
          <cell r="G13">
            <v>551</v>
          </cell>
          <cell r="H13" t="str">
            <v>Number of hospitalizations per 1000 long-stay resident days</v>
          </cell>
          <cell r="I13" t="str">
            <v>Long Stay</v>
          </cell>
          <cell r="J13">
            <v>1.592741</v>
          </cell>
          <cell r="K13">
            <v>1.1889989999999999</v>
          </cell>
          <cell r="L13">
            <v>1.144147</v>
          </cell>
          <cell r="M13"/>
          <cell r="N13" t="str">
            <v>Y</v>
          </cell>
          <cell r="O13" t="str">
            <v>20210401-20220331</v>
          </cell>
          <cell r="P13" t="str">
            <v>155 HAZEL STREET, CLIFTON, NJ, 07011</v>
          </cell>
          <cell r="Q13">
            <v>44866</v>
          </cell>
        </row>
        <row r="14">
          <cell r="A14">
            <v>315022</v>
          </cell>
          <cell r="B14" t="str">
            <v>MEADOW LAKES</v>
          </cell>
          <cell r="C14" t="str">
            <v>300 MEADOW LAKES</v>
          </cell>
          <cell r="D14" t="str">
            <v>EAST WINDSOR</v>
          </cell>
          <cell r="E14" t="str">
            <v>NJ</v>
          </cell>
          <cell r="F14">
            <v>8520</v>
          </cell>
          <cell r="G14">
            <v>551</v>
          </cell>
          <cell r="H14" t="str">
            <v>Number of hospitalizations per 1000 long-stay resident days</v>
          </cell>
          <cell r="I14" t="str">
            <v>Long Stay</v>
          </cell>
          <cell r="J14">
            <v>2.058284</v>
          </cell>
          <cell r="K14">
            <v>1.9984010000000001</v>
          </cell>
          <cell r="L14">
            <v>1.4880679999999999</v>
          </cell>
          <cell r="M14"/>
          <cell r="N14" t="str">
            <v>Y</v>
          </cell>
          <cell r="O14" t="str">
            <v>20210401-20220331</v>
          </cell>
          <cell r="P14" t="str">
            <v>300 MEADOW LAKES, EAST WINDSOR, NJ, 08520</v>
          </cell>
          <cell r="Q14">
            <v>44866</v>
          </cell>
        </row>
        <row r="15">
          <cell r="A15">
            <v>315029</v>
          </cell>
          <cell r="B15" t="str">
            <v>DAUGHTERS OF ISRAEL PLEASANT VALLEY HOME</v>
          </cell>
          <cell r="C15" t="str">
            <v>1155 PLEASANT VALLEY WAY</v>
          </cell>
          <cell r="D15" t="str">
            <v>WEST ORANGE</v>
          </cell>
          <cell r="E15" t="str">
            <v>NJ</v>
          </cell>
          <cell r="F15">
            <v>7052</v>
          </cell>
          <cell r="G15">
            <v>551</v>
          </cell>
          <cell r="H15" t="str">
            <v>Number of hospitalizations per 1000 long-stay resident days</v>
          </cell>
          <cell r="I15" t="str">
            <v>Long Stay</v>
          </cell>
          <cell r="J15">
            <v>0.87171900000000002</v>
          </cell>
          <cell r="K15">
            <v>0.53850299999999995</v>
          </cell>
          <cell r="L15">
            <v>0.946797</v>
          </cell>
          <cell r="M15"/>
          <cell r="N15" t="str">
            <v>Y</v>
          </cell>
          <cell r="O15" t="str">
            <v>20210401-20220331</v>
          </cell>
          <cell r="P15" t="str">
            <v>1155 PLEASANT VALLEY WAY, WEST ORANGE, NJ, 07052</v>
          </cell>
          <cell r="Q15">
            <v>44866</v>
          </cell>
        </row>
        <row r="16">
          <cell r="A16">
            <v>315036</v>
          </cell>
          <cell r="B16" t="str">
            <v>ARBOR GLEN CENTER</v>
          </cell>
          <cell r="C16" t="str">
            <v>25 E LINDSLEY ROAD</v>
          </cell>
          <cell r="D16" t="str">
            <v>CEDAR GROVE</v>
          </cell>
          <cell r="E16" t="str">
            <v>NJ</v>
          </cell>
          <cell r="F16">
            <v>7009</v>
          </cell>
          <cell r="G16">
            <v>551</v>
          </cell>
          <cell r="H16" t="str">
            <v>Number of hospitalizations per 1000 long-stay resident days</v>
          </cell>
          <cell r="I16" t="str">
            <v>Long Stay</v>
          </cell>
          <cell r="J16">
            <v>0.68459599999999998</v>
          </cell>
          <cell r="K16">
            <v>0.52975499999999998</v>
          </cell>
          <cell r="L16">
            <v>1.1860029999999999</v>
          </cell>
          <cell r="M16"/>
          <cell r="N16" t="str">
            <v>Y</v>
          </cell>
          <cell r="O16" t="str">
            <v>20210401-20220331</v>
          </cell>
          <cell r="P16" t="str">
            <v>25 E LINDSLEY ROAD, CEDAR GROVE, NJ, 07009</v>
          </cell>
          <cell r="Q16">
            <v>44866</v>
          </cell>
        </row>
        <row r="17">
          <cell r="A17">
            <v>315037</v>
          </cell>
          <cell r="B17" t="str">
            <v>TEANECK NURSING CENTER</v>
          </cell>
          <cell r="C17" t="str">
            <v>1104 TEANECK ROAD</v>
          </cell>
          <cell r="D17" t="str">
            <v>TEANECK</v>
          </cell>
          <cell r="E17" t="str">
            <v>NJ</v>
          </cell>
          <cell r="F17">
            <v>7666</v>
          </cell>
          <cell r="G17">
            <v>551</v>
          </cell>
          <cell r="H17" t="str">
            <v>Number of hospitalizations per 1000 long-stay resident days</v>
          </cell>
          <cell r="I17" t="str">
            <v>Long Stay</v>
          </cell>
          <cell r="J17">
            <v>1.3720319999999999</v>
          </cell>
          <cell r="K17">
            <v>1.3003899999999999</v>
          </cell>
          <cell r="L17">
            <v>1.4526300000000001</v>
          </cell>
          <cell r="M17"/>
          <cell r="N17" t="str">
            <v>Y</v>
          </cell>
          <cell r="O17" t="str">
            <v>20210401-20220331</v>
          </cell>
          <cell r="P17" t="str">
            <v>1104 TEANECK ROAD, TEANECK, NJ, 07666</v>
          </cell>
          <cell r="Q17">
            <v>44866</v>
          </cell>
        </row>
        <row r="18">
          <cell r="A18">
            <v>315038</v>
          </cell>
          <cell r="B18" t="str">
            <v>COMPLETE CARE AT SUMMIT RIDGE</v>
          </cell>
          <cell r="C18" t="str">
            <v>20 SUMMIT STREET</v>
          </cell>
          <cell r="D18" t="str">
            <v>WEST ORANGE</v>
          </cell>
          <cell r="E18" t="str">
            <v>NJ</v>
          </cell>
          <cell r="F18">
            <v>7052</v>
          </cell>
          <cell r="G18">
            <v>551</v>
          </cell>
          <cell r="H18" t="str">
            <v>Number of hospitalizations per 1000 long-stay resident days</v>
          </cell>
          <cell r="I18" t="str">
            <v>Long Stay</v>
          </cell>
          <cell r="J18">
            <v>1.314935</v>
          </cell>
          <cell r="K18">
            <v>1.285595</v>
          </cell>
          <cell r="L18">
            <v>1.4984599999999999</v>
          </cell>
          <cell r="M18"/>
          <cell r="N18" t="str">
            <v>Y</v>
          </cell>
          <cell r="O18" t="str">
            <v>20210401-20220331</v>
          </cell>
          <cell r="P18" t="str">
            <v>20 SUMMIT STREET, WEST ORANGE, NJ, 07052</v>
          </cell>
          <cell r="Q18">
            <v>44866</v>
          </cell>
        </row>
        <row r="19">
          <cell r="A19">
            <v>315039</v>
          </cell>
          <cell r="B19" t="str">
            <v>ROOSEVELT CARE CENTER</v>
          </cell>
          <cell r="C19" t="str">
            <v>118 PARSONAGE ROAD</v>
          </cell>
          <cell r="D19" t="str">
            <v>EDISON</v>
          </cell>
          <cell r="E19" t="str">
            <v>NJ</v>
          </cell>
          <cell r="F19">
            <v>8837</v>
          </cell>
          <cell r="G19">
            <v>551</v>
          </cell>
          <cell r="H19" t="str">
            <v>Number of hospitalizations per 1000 long-stay resident days</v>
          </cell>
          <cell r="I19" t="str">
            <v>Long Stay</v>
          </cell>
          <cell r="J19">
            <v>1.9048750000000001</v>
          </cell>
          <cell r="K19">
            <v>1.5828249999999999</v>
          </cell>
          <cell r="L19">
            <v>1.2735380000000001</v>
          </cell>
          <cell r="M19"/>
          <cell r="N19" t="str">
            <v>Y</v>
          </cell>
          <cell r="O19" t="str">
            <v>20210401-20220331</v>
          </cell>
          <cell r="P19" t="str">
            <v>118 PARSONAGE ROAD, EDISON, NJ, 08837</v>
          </cell>
          <cell r="Q19">
            <v>44866</v>
          </cell>
        </row>
        <row r="20">
          <cell r="A20">
            <v>315042</v>
          </cell>
          <cell r="B20" t="str">
            <v>LINCOLN PARK RENAISSANCE REHAB &amp; NURSING</v>
          </cell>
          <cell r="C20" t="str">
            <v>521 PINE BROOK ROAD</v>
          </cell>
          <cell r="D20" t="str">
            <v>LINCOLN PARK</v>
          </cell>
          <cell r="E20" t="str">
            <v>NJ</v>
          </cell>
          <cell r="F20">
            <v>7035</v>
          </cell>
          <cell r="G20">
            <v>551</v>
          </cell>
          <cell r="H20" t="str">
            <v>Number of hospitalizations per 1000 long-stay resident days</v>
          </cell>
          <cell r="I20" t="str">
            <v>Long Stay</v>
          </cell>
          <cell r="J20">
            <v>1.9327240000000001</v>
          </cell>
          <cell r="K20">
            <v>2.1555040000000001</v>
          </cell>
          <cell r="L20">
            <v>1.7093240000000001</v>
          </cell>
          <cell r="M20"/>
          <cell r="N20" t="str">
            <v>Y</v>
          </cell>
          <cell r="O20" t="str">
            <v>20210401-20220331</v>
          </cell>
          <cell r="P20" t="str">
            <v>521 PINE BROOK ROAD, LINCOLN PARK, NJ, 07035</v>
          </cell>
          <cell r="Q20">
            <v>44866</v>
          </cell>
        </row>
        <row r="21">
          <cell r="A21">
            <v>315044</v>
          </cell>
          <cell r="B21" t="str">
            <v>LIMECREST SUBACUTE AND REHABILITATION CENTER</v>
          </cell>
          <cell r="C21" t="str">
            <v>1 O'BRIEN LANE</v>
          </cell>
          <cell r="D21" t="str">
            <v>ANDOVER</v>
          </cell>
          <cell r="E21" t="str">
            <v>NJ</v>
          </cell>
          <cell r="F21">
            <v>7821</v>
          </cell>
          <cell r="G21">
            <v>551</v>
          </cell>
          <cell r="H21" t="str">
            <v>Number of hospitalizations per 1000 long-stay resident days</v>
          </cell>
          <cell r="I21" t="str">
            <v>Long Stay</v>
          </cell>
          <cell r="J21">
            <v>2.5413139999999999</v>
          </cell>
          <cell r="K21">
            <v>2.070694</v>
          </cell>
          <cell r="L21">
            <v>1.248829</v>
          </cell>
          <cell r="M21"/>
          <cell r="N21" t="str">
            <v>Y</v>
          </cell>
          <cell r="O21" t="str">
            <v>20210401-20220331</v>
          </cell>
          <cell r="P21" t="str">
            <v>1 O'BRIEN LANE, ANDOVER, NJ, 07821</v>
          </cell>
          <cell r="Q21">
            <v>44866</v>
          </cell>
        </row>
        <row r="22">
          <cell r="A22">
            <v>315047</v>
          </cell>
          <cell r="B22" t="str">
            <v>WYNWOOD REHABILITATION AND HEALTHCARE CENTER</v>
          </cell>
          <cell r="C22" t="str">
            <v>1700 WYNWOOD DRIVE</v>
          </cell>
          <cell r="D22" t="str">
            <v>CINNAMINSON</v>
          </cell>
          <cell r="E22" t="str">
            <v>NJ</v>
          </cell>
          <cell r="F22">
            <v>8077</v>
          </cell>
          <cell r="G22">
            <v>551</v>
          </cell>
          <cell r="H22" t="str">
            <v>Number of hospitalizations per 1000 long-stay resident days</v>
          </cell>
          <cell r="I22" t="str">
            <v>Long Stay</v>
          </cell>
          <cell r="J22">
            <v>1.6011789999999999</v>
          </cell>
          <cell r="K22">
            <v>2.2486649999999999</v>
          </cell>
          <cell r="L22">
            <v>2.1524359999999998</v>
          </cell>
          <cell r="M22"/>
          <cell r="N22" t="str">
            <v>Y</v>
          </cell>
          <cell r="O22" t="str">
            <v>20210401-20220331</v>
          </cell>
          <cell r="P22" t="str">
            <v>1700 WYNWOOD DRIVE, CINNAMINSON, NJ, 08077</v>
          </cell>
          <cell r="Q22">
            <v>44866</v>
          </cell>
        </row>
        <row r="23">
          <cell r="A23">
            <v>315050</v>
          </cell>
          <cell r="B23" t="str">
            <v>COMPLETE CARE AT BURLINGTON WOODS, LLC</v>
          </cell>
          <cell r="C23" t="str">
            <v>115 SUNSET ROAD</v>
          </cell>
          <cell r="D23" t="str">
            <v>BURLINGTON</v>
          </cell>
          <cell r="E23" t="str">
            <v>NJ</v>
          </cell>
          <cell r="F23">
            <v>8016</v>
          </cell>
          <cell r="G23">
            <v>551</v>
          </cell>
          <cell r="H23" t="str">
            <v>Number of hospitalizations per 1000 long-stay resident days</v>
          </cell>
          <cell r="I23" t="str">
            <v>Long Stay</v>
          </cell>
          <cell r="J23">
            <v>1.368876</v>
          </cell>
          <cell r="K23">
            <v>1.9734989999999999</v>
          </cell>
          <cell r="L23">
            <v>2.2096230000000001</v>
          </cell>
          <cell r="M23"/>
          <cell r="N23" t="str">
            <v>Y</v>
          </cell>
          <cell r="O23" t="str">
            <v>20210401-20220331</v>
          </cell>
          <cell r="P23" t="str">
            <v>115 SUNSET ROAD, BURLINGTON, NJ, 08016</v>
          </cell>
          <cell r="Q23">
            <v>44866</v>
          </cell>
        </row>
        <row r="24">
          <cell r="A24">
            <v>315053</v>
          </cell>
          <cell r="B24" t="str">
            <v>PINE ACRES CONVALESCENT CENTER</v>
          </cell>
          <cell r="C24" t="str">
            <v>51 MADISON AVE</v>
          </cell>
          <cell r="D24" t="str">
            <v>MADISON</v>
          </cell>
          <cell r="E24" t="str">
            <v>NJ</v>
          </cell>
          <cell r="F24">
            <v>7940</v>
          </cell>
          <cell r="G24">
            <v>551</v>
          </cell>
          <cell r="H24" t="str">
            <v>Number of hospitalizations per 1000 long-stay resident days</v>
          </cell>
          <cell r="I24" t="str">
            <v>Long Stay</v>
          </cell>
          <cell r="J24">
            <v>1.2883869999999999</v>
          </cell>
          <cell r="K24">
            <v>1.22976</v>
          </cell>
          <cell r="L24">
            <v>1.4629160000000001</v>
          </cell>
          <cell r="M24"/>
          <cell r="N24" t="str">
            <v>Y</v>
          </cell>
          <cell r="O24" t="str">
            <v>20210401-20220331</v>
          </cell>
          <cell r="P24" t="str">
            <v>51 MADISON AVE, MADISON, NJ, 07940</v>
          </cell>
          <cell r="Q24">
            <v>44866</v>
          </cell>
        </row>
        <row r="25">
          <cell r="A25">
            <v>315054</v>
          </cell>
          <cell r="B25" t="str">
            <v>OUR LADYS CENTER FOR REHABILITATION &amp; HEALTHCARE</v>
          </cell>
          <cell r="C25" t="str">
            <v>1100 CLEMATIS AVE</v>
          </cell>
          <cell r="D25" t="str">
            <v>PLEASANTVILLE</v>
          </cell>
          <cell r="E25" t="str">
            <v>NJ</v>
          </cell>
          <cell r="F25">
            <v>8232</v>
          </cell>
          <cell r="G25">
            <v>551</v>
          </cell>
          <cell r="H25" t="str">
            <v>Number of hospitalizations per 1000 long-stay resident days</v>
          </cell>
          <cell r="I25" t="str">
            <v>Long Stay</v>
          </cell>
          <cell r="J25">
            <v>0.71409599999999995</v>
          </cell>
          <cell r="K25">
            <v>0.61801200000000001</v>
          </cell>
          <cell r="L25">
            <v>1.326435</v>
          </cell>
          <cell r="M25"/>
          <cell r="N25" t="str">
            <v>Y</v>
          </cell>
          <cell r="O25" t="str">
            <v>20210401-20220331</v>
          </cell>
          <cell r="P25" t="str">
            <v>1100 CLEMATIS AVE, PLEASANTVILLE, NJ, 08232</v>
          </cell>
          <cell r="Q25">
            <v>44866</v>
          </cell>
        </row>
        <row r="26">
          <cell r="A26">
            <v>315056</v>
          </cell>
          <cell r="B26" t="str">
            <v>JERSEY SHORE POST ACUTE REHABILITATION AND NURSING</v>
          </cell>
          <cell r="C26" t="str">
            <v>101 WALNUT STREET</v>
          </cell>
          <cell r="D26" t="str">
            <v>NEPTUNE</v>
          </cell>
          <cell r="E26" t="str">
            <v>NJ</v>
          </cell>
          <cell r="F26">
            <v>7753</v>
          </cell>
          <cell r="G26">
            <v>551</v>
          </cell>
          <cell r="H26" t="str">
            <v>Number of hospitalizations per 1000 long-stay resident days</v>
          </cell>
          <cell r="I26" t="str">
            <v>Long Stay</v>
          </cell>
          <cell r="J26">
            <v>1.7816620000000001</v>
          </cell>
          <cell r="K26">
            <v>2.3875470000000001</v>
          </cell>
          <cell r="L26">
            <v>2.0538660000000002</v>
          </cell>
          <cell r="M26"/>
          <cell r="N26" t="str">
            <v>Y</v>
          </cell>
          <cell r="O26" t="str">
            <v>20210401-20220331</v>
          </cell>
          <cell r="P26" t="str">
            <v>101 WALNUT STREET, NEPTUNE, NJ, 07753</v>
          </cell>
          <cell r="Q26">
            <v>44866</v>
          </cell>
        </row>
        <row r="27">
          <cell r="A27">
            <v>315057</v>
          </cell>
          <cell r="B27" t="str">
            <v>MERRY HEART NURSING HOME</v>
          </cell>
          <cell r="C27" t="str">
            <v>200 RT 10 WEST</v>
          </cell>
          <cell r="D27" t="str">
            <v>SUCCASUNNA</v>
          </cell>
          <cell r="E27" t="str">
            <v>NJ</v>
          </cell>
          <cell r="F27">
            <v>7876</v>
          </cell>
          <cell r="G27">
            <v>551</v>
          </cell>
          <cell r="H27" t="str">
            <v>Number of hospitalizations per 1000 long-stay resident days</v>
          </cell>
          <cell r="I27" t="str">
            <v>Long Stay</v>
          </cell>
          <cell r="J27">
            <v>1.0070840000000001</v>
          </cell>
          <cell r="K27">
            <v>0.95006900000000005</v>
          </cell>
          <cell r="L27">
            <v>1.445889</v>
          </cell>
          <cell r="M27"/>
          <cell r="N27" t="str">
            <v>Y</v>
          </cell>
          <cell r="O27" t="str">
            <v>20210401-20220331</v>
          </cell>
          <cell r="P27" t="str">
            <v>200 RT 10 WEST, SUCCASUNNA, NJ, 07876</v>
          </cell>
          <cell r="Q27">
            <v>44866</v>
          </cell>
        </row>
        <row r="28">
          <cell r="A28">
            <v>315058</v>
          </cell>
          <cell r="B28" t="str">
            <v>GOLDEN REHABILITATION AND NURSING CENTER</v>
          </cell>
          <cell r="C28" t="str">
            <v>438 SALEM-WOODSTOWN ROAD</v>
          </cell>
          <cell r="D28" t="str">
            <v>SALEM</v>
          </cell>
          <cell r="E28" t="str">
            <v>NJ</v>
          </cell>
          <cell r="F28">
            <v>8079</v>
          </cell>
          <cell r="G28">
            <v>551</v>
          </cell>
          <cell r="H28" t="str">
            <v>Number of hospitalizations per 1000 long-stay resident days</v>
          </cell>
          <cell r="I28" t="str">
            <v>Long Stay</v>
          </cell>
          <cell r="J28">
            <v>1.665537</v>
          </cell>
          <cell r="K28">
            <v>1.7178720000000001</v>
          </cell>
          <cell r="L28">
            <v>1.580819</v>
          </cell>
          <cell r="M28"/>
          <cell r="N28" t="str">
            <v>Y</v>
          </cell>
          <cell r="O28" t="str">
            <v>20210401-20220331</v>
          </cell>
          <cell r="P28" t="str">
            <v>438 SALEM-WOODSTOWN ROAD, SALEM, NJ, 08079</v>
          </cell>
          <cell r="Q28">
            <v>44866</v>
          </cell>
        </row>
        <row r="29">
          <cell r="A29">
            <v>315060</v>
          </cell>
          <cell r="B29" t="str">
            <v>ST MARY'S CENTER FOR REHABILITATION &amp; HEALTHCARE</v>
          </cell>
          <cell r="C29" t="str">
            <v>220 ST MARY'S DRIVE</v>
          </cell>
          <cell r="D29" t="str">
            <v>CHERRY HILL</v>
          </cell>
          <cell r="E29" t="str">
            <v>NJ</v>
          </cell>
          <cell r="F29">
            <v>8003</v>
          </cell>
          <cell r="G29">
            <v>551</v>
          </cell>
          <cell r="H29" t="str">
            <v>Number of hospitalizations per 1000 long-stay resident days</v>
          </cell>
          <cell r="I29" t="str">
            <v>Long Stay</v>
          </cell>
          <cell r="J29">
            <v>1.6909050000000001</v>
          </cell>
          <cell r="K29">
            <v>1.274456</v>
          </cell>
          <cell r="L29">
            <v>1.1551830000000001</v>
          </cell>
          <cell r="M29"/>
          <cell r="N29" t="str">
            <v>Y</v>
          </cell>
          <cell r="O29" t="str">
            <v>20210401-20220331</v>
          </cell>
          <cell r="P29" t="str">
            <v>220 ST MARY'S DRIVE, CHERRY HILL, NJ, 08003</v>
          </cell>
          <cell r="Q29">
            <v>44866</v>
          </cell>
        </row>
        <row r="30">
          <cell r="A30">
            <v>315061</v>
          </cell>
          <cell r="B30" t="str">
            <v>SOUTH JERSEY EXTENDED CARE</v>
          </cell>
          <cell r="C30" t="str">
            <v>99 MANHEIM AVENUE</v>
          </cell>
          <cell r="D30" t="str">
            <v>BRIDGETON</v>
          </cell>
          <cell r="E30" t="str">
            <v>NJ</v>
          </cell>
          <cell r="F30">
            <v>8302</v>
          </cell>
          <cell r="G30">
            <v>551</v>
          </cell>
          <cell r="H30" t="str">
            <v>Number of hospitalizations per 1000 long-stay resident days</v>
          </cell>
          <cell r="I30" t="str">
            <v>Long Stay</v>
          </cell>
          <cell r="J30">
            <v>2.3387180000000001</v>
          </cell>
          <cell r="K30">
            <v>2.462107</v>
          </cell>
          <cell r="L30">
            <v>1.6135200000000001</v>
          </cell>
          <cell r="M30"/>
          <cell r="N30" t="str">
            <v>Y</v>
          </cell>
          <cell r="O30" t="str">
            <v>20210401-20220331</v>
          </cell>
          <cell r="P30" t="str">
            <v>99 MANHEIM AVENUE, BRIDGETON, NJ, 08302</v>
          </cell>
          <cell r="Q30">
            <v>44866</v>
          </cell>
        </row>
        <row r="31">
          <cell r="A31">
            <v>315064</v>
          </cell>
          <cell r="B31" t="str">
            <v>ASHBROOK CARE &amp; REHABILITATION CENTER</v>
          </cell>
          <cell r="C31" t="str">
            <v>1610 RARITAN ROAD</v>
          </cell>
          <cell r="D31" t="str">
            <v>SCOTCH PLAINS</v>
          </cell>
          <cell r="E31" t="str">
            <v>NJ</v>
          </cell>
          <cell r="F31">
            <v>7076</v>
          </cell>
          <cell r="G31">
            <v>551</v>
          </cell>
          <cell r="H31" t="str">
            <v>Number of hospitalizations per 1000 long-stay resident days</v>
          </cell>
          <cell r="I31" t="str">
            <v>Long Stay</v>
          </cell>
          <cell r="J31">
            <v>0.52944500000000005</v>
          </cell>
          <cell r="K31">
            <v>0.63748400000000005</v>
          </cell>
          <cell r="L31">
            <v>1.845415</v>
          </cell>
          <cell r="M31"/>
          <cell r="N31" t="str">
            <v>Y</v>
          </cell>
          <cell r="O31" t="str">
            <v>20210401-20220331</v>
          </cell>
          <cell r="P31" t="str">
            <v>1610 RARITAN ROAD, SCOTCH PLAINS, NJ, 07076</v>
          </cell>
          <cell r="Q31">
            <v>44866</v>
          </cell>
        </row>
        <row r="32">
          <cell r="A32">
            <v>315066</v>
          </cell>
          <cell r="B32" t="str">
            <v>STRATFORD MANOR REHABILITATION AND CARE CENTER</v>
          </cell>
          <cell r="C32" t="str">
            <v>787 NORTHFIELD AVE</v>
          </cell>
          <cell r="D32" t="str">
            <v>WEST ORANGE</v>
          </cell>
          <cell r="E32" t="str">
            <v>NJ</v>
          </cell>
          <cell r="F32">
            <v>7052</v>
          </cell>
          <cell r="G32">
            <v>551</v>
          </cell>
          <cell r="H32" t="str">
            <v>Number of hospitalizations per 1000 long-stay resident days</v>
          </cell>
          <cell r="I32" t="str">
            <v>Long Stay</v>
          </cell>
          <cell r="J32">
            <v>1.9140459999999999</v>
          </cell>
          <cell r="K32">
            <v>2.0897429999999999</v>
          </cell>
          <cell r="L32">
            <v>1.6733469999999999</v>
          </cell>
          <cell r="M32"/>
          <cell r="N32" t="str">
            <v>Y</v>
          </cell>
          <cell r="O32" t="str">
            <v>20210401-20220331</v>
          </cell>
          <cell r="P32" t="str">
            <v>787 NORTHFIELD AVE, WEST ORANGE, NJ, 07052</v>
          </cell>
          <cell r="Q32">
            <v>44866</v>
          </cell>
        </row>
        <row r="33">
          <cell r="A33">
            <v>315068</v>
          </cell>
          <cell r="B33" t="str">
            <v>AVISTA HEALTHCARE</v>
          </cell>
          <cell r="C33" t="str">
            <v>3025 CHAPEL AVENUE WEST</v>
          </cell>
          <cell r="D33" t="str">
            <v>CHERRY HILL</v>
          </cell>
          <cell r="E33" t="str">
            <v>NJ</v>
          </cell>
          <cell r="F33">
            <v>8002</v>
          </cell>
          <cell r="G33">
            <v>551</v>
          </cell>
          <cell r="H33" t="str">
            <v>Number of hospitalizations per 1000 long-stay resident days</v>
          </cell>
          <cell r="I33" t="str">
            <v>Long Stay</v>
          </cell>
          <cell r="J33">
            <v>1.6250450000000001</v>
          </cell>
          <cell r="K33">
            <v>2.1722130000000002</v>
          </cell>
          <cell r="L33">
            <v>2.0487190000000002</v>
          </cell>
          <cell r="M33"/>
          <cell r="N33" t="str">
            <v>Y</v>
          </cell>
          <cell r="O33" t="str">
            <v>20210401-20220331</v>
          </cell>
          <cell r="P33" t="str">
            <v>3025 CHAPEL AVENUE WEST, CHERRY HILL, NJ, 08002</v>
          </cell>
          <cell r="Q33">
            <v>44866</v>
          </cell>
        </row>
        <row r="34">
          <cell r="A34">
            <v>315069</v>
          </cell>
          <cell r="B34" t="str">
            <v>TOWER LODGE CARE CENTER</v>
          </cell>
          <cell r="C34" t="str">
            <v>1506 GULLY ROAD</v>
          </cell>
          <cell r="D34" t="str">
            <v>WALL</v>
          </cell>
          <cell r="E34" t="str">
            <v>NJ</v>
          </cell>
          <cell r="F34">
            <v>7719</v>
          </cell>
          <cell r="G34">
            <v>551</v>
          </cell>
          <cell r="H34" t="str">
            <v>Number of hospitalizations per 1000 long-stay resident days</v>
          </cell>
          <cell r="I34" t="str">
            <v>Long Stay</v>
          </cell>
          <cell r="J34">
            <v>2.3956879999999998</v>
          </cell>
          <cell r="K34">
            <v>1.8975329999999999</v>
          </cell>
          <cell r="L34">
            <v>1.2139599999999999</v>
          </cell>
          <cell r="M34"/>
          <cell r="N34" t="str">
            <v>Y</v>
          </cell>
          <cell r="O34" t="str">
            <v>20210401-20220331</v>
          </cell>
          <cell r="P34" t="str">
            <v>1506 GULLY ROAD, WALL, NJ, 07719</v>
          </cell>
          <cell r="Q34">
            <v>44866</v>
          </cell>
        </row>
        <row r="35">
          <cell r="A35">
            <v>315072</v>
          </cell>
          <cell r="B35" t="str">
            <v>HEATH VILLAGE</v>
          </cell>
          <cell r="C35" t="str">
            <v>451 SCHOOLEY'S MOUNTAIN RD</v>
          </cell>
          <cell r="D35" t="str">
            <v>HACKETTSTOWN</v>
          </cell>
          <cell r="E35" t="str">
            <v>NJ</v>
          </cell>
          <cell r="F35">
            <v>7840</v>
          </cell>
          <cell r="G35">
            <v>551</v>
          </cell>
          <cell r="H35" t="str">
            <v>Number of hospitalizations per 1000 long-stay resident days</v>
          </cell>
          <cell r="I35" t="str">
            <v>Long Stay</v>
          </cell>
          <cell r="J35">
            <v>1.3915919999999999</v>
          </cell>
          <cell r="K35">
            <v>1.0913360000000001</v>
          </cell>
          <cell r="L35">
            <v>1.2019660000000001</v>
          </cell>
          <cell r="M35"/>
          <cell r="N35" t="str">
            <v>Y</v>
          </cell>
          <cell r="O35" t="str">
            <v>20210401-20220331</v>
          </cell>
          <cell r="P35" t="str">
            <v>451 SCHOOLEY'S MOUNTAIN RD, HACKETTSTOWN, NJ, 07840</v>
          </cell>
          <cell r="Q35">
            <v>44866</v>
          </cell>
        </row>
        <row r="36">
          <cell r="A36">
            <v>315077</v>
          </cell>
          <cell r="B36" t="str">
            <v>WILLOWBROOKE COURT SKILLED CARE AT EVERGREENS</v>
          </cell>
          <cell r="C36" t="str">
            <v>309 BRIDGEBORO ROAD</v>
          </cell>
          <cell r="D36" t="str">
            <v>MOORESTOWN</v>
          </cell>
          <cell r="E36" t="str">
            <v>NJ</v>
          </cell>
          <cell r="F36">
            <v>8057</v>
          </cell>
          <cell r="G36">
            <v>551</v>
          </cell>
          <cell r="H36" t="str">
            <v>Number of hospitalizations per 1000 long-stay resident days</v>
          </cell>
          <cell r="I36" t="str">
            <v>Long Stay</v>
          </cell>
          <cell r="J36" t="str">
            <v>*</v>
          </cell>
          <cell r="K36"/>
          <cell r="L36"/>
          <cell r="M36">
            <v>9</v>
          </cell>
          <cell r="N36" t="str">
            <v>Y</v>
          </cell>
          <cell r="O36" t="str">
            <v>20210401-20220331</v>
          </cell>
          <cell r="P36" t="str">
            <v>309 BRIDGEBORO ROAD, MOORESTOWN, NJ, 08057</v>
          </cell>
          <cell r="Q36">
            <v>44866</v>
          </cell>
        </row>
        <row r="37">
          <cell r="A37">
            <v>315083</v>
          </cell>
          <cell r="B37" t="str">
            <v>ACCLAIM REHABILITATION AND NURSING CENTER</v>
          </cell>
          <cell r="C37" t="str">
            <v>198 STEVENS AVE</v>
          </cell>
          <cell r="D37" t="str">
            <v>JERSEY CITY</v>
          </cell>
          <cell r="E37" t="str">
            <v>NJ</v>
          </cell>
          <cell r="F37">
            <v>7305</v>
          </cell>
          <cell r="G37">
            <v>551</v>
          </cell>
          <cell r="H37" t="str">
            <v>Number of hospitalizations per 1000 long-stay resident days</v>
          </cell>
          <cell r="I37" t="str">
            <v>Long Stay</v>
          </cell>
          <cell r="J37" t="str">
            <v>*</v>
          </cell>
          <cell r="K37"/>
          <cell r="L37"/>
          <cell r="M37">
            <v>9</v>
          </cell>
          <cell r="N37" t="str">
            <v>Y</v>
          </cell>
          <cell r="O37" t="str">
            <v>20210401-20220331</v>
          </cell>
          <cell r="P37" t="str">
            <v>198 STEVENS AVE, JERSEY CITY, NJ, 07305</v>
          </cell>
          <cell r="Q37">
            <v>44866</v>
          </cell>
        </row>
        <row r="38">
          <cell r="A38">
            <v>315085</v>
          </cell>
          <cell r="B38" t="str">
            <v>COMPLETE CARE AT CHESTNUT HILL LLC</v>
          </cell>
          <cell r="C38" t="str">
            <v>360 CHESTNUT STREET</v>
          </cell>
          <cell r="D38" t="str">
            <v>PASSAIC</v>
          </cell>
          <cell r="E38" t="str">
            <v>NJ</v>
          </cell>
          <cell r="F38">
            <v>7055</v>
          </cell>
          <cell r="G38">
            <v>551</v>
          </cell>
          <cell r="H38" t="str">
            <v>Number of hospitalizations per 1000 long-stay resident days</v>
          </cell>
          <cell r="I38" t="str">
            <v>Long Stay</v>
          </cell>
          <cell r="J38">
            <v>2.174337</v>
          </cell>
          <cell r="K38">
            <v>1.657092</v>
          </cell>
          <cell r="L38">
            <v>1.1680600000000001</v>
          </cell>
          <cell r="M38"/>
          <cell r="N38" t="str">
            <v>Y</v>
          </cell>
          <cell r="O38" t="str">
            <v>20210401-20220331</v>
          </cell>
          <cell r="P38" t="str">
            <v>360 CHESTNUT STREET, PASSAIC, NJ, 07055</v>
          </cell>
          <cell r="Q38">
            <v>44866</v>
          </cell>
        </row>
        <row r="39">
          <cell r="A39">
            <v>315087</v>
          </cell>
          <cell r="B39" t="str">
            <v>CARE ONE AT KING JAMES</v>
          </cell>
          <cell r="C39" t="str">
            <v>1040 STATE ROUTE 36</v>
          </cell>
          <cell r="D39" t="str">
            <v>ATLANTIC HIGHLANDS</v>
          </cell>
          <cell r="E39" t="str">
            <v>NJ</v>
          </cell>
          <cell r="F39">
            <v>7716</v>
          </cell>
          <cell r="G39">
            <v>551</v>
          </cell>
          <cell r="H39" t="str">
            <v>Number of hospitalizations per 1000 long-stay resident days</v>
          </cell>
          <cell r="I39" t="str">
            <v>Long Stay</v>
          </cell>
          <cell r="J39">
            <v>1.36002</v>
          </cell>
          <cell r="K39">
            <v>1.2714080000000001</v>
          </cell>
          <cell r="L39">
            <v>1.432798</v>
          </cell>
          <cell r="M39"/>
          <cell r="N39" t="str">
            <v>Y</v>
          </cell>
          <cell r="O39" t="str">
            <v>20210401-20220331</v>
          </cell>
          <cell r="P39" t="str">
            <v>1040 STATE ROUTE 36, ATLANTIC HIGHLANDS, NJ, 07716</v>
          </cell>
          <cell r="Q39">
            <v>44866</v>
          </cell>
        </row>
        <row r="40">
          <cell r="A40">
            <v>315091</v>
          </cell>
          <cell r="B40" t="str">
            <v>CRANFORD REHAB &amp; NURSING CENTER</v>
          </cell>
          <cell r="C40" t="str">
            <v>205 BIRCHWOOD AVE</v>
          </cell>
          <cell r="D40" t="str">
            <v>CRANFORD</v>
          </cell>
          <cell r="E40" t="str">
            <v>NJ</v>
          </cell>
          <cell r="F40">
            <v>7016</v>
          </cell>
          <cell r="G40">
            <v>551</v>
          </cell>
          <cell r="H40" t="str">
            <v>Number of hospitalizations per 1000 long-stay resident days</v>
          </cell>
          <cell r="I40" t="str">
            <v>Long Stay</v>
          </cell>
          <cell r="J40">
            <v>1.382112</v>
          </cell>
          <cell r="K40">
            <v>1.159025</v>
          </cell>
          <cell r="L40">
            <v>1.285272</v>
          </cell>
          <cell r="M40"/>
          <cell r="N40" t="str">
            <v>Y</v>
          </cell>
          <cell r="O40" t="str">
            <v>20210401-20220331</v>
          </cell>
          <cell r="P40" t="str">
            <v>205 BIRCHWOOD AVE, CRANFORD, NJ, 07016</v>
          </cell>
          <cell r="Q40">
            <v>44866</v>
          </cell>
        </row>
        <row r="41">
          <cell r="A41">
            <v>315092</v>
          </cell>
          <cell r="B41" t="str">
            <v>CARE ONE AT HOLMDEL</v>
          </cell>
          <cell r="C41" t="str">
            <v>188 HIGHWAY 34</v>
          </cell>
          <cell r="D41" t="str">
            <v>HOLMDEL</v>
          </cell>
          <cell r="E41" t="str">
            <v>NJ</v>
          </cell>
          <cell r="F41">
            <v>7733</v>
          </cell>
          <cell r="G41">
            <v>551</v>
          </cell>
          <cell r="H41" t="str">
            <v>Number of hospitalizations per 1000 long-stay resident days</v>
          </cell>
          <cell r="I41" t="str">
            <v>Long Stay</v>
          </cell>
          <cell r="J41">
            <v>0.92014200000000002</v>
          </cell>
          <cell r="K41">
            <v>1.027749</v>
          </cell>
          <cell r="L41">
            <v>1.711897</v>
          </cell>
          <cell r="M41"/>
          <cell r="N41" t="str">
            <v>Y</v>
          </cell>
          <cell r="O41" t="str">
            <v>20210401-20220331</v>
          </cell>
          <cell r="P41" t="str">
            <v>188 HIGHWAY 34, HOLMDEL, NJ, 07733</v>
          </cell>
          <cell r="Q41">
            <v>44866</v>
          </cell>
        </row>
        <row r="42">
          <cell r="A42">
            <v>315094</v>
          </cell>
          <cell r="B42" t="str">
            <v>COMPLETE CARE AT MERCERVILLE LLC</v>
          </cell>
          <cell r="C42" t="str">
            <v>2240 WHITEHORSE-MERCERVILLE ROAD</v>
          </cell>
          <cell r="D42" t="str">
            <v>MERCERVILLE</v>
          </cell>
          <cell r="E42" t="str">
            <v>NJ</v>
          </cell>
          <cell r="F42">
            <v>8619</v>
          </cell>
          <cell r="G42">
            <v>551</v>
          </cell>
          <cell r="H42" t="str">
            <v>Number of hospitalizations per 1000 long-stay resident days</v>
          </cell>
          <cell r="I42" t="str">
            <v>Long Stay</v>
          </cell>
          <cell r="J42">
            <v>2.436321</v>
          </cell>
          <cell r="K42">
            <v>2.8922629999999998</v>
          </cell>
          <cell r="L42">
            <v>1.8194859999999999</v>
          </cell>
          <cell r="M42"/>
          <cell r="N42" t="str">
            <v>Y</v>
          </cell>
          <cell r="O42" t="str">
            <v>20210401-20220331</v>
          </cell>
          <cell r="P42" t="str">
            <v>2240 WHITEHORSE-MERCERVILLE ROAD, MERCERVILLE, NJ, 08619</v>
          </cell>
          <cell r="Q42">
            <v>44866</v>
          </cell>
        </row>
        <row r="43">
          <cell r="A43">
            <v>315096</v>
          </cell>
          <cell r="B43" t="str">
            <v>DOCTORS SUBACUTE HEALTHCARE, LLC</v>
          </cell>
          <cell r="C43" t="str">
            <v>59 BIRCH STREET</v>
          </cell>
          <cell r="D43" t="str">
            <v>PATERSON</v>
          </cell>
          <cell r="E43" t="str">
            <v>NJ</v>
          </cell>
          <cell r="F43">
            <v>7522</v>
          </cell>
          <cell r="G43">
            <v>551</v>
          </cell>
          <cell r="H43" t="str">
            <v>Number of hospitalizations per 1000 long-stay resident days</v>
          </cell>
          <cell r="I43" t="str">
            <v>Long Stay</v>
          </cell>
          <cell r="J43">
            <v>2.1639870000000001</v>
          </cell>
          <cell r="K43">
            <v>1.9513929999999999</v>
          </cell>
          <cell r="L43">
            <v>1.3820870000000001</v>
          </cell>
          <cell r="M43"/>
          <cell r="N43" t="str">
            <v>Y</v>
          </cell>
          <cell r="O43" t="str">
            <v>20210401-20220331</v>
          </cell>
          <cell r="P43" t="str">
            <v>59 BIRCH STREET, PATERSON, NJ, 07522</v>
          </cell>
          <cell r="Q43">
            <v>44866</v>
          </cell>
        </row>
        <row r="44">
          <cell r="A44">
            <v>315101</v>
          </cell>
          <cell r="B44" t="str">
            <v>JFK HARTWYCK AT CEDAR BROOK</v>
          </cell>
          <cell r="C44" t="str">
            <v>1340 PARK AVE</v>
          </cell>
          <cell r="D44" t="str">
            <v>PLAINFIELD</v>
          </cell>
          <cell r="E44" t="str">
            <v>NJ</v>
          </cell>
          <cell r="F44">
            <v>7060</v>
          </cell>
          <cell r="G44">
            <v>551</v>
          </cell>
          <cell r="H44" t="str">
            <v>Number of hospitalizations per 1000 long-stay resident days</v>
          </cell>
          <cell r="I44" t="str">
            <v>Long Stay</v>
          </cell>
          <cell r="J44">
            <v>0.83299000000000001</v>
          </cell>
          <cell r="K44">
            <v>0.96993200000000002</v>
          </cell>
          <cell r="L44">
            <v>1.7846249999999999</v>
          </cell>
          <cell r="M44"/>
          <cell r="N44" t="str">
            <v>Y</v>
          </cell>
          <cell r="O44" t="str">
            <v>20210401-20220331</v>
          </cell>
          <cell r="P44" t="str">
            <v>1340 PARK AVE, PLAINFIELD, NJ, 07060</v>
          </cell>
          <cell r="Q44">
            <v>44866</v>
          </cell>
        </row>
        <row r="45">
          <cell r="A45">
            <v>315103</v>
          </cell>
          <cell r="B45" t="str">
            <v>REGENCY GARDENS NURSING CENTER</v>
          </cell>
          <cell r="C45" t="str">
            <v>296 HAMBURG TURNPIKE</v>
          </cell>
          <cell r="D45" t="str">
            <v>WAYNE</v>
          </cell>
          <cell r="E45" t="str">
            <v>NJ</v>
          </cell>
          <cell r="F45">
            <v>7470</v>
          </cell>
          <cell r="G45">
            <v>551</v>
          </cell>
          <cell r="H45" t="str">
            <v>Number of hospitalizations per 1000 long-stay resident days</v>
          </cell>
          <cell r="I45" t="str">
            <v>Long Stay</v>
          </cell>
          <cell r="J45">
            <v>1.6721220000000001</v>
          </cell>
          <cell r="K45">
            <v>1.815463</v>
          </cell>
          <cell r="L45">
            <v>1.664045</v>
          </cell>
          <cell r="M45"/>
          <cell r="N45" t="str">
            <v>Y</v>
          </cell>
          <cell r="O45" t="str">
            <v>20210401-20220331</v>
          </cell>
          <cell r="P45" t="str">
            <v>296 HAMBURG TURNPIKE, WAYNE, NJ, 07470</v>
          </cell>
          <cell r="Q45">
            <v>44866</v>
          </cell>
        </row>
        <row r="46">
          <cell r="A46">
            <v>315104</v>
          </cell>
          <cell r="B46" t="str">
            <v>CORNELL HALL CARE &amp; REHABILITATION CENTER</v>
          </cell>
          <cell r="C46" t="str">
            <v>234 CHESTNUT STREET</v>
          </cell>
          <cell r="D46" t="str">
            <v>UNION</v>
          </cell>
          <cell r="E46" t="str">
            <v>NJ</v>
          </cell>
          <cell r="F46">
            <v>7083</v>
          </cell>
          <cell r="G46">
            <v>551</v>
          </cell>
          <cell r="H46" t="str">
            <v>Number of hospitalizations per 1000 long-stay resident days</v>
          </cell>
          <cell r="I46" t="str">
            <v>Long Stay</v>
          </cell>
          <cell r="J46">
            <v>1.7910189999999999</v>
          </cell>
          <cell r="K46">
            <v>1.9361079999999999</v>
          </cell>
          <cell r="L46">
            <v>1.6568179999999999</v>
          </cell>
          <cell r="M46"/>
          <cell r="N46" t="str">
            <v>Y</v>
          </cell>
          <cell r="O46" t="str">
            <v>20210401-20220331</v>
          </cell>
          <cell r="P46" t="str">
            <v>234 CHESTNUT STREET, UNION, NJ, 07083</v>
          </cell>
          <cell r="Q46">
            <v>44866</v>
          </cell>
        </row>
        <row r="47">
          <cell r="A47">
            <v>315105</v>
          </cell>
          <cell r="B47" t="str">
            <v>CORAL HARBOR REHABILITATION AND HEALTHCARE CENTER</v>
          </cell>
          <cell r="C47" t="str">
            <v>2050 SIXTH AVE</v>
          </cell>
          <cell r="D47" t="str">
            <v>NEPTUNE CITY</v>
          </cell>
          <cell r="E47" t="str">
            <v>NJ</v>
          </cell>
          <cell r="F47">
            <v>7753</v>
          </cell>
          <cell r="G47">
            <v>551</v>
          </cell>
          <cell r="H47" t="str">
            <v>Number of hospitalizations per 1000 long-stay resident days</v>
          </cell>
          <cell r="I47" t="str">
            <v>Long Stay</v>
          </cell>
          <cell r="J47">
            <v>2.389929</v>
          </cell>
          <cell r="K47">
            <v>2.569715</v>
          </cell>
          <cell r="L47">
            <v>1.6479550000000001</v>
          </cell>
          <cell r="M47"/>
          <cell r="N47" t="str">
            <v>Y</v>
          </cell>
          <cell r="O47" t="str">
            <v>20210401-20220331</v>
          </cell>
          <cell r="P47" t="str">
            <v>2050 SIXTH AVE, NEPTUNE CITY, NJ, 07753</v>
          </cell>
          <cell r="Q47">
            <v>44866</v>
          </cell>
        </row>
        <row r="48">
          <cell r="A48">
            <v>315106</v>
          </cell>
          <cell r="B48" t="str">
            <v>ELIZABETH NURSING AND REHAB</v>
          </cell>
          <cell r="C48" t="str">
            <v>1048 GROVE STREET</v>
          </cell>
          <cell r="D48" t="str">
            <v>ELIZABETH</v>
          </cell>
          <cell r="E48" t="str">
            <v>NJ</v>
          </cell>
          <cell r="F48">
            <v>7202</v>
          </cell>
          <cell r="G48">
            <v>551</v>
          </cell>
          <cell r="H48" t="str">
            <v>Number of hospitalizations per 1000 long-stay resident days</v>
          </cell>
          <cell r="I48" t="str">
            <v>Long Stay</v>
          </cell>
          <cell r="J48">
            <v>1.4043060000000001</v>
          </cell>
          <cell r="K48">
            <v>1.180936</v>
          </cell>
          <cell r="L48">
            <v>1.2888729999999999</v>
          </cell>
          <cell r="M48"/>
          <cell r="N48" t="str">
            <v>Y</v>
          </cell>
          <cell r="O48" t="str">
            <v>20210401-20220331</v>
          </cell>
          <cell r="P48" t="str">
            <v>1048 GROVE STREET, ELIZABETH, NJ, 07202</v>
          </cell>
          <cell r="Q48">
            <v>44866</v>
          </cell>
        </row>
        <row r="49">
          <cell r="A49">
            <v>315108</v>
          </cell>
          <cell r="B49" t="str">
            <v>PRINCETON CARE CENTER</v>
          </cell>
          <cell r="C49" t="str">
            <v>728 BUNN DRIVE</v>
          </cell>
          <cell r="D49" t="str">
            <v>PRINCETON</v>
          </cell>
          <cell r="E49" t="str">
            <v>NJ</v>
          </cell>
          <cell r="F49">
            <v>8540</v>
          </cell>
          <cell r="G49">
            <v>551</v>
          </cell>
          <cell r="H49" t="str">
            <v>Number of hospitalizations per 1000 long-stay resident days</v>
          </cell>
          <cell r="I49" t="str">
            <v>Long Stay</v>
          </cell>
          <cell r="J49">
            <v>2.2139720000000001</v>
          </cell>
          <cell r="K49">
            <v>2.1424750000000001</v>
          </cell>
          <cell r="L49">
            <v>1.4831639999999999</v>
          </cell>
          <cell r="M49"/>
          <cell r="N49" t="str">
            <v>Y</v>
          </cell>
          <cell r="O49" t="str">
            <v>20210401-20220331</v>
          </cell>
          <cell r="P49" t="str">
            <v>728 BUNN DRIVE, PRINCETON, NJ, 08540</v>
          </cell>
          <cell r="Q49">
            <v>44866</v>
          </cell>
        </row>
        <row r="50">
          <cell r="A50">
            <v>315110</v>
          </cell>
          <cell r="B50" t="str">
            <v>LAKEVIEW REHABILITATION AND CARE CENTER</v>
          </cell>
          <cell r="C50" t="str">
            <v>130 TERHUNE DRIVE</v>
          </cell>
          <cell r="D50" t="str">
            <v>WAYNE</v>
          </cell>
          <cell r="E50" t="str">
            <v>NJ</v>
          </cell>
          <cell r="F50">
            <v>7470</v>
          </cell>
          <cell r="G50">
            <v>551</v>
          </cell>
          <cell r="H50" t="str">
            <v>Number of hospitalizations per 1000 long-stay resident days</v>
          </cell>
          <cell r="I50" t="str">
            <v>Long Stay</v>
          </cell>
          <cell r="J50">
            <v>2.7443770000000001</v>
          </cell>
          <cell r="K50">
            <v>4.0204279999999999</v>
          </cell>
          <cell r="L50">
            <v>2.245298</v>
          </cell>
          <cell r="M50"/>
          <cell r="N50" t="str">
            <v>Y</v>
          </cell>
          <cell r="O50" t="str">
            <v>20210401-20220331</v>
          </cell>
          <cell r="P50" t="str">
            <v>130 TERHUNE DRIVE, WAYNE, NJ, 07470</v>
          </cell>
          <cell r="Q50">
            <v>44866</v>
          </cell>
        </row>
        <row r="51">
          <cell r="A51">
            <v>315111</v>
          </cell>
          <cell r="B51" t="str">
            <v>PREFERRED CARE AT HAMILTON</v>
          </cell>
          <cell r="C51" t="str">
            <v>1501 STATE HWY 33</v>
          </cell>
          <cell r="D51" t="str">
            <v>HAMILTON SQUARE</v>
          </cell>
          <cell r="E51" t="str">
            <v>NJ</v>
          </cell>
          <cell r="F51">
            <v>8690</v>
          </cell>
          <cell r="G51">
            <v>551</v>
          </cell>
          <cell r="H51" t="str">
            <v>Number of hospitalizations per 1000 long-stay resident days</v>
          </cell>
          <cell r="I51" t="str">
            <v>Long Stay</v>
          </cell>
          <cell r="J51">
            <v>1.0719030000000001</v>
          </cell>
          <cell r="K51">
            <v>1.3780429999999999</v>
          </cell>
          <cell r="L51">
            <v>1.9703930000000001</v>
          </cell>
          <cell r="M51"/>
          <cell r="N51" t="str">
            <v>Y</v>
          </cell>
          <cell r="O51" t="str">
            <v>20210401-20220331</v>
          </cell>
          <cell r="P51" t="str">
            <v>1501 STATE HWY 33, HAMILTON SQUARE, NJ, 08690</v>
          </cell>
          <cell r="Q51">
            <v>44866</v>
          </cell>
        </row>
        <row r="52">
          <cell r="A52">
            <v>315112</v>
          </cell>
          <cell r="B52" t="str">
            <v>HUDSONVIEW HEALTH CARE CENTER</v>
          </cell>
          <cell r="C52" t="str">
            <v>9020 WALL STREET</v>
          </cell>
          <cell r="D52" t="str">
            <v>NORTH BERGEN</v>
          </cell>
          <cell r="E52" t="str">
            <v>NJ</v>
          </cell>
          <cell r="F52">
            <v>7047</v>
          </cell>
          <cell r="G52">
            <v>551</v>
          </cell>
          <cell r="H52" t="str">
            <v>Number of hospitalizations per 1000 long-stay resident days</v>
          </cell>
          <cell r="I52" t="str">
            <v>Long Stay</v>
          </cell>
          <cell r="J52">
            <v>1.853059</v>
          </cell>
          <cell r="K52">
            <v>1.580457</v>
          </cell>
          <cell r="L52">
            <v>1.3071900000000001</v>
          </cell>
          <cell r="M52"/>
          <cell r="N52" t="str">
            <v>Y</v>
          </cell>
          <cell r="O52" t="str">
            <v>20210401-20220331</v>
          </cell>
          <cell r="P52" t="str">
            <v>9020 WALL STREET, NORTH BERGEN, NJ, 07047</v>
          </cell>
          <cell r="Q52">
            <v>44866</v>
          </cell>
        </row>
        <row r="53">
          <cell r="A53">
            <v>315113</v>
          </cell>
          <cell r="B53" t="str">
            <v>CLOVER MEADOWS HEALTHCARE AND REHABILITATION CENTE</v>
          </cell>
          <cell r="C53" t="str">
            <v>112 FRANKLIN CORNER ROAD</v>
          </cell>
          <cell r="D53" t="str">
            <v>LAWRENCEVILLE</v>
          </cell>
          <cell r="E53" t="str">
            <v>NJ</v>
          </cell>
          <cell r="F53">
            <v>8648</v>
          </cell>
          <cell r="G53">
            <v>551</v>
          </cell>
          <cell r="H53" t="str">
            <v>Number of hospitalizations per 1000 long-stay resident days</v>
          </cell>
          <cell r="I53" t="str">
            <v>Long Stay</v>
          </cell>
          <cell r="J53">
            <v>2.946361</v>
          </cell>
          <cell r="K53">
            <v>2.9641609999999998</v>
          </cell>
          <cell r="L53">
            <v>1.541917</v>
          </cell>
          <cell r="M53"/>
          <cell r="N53" t="str">
            <v>Y</v>
          </cell>
          <cell r="O53" t="str">
            <v>20210401-20220331</v>
          </cell>
          <cell r="P53" t="str">
            <v>112 FRANKLIN CORNER ROAD, LAWRENCEVILLE, NJ, 08648</v>
          </cell>
          <cell r="Q53">
            <v>44866</v>
          </cell>
        </row>
        <row r="54">
          <cell r="A54">
            <v>315115</v>
          </cell>
          <cell r="B54" t="str">
            <v>ATLANTIC COAST REHAB &amp; HEALTH</v>
          </cell>
          <cell r="C54" t="str">
            <v>485 RIVER AVE</v>
          </cell>
          <cell r="D54" t="str">
            <v>LAKEWOOD</v>
          </cell>
          <cell r="E54" t="str">
            <v>NJ</v>
          </cell>
          <cell r="F54">
            <v>8701</v>
          </cell>
          <cell r="G54">
            <v>551</v>
          </cell>
          <cell r="H54" t="str">
            <v>Number of hospitalizations per 1000 long-stay resident days</v>
          </cell>
          <cell r="I54" t="str">
            <v>Long Stay</v>
          </cell>
          <cell r="J54">
            <v>2.1546240000000001</v>
          </cell>
          <cell r="K54">
            <v>1.9459900000000001</v>
          </cell>
          <cell r="L54">
            <v>1.38425</v>
          </cell>
          <cell r="M54"/>
          <cell r="N54" t="str">
            <v>Y</v>
          </cell>
          <cell r="O54" t="str">
            <v>20210401-20220331</v>
          </cell>
          <cell r="P54" t="str">
            <v>485 RIVER AVE, LAKEWOOD, NJ, 08701</v>
          </cell>
          <cell r="Q54">
            <v>44866</v>
          </cell>
        </row>
        <row r="55">
          <cell r="A55">
            <v>315119</v>
          </cell>
          <cell r="B55" t="str">
            <v>ARNOLD WALTER NURSING &amp; REHABILITATION CENTER</v>
          </cell>
          <cell r="C55" t="str">
            <v>622 S LAUREL AVENUE</v>
          </cell>
          <cell r="D55" t="str">
            <v>HAZLET</v>
          </cell>
          <cell r="E55" t="str">
            <v>NJ</v>
          </cell>
          <cell r="F55">
            <v>7730</v>
          </cell>
          <cell r="G55">
            <v>551</v>
          </cell>
          <cell r="H55" t="str">
            <v>Number of hospitalizations per 1000 long-stay resident days</v>
          </cell>
          <cell r="I55" t="str">
            <v>Long Stay</v>
          </cell>
          <cell r="J55">
            <v>1.789099</v>
          </cell>
          <cell r="K55">
            <v>1.8723590000000001</v>
          </cell>
          <cell r="L55">
            <v>1.6039840000000001</v>
          </cell>
          <cell r="M55"/>
          <cell r="N55" t="str">
            <v>Y</v>
          </cell>
          <cell r="O55" t="str">
            <v>20210401-20220331</v>
          </cell>
          <cell r="P55" t="str">
            <v>622 S LAUREL AVENUE, HAZLET, NJ, 07730</v>
          </cell>
          <cell r="Q55">
            <v>44866</v>
          </cell>
        </row>
        <row r="56">
          <cell r="A56">
            <v>315120</v>
          </cell>
          <cell r="B56" t="str">
            <v>CHATHAM HILLS SUBACUTE CARE CENTER</v>
          </cell>
          <cell r="C56" t="str">
            <v>415 SOUTHERN BLVD</v>
          </cell>
          <cell r="D56" t="str">
            <v>CHATHAM</v>
          </cell>
          <cell r="E56" t="str">
            <v>NJ</v>
          </cell>
          <cell r="F56">
            <v>7928</v>
          </cell>
          <cell r="G56">
            <v>551</v>
          </cell>
          <cell r="H56" t="str">
            <v>Number of hospitalizations per 1000 long-stay resident days</v>
          </cell>
          <cell r="I56" t="str">
            <v>Long Stay</v>
          </cell>
          <cell r="J56">
            <v>0.86040799999999995</v>
          </cell>
          <cell r="K56">
            <v>0.82194599999999995</v>
          </cell>
          <cell r="L56">
            <v>1.4641459999999999</v>
          </cell>
          <cell r="M56"/>
          <cell r="N56" t="str">
            <v>Y</v>
          </cell>
          <cell r="O56" t="str">
            <v>20210401-20220331</v>
          </cell>
          <cell r="P56" t="str">
            <v>415 SOUTHERN BLVD, CHATHAM, NJ, 07928</v>
          </cell>
          <cell r="Q56">
            <v>44866</v>
          </cell>
        </row>
        <row r="57">
          <cell r="A57">
            <v>315122</v>
          </cell>
          <cell r="B57" t="str">
            <v>COMPLETE CARE AT WESTFIELD, LLC</v>
          </cell>
          <cell r="C57" t="str">
            <v>1515 LAMBERTS MILL ROAD</v>
          </cell>
          <cell r="D57" t="str">
            <v>WESTFIELD</v>
          </cell>
          <cell r="E57" t="str">
            <v>NJ</v>
          </cell>
          <cell r="F57">
            <v>7090</v>
          </cell>
          <cell r="G57">
            <v>551</v>
          </cell>
          <cell r="H57" t="str">
            <v>Number of hospitalizations per 1000 long-stay resident days</v>
          </cell>
          <cell r="I57" t="str">
            <v>Long Stay</v>
          </cell>
          <cell r="J57">
            <v>0.57659400000000005</v>
          </cell>
          <cell r="K57">
            <v>0.89872099999999999</v>
          </cell>
          <cell r="L57">
            <v>2.3889140000000002</v>
          </cell>
          <cell r="M57"/>
          <cell r="N57" t="str">
            <v>Y</v>
          </cell>
          <cell r="O57" t="str">
            <v>20210401-20220331</v>
          </cell>
          <cell r="P57" t="str">
            <v>1515 LAMBERTS MILL ROAD, WESTFIELD, NJ, 07090</v>
          </cell>
          <cell r="Q57">
            <v>44866</v>
          </cell>
        </row>
        <row r="58">
          <cell r="A58">
            <v>315124</v>
          </cell>
          <cell r="B58" t="str">
            <v>BELLE CARE NURSING AND REHABILITATION CENTER</v>
          </cell>
          <cell r="C58" t="str">
            <v>439 BELLEVUE AVENUE</v>
          </cell>
          <cell r="D58" t="str">
            <v>TRENTON</v>
          </cell>
          <cell r="E58" t="str">
            <v>NJ</v>
          </cell>
          <cell r="F58">
            <v>8618</v>
          </cell>
          <cell r="G58">
            <v>551</v>
          </cell>
          <cell r="H58" t="str">
            <v>Number of hospitalizations per 1000 long-stay resident days</v>
          </cell>
          <cell r="I58" t="str">
            <v>Long Stay</v>
          </cell>
          <cell r="J58">
            <v>1.8057700000000001</v>
          </cell>
          <cell r="K58">
            <v>1.4524330000000001</v>
          </cell>
          <cell r="L58">
            <v>1.2327619999999999</v>
          </cell>
          <cell r="M58"/>
          <cell r="N58" t="str">
            <v>Y</v>
          </cell>
          <cell r="O58" t="str">
            <v>20210401-20220331</v>
          </cell>
          <cell r="P58" t="str">
            <v>439 BELLEVUE AVENUE, TRENTON, NJ, 08618</v>
          </cell>
          <cell r="Q58">
            <v>44866</v>
          </cell>
        </row>
        <row r="59">
          <cell r="A59">
            <v>315125</v>
          </cell>
          <cell r="B59" t="str">
            <v>CRYSTAL SPRING CENTER LLC</v>
          </cell>
          <cell r="C59" t="str">
            <v>395 LAKESIDE BLVD</v>
          </cell>
          <cell r="D59" t="str">
            <v>BAYVILLE</v>
          </cell>
          <cell r="E59" t="str">
            <v>NJ</v>
          </cell>
          <cell r="F59">
            <v>8721</v>
          </cell>
          <cell r="G59">
            <v>551</v>
          </cell>
          <cell r="H59" t="str">
            <v>Number of hospitalizations per 1000 long-stay resident days</v>
          </cell>
          <cell r="I59" t="str">
            <v>Long Stay</v>
          </cell>
          <cell r="J59">
            <v>2.3141889999999998</v>
          </cell>
          <cell r="K59">
            <v>1.9010279999999999</v>
          </cell>
          <cell r="L59">
            <v>1.2590269999999999</v>
          </cell>
          <cell r="M59"/>
          <cell r="N59" t="str">
            <v>Y</v>
          </cell>
          <cell r="O59" t="str">
            <v>20210401-20220331</v>
          </cell>
          <cell r="P59" t="str">
            <v>395 LAKESIDE BLVD, BAYVILLE, NJ, 08721</v>
          </cell>
          <cell r="Q59">
            <v>44866</v>
          </cell>
        </row>
        <row r="60">
          <cell r="A60">
            <v>315126</v>
          </cell>
          <cell r="B60" t="str">
            <v>BISHOP MCCARTHY CENTER FOR REHAB &amp; HEALTHCARE</v>
          </cell>
          <cell r="C60" t="str">
            <v>1045 E CHESTNUT AVE</v>
          </cell>
          <cell r="D60" t="str">
            <v>VINELAND</v>
          </cell>
          <cell r="E60" t="str">
            <v>NJ</v>
          </cell>
          <cell r="F60">
            <v>8360</v>
          </cell>
          <cell r="G60">
            <v>551</v>
          </cell>
          <cell r="H60" t="str">
            <v>Number of hospitalizations per 1000 long-stay resident days</v>
          </cell>
          <cell r="I60" t="str">
            <v>Long Stay</v>
          </cell>
          <cell r="J60">
            <v>2.3574120000000001</v>
          </cell>
          <cell r="K60">
            <v>2.0625849999999999</v>
          </cell>
          <cell r="L60">
            <v>1.340978</v>
          </cell>
          <cell r="M60"/>
          <cell r="N60" t="str">
            <v>Y</v>
          </cell>
          <cell r="O60" t="str">
            <v>20210401-20220331</v>
          </cell>
          <cell r="P60" t="str">
            <v>1045 E CHESTNUT AVE, VINELAND, NJ, 08360</v>
          </cell>
          <cell r="Q60">
            <v>44866</v>
          </cell>
        </row>
        <row r="61">
          <cell r="A61">
            <v>315127</v>
          </cell>
          <cell r="B61" t="str">
            <v>ST LAWRENCE REHAB CENTER</v>
          </cell>
          <cell r="C61" t="str">
            <v>2381 LAWRENCEVILLE ROAD</v>
          </cell>
          <cell r="D61" t="str">
            <v>LAWRENCEVILLE</v>
          </cell>
          <cell r="E61" t="str">
            <v>NJ</v>
          </cell>
          <cell r="F61">
            <v>8648</v>
          </cell>
          <cell r="G61">
            <v>551</v>
          </cell>
          <cell r="H61" t="str">
            <v>Number of hospitalizations per 1000 long-stay resident days</v>
          </cell>
          <cell r="I61" t="str">
            <v>Long Stay</v>
          </cell>
          <cell r="J61" t="str">
            <v>*</v>
          </cell>
          <cell r="K61"/>
          <cell r="L61"/>
          <cell r="M61">
            <v>9</v>
          </cell>
          <cell r="N61" t="str">
            <v>Y</v>
          </cell>
          <cell r="O61" t="str">
            <v>20210401-20220331</v>
          </cell>
          <cell r="P61" t="str">
            <v>2381 LAWRENCEVILLE ROAD, LAWRENCEVILLE, NJ, 08648</v>
          </cell>
          <cell r="Q61">
            <v>44866</v>
          </cell>
        </row>
        <row r="62">
          <cell r="A62">
            <v>315128</v>
          </cell>
          <cell r="B62" t="str">
            <v>MOUNT HOLLY REHABILITATION &amp; HEALTHCARE CENTER</v>
          </cell>
          <cell r="C62" t="str">
            <v>62 RICHMOND AVENUE</v>
          </cell>
          <cell r="D62" t="str">
            <v>LUMBERTON</v>
          </cell>
          <cell r="E62" t="str">
            <v>NJ</v>
          </cell>
          <cell r="F62">
            <v>8048</v>
          </cell>
          <cell r="G62">
            <v>551</v>
          </cell>
          <cell r="H62" t="str">
            <v>Number of hospitalizations per 1000 long-stay resident days</v>
          </cell>
          <cell r="I62" t="str">
            <v>Long Stay</v>
          </cell>
          <cell r="J62">
            <v>0.90799799999999997</v>
          </cell>
          <cell r="K62">
            <v>0.48774499999999998</v>
          </cell>
          <cell r="L62">
            <v>0.82329200000000002</v>
          </cell>
          <cell r="M62"/>
          <cell r="N62" t="str">
            <v>Y</v>
          </cell>
          <cell r="O62" t="str">
            <v>20210401-20220331</v>
          </cell>
          <cell r="P62" t="str">
            <v>62 RICHMOND AVENUE, LUMBERTON, NJ, 08048</v>
          </cell>
          <cell r="Q62">
            <v>44866</v>
          </cell>
        </row>
        <row r="63">
          <cell r="A63">
            <v>315129</v>
          </cell>
          <cell r="B63" t="str">
            <v>DELLRIDGE HEALTH &amp; REHABILITATION CENTER</v>
          </cell>
          <cell r="C63" t="str">
            <v>532 FARVIEW AVE</v>
          </cell>
          <cell r="D63" t="str">
            <v>PARAMUS</v>
          </cell>
          <cell r="E63" t="str">
            <v>NJ</v>
          </cell>
          <cell r="F63">
            <v>7652</v>
          </cell>
          <cell r="G63">
            <v>551</v>
          </cell>
          <cell r="H63" t="str">
            <v>Number of hospitalizations per 1000 long-stay resident days</v>
          </cell>
          <cell r="I63" t="str">
            <v>Long Stay</v>
          </cell>
          <cell r="J63">
            <v>0.948264</v>
          </cell>
          <cell r="K63">
            <v>1.211282</v>
          </cell>
          <cell r="L63">
            <v>1.9577690000000001</v>
          </cell>
          <cell r="M63"/>
          <cell r="N63" t="str">
            <v>Y</v>
          </cell>
          <cell r="O63" t="str">
            <v>20210401-20220331</v>
          </cell>
          <cell r="P63" t="str">
            <v>532 FARVIEW AVE, PARAMUS, NJ, 07652</v>
          </cell>
          <cell r="Q63">
            <v>44866</v>
          </cell>
        </row>
        <row r="64">
          <cell r="A64">
            <v>315131</v>
          </cell>
          <cell r="B64" t="str">
            <v>COMPLETE CARE AT WILLOW CREEK</v>
          </cell>
          <cell r="C64" t="str">
            <v>1165 EASTON AVE</v>
          </cell>
          <cell r="D64" t="str">
            <v>SOMERSET</v>
          </cell>
          <cell r="E64" t="str">
            <v>NJ</v>
          </cell>
          <cell r="F64">
            <v>8873</v>
          </cell>
          <cell r="G64">
            <v>551</v>
          </cell>
          <cell r="H64" t="str">
            <v>Number of hospitalizations per 1000 long-stay resident days</v>
          </cell>
          <cell r="I64" t="str">
            <v>Long Stay</v>
          </cell>
          <cell r="J64">
            <v>0.76611099999999999</v>
          </cell>
          <cell r="K64">
            <v>2.0590250000000001</v>
          </cell>
          <cell r="L64">
            <v>4.1192260000000003</v>
          </cell>
          <cell r="M64"/>
          <cell r="N64" t="str">
            <v>Y</v>
          </cell>
          <cell r="O64" t="str">
            <v>20210401-20220331</v>
          </cell>
          <cell r="P64" t="str">
            <v>1165 EASTON AVE, SOMERSET, NJ, 08873</v>
          </cell>
          <cell r="Q64">
            <v>44866</v>
          </cell>
        </row>
        <row r="65">
          <cell r="A65">
            <v>315132</v>
          </cell>
          <cell r="B65" t="str">
            <v>CARE ONE AT THE HIGHLANDS</v>
          </cell>
          <cell r="C65" t="str">
            <v>1350 INMAN AVENUE</v>
          </cell>
          <cell r="D65" t="str">
            <v>EDISON</v>
          </cell>
          <cell r="E65" t="str">
            <v>NJ</v>
          </cell>
          <cell r="F65">
            <v>8820</v>
          </cell>
          <cell r="G65">
            <v>551</v>
          </cell>
          <cell r="H65" t="str">
            <v>Number of hospitalizations per 1000 long-stay resident days</v>
          </cell>
          <cell r="I65" t="str">
            <v>Long Stay</v>
          </cell>
          <cell r="J65">
            <v>1.135087</v>
          </cell>
          <cell r="K65">
            <v>2.2892540000000001</v>
          </cell>
          <cell r="L65">
            <v>3.0910799999999998</v>
          </cell>
          <cell r="M65"/>
          <cell r="N65" t="str">
            <v>Y</v>
          </cell>
          <cell r="O65" t="str">
            <v>20210401-20220331</v>
          </cell>
          <cell r="P65" t="str">
            <v>1350 INMAN AVENUE, EDISON, NJ, 08820</v>
          </cell>
          <cell r="Q65">
            <v>44866</v>
          </cell>
        </row>
        <row r="66">
          <cell r="A66">
            <v>315133</v>
          </cell>
          <cell r="B66" t="str">
            <v>WOODCLIFF LAKE HEALTH &amp; REHABILITATION CENTER</v>
          </cell>
          <cell r="C66" t="str">
            <v>555 CHESTNUT RIDGE ROAD</v>
          </cell>
          <cell r="D66" t="str">
            <v>WOODCLIFF LAKE</v>
          </cell>
          <cell r="E66" t="str">
            <v>NJ</v>
          </cell>
          <cell r="F66">
            <v>7677</v>
          </cell>
          <cell r="G66">
            <v>551</v>
          </cell>
          <cell r="H66" t="str">
            <v>Number of hospitalizations per 1000 long-stay resident days</v>
          </cell>
          <cell r="I66" t="str">
            <v>Long Stay</v>
          </cell>
          <cell r="J66">
            <v>1.235012</v>
          </cell>
          <cell r="K66">
            <v>1.4330750000000001</v>
          </cell>
          <cell r="L66">
            <v>1.778456</v>
          </cell>
          <cell r="M66"/>
          <cell r="N66" t="str">
            <v>Y</v>
          </cell>
          <cell r="O66" t="str">
            <v>20210401-20220331</v>
          </cell>
          <cell r="P66" t="str">
            <v>555 CHESTNUT RIDGE ROAD, WOODCLIFF LAKE, NJ, 07677</v>
          </cell>
          <cell r="Q66">
            <v>44866</v>
          </cell>
        </row>
        <row r="67">
          <cell r="A67">
            <v>315134</v>
          </cell>
          <cell r="B67" t="str">
            <v>COMPLETE CARE AT GREEN KNOLL</v>
          </cell>
          <cell r="C67" t="str">
            <v>875 ROUTE 202-206 NORTH</v>
          </cell>
          <cell r="D67" t="str">
            <v>BRIDGEWATER</v>
          </cell>
          <cell r="E67" t="str">
            <v>NJ</v>
          </cell>
          <cell r="F67">
            <v>8807</v>
          </cell>
          <cell r="G67">
            <v>551</v>
          </cell>
          <cell r="H67" t="str">
            <v>Number of hospitalizations per 1000 long-stay resident days</v>
          </cell>
          <cell r="I67" t="str">
            <v>Long Stay</v>
          </cell>
          <cell r="J67">
            <v>1.3517999999999999</v>
          </cell>
          <cell r="K67">
            <v>1.3059320000000001</v>
          </cell>
          <cell r="L67">
            <v>1.480653</v>
          </cell>
          <cell r="M67"/>
          <cell r="N67" t="str">
            <v>Y</v>
          </cell>
          <cell r="O67" t="str">
            <v>20210401-20220331</v>
          </cell>
          <cell r="P67" t="str">
            <v>875 ROUTE 202-206 NORTH, BRIDGEWATER, NJ, 08807</v>
          </cell>
          <cell r="Q67">
            <v>44866</v>
          </cell>
        </row>
        <row r="68">
          <cell r="A68">
            <v>315135</v>
          </cell>
          <cell r="B68" t="str">
            <v>CREST POINTE REHABILITATION AND HEALTHCARE CENTER</v>
          </cell>
          <cell r="C68" t="str">
            <v>1515 HULSE ROAD</v>
          </cell>
          <cell r="D68" t="str">
            <v>PT PLEASANT</v>
          </cell>
          <cell r="E68" t="str">
            <v>NJ</v>
          </cell>
          <cell r="F68">
            <v>8742</v>
          </cell>
          <cell r="G68">
            <v>551</v>
          </cell>
          <cell r="H68" t="str">
            <v>Number of hospitalizations per 1000 long-stay resident days</v>
          </cell>
          <cell r="I68" t="str">
            <v>Long Stay</v>
          </cell>
          <cell r="J68">
            <v>1.633348</v>
          </cell>
          <cell r="K68">
            <v>1.8322909999999999</v>
          </cell>
          <cell r="L68">
            <v>1.719338</v>
          </cell>
          <cell r="M68"/>
          <cell r="N68" t="str">
            <v>Y</v>
          </cell>
          <cell r="O68" t="str">
            <v>20210401-20220331</v>
          </cell>
          <cell r="P68" t="str">
            <v>1515 HULSE ROAD, PT PLEASANT, NJ, 08742</v>
          </cell>
          <cell r="Q68">
            <v>44866</v>
          </cell>
        </row>
        <row r="69">
          <cell r="A69">
            <v>315136</v>
          </cell>
          <cell r="B69" t="str">
            <v>MERIDIAN NURSING &amp; REHABILITATION AT SHREWSBURY</v>
          </cell>
          <cell r="C69" t="str">
            <v>89 AVENUE AT THE COMMON</v>
          </cell>
          <cell r="D69" t="str">
            <v>SHREWSBURY</v>
          </cell>
          <cell r="E69" t="str">
            <v>NJ</v>
          </cell>
          <cell r="F69">
            <v>7702</v>
          </cell>
          <cell r="G69">
            <v>551</v>
          </cell>
          <cell r="H69" t="str">
            <v>Number of hospitalizations per 1000 long-stay resident days</v>
          </cell>
          <cell r="I69" t="str">
            <v>Long Stay</v>
          </cell>
          <cell r="J69">
            <v>1.581183</v>
          </cell>
          <cell r="K69">
            <v>1.7318739999999999</v>
          </cell>
          <cell r="L69">
            <v>1.678725</v>
          </cell>
          <cell r="M69"/>
          <cell r="N69" t="str">
            <v>Y</v>
          </cell>
          <cell r="O69" t="str">
            <v>20210401-20220331</v>
          </cell>
          <cell r="P69" t="str">
            <v>89 AVENUE AT THE COMMON, SHREWSBURY, NJ, 07702</v>
          </cell>
          <cell r="Q69">
            <v>44866</v>
          </cell>
        </row>
        <row r="70">
          <cell r="A70">
            <v>315137</v>
          </cell>
          <cell r="B70" t="str">
            <v>BARN HILL CARE AND REHAB CENTER</v>
          </cell>
          <cell r="C70" t="str">
            <v>249 HIGH STREET</v>
          </cell>
          <cell r="D70" t="str">
            <v>NEWTON</v>
          </cell>
          <cell r="E70" t="str">
            <v>NJ</v>
          </cell>
          <cell r="F70">
            <v>7860</v>
          </cell>
          <cell r="G70">
            <v>551</v>
          </cell>
          <cell r="H70" t="str">
            <v>Number of hospitalizations per 1000 long-stay resident days</v>
          </cell>
          <cell r="I70" t="str">
            <v>Long Stay</v>
          </cell>
          <cell r="J70">
            <v>1.773695</v>
          </cell>
          <cell r="K70">
            <v>1.3931309999999999</v>
          </cell>
          <cell r="L70">
            <v>1.203811</v>
          </cell>
          <cell r="M70"/>
          <cell r="N70" t="str">
            <v>Y</v>
          </cell>
          <cell r="O70" t="str">
            <v>20210401-20220331</v>
          </cell>
          <cell r="P70" t="str">
            <v>249 HIGH STREET, NEWTON, NJ, 07860</v>
          </cell>
          <cell r="Q70">
            <v>44866</v>
          </cell>
        </row>
        <row r="71">
          <cell r="A71">
            <v>315138</v>
          </cell>
          <cell r="B71" t="str">
            <v>TROY HILLS CENTER</v>
          </cell>
          <cell r="C71" t="str">
            <v>200 REYNOLDS AVE</v>
          </cell>
          <cell r="D71" t="str">
            <v>PARSIPPANY</v>
          </cell>
          <cell r="E71" t="str">
            <v>NJ</v>
          </cell>
          <cell r="F71">
            <v>7054</v>
          </cell>
          <cell r="G71">
            <v>551</v>
          </cell>
          <cell r="H71" t="str">
            <v>Number of hospitalizations per 1000 long-stay resident days</v>
          </cell>
          <cell r="I71" t="str">
            <v>Long Stay</v>
          </cell>
          <cell r="J71">
            <v>2.1429640000000001</v>
          </cell>
          <cell r="K71">
            <v>1.773639</v>
          </cell>
          <cell r="L71">
            <v>1.268516</v>
          </cell>
          <cell r="M71"/>
          <cell r="N71" t="str">
            <v>Y</v>
          </cell>
          <cell r="O71" t="str">
            <v>20210401-20220331</v>
          </cell>
          <cell r="P71" t="str">
            <v>200 REYNOLDS AVE, PARSIPPANY, NJ, 07054</v>
          </cell>
          <cell r="Q71">
            <v>44866</v>
          </cell>
        </row>
        <row r="72">
          <cell r="A72">
            <v>315140</v>
          </cell>
          <cell r="B72" t="str">
            <v>REHAB AT RIVER'S EDGE</v>
          </cell>
          <cell r="C72" t="str">
            <v>633 ROUTE 28</v>
          </cell>
          <cell r="D72" t="str">
            <v>RARITAN</v>
          </cell>
          <cell r="E72" t="str">
            <v>NJ</v>
          </cell>
          <cell r="F72">
            <v>8869</v>
          </cell>
          <cell r="G72">
            <v>551</v>
          </cell>
          <cell r="H72" t="str">
            <v>Number of hospitalizations per 1000 long-stay resident days</v>
          </cell>
          <cell r="I72" t="str">
            <v>Long Stay</v>
          </cell>
          <cell r="J72">
            <v>1.4515629999999999</v>
          </cell>
          <cell r="K72">
            <v>1.615211</v>
          </cell>
          <cell r="L72">
            <v>1.705449</v>
          </cell>
          <cell r="M72"/>
          <cell r="N72" t="str">
            <v>Y</v>
          </cell>
          <cell r="O72" t="str">
            <v>20210401-20220331</v>
          </cell>
          <cell r="P72" t="str">
            <v>633 ROUTE 28, RARITAN, NJ, 08869</v>
          </cell>
          <cell r="Q72">
            <v>44866</v>
          </cell>
        </row>
        <row r="73">
          <cell r="A73">
            <v>315141</v>
          </cell>
          <cell r="B73" t="str">
            <v>ABINGDON CARE &amp; REHABILITATION CENTER</v>
          </cell>
          <cell r="C73" t="str">
            <v>303 ROCK AVE</v>
          </cell>
          <cell r="D73" t="str">
            <v>GREEN BROOK</v>
          </cell>
          <cell r="E73" t="str">
            <v>NJ</v>
          </cell>
          <cell r="F73">
            <v>8812</v>
          </cell>
          <cell r="G73">
            <v>551</v>
          </cell>
          <cell r="H73" t="str">
            <v>Number of hospitalizations per 1000 long-stay resident days</v>
          </cell>
          <cell r="I73" t="str">
            <v>Long Stay</v>
          </cell>
          <cell r="J73">
            <v>1.1425920000000001</v>
          </cell>
          <cell r="K73">
            <v>1.0257579999999999</v>
          </cell>
          <cell r="L73">
            <v>1.3759380000000001</v>
          </cell>
          <cell r="M73"/>
          <cell r="N73" t="str">
            <v>Y</v>
          </cell>
          <cell r="O73" t="str">
            <v>20210401-20220331</v>
          </cell>
          <cell r="P73" t="str">
            <v>303 ROCK AVE, GREEN BROOK, NJ, 08812</v>
          </cell>
          <cell r="Q73">
            <v>44866</v>
          </cell>
        </row>
        <row r="74">
          <cell r="A74">
            <v>315142</v>
          </cell>
          <cell r="B74" t="str">
            <v>LLANFAIR HOUSE CARE &amp; REHABILITATION CENTER</v>
          </cell>
          <cell r="C74" t="str">
            <v>1140 BLACK OAK RIDGE ROAD</v>
          </cell>
          <cell r="D74" t="str">
            <v>WAYNE</v>
          </cell>
          <cell r="E74" t="str">
            <v>NJ</v>
          </cell>
          <cell r="F74">
            <v>7470</v>
          </cell>
          <cell r="G74">
            <v>551</v>
          </cell>
          <cell r="H74" t="str">
            <v>Number of hospitalizations per 1000 long-stay resident days</v>
          </cell>
          <cell r="I74" t="str">
            <v>Long Stay</v>
          </cell>
          <cell r="J74">
            <v>1.347961</v>
          </cell>
          <cell r="K74">
            <v>1.8107740000000001</v>
          </cell>
          <cell r="L74">
            <v>2.0588860000000002</v>
          </cell>
          <cell r="M74"/>
          <cell r="N74" t="str">
            <v>Y</v>
          </cell>
          <cell r="O74" t="str">
            <v>20210401-20220331</v>
          </cell>
          <cell r="P74" t="str">
            <v>1140 BLACK OAK RIDGE ROAD, WAYNE, NJ, 07470</v>
          </cell>
          <cell r="Q74">
            <v>44866</v>
          </cell>
        </row>
        <row r="75">
          <cell r="A75">
            <v>315143</v>
          </cell>
          <cell r="B75" t="str">
            <v>HOLLY MANOR CENTER</v>
          </cell>
          <cell r="C75" t="str">
            <v>84 COLD HILL ROAD</v>
          </cell>
          <cell r="D75" t="str">
            <v>MENDHAM</v>
          </cell>
          <cell r="E75" t="str">
            <v>NJ</v>
          </cell>
          <cell r="F75">
            <v>7945</v>
          </cell>
          <cell r="G75">
            <v>551</v>
          </cell>
          <cell r="H75" t="str">
            <v>Number of hospitalizations per 1000 long-stay resident days</v>
          </cell>
          <cell r="I75" t="str">
            <v>Long Stay</v>
          </cell>
          <cell r="J75">
            <v>1.0974950000000001</v>
          </cell>
          <cell r="K75">
            <v>0.91730199999999995</v>
          </cell>
          <cell r="L75">
            <v>1.2810170000000001</v>
          </cell>
          <cell r="M75"/>
          <cell r="N75" t="str">
            <v>Y</v>
          </cell>
          <cell r="O75" t="str">
            <v>20210401-20220331</v>
          </cell>
          <cell r="P75" t="str">
            <v>84 COLD HILL ROAD, MENDHAM, NJ, 07945</v>
          </cell>
          <cell r="Q75">
            <v>44866</v>
          </cell>
        </row>
        <row r="76">
          <cell r="A76">
            <v>315144</v>
          </cell>
          <cell r="B76" t="str">
            <v>MEDFORD LEAS</v>
          </cell>
          <cell r="C76" t="str">
            <v>ONE MEDFORD LEAS WAY</v>
          </cell>
          <cell r="D76" t="str">
            <v>MEDFORD</v>
          </cell>
          <cell r="E76" t="str">
            <v>NJ</v>
          </cell>
          <cell r="F76">
            <v>8055</v>
          </cell>
          <cell r="G76">
            <v>551</v>
          </cell>
          <cell r="H76" t="str">
            <v>Number of hospitalizations per 1000 long-stay resident days</v>
          </cell>
          <cell r="I76" t="str">
            <v>Long Stay</v>
          </cell>
          <cell r="J76" t="str">
            <v>---</v>
          </cell>
          <cell r="K76"/>
          <cell r="L76"/>
          <cell r="M76">
            <v>10</v>
          </cell>
          <cell r="N76" t="str">
            <v>Y</v>
          </cell>
          <cell r="O76" t="str">
            <v>20210401-20220331</v>
          </cell>
          <cell r="P76" t="str">
            <v>ONE MEDFORD LEAS WAY, MEDFORD, NJ, 08055</v>
          </cell>
          <cell r="Q76">
            <v>44866</v>
          </cell>
        </row>
        <row r="77">
          <cell r="A77">
            <v>315146</v>
          </cell>
          <cell r="B77" t="str">
            <v>CARE CONNECTION RAHWAY</v>
          </cell>
          <cell r="C77" t="str">
            <v>865 STONE STREET</v>
          </cell>
          <cell r="D77" t="str">
            <v>RAHWAY</v>
          </cell>
          <cell r="E77" t="str">
            <v>NJ</v>
          </cell>
          <cell r="F77">
            <v>7065</v>
          </cell>
          <cell r="G77">
            <v>551</v>
          </cell>
          <cell r="H77" t="str">
            <v>Number of hospitalizations per 1000 long-stay resident days</v>
          </cell>
          <cell r="I77" t="str">
            <v>Long Stay</v>
          </cell>
          <cell r="J77" t="str">
            <v>---</v>
          </cell>
          <cell r="K77"/>
          <cell r="L77"/>
          <cell r="M77">
            <v>10</v>
          </cell>
          <cell r="N77" t="str">
            <v>Y</v>
          </cell>
          <cell r="O77" t="str">
            <v>20210401-20220331</v>
          </cell>
          <cell r="P77" t="str">
            <v>865 STONE STREET, RAHWAY, NJ, 07065</v>
          </cell>
          <cell r="Q77">
            <v>44866</v>
          </cell>
        </row>
        <row r="78">
          <cell r="A78">
            <v>315147</v>
          </cell>
          <cell r="B78" t="str">
            <v>GROVE PARK HEALTHCARE AND REHABILITATION</v>
          </cell>
          <cell r="C78" t="str">
            <v>101 NORTH GROVE STREET</v>
          </cell>
          <cell r="D78" t="str">
            <v>EAST ORANGE</v>
          </cell>
          <cell r="E78" t="str">
            <v>NJ</v>
          </cell>
          <cell r="F78">
            <v>7017</v>
          </cell>
          <cell r="G78">
            <v>551</v>
          </cell>
          <cell r="H78" t="str">
            <v>Number of hospitalizations per 1000 long-stay resident days</v>
          </cell>
          <cell r="I78" t="str">
            <v>Long Stay</v>
          </cell>
          <cell r="J78">
            <v>2.3610799999999998</v>
          </cell>
          <cell r="K78">
            <v>2.7977620000000001</v>
          </cell>
          <cell r="L78">
            <v>1.8161240000000001</v>
          </cell>
          <cell r="M78"/>
          <cell r="N78" t="str">
            <v>Y</v>
          </cell>
          <cell r="O78" t="str">
            <v>20210401-20220331</v>
          </cell>
          <cell r="P78" t="str">
            <v>101 NORTH GROVE STREET, EAST ORANGE, NJ, 07017</v>
          </cell>
          <cell r="Q78">
            <v>44866</v>
          </cell>
        </row>
        <row r="79">
          <cell r="A79">
            <v>315149</v>
          </cell>
          <cell r="B79" t="str">
            <v>STERLING MANOR</v>
          </cell>
          <cell r="C79" t="str">
            <v>794 N FORKLANDING ROAD</v>
          </cell>
          <cell r="D79" t="str">
            <v>MAPLE SHADE</v>
          </cell>
          <cell r="E79" t="str">
            <v>NJ</v>
          </cell>
          <cell r="F79">
            <v>8052</v>
          </cell>
          <cell r="G79">
            <v>551</v>
          </cell>
          <cell r="H79" t="str">
            <v>Number of hospitalizations per 1000 long-stay resident days</v>
          </cell>
          <cell r="I79" t="str">
            <v>Long Stay</v>
          </cell>
          <cell r="J79">
            <v>2.8793549999999999</v>
          </cell>
          <cell r="K79">
            <v>3.0494690000000002</v>
          </cell>
          <cell r="L79">
            <v>1.6232089999999999</v>
          </cell>
          <cell r="M79"/>
          <cell r="N79" t="str">
            <v>Y</v>
          </cell>
          <cell r="O79" t="str">
            <v>20210401-20220331</v>
          </cell>
          <cell r="P79" t="str">
            <v>794 N FORKLANDING ROAD, MAPLE SHADE, NJ, 08052</v>
          </cell>
          <cell r="Q79">
            <v>44866</v>
          </cell>
        </row>
        <row r="80">
          <cell r="A80">
            <v>315152</v>
          </cell>
          <cell r="B80" t="str">
            <v>CARE ONE AT WELLINGTON</v>
          </cell>
          <cell r="C80" t="str">
            <v>301 UNION STREET</v>
          </cell>
          <cell r="D80" t="str">
            <v>HACKENSACK</v>
          </cell>
          <cell r="E80" t="str">
            <v>NJ</v>
          </cell>
          <cell r="F80">
            <v>7601</v>
          </cell>
          <cell r="G80">
            <v>551</v>
          </cell>
          <cell r="H80" t="str">
            <v>Number of hospitalizations per 1000 long-stay resident days</v>
          </cell>
          <cell r="I80" t="str">
            <v>Long Stay</v>
          </cell>
          <cell r="J80">
            <v>1.567016</v>
          </cell>
          <cell r="K80">
            <v>2.0382739999999999</v>
          </cell>
          <cell r="L80">
            <v>1.9935849999999999</v>
          </cell>
          <cell r="M80"/>
          <cell r="N80" t="str">
            <v>Y</v>
          </cell>
          <cell r="O80" t="str">
            <v>20210401-20220331</v>
          </cell>
          <cell r="P80" t="str">
            <v>301 UNION STREET, HACKENSACK, NJ, 07601</v>
          </cell>
          <cell r="Q80">
            <v>44866</v>
          </cell>
        </row>
        <row r="81">
          <cell r="A81">
            <v>315153</v>
          </cell>
          <cell r="B81" t="str">
            <v>MANOR, THE</v>
          </cell>
          <cell r="C81" t="str">
            <v>689 WEST MAIN ST</v>
          </cell>
          <cell r="D81" t="str">
            <v>FREEHOLD</v>
          </cell>
          <cell r="E81" t="str">
            <v>NJ</v>
          </cell>
          <cell r="F81">
            <v>7728</v>
          </cell>
          <cell r="G81">
            <v>551</v>
          </cell>
          <cell r="H81" t="str">
            <v>Number of hospitalizations per 1000 long-stay resident days</v>
          </cell>
          <cell r="I81" t="str">
            <v>Long Stay</v>
          </cell>
          <cell r="J81">
            <v>1.2482629999999999</v>
          </cell>
          <cell r="K81">
            <v>0.86281300000000005</v>
          </cell>
          <cell r="L81">
            <v>1.0593900000000001</v>
          </cell>
          <cell r="M81"/>
          <cell r="N81" t="str">
            <v>Y</v>
          </cell>
          <cell r="O81" t="str">
            <v>20210401-20220331</v>
          </cell>
          <cell r="P81" t="str">
            <v>689 WEST MAIN ST, FREEHOLD, NJ, 07728</v>
          </cell>
          <cell r="Q81">
            <v>44866</v>
          </cell>
        </row>
        <row r="82">
          <cell r="A82">
            <v>315157</v>
          </cell>
          <cell r="B82" t="str">
            <v>MORRISTOWN POST ACUTE REHAB AND NURSING CENTER</v>
          </cell>
          <cell r="C82" t="str">
            <v>77 MADISON AVENUE</v>
          </cell>
          <cell r="D82" t="str">
            <v>MORRISTOWN</v>
          </cell>
          <cell r="E82" t="str">
            <v>NJ</v>
          </cell>
          <cell r="F82">
            <v>7960</v>
          </cell>
          <cell r="G82">
            <v>551</v>
          </cell>
          <cell r="H82" t="str">
            <v>Number of hospitalizations per 1000 long-stay resident days</v>
          </cell>
          <cell r="I82" t="str">
            <v>Long Stay</v>
          </cell>
          <cell r="J82">
            <v>1.205484</v>
          </cell>
          <cell r="K82">
            <v>1.4597530000000001</v>
          </cell>
          <cell r="L82">
            <v>1.855936</v>
          </cell>
          <cell r="M82"/>
          <cell r="N82" t="str">
            <v>Y</v>
          </cell>
          <cell r="O82" t="str">
            <v>20210401-20220331</v>
          </cell>
          <cell r="P82" t="str">
            <v>77 MADISON AVENUE, MORRISTOWN, NJ, 07960</v>
          </cell>
          <cell r="Q82">
            <v>44866</v>
          </cell>
        </row>
        <row r="83">
          <cell r="A83">
            <v>315158</v>
          </cell>
          <cell r="B83" t="str">
            <v>RIDGEWOOD CENTER</v>
          </cell>
          <cell r="C83" t="str">
            <v>330 FRANKLIN TPK</v>
          </cell>
          <cell r="D83" t="str">
            <v>RIDGEWOOD</v>
          </cell>
          <cell r="E83" t="str">
            <v>NJ</v>
          </cell>
          <cell r="F83">
            <v>7450</v>
          </cell>
          <cell r="G83">
            <v>551</v>
          </cell>
          <cell r="H83" t="str">
            <v>Number of hospitalizations per 1000 long-stay resident days</v>
          </cell>
          <cell r="I83" t="str">
            <v>Long Stay</v>
          </cell>
          <cell r="J83">
            <v>1.3453919999999999</v>
          </cell>
          <cell r="K83">
            <v>1.654944</v>
          </cell>
          <cell r="L83">
            <v>1.885297</v>
          </cell>
          <cell r="M83"/>
          <cell r="N83" t="str">
            <v>Y</v>
          </cell>
          <cell r="O83" t="str">
            <v>20210401-20220331</v>
          </cell>
          <cell r="P83" t="str">
            <v>330 FRANKLIN TPK, RIDGEWOOD, NJ, 07450</v>
          </cell>
          <cell r="Q83">
            <v>44866</v>
          </cell>
        </row>
        <row r="84">
          <cell r="A84">
            <v>315159</v>
          </cell>
          <cell r="B84" t="str">
            <v>ELMWOOD HILLS HEALTHCARE CENTER LLC</v>
          </cell>
          <cell r="C84" t="str">
            <v>425 WOODBURY-TURNERSVILLE ROAD</v>
          </cell>
          <cell r="D84" t="str">
            <v>BLACKWOOD</v>
          </cell>
          <cell r="E84" t="str">
            <v>NJ</v>
          </cell>
          <cell r="F84">
            <v>8012</v>
          </cell>
          <cell r="G84">
            <v>551</v>
          </cell>
          <cell r="H84" t="str">
            <v>Number of hospitalizations per 1000 long-stay resident days</v>
          </cell>
          <cell r="I84" t="str">
            <v>Long Stay</v>
          </cell>
          <cell r="J84">
            <v>2.3413270000000002</v>
          </cell>
          <cell r="K84">
            <v>2.3201860000000001</v>
          </cell>
          <cell r="L84">
            <v>1.5188189999999999</v>
          </cell>
          <cell r="M84"/>
          <cell r="N84" t="str">
            <v>Y</v>
          </cell>
          <cell r="O84" t="str">
            <v>20210401-20220331</v>
          </cell>
          <cell r="P84" t="str">
            <v>425 WOODBURY-TURNERSVILLE ROAD, BLACKWOOD, NJ, 08012</v>
          </cell>
          <cell r="Q84">
            <v>44866</v>
          </cell>
        </row>
        <row r="85">
          <cell r="A85">
            <v>315164</v>
          </cell>
          <cell r="B85" t="str">
            <v>FAMILY OF CARING HEALTHCARE AT TENAFLY, LLC</v>
          </cell>
          <cell r="C85" t="str">
            <v>133 COUNTY ROAD</v>
          </cell>
          <cell r="D85" t="str">
            <v>TENAFLY</v>
          </cell>
          <cell r="E85" t="str">
            <v>NJ</v>
          </cell>
          <cell r="F85">
            <v>7670</v>
          </cell>
          <cell r="G85">
            <v>551</v>
          </cell>
          <cell r="H85" t="str">
            <v>Number of hospitalizations per 1000 long-stay resident days</v>
          </cell>
          <cell r="I85" t="str">
            <v>Long Stay</v>
          </cell>
          <cell r="J85">
            <v>1.3949860000000001</v>
          </cell>
          <cell r="K85">
            <v>1.0204949999999999</v>
          </cell>
          <cell r="L85">
            <v>1.1212089999999999</v>
          </cell>
          <cell r="M85"/>
          <cell r="N85" t="str">
            <v>Y</v>
          </cell>
          <cell r="O85" t="str">
            <v>20210401-20220331</v>
          </cell>
          <cell r="P85" t="str">
            <v>133 COUNTY ROAD, TENAFLY, NJ, 07670</v>
          </cell>
          <cell r="Q85">
            <v>44866</v>
          </cell>
        </row>
        <row r="86">
          <cell r="A86">
            <v>315166</v>
          </cell>
          <cell r="B86" t="str">
            <v>MASONIC VILLAGE AT BURLINGTON</v>
          </cell>
          <cell r="C86" t="str">
            <v>902 JACKSONVILLE ROAD</v>
          </cell>
          <cell r="D86" t="str">
            <v>BURLINGTON</v>
          </cell>
          <cell r="E86" t="str">
            <v>NJ</v>
          </cell>
          <cell r="F86">
            <v>8016</v>
          </cell>
          <cell r="G86">
            <v>551</v>
          </cell>
          <cell r="H86" t="str">
            <v>Number of hospitalizations per 1000 long-stay resident days</v>
          </cell>
          <cell r="I86" t="str">
            <v>Long Stay</v>
          </cell>
          <cell r="J86">
            <v>0.98230399999999995</v>
          </cell>
          <cell r="K86">
            <v>0.74951299999999998</v>
          </cell>
          <cell r="L86">
            <v>1.169441</v>
          </cell>
          <cell r="M86"/>
          <cell r="N86" t="str">
            <v>Y</v>
          </cell>
          <cell r="O86" t="str">
            <v>20210401-20220331</v>
          </cell>
          <cell r="P86" t="str">
            <v>902 JACKSONVILLE ROAD, BURLINGTON, NJ, 08016</v>
          </cell>
          <cell r="Q86">
            <v>44866</v>
          </cell>
        </row>
        <row r="87">
          <cell r="A87">
            <v>315171</v>
          </cell>
          <cell r="B87" t="str">
            <v>OAKLAND REHABILITATION AND HEALTHCARE  CENTER</v>
          </cell>
          <cell r="C87" t="str">
            <v>20 BREAKNECK ROAD</v>
          </cell>
          <cell r="D87" t="str">
            <v>OAKLAND</v>
          </cell>
          <cell r="E87" t="str">
            <v>NJ</v>
          </cell>
          <cell r="F87">
            <v>7436</v>
          </cell>
          <cell r="G87">
            <v>551</v>
          </cell>
          <cell r="H87" t="str">
            <v>Number of hospitalizations per 1000 long-stay resident days</v>
          </cell>
          <cell r="I87" t="str">
            <v>Long Stay</v>
          </cell>
          <cell r="J87">
            <v>1.3454660000000001</v>
          </cell>
          <cell r="K87">
            <v>1.329324</v>
          </cell>
          <cell r="L87">
            <v>1.5142720000000001</v>
          </cell>
          <cell r="M87"/>
          <cell r="N87" t="str">
            <v>Y</v>
          </cell>
          <cell r="O87" t="str">
            <v>20210401-20220331</v>
          </cell>
          <cell r="P87" t="str">
            <v>20 BREAKNECK ROAD, OAKLAND, NJ, 07436</v>
          </cell>
          <cell r="Q87">
            <v>44866</v>
          </cell>
        </row>
        <row r="88">
          <cell r="A88">
            <v>315174</v>
          </cell>
          <cell r="B88" t="str">
            <v>DEPTFORD CENTER FOR REHABILITATION AND HEALTHCARE</v>
          </cell>
          <cell r="C88" t="str">
            <v>1511 CLEMENTS BRIDGE RD</v>
          </cell>
          <cell r="D88" t="str">
            <v>DEPTFORD</v>
          </cell>
          <cell r="E88" t="str">
            <v>NJ</v>
          </cell>
          <cell r="F88">
            <v>8096</v>
          </cell>
          <cell r="G88">
            <v>551</v>
          </cell>
          <cell r="H88" t="str">
            <v>Number of hospitalizations per 1000 long-stay resident days</v>
          </cell>
          <cell r="I88" t="str">
            <v>Long Stay</v>
          </cell>
          <cell r="J88">
            <v>1.826057</v>
          </cell>
          <cell r="K88">
            <v>1.737711</v>
          </cell>
          <cell r="L88">
            <v>1.458507</v>
          </cell>
          <cell r="M88"/>
          <cell r="N88" t="str">
            <v>Y</v>
          </cell>
          <cell r="O88" t="str">
            <v>20210401-20220331</v>
          </cell>
          <cell r="P88" t="str">
            <v>1511 CLEMENTS BRIDGE RD, DEPTFORD, NJ, 08096</v>
          </cell>
          <cell r="Q88">
            <v>44866</v>
          </cell>
        </row>
        <row r="89">
          <cell r="A89">
            <v>315176</v>
          </cell>
          <cell r="B89" t="str">
            <v>MEDFORD CARE CENTER</v>
          </cell>
          <cell r="C89" t="str">
            <v>185 TUCKERTON ROAD</v>
          </cell>
          <cell r="D89" t="str">
            <v>MEDFORD</v>
          </cell>
          <cell r="E89" t="str">
            <v>NJ</v>
          </cell>
          <cell r="F89">
            <v>8055</v>
          </cell>
          <cell r="G89">
            <v>551</v>
          </cell>
          <cell r="H89" t="str">
            <v>Number of hospitalizations per 1000 long-stay resident days</v>
          </cell>
          <cell r="I89" t="str">
            <v>Long Stay</v>
          </cell>
          <cell r="J89">
            <v>1.053285</v>
          </cell>
          <cell r="K89">
            <v>1.0939779999999999</v>
          </cell>
          <cell r="L89">
            <v>1.591871</v>
          </cell>
          <cell r="M89"/>
          <cell r="N89" t="str">
            <v>Y</v>
          </cell>
          <cell r="O89" t="str">
            <v>20210401-20220331</v>
          </cell>
          <cell r="P89" t="str">
            <v>185 TUCKERTON ROAD, MEDFORD, NJ, 08055</v>
          </cell>
          <cell r="Q89">
            <v>44866</v>
          </cell>
        </row>
        <row r="90">
          <cell r="A90">
            <v>315177</v>
          </cell>
          <cell r="B90" t="str">
            <v>GATEWAY CARE CENTER</v>
          </cell>
          <cell r="C90" t="str">
            <v>139 GRANT AVE</v>
          </cell>
          <cell r="D90" t="str">
            <v>EATONTOWN</v>
          </cell>
          <cell r="E90" t="str">
            <v>NJ</v>
          </cell>
          <cell r="F90">
            <v>7724</v>
          </cell>
          <cell r="G90">
            <v>551</v>
          </cell>
          <cell r="H90" t="str">
            <v>Number of hospitalizations per 1000 long-stay resident days</v>
          </cell>
          <cell r="I90" t="str">
            <v>Long Stay</v>
          </cell>
          <cell r="J90">
            <v>1.920652</v>
          </cell>
          <cell r="K90">
            <v>1.4557249999999999</v>
          </cell>
          <cell r="L90">
            <v>1.1616519999999999</v>
          </cell>
          <cell r="M90"/>
          <cell r="N90" t="str">
            <v>Y</v>
          </cell>
          <cell r="O90" t="str">
            <v>20210401-20220331</v>
          </cell>
          <cell r="P90" t="str">
            <v>139 GRANT AVE, EATONTOWN, NJ, 07724</v>
          </cell>
          <cell r="Q90">
            <v>44866</v>
          </cell>
        </row>
        <row r="91">
          <cell r="A91">
            <v>315178</v>
          </cell>
          <cell r="B91" t="str">
            <v>COMPLETE CARE AT ORANGE PARK</v>
          </cell>
          <cell r="C91" t="str">
            <v>140 PARK AVE</v>
          </cell>
          <cell r="D91" t="str">
            <v>EAST ORANGE</v>
          </cell>
          <cell r="E91" t="str">
            <v>NJ</v>
          </cell>
          <cell r="F91">
            <v>7017</v>
          </cell>
          <cell r="G91">
            <v>551</v>
          </cell>
          <cell r="H91" t="str">
            <v>Number of hospitalizations per 1000 long-stay resident days</v>
          </cell>
          <cell r="I91" t="str">
            <v>Long Stay</v>
          </cell>
          <cell r="J91">
            <v>2.0321349999999998</v>
          </cell>
          <cell r="K91">
            <v>2.0135770000000002</v>
          </cell>
          <cell r="L91">
            <v>1.518662</v>
          </cell>
          <cell r="M91"/>
          <cell r="N91" t="str">
            <v>Y</v>
          </cell>
          <cell r="O91" t="str">
            <v>20210401-20220331</v>
          </cell>
          <cell r="P91" t="str">
            <v>140 PARK AVE, EAST ORANGE, NJ, 07017</v>
          </cell>
          <cell r="Q91">
            <v>44866</v>
          </cell>
        </row>
        <row r="92">
          <cell r="A92">
            <v>315179</v>
          </cell>
          <cell r="B92" t="str">
            <v>AUTUMN LAKE HEALTHCARE AT OCEANVIEW</v>
          </cell>
          <cell r="C92" t="str">
            <v>2721 ROUTE 9</v>
          </cell>
          <cell r="D92" t="str">
            <v>OCEAN VIEW</v>
          </cell>
          <cell r="E92" t="str">
            <v>NJ</v>
          </cell>
          <cell r="F92">
            <v>8230</v>
          </cell>
          <cell r="G92">
            <v>551</v>
          </cell>
          <cell r="H92" t="str">
            <v>Number of hospitalizations per 1000 long-stay resident days</v>
          </cell>
          <cell r="I92" t="str">
            <v>Long Stay</v>
          </cell>
          <cell r="J92">
            <v>1.8184849999999999</v>
          </cell>
          <cell r="K92">
            <v>1.528818</v>
          </cell>
          <cell r="L92">
            <v>1.288521</v>
          </cell>
          <cell r="M92"/>
          <cell r="N92" t="str">
            <v>Y</v>
          </cell>
          <cell r="O92" t="str">
            <v>20210401-20220331</v>
          </cell>
          <cell r="P92" t="str">
            <v>2721 ROUTE 9, OCEAN VIEW, NJ, 08230</v>
          </cell>
          <cell r="Q92">
            <v>44866</v>
          </cell>
        </row>
        <row r="93">
          <cell r="A93">
            <v>315180</v>
          </cell>
          <cell r="B93" t="str">
            <v>ALAMEDA CENTER FOR REHABILITATION AND HEALTHCARE</v>
          </cell>
          <cell r="C93" t="str">
            <v>303 ELM STREET</v>
          </cell>
          <cell r="D93" t="str">
            <v>PERTH AMBOY</v>
          </cell>
          <cell r="E93" t="str">
            <v>NJ</v>
          </cell>
          <cell r="F93">
            <v>8861</v>
          </cell>
          <cell r="G93">
            <v>551</v>
          </cell>
          <cell r="H93" t="str">
            <v>Number of hospitalizations per 1000 long-stay resident days</v>
          </cell>
          <cell r="I93" t="str">
            <v>Long Stay</v>
          </cell>
          <cell r="J93">
            <v>1.2628200000000001</v>
          </cell>
          <cell r="K93">
            <v>1.318516</v>
          </cell>
          <cell r="L93">
            <v>1.600255</v>
          </cell>
          <cell r="M93"/>
          <cell r="N93" t="str">
            <v>Y</v>
          </cell>
          <cell r="O93" t="str">
            <v>20210401-20220331</v>
          </cell>
          <cell r="P93" t="str">
            <v>303 ELM STREET, PERTH AMBOY, NJ, 08861</v>
          </cell>
          <cell r="Q93">
            <v>44866</v>
          </cell>
        </row>
        <row r="94">
          <cell r="A94">
            <v>315182</v>
          </cell>
          <cell r="B94" t="str">
            <v>BRIDGEWAY CARE AND REHAB CENTER AT BRIDGEWATER</v>
          </cell>
          <cell r="C94" t="str">
            <v>270 ROUTE 28</v>
          </cell>
          <cell r="D94" t="str">
            <v>BRIDGEWATER</v>
          </cell>
          <cell r="E94" t="str">
            <v>NJ</v>
          </cell>
          <cell r="F94">
            <v>8807</v>
          </cell>
          <cell r="G94">
            <v>551</v>
          </cell>
          <cell r="H94" t="str">
            <v>Number of hospitalizations per 1000 long-stay resident days</v>
          </cell>
          <cell r="I94" t="str">
            <v>Long Stay</v>
          </cell>
          <cell r="J94">
            <v>1.724561</v>
          </cell>
          <cell r="K94">
            <v>1.759282</v>
          </cell>
          <cell r="L94">
            <v>1.563515</v>
          </cell>
          <cell r="M94"/>
          <cell r="N94" t="str">
            <v>Y</v>
          </cell>
          <cell r="O94" t="str">
            <v>20210401-20220331</v>
          </cell>
          <cell r="P94" t="str">
            <v>270 ROUTE 28, BRIDGEWATER, NJ, 08807</v>
          </cell>
          <cell r="Q94">
            <v>44866</v>
          </cell>
        </row>
        <row r="95">
          <cell r="A95">
            <v>315183</v>
          </cell>
          <cell r="B95" t="str">
            <v>PREMIER CADBURY OF CHERRY HILL</v>
          </cell>
          <cell r="C95" t="str">
            <v>2150 ROUTE 38</v>
          </cell>
          <cell r="D95" t="str">
            <v>CHERRY HILL</v>
          </cell>
          <cell r="E95" t="str">
            <v>NJ</v>
          </cell>
          <cell r="F95">
            <v>8002</v>
          </cell>
          <cell r="G95">
            <v>551</v>
          </cell>
          <cell r="H95" t="str">
            <v>Number of hospitalizations per 1000 long-stay resident days</v>
          </cell>
          <cell r="I95" t="str">
            <v>Long Stay</v>
          </cell>
          <cell r="J95">
            <v>1.465033</v>
          </cell>
          <cell r="K95">
            <v>1.312408</v>
          </cell>
          <cell r="L95">
            <v>1.372989</v>
          </cell>
          <cell r="M95"/>
          <cell r="N95" t="str">
            <v>Y</v>
          </cell>
          <cell r="O95" t="str">
            <v>20210401-20220331</v>
          </cell>
          <cell r="P95" t="str">
            <v>2150 ROUTE 38, CHERRY HILL, NJ, 08002</v>
          </cell>
          <cell r="Q95">
            <v>44866</v>
          </cell>
        </row>
        <row r="96">
          <cell r="A96">
            <v>315185</v>
          </cell>
          <cell r="B96" t="str">
            <v>COMPLETE CARE AT LINWOOD, LLC</v>
          </cell>
          <cell r="C96" t="str">
            <v>201 NEW ROAD AND CENTRAL AVE</v>
          </cell>
          <cell r="D96" t="str">
            <v>LINWOOD</v>
          </cell>
          <cell r="E96" t="str">
            <v>NJ</v>
          </cell>
          <cell r="F96">
            <v>8221</v>
          </cell>
          <cell r="G96">
            <v>551</v>
          </cell>
          <cell r="H96" t="str">
            <v>Number of hospitalizations per 1000 long-stay resident days</v>
          </cell>
          <cell r="I96" t="str">
            <v>Long Stay</v>
          </cell>
          <cell r="J96">
            <v>2.043024</v>
          </cell>
          <cell r="K96">
            <v>2.5870989999999998</v>
          </cell>
          <cell r="L96">
            <v>1.9408190000000001</v>
          </cell>
          <cell r="M96"/>
          <cell r="N96" t="str">
            <v>Y</v>
          </cell>
          <cell r="O96" t="str">
            <v>20210401-20220331</v>
          </cell>
          <cell r="P96" t="str">
            <v>201 NEW ROAD AND CENTRAL AVE, LINWOOD, NJ, 08221</v>
          </cell>
          <cell r="Q96">
            <v>44866</v>
          </cell>
        </row>
        <row r="97">
          <cell r="A97">
            <v>315187</v>
          </cell>
          <cell r="B97" t="str">
            <v>ECHELON CARE AND REHAB</v>
          </cell>
          <cell r="C97" t="str">
            <v>1302 LAUREL OAK ROAD</v>
          </cell>
          <cell r="D97" t="str">
            <v>VOORHEES</v>
          </cell>
          <cell r="E97" t="str">
            <v>NJ</v>
          </cell>
          <cell r="F97">
            <v>8043</v>
          </cell>
          <cell r="G97">
            <v>551</v>
          </cell>
          <cell r="H97" t="str">
            <v>Number of hospitalizations per 1000 long-stay resident days</v>
          </cell>
          <cell r="I97" t="str">
            <v>Long Stay</v>
          </cell>
          <cell r="J97">
            <v>1.6924729999999999</v>
          </cell>
          <cell r="K97">
            <v>1.556729</v>
          </cell>
          <cell r="L97">
            <v>1.409732</v>
          </cell>
          <cell r="M97"/>
          <cell r="N97" t="str">
            <v>Y</v>
          </cell>
          <cell r="O97" t="str">
            <v>20210401-20220331</v>
          </cell>
          <cell r="P97" t="str">
            <v>1302 LAUREL OAK ROAD, VOORHEES, NJ, 08043</v>
          </cell>
          <cell r="Q97">
            <v>44866</v>
          </cell>
        </row>
        <row r="98">
          <cell r="A98">
            <v>315190</v>
          </cell>
          <cell r="B98" t="str">
            <v>LEISURE CHATEAU REHABILITATION</v>
          </cell>
          <cell r="C98" t="str">
            <v>962 RIVER AVE</v>
          </cell>
          <cell r="D98" t="str">
            <v>LAKEWOOD</v>
          </cell>
          <cell r="E98" t="str">
            <v>NJ</v>
          </cell>
          <cell r="F98">
            <v>8701</v>
          </cell>
          <cell r="G98">
            <v>551</v>
          </cell>
          <cell r="H98" t="str">
            <v>Number of hospitalizations per 1000 long-stay resident days</v>
          </cell>
          <cell r="I98" t="str">
            <v>Long Stay</v>
          </cell>
          <cell r="J98">
            <v>1.729263</v>
          </cell>
          <cell r="K98">
            <v>1.285547</v>
          </cell>
          <cell r="L98">
            <v>1.1393899999999999</v>
          </cell>
          <cell r="M98"/>
          <cell r="N98" t="str">
            <v>Y</v>
          </cell>
          <cell r="O98" t="str">
            <v>20210401-20220331</v>
          </cell>
          <cell r="P98" t="str">
            <v>962 RIVER AVE, LAKEWOOD, NJ, 08701</v>
          </cell>
          <cell r="Q98">
            <v>44866</v>
          </cell>
        </row>
        <row r="99">
          <cell r="A99">
            <v>315192</v>
          </cell>
          <cell r="B99" t="str">
            <v>ALARIS HEALTH AT KEARNY</v>
          </cell>
          <cell r="C99" t="str">
            <v>206 BERGEN AVE</v>
          </cell>
          <cell r="D99" t="str">
            <v>KEARNY</v>
          </cell>
          <cell r="E99" t="str">
            <v>NJ</v>
          </cell>
          <cell r="F99">
            <v>7032</v>
          </cell>
          <cell r="G99">
            <v>551</v>
          </cell>
          <cell r="H99" t="str">
            <v>Number of hospitalizations per 1000 long-stay resident days</v>
          </cell>
          <cell r="I99" t="str">
            <v>Long Stay</v>
          </cell>
          <cell r="J99" t="str">
            <v>*</v>
          </cell>
          <cell r="K99"/>
          <cell r="L99"/>
          <cell r="M99">
            <v>9</v>
          </cell>
          <cell r="N99" t="str">
            <v>Y</v>
          </cell>
          <cell r="O99" t="str">
            <v>20210401-20220331</v>
          </cell>
          <cell r="P99" t="str">
            <v>206 BERGEN AVE, KEARNY, NJ, 07032</v>
          </cell>
          <cell r="Q99">
            <v>44866</v>
          </cell>
        </row>
        <row r="100">
          <cell r="A100">
            <v>315193</v>
          </cell>
          <cell r="B100" t="str">
            <v>OCEANA REHABILITATION AND NC</v>
          </cell>
          <cell r="C100" t="str">
            <v>502 ROUTE 9 NORTH</v>
          </cell>
          <cell r="D100" t="str">
            <v>CAPE MAY COURT HOUSE</v>
          </cell>
          <cell r="E100" t="str">
            <v>NJ</v>
          </cell>
          <cell r="F100">
            <v>8210</v>
          </cell>
          <cell r="G100">
            <v>551</v>
          </cell>
          <cell r="H100" t="str">
            <v>Number of hospitalizations per 1000 long-stay resident days</v>
          </cell>
          <cell r="I100" t="str">
            <v>Long Stay</v>
          </cell>
          <cell r="J100">
            <v>1.418812</v>
          </cell>
          <cell r="K100">
            <v>0.84257800000000005</v>
          </cell>
          <cell r="L100">
            <v>0.910188</v>
          </cell>
          <cell r="M100"/>
          <cell r="N100" t="str">
            <v>Y</v>
          </cell>
          <cell r="O100" t="str">
            <v>20210401-20220331</v>
          </cell>
          <cell r="P100" t="str">
            <v>502 ROUTE 9 NORTH, CAPE MAY COURT HOUSE, NJ, 08210</v>
          </cell>
          <cell r="Q100">
            <v>44866</v>
          </cell>
        </row>
        <row r="101">
          <cell r="A101">
            <v>315194</v>
          </cell>
          <cell r="B101" t="str">
            <v>ST JOSEPH'S HEALTHCARE AND REHAB CENTER</v>
          </cell>
          <cell r="C101" t="str">
            <v>315 EAST LINDSLEY ROAD</v>
          </cell>
          <cell r="D101" t="str">
            <v>CEDAR GROVE</v>
          </cell>
          <cell r="E101" t="str">
            <v>NJ</v>
          </cell>
          <cell r="F101">
            <v>7009</v>
          </cell>
          <cell r="G101">
            <v>551</v>
          </cell>
          <cell r="H101" t="str">
            <v>Number of hospitalizations per 1000 long-stay resident days</v>
          </cell>
          <cell r="I101" t="str">
            <v>Long Stay</v>
          </cell>
          <cell r="J101">
            <v>1.2937369999999999</v>
          </cell>
          <cell r="K101">
            <v>1.003714</v>
          </cell>
          <cell r="L101">
            <v>1.1890750000000001</v>
          </cell>
          <cell r="M101"/>
          <cell r="N101" t="str">
            <v>Y</v>
          </cell>
          <cell r="O101" t="str">
            <v>20210401-20220331</v>
          </cell>
          <cell r="P101" t="str">
            <v>315 EAST LINDSLEY ROAD, CEDAR GROVE, NJ, 07009</v>
          </cell>
          <cell r="Q101">
            <v>44866</v>
          </cell>
        </row>
        <row r="102">
          <cell r="A102">
            <v>315195</v>
          </cell>
          <cell r="B102" t="str">
            <v>AUTUMN LAKE HEALTHCARE AT BERKELEY HEIGHTS</v>
          </cell>
          <cell r="C102" t="str">
            <v>35 COTTAGE STREET</v>
          </cell>
          <cell r="D102" t="str">
            <v>BERKELEY HEIGHTS</v>
          </cell>
          <cell r="E102" t="str">
            <v>NJ</v>
          </cell>
          <cell r="F102">
            <v>7922</v>
          </cell>
          <cell r="G102">
            <v>551</v>
          </cell>
          <cell r="H102" t="str">
            <v>Number of hospitalizations per 1000 long-stay resident days</v>
          </cell>
          <cell r="I102" t="str">
            <v>Long Stay</v>
          </cell>
          <cell r="J102">
            <v>2.4874649999999998</v>
          </cell>
          <cell r="K102">
            <v>2.5666099999999998</v>
          </cell>
          <cell r="L102">
            <v>1.581423</v>
          </cell>
          <cell r="M102"/>
          <cell r="N102" t="str">
            <v>Y</v>
          </cell>
          <cell r="O102" t="str">
            <v>20210401-20220331</v>
          </cell>
          <cell r="P102" t="str">
            <v>35 COTTAGE STREET, BERKELEY HEIGHTS, NJ, 07922</v>
          </cell>
          <cell r="Q102">
            <v>44866</v>
          </cell>
        </row>
        <row r="103">
          <cell r="A103">
            <v>315196</v>
          </cell>
          <cell r="B103" t="str">
            <v>ARISTACARE AT MANCHESTER</v>
          </cell>
          <cell r="C103" t="str">
            <v>1770 TOBIAS AVENUE</v>
          </cell>
          <cell r="D103" t="str">
            <v>MANCHESTER</v>
          </cell>
          <cell r="E103" t="str">
            <v>NJ</v>
          </cell>
          <cell r="F103">
            <v>8759</v>
          </cell>
          <cell r="G103">
            <v>551</v>
          </cell>
          <cell r="H103" t="str">
            <v>Number of hospitalizations per 1000 long-stay resident days</v>
          </cell>
          <cell r="I103" t="str">
            <v>Long Stay</v>
          </cell>
          <cell r="J103">
            <v>1.5006630000000001</v>
          </cell>
          <cell r="K103">
            <v>1.3721190000000001</v>
          </cell>
          <cell r="L103">
            <v>1.401373</v>
          </cell>
          <cell r="M103"/>
          <cell r="N103" t="str">
            <v>Y</v>
          </cell>
          <cell r="O103" t="str">
            <v>20210401-20220331</v>
          </cell>
          <cell r="P103" t="str">
            <v>1770 TOBIAS AVENUE, MANCHESTER, NJ, 08759</v>
          </cell>
          <cell r="Q103">
            <v>44866</v>
          </cell>
        </row>
        <row r="104">
          <cell r="A104">
            <v>315198</v>
          </cell>
          <cell r="B104" t="str">
            <v>ADROIT CARE REHABILITATION AND NURSING CENTER</v>
          </cell>
          <cell r="C104" t="str">
            <v>1777 LAWRENCE STREET</v>
          </cell>
          <cell r="D104" t="str">
            <v>RAHWAY</v>
          </cell>
          <cell r="E104" t="str">
            <v>NJ</v>
          </cell>
          <cell r="F104">
            <v>7065</v>
          </cell>
          <cell r="G104">
            <v>551</v>
          </cell>
          <cell r="H104" t="str">
            <v>Number of hospitalizations per 1000 long-stay resident days</v>
          </cell>
          <cell r="I104" t="str">
            <v>Long Stay</v>
          </cell>
          <cell r="J104" t="str">
            <v>*</v>
          </cell>
          <cell r="K104"/>
          <cell r="L104"/>
          <cell r="M104">
            <v>9</v>
          </cell>
          <cell r="N104" t="str">
            <v>Y</v>
          </cell>
          <cell r="O104" t="str">
            <v>20210401-20220331</v>
          </cell>
          <cell r="P104" t="str">
            <v>1777 LAWRENCE STREET, RAHWAY, NJ, 07065</v>
          </cell>
          <cell r="Q104">
            <v>44866</v>
          </cell>
        </row>
        <row r="105">
          <cell r="A105">
            <v>315199</v>
          </cell>
          <cell r="B105" t="str">
            <v>IMPERIAL CARE CENTER</v>
          </cell>
          <cell r="C105" t="str">
            <v>919 GREEN GROVE ROAD</v>
          </cell>
          <cell r="D105" t="str">
            <v>NEPTUNE</v>
          </cell>
          <cell r="E105" t="str">
            <v>NJ</v>
          </cell>
          <cell r="F105">
            <v>7753</v>
          </cell>
          <cell r="G105">
            <v>551</v>
          </cell>
          <cell r="H105" t="str">
            <v>Number of hospitalizations per 1000 long-stay resident days</v>
          </cell>
          <cell r="I105" t="str">
            <v>Long Stay</v>
          </cell>
          <cell r="J105">
            <v>2.3176519999999998</v>
          </cell>
          <cell r="K105">
            <v>1.96038</v>
          </cell>
          <cell r="L105">
            <v>1.296395</v>
          </cell>
          <cell r="M105"/>
          <cell r="N105" t="str">
            <v>Y</v>
          </cell>
          <cell r="O105" t="str">
            <v>20210401-20220331</v>
          </cell>
          <cell r="P105" t="str">
            <v>919 GREEN GROVE ROAD, NEPTUNE, NJ, 07753</v>
          </cell>
          <cell r="Q105">
            <v>44866</v>
          </cell>
        </row>
        <row r="106">
          <cell r="A106">
            <v>315200</v>
          </cell>
          <cell r="B106" t="str">
            <v>ARISTACARE AT PARKSIDE</v>
          </cell>
          <cell r="C106" t="str">
            <v>400 W STIMPSON AVE</v>
          </cell>
          <cell r="D106" t="str">
            <v>LINDEN</v>
          </cell>
          <cell r="E106" t="str">
            <v>NJ</v>
          </cell>
          <cell r="F106">
            <v>7036</v>
          </cell>
          <cell r="G106">
            <v>551</v>
          </cell>
          <cell r="H106" t="str">
            <v>Number of hospitalizations per 1000 long-stay resident days</v>
          </cell>
          <cell r="I106" t="str">
            <v>Long Stay</v>
          </cell>
          <cell r="J106">
            <v>2.6257169999999999</v>
          </cell>
          <cell r="K106">
            <v>2.3139219999999998</v>
          </cell>
          <cell r="L106">
            <v>1.3506609999999999</v>
          </cell>
          <cell r="M106"/>
          <cell r="N106" t="str">
            <v>Y</v>
          </cell>
          <cell r="O106" t="str">
            <v>20210401-20220331</v>
          </cell>
          <cell r="P106" t="str">
            <v>400 W STIMPSON AVE, LINDEN, NJ, 07036</v>
          </cell>
          <cell r="Q106">
            <v>44866</v>
          </cell>
        </row>
        <row r="107">
          <cell r="A107">
            <v>315201</v>
          </cell>
          <cell r="B107" t="str">
            <v>CAMBRIDGE REHABILITATION AND HEALTHCARE CENTER</v>
          </cell>
          <cell r="C107" t="str">
            <v>255 EAST MAIN ST</v>
          </cell>
          <cell r="D107" t="str">
            <v>MOORESTOWN</v>
          </cell>
          <cell r="E107" t="str">
            <v>NJ</v>
          </cell>
          <cell r="F107">
            <v>8057</v>
          </cell>
          <cell r="G107">
            <v>551</v>
          </cell>
          <cell r="H107" t="str">
            <v>Number of hospitalizations per 1000 long-stay resident days</v>
          </cell>
          <cell r="I107" t="str">
            <v>Long Stay</v>
          </cell>
          <cell r="J107">
            <v>1.503741</v>
          </cell>
          <cell r="K107">
            <v>1.8278749999999999</v>
          </cell>
          <cell r="L107">
            <v>1.8630260000000001</v>
          </cell>
          <cell r="M107"/>
          <cell r="N107" t="str">
            <v>Y</v>
          </cell>
          <cell r="O107" t="str">
            <v>20210401-20220331</v>
          </cell>
          <cell r="P107" t="str">
            <v>255 EAST MAIN ST, MOORESTOWN, NJ, 08057</v>
          </cell>
          <cell r="Q107">
            <v>44866</v>
          </cell>
        </row>
        <row r="108">
          <cell r="A108">
            <v>315202</v>
          </cell>
          <cell r="B108" t="str">
            <v>LOPATCONG CENTER</v>
          </cell>
          <cell r="C108" t="str">
            <v>390 RED SCHOOL LANE</v>
          </cell>
          <cell r="D108" t="str">
            <v>PHILLIPSBURG</v>
          </cell>
          <cell r="E108" t="str">
            <v>NJ</v>
          </cell>
          <cell r="F108">
            <v>8865</v>
          </cell>
          <cell r="G108">
            <v>551</v>
          </cell>
          <cell r="H108" t="str">
            <v>Number of hospitalizations per 1000 long-stay resident days</v>
          </cell>
          <cell r="I108" t="str">
            <v>Long Stay</v>
          </cell>
          <cell r="J108">
            <v>1.1567160000000001</v>
          </cell>
          <cell r="K108">
            <v>1.051104</v>
          </cell>
          <cell r="L108">
            <v>1.3927210000000001</v>
          </cell>
          <cell r="M108"/>
          <cell r="N108" t="str">
            <v>Y</v>
          </cell>
          <cell r="O108" t="str">
            <v>20210401-20220331</v>
          </cell>
          <cell r="P108" t="str">
            <v>390 RED SCHOOL LANE, PHILLIPSBURG, NJ, 08865</v>
          </cell>
          <cell r="Q108">
            <v>44866</v>
          </cell>
        </row>
        <row r="109">
          <cell r="A109">
            <v>315204</v>
          </cell>
          <cell r="B109" t="str">
            <v>CANTERBURY AT CEDAR GROVE</v>
          </cell>
          <cell r="C109" t="str">
            <v>398 POMPTON AVENUE</v>
          </cell>
          <cell r="D109" t="str">
            <v>CEDAR GROVE</v>
          </cell>
          <cell r="E109" t="str">
            <v>NJ</v>
          </cell>
          <cell r="F109">
            <v>7009</v>
          </cell>
          <cell r="G109">
            <v>551</v>
          </cell>
          <cell r="H109" t="str">
            <v>Number of hospitalizations per 1000 long-stay resident days</v>
          </cell>
          <cell r="I109" t="str">
            <v>Long Stay</v>
          </cell>
          <cell r="J109">
            <v>0.82706900000000005</v>
          </cell>
          <cell r="K109">
            <v>0.63027900000000003</v>
          </cell>
          <cell r="L109">
            <v>1.167983</v>
          </cell>
          <cell r="M109"/>
          <cell r="N109" t="str">
            <v>Y</v>
          </cell>
          <cell r="O109" t="str">
            <v>20210401-20220331</v>
          </cell>
          <cell r="P109" t="str">
            <v>398 POMPTON AVENUE, CEDAR GROVE, NJ, 07009</v>
          </cell>
          <cell r="Q109">
            <v>44866</v>
          </cell>
        </row>
        <row r="110">
          <cell r="A110">
            <v>315205</v>
          </cell>
          <cell r="B110" t="str">
            <v>MAJESTIC CENTER FOR REHAB &amp; SUB-ACUTE CARE</v>
          </cell>
          <cell r="C110" t="str">
            <v>TWO COOPER PLAZA</v>
          </cell>
          <cell r="D110" t="str">
            <v>CAMDEN</v>
          </cell>
          <cell r="E110" t="str">
            <v>NJ</v>
          </cell>
          <cell r="F110">
            <v>8103</v>
          </cell>
          <cell r="G110">
            <v>551</v>
          </cell>
          <cell r="H110" t="str">
            <v>Number of hospitalizations per 1000 long-stay resident days</v>
          </cell>
          <cell r="I110" t="str">
            <v>Long Stay</v>
          </cell>
          <cell r="J110">
            <v>2.1441590000000001</v>
          </cell>
          <cell r="K110">
            <v>3.0086499999999998</v>
          </cell>
          <cell r="L110">
            <v>2.1506020000000001</v>
          </cell>
          <cell r="M110"/>
          <cell r="N110" t="str">
            <v>Y</v>
          </cell>
          <cell r="O110" t="str">
            <v>20210401-20220331</v>
          </cell>
          <cell r="P110" t="str">
            <v>TWO COOPER PLAZA, CAMDEN, NJ, 08103</v>
          </cell>
          <cell r="Q110">
            <v>44866</v>
          </cell>
        </row>
        <row r="111">
          <cell r="A111">
            <v>315206</v>
          </cell>
          <cell r="B111" t="str">
            <v>THE BAY AT MANAHAWKIN HEALTH AND REHAB CENTER</v>
          </cell>
          <cell r="C111" t="str">
            <v>1211 RT 72 WEST</v>
          </cell>
          <cell r="D111" t="str">
            <v>MANAHAWKIN</v>
          </cell>
          <cell r="E111" t="str">
            <v>NJ</v>
          </cell>
          <cell r="F111">
            <v>8050</v>
          </cell>
          <cell r="G111">
            <v>551</v>
          </cell>
          <cell r="H111" t="str">
            <v>Number of hospitalizations per 1000 long-stay resident days</v>
          </cell>
          <cell r="I111" t="str">
            <v>Long Stay</v>
          </cell>
          <cell r="J111">
            <v>3.2000500000000001</v>
          </cell>
          <cell r="K111">
            <v>3.2342659999999999</v>
          </cell>
          <cell r="L111">
            <v>1.5490459999999999</v>
          </cell>
          <cell r="M111"/>
          <cell r="N111" t="str">
            <v>Y</v>
          </cell>
          <cell r="O111" t="str">
            <v>20210401-20220331</v>
          </cell>
          <cell r="P111" t="str">
            <v>1211 RT 72 WEST, MANAHAWKIN, NJ, 08050</v>
          </cell>
          <cell r="Q111">
            <v>44866</v>
          </cell>
        </row>
        <row r="112">
          <cell r="A112">
            <v>315207</v>
          </cell>
          <cell r="B112" t="str">
            <v>COMPLETE CARE AT KRESSON VIEW, LLC</v>
          </cell>
          <cell r="C112" t="str">
            <v>2601 EVESHAM ROAD</v>
          </cell>
          <cell r="D112" t="str">
            <v>VOORHEES</v>
          </cell>
          <cell r="E112" t="str">
            <v>NJ</v>
          </cell>
          <cell r="F112">
            <v>8043</v>
          </cell>
          <cell r="G112">
            <v>551</v>
          </cell>
          <cell r="H112" t="str">
            <v>Number of hospitalizations per 1000 long-stay resident days</v>
          </cell>
          <cell r="I112" t="str">
            <v>Long Stay</v>
          </cell>
          <cell r="J112">
            <v>1.578562</v>
          </cell>
          <cell r="K112">
            <v>1.7510349999999999</v>
          </cell>
          <cell r="L112">
            <v>1.700115</v>
          </cell>
          <cell r="M112"/>
          <cell r="N112" t="str">
            <v>Y</v>
          </cell>
          <cell r="O112" t="str">
            <v>20210401-20220331</v>
          </cell>
          <cell r="P112" t="str">
            <v>2601 EVESHAM ROAD, VOORHEES, NJ, 08043</v>
          </cell>
          <cell r="Q112">
            <v>44866</v>
          </cell>
        </row>
        <row r="113">
          <cell r="A113">
            <v>315209</v>
          </cell>
          <cell r="B113" t="str">
            <v>HAMMONTON CENTER FOR REHABILITATION AND HEALTHCARE</v>
          </cell>
          <cell r="C113" t="str">
            <v>43 N WHITE HORSE PIKE</v>
          </cell>
          <cell r="D113" t="str">
            <v>HAMMONTON</v>
          </cell>
          <cell r="E113" t="str">
            <v>NJ</v>
          </cell>
          <cell r="F113">
            <v>8037</v>
          </cell>
          <cell r="G113">
            <v>551</v>
          </cell>
          <cell r="H113" t="str">
            <v>Number of hospitalizations per 1000 long-stay resident days</v>
          </cell>
          <cell r="I113" t="str">
            <v>Long Stay</v>
          </cell>
          <cell r="J113">
            <v>2.041512</v>
          </cell>
          <cell r="K113">
            <v>2.0667260000000001</v>
          </cell>
          <cell r="L113">
            <v>1.551588</v>
          </cell>
          <cell r="M113"/>
          <cell r="N113" t="str">
            <v>Y</v>
          </cell>
          <cell r="O113" t="str">
            <v>20210401-20220331</v>
          </cell>
          <cell r="P113" t="str">
            <v>43 N WHITE HORSE PIKE, HAMMONTON, NJ, 08037</v>
          </cell>
          <cell r="Q113">
            <v>44866</v>
          </cell>
        </row>
        <row r="114">
          <cell r="A114">
            <v>315210</v>
          </cell>
          <cell r="B114" t="str">
            <v>HEALTH CENTER AT GALLOWAY, THE</v>
          </cell>
          <cell r="C114" t="str">
            <v>66 WEST JIMMIE LEEDS ROAD</v>
          </cell>
          <cell r="D114" t="str">
            <v>GALLOWAY TOWNSHIP</v>
          </cell>
          <cell r="E114" t="str">
            <v>NJ</v>
          </cell>
          <cell r="F114">
            <v>8205</v>
          </cell>
          <cell r="G114">
            <v>551</v>
          </cell>
          <cell r="H114" t="str">
            <v>Number of hospitalizations per 1000 long-stay resident days</v>
          </cell>
          <cell r="I114" t="str">
            <v>Long Stay</v>
          </cell>
          <cell r="J114">
            <v>0.74646800000000002</v>
          </cell>
          <cell r="K114">
            <v>1.430104</v>
          </cell>
          <cell r="L114">
            <v>2.9363079999999999</v>
          </cell>
          <cell r="M114"/>
          <cell r="N114" t="str">
            <v>Y</v>
          </cell>
          <cell r="O114" t="str">
            <v>20210401-20220331</v>
          </cell>
          <cell r="P114" t="str">
            <v>66 WEST JIMMIE LEEDS ROAD, GALLOWAY TOWNSHIP, NJ, 08205</v>
          </cell>
          <cell r="Q114">
            <v>44866</v>
          </cell>
        </row>
        <row r="115">
          <cell r="A115">
            <v>315213</v>
          </cell>
          <cell r="B115" t="str">
            <v>WILLOW SPRINGS REHABILITATION AND HEALTHCARE CTR</v>
          </cell>
          <cell r="C115" t="str">
            <v>1049 BURNT TAVERN ROAD</v>
          </cell>
          <cell r="D115" t="str">
            <v>BRICK</v>
          </cell>
          <cell r="E115" t="str">
            <v>NJ</v>
          </cell>
          <cell r="F115">
            <v>8724</v>
          </cell>
          <cell r="G115">
            <v>551</v>
          </cell>
          <cell r="H115" t="str">
            <v>Number of hospitalizations per 1000 long-stay resident days</v>
          </cell>
          <cell r="I115" t="str">
            <v>Long Stay</v>
          </cell>
          <cell r="J115">
            <v>1.460936</v>
          </cell>
          <cell r="K115">
            <v>1.5035210000000001</v>
          </cell>
          <cell r="L115">
            <v>1.5773349999999999</v>
          </cell>
          <cell r="M115"/>
          <cell r="N115" t="str">
            <v>Y</v>
          </cell>
          <cell r="O115" t="str">
            <v>20210401-20220331</v>
          </cell>
          <cell r="P115" t="str">
            <v>1049 BURNT TAVERN ROAD, BRICK, NJ, 08724</v>
          </cell>
          <cell r="Q115">
            <v>44866</v>
          </cell>
        </row>
        <row r="116">
          <cell r="A116">
            <v>315214</v>
          </cell>
          <cell r="B116" t="str">
            <v>ARISTACARE AT CEDAR OAKS</v>
          </cell>
          <cell r="C116" t="str">
            <v>1311 DURHAM AVENUE</v>
          </cell>
          <cell r="D116" t="str">
            <v>SOUTH PLAINFIELD</v>
          </cell>
          <cell r="E116" t="str">
            <v>NJ</v>
          </cell>
          <cell r="F116">
            <v>7080</v>
          </cell>
          <cell r="G116">
            <v>551</v>
          </cell>
          <cell r="H116" t="str">
            <v>Number of hospitalizations per 1000 long-stay resident days</v>
          </cell>
          <cell r="I116" t="str">
            <v>Long Stay</v>
          </cell>
          <cell r="J116">
            <v>1.8358589999999999</v>
          </cell>
          <cell r="K116">
            <v>1.879589</v>
          </cell>
          <cell r="L116">
            <v>1.5691660000000001</v>
          </cell>
          <cell r="M116"/>
          <cell r="N116" t="str">
            <v>Y</v>
          </cell>
          <cell r="O116" t="str">
            <v>20210401-20220331</v>
          </cell>
          <cell r="P116" t="str">
            <v>1311 DURHAM AVENUE, SOUTH PLAINFIELD, NJ, 07080</v>
          </cell>
          <cell r="Q116">
            <v>44866</v>
          </cell>
        </row>
        <row r="117">
          <cell r="A117">
            <v>315215</v>
          </cell>
          <cell r="B117" t="str">
            <v>GREENWOOD HOUSE HOME FOR THE JEWISH AGED</v>
          </cell>
          <cell r="C117" t="str">
            <v>53 WALTER STREET</v>
          </cell>
          <cell r="D117" t="str">
            <v>TRENTON</v>
          </cell>
          <cell r="E117" t="str">
            <v>NJ</v>
          </cell>
          <cell r="F117">
            <v>8628</v>
          </cell>
          <cell r="G117">
            <v>551</v>
          </cell>
          <cell r="H117" t="str">
            <v>Number of hospitalizations per 1000 long-stay resident days</v>
          </cell>
          <cell r="I117" t="str">
            <v>Long Stay</v>
          </cell>
          <cell r="J117">
            <v>1.769873</v>
          </cell>
          <cell r="K117">
            <v>1.4433689999999999</v>
          </cell>
          <cell r="L117">
            <v>1.2499150000000001</v>
          </cell>
          <cell r="M117"/>
          <cell r="N117" t="str">
            <v>Y</v>
          </cell>
          <cell r="O117" t="str">
            <v>20210401-20220331</v>
          </cell>
          <cell r="P117" t="str">
            <v>53 WALTER STREET, TRENTON, NJ, 08628</v>
          </cell>
          <cell r="Q117">
            <v>44866</v>
          </cell>
        </row>
        <row r="118">
          <cell r="A118">
            <v>315216</v>
          </cell>
          <cell r="B118" t="str">
            <v>COMPLETE CARE AT CEDAR GROVE</v>
          </cell>
          <cell r="C118" t="str">
            <v>536 RIDGE ROAD</v>
          </cell>
          <cell r="D118" t="str">
            <v>CEDAR GROVE</v>
          </cell>
          <cell r="E118" t="str">
            <v>NJ</v>
          </cell>
          <cell r="F118">
            <v>7009</v>
          </cell>
          <cell r="G118">
            <v>551</v>
          </cell>
          <cell r="H118" t="str">
            <v>Number of hospitalizations per 1000 long-stay resident days</v>
          </cell>
          <cell r="I118" t="str">
            <v>Long Stay</v>
          </cell>
          <cell r="J118">
            <v>1.6052500000000001</v>
          </cell>
          <cell r="K118">
            <v>1.579647</v>
          </cell>
          <cell r="L118">
            <v>1.5082139999999999</v>
          </cell>
          <cell r="M118"/>
          <cell r="N118" t="str">
            <v>Y</v>
          </cell>
          <cell r="O118" t="str">
            <v>20210401-20220331</v>
          </cell>
          <cell r="P118" t="str">
            <v>536 RIDGE ROAD, CEDAR GROVE, NJ, 07009</v>
          </cell>
          <cell r="Q118">
            <v>44866</v>
          </cell>
        </row>
        <row r="119">
          <cell r="A119">
            <v>315217</v>
          </cell>
          <cell r="B119" t="str">
            <v>ARISTACARE AT NORWOOD TERRACE</v>
          </cell>
          <cell r="C119" t="str">
            <v>40 NORWOOD AVENUE</v>
          </cell>
          <cell r="D119" t="str">
            <v>PLAINFIELD</v>
          </cell>
          <cell r="E119" t="str">
            <v>NJ</v>
          </cell>
          <cell r="F119">
            <v>7060</v>
          </cell>
          <cell r="G119">
            <v>551</v>
          </cell>
          <cell r="H119" t="str">
            <v>Number of hospitalizations per 1000 long-stay resident days</v>
          </cell>
          <cell r="I119" t="str">
            <v>Long Stay</v>
          </cell>
          <cell r="J119">
            <v>1.74057</v>
          </cell>
          <cell r="K119">
            <v>2.409192</v>
          </cell>
          <cell r="L119">
            <v>2.121413</v>
          </cell>
          <cell r="M119"/>
          <cell r="N119" t="str">
            <v>Y</v>
          </cell>
          <cell r="O119" t="str">
            <v>20210401-20220331</v>
          </cell>
          <cell r="P119" t="str">
            <v>40 NORWOOD AVENUE, PLAINFIELD, NJ, 07060</v>
          </cell>
          <cell r="Q119">
            <v>44866</v>
          </cell>
        </row>
        <row r="120">
          <cell r="A120">
            <v>315218</v>
          </cell>
          <cell r="B120" t="str">
            <v>SEACREST REHABILITATION AND HEALTHCARE CENTER</v>
          </cell>
          <cell r="C120" t="str">
            <v>1001 CENTER ST</v>
          </cell>
          <cell r="D120" t="str">
            <v>LITTLE EGG HARBOR TW</v>
          </cell>
          <cell r="E120" t="str">
            <v>NJ</v>
          </cell>
          <cell r="F120">
            <v>8087</v>
          </cell>
          <cell r="G120">
            <v>551</v>
          </cell>
          <cell r="H120" t="str">
            <v>Number of hospitalizations per 1000 long-stay resident days</v>
          </cell>
          <cell r="I120" t="str">
            <v>Long Stay</v>
          </cell>
          <cell r="J120">
            <v>1.7754490000000001</v>
          </cell>
          <cell r="K120">
            <v>1.6447369999999999</v>
          </cell>
          <cell r="L120">
            <v>1.419821</v>
          </cell>
          <cell r="M120"/>
          <cell r="N120" t="str">
            <v>Y</v>
          </cell>
          <cell r="O120" t="str">
            <v>20210401-20220331</v>
          </cell>
          <cell r="P120" t="str">
            <v>1001 CENTER ST, LITTLE EGG HARBOR TW, NJ, 08087</v>
          </cell>
          <cell r="Q120">
            <v>44866</v>
          </cell>
        </row>
        <row r="121">
          <cell r="A121">
            <v>315219</v>
          </cell>
          <cell r="B121" t="str">
            <v>COMPLETE CARE AT VOORHEES, LLC</v>
          </cell>
          <cell r="C121" t="str">
            <v>3001 EVESHAM ROAD</v>
          </cell>
          <cell r="D121" t="str">
            <v>VOORHEES</v>
          </cell>
          <cell r="E121" t="str">
            <v>NJ</v>
          </cell>
          <cell r="F121">
            <v>8043</v>
          </cell>
          <cell r="G121">
            <v>551</v>
          </cell>
          <cell r="H121" t="str">
            <v>Number of hospitalizations per 1000 long-stay resident days</v>
          </cell>
          <cell r="I121" t="str">
            <v>Long Stay</v>
          </cell>
          <cell r="J121">
            <v>2.3660389999999998</v>
          </cell>
          <cell r="K121">
            <v>3.7256559999999999</v>
          </cell>
          <cell r="L121">
            <v>2.4133830000000001</v>
          </cell>
          <cell r="M121"/>
          <cell r="N121" t="str">
            <v>Y</v>
          </cell>
          <cell r="O121" t="str">
            <v>20210401-20220331</v>
          </cell>
          <cell r="P121" t="str">
            <v>3001 EVESHAM ROAD, VOORHEES, NJ, 08043</v>
          </cell>
          <cell r="Q121">
            <v>44866</v>
          </cell>
        </row>
        <row r="122">
          <cell r="A122">
            <v>315221</v>
          </cell>
          <cell r="B122" t="str">
            <v>COMPLETE CARE AT HAMILTON, LLC</v>
          </cell>
          <cell r="C122" t="str">
            <v>56 HAMILTON AVENUE</v>
          </cell>
          <cell r="D122" t="str">
            <v>PASSAIC</v>
          </cell>
          <cell r="E122" t="str">
            <v>NJ</v>
          </cell>
          <cell r="F122">
            <v>7055</v>
          </cell>
          <cell r="G122">
            <v>551</v>
          </cell>
          <cell r="H122" t="str">
            <v>Number of hospitalizations per 1000 long-stay resident days</v>
          </cell>
          <cell r="I122" t="str">
            <v>Long Stay</v>
          </cell>
          <cell r="J122">
            <v>1.2855559999999999</v>
          </cell>
          <cell r="K122">
            <v>1.5261800000000001</v>
          </cell>
          <cell r="L122">
            <v>1.819534</v>
          </cell>
          <cell r="M122"/>
          <cell r="N122" t="str">
            <v>Y</v>
          </cell>
          <cell r="O122" t="str">
            <v>20210401-20220331</v>
          </cell>
          <cell r="P122" t="str">
            <v>56 HAMILTON AVENUE, PASSAIC, NJ, 07055</v>
          </cell>
          <cell r="Q122">
            <v>44866</v>
          </cell>
        </row>
        <row r="123">
          <cell r="A123">
            <v>315222</v>
          </cell>
          <cell r="B123" t="str">
            <v>BARNEGAT REHABILITATION AND NURSING CENTER</v>
          </cell>
          <cell r="C123" t="str">
            <v>859 WEST BAY AVE</v>
          </cell>
          <cell r="D123" t="str">
            <v>BARNEGAT</v>
          </cell>
          <cell r="E123" t="str">
            <v>NJ</v>
          </cell>
          <cell r="F123">
            <v>8005</v>
          </cell>
          <cell r="G123">
            <v>551</v>
          </cell>
          <cell r="H123" t="str">
            <v>Number of hospitalizations per 1000 long-stay resident days</v>
          </cell>
          <cell r="I123" t="str">
            <v>Long Stay</v>
          </cell>
          <cell r="J123">
            <v>2.8757779999999999</v>
          </cell>
          <cell r="K123">
            <v>3.0370520000000001</v>
          </cell>
          <cell r="L123">
            <v>1.6186100000000001</v>
          </cell>
          <cell r="M123"/>
          <cell r="N123" t="str">
            <v>Y</v>
          </cell>
          <cell r="O123" t="str">
            <v>20210401-20220331</v>
          </cell>
          <cell r="P123" t="str">
            <v>859 WEST BAY AVE, BARNEGAT, NJ, 08005</v>
          </cell>
          <cell r="Q123">
            <v>44866</v>
          </cell>
        </row>
        <row r="124">
          <cell r="A124">
            <v>315223</v>
          </cell>
          <cell r="B124" t="str">
            <v>HAMILTON CONTINUING CARE</v>
          </cell>
          <cell r="C124" t="str">
            <v>1059 EDINBURG ROAD</v>
          </cell>
          <cell r="D124" t="str">
            <v>HAMILTON</v>
          </cell>
          <cell r="E124" t="str">
            <v>NJ</v>
          </cell>
          <cell r="F124">
            <v>8690</v>
          </cell>
          <cell r="G124">
            <v>551</v>
          </cell>
          <cell r="H124" t="str">
            <v>Number of hospitalizations per 1000 long-stay resident days</v>
          </cell>
          <cell r="I124" t="str">
            <v>Long Stay</v>
          </cell>
          <cell r="J124">
            <v>1.7066079999999999</v>
          </cell>
          <cell r="K124">
            <v>1.473975</v>
          </cell>
          <cell r="L124">
            <v>1.3237369999999999</v>
          </cell>
          <cell r="M124"/>
          <cell r="N124" t="str">
            <v>Y</v>
          </cell>
          <cell r="O124" t="str">
            <v>20210401-20220331</v>
          </cell>
          <cell r="P124" t="str">
            <v>1059 EDINBURG ROAD, HAMILTON, NJ, 08690</v>
          </cell>
          <cell r="Q124">
            <v>44866</v>
          </cell>
        </row>
        <row r="125">
          <cell r="A125">
            <v>315224</v>
          </cell>
          <cell r="B125" t="str">
            <v>FOREST MANOR HCC</v>
          </cell>
          <cell r="C125" t="str">
            <v>145 STATE PARK ROAD</v>
          </cell>
          <cell r="D125" t="str">
            <v>HOPE</v>
          </cell>
          <cell r="E125" t="str">
            <v>NJ</v>
          </cell>
          <cell r="F125">
            <v>7844</v>
          </cell>
          <cell r="G125">
            <v>551</v>
          </cell>
          <cell r="H125" t="str">
            <v>Number of hospitalizations per 1000 long-stay resident days</v>
          </cell>
          <cell r="I125" t="str">
            <v>Long Stay</v>
          </cell>
          <cell r="J125">
            <v>1.2204090000000001</v>
          </cell>
          <cell r="K125">
            <v>1.2379020000000001</v>
          </cell>
          <cell r="L125">
            <v>1.5546279999999999</v>
          </cell>
          <cell r="M125"/>
          <cell r="N125" t="str">
            <v>Y</v>
          </cell>
          <cell r="O125" t="str">
            <v>20210401-20220331</v>
          </cell>
          <cell r="P125" t="str">
            <v>145 STATE PARK ROAD, HOPE, NJ, 07844</v>
          </cell>
          <cell r="Q125">
            <v>44866</v>
          </cell>
        </row>
        <row r="126">
          <cell r="A126">
            <v>315225</v>
          </cell>
          <cell r="B126" t="str">
            <v>RIVERFRONT REHABILITATION AND HEALTHCARE CENTER</v>
          </cell>
          <cell r="C126" t="str">
            <v>5101 NORTH PARK DRIVE</v>
          </cell>
          <cell r="D126" t="str">
            <v>PENNSAUKEN</v>
          </cell>
          <cell r="E126" t="str">
            <v>NJ</v>
          </cell>
          <cell r="F126">
            <v>8109</v>
          </cell>
          <cell r="G126">
            <v>551</v>
          </cell>
          <cell r="H126" t="str">
            <v>Number of hospitalizations per 1000 long-stay resident days</v>
          </cell>
          <cell r="I126" t="str">
            <v>Long Stay</v>
          </cell>
          <cell r="J126">
            <v>1.3722829999999999</v>
          </cell>
          <cell r="K126">
            <v>1.4336310000000001</v>
          </cell>
          <cell r="L126">
            <v>1.6011770000000001</v>
          </cell>
          <cell r="M126"/>
          <cell r="N126" t="str">
            <v>Y</v>
          </cell>
          <cell r="O126" t="str">
            <v>20210401-20220331</v>
          </cell>
          <cell r="P126" t="str">
            <v>5101 NORTH PARK DRIVE, PENNSAUKEN, NJ, 08109</v>
          </cell>
          <cell r="Q126">
            <v>44866</v>
          </cell>
        </row>
        <row r="127">
          <cell r="A127">
            <v>315226</v>
          </cell>
          <cell r="B127" t="str">
            <v>HUNTERDON CARE CENTER</v>
          </cell>
          <cell r="C127" t="str">
            <v>1 LEISURE COURT</v>
          </cell>
          <cell r="D127" t="str">
            <v>FLEMINGTON</v>
          </cell>
          <cell r="E127" t="str">
            <v>NJ</v>
          </cell>
          <cell r="F127">
            <v>8822</v>
          </cell>
          <cell r="G127">
            <v>551</v>
          </cell>
          <cell r="H127" t="str">
            <v>Number of hospitalizations per 1000 long-stay resident days</v>
          </cell>
          <cell r="I127" t="str">
            <v>Long Stay</v>
          </cell>
          <cell r="J127">
            <v>0.66017999999999999</v>
          </cell>
          <cell r="K127">
            <v>0.46380700000000002</v>
          </cell>
          <cell r="L127">
            <v>1.076762</v>
          </cell>
          <cell r="M127"/>
          <cell r="N127" t="str">
            <v>Y</v>
          </cell>
          <cell r="O127" t="str">
            <v>20210401-20220331</v>
          </cell>
          <cell r="P127" t="str">
            <v>1 LEISURE COURT, FLEMINGTON, NJ, 08822</v>
          </cell>
          <cell r="Q127">
            <v>44866</v>
          </cell>
        </row>
        <row r="128">
          <cell r="A128">
            <v>315228</v>
          </cell>
          <cell r="B128" t="str">
            <v>COMPLETE CARE AT COURT HOUSE, LLC</v>
          </cell>
          <cell r="C128" t="str">
            <v>144 MAGNOLIA DRIVE</v>
          </cell>
          <cell r="D128" t="str">
            <v>CAPE MAY COURT HOUSE</v>
          </cell>
          <cell r="E128" t="str">
            <v>NJ</v>
          </cell>
          <cell r="F128">
            <v>8210</v>
          </cell>
          <cell r="G128">
            <v>551</v>
          </cell>
          <cell r="H128" t="str">
            <v>Number of hospitalizations per 1000 long-stay resident days</v>
          </cell>
          <cell r="I128" t="str">
            <v>Long Stay</v>
          </cell>
          <cell r="J128">
            <v>0.425595</v>
          </cell>
          <cell r="K128">
            <v>0.40276600000000001</v>
          </cell>
          <cell r="L128">
            <v>1.450445</v>
          </cell>
          <cell r="M128"/>
          <cell r="N128" t="str">
            <v>Y</v>
          </cell>
          <cell r="O128" t="str">
            <v>20210401-20220331</v>
          </cell>
          <cell r="P128" t="str">
            <v>144 MAGNOLIA DRIVE, CAPE MAY COURT HOUSE, NJ, 08210</v>
          </cell>
          <cell r="Q128">
            <v>44866</v>
          </cell>
        </row>
        <row r="129">
          <cell r="A129">
            <v>315229</v>
          </cell>
          <cell r="B129" t="str">
            <v>PHOENIX CENTER FOR REHABILITATION AND PEDIATRICS</v>
          </cell>
          <cell r="C129" t="str">
            <v>1433 RINGWOOD AVE</v>
          </cell>
          <cell r="D129" t="str">
            <v>HASKELL</v>
          </cell>
          <cell r="E129" t="str">
            <v>NJ</v>
          </cell>
          <cell r="F129">
            <v>7420</v>
          </cell>
          <cell r="G129">
            <v>551</v>
          </cell>
          <cell r="H129" t="str">
            <v>Number of hospitalizations per 1000 long-stay resident days</v>
          </cell>
          <cell r="I129" t="str">
            <v>Long Stay</v>
          </cell>
          <cell r="J129">
            <v>1.732526</v>
          </cell>
          <cell r="K129">
            <v>1.29199</v>
          </cell>
          <cell r="L129">
            <v>1.142943</v>
          </cell>
          <cell r="M129"/>
          <cell r="N129" t="str">
            <v>Y</v>
          </cell>
          <cell r="O129" t="str">
            <v>20210401-20220331</v>
          </cell>
          <cell r="P129" t="str">
            <v>1433 RINGWOOD AVE, HASKELL, NJ, 07420</v>
          </cell>
          <cell r="Q129">
            <v>44866</v>
          </cell>
        </row>
        <row r="130">
          <cell r="A130">
            <v>315231</v>
          </cell>
          <cell r="B130" t="str">
            <v>JEFFERSON HEALTH CARE CENTER</v>
          </cell>
          <cell r="C130" t="str">
            <v>535 EGG HARBOR ROAD</v>
          </cell>
          <cell r="D130" t="str">
            <v>SEWELL</v>
          </cell>
          <cell r="E130" t="str">
            <v>NJ</v>
          </cell>
          <cell r="F130">
            <v>8080</v>
          </cell>
          <cell r="G130">
            <v>551</v>
          </cell>
          <cell r="H130" t="str">
            <v>Number of hospitalizations per 1000 long-stay resident days</v>
          </cell>
          <cell r="I130" t="str">
            <v>Long Stay</v>
          </cell>
          <cell r="J130">
            <v>2.0471539999999999</v>
          </cell>
          <cell r="K130">
            <v>1.8338270000000001</v>
          </cell>
          <cell r="L130">
            <v>1.3729450000000001</v>
          </cell>
          <cell r="M130"/>
          <cell r="N130" t="str">
            <v>Y</v>
          </cell>
          <cell r="O130" t="str">
            <v>20210401-20220331</v>
          </cell>
          <cell r="P130" t="str">
            <v>535 EGG HARBOR ROAD, SEWELL, NJ, 08080</v>
          </cell>
          <cell r="Q130">
            <v>44866</v>
          </cell>
        </row>
        <row r="131">
          <cell r="A131">
            <v>315233</v>
          </cell>
          <cell r="B131" t="str">
            <v>LINCOLN SPECIALTY CARE CENTER</v>
          </cell>
          <cell r="C131" t="str">
            <v>1640 SOUTH LINCOLN AVENUE</v>
          </cell>
          <cell r="D131" t="str">
            <v>VINELAND</v>
          </cell>
          <cell r="E131" t="str">
            <v>NJ</v>
          </cell>
          <cell r="F131">
            <v>8360</v>
          </cell>
          <cell r="G131">
            <v>551</v>
          </cell>
          <cell r="H131" t="str">
            <v>Number of hospitalizations per 1000 long-stay resident days</v>
          </cell>
          <cell r="I131" t="str">
            <v>Long Stay</v>
          </cell>
          <cell r="J131">
            <v>3.2693590000000001</v>
          </cell>
          <cell r="K131">
            <v>3.2804630000000001</v>
          </cell>
          <cell r="L131">
            <v>1.5378639999999999</v>
          </cell>
          <cell r="M131"/>
          <cell r="N131" t="str">
            <v>Y</v>
          </cell>
          <cell r="O131" t="str">
            <v>20210401-20220331</v>
          </cell>
          <cell r="P131" t="str">
            <v>1640 SOUTH LINCOLN AVENUE, VINELAND, NJ, 08360</v>
          </cell>
          <cell r="Q131">
            <v>44866</v>
          </cell>
        </row>
        <row r="132">
          <cell r="A132">
            <v>315234</v>
          </cell>
          <cell r="B132" t="str">
            <v>ARBOR RIDGE REHABILITATION AND HEALTHCARE CENTER</v>
          </cell>
          <cell r="C132" t="str">
            <v>261 TERHUNE DRIVE</v>
          </cell>
          <cell r="D132" t="str">
            <v>WAYNE</v>
          </cell>
          <cell r="E132" t="str">
            <v>NJ</v>
          </cell>
          <cell r="F132">
            <v>7470</v>
          </cell>
          <cell r="G132">
            <v>551</v>
          </cell>
          <cell r="H132" t="str">
            <v>Number of hospitalizations per 1000 long-stay resident days</v>
          </cell>
          <cell r="I132" t="str">
            <v>Long Stay</v>
          </cell>
          <cell r="J132">
            <v>0.83428000000000002</v>
          </cell>
          <cell r="K132">
            <v>0.936643</v>
          </cell>
          <cell r="L132">
            <v>1.72071</v>
          </cell>
          <cell r="M132"/>
          <cell r="N132" t="str">
            <v>Y</v>
          </cell>
          <cell r="O132" t="str">
            <v>20210401-20220331</v>
          </cell>
          <cell r="P132" t="str">
            <v>261 TERHUNE DRIVE, WAYNE, NJ, 07470</v>
          </cell>
          <cell r="Q132">
            <v>44866</v>
          </cell>
        </row>
        <row r="133">
          <cell r="A133">
            <v>315235</v>
          </cell>
          <cell r="B133" t="str">
            <v>RIVERSIDE NURSING AND REHABILITATION CENTER</v>
          </cell>
          <cell r="C133" t="str">
            <v>325 JERSEY STREET</v>
          </cell>
          <cell r="D133" t="str">
            <v>TRENTON</v>
          </cell>
          <cell r="E133" t="str">
            <v>NJ</v>
          </cell>
          <cell r="F133">
            <v>8611</v>
          </cell>
          <cell r="G133">
            <v>551</v>
          </cell>
          <cell r="H133" t="str">
            <v>Number of hospitalizations per 1000 long-stay resident days</v>
          </cell>
          <cell r="I133" t="str">
            <v>Long Stay</v>
          </cell>
          <cell r="J133">
            <v>1.939252</v>
          </cell>
          <cell r="K133">
            <v>2.6892049999999998</v>
          </cell>
          <cell r="L133">
            <v>2.125372</v>
          </cell>
          <cell r="M133"/>
          <cell r="N133" t="str">
            <v>Y</v>
          </cell>
          <cell r="O133" t="str">
            <v>20210401-20220331</v>
          </cell>
          <cell r="P133" t="str">
            <v>325 JERSEY STREET, TRENTON, NJ, 08611</v>
          </cell>
          <cell r="Q133">
            <v>44866</v>
          </cell>
        </row>
        <row r="134">
          <cell r="A134">
            <v>315236</v>
          </cell>
          <cell r="B134" t="str">
            <v>SINAI POST ACUTE NURSING AND REHAB CENTER</v>
          </cell>
          <cell r="C134" t="str">
            <v>65 JAY STREET</v>
          </cell>
          <cell r="D134" t="str">
            <v>NEWARK</v>
          </cell>
          <cell r="E134" t="str">
            <v>NJ</v>
          </cell>
          <cell r="F134">
            <v>7103</v>
          </cell>
          <cell r="G134">
            <v>551</v>
          </cell>
          <cell r="H134" t="str">
            <v>Number of hospitalizations per 1000 long-stay resident days</v>
          </cell>
          <cell r="I134" t="str">
            <v>Long Stay</v>
          </cell>
          <cell r="J134">
            <v>1.3179540000000001</v>
          </cell>
          <cell r="K134">
            <v>1.1288640000000001</v>
          </cell>
          <cell r="L134">
            <v>1.312765</v>
          </cell>
          <cell r="M134"/>
          <cell r="N134" t="str">
            <v>Y</v>
          </cell>
          <cell r="O134" t="str">
            <v>20210401-20220331</v>
          </cell>
          <cell r="P134" t="str">
            <v>65 JAY STREET, NEWARK, NJ, 07103</v>
          </cell>
          <cell r="Q134">
            <v>44866</v>
          </cell>
        </row>
        <row r="135">
          <cell r="A135">
            <v>315237</v>
          </cell>
          <cell r="B135" t="str">
            <v>SOUTHGATE HEALTH CARE CTR</v>
          </cell>
          <cell r="C135" t="str">
            <v>449 S PENNSVILLE-AUBURN ROAD</v>
          </cell>
          <cell r="D135" t="str">
            <v>CARNEYS POINT</v>
          </cell>
          <cell r="E135" t="str">
            <v>NJ</v>
          </cell>
          <cell r="F135">
            <v>8069</v>
          </cell>
          <cell r="G135">
            <v>551</v>
          </cell>
          <cell r="H135" t="str">
            <v>Number of hospitalizations per 1000 long-stay resident days</v>
          </cell>
          <cell r="I135" t="str">
            <v>Long Stay</v>
          </cell>
          <cell r="J135">
            <v>1.5648230000000001</v>
          </cell>
          <cell r="K135">
            <v>1.6392599999999999</v>
          </cell>
          <cell r="L135">
            <v>1.6055649999999999</v>
          </cell>
          <cell r="M135"/>
          <cell r="N135" t="str">
            <v>Y</v>
          </cell>
          <cell r="O135" t="str">
            <v>20210401-20220331</v>
          </cell>
          <cell r="P135" t="str">
            <v>449 S PENNSVILLE-AUBURN ROAD, CARNEYS POINT, NJ, 08069</v>
          </cell>
          <cell r="Q135">
            <v>44866</v>
          </cell>
        </row>
        <row r="136">
          <cell r="A136">
            <v>315239</v>
          </cell>
          <cell r="B136" t="str">
            <v>CHILDRENS SPECIALIZED HOSPITAL MOUNTAINSIDE</v>
          </cell>
          <cell r="C136" t="str">
            <v>150 NEW PROVIDENCE ROAD</v>
          </cell>
          <cell r="D136" t="str">
            <v>MOUNTAINSIDE</v>
          </cell>
          <cell r="E136" t="str">
            <v>NJ</v>
          </cell>
          <cell r="F136">
            <v>7092</v>
          </cell>
          <cell r="G136">
            <v>551</v>
          </cell>
          <cell r="H136" t="str">
            <v>Number of hospitalizations per 1000 long-stay resident days</v>
          </cell>
          <cell r="I136" t="str">
            <v>Long Stay</v>
          </cell>
          <cell r="J136" t="str">
            <v>---</v>
          </cell>
          <cell r="K136"/>
          <cell r="L136"/>
          <cell r="M136">
            <v>10</v>
          </cell>
          <cell r="N136" t="str">
            <v>Y</v>
          </cell>
          <cell r="O136" t="str">
            <v>20210401-20220331</v>
          </cell>
          <cell r="P136" t="str">
            <v>150 NEW PROVIDENCE ROAD, MOUNTAINSIDE, NJ, 07092</v>
          </cell>
          <cell r="Q136">
            <v>44866</v>
          </cell>
        </row>
        <row r="137">
          <cell r="A137">
            <v>315243</v>
          </cell>
          <cell r="B137" t="str">
            <v>MILLVILLE CENTER</v>
          </cell>
          <cell r="C137" t="str">
            <v>54 N SHARP STREET</v>
          </cell>
          <cell r="D137" t="str">
            <v>MILLVILLE</v>
          </cell>
          <cell r="E137" t="str">
            <v>NJ</v>
          </cell>
          <cell r="F137">
            <v>8332</v>
          </cell>
          <cell r="G137">
            <v>551</v>
          </cell>
          <cell r="H137" t="str">
            <v>Number of hospitalizations per 1000 long-stay resident days</v>
          </cell>
          <cell r="I137" t="str">
            <v>Long Stay</v>
          </cell>
          <cell r="J137">
            <v>1.5937269999999999</v>
          </cell>
          <cell r="K137">
            <v>1.4634640000000001</v>
          </cell>
          <cell r="L137">
            <v>1.407386</v>
          </cell>
          <cell r="M137"/>
          <cell r="N137" t="str">
            <v>Y</v>
          </cell>
          <cell r="O137" t="str">
            <v>20210401-20220331</v>
          </cell>
          <cell r="P137" t="str">
            <v>54 N SHARP STREET, MILLVILLE, NJ, 08332</v>
          </cell>
          <cell r="Q137">
            <v>44866</v>
          </cell>
        </row>
        <row r="138">
          <cell r="A138">
            <v>315244</v>
          </cell>
          <cell r="B138" t="str">
            <v>PREFERRED CARE AT ABSECON</v>
          </cell>
          <cell r="C138" t="str">
            <v>1020 PITNEY ROAD</v>
          </cell>
          <cell r="D138" t="str">
            <v>ABSECON</v>
          </cell>
          <cell r="E138" t="str">
            <v>NJ</v>
          </cell>
          <cell r="F138">
            <v>8201</v>
          </cell>
          <cell r="G138">
            <v>551</v>
          </cell>
          <cell r="H138" t="str">
            <v>Number of hospitalizations per 1000 long-stay resident days</v>
          </cell>
          <cell r="I138" t="str">
            <v>Long Stay</v>
          </cell>
          <cell r="J138">
            <v>1.6159250000000001</v>
          </cell>
          <cell r="K138">
            <v>1.717015</v>
          </cell>
          <cell r="L138">
            <v>1.628539</v>
          </cell>
          <cell r="M138"/>
          <cell r="N138" t="str">
            <v>Y</v>
          </cell>
          <cell r="O138" t="str">
            <v>20210401-20220331</v>
          </cell>
          <cell r="P138" t="str">
            <v>1020 PITNEY ROAD, ABSECON, NJ, 08201</v>
          </cell>
          <cell r="Q138">
            <v>44866</v>
          </cell>
        </row>
        <row r="139">
          <cell r="A139">
            <v>315245</v>
          </cell>
          <cell r="B139" t="str">
            <v>ARISTACARE AT CHERRY HILL</v>
          </cell>
          <cell r="C139" t="str">
            <v>1399 CHAPEL AVE WEST</v>
          </cell>
          <cell r="D139" t="str">
            <v>CHERRY HILL</v>
          </cell>
          <cell r="E139" t="str">
            <v>NJ</v>
          </cell>
          <cell r="F139">
            <v>8002</v>
          </cell>
          <cell r="G139">
            <v>551</v>
          </cell>
          <cell r="H139" t="str">
            <v>Number of hospitalizations per 1000 long-stay resident days</v>
          </cell>
          <cell r="I139" t="str">
            <v>Long Stay</v>
          </cell>
          <cell r="J139">
            <v>2.1843059999999999</v>
          </cell>
          <cell r="K139">
            <v>1.955884</v>
          </cell>
          <cell r="L139">
            <v>1.372382</v>
          </cell>
          <cell r="M139"/>
          <cell r="N139" t="str">
            <v>Y</v>
          </cell>
          <cell r="O139" t="str">
            <v>20210401-20220331</v>
          </cell>
          <cell r="P139" t="str">
            <v>1399 CHAPEL AVE WEST, CHERRY HILL, NJ, 08002</v>
          </cell>
          <cell r="Q139">
            <v>44866</v>
          </cell>
        </row>
        <row r="140">
          <cell r="A140">
            <v>315246</v>
          </cell>
          <cell r="B140" t="str">
            <v>PROMEDICA SKILLED NURSING &amp; REHAB - WEST DEPTFORD</v>
          </cell>
          <cell r="C140" t="str">
            <v>550 JESSUP ROAD</v>
          </cell>
          <cell r="D140" t="str">
            <v>WEST DEPTFORD</v>
          </cell>
          <cell r="E140" t="str">
            <v>NJ</v>
          </cell>
          <cell r="F140">
            <v>8066</v>
          </cell>
          <cell r="G140">
            <v>551</v>
          </cell>
          <cell r="H140" t="str">
            <v>Number of hospitalizations per 1000 long-stay resident days</v>
          </cell>
          <cell r="I140" t="str">
            <v>Long Stay</v>
          </cell>
          <cell r="J140">
            <v>1.4526680000000001</v>
          </cell>
          <cell r="K140">
            <v>1.71393</v>
          </cell>
          <cell r="L140">
            <v>1.808306</v>
          </cell>
          <cell r="M140"/>
          <cell r="N140" t="str">
            <v>Y</v>
          </cell>
          <cell r="O140" t="str">
            <v>20210401-20220331</v>
          </cell>
          <cell r="P140" t="str">
            <v>550 JESSUP ROAD, WEST DEPTFORD, NJ, 08066</v>
          </cell>
          <cell r="Q140">
            <v>44866</v>
          </cell>
        </row>
        <row r="141">
          <cell r="A141">
            <v>315247</v>
          </cell>
          <cell r="B141" t="str">
            <v>HACKENSACK MERIDIAN HEALTH WEST CALDWELL C</v>
          </cell>
          <cell r="C141" t="str">
            <v>165 FAIRFIELD AVE</v>
          </cell>
          <cell r="D141" t="str">
            <v>WEST CALDWELL</v>
          </cell>
          <cell r="E141" t="str">
            <v>NJ</v>
          </cell>
          <cell r="F141">
            <v>7006</v>
          </cell>
          <cell r="G141">
            <v>551</v>
          </cell>
          <cell r="H141" t="str">
            <v>Number of hospitalizations per 1000 long-stay resident days</v>
          </cell>
          <cell r="I141" t="str">
            <v>Long Stay</v>
          </cell>
          <cell r="J141">
            <v>2.2001469999999999</v>
          </cell>
          <cell r="K141">
            <v>1.9247989999999999</v>
          </cell>
          <cell r="L141">
            <v>1.340846</v>
          </cell>
          <cell r="M141"/>
          <cell r="N141" t="str">
            <v>Y</v>
          </cell>
          <cell r="O141" t="str">
            <v>20210401-20220331</v>
          </cell>
          <cell r="P141" t="str">
            <v>165 FAIRFIELD AVE, WEST CALDWELL, NJ, 07006</v>
          </cell>
          <cell r="Q141">
            <v>44866</v>
          </cell>
        </row>
        <row r="142">
          <cell r="A142">
            <v>315249</v>
          </cell>
          <cell r="B142" t="str">
            <v>LINCOLN PARK CARE CENTER</v>
          </cell>
          <cell r="C142" t="str">
            <v>499 PINE BROOK ROAD</v>
          </cell>
          <cell r="D142" t="str">
            <v>LINCOLN PARK</v>
          </cell>
          <cell r="E142" t="str">
            <v>NJ</v>
          </cell>
          <cell r="F142">
            <v>7035</v>
          </cell>
          <cell r="G142">
            <v>551</v>
          </cell>
          <cell r="H142" t="str">
            <v>Number of hospitalizations per 1000 long-stay resident days</v>
          </cell>
          <cell r="I142" t="str">
            <v>Long Stay</v>
          </cell>
          <cell r="J142">
            <v>1.6253839999999999</v>
          </cell>
          <cell r="K142">
            <v>1.240156</v>
          </cell>
          <cell r="L142">
            <v>1.1694070000000001</v>
          </cell>
          <cell r="M142"/>
          <cell r="N142" t="str">
            <v>Y</v>
          </cell>
          <cell r="O142" t="str">
            <v>20210401-20220331</v>
          </cell>
          <cell r="P142" t="str">
            <v>499 PINE BROOK ROAD, LINCOLN PARK, NJ, 07035</v>
          </cell>
          <cell r="Q142">
            <v>44866</v>
          </cell>
        </row>
        <row r="143">
          <cell r="A143">
            <v>315251</v>
          </cell>
          <cell r="B143" t="str">
            <v>HARTWYCK AT OAK TREE</v>
          </cell>
          <cell r="C143" t="str">
            <v>2048 OAK TREE ROAD</v>
          </cell>
          <cell r="D143" t="str">
            <v>EDISON</v>
          </cell>
          <cell r="E143" t="str">
            <v>NJ</v>
          </cell>
          <cell r="F143">
            <v>8820</v>
          </cell>
          <cell r="G143">
            <v>551</v>
          </cell>
          <cell r="H143" t="str">
            <v>Number of hospitalizations per 1000 long-stay resident days</v>
          </cell>
          <cell r="I143" t="str">
            <v>Long Stay</v>
          </cell>
          <cell r="J143">
            <v>1.8584480000000001</v>
          </cell>
          <cell r="K143">
            <v>2.4630540000000001</v>
          </cell>
          <cell r="L143">
            <v>2.0312760000000001</v>
          </cell>
          <cell r="M143"/>
          <cell r="N143" t="str">
            <v>Y</v>
          </cell>
          <cell r="O143" t="str">
            <v>20210401-20220331</v>
          </cell>
          <cell r="P143" t="str">
            <v>2048 OAK TREE ROAD, EDISON, NJ, 08820</v>
          </cell>
          <cell r="Q143">
            <v>44866</v>
          </cell>
        </row>
        <row r="144">
          <cell r="A144">
            <v>315252</v>
          </cell>
          <cell r="B144" t="str">
            <v>BAYSHORE HEALTH CARE CENTER</v>
          </cell>
          <cell r="C144" t="str">
            <v>715 NORTH BEERS STREET</v>
          </cell>
          <cell r="D144" t="str">
            <v>HOLMDEL</v>
          </cell>
          <cell r="E144" t="str">
            <v>NJ</v>
          </cell>
          <cell r="F144">
            <v>7733</v>
          </cell>
          <cell r="G144">
            <v>551</v>
          </cell>
          <cell r="H144" t="str">
            <v>Number of hospitalizations per 1000 long-stay resident days</v>
          </cell>
          <cell r="I144" t="str">
            <v>Long Stay</v>
          </cell>
          <cell r="J144">
            <v>2.477757</v>
          </cell>
          <cell r="K144">
            <v>2.0662050000000001</v>
          </cell>
          <cell r="L144">
            <v>1.2780860000000001</v>
          </cell>
          <cell r="M144"/>
          <cell r="N144" t="str">
            <v>Y</v>
          </cell>
          <cell r="O144" t="str">
            <v>20210401-20220331</v>
          </cell>
          <cell r="P144" t="str">
            <v>715 NORTH BEERS STREET, HOLMDEL, NJ, 07733</v>
          </cell>
          <cell r="Q144">
            <v>44866</v>
          </cell>
        </row>
        <row r="145">
          <cell r="A145">
            <v>315253</v>
          </cell>
          <cell r="B145" t="str">
            <v>PARKER AT SOMERSET, INC</v>
          </cell>
          <cell r="C145" t="str">
            <v>15 DELLWOOD LANE</v>
          </cell>
          <cell r="D145" t="str">
            <v>SOMERSET</v>
          </cell>
          <cell r="E145" t="str">
            <v>NJ</v>
          </cell>
          <cell r="F145">
            <v>8873</v>
          </cell>
          <cell r="G145">
            <v>551</v>
          </cell>
          <cell r="H145" t="str">
            <v>Number of hospitalizations per 1000 long-stay resident days</v>
          </cell>
          <cell r="I145" t="str">
            <v>Long Stay</v>
          </cell>
          <cell r="J145">
            <v>1.5821179999999999</v>
          </cell>
          <cell r="K145">
            <v>1.107604</v>
          </cell>
          <cell r="L145">
            <v>1.072978</v>
          </cell>
          <cell r="M145"/>
          <cell r="N145" t="str">
            <v>Y</v>
          </cell>
          <cell r="O145" t="str">
            <v>20210401-20220331</v>
          </cell>
          <cell r="P145" t="str">
            <v>15 DELLWOOD LANE, SOMERSET, NJ, 08873</v>
          </cell>
          <cell r="Q145">
            <v>44866</v>
          </cell>
        </row>
        <row r="146">
          <cell r="A146">
            <v>315257</v>
          </cell>
          <cell r="B146" t="str">
            <v>CEDAR GROVE RESPIRATORY AND NURSING CENTER</v>
          </cell>
          <cell r="C146" t="str">
            <v>1420 SOUTH BLACK HORSE PIKE</v>
          </cell>
          <cell r="D146" t="str">
            <v>WILLIAMSTOWN</v>
          </cell>
          <cell r="E146" t="str">
            <v>NJ</v>
          </cell>
          <cell r="F146">
            <v>8094</v>
          </cell>
          <cell r="G146">
            <v>551</v>
          </cell>
          <cell r="H146" t="str">
            <v>Number of hospitalizations per 1000 long-stay resident days</v>
          </cell>
          <cell r="I146" t="str">
            <v>Long Stay</v>
          </cell>
          <cell r="J146">
            <v>1.5943499999999999</v>
          </cell>
          <cell r="K146">
            <v>2.842498</v>
          </cell>
          <cell r="L146">
            <v>2.7325110000000001</v>
          </cell>
          <cell r="M146"/>
          <cell r="N146" t="str">
            <v>Y</v>
          </cell>
          <cell r="O146" t="str">
            <v>20210401-20220331</v>
          </cell>
          <cell r="P146" t="str">
            <v>1420 SOUTH BLACK HORSE PIKE, WILLIAMSTOWN, NJ, 08094</v>
          </cell>
          <cell r="Q146">
            <v>44866</v>
          </cell>
        </row>
        <row r="147">
          <cell r="A147">
            <v>315259</v>
          </cell>
          <cell r="B147" t="str">
            <v>PROMEDICA SKILLED NURSING &amp; REHAB - MOUNTAINSIDE</v>
          </cell>
          <cell r="C147" t="str">
            <v>1180 ROUTE 22 WEST</v>
          </cell>
          <cell r="D147" t="str">
            <v>MOUNTAINSIDE</v>
          </cell>
          <cell r="E147" t="str">
            <v>NJ</v>
          </cell>
          <cell r="F147">
            <v>7092</v>
          </cell>
          <cell r="G147">
            <v>551</v>
          </cell>
          <cell r="H147" t="str">
            <v>Number of hospitalizations per 1000 long-stay resident days</v>
          </cell>
          <cell r="I147" t="str">
            <v>Long Stay</v>
          </cell>
          <cell r="J147">
            <v>1.188477</v>
          </cell>
          <cell r="K147">
            <v>1.15307</v>
          </cell>
          <cell r="L147">
            <v>1.486998</v>
          </cell>
          <cell r="M147"/>
          <cell r="N147" t="str">
            <v>Y</v>
          </cell>
          <cell r="O147" t="str">
            <v>20210401-20220331</v>
          </cell>
          <cell r="P147" t="str">
            <v>1180 ROUTE 22 WEST, MOUNTAINSIDE, NJ, 07092</v>
          </cell>
          <cell r="Q147">
            <v>44866</v>
          </cell>
        </row>
        <row r="148">
          <cell r="A148">
            <v>315260</v>
          </cell>
          <cell r="B148" t="str">
            <v>ASPEN HILLS HEALTHCARE CENTER</v>
          </cell>
          <cell r="C148" t="str">
            <v>600 PEMBERTON BROWN MILLS RD</v>
          </cell>
          <cell r="D148" t="str">
            <v>PEMBERTON</v>
          </cell>
          <cell r="E148" t="str">
            <v>NJ</v>
          </cell>
          <cell r="F148">
            <v>8068</v>
          </cell>
          <cell r="G148">
            <v>551</v>
          </cell>
          <cell r="H148" t="str">
            <v>Number of hospitalizations per 1000 long-stay resident days</v>
          </cell>
          <cell r="I148" t="str">
            <v>Long Stay</v>
          </cell>
          <cell r="J148">
            <v>1.7603759999999999</v>
          </cell>
          <cell r="K148">
            <v>1.6104099999999999</v>
          </cell>
          <cell r="L148">
            <v>1.402091</v>
          </cell>
          <cell r="M148"/>
          <cell r="N148" t="str">
            <v>Y</v>
          </cell>
          <cell r="O148" t="str">
            <v>20210401-20220331</v>
          </cell>
          <cell r="P148" t="str">
            <v>600 PEMBERTON BROWN MILLS RD, PEMBERTON, NJ, 08068</v>
          </cell>
          <cell r="Q148">
            <v>44866</v>
          </cell>
        </row>
        <row r="149">
          <cell r="A149">
            <v>315261</v>
          </cell>
          <cell r="B149" t="str">
            <v>LAKELAND HEALTH CARE CENTER</v>
          </cell>
          <cell r="C149" t="str">
            <v>25 FIFTH AVENUE</v>
          </cell>
          <cell r="D149" t="str">
            <v>HASKELL</v>
          </cell>
          <cell r="E149" t="str">
            <v>NJ</v>
          </cell>
          <cell r="F149">
            <v>7420</v>
          </cell>
          <cell r="G149">
            <v>551</v>
          </cell>
          <cell r="H149" t="str">
            <v>Number of hospitalizations per 1000 long-stay resident days</v>
          </cell>
          <cell r="I149" t="str">
            <v>Long Stay</v>
          </cell>
          <cell r="J149">
            <v>1.622841</v>
          </cell>
          <cell r="K149">
            <v>1.5250440000000001</v>
          </cell>
          <cell r="L149">
            <v>1.4402969999999999</v>
          </cell>
          <cell r="M149"/>
          <cell r="N149" t="str">
            <v>Y</v>
          </cell>
          <cell r="O149" t="str">
            <v>20210401-20220331</v>
          </cell>
          <cell r="P149" t="str">
            <v>25 FIFTH AVENUE, HASKELL, NJ, 07420</v>
          </cell>
          <cell r="Q149">
            <v>44866</v>
          </cell>
        </row>
        <row r="150">
          <cell r="A150">
            <v>315262</v>
          </cell>
          <cell r="B150" t="str">
            <v>HARROGATE</v>
          </cell>
          <cell r="C150" t="str">
            <v>400 LOCUST STREET</v>
          </cell>
          <cell r="D150" t="str">
            <v>LAKEWOOD</v>
          </cell>
          <cell r="E150" t="str">
            <v>NJ</v>
          </cell>
          <cell r="F150">
            <v>8701</v>
          </cell>
          <cell r="G150">
            <v>551</v>
          </cell>
          <cell r="H150" t="str">
            <v>Number of hospitalizations per 1000 long-stay resident days</v>
          </cell>
          <cell r="I150" t="str">
            <v>Long Stay</v>
          </cell>
          <cell r="J150">
            <v>0.37387399999999998</v>
          </cell>
          <cell r="K150">
            <v>0.26657199999999998</v>
          </cell>
          <cell r="L150">
            <v>1.092786</v>
          </cell>
          <cell r="M150"/>
          <cell r="N150" t="str">
            <v>Y</v>
          </cell>
          <cell r="O150" t="str">
            <v>20210401-20220331</v>
          </cell>
          <cell r="P150" t="str">
            <v>400 LOCUST STREET, LAKEWOOD, NJ, 08701</v>
          </cell>
          <cell r="Q150">
            <v>44866</v>
          </cell>
        </row>
        <row r="151">
          <cell r="A151">
            <v>315263</v>
          </cell>
          <cell r="B151" t="str">
            <v>PALACE REHABILITATION AND CARE CENTER, THE</v>
          </cell>
          <cell r="C151" t="str">
            <v>315 WEST MILL ROAD</v>
          </cell>
          <cell r="D151" t="str">
            <v>MAPLE SHADE</v>
          </cell>
          <cell r="E151" t="str">
            <v>NJ</v>
          </cell>
          <cell r="F151">
            <v>8052</v>
          </cell>
          <cell r="G151">
            <v>551</v>
          </cell>
          <cell r="H151" t="str">
            <v>Number of hospitalizations per 1000 long-stay resident days</v>
          </cell>
          <cell r="I151" t="str">
            <v>Long Stay</v>
          </cell>
          <cell r="J151">
            <v>2.3141180000000001</v>
          </cell>
          <cell r="K151">
            <v>1.790281</v>
          </cell>
          <cell r="L151">
            <v>1.1857169999999999</v>
          </cell>
          <cell r="M151"/>
          <cell r="N151" t="str">
            <v>Y</v>
          </cell>
          <cell r="O151" t="str">
            <v>20210401-20220331</v>
          </cell>
          <cell r="P151" t="str">
            <v>315 WEST MILL ROAD, MAPLE SHADE, NJ, 08052</v>
          </cell>
          <cell r="Q151">
            <v>44866</v>
          </cell>
        </row>
        <row r="152">
          <cell r="A152">
            <v>315264</v>
          </cell>
          <cell r="B152" t="str">
            <v>COMPLETE CARE AT BEY LEA, LLC</v>
          </cell>
          <cell r="C152" t="str">
            <v>1351 OLD FREEHOLD ROAD</v>
          </cell>
          <cell r="D152" t="str">
            <v>TOMS RIVER</v>
          </cell>
          <cell r="E152" t="str">
            <v>NJ</v>
          </cell>
          <cell r="F152">
            <v>8753</v>
          </cell>
          <cell r="G152">
            <v>551</v>
          </cell>
          <cell r="H152" t="str">
            <v>Number of hospitalizations per 1000 long-stay resident days</v>
          </cell>
          <cell r="I152" t="str">
            <v>Long Stay</v>
          </cell>
          <cell r="J152">
            <v>0.854514</v>
          </cell>
          <cell r="K152">
            <v>1.2623610000000001</v>
          </cell>
          <cell r="L152">
            <v>2.2641719999999999</v>
          </cell>
          <cell r="M152"/>
          <cell r="N152" t="str">
            <v>Y</v>
          </cell>
          <cell r="O152" t="str">
            <v>20210401-20220331</v>
          </cell>
          <cell r="P152" t="str">
            <v>1351 OLD FREEHOLD ROAD, TOMS RIVER, NJ, 08753</v>
          </cell>
          <cell r="Q152">
            <v>44866</v>
          </cell>
        </row>
        <row r="153">
          <cell r="A153">
            <v>315265</v>
          </cell>
          <cell r="B153" t="str">
            <v>COMPLETE CARE AT GREEN ACRES</v>
          </cell>
          <cell r="C153" t="str">
            <v>1931 LAKEWOOD ROAD</v>
          </cell>
          <cell r="D153" t="str">
            <v>TOMS RIVER</v>
          </cell>
          <cell r="E153" t="str">
            <v>NJ</v>
          </cell>
          <cell r="F153">
            <v>8755</v>
          </cell>
          <cell r="G153">
            <v>551</v>
          </cell>
          <cell r="H153" t="str">
            <v>Number of hospitalizations per 1000 long-stay resident days</v>
          </cell>
          <cell r="I153" t="str">
            <v>Long Stay</v>
          </cell>
          <cell r="J153">
            <v>0.67083700000000002</v>
          </cell>
          <cell r="K153">
            <v>0.71437099999999998</v>
          </cell>
          <cell r="L153">
            <v>1.6321190000000001</v>
          </cell>
          <cell r="M153"/>
          <cell r="N153" t="str">
            <v>Y</v>
          </cell>
          <cell r="O153" t="str">
            <v>20210401-20220331</v>
          </cell>
          <cell r="P153" t="str">
            <v>1931 LAKEWOOD ROAD, TOMS RIVER, NJ, 08755</v>
          </cell>
          <cell r="Q153">
            <v>44866</v>
          </cell>
        </row>
        <row r="154">
          <cell r="A154">
            <v>315266</v>
          </cell>
          <cell r="B154" t="str">
            <v>PARK CRESCENT HEALTHCARE &amp; REHABILITATION CENTER</v>
          </cell>
          <cell r="C154" t="str">
            <v>480 PARKWAY DRIVE</v>
          </cell>
          <cell r="D154" t="str">
            <v>EAST ORANGE</v>
          </cell>
          <cell r="E154" t="str">
            <v>NJ</v>
          </cell>
          <cell r="F154">
            <v>7017</v>
          </cell>
          <cell r="G154">
            <v>551</v>
          </cell>
          <cell r="H154" t="str">
            <v>Number of hospitalizations per 1000 long-stay resident days</v>
          </cell>
          <cell r="I154" t="str">
            <v>Long Stay</v>
          </cell>
          <cell r="J154">
            <v>2.2638240000000001</v>
          </cell>
          <cell r="K154">
            <v>2.4607230000000002</v>
          </cell>
          <cell r="L154">
            <v>1.665964</v>
          </cell>
          <cell r="M154"/>
          <cell r="N154" t="str">
            <v>Y</v>
          </cell>
          <cell r="O154" t="str">
            <v>20210401-20220331</v>
          </cell>
          <cell r="P154" t="str">
            <v>480 PARKWAY DRIVE, EAST ORANGE, NJ, 07017</v>
          </cell>
          <cell r="Q154">
            <v>44866</v>
          </cell>
        </row>
        <row r="155">
          <cell r="A155">
            <v>315267</v>
          </cell>
          <cell r="B155" t="str">
            <v>ABIGAIL HOUSE FOR NURSING &amp; REHABILITATION</v>
          </cell>
          <cell r="C155" t="str">
            <v>1105 -1115 LINDEN STREET</v>
          </cell>
          <cell r="D155" t="str">
            <v>CAMDEN</v>
          </cell>
          <cell r="E155" t="str">
            <v>NJ</v>
          </cell>
          <cell r="F155">
            <v>8102</v>
          </cell>
          <cell r="G155">
            <v>551</v>
          </cell>
          <cell r="H155" t="str">
            <v>Number of hospitalizations per 1000 long-stay resident days</v>
          </cell>
          <cell r="I155" t="str">
            <v>Long Stay</v>
          </cell>
          <cell r="J155">
            <v>1.5622609999999999</v>
          </cell>
          <cell r="K155">
            <v>1.3594440000000001</v>
          </cell>
          <cell r="L155">
            <v>1.333685</v>
          </cell>
          <cell r="M155"/>
          <cell r="N155" t="str">
            <v>Y</v>
          </cell>
          <cell r="O155" t="str">
            <v>20210401-20220331</v>
          </cell>
          <cell r="P155" t="str">
            <v>1105 -1115 LINDEN STREET, CAMDEN, NJ, 08102</v>
          </cell>
          <cell r="Q155">
            <v>44866</v>
          </cell>
        </row>
        <row r="156">
          <cell r="A156">
            <v>315268</v>
          </cell>
          <cell r="B156" t="str">
            <v>BROOKHAVEN HEALTH CARE CENTER</v>
          </cell>
          <cell r="C156" t="str">
            <v>120 PARK END PLACE</v>
          </cell>
          <cell r="D156" t="str">
            <v>EAST ORANGE</v>
          </cell>
          <cell r="E156" t="str">
            <v>NJ</v>
          </cell>
          <cell r="F156">
            <v>7018</v>
          </cell>
          <cell r="G156">
            <v>551</v>
          </cell>
          <cell r="H156" t="str">
            <v>Number of hospitalizations per 1000 long-stay resident days</v>
          </cell>
          <cell r="I156" t="str">
            <v>Long Stay</v>
          </cell>
          <cell r="J156">
            <v>2.3280810000000001</v>
          </cell>
          <cell r="K156">
            <v>2.6003579999999999</v>
          </cell>
          <cell r="L156">
            <v>1.711908</v>
          </cell>
          <cell r="M156"/>
          <cell r="N156" t="str">
            <v>Y</v>
          </cell>
          <cell r="O156" t="str">
            <v>20210401-20220331</v>
          </cell>
          <cell r="P156" t="str">
            <v>120 PARK END PLACE, EAST ORANGE, NJ, 07018</v>
          </cell>
          <cell r="Q156">
            <v>44866</v>
          </cell>
        </row>
        <row r="157">
          <cell r="A157">
            <v>315269</v>
          </cell>
          <cell r="B157" t="str">
            <v>VILLAGE POINT</v>
          </cell>
          <cell r="C157" t="str">
            <v>THREE DAVID BRAINERD DRIVE</v>
          </cell>
          <cell r="D157" t="str">
            <v>MONROE TOWNSHIP</v>
          </cell>
          <cell r="E157" t="str">
            <v>NJ</v>
          </cell>
          <cell r="F157">
            <v>8831</v>
          </cell>
          <cell r="G157">
            <v>551</v>
          </cell>
          <cell r="H157" t="str">
            <v>Number of hospitalizations per 1000 long-stay resident days</v>
          </cell>
          <cell r="I157" t="str">
            <v>Long Stay</v>
          </cell>
          <cell r="J157">
            <v>2.013452</v>
          </cell>
          <cell r="K157">
            <v>1.598033</v>
          </cell>
          <cell r="L157">
            <v>1.2164379999999999</v>
          </cell>
          <cell r="M157"/>
          <cell r="N157" t="str">
            <v>Y</v>
          </cell>
          <cell r="O157" t="str">
            <v>20210401-20220331</v>
          </cell>
          <cell r="P157" t="str">
            <v>THREE DAVID BRAINERD DRIVE, MONROE TOWNSHIP, NJ, 08831</v>
          </cell>
          <cell r="Q157">
            <v>44866</v>
          </cell>
        </row>
        <row r="158">
          <cell r="A158">
            <v>315271</v>
          </cell>
          <cell r="B158" t="str">
            <v>CARNEYS POINT REHABILITATION AND NURSING CENTER</v>
          </cell>
          <cell r="C158" t="str">
            <v>201 FIFTH AVENUE</v>
          </cell>
          <cell r="D158" t="str">
            <v>CARNEYS POINT</v>
          </cell>
          <cell r="E158" t="str">
            <v>NJ</v>
          </cell>
          <cell r="F158">
            <v>8069</v>
          </cell>
          <cell r="G158">
            <v>551</v>
          </cell>
          <cell r="H158" t="str">
            <v>Number of hospitalizations per 1000 long-stay resident days</v>
          </cell>
          <cell r="I158" t="str">
            <v>Long Stay</v>
          </cell>
          <cell r="J158">
            <v>1.849073</v>
          </cell>
          <cell r="K158">
            <v>1.478197</v>
          </cell>
          <cell r="L158">
            <v>1.2252460000000001</v>
          </cell>
          <cell r="M158"/>
          <cell r="N158" t="str">
            <v>Y</v>
          </cell>
          <cell r="O158" t="str">
            <v>20210401-20220331</v>
          </cell>
          <cell r="P158" t="str">
            <v>201 FIFTH AVENUE, CARNEYS POINT, NJ, 08069</v>
          </cell>
          <cell r="Q158">
            <v>44866</v>
          </cell>
        </row>
        <row r="159">
          <cell r="A159">
            <v>315273</v>
          </cell>
          <cell r="B159" t="str">
            <v>COMPLETE CARE AT WOODLANDS</v>
          </cell>
          <cell r="C159" t="str">
            <v>1400 WOODLAND AVE</v>
          </cell>
          <cell r="D159" t="str">
            <v>PLAINFIELD</v>
          </cell>
          <cell r="E159" t="str">
            <v>NJ</v>
          </cell>
          <cell r="F159">
            <v>7060</v>
          </cell>
          <cell r="G159">
            <v>551</v>
          </cell>
          <cell r="H159" t="str">
            <v>Number of hospitalizations per 1000 long-stay resident days</v>
          </cell>
          <cell r="I159" t="str">
            <v>Long Stay</v>
          </cell>
          <cell r="J159">
            <v>0.63164100000000001</v>
          </cell>
          <cell r="K159">
            <v>0.87456299999999998</v>
          </cell>
          <cell r="L159">
            <v>2.1221009999999998</v>
          </cell>
          <cell r="M159"/>
          <cell r="N159" t="str">
            <v>Y</v>
          </cell>
          <cell r="O159" t="str">
            <v>20210401-20220331</v>
          </cell>
          <cell r="P159" t="str">
            <v>1400 WOODLAND AVE, PLAINFIELD, NJ, 07060</v>
          </cell>
          <cell r="Q159">
            <v>44866</v>
          </cell>
        </row>
        <row r="160">
          <cell r="A160">
            <v>315274</v>
          </cell>
          <cell r="B160" t="str">
            <v>COMPLETE CARE AT LAURELTON, LLC</v>
          </cell>
          <cell r="C160" t="str">
            <v>475 JACK MARTIN BLVD</v>
          </cell>
          <cell r="D160" t="str">
            <v>BRICK</v>
          </cell>
          <cell r="E160" t="str">
            <v>NJ</v>
          </cell>
          <cell r="F160">
            <v>8724</v>
          </cell>
          <cell r="G160">
            <v>551</v>
          </cell>
          <cell r="H160" t="str">
            <v>Number of hospitalizations per 1000 long-stay resident days</v>
          </cell>
          <cell r="I160" t="str">
            <v>Long Stay</v>
          </cell>
          <cell r="J160">
            <v>1.541094</v>
          </cell>
          <cell r="K160">
            <v>2.0181629999999999</v>
          </cell>
          <cell r="L160">
            <v>2.007117</v>
          </cell>
          <cell r="M160"/>
          <cell r="N160" t="str">
            <v>Y</v>
          </cell>
          <cell r="O160" t="str">
            <v>20210401-20220331</v>
          </cell>
          <cell r="P160" t="str">
            <v>475 JACK MARTIN BLVD, BRICK, NJ, 08724</v>
          </cell>
          <cell r="Q160">
            <v>44866</v>
          </cell>
        </row>
        <row r="161">
          <cell r="A161">
            <v>315275</v>
          </cell>
          <cell r="B161" t="str">
            <v>CONCORD HEALTHCARE &amp; REHABILITATION CENTER</v>
          </cell>
          <cell r="C161" t="str">
            <v>963 OCEAN AVE</v>
          </cell>
          <cell r="D161" t="str">
            <v>LAKEWOOD</v>
          </cell>
          <cell r="E161" t="str">
            <v>NJ</v>
          </cell>
          <cell r="F161">
            <v>8701</v>
          </cell>
          <cell r="G161">
            <v>551</v>
          </cell>
          <cell r="H161" t="str">
            <v>Number of hospitalizations per 1000 long-stay resident days</v>
          </cell>
          <cell r="I161" t="str">
            <v>Long Stay</v>
          </cell>
          <cell r="J161">
            <v>1.151988</v>
          </cell>
          <cell r="K161">
            <v>0.97980500000000004</v>
          </cell>
          <cell r="L161">
            <v>1.303579</v>
          </cell>
          <cell r="M161"/>
          <cell r="N161" t="str">
            <v>Y</v>
          </cell>
          <cell r="O161" t="str">
            <v>20210401-20220331</v>
          </cell>
          <cell r="P161" t="str">
            <v>963 OCEAN AVE, LAKEWOOD, NJ, 08701</v>
          </cell>
          <cell r="Q161">
            <v>44866</v>
          </cell>
        </row>
        <row r="162">
          <cell r="A162">
            <v>315276</v>
          </cell>
          <cell r="B162" t="str">
            <v>COMPLETE CARE AT MILFORD MANOR LLC</v>
          </cell>
          <cell r="C162" t="str">
            <v>69 MAPLE ROAD</v>
          </cell>
          <cell r="D162" t="str">
            <v>WEST MILFORD</v>
          </cell>
          <cell r="E162" t="str">
            <v>NJ</v>
          </cell>
          <cell r="F162">
            <v>7480</v>
          </cell>
          <cell r="G162">
            <v>551</v>
          </cell>
          <cell r="H162" t="str">
            <v>Number of hospitalizations per 1000 long-stay resident days</v>
          </cell>
          <cell r="I162" t="str">
            <v>Long Stay</v>
          </cell>
          <cell r="J162">
            <v>1.2193890000000001</v>
          </cell>
          <cell r="K162">
            <v>1.121181</v>
          </cell>
          <cell r="L162">
            <v>1.4092199999999999</v>
          </cell>
          <cell r="M162"/>
          <cell r="N162" t="str">
            <v>Y</v>
          </cell>
          <cell r="O162" t="str">
            <v>20210401-20220331</v>
          </cell>
          <cell r="P162" t="str">
            <v>69 MAPLE ROAD, WEST MILFORD, NJ, 07480</v>
          </cell>
          <cell r="Q162">
            <v>44866</v>
          </cell>
        </row>
        <row r="163">
          <cell r="A163">
            <v>315279</v>
          </cell>
          <cell r="B163" t="str">
            <v>EMBASSY MANOR AT EDISON NURSING AND REHABILITATION</v>
          </cell>
          <cell r="C163" t="str">
            <v>10 BRUNSWICK AVENUE</v>
          </cell>
          <cell r="D163" t="str">
            <v>EDISON</v>
          </cell>
          <cell r="E163" t="str">
            <v>NJ</v>
          </cell>
          <cell r="F163">
            <v>8817</v>
          </cell>
          <cell r="G163">
            <v>551</v>
          </cell>
          <cell r="H163" t="str">
            <v>Number of hospitalizations per 1000 long-stay resident days</v>
          </cell>
          <cell r="I163" t="str">
            <v>Long Stay</v>
          </cell>
          <cell r="J163">
            <v>1.9526410000000001</v>
          </cell>
          <cell r="K163">
            <v>1.8722289999999999</v>
          </cell>
          <cell r="L163">
            <v>1.469541</v>
          </cell>
          <cell r="M163"/>
          <cell r="N163" t="str">
            <v>Y</v>
          </cell>
          <cell r="O163" t="str">
            <v>20210401-20220331</v>
          </cell>
          <cell r="P163" t="str">
            <v>10 BRUNSWICK AVENUE, EDISON, NJ, 08817</v>
          </cell>
          <cell r="Q163">
            <v>44866</v>
          </cell>
        </row>
        <row r="164">
          <cell r="A164">
            <v>315280</v>
          </cell>
          <cell r="B164" t="str">
            <v>SILVER HEALTHCARE CENTER</v>
          </cell>
          <cell r="C164" t="str">
            <v>1417 BRACE ROAD</v>
          </cell>
          <cell r="D164" t="str">
            <v>CHERRY HILL</v>
          </cell>
          <cell r="E164" t="str">
            <v>NJ</v>
          </cell>
          <cell r="F164">
            <v>8034</v>
          </cell>
          <cell r="G164">
            <v>551</v>
          </cell>
          <cell r="H164" t="str">
            <v>Number of hospitalizations per 1000 long-stay resident days</v>
          </cell>
          <cell r="I164" t="str">
            <v>Long Stay</v>
          </cell>
          <cell r="J164">
            <v>2.109791</v>
          </cell>
          <cell r="K164">
            <v>2.4062190000000001</v>
          </cell>
          <cell r="L164">
            <v>1.7479990000000001</v>
          </cell>
          <cell r="M164"/>
          <cell r="N164" t="str">
            <v>Y</v>
          </cell>
          <cell r="O164" t="str">
            <v>20210401-20220331</v>
          </cell>
          <cell r="P164" t="str">
            <v>1417 BRACE ROAD, CHERRY HILL, NJ, 08034</v>
          </cell>
          <cell r="Q164">
            <v>44866</v>
          </cell>
        </row>
        <row r="165">
          <cell r="A165">
            <v>315282</v>
          </cell>
          <cell r="B165" t="str">
            <v>EXCEL CARE AT MANALAPAN</v>
          </cell>
          <cell r="C165" t="str">
            <v>104 PENSION ROAD</v>
          </cell>
          <cell r="D165" t="str">
            <v>MANALAPAN</v>
          </cell>
          <cell r="E165" t="str">
            <v>NJ</v>
          </cell>
          <cell r="F165">
            <v>7726</v>
          </cell>
          <cell r="G165">
            <v>551</v>
          </cell>
          <cell r="H165" t="str">
            <v>Number of hospitalizations per 1000 long-stay resident days</v>
          </cell>
          <cell r="I165" t="str">
            <v>Long Stay</v>
          </cell>
          <cell r="J165">
            <v>2.3786040000000002</v>
          </cell>
          <cell r="K165">
            <v>1.846608</v>
          </cell>
          <cell r="L165">
            <v>1.1898660000000001</v>
          </cell>
          <cell r="M165"/>
          <cell r="N165" t="str">
            <v>Y</v>
          </cell>
          <cell r="O165" t="str">
            <v>20210401-20220331</v>
          </cell>
          <cell r="P165" t="str">
            <v>104 PENSION ROAD, MANALAPAN, NJ, 07726</v>
          </cell>
          <cell r="Q165">
            <v>44866</v>
          </cell>
        </row>
        <row r="166">
          <cell r="A166">
            <v>315283</v>
          </cell>
          <cell r="B166" t="str">
            <v>SOUTH MOUNTAIN HC</v>
          </cell>
          <cell r="C166" t="str">
            <v>2385 SPRINGFIELD AVENUE</v>
          </cell>
          <cell r="D166" t="str">
            <v>VAUXHALL</v>
          </cell>
          <cell r="E166" t="str">
            <v>NJ</v>
          </cell>
          <cell r="F166">
            <v>7088</v>
          </cell>
          <cell r="G166">
            <v>551</v>
          </cell>
          <cell r="H166" t="str">
            <v>Number of hospitalizations per 1000 long-stay resident days</v>
          </cell>
          <cell r="I166" t="str">
            <v>Long Stay</v>
          </cell>
          <cell r="J166">
            <v>1.2071609999999999</v>
          </cell>
          <cell r="K166">
            <v>1.431554</v>
          </cell>
          <cell r="L166">
            <v>1.8175570000000001</v>
          </cell>
          <cell r="M166"/>
          <cell r="N166" t="str">
            <v>Y</v>
          </cell>
          <cell r="O166" t="str">
            <v>20210401-20220331</v>
          </cell>
          <cell r="P166" t="str">
            <v>2385 SPRINGFIELD AVENUE, VAUXHALL, NJ, 07088</v>
          </cell>
          <cell r="Q166">
            <v>44866</v>
          </cell>
        </row>
        <row r="167">
          <cell r="A167">
            <v>315284</v>
          </cell>
          <cell r="B167" t="str">
            <v>COMPLETE CARE AT MONMOUTH, LLC</v>
          </cell>
          <cell r="C167" t="str">
            <v>229 BATH AVENUE</v>
          </cell>
          <cell r="D167" t="str">
            <v>LONG BRANCH</v>
          </cell>
          <cell r="E167" t="str">
            <v>NJ</v>
          </cell>
          <cell r="F167">
            <v>7740</v>
          </cell>
          <cell r="G167">
            <v>551</v>
          </cell>
          <cell r="H167" t="str">
            <v>Number of hospitalizations per 1000 long-stay resident days</v>
          </cell>
          <cell r="I167" t="str">
            <v>Long Stay</v>
          </cell>
          <cell r="J167">
            <v>1.9894769999999999</v>
          </cell>
          <cell r="K167">
            <v>1.778041</v>
          </cell>
          <cell r="L167">
            <v>1.369772</v>
          </cell>
          <cell r="M167"/>
          <cell r="N167" t="str">
            <v>Y</v>
          </cell>
          <cell r="O167" t="str">
            <v>20210401-20220331</v>
          </cell>
          <cell r="P167" t="str">
            <v>229 BATH AVENUE, LONG BRANCH, NJ, 07740</v>
          </cell>
          <cell r="Q167">
            <v>44866</v>
          </cell>
        </row>
        <row r="168">
          <cell r="A168">
            <v>315286</v>
          </cell>
          <cell r="B168" t="str">
            <v>HACKENSACK MERIDIAN HEALTH NURSING &amp; REHAB</v>
          </cell>
          <cell r="C168" t="str">
            <v>100 CHAPIN AVENUE</v>
          </cell>
          <cell r="D168" t="str">
            <v>RED BANK</v>
          </cell>
          <cell r="E168" t="str">
            <v>NJ</v>
          </cell>
          <cell r="F168">
            <v>7701</v>
          </cell>
          <cell r="G168">
            <v>551</v>
          </cell>
          <cell r="H168" t="str">
            <v>Number of hospitalizations per 1000 long-stay resident days</v>
          </cell>
          <cell r="I168" t="str">
            <v>Long Stay</v>
          </cell>
          <cell r="J168">
            <v>2.901125</v>
          </cell>
          <cell r="K168">
            <v>2.3881790000000001</v>
          </cell>
          <cell r="L168">
            <v>1.2616700000000001</v>
          </cell>
          <cell r="M168"/>
          <cell r="N168" t="str">
            <v>Y</v>
          </cell>
          <cell r="O168" t="str">
            <v>20210401-20220331</v>
          </cell>
          <cell r="P168" t="str">
            <v>100 CHAPIN AVENUE, RED BANK, NJ, 07701</v>
          </cell>
          <cell r="Q168">
            <v>44866</v>
          </cell>
        </row>
        <row r="169">
          <cell r="A169">
            <v>315288</v>
          </cell>
          <cell r="B169" t="str">
            <v>BARTLEY HEALTHCARE NURSING &amp; REHABILITATION</v>
          </cell>
          <cell r="C169" t="str">
            <v>175 BARTLEY ROAD</v>
          </cell>
          <cell r="D169" t="str">
            <v>JACKSON</v>
          </cell>
          <cell r="E169" t="str">
            <v>NJ</v>
          </cell>
          <cell r="F169">
            <v>8527</v>
          </cell>
          <cell r="G169">
            <v>551</v>
          </cell>
          <cell r="H169" t="str">
            <v>Number of hospitalizations per 1000 long-stay resident days</v>
          </cell>
          <cell r="I169" t="str">
            <v>Long Stay</v>
          </cell>
          <cell r="J169">
            <v>2.1418330000000001</v>
          </cell>
          <cell r="K169">
            <v>3.0120480000000001</v>
          </cell>
          <cell r="L169">
            <v>2.15537</v>
          </cell>
          <cell r="M169"/>
          <cell r="N169" t="str">
            <v>Y</v>
          </cell>
          <cell r="O169" t="str">
            <v>20210401-20220331</v>
          </cell>
          <cell r="P169" t="str">
            <v>175 BARTLEY ROAD, JACKSON, NJ, 08527</v>
          </cell>
          <cell r="Q169">
            <v>44866</v>
          </cell>
        </row>
        <row r="170">
          <cell r="A170">
            <v>315289</v>
          </cell>
          <cell r="B170" t="str">
            <v>VOORHEES PEDIATRIC FACILITY</v>
          </cell>
          <cell r="C170" t="str">
            <v>1304 LAUREL OAK ROAD</v>
          </cell>
          <cell r="D170" t="str">
            <v>VOORHEES</v>
          </cell>
          <cell r="E170" t="str">
            <v>NJ</v>
          </cell>
          <cell r="F170">
            <v>8043</v>
          </cell>
          <cell r="G170">
            <v>551</v>
          </cell>
          <cell r="H170" t="str">
            <v>Number of hospitalizations per 1000 long-stay resident days</v>
          </cell>
          <cell r="I170" t="str">
            <v>Long Stay</v>
          </cell>
          <cell r="J170" t="str">
            <v>*</v>
          </cell>
          <cell r="K170"/>
          <cell r="L170"/>
          <cell r="M170">
            <v>9</v>
          </cell>
          <cell r="N170" t="str">
            <v>Y</v>
          </cell>
          <cell r="O170" t="str">
            <v>20210401-20220331</v>
          </cell>
          <cell r="P170" t="str">
            <v>1304 LAUREL OAK ROAD, VOORHEES, NJ, 08043</v>
          </cell>
          <cell r="Q170">
            <v>44866</v>
          </cell>
        </row>
        <row r="171">
          <cell r="A171">
            <v>315290</v>
          </cell>
          <cell r="B171" t="str">
            <v>BUCKINGHAM AT NORWOOD, THE</v>
          </cell>
          <cell r="C171" t="str">
            <v>100 MCCLELLAN STREET</v>
          </cell>
          <cell r="D171" t="str">
            <v>NORWOOD</v>
          </cell>
          <cell r="E171" t="str">
            <v>NJ</v>
          </cell>
          <cell r="F171">
            <v>7648</v>
          </cell>
          <cell r="G171">
            <v>551</v>
          </cell>
          <cell r="H171" t="str">
            <v>Number of hospitalizations per 1000 long-stay resident days</v>
          </cell>
          <cell r="I171" t="str">
            <v>Long Stay</v>
          </cell>
          <cell r="J171">
            <v>1.621796</v>
          </cell>
          <cell r="K171">
            <v>1.4338390000000001</v>
          </cell>
          <cell r="L171">
            <v>1.3550310000000001</v>
          </cell>
          <cell r="M171"/>
          <cell r="N171" t="str">
            <v>Y</v>
          </cell>
          <cell r="O171" t="str">
            <v>20210401-20220331</v>
          </cell>
          <cell r="P171" t="str">
            <v>100 MCCLELLAN STREET, NORWOOD, NJ, 07648</v>
          </cell>
          <cell r="Q171">
            <v>44866</v>
          </cell>
        </row>
        <row r="172">
          <cell r="A172">
            <v>315291</v>
          </cell>
          <cell r="B172" t="str">
            <v>ATRIUM POST ACUTE CARE OF WAYNEVIEW</v>
          </cell>
          <cell r="C172" t="str">
            <v>2020 ROUTE 23 NORTH</v>
          </cell>
          <cell r="D172" t="str">
            <v>WAYNE</v>
          </cell>
          <cell r="E172" t="str">
            <v>NJ</v>
          </cell>
          <cell r="F172">
            <v>7470</v>
          </cell>
          <cell r="G172">
            <v>551</v>
          </cell>
          <cell r="H172" t="str">
            <v>Number of hospitalizations per 1000 long-stay resident days</v>
          </cell>
          <cell r="I172" t="str">
            <v>Long Stay</v>
          </cell>
          <cell r="J172">
            <v>0.72835000000000005</v>
          </cell>
          <cell r="K172">
            <v>0.87425299999999995</v>
          </cell>
          <cell r="L172">
            <v>1.839682</v>
          </cell>
          <cell r="M172"/>
          <cell r="N172" t="str">
            <v>Y</v>
          </cell>
          <cell r="O172" t="str">
            <v>20210401-20220331</v>
          </cell>
          <cell r="P172" t="str">
            <v>2020 ROUTE 23 NORTH, WAYNE, NJ, 07470</v>
          </cell>
          <cell r="Q172">
            <v>44866</v>
          </cell>
        </row>
        <row r="173">
          <cell r="A173">
            <v>315292</v>
          </cell>
          <cell r="B173" t="str">
            <v>APPLEWOOD ESTATES</v>
          </cell>
          <cell r="C173" t="str">
            <v>ONE APPLEWOOD DRIVE</v>
          </cell>
          <cell r="D173" t="str">
            <v>FREEHOLD</v>
          </cell>
          <cell r="E173" t="str">
            <v>NJ</v>
          </cell>
          <cell r="F173">
            <v>7728</v>
          </cell>
          <cell r="G173">
            <v>551</v>
          </cell>
          <cell r="H173" t="str">
            <v>Number of hospitalizations per 1000 long-stay resident days</v>
          </cell>
          <cell r="I173" t="str">
            <v>Long Stay</v>
          </cell>
          <cell r="J173">
            <v>1.186205</v>
          </cell>
          <cell r="K173">
            <v>0.78076199999999996</v>
          </cell>
          <cell r="L173">
            <v>1.008799</v>
          </cell>
          <cell r="M173"/>
          <cell r="N173" t="str">
            <v>Y</v>
          </cell>
          <cell r="O173" t="str">
            <v>20210401-20220331</v>
          </cell>
          <cell r="P173" t="str">
            <v>ONE APPLEWOOD DRIVE, FREEHOLD, NJ, 07728</v>
          </cell>
          <cell r="Q173">
            <v>44866</v>
          </cell>
        </row>
        <row r="174">
          <cell r="A174">
            <v>315293</v>
          </cell>
          <cell r="B174" t="str">
            <v>COMPLETE CARE AT WHITING</v>
          </cell>
          <cell r="C174" t="str">
            <v>3000 HILLTOP ROAD</v>
          </cell>
          <cell r="D174" t="str">
            <v>WHITING</v>
          </cell>
          <cell r="E174" t="str">
            <v>NJ</v>
          </cell>
          <cell r="F174">
            <v>8759</v>
          </cell>
          <cell r="G174">
            <v>551</v>
          </cell>
          <cell r="H174" t="str">
            <v>Number of hospitalizations per 1000 long-stay resident days</v>
          </cell>
          <cell r="I174" t="str">
            <v>Long Stay</v>
          </cell>
          <cell r="J174">
            <v>1.9032279999999999</v>
          </cell>
          <cell r="K174">
            <v>1.3005310000000001</v>
          </cell>
          <cell r="L174">
            <v>1.04731</v>
          </cell>
          <cell r="M174"/>
          <cell r="N174" t="str">
            <v>Y</v>
          </cell>
          <cell r="O174" t="str">
            <v>20210401-20220331</v>
          </cell>
          <cell r="P174" t="str">
            <v>3000 HILLTOP ROAD, WHITING, NJ, 08759</v>
          </cell>
          <cell r="Q174">
            <v>44866</v>
          </cell>
        </row>
        <row r="175">
          <cell r="A175">
            <v>315294</v>
          </cell>
          <cell r="B175" t="str">
            <v>CREST HAVEN NURSING AND REHABILITATION CENTER</v>
          </cell>
          <cell r="C175" t="str">
            <v>4 MOORE ROAD</v>
          </cell>
          <cell r="D175" t="str">
            <v>CAPE MAY COURT HOUSE</v>
          </cell>
          <cell r="E175" t="str">
            <v>NJ</v>
          </cell>
          <cell r="F175">
            <v>8210</v>
          </cell>
          <cell r="G175">
            <v>551</v>
          </cell>
          <cell r="H175" t="str">
            <v>Number of hospitalizations per 1000 long-stay resident days</v>
          </cell>
          <cell r="I175" t="str">
            <v>Long Stay</v>
          </cell>
          <cell r="J175">
            <v>1.4007860000000001</v>
          </cell>
          <cell r="K175">
            <v>0.97964499999999999</v>
          </cell>
          <cell r="L175">
            <v>1.0718700000000001</v>
          </cell>
          <cell r="M175"/>
          <cell r="N175" t="str">
            <v>Y</v>
          </cell>
          <cell r="O175" t="str">
            <v>20210401-20220331</v>
          </cell>
          <cell r="P175" t="str">
            <v>4 MOORE ROAD, CAPE MAY COURT HOUSE, NJ, 08210</v>
          </cell>
          <cell r="Q175">
            <v>44866</v>
          </cell>
        </row>
        <row r="176">
          <cell r="A176">
            <v>315295</v>
          </cell>
          <cell r="B176" t="str">
            <v>HACKENSACK MERIDIAN HEALTH NURSING &amp; REHAB</v>
          </cell>
          <cell r="C176" t="str">
            <v>50 POLIFLY ROAD</v>
          </cell>
          <cell r="D176" t="str">
            <v>HACKENSACK</v>
          </cell>
          <cell r="E176" t="str">
            <v>NJ</v>
          </cell>
          <cell r="F176">
            <v>7601</v>
          </cell>
          <cell r="G176">
            <v>551</v>
          </cell>
          <cell r="H176" t="str">
            <v>Number of hospitalizations per 1000 long-stay resident days</v>
          </cell>
          <cell r="I176" t="str">
            <v>Long Stay</v>
          </cell>
          <cell r="J176">
            <v>1.554332</v>
          </cell>
          <cell r="K176">
            <v>1.467082</v>
          </cell>
          <cell r="L176">
            <v>1.446625</v>
          </cell>
          <cell r="M176"/>
          <cell r="N176" t="str">
            <v>Y</v>
          </cell>
          <cell r="O176" t="str">
            <v>20210401-20220331</v>
          </cell>
          <cell r="P176" t="str">
            <v>50 POLIFLY ROAD, HACKENSACK, NJ, 07601</v>
          </cell>
          <cell r="Q176">
            <v>44866</v>
          </cell>
        </row>
        <row r="177">
          <cell r="A177">
            <v>315297</v>
          </cell>
          <cell r="B177" t="str">
            <v>ALLEGRIA AT THE FOUNTAINS</v>
          </cell>
          <cell r="C177" t="str">
            <v>114 HAYES MILL ROAD</v>
          </cell>
          <cell r="D177" t="str">
            <v>ATCO</v>
          </cell>
          <cell r="E177" t="str">
            <v>NJ</v>
          </cell>
          <cell r="F177">
            <v>8004</v>
          </cell>
          <cell r="G177">
            <v>551</v>
          </cell>
          <cell r="H177" t="str">
            <v>Number of hospitalizations per 1000 long-stay resident days</v>
          </cell>
          <cell r="I177" t="str">
            <v>Long Stay</v>
          </cell>
          <cell r="J177">
            <v>1.533004</v>
          </cell>
          <cell r="K177">
            <v>1.626738</v>
          </cell>
          <cell r="L177">
            <v>1.626371</v>
          </cell>
          <cell r="M177"/>
          <cell r="N177" t="str">
            <v>Y</v>
          </cell>
          <cell r="O177" t="str">
            <v>20210401-20220331</v>
          </cell>
          <cell r="P177" t="str">
            <v>114 HAYES MILL ROAD, ATCO, NJ, 08004</v>
          </cell>
          <cell r="Q177">
            <v>44866</v>
          </cell>
        </row>
        <row r="178">
          <cell r="A178">
            <v>315298</v>
          </cell>
          <cell r="B178" t="str">
            <v>CRESTWOOD MANOR</v>
          </cell>
          <cell r="C178" t="str">
            <v>50 LACEY ROAD</v>
          </cell>
          <cell r="D178" t="str">
            <v>WHITING</v>
          </cell>
          <cell r="E178" t="str">
            <v>NJ</v>
          </cell>
          <cell r="F178">
            <v>8759</v>
          </cell>
          <cell r="G178">
            <v>551</v>
          </cell>
          <cell r="H178" t="str">
            <v>Number of hospitalizations per 1000 long-stay resident days</v>
          </cell>
          <cell r="I178" t="str">
            <v>Long Stay</v>
          </cell>
          <cell r="J178">
            <v>2.9723579999999998</v>
          </cell>
          <cell r="K178">
            <v>2.0364420000000001</v>
          </cell>
          <cell r="L178">
            <v>1.050065</v>
          </cell>
          <cell r="M178"/>
          <cell r="N178" t="str">
            <v>Y</v>
          </cell>
          <cell r="O178" t="str">
            <v>20210401-20220331</v>
          </cell>
          <cell r="P178" t="str">
            <v>50 LACEY ROAD, WHITING, NJ, 08759</v>
          </cell>
          <cell r="Q178">
            <v>44866</v>
          </cell>
        </row>
        <row r="179">
          <cell r="A179">
            <v>315299</v>
          </cell>
          <cell r="B179" t="str">
            <v>KING MANOR CARE AND REHABILITATION CENTER</v>
          </cell>
          <cell r="C179" t="str">
            <v>2303 WEST BANGS AVE</v>
          </cell>
          <cell r="D179" t="str">
            <v>NEPTUNE</v>
          </cell>
          <cell r="E179" t="str">
            <v>NJ</v>
          </cell>
          <cell r="F179">
            <v>7753</v>
          </cell>
          <cell r="G179">
            <v>551</v>
          </cell>
          <cell r="H179" t="str">
            <v>Number of hospitalizations per 1000 long-stay resident days</v>
          </cell>
          <cell r="I179" t="str">
            <v>Long Stay</v>
          </cell>
          <cell r="J179">
            <v>3.1242200000000002</v>
          </cell>
          <cell r="K179">
            <v>2.8797259999999998</v>
          </cell>
          <cell r="L179">
            <v>1.4127160000000001</v>
          </cell>
          <cell r="M179"/>
          <cell r="N179" t="str">
            <v>Y</v>
          </cell>
          <cell r="O179" t="str">
            <v>20210401-20220331</v>
          </cell>
          <cell r="P179" t="str">
            <v>2303 WEST BANGS AVE, NEPTUNE, NJ, 07753</v>
          </cell>
          <cell r="Q179">
            <v>44866</v>
          </cell>
        </row>
        <row r="180">
          <cell r="A180">
            <v>315300</v>
          </cell>
          <cell r="B180" t="str">
            <v>ALARIS HEALTH AT HAMILTON PARK</v>
          </cell>
          <cell r="C180" t="str">
            <v>525 MONMOUTH STREET</v>
          </cell>
          <cell r="D180" t="str">
            <v>JERSEY CITY</v>
          </cell>
          <cell r="E180" t="str">
            <v>NJ</v>
          </cell>
          <cell r="F180">
            <v>7302</v>
          </cell>
          <cell r="G180">
            <v>551</v>
          </cell>
          <cell r="H180" t="str">
            <v>Number of hospitalizations per 1000 long-stay resident days</v>
          </cell>
          <cell r="I180" t="str">
            <v>Long Stay</v>
          </cell>
          <cell r="J180">
            <v>1.825202</v>
          </cell>
          <cell r="K180">
            <v>2.2373750000000001</v>
          </cell>
          <cell r="L180">
            <v>1.878768</v>
          </cell>
          <cell r="M180"/>
          <cell r="N180" t="str">
            <v>Y</v>
          </cell>
          <cell r="O180" t="str">
            <v>20210401-20220331</v>
          </cell>
          <cell r="P180" t="str">
            <v>525 MONMOUTH STREET, JERSEY CITY, NJ, 07302</v>
          </cell>
          <cell r="Q180">
            <v>44866</v>
          </cell>
        </row>
        <row r="181">
          <cell r="A181">
            <v>315302</v>
          </cell>
          <cell r="B181" t="str">
            <v>ROLLING HILLS CARE CENTER</v>
          </cell>
          <cell r="C181" t="str">
            <v>16 CRATETOWN ROAD</v>
          </cell>
          <cell r="D181" t="str">
            <v>LEBANON</v>
          </cell>
          <cell r="E181" t="str">
            <v>NJ</v>
          </cell>
          <cell r="F181">
            <v>8833</v>
          </cell>
          <cell r="G181">
            <v>551</v>
          </cell>
          <cell r="H181" t="str">
            <v>Number of hospitalizations per 1000 long-stay resident days</v>
          </cell>
          <cell r="I181" t="str">
            <v>Long Stay</v>
          </cell>
          <cell r="J181">
            <v>1.6412990000000001</v>
          </cell>
          <cell r="K181">
            <v>1.6387689999999999</v>
          </cell>
          <cell r="L181">
            <v>1.5302960000000001</v>
          </cell>
          <cell r="M181"/>
          <cell r="N181" t="str">
            <v>Y</v>
          </cell>
          <cell r="O181" t="str">
            <v>20210401-20220331</v>
          </cell>
          <cell r="P181" t="str">
            <v>16 CRATETOWN ROAD, LEBANON, NJ, 08833</v>
          </cell>
          <cell r="Q181">
            <v>44866</v>
          </cell>
        </row>
        <row r="182">
          <cell r="A182">
            <v>315303</v>
          </cell>
          <cell r="B182" t="str">
            <v>MORRIS VIEW HEALTHCARE CENTER</v>
          </cell>
          <cell r="C182" t="str">
            <v>540 WEST HANOVER AVENUE</v>
          </cell>
          <cell r="D182" t="str">
            <v>MORRISTOWN</v>
          </cell>
          <cell r="E182" t="str">
            <v>NJ</v>
          </cell>
          <cell r="F182">
            <v>7960</v>
          </cell>
          <cell r="G182">
            <v>551</v>
          </cell>
          <cell r="H182" t="str">
            <v>Number of hospitalizations per 1000 long-stay resident days</v>
          </cell>
          <cell r="I182" t="str">
            <v>Long Stay</v>
          </cell>
          <cell r="J182">
            <v>1.6654310000000001</v>
          </cell>
          <cell r="K182">
            <v>1.716094</v>
          </cell>
          <cell r="L182">
            <v>1.579283</v>
          </cell>
          <cell r="M182"/>
          <cell r="N182" t="str">
            <v>Y</v>
          </cell>
          <cell r="O182" t="str">
            <v>20210401-20220331</v>
          </cell>
          <cell r="P182" t="str">
            <v>540 WEST HANOVER AVENUE, MORRISTOWN, NJ, 07960</v>
          </cell>
          <cell r="Q182">
            <v>44866</v>
          </cell>
        </row>
        <row r="183">
          <cell r="A183">
            <v>315304</v>
          </cell>
          <cell r="B183" t="str">
            <v>WARREN HAVEN REHAB AND NURSING CENTER</v>
          </cell>
          <cell r="C183" t="str">
            <v>350 OXFORD ROAD</v>
          </cell>
          <cell r="D183" t="str">
            <v>OXFORD</v>
          </cell>
          <cell r="E183" t="str">
            <v>NJ</v>
          </cell>
          <cell r="F183">
            <v>7863</v>
          </cell>
          <cell r="G183">
            <v>551</v>
          </cell>
          <cell r="H183" t="str">
            <v>Number of hospitalizations per 1000 long-stay resident days</v>
          </cell>
          <cell r="I183" t="str">
            <v>Long Stay</v>
          </cell>
          <cell r="J183">
            <v>3.028178</v>
          </cell>
          <cell r="K183">
            <v>2.1423860000000001</v>
          </cell>
          <cell r="L183">
            <v>1.0843309999999999</v>
          </cell>
          <cell r="M183"/>
          <cell r="N183" t="str">
            <v>Y</v>
          </cell>
          <cell r="O183" t="str">
            <v>20210401-20220331</v>
          </cell>
          <cell r="P183" t="str">
            <v>350 OXFORD ROAD, OXFORD, NJ, 07863</v>
          </cell>
          <cell r="Q183">
            <v>44866</v>
          </cell>
        </row>
        <row r="184">
          <cell r="A184">
            <v>315305</v>
          </cell>
          <cell r="B184" t="str">
            <v>SPRING CREEK HEALTHCARE CENTER</v>
          </cell>
          <cell r="C184" t="str">
            <v>1 LINDBERGH AVENUE</v>
          </cell>
          <cell r="D184" t="str">
            <v>PERTH AMBOY</v>
          </cell>
          <cell r="E184" t="str">
            <v>NJ</v>
          </cell>
          <cell r="F184">
            <v>8861</v>
          </cell>
          <cell r="G184">
            <v>551</v>
          </cell>
          <cell r="H184" t="str">
            <v>Number of hospitalizations per 1000 long-stay resident days</v>
          </cell>
          <cell r="I184" t="str">
            <v>Long Stay</v>
          </cell>
          <cell r="J184">
            <v>2.4286919999999999</v>
          </cell>
          <cell r="K184">
            <v>1.8911659999999999</v>
          </cell>
          <cell r="L184">
            <v>1.193446</v>
          </cell>
          <cell r="M184"/>
          <cell r="N184" t="str">
            <v>Y</v>
          </cell>
          <cell r="O184" t="str">
            <v>20210401-20220331</v>
          </cell>
          <cell r="P184" t="str">
            <v>1 LINDBERGH AVENUE, PERTH AMBOY, NJ, 08861</v>
          </cell>
          <cell r="Q184">
            <v>44866</v>
          </cell>
        </row>
        <row r="185">
          <cell r="A185">
            <v>315306</v>
          </cell>
          <cell r="B185" t="str">
            <v>CARE ONE AT NEW MILFORD</v>
          </cell>
          <cell r="C185" t="str">
            <v>800 RIVER ROAD</v>
          </cell>
          <cell r="D185" t="str">
            <v>NEW MILFORD</v>
          </cell>
          <cell r="E185" t="str">
            <v>NJ</v>
          </cell>
          <cell r="F185">
            <v>7646</v>
          </cell>
          <cell r="G185">
            <v>551</v>
          </cell>
          <cell r="H185" t="str">
            <v>Number of hospitalizations per 1000 long-stay resident days</v>
          </cell>
          <cell r="I185" t="str">
            <v>Long Stay</v>
          </cell>
          <cell r="J185">
            <v>1.709077</v>
          </cell>
          <cell r="K185">
            <v>1.6039479999999999</v>
          </cell>
          <cell r="L185">
            <v>1.4383809999999999</v>
          </cell>
          <cell r="M185"/>
          <cell r="N185" t="str">
            <v>Y</v>
          </cell>
          <cell r="O185" t="str">
            <v>20210401-20220331</v>
          </cell>
          <cell r="P185" t="str">
            <v>800 RIVER ROAD, NEW MILFORD, NJ, 07646</v>
          </cell>
          <cell r="Q185">
            <v>44866</v>
          </cell>
        </row>
        <row r="186">
          <cell r="A186">
            <v>315307</v>
          </cell>
          <cell r="B186" t="str">
            <v>HARBORAGE, THE</v>
          </cell>
          <cell r="C186" t="str">
            <v>7600 RIVER ROAD</v>
          </cell>
          <cell r="D186" t="str">
            <v>NORTH BERGEN</v>
          </cell>
          <cell r="E186" t="str">
            <v>NJ</v>
          </cell>
          <cell r="F186">
            <v>7047</v>
          </cell>
          <cell r="G186">
            <v>551</v>
          </cell>
          <cell r="H186" t="str">
            <v>Number of hospitalizations per 1000 long-stay resident days</v>
          </cell>
          <cell r="I186" t="str">
            <v>Long Stay</v>
          </cell>
          <cell r="J186">
            <v>3.4680249999999999</v>
          </cell>
          <cell r="K186">
            <v>3.3957639999999998</v>
          </cell>
          <cell r="L186">
            <v>1.500723</v>
          </cell>
          <cell r="M186"/>
          <cell r="N186" t="str">
            <v>Y</v>
          </cell>
          <cell r="O186" t="str">
            <v>20210401-20220331</v>
          </cell>
          <cell r="P186" t="str">
            <v>7600 RIVER ROAD, NORTH BERGEN, NJ, 07047</v>
          </cell>
          <cell r="Q186">
            <v>44866</v>
          </cell>
        </row>
        <row r="187">
          <cell r="A187">
            <v>315309</v>
          </cell>
          <cell r="B187" t="str">
            <v>ARISTACARE AT WHITING</v>
          </cell>
          <cell r="C187" t="str">
            <v>23 SCHOOLHOUSE ROAD</v>
          </cell>
          <cell r="D187" t="str">
            <v>WHITING</v>
          </cell>
          <cell r="E187" t="str">
            <v>NJ</v>
          </cell>
          <cell r="F187">
            <v>8759</v>
          </cell>
          <cell r="G187">
            <v>551</v>
          </cell>
          <cell r="H187" t="str">
            <v>Number of hospitalizations per 1000 long-stay resident days</v>
          </cell>
          <cell r="I187" t="str">
            <v>Long Stay</v>
          </cell>
          <cell r="J187">
            <v>2.7240880000000001</v>
          </cell>
          <cell r="K187">
            <v>2.7344819999999999</v>
          </cell>
          <cell r="L187">
            <v>1.5385059999999999</v>
          </cell>
          <cell r="M187"/>
          <cell r="N187" t="str">
            <v>Y</v>
          </cell>
          <cell r="O187" t="str">
            <v>20210401-20220331</v>
          </cell>
          <cell r="P187" t="str">
            <v>23 SCHOOLHOUSE ROAD, WHITING, NJ, 08759</v>
          </cell>
          <cell r="Q187">
            <v>44866</v>
          </cell>
        </row>
        <row r="188">
          <cell r="A188">
            <v>315310</v>
          </cell>
          <cell r="B188" t="str">
            <v>OPTIMA CARE HARBORVIEW</v>
          </cell>
          <cell r="C188" t="str">
            <v>178-198 OGDEN AVE</v>
          </cell>
          <cell r="D188" t="str">
            <v>JERSEY CITY</v>
          </cell>
          <cell r="E188" t="str">
            <v>NJ</v>
          </cell>
          <cell r="F188">
            <v>7307</v>
          </cell>
          <cell r="G188">
            <v>551</v>
          </cell>
          <cell r="H188" t="str">
            <v>Number of hospitalizations per 1000 long-stay resident days</v>
          </cell>
          <cell r="I188" t="str">
            <v>Long Stay</v>
          </cell>
          <cell r="J188">
            <v>0.77438799999999997</v>
          </cell>
          <cell r="K188">
            <v>0.97075599999999995</v>
          </cell>
          <cell r="L188">
            <v>1.921308</v>
          </cell>
          <cell r="M188"/>
          <cell r="N188" t="str">
            <v>Y</v>
          </cell>
          <cell r="O188" t="str">
            <v>20210401-20220331</v>
          </cell>
          <cell r="P188" t="str">
            <v>178-198 OGDEN AVE, JERSEY CITY, NJ, 07307</v>
          </cell>
          <cell r="Q188">
            <v>44866</v>
          </cell>
        </row>
        <row r="189">
          <cell r="A189">
            <v>315311</v>
          </cell>
          <cell r="B189" t="str">
            <v>COMPLETE CARE AT PHILLIPSBURG, LLC</v>
          </cell>
          <cell r="C189" t="str">
            <v>843 WILBUR AVENUE</v>
          </cell>
          <cell r="D189" t="str">
            <v>PHILLIPSBURG</v>
          </cell>
          <cell r="E189" t="str">
            <v>NJ</v>
          </cell>
          <cell r="F189">
            <v>8865</v>
          </cell>
          <cell r="G189">
            <v>551</v>
          </cell>
          <cell r="H189" t="str">
            <v>Number of hospitalizations per 1000 long-stay resident days</v>
          </cell>
          <cell r="I189" t="str">
            <v>Long Stay</v>
          </cell>
          <cell r="J189">
            <v>1.327718</v>
          </cell>
          <cell r="K189">
            <v>1.2280489999999999</v>
          </cell>
          <cell r="L189">
            <v>1.4176040000000001</v>
          </cell>
          <cell r="M189"/>
          <cell r="N189" t="str">
            <v>Y</v>
          </cell>
          <cell r="O189" t="str">
            <v>20210401-20220331</v>
          </cell>
          <cell r="P189" t="str">
            <v>843 WILBUR AVENUE, PHILLIPSBURG, NJ, 08865</v>
          </cell>
          <cell r="Q189">
            <v>44866</v>
          </cell>
        </row>
        <row r="190">
          <cell r="A190">
            <v>315312</v>
          </cell>
          <cell r="B190" t="str">
            <v>HAMPTON RIDGE HEALTHCARE AND REHABILITATION</v>
          </cell>
          <cell r="C190" t="str">
            <v>94 STEVENS ROAD</v>
          </cell>
          <cell r="D190" t="str">
            <v>TOMS RIVER</v>
          </cell>
          <cell r="E190" t="str">
            <v>NJ</v>
          </cell>
          <cell r="F190">
            <v>8755</v>
          </cell>
          <cell r="G190">
            <v>551</v>
          </cell>
          <cell r="H190" t="str">
            <v>Number of hospitalizations per 1000 long-stay resident days</v>
          </cell>
          <cell r="I190" t="str">
            <v>Long Stay</v>
          </cell>
          <cell r="J190">
            <v>1.583229</v>
          </cell>
          <cell r="K190">
            <v>1.549998</v>
          </cell>
          <cell r="L190">
            <v>1.500489</v>
          </cell>
          <cell r="M190"/>
          <cell r="N190" t="str">
            <v>Y</v>
          </cell>
          <cell r="O190" t="str">
            <v>20210401-20220331</v>
          </cell>
          <cell r="P190" t="str">
            <v>94 STEVENS ROAD, TOMS RIVER, NJ, 08755</v>
          </cell>
          <cell r="Q190">
            <v>44866</v>
          </cell>
        </row>
        <row r="191">
          <cell r="A191">
            <v>315313</v>
          </cell>
          <cell r="B191" t="str">
            <v>CARE ONE AT CRESSKILL</v>
          </cell>
          <cell r="C191" t="str">
            <v>221 COUNTY ROAD</v>
          </cell>
          <cell r="D191" t="str">
            <v>CRESSKILL</v>
          </cell>
          <cell r="E191" t="str">
            <v>NJ</v>
          </cell>
          <cell r="F191">
            <v>7626</v>
          </cell>
          <cell r="G191">
            <v>551</v>
          </cell>
          <cell r="H191" t="str">
            <v>Number of hospitalizations per 1000 long-stay resident days</v>
          </cell>
          <cell r="I191" t="str">
            <v>Long Stay</v>
          </cell>
          <cell r="J191">
            <v>1.294109</v>
          </cell>
          <cell r="K191">
            <v>2.0971690000000001</v>
          </cell>
          <cell r="L191">
            <v>2.4837500000000001</v>
          </cell>
          <cell r="M191"/>
          <cell r="N191" t="str">
            <v>Y</v>
          </cell>
          <cell r="O191" t="str">
            <v>20210401-20220331</v>
          </cell>
          <cell r="P191" t="str">
            <v>221 COUNTY ROAD, CRESSKILL, NJ, 07626</v>
          </cell>
          <cell r="Q191">
            <v>44866</v>
          </cell>
        </row>
        <row r="192">
          <cell r="A192">
            <v>315314</v>
          </cell>
          <cell r="B192" t="str">
            <v>ANCHOR CARE AND REHABILITATION CENTER</v>
          </cell>
          <cell r="C192" t="str">
            <v>3325 HIGHWAY 35</v>
          </cell>
          <cell r="D192" t="str">
            <v>HAZLET</v>
          </cell>
          <cell r="E192" t="str">
            <v>NJ</v>
          </cell>
          <cell r="F192">
            <v>7730</v>
          </cell>
          <cell r="G192">
            <v>551</v>
          </cell>
          <cell r="H192" t="str">
            <v>Number of hospitalizations per 1000 long-stay resident days</v>
          </cell>
          <cell r="I192" t="str">
            <v>Long Stay</v>
          </cell>
          <cell r="J192">
            <v>1.05122</v>
          </cell>
          <cell r="K192">
            <v>0.93388099999999996</v>
          </cell>
          <cell r="L192">
            <v>1.36158</v>
          </cell>
          <cell r="M192"/>
          <cell r="N192" t="str">
            <v>Y</v>
          </cell>
          <cell r="O192" t="str">
            <v>20210401-20220331</v>
          </cell>
          <cell r="P192" t="str">
            <v>3325 HIGHWAY 35, HAZLET, NJ, 07730</v>
          </cell>
          <cell r="Q192">
            <v>44866</v>
          </cell>
        </row>
        <row r="193">
          <cell r="A193">
            <v>315316</v>
          </cell>
          <cell r="B193" t="str">
            <v>COMPLETE CARE AT BRAKELEY PARK, LLC</v>
          </cell>
          <cell r="C193" t="str">
            <v>290 RED SCHOOL LANE</v>
          </cell>
          <cell r="D193" t="str">
            <v>PHILLIPSBURG</v>
          </cell>
          <cell r="E193" t="str">
            <v>NJ</v>
          </cell>
          <cell r="F193">
            <v>8865</v>
          </cell>
          <cell r="G193">
            <v>551</v>
          </cell>
          <cell r="H193" t="str">
            <v>Number of hospitalizations per 1000 long-stay resident days</v>
          </cell>
          <cell r="I193" t="str">
            <v>Long Stay</v>
          </cell>
          <cell r="J193">
            <v>1.1833499999999999</v>
          </cell>
          <cell r="K193">
            <v>0.99304899999999996</v>
          </cell>
          <cell r="L193">
            <v>1.2861830000000001</v>
          </cell>
          <cell r="M193"/>
          <cell r="N193" t="str">
            <v>Y</v>
          </cell>
          <cell r="O193" t="str">
            <v>20210401-20220331</v>
          </cell>
          <cell r="P193" t="str">
            <v>290 RED SCHOOL LANE, PHILLIPSBURG, NJ, 08865</v>
          </cell>
          <cell r="Q193">
            <v>44866</v>
          </cell>
        </row>
        <row r="194">
          <cell r="A194">
            <v>315317</v>
          </cell>
          <cell r="B194" t="str">
            <v>EXCEL CARE AT THE PINES</v>
          </cell>
          <cell r="C194" t="str">
            <v>29 NORTH VERMONT AVE</v>
          </cell>
          <cell r="D194" t="str">
            <v>ATLANTIC CITY</v>
          </cell>
          <cell r="E194" t="str">
            <v>NJ</v>
          </cell>
          <cell r="F194">
            <v>8401</v>
          </cell>
          <cell r="G194">
            <v>551</v>
          </cell>
          <cell r="H194" t="str">
            <v>Number of hospitalizations per 1000 long-stay resident days</v>
          </cell>
          <cell r="I194" t="str">
            <v>Long Stay</v>
          </cell>
          <cell r="J194">
            <v>2.1128309999999999</v>
          </cell>
          <cell r="K194">
            <v>1.528885</v>
          </cell>
          <cell r="L194">
            <v>1.1090610000000001</v>
          </cell>
          <cell r="M194"/>
          <cell r="N194" t="str">
            <v>Y</v>
          </cell>
          <cell r="O194" t="str">
            <v>20210401-20220331</v>
          </cell>
          <cell r="P194" t="str">
            <v>29 NORTH VERMONT AVE, ATLANTIC CITY, NJ, 08401</v>
          </cell>
          <cell r="Q194">
            <v>44866</v>
          </cell>
        </row>
        <row r="195">
          <cell r="A195">
            <v>315318</v>
          </cell>
          <cell r="B195" t="str">
            <v>ST JOSEPH'S HOME AL &amp; NC, INC</v>
          </cell>
          <cell r="C195" t="str">
            <v>1-3 ST JOSEPH'S TERRACE</v>
          </cell>
          <cell r="D195" t="str">
            <v>WOODBRIDGE</v>
          </cell>
          <cell r="E195" t="str">
            <v>NJ</v>
          </cell>
          <cell r="F195">
            <v>7095</v>
          </cell>
          <cell r="G195">
            <v>551</v>
          </cell>
          <cell r="H195" t="str">
            <v>Number of hospitalizations per 1000 long-stay resident days</v>
          </cell>
          <cell r="I195" t="str">
            <v>Long Stay</v>
          </cell>
          <cell r="J195">
            <v>1.6117649999999999</v>
          </cell>
          <cell r="K195">
            <v>1.3642559999999999</v>
          </cell>
          <cell r="L195">
            <v>1.2972980000000001</v>
          </cell>
          <cell r="M195"/>
          <cell r="N195" t="str">
            <v>Y</v>
          </cell>
          <cell r="O195" t="str">
            <v>20210401-20220331</v>
          </cell>
          <cell r="P195" t="str">
            <v>1-3 ST JOSEPH'S TERRACE, WOODBRIDGE, NJ, 07095</v>
          </cell>
          <cell r="Q195">
            <v>44866</v>
          </cell>
        </row>
        <row r="196">
          <cell r="A196">
            <v>315320</v>
          </cell>
          <cell r="B196" t="str">
            <v>COMPLETE CARE AT HOLIDAY CITY</v>
          </cell>
          <cell r="C196" t="str">
            <v>4 PLAZA DRIVE</v>
          </cell>
          <cell r="D196" t="str">
            <v>TOMS RIVER</v>
          </cell>
          <cell r="E196" t="str">
            <v>NJ</v>
          </cell>
          <cell r="F196">
            <v>8757</v>
          </cell>
          <cell r="G196">
            <v>551</v>
          </cell>
          <cell r="H196" t="str">
            <v>Number of hospitalizations per 1000 long-stay resident days</v>
          </cell>
          <cell r="I196" t="str">
            <v>Long Stay</v>
          </cell>
          <cell r="J196">
            <v>3.220863</v>
          </cell>
          <cell r="K196">
            <v>3.0922519999999998</v>
          </cell>
          <cell r="L196">
            <v>1.4714590000000001</v>
          </cell>
          <cell r="M196"/>
          <cell r="N196" t="str">
            <v>Y</v>
          </cell>
          <cell r="O196" t="str">
            <v>20210401-20220331</v>
          </cell>
          <cell r="P196" t="str">
            <v>4 PLAZA DRIVE, TOMS RIVER, NJ, 08757</v>
          </cell>
          <cell r="Q196">
            <v>44866</v>
          </cell>
        </row>
        <row r="197">
          <cell r="A197">
            <v>315321</v>
          </cell>
          <cell r="B197" t="str">
            <v>PREFERRED CARE AT OLD BRIDGE, LLC</v>
          </cell>
          <cell r="C197" t="str">
            <v>6989 RT18</v>
          </cell>
          <cell r="D197" t="str">
            <v>OLD BRIDGE</v>
          </cell>
          <cell r="E197" t="str">
            <v>NJ</v>
          </cell>
          <cell r="F197">
            <v>8857</v>
          </cell>
          <cell r="G197">
            <v>551</v>
          </cell>
          <cell r="H197" t="str">
            <v>Number of hospitalizations per 1000 long-stay resident days</v>
          </cell>
          <cell r="I197" t="str">
            <v>Long Stay</v>
          </cell>
          <cell r="J197">
            <v>1.3953310000000001</v>
          </cell>
          <cell r="K197">
            <v>1.5578639999999999</v>
          </cell>
          <cell r="L197">
            <v>1.7111879999999999</v>
          </cell>
          <cell r="M197"/>
          <cell r="N197" t="str">
            <v>Y</v>
          </cell>
          <cell r="O197" t="str">
            <v>20210401-20220331</v>
          </cell>
          <cell r="P197" t="str">
            <v>6989 RT18, OLD BRIDGE, NJ, 08857</v>
          </cell>
          <cell r="Q197">
            <v>44866</v>
          </cell>
        </row>
        <row r="198">
          <cell r="A198">
            <v>315322</v>
          </cell>
          <cell r="B198" t="str">
            <v>INGLEMOOR REHABILITATION AND CARE CENTER OF LIVING</v>
          </cell>
          <cell r="C198" t="str">
            <v>311 S LIVINGSTON AVE</v>
          </cell>
          <cell r="D198" t="str">
            <v>LIVINGSTON</v>
          </cell>
          <cell r="E198" t="str">
            <v>NJ</v>
          </cell>
          <cell r="F198">
            <v>7039</v>
          </cell>
          <cell r="G198">
            <v>551</v>
          </cell>
          <cell r="H198" t="str">
            <v>Number of hospitalizations per 1000 long-stay resident days</v>
          </cell>
          <cell r="I198" t="str">
            <v>Long Stay</v>
          </cell>
          <cell r="J198">
            <v>0.72916300000000001</v>
          </cell>
          <cell r="K198">
            <v>0.76491600000000004</v>
          </cell>
          <cell r="L198">
            <v>1.6078079999999999</v>
          </cell>
          <cell r="M198"/>
          <cell r="N198" t="str">
            <v>Y</v>
          </cell>
          <cell r="O198" t="str">
            <v>20210401-20220331</v>
          </cell>
          <cell r="P198" t="str">
            <v>311 S LIVINGSTON AVE, LIVINGSTON, NJ, 07039</v>
          </cell>
          <cell r="Q198">
            <v>44866</v>
          </cell>
        </row>
        <row r="199">
          <cell r="A199">
            <v>315324</v>
          </cell>
          <cell r="B199" t="str">
            <v>WATERS EDGE HEALTHCARE &amp; REHAB</v>
          </cell>
          <cell r="C199" t="str">
            <v>512 UNION STREET</v>
          </cell>
          <cell r="D199" t="str">
            <v>TRENTON</v>
          </cell>
          <cell r="E199" t="str">
            <v>NJ</v>
          </cell>
          <cell r="F199">
            <v>8611</v>
          </cell>
          <cell r="G199">
            <v>551</v>
          </cell>
          <cell r="H199" t="str">
            <v>Number of hospitalizations per 1000 long-stay resident days</v>
          </cell>
          <cell r="I199" t="str">
            <v>Long Stay</v>
          </cell>
          <cell r="J199">
            <v>1.498041</v>
          </cell>
          <cell r="K199">
            <v>1.834862</v>
          </cell>
          <cell r="L199">
            <v>1.877264</v>
          </cell>
          <cell r="M199"/>
          <cell r="N199" t="str">
            <v>Y</v>
          </cell>
          <cell r="O199" t="str">
            <v>20210401-20220331</v>
          </cell>
          <cell r="P199" t="str">
            <v>512 UNION STREET, TRENTON, NJ, 08611</v>
          </cell>
          <cell r="Q199">
            <v>44866</v>
          </cell>
        </row>
        <row r="200">
          <cell r="A200">
            <v>315327</v>
          </cell>
          <cell r="B200" t="str">
            <v>FOUNTAIN VIEW CARE CENTER</v>
          </cell>
          <cell r="C200" t="str">
            <v>527 RIVER AVENUE</v>
          </cell>
          <cell r="D200" t="str">
            <v>LAKEWOOD</v>
          </cell>
          <cell r="E200" t="str">
            <v>NJ</v>
          </cell>
          <cell r="F200">
            <v>8701</v>
          </cell>
          <cell r="G200">
            <v>551</v>
          </cell>
          <cell r="H200" t="str">
            <v>Number of hospitalizations per 1000 long-stay resident days</v>
          </cell>
          <cell r="I200" t="str">
            <v>Long Stay</v>
          </cell>
          <cell r="J200">
            <v>1.9432430000000001</v>
          </cell>
          <cell r="K200">
            <v>1.484267</v>
          </cell>
          <cell r="L200">
            <v>1.170658</v>
          </cell>
          <cell r="M200"/>
          <cell r="N200" t="str">
            <v>Y</v>
          </cell>
          <cell r="O200" t="str">
            <v>20210401-20220331</v>
          </cell>
          <cell r="P200" t="str">
            <v>527 RIVER AVENUE, LAKEWOOD, NJ, 08701</v>
          </cell>
          <cell r="Q200">
            <v>44866</v>
          </cell>
        </row>
        <row r="201">
          <cell r="A201">
            <v>315328</v>
          </cell>
          <cell r="B201" t="str">
            <v>MAPLE GLEN CENTER</v>
          </cell>
          <cell r="C201" t="str">
            <v>12-15 SADDLE RIVER ROAD</v>
          </cell>
          <cell r="D201" t="str">
            <v>FAIRLAWN</v>
          </cell>
          <cell r="E201" t="str">
            <v>NJ</v>
          </cell>
          <cell r="F201">
            <v>7410</v>
          </cell>
          <cell r="G201">
            <v>551</v>
          </cell>
          <cell r="H201" t="str">
            <v>Number of hospitalizations per 1000 long-stay resident days</v>
          </cell>
          <cell r="I201" t="str">
            <v>Long Stay</v>
          </cell>
          <cell r="J201">
            <v>0.71777100000000005</v>
          </cell>
          <cell r="K201">
            <v>0.50668199999999997</v>
          </cell>
          <cell r="L201">
            <v>1.0819190000000001</v>
          </cell>
          <cell r="M201"/>
          <cell r="N201" t="str">
            <v>Y</v>
          </cell>
          <cell r="O201" t="str">
            <v>20210401-20220331</v>
          </cell>
          <cell r="P201" t="str">
            <v>12-15 SADDLE RIVER ROAD, FAIRLAWN, NJ, 07410</v>
          </cell>
          <cell r="Q201">
            <v>44866</v>
          </cell>
        </row>
        <row r="202">
          <cell r="A202">
            <v>315329</v>
          </cell>
          <cell r="B202" t="str">
            <v>OAKS AT DENVILLE, THE</v>
          </cell>
          <cell r="C202" t="str">
            <v>21 POCONO ROAD</v>
          </cell>
          <cell r="D202" t="str">
            <v>DENVILLE</v>
          </cell>
          <cell r="E202" t="str">
            <v>NJ</v>
          </cell>
          <cell r="F202">
            <v>7834</v>
          </cell>
          <cell r="G202">
            <v>551</v>
          </cell>
          <cell r="H202" t="str">
            <v>Number of hospitalizations per 1000 long-stay resident days</v>
          </cell>
          <cell r="I202" t="str">
            <v>Long Stay</v>
          </cell>
          <cell r="J202">
            <v>0.87894700000000003</v>
          </cell>
          <cell r="K202">
            <v>0.77077200000000001</v>
          </cell>
          <cell r="L202">
            <v>1.3440289999999999</v>
          </cell>
          <cell r="M202"/>
          <cell r="N202" t="str">
            <v>Y</v>
          </cell>
          <cell r="O202" t="str">
            <v>20210401-20220331</v>
          </cell>
          <cell r="P202" t="str">
            <v>21 POCONO ROAD, DENVILLE, NJ, 07834</v>
          </cell>
          <cell r="Q202">
            <v>44866</v>
          </cell>
        </row>
        <row r="203">
          <cell r="A203">
            <v>315330</v>
          </cell>
          <cell r="B203" t="str">
            <v>COMPLETE CARE AT MARCELLA, LLC</v>
          </cell>
          <cell r="C203" t="str">
            <v>2305 RANCOCAS ROAD</v>
          </cell>
          <cell r="D203" t="str">
            <v>BURLINGTON</v>
          </cell>
          <cell r="E203" t="str">
            <v>NJ</v>
          </cell>
          <cell r="F203">
            <v>8016</v>
          </cell>
          <cell r="G203">
            <v>551</v>
          </cell>
          <cell r="H203" t="str">
            <v>Number of hospitalizations per 1000 long-stay resident days</v>
          </cell>
          <cell r="I203" t="str">
            <v>Long Stay</v>
          </cell>
          <cell r="J203">
            <v>1.3569880000000001</v>
          </cell>
          <cell r="K203">
            <v>1.25569</v>
          </cell>
          <cell r="L203">
            <v>1.4182459999999999</v>
          </cell>
          <cell r="M203"/>
          <cell r="N203" t="str">
            <v>Y</v>
          </cell>
          <cell r="O203" t="str">
            <v>20210401-20220331</v>
          </cell>
          <cell r="P203" t="str">
            <v>2305 RANCOCAS ROAD, BURLINGTON, NJ, 08016</v>
          </cell>
          <cell r="Q203">
            <v>44866</v>
          </cell>
        </row>
        <row r="204">
          <cell r="A204">
            <v>315331</v>
          </cell>
          <cell r="B204" t="str">
            <v>COMPLETE CARE AT FAIR LAWN EDGE</v>
          </cell>
          <cell r="C204" t="str">
            <v>77 EAST 43RD STREET</v>
          </cell>
          <cell r="D204" t="str">
            <v>PATERSON</v>
          </cell>
          <cell r="E204" t="str">
            <v>NJ</v>
          </cell>
          <cell r="F204">
            <v>7514</v>
          </cell>
          <cell r="G204">
            <v>551</v>
          </cell>
          <cell r="H204" t="str">
            <v>Number of hospitalizations per 1000 long-stay resident days</v>
          </cell>
          <cell r="I204" t="str">
            <v>Long Stay</v>
          </cell>
          <cell r="J204">
            <v>1.4716260000000001</v>
          </cell>
          <cell r="K204">
            <v>1.282478</v>
          </cell>
          <cell r="L204">
            <v>1.3356650000000001</v>
          </cell>
          <cell r="M204"/>
          <cell r="N204" t="str">
            <v>Y</v>
          </cell>
          <cell r="O204" t="str">
            <v>20210401-20220331</v>
          </cell>
          <cell r="P204" t="str">
            <v>77 EAST 43RD STREET, PATERSON, NJ, 07514</v>
          </cell>
          <cell r="Q204">
            <v>44866</v>
          </cell>
        </row>
        <row r="205">
          <cell r="A205">
            <v>315332</v>
          </cell>
          <cell r="B205" t="str">
            <v>SOUTHERN OCEAN CENTER</v>
          </cell>
          <cell r="C205" t="str">
            <v>1361 ROUTE 72 WEST</v>
          </cell>
          <cell r="D205" t="str">
            <v>MANAHAWKIN</v>
          </cell>
          <cell r="E205" t="str">
            <v>NJ</v>
          </cell>
          <cell r="F205">
            <v>8050</v>
          </cell>
          <cell r="G205">
            <v>551</v>
          </cell>
          <cell r="H205" t="str">
            <v>Number of hospitalizations per 1000 long-stay resident days</v>
          </cell>
          <cell r="I205" t="str">
            <v>Long Stay</v>
          </cell>
          <cell r="J205">
            <v>1.7305900000000001</v>
          </cell>
          <cell r="K205">
            <v>1.6162829999999999</v>
          </cell>
          <cell r="L205">
            <v>1.4314249999999999</v>
          </cell>
          <cell r="M205"/>
          <cell r="N205" t="str">
            <v>Y</v>
          </cell>
          <cell r="O205" t="str">
            <v>20210401-20220331</v>
          </cell>
          <cell r="P205" t="str">
            <v>1361 ROUTE 72 WEST, MANAHAWKIN, NJ, 08050</v>
          </cell>
          <cell r="Q205">
            <v>44866</v>
          </cell>
        </row>
        <row r="206">
          <cell r="A206">
            <v>315333</v>
          </cell>
          <cell r="B206" t="str">
            <v>COMPLETE CARE AT ARBORS</v>
          </cell>
          <cell r="C206" t="str">
            <v>1750 ROUTE 37 WEST</v>
          </cell>
          <cell r="D206" t="str">
            <v>TOMS RIVER</v>
          </cell>
          <cell r="E206" t="str">
            <v>NJ</v>
          </cell>
          <cell r="F206">
            <v>8757</v>
          </cell>
          <cell r="G206">
            <v>551</v>
          </cell>
          <cell r="H206" t="str">
            <v>Number of hospitalizations per 1000 long-stay resident days</v>
          </cell>
          <cell r="I206" t="str">
            <v>Long Stay</v>
          </cell>
          <cell r="J206">
            <v>0.927929</v>
          </cell>
          <cell r="K206">
            <v>1.199041</v>
          </cell>
          <cell r="L206">
            <v>1.980453</v>
          </cell>
          <cell r="M206"/>
          <cell r="N206" t="str">
            <v>Y</v>
          </cell>
          <cell r="O206" t="str">
            <v>20210401-20220331</v>
          </cell>
          <cell r="P206" t="str">
            <v>1750 ROUTE 37 WEST, TOMS RIVER, NJ, 08757</v>
          </cell>
          <cell r="Q206">
            <v>44866</v>
          </cell>
        </row>
        <row r="207">
          <cell r="A207">
            <v>315335</v>
          </cell>
          <cell r="B207" t="str">
            <v>ATRIUM POST ACUTE CARE OF WAYNE</v>
          </cell>
          <cell r="C207" t="str">
            <v>1120 ALPS ROAD</v>
          </cell>
          <cell r="D207" t="str">
            <v>WAYNE</v>
          </cell>
          <cell r="E207" t="str">
            <v>NJ</v>
          </cell>
          <cell r="F207">
            <v>7470</v>
          </cell>
          <cell r="G207">
            <v>551</v>
          </cell>
          <cell r="H207" t="str">
            <v>Number of hospitalizations per 1000 long-stay resident days</v>
          </cell>
          <cell r="I207" t="str">
            <v>Long Stay</v>
          </cell>
          <cell r="J207">
            <v>1.49193</v>
          </cell>
          <cell r="K207">
            <v>1.147996</v>
          </cell>
          <cell r="L207">
            <v>1.179335</v>
          </cell>
          <cell r="M207"/>
          <cell r="N207" t="str">
            <v>Y</v>
          </cell>
          <cell r="O207" t="str">
            <v>20210401-20220331</v>
          </cell>
          <cell r="P207" t="str">
            <v>1120 ALPS ROAD, WAYNE, NJ, 07470</v>
          </cell>
          <cell r="Q207">
            <v>44866</v>
          </cell>
        </row>
        <row r="208">
          <cell r="A208">
            <v>315336</v>
          </cell>
          <cell r="B208" t="str">
            <v>GARDENS AT MONROE HEALTHCARE AND REHABILITATION, T</v>
          </cell>
          <cell r="C208" t="str">
            <v>189 APPLEGARTH ROAD</v>
          </cell>
          <cell r="D208" t="str">
            <v>MONROE TOWNSHIP</v>
          </cell>
          <cell r="E208" t="str">
            <v>NJ</v>
          </cell>
          <cell r="F208">
            <v>8831</v>
          </cell>
          <cell r="G208">
            <v>551</v>
          </cell>
          <cell r="H208" t="str">
            <v>Number of hospitalizations per 1000 long-stay resident days</v>
          </cell>
          <cell r="I208" t="str">
            <v>Long Stay</v>
          </cell>
          <cell r="J208">
            <v>1.644854</v>
          </cell>
          <cell r="K208">
            <v>1.5294970000000001</v>
          </cell>
          <cell r="L208">
            <v>1.42517</v>
          </cell>
          <cell r="M208"/>
          <cell r="N208" t="str">
            <v>Y</v>
          </cell>
          <cell r="O208" t="str">
            <v>20210401-20220331</v>
          </cell>
          <cell r="P208" t="str">
            <v>189 APPLEGARTH ROAD, MONROE TOWNSHIP, NJ, 08831</v>
          </cell>
          <cell r="Q208">
            <v>44866</v>
          </cell>
        </row>
        <row r="209">
          <cell r="A209">
            <v>315337</v>
          </cell>
          <cell r="B209" t="str">
            <v>MCAULEY HALL HEALTH CARE CENTE</v>
          </cell>
          <cell r="C209" t="str">
            <v>1633 HIGHWAY 22</v>
          </cell>
          <cell r="D209" t="str">
            <v>WATCHUNG</v>
          </cell>
          <cell r="E209" t="str">
            <v>NJ</v>
          </cell>
          <cell r="F209">
            <v>7069</v>
          </cell>
          <cell r="G209">
            <v>551</v>
          </cell>
          <cell r="H209" t="str">
            <v>Number of hospitalizations per 1000 long-stay resident days</v>
          </cell>
          <cell r="I209" t="str">
            <v>Long Stay</v>
          </cell>
          <cell r="J209">
            <v>0.54658799999999996</v>
          </cell>
          <cell r="K209">
            <v>0.41390700000000002</v>
          </cell>
          <cell r="L209">
            <v>1.160615</v>
          </cell>
          <cell r="M209"/>
          <cell r="N209" t="str">
            <v>Y</v>
          </cell>
          <cell r="O209" t="str">
            <v>20210401-20220331</v>
          </cell>
          <cell r="P209" t="str">
            <v>1633 HIGHWAY 22, WATCHUNG, NJ, 07069</v>
          </cell>
          <cell r="Q209">
            <v>44866</v>
          </cell>
        </row>
        <row r="210">
          <cell r="A210">
            <v>315338</v>
          </cell>
          <cell r="B210" t="str">
            <v>MORRIS HALL/ST JOSEPH'S NURSING CENTER</v>
          </cell>
          <cell r="C210" t="str">
            <v>1 BISHOPS DRIVE</v>
          </cell>
          <cell r="D210" t="str">
            <v>LAWRENCEVILLE</v>
          </cell>
          <cell r="E210" t="str">
            <v>NJ</v>
          </cell>
          <cell r="F210">
            <v>8648</v>
          </cell>
          <cell r="G210">
            <v>551</v>
          </cell>
          <cell r="H210" t="str">
            <v>Number of hospitalizations per 1000 long-stay resident days</v>
          </cell>
          <cell r="I210" t="str">
            <v>Long Stay</v>
          </cell>
          <cell r="J210">
            <v>1.7350730000000001</v>
          </cell>
          <cell r="K210">
            <v>1.2884979999999999</v>
          </cell>
          <cell r="L210">
            <v>1.1381810000000001</v>
          </cell>
          <cell r="M210"/>
          <cell r="N210" t="str">
            <v>Y</v>
          </cell>
          <cell r="O210" t="str">
            <v>20210401-20220331</v>
          </cell>
          <cell r="P210" t="str">
            <v>1 BISHOPS DRIVE, LAWRENCEVILLE, NJ, 08648</v>
          </cell>
          <cell r="Q210">
            <v>44866</v>
          </cell>
        </row>
        <row r="211">
          <cell r="A211">
            <v>315339</v>
          </cell>
          <cell r="B211" t="str">
            <v>CARE ONE AT ORADELL</v>
          </cell>
          <cell r="C211" t="str">
            <v>600 KINDERKAMACK ROAD</v>
          </cell>
          <cell r="D211" t="str">
            <v>ORADELL</v>
          </cell>
          <cell r="E211" t="str">
            <v>NJ</v>
          </cell>
          <cell r="F211">
            <v>7649</v>
          </cell>
          <cell r="G211">
            <v>551</v>
          </cell>
          <cell r="H211" t="str">
            <v>Number of hospitalizations per 1000 long-stay resident days</v>
          </cell>
          <cell r="I211" t="str">
            <v>Long Stay</v>
          </cell>
          <cell r="J211">
            <v>2.0757400000000001</v>
          </cell>
          <cell r="K211">
            <v>1.8392010000000001</v>
          </cell>
          <cell r="L211">
            <v>1.358006</v>
          </cell>
          <cell r="M211"/>
          <cell r="N211" t="str">
            <v>Y</v>
          </cell>
          <cell r="O211" t="str">
            <v>20210401-20220331</v>
          </cell>
          <cell r="P211" t="str">
            <v>600 KINDERKAMACK ROAD, ORADELL, NJ, 07649</v>
          </cell>
          <cell r="Q211">
            <v>44866</v>
          </cell>
        </row>
        <row r="212">
          <cell r="A212">
            <v>315340</v>
          </cell>
          <cell r="B212" t="str">
            <v>SEASHORE GARDENS LIVING CENTER</v>
          </cell>
          <cell r="C212" t="str">
            <v>22 WEST JIMMIE LEEDS ROAD</v>
          </cell>
          <cell r="D212" t="str">
            <v>GALLOWAY TOWNSHIP</v>
          </cell>
          <cell r="E212" t="str">
            <v>NJ</v>
          </cell>
          <cell r="F212">
            <v>8205</v>
          </cell>
          <cell r="G212">
            <v>551</v>
          </cell>
          <cell r="H212" t="str">
            <v>Number of hospitalizations per 1000 long-stay resident days</v>
          </cell>
          <cell r="I212" t="str">
            <v>Long Stay</v>
          </cell>
          <cell r="J212">
            <v>1.113013</v>
          </cell>
          <cell r="K212">
            <v>0.88553300000000001</v>
          </cell>
          <cell r="L212">
            <v>1.2194100000000001</v>
          </cell>
          <cell r="M212"/>
          <cell r="N212" t="str">
            <v>Y</v>
          </cell>
          <cell r="O212" t="str">
            <v>20210401-20220331</v>
          </cell>
          <cell r="P212" t="str">
            <v>22 WEST JIMMIE LEEDS ROAD, GALLOWAY TOWNSHIP, NJ, 08205</v>
          </cell>
          <cell r="Q212">
            <v>44866</v>
          </cell>
        </row>
        <row r="213">
          <cell r="A213">
            <v>315341</v>
          </cell>
          <cell r="B213" t="str">
            <v>CLARK NURSING AND REHAB CNTR</v>
          </cell>
          <cell r="C213" t="str">
            <v>1213 WESTFIELD AVENUE</v>
          </cell>
          <cell r="D213" t="str">
            <v>CLARK</v>
          </cell>
          <cell r="E213" t="str">
            <v>NJ</v>
          </cell>
          <cell r="F213">
            <v>7066</v>
          </cell>
          <cell r="G213">
            <v>551</v>
          </cell>
          <cell r="H213" t="str">
            <v>Number of hospitalizations per 1000 long-stay resident days</v>
          </cell>
          <cell r="I213" t="str">
            <v>Long Stay</v>
          </cell>
          <cell r="J213">
            <v>2.0262419999999999</v>
          </cell>
          <cell r="K213">
            <v>1.7613719999999999</v>
          </cell>
          <cell r="L213">
            <v>1.3323100000000001</v>
          </cell>
          <cell r="M213"/>
          <cell r="N213" t="str">
            <v>Y</v>
          </cell>
          <cell r="O213" t="str">
            <v>20210401-20220331</v>
          </cell>
          <cell r="P213" t="str">
            <v>1213 WESTFIELD AVENUE, CLARK, NJ, 07066</v>
          </cell>
          <cell r="Q213">
            <v>44866</v>
          </cell>
        </row>
        <row r="214">
          <cell r="A214">
            <v>315342</v>
          </cell>
          <cell r="B214" t="str">
            <v>MERIDIAN NURSING AND REHABILITATION AT BRICK</v>
          </cell>
          <cell r="C214" t="str">
            <v>415 JACK MARTIN BLVD</v>
          </cell>
          <cell r="D214" t="str">
            <v>BRICK</v>
          </cell>
          <cell r="E214" t="str">
            <v>NJ</v>
          </cell>
          <cell r="F214">
            <v>8724</v>
          </cell>
          <cell r="G214">
            <v>551</v>
          </cell>
          <cell r="H214" t="str">
            <v>Number of hospitalizations per 1000 long-stay resident days</v>
          </cell>
          <cell r="I214" t="str">
            <v>Long Stay</v>
          </cell>
          <cell r="J214">
            <v>3.2309549999999998</v>
          </cell>
          <cell r="K214">
            <v>2.7572079999999999</v>
          </cell>
          <cell r="L214">
            <v>1.3079289999999999</v>
          </cell>
          <cell r="M214"/>
          <cell r="N214" t="str">
            <v>Y</v>
          </cell>
          <cell r="O214" t="str">
            <v>20210401-20220331</v>
          </cell>
          <cell r="P214" t="str">
            <v>415 JACK MARTIN BLVD, BRICK, NJ, 08724</v>
          </cell>
          <cell r="Q214">
            <v>44866</v>
          </cell>
        </row>
        <row r="215">
          <cell r="A215">
            <v>315343</v>
          </cell>
          <cell r="B215" t="str">
            <v>BROADWAY HOUSE FOR CONTINUING</v>
          </cell>
          <cell r="C215" t="str">
            <v>298 BROADWAY</v>
          </cell>
          <cell r="D215" t="str">
            <v>NEWARK</v>
          </cell>
          <cell r="E215" t="str">
            <v>NJ</v>
          </cell>
          <cell r="F215">
            <v>7104</v>
          </cell>
          <cell r="G215">
            <v>551</v>
          </cell>
          <cell r="H215" t="str">
            <v>Number of hospitalizations per 1000 long-stay resident days</v>
          </cell>
          <cell r="I215" t="str">
            <v>Long Stay</v>
          </cell>
          <cell r="J215" t="str">
            <v>*</v>
          </cell>
          <cell r="K215"/>
          <cell r="L215"/>
          <cell r="M215">
            <v>9</v>
          </cell>
          <cell r="N215" t="str">
            <v>Y</v>
          </cell>
          <cell r="O215" t="str">
            <v>20210401-20220331</v>
          </cell>
          <cell r="P215" t="str">
            <v>298 BROADWAY, NEWARK, NJ, 07104</v>
          </cell>
          <cell r="Q215">
            <v>44866</v>
          </cell>
        </row>
        <row r="216">
          <cell r="A216">
            <v>315344</v>
          </cell>
          <cell r="B216" t="str">
            <v>ALARIS HEALTH AT CASTLE HILL</v>
          </cell>
          <cell r="C216" t="str">
            <v>615 23RD STREET</v>
          </cell>
          <cell r="D216" t="str">
            <v>UNION CITY</v>
          </cell>
          <cell r="E216" t="str">
            <v>NJ</v>
          </cell>
          <cell r="F216">
            <v>7087</v>
          </cell>
          <cell r="G216">
            <v>551</v>
          </cell>
          <cell r="H216" t="str">
            <v>Number of hospitalizations per 1000 long-stay resident days</v>
          </cell>
          <cell r="I216" t="str">
            <v>Long Stay</v>
          </cell>
          <cell r="J216">
            <v>1.1951989999999999</v>
          </cell>
          <cell r="K216">
            <v>0.95318800000000004</v>
          </cell>
          <cell r="L216">
            <v>1.2223170000000001</v>
          </cell>
          <cell r="M216"/>
          <cell r="N216" t="str">
            <v>Y</v>
          </cell>
          <cell r="O216" t="str">
            <v>20210401-20220331</v>
          </cell>
          <cell r="P216" t="str">
            <v>615 23RD STREET, UNION CITY, NJ, 07087</v>
          </cell>
          <cell r="Q216">
            <v>44866</v>
          </cell>
        </row>
        <row r="217">
          <cell r="A217">
            <v>315346</v>
          </cell>
          <cell r="B217" t="str">
            <v>N J VETERANS MEM HOME PARAMUS</v>
          </cell>
          <cell r="C217" t="str">
            <v>1 VETERANS DRIVE</v>
          </cell>
          <cell r="D217" t="str">
            <v>PARAMUS</v>
          </cell>
          <cell r="E217" t="str">
            <v>NJ</v>
          </cell>
          <cell r="F217">
            <v>7652</v>
          </cell>
          <cell r="G217">
            <v>551</v>
          </cell>
          <cell r="H217" t="str">
            <v>Number of hospitalizations per 1000 long-stay resident days</v>
          </cell>
          <cell r="I217" t="str">
            <v>Long Stay</v>
          </cell>
          <cell r="J217">
            <v>1.7091750000000001</v>
          </cell>
          <cell r="K217">
            <v>1.3533459999999999</v>
          </cell>
          <cell r="L217">
            <v>1.213578</v>
          </cell>
          <cell r="M217"/>
          <cell r="N217" t="str">
            <v>Y</v>
          </cell>
          <cell r="O217" t="str">
            <v>20210401-20220331</v>
          </cell>
          <cell r="P217" t="str">
            <v>1 VETERANS DRIVE, PARAMUS, NJ, 07652</v>
          </cell>
          <cell r="Q217">
            <v>44866</v>
          </cell>
        </row>
        <row r="218">
          <cell r="A218">
            <v>315347</v>
          </cell>
          <cell r="B218" t="str">
            <v>HAMILTON PLACE AT THE PINES AT WHITING</v>
          </cell>
          <cell r="C218" t="str">
            <v>507 ROUTE 530</v>
          </cell>
          <cell r="D218" t="str">
            <v>WHITING</v>
          </cell>
          <cell r="E218" t="str">
            <v>NJ</v>
          </cell>
          <cell r="F218">
            <v>8759</v>
          </cell>
          <cell r="G218">
            <v>551</v>
          </cell>
          <cell r="H218" t="str">
            <v>Number of hospitalizations per 1000 long-stay resident days</v>
          </cell>
          <cell r="I218" t="str">
            <v>Long Stay</v>
          </cell>
          <cell r="J218">
            <v>1.2156899999999999</v>
          </cell>
          <cell r="K218">
            <v>1.019714</v>
          </cell>
          <cell r="L218">
            <v>1.285585</v>
          </cell>
          <cell r="M218"/>
          <cell r="N218" t="str">
            <v>Y</v>
          </cell>
          <cell r="O218" t="str">
            <v>20210401-20220331</v>
          </cell>
          <cell r="P218" t="str">
            <v>507 ROUTE 530, WHITING, NJ, 08759</v>
          </cell>
          <cell r="Q218">
            <v>44866</v>
          </cell>
        </row>
        <row r="219">
          <cell r="A219">
            <v>315348</v>
          </cell>
          <cell r="B219" t="str">
            <v>HEALTH CENTER AT BLOOMINGDALE</v>
          </cell>
          <cell r="C219" t="str">
            <v>255 UNION AVE</v>
          </cell>
          <cell r="D219" t="str">
            <v>BLOOMINGDALE</v>
          </cell>
          <cell r="E219" t="str">
            <v>NJ</v>
          </cell>
          <cell r="F219">
            <v>7403</v>
          </cell>
          <cell r="G219">
            <v>551</v>
          </cell>
          <cell r="H219" t="str">
            <v>Number of hospitalizations per 1000 long-stay resident days</v>
          </cell>
          <cell r="I219" t="str">
            <v>Long Stay</v>
          </cell>
          <cell r="J219">
            <v>1.306986</v>
          </cell>
          <cell r="K219">
            <v>1.302932</v>
          </cell>
          <cell r="L219">
            <v>1.5279050000000001</v>
          </cell>
          <cell r="M219"/>
          <cell r="N219" t="str">
            <v>Y</v>
          </cell>
          <cell r="O219" t="str">
            <v>20210401-20220331</v>
          </cell>
          <cell r="P219" t="str">
            <v>255 UNION AVE, BLOOMINGDALE, NJ, 07403</v>
          </cell>
          <cell r="Q219">
            <v>44866</v>
          </cell>
        </row>
        <row r="220">
          <cell r="A220">
            <v>315349</v>
          </cell>
          <cell r="B220" t="str">
            <v>COMPLETE CARE AT INGLEMOOR, LLC</v>
          </cell>
          <cell r="C220" t="str">
            <v>333 GRAND AVE</v>
          </cell>
          <cell r="D220" t="str">
            <v>ENGLEWOOD</v>
          </cell>
          <cell r="E220" t="str">
            <v>NJ</v>
          </cell>
          <cell r="F220">
            <v>7631</v>
          </cell>
          <cell r="G220">
            <v>551</v>
          </cell>
          <cell r="H220" t="str">
            <v>Number of hospitalizations per 1000 long-stay resident days</v>
          </cell>
          <cell r="I220" t="str">
            <v>Long Stay</v>
          </cell>
          <cell r="J220">
            <v>1.7785310000000001</v>
          </cell>
          <cell r="K220">
            <v>1.6583749999999999</v>
          </cell>
          <cell r="L220">
            <v>1.429114</v>
          </cell>
          <cell r="M220"/>
          <cell r="N220" t="str">
            <v>Y</v>
          </cell>
          <cell r="O220" t="str">
            <v>20210401-20220331</v>
          </cell>
          <cell r="P220" t="str">
            <v>333 GRAND AVE, ENGLEWOOD, NJ, 07631</v>
          </cell>
          <cell r="Q220">
            <v>44866</v>
          </cell>
        </row>
        <row r="221">
          <cell r="A221">
            <v>315350</v>
          </cell>
          <cell r="B221" t="str">
            <v>NORTH CAPE CENTER</v>
          </cell>
          <cell r="C221" t="str">
            <v>700 TOWNBANK ROAD</v>
          </cell>
          <cell r="D221" t="str">
            <v>CAPE MAY</v>
          </cell>
          <cell r="E221" t="str">
            <v>NJ</v>
          </cell>
          <cell r="F221">
            <v>8204</v>
          </cell>
          <cell r="G221">
            <v>551</v>
          </cell>
          <cell r="H221" t="str">
            <v>Number of hospitalizations per 1000 long-stay resident days</v>
          </cell>
          <cell r="I221" t="str">
            <v>Long Stay</v>
          </cell>
          <cell r="J221">
            <v>1.5929599999999999</v>
          </cell>
          <cell r="K221">
            <v>1.4050260000000001</v>
          </cell>
          <cell r="L221">
            <v>1.3518380000000001</v>
          </cell>
          <cell r="M221"/>
          <cell r="N221" t="str">
            <v>Y</v>
          </cell>
          <cell r="O221" t="str">
            <v>20210401-20220331</v>
          </cell>
          <cell r="P221" t="str">
            <v>700 TOWNBANK ROAD, CAPE MAY, NJ, 08204</v>
          </cell>
          <cell r="Q221">
            <v>44866</v>
          </cell>
        </row>
        <row r="222">
          <cell r="A222">
            <v>315351</v>
          </cell>
          <cell r="B222" t="str">
            <v>BRIGHTON GARDENS OF EDISON</v>
          </cell>
          <cell r="C222" t="str">
            <v>1801 OAKTREE ROAD</v>
          </cell>
          <cell r="D222" t="str">
            <v>EDISON</v>
          </cell>
          <cell r="E222" t="str">
            <v>NJ</v>
          </cell>
          <cell r="F222">
            <v>8820</v>
          </cell>
          <cell r="G222">
            <v>551</v>
          </cell>
          <cell r="H222" t="str">
            <v>Number of hospitalizations per 1000 long-stay resident days</v>
          </cell>
          <cell r="I222" t="str">
            <v>Long Stay</v>
          </cell>
          <cell r="J222" t="str">
            <v>*</v>
          </cell>
          <cell r="K222"/>
          <cell r="L222"/>
          <cell r="M222">
            <v>9</v>
          </cell>
          <cell r="N222" t="str">
            <v>Y</v>
          </cell>
          <cell r="O222" t="str">
            <v>20210401-20220331</v>
          </cell>
          <cell r="P222" t="str">
            <v>1801 OAKTREE ROAD, EDISON, NJ, 08820</v>
          </cell>
          <cell r="Q222">
            <v>44866</v>
          </cell>
        </row>
        <row r="223">
          <cell r="A223">
            <v>315352</v>
          </cell>
          <cell r="B223" t="str">
            <v>ALARIS HEALTH AT ST MARY'S</v>
          </cell>
          <cell r="C223" t="str">
            <v>135 SOUTH CENTER STREET</v>
          </cell>
          <cell r="D223" t="str">
            <v>ORANGE</v>
          </cell>
          <cell r="E223" t="str">
            <v>NJ</v>
          </cell>
          <cell r="F223">
            <v>7050</v>
          </cell>
          <cell r="G223">
            <v>551</v>
          </cell>
          <cell r="H223" t="str">
            <v>Number of hospitalizations per 1000 long-stay resident days</v>
          </cell>
          <cell r="I223" t="str">
            <v>Long Stay</v>
          </cell>
          <cell r="J223">
            <v>2.0881050000000001</v>
          </cell>
          <cell r="K223">
            <v>1.962758</v>
          </cell>
          <cell r="L223">
            <v>1.4406540000000001</v>
          </cell>
          <cell r="M223"/>
          <cell r="N223" t="str">
            <v>Y</v>
          </cell>
          <cell r="O223" t="str">
            <v>20210401-20220331</v>
          </cell>
          <cell r="P223" t="str">
            <v>135 SOUTH CENTER STREET, ORANGE, NJ, 07050</v>
          </cell>
          <cell r="Q223">
            <v>44866</v>
          </cell>
        </row>
        <row r="224">
          <cell r="A224">
            <v>315353</v>
          </cell>
          <cell r="B224" t="str">
            <v>CRANBURY CENTER</v>
          </cell>
          <cell r="C224" t="str">
            <v>292 APPLEGARTH ROAD</v>
          </cell>
          <cell r="D224" t="str">
            <v>MONROE TOWNSHIP</v>
          </cell>
          <cell r="E224" t="str">
            <v>NJ</v>
          </cell>
          <cell r="F224">
            <v>8831</v>
          </cell>
          <cell r="G224">
            <v>551</v>
          </cell>
          <cell r="H224" t="str">
            <v>Number of hospitalizations per 1000 long-stay resident days</v>
          </cell>
          <cell r="I224" t="str">
            <v>Long Stay</v>
          </cell>
          <cell r="J224">
            <v>0.450743</v>
          </cell>
          <cell r="K224">
            <v>0.29235499999999998</v>
          </cell>
          <cell r="L224">
            <v>0.994093</v>
          </cell>
          <cell r="M224"/>
          <cell r="N224" t="str">
            <v>Y</v>
          </cell>
          <cell r="O224" t="str">
            <v>20210401-20220331</v>
          </cell>
          <cell r="P224" t="str">
            <v>292 APPLEGARTH ROAD, MONROE TOWNSHIP, NJ, 08831</v>
          </cell>
          <cell r="Q224">
            <v>44866</v>
          </cell>
        </row>
        <row r="225">
          <cell r="A225">
            <v>315354</v>
          </cell>
          <cell r="B225" t="str">
            <v>SUNNYSIDE MANOR</v>
          </cell>
          <cell r="C225" t="str">
            <v>2500 RIDGEWOOD ROAD</v>
          </cell>
          <cell r="D225" t="str">
            <v>WALL</v>
          </cell>
          <cell r="E225" t="str">
            <v>NJ</v>
          </cell>
          <cell r="F225">
            <v>7719</v>
          </cell>
          <cell r="G225">
            <v>551</v>
          </cell>
          <cell r="H225" t="str">
            <v>Number of hospitalizations per 1000 long-stay resident days</v>
          </cell>
          <cell r="I225" t="str">
            <v>Long Stay</v>
          </cell>
          <cell r="J225">
            <v>1.9270119999999999</v>
          </cell>
          <cell r="K225">
            <v>1.647238</v>
          </cell>
          <cell r="L225">
            <v>1.310138</v>
          </cell>
          <cell r="M225"/>
          <cell r="N225" t="str">
            <v>Y</v>
          </cell>
          <cell r="O225" t="str">
            <v>20210401-20220331</v>
          </cell>
          <cell r="P225" t="str">
            <v>2500 RIDGEWOOD ROAD, WALL, NJ, 07719</v>
          </cell>
          <cell r="Q225">
            <v>44866</v>
          </cell>
        </row>
        <row r="226">
          <cell r="A226">
            <v>315355</v>
          </cell>
          <cell r="B226" t="str">
            <v>REGENCY GRANDE NURS &amp; REHAB CE</v>
          </cell>
          <cell r="C226" t="str">
            <v>65 NORTH SUSSEX STREET</v>
          </cell>
          <cell r="D226" t="str">
            <v>DOVER</v>
          </cell>
          <cell r="E226" t="str">
            <v>NJ</v>
          </cell>
          <cell r="F226">
            <v>7801</v>
          </cell>
          <cell r="G226">
            <v>551</v>
          </cell>
          <cell r="H226" t="str">
            <v>Number of hospitalizations per 1000 long-stay resident days</v>
          </cell>
          <cell r="I226" t="str">
            <v>Long Stay</v>
          </cell>
          <cell r="J226">
            <v>2.636377</v>
          </cell>
          <cell r="K226">
            <v>2.4360539999999999</v>
          </cell>
          <cell r="L226">
            <v>1.4161999999999999</v>
          </cell>
          <cell r="M226"/>
          <cell r="N226" t="str">
            <v>Y</v>
          </cell>
          <cell r="O226" t="str">
            <v>20210401-20220331</v>
          </cell>
          <cell r="P226" t="str">
            <v>65 NORTH SUSSEX STREET, DOVER, NJ, 07801</v>
          </cell>
          <cell r="Q226">
            <v>44866</v>
          </cell>
        </row>
        <row r="227">
          <cell r="A227">
            <v>315356</v>
          </cell>
          <cell r="B227" t="str">
            <v>SKILLED NURSING AT FELLOWSHIP VILLAGE</v>
          </cell>
          <cell r="C227" t="str">
            <v>8000 FELLOWSHIP DRIVE</v>
          </cell>
          <cell r="D227" t="str">
            <v>BASKING RIDGE</v>
          </cell>
          <cell r="E227" t="str">
            <v>NJ</v>
          </cell>
          <cell r="F227">
            <v>7920</v>
          </cell>
          <cell r="G227">
            <v>551</v>
          </cell>
          <cell r="H227" t="str">
            <v>Number of hospitalizations per 1000 long-stay resident days</v>
          </cell>
          <cell r="I227" t="str">
            <v>Long Stay</v>
          </cell>
          <cell r="J227">
            <v>1.3472710000000001</v>
          </cell>
          <cell r="K227">
            <v>0.84714999999999996</v>
          </cell>
          <cell r="L227">
            <v>0.96372000000000002</v>
          </cell>
          <cell r="M227"/>
          <cell r="N227" t="str">
            <v>Y</v>
          </cell>
          <cell r="O227" t="str">
            <v>20210401-20220331</v>
          </cell>
          <cell r="P227" t="str">
            <v>8000 FELLOWSHIP DRIVE, BASKING RIDGE, NJ, 07920</v>
          </cell>
          <cell r="Q227">
            <v>44866</v>
          </cell>
        </row>
        <row r="228">
          <cell r="A228">
            <v>315357</v>
          </cell>
          <cell r="B228" t="str">
            <v>ALARIS HEALTH AT CEDAR GROVE</v>
          </cell>
          <cell r="C228" t="str">
            <v>110 GROVE AVE</v>
          </cell>
          <cell r="D228" t="str">
            <v>CEDAR GROVE</v>
          </cell>
          <cell r="E228" t="str">
            <v>NJ</v>
          </cell>
          <cell r="F228">
            <v>7009</v>
          </cell>
          <cell r="G228">
            <v>551</v>
          </cell>
          <cell r="H228" t="str">
            <v>Number of hospitalizations per 1000 long-stay resident days</v>
          </cell>
          <cell r="I228" t="str">
            <v>Long Stay</v>
          </cell>
          <cell r="J228">
            <v>2.070757</v>
          </cell>
          <cell r="K228">
            <v>1.869767</v>
          </cell>
          <cell r="L228">
            <v>1.3838969999999999</v>
          </cell>
          <cell r="M228"/>
          <cell r="N228" t="str">
            <v>Y</v>
          </cell>
          <cell r="O228" t="str">
            <v>20210401-20220331</v>
          </cell>
          <cell r="P228" t="str">
            <v>110 GROVE AVE, CEDAR GROVE, NJ, 07009</v>
          </cell>
          <cell r="Q228">
            <v>44866</v>
          </cell>
        </row>
        <row r="229">
          <cell r="A229">
            <v>315358</v>
          </cell>
          <cell r="B229" t="str">
            <v>MEADOWVIEW NURSING AND REHABILITATION CENTER</v>
          </cell>
          <cell r="C229" t="str">
            <v>235 DOLPHIN AVE</v>
          </cell>
          <cell r="D229" t="str">
            <v>NORTHFIELD</v>
          </cell>
          <cell r="E229" t="str">
            <v>NJ</v>
          </cell>
          <cell r="F229">
            <v>8225</v>
          </cell>
          <cell r="G229">
            <v>551</v>
          </cell>
          <cell r="H229" t="str">
            <v>Number of hospitalizations per 1000 long-stay resident days</v>
          </cell>
          <cell r="I229" t="str">
            <v>Long Stay</v>
          </cell>
          <cell r="J229">
            <v>2.0061629999999999</v>
          </cell>
          <cell r="K229">
            <v>1.43462</v>
          </cell>
          <cell r="L229">
            <v>1.096014</v>
          </cell>
          <cell r="M229"/>
          <cell r="N229" t="str">
            <v>Y</v>
          </cell>
          <cell r="O229" t="str">
            <v>20210401-20220331</v>
          </cell>
          <cell r="P229" t="str">
            <v>235 DOLPHIN AVE, NORTHFIELD, NJ, 08225</v>
          </cell>
          <cell r="Q229">
            <v>44866</v>
          </cell>
        </row>
        <row r="230">
          <cell r="A230">
            <v>315359</v>
          </cell>
          <cell r="B230" t="str">
            <v>ALLIANCE CARE REHABILITATION AND NURSING CENTER</v>
          </cell>
          <cell r="C230" t="str">
            <v>155 40TH STREET</v>
          </cell>
          <cell r="D230" t="str">
            <v>IRVINGTON</v>
          </cell>
          <cell r="E230" t="str">
            <v>NJ</v>
          </cell>
          <cell r="F230">
            <v>7111</v>
          </cell>
          <cell r="G230">
            <v>551</v>
          </cell>
          <cell r="H230" t="str">
            <v>Number of hospitalizations per 1000 long-stay resident days</v>
          </cell>
          <cell r="I230" t="str">
            <v>Long Stay</v>
          </cell>
          <cell r="J230">
            <v>2.7197490000000002</v>
          </cell>
          <cell r="K230">
            <v>5.1612900000000002</v>
          </cell>
          <cell r="L230">
            <v>2.9085390000000002</v>
          </cell>
          <cell r="M230"/>
          <cell r="N230" t="str">
            <v>Y</v>
          </cell>
          <cell r="O230" t="str">
            <v>20210401-20220331</v>
          </cell>
          <cell r="P230" t="str">
            <v>155 40TH STREET, IRVINGTON, NJ, 07111</v>
          </cell>
          <cell r="Q230">
            <v>44866</v>
          </cell>
        </row>
        <row r="231">
          <cell r="A231">
            <v>315360</v>
          </cell>
          <cell r="B231" t="str">
            <v>EMERSON HEALTH CARE CENTER</v>
          </cell>
          <cell r="C231" t="str">
            <v>100 KINDERKAMACK ROAD</v>
          </cell>
          <cell r="D231" t="str">
            <v>EMERSON</v>
          </cell>
          <cell r="E231" t="str">
            <v>NJ</v>
          </cell>
          <cell r="F231">
            <v>7630</v>
          </cell>
          <cell r="G231">
            <v>551</v>
          </cell>
          <cell r="H231" t="str">
            <v>Number of hospitalizations per 1000 long-stay resident days</v>
          </cell>
          <cell r="I231" t="str">
            <v>Long Stay</v>
          </cell>
          <cell r="J231">
            <v>1.6776759999999999</v>
          </cell>
          <cell r="K231">
            <v>1.2527200000000001</v>
          </cell>
          <cell r="L231">
            <v>1.1444350000000001</v>
          </cell>
          <cell r="M231"/>
          <cell r="N231" t="str">
            <v>Y</v>
          </cell>
          <cell r="O231" t="str">
            <v>20210401-20220331</v>
          </cell>
          <cell r="P231" t="str">
            <v>100 KINDERKAMACK ROAD, EMERSON, NJ, 07630</v>
          </cell>
          <cell r="Q231">
            <v>44866</v>
          </cell>
        </row>
        <row r="232">
          <cell r="A232">
            <v>315361</v>
          </cell>
          <cell r="B232" t="str">
            <v>PREAKNESS HEALTHCARE CENTER</v>
          </cell>
          <cell r="C232" t="str">
            <v>305 OLDHAM ROAD</v>
          </cell>
          <cell r="D232" t="str">
            <v>WAYNE</v>
          </cell>
          <cell r="E232" t="str">
            <v>NJ</v>
          </cell>
          <cell r="F232">
            <v>7470</v>
          </cell>
          <cell r="G232">
            <v>551</v>
          </cell>
          <cell r="H232" t="str">
            <v>Number of hospitalizations per 1000 long-stay resident days</v>
          </cell>
          <cell r="I232" t="str">
            <v>Long Stay</v>
          </cell>
          <cell r="J232">
            <v>2.3461880000000002</v>
          </cell>
          <cell r="K232">
            <v>1.9652259999999999</v>
          </cell>
          <cell r="L232">
            <v>1.283793</v>
          </cell>
          <cell r="M232"/>
          <cell r="N232" t="str">
            <v>Y</v>
          </cell>
          <cell r="O232" t="str">
            <v>20210401-20220331</v>
          </cell>
          <cell r="P232" t="str">
            <v>305 OLDHAM ROAD, WAYNE, NJ, 07470</v>
          </cell>
          <cell r="Q232">
            <v>44866</v>
          </cell>
        </row>
        <row r="233">
          <cell r="A233">
            <v>315362</v>
          </cell>
          <cell r="B233" t="str">
            <v>COMPLETE CARE AT PARK PLACE, LLC</v>
          </cell>
          <cell r="C233" t="str">
            <v>2 DEER PARK DRIVE</v>
          </cell>
          <cell r="D233" t="str">
            <v>MONMOUTH JUNCTION</v>
          </cell>
          <cell r="E233" t="str">
            <v>NJ</v>
          </cell>
          <cell r="F233">
            <v>8852</v>
          </cell>
          <cell r="G233">
            <v>551</v>
          </cell>
          <cell r="H233" t="str">
            <v>Number of hospitalizations per 1000 long-stay resident days</v>
          </cell>
          <cell r="I233" t="str">
            <v>Long Stay</v>
          </cell>
          <cell r="J233">
            <v>1.0833489999999999</v>
          </cell>
          <cell r="K233">
            <v>0.99980000000000002</v>
          </cell>
          <cell r="L233">
            <v>1.4144589999999999</v>
          </cell>
          <cell r="M233"/>
          <cell r="N233" t="str">
            <v>Y</v>
          </cell>
          <cell r="O233" t="str">
            <v>20210401-20220331</v>
          </cell>
          <cell r="P233" t="str">
            <v>2 DEER PARK DRIVE, MONMOUTH JUNCTION, NJ, 08852</v>
          </cell>
          <cell r="Q233">
            <v>44866</v>
          </cell>
        </row>
        <row r="234">
          <cell r="A234">
            <v>315363</v>
          </cell>
          <cell r="B234" t="str">
            <v>MONTCLAIR CARE CENTER</v>
          </cell>
          <cell r="C234" t="str">
            <v>111-115 GATES AVENUE</v>
          </cell>
          <cell r="D234" t="str">
            <v>MONTCLAIR</v>
          </cell>
          <cell r="E234" t="str">
            <v>NJ</v>
          </cell>
          <cell r="F234">
            <v>7042</v>
          </cell>
          <cell r="G234">
            <v>551</v>
          </cell>
          <cell r="H234" t="str">
            <v>Number of hospitalizations per 1000 long-stay resident days</v>
          </cell>
          <cell r="I234" t="str">
            <v>Long Stay</v>
          </cell>
          <cell r="J234">
            <v>2.426717</v>
          </cell>
          <cell r="K234">
            <v>2.6921650000000001</v>
          </cell>
          <cell r="L234">
            <v>1.7003090000000001</v>
          </cell>
          <cell r="M234"/>
          <cell r="N234" t="str">
            <v>Y</v>
          </cell>
          <cell r="O234" t="str">
            <v>20210401-20220331</v>
          </cell>
          <cell r="P234" t="str">
            <v>111-115 GATES AVENUE, MONTCLAIR, NJ, 07042</v>
          </cell>
          <cell r="Q234">
            <v>44866</v>
          </cell>
        </row>
        <row r="235">
          <cell r="A235">
            <v>315364</v>
          </cell>
          <cell r="B235" t="str">
            <v>JERSEY SHORE CENTER</v>
          </cell>
          <cell r="C235" t="str">
            <v>3 INDUSTRIAL WAY EAST</v>
          </cell>
          <cell r="D235" t="str">
            <v>EATONTOWN</v>
          </cell>
          <cell r="E235" t="str">
            <v>NJ</v>
          </cell>
          <cell r="F235">
            <v>7724</v>
          </cell>
          <cell r="G235">
            <v>551</v>
          </cell>
          <cell r="H235" t="str">
            <v>Number of hospitalizations per 1000 long-stay resident days</v>
          </cell>
          <cell r="I235" t="str">
            <v>Long Stay</v>
          </cell>
          <cell r="J235">
            <v>1.5298130000000001</v>
          </cell>
          <cell r="K235">
            <v>1.381335</v>
          </cell>
          <cell r="L235">
            <v>1.383904</v>
          </cell>
          <cell r="M235"/>
          <cell r="N235" t="str">
            <v>Y</v>
          </cell>
          <cell r="O235" t="str">
            <v>20210401-20220331</v>
          </cell>
          <cell r="P235" t="str">
            <v>3 INDUSTRIAL WAY EAST, EATONTOWN, NJ, 07724</v>
          </cell>
          <cell r="Q235">
            <v>44866</v>
          </cell>
        </row>
        <row r="236">
          <cell r="A236">
            <v>315365</v>
          </cell>
          <cell r="B236" t="str">
            <v>MERIDIAN NURSING AND REHABILITATION AT OCEAN GROVE</v>
          </cell>
          <cell r="C236" t="str">
            <v>160 MAIN STREET</v>
          </cell>
          <cell r="D236" t="str">
            <v>OCEAN GROVE</v>
          </cell>
          <cell r="E236" t="str">
            <v>NJ</v>
          </cell>
          <cell r="F236">
            <v>7756</v>
          </cell>
          <cell r="G236">
            <v>551</v>
          </cell>
          <cell r="H236" t="str">
            <v>Number of hospitalizations per 1000 long-stay resident days</v>
          </cell>
          <cell r="I236" t="str">
            <v>Long Stay</v>
          </cell>
          <cell r="J236">
            <v>2.4230550000000002</v>
          </cell>
          <cell r="K236">
            <v>2.2712020000000002</v>
          </cell>
          <cell r="L236">
            <v>1.436607</v>
          </cell>
          <cell r="M236"/>
          <cell r="N236" t="str">
            <v>Y</v>
          </cell>
          <cell r="O236" t="str">
            <v>20210401-20220331</v>
          </cell>
          <cell r="P236" t="str">
            <v>160 MAIN STREET, OCEAN GROVE, NJ, 07756</v>
          </cell>
          <cell r="Q236">
            <v>44866</v>
          </cell>
        </row>
        <row r="237">
          <cell r="A237">
            <v>315366</v>
          </cell>
          <cell r="B237" t="str">
            <v>ALARIS HEALTH AT BELGROVE</v>
          </cell>
          <cell r="C237" t="str">
            <v>195 BELGROVE DRIVE</v>
          </cell>
          <cell r="D237" t="str">
            <v>KEARNY</v>
          </cell>
          <cell r="E237" t="str">
            <v>NJ</v>
          </cell>
          <cell r="F237">
            <v>7032</v>
          </cell>
          <cell r="G237">
            <v>551</v>
          </cell>
          <cell r="H237" t="str">
            <v>Number of hospitalizations per 1000 long-stay resident days</v>
          </cell>
          <cell r="I237" t="str">
            <v>Long Stay</v>
          </cell>
          <cell r="J237">
            <v>1.2442869999999999</v>
          </cell>
          <cell r="K237">
            <v>1.794454</v>
          </cell>
          <cell r="L237">
            <v>2.2103299999999999</v>
          </cell>
          <cell r="M237"/>
          <cell r="N237" t="str">
            <v>Y</v>
          </cell>
          <cell r="O237" t="str">
            <v>20210401-20220331</v>
          </cell>
          <cell r="P237" t="str">
            <v>195 BELGROVE DRIVE, KEARNY, NJ, 07032</v>
          </cell>
          <cell r="Q237">
            <v>44866</v>
          </cell>
        </row>
        <row r="238">
          <cell r="A238">
            <v>315367</v>
          </cell>
          <cell r="B238" t="str">
            <v>REGENCY HERITAGE NURSING AND REHABILITATION CENTER</v>
          </cell>
          <cell r="C238" t="str">
            <v>380 DEMOTT LANE</v>
          </cell>
          <cell r="D238" t="str">
            <v>SOMERSET</v>
          </cell>
          <cell r="E238" t="str">
            <v>NJ</v>
          </cell>
          <cell r="F238">
            <v>8873</v>
          </cell>
          <cell r="G238">
            <v>551</v>
          </cell>
          <cell r="H238" t="str">
            <v>Number of hospitalizations per 1000 long-stay resident days</v>
          </cell>
          <cell r="I238" t="str">
            <v>Long Stay</v>
          </cell>
          <cell r="J238">
            <v>2.4941689999999999</v>
          </cell>
          <cell r="K238">
            <v>2.4807990000000002</v>
          </cell>
          <cell r="L238">
            <v>1.524443</v>
          </cell>
          <cell r="M238"/>
          <cell r="N238" t="str">
            <v>Y</v>
          </cell>
          <cell r="O238" t="str">
            <v>20210401-20220331</v>
          </cell>
          <cell r="P238" t="str">
            <v>380 DEMOTT LANE, SOMERSET, NJ, 08873</v>
          </cell>
          <cell r="Q238">
            <v>44866</v>
          </cell>
        </row>
        <row r="239">
          <cell r="A239">
            <v>315369</v>
          </cell>
          <cell r="B239" t="str">
            <v>CARE ONE AT VALLEY</v>
          </cell>
          <cell r="C239" t="str">
            <v>300 OLD HOOK ROAD</v>
          </cell>
          <cell r="D239" t="str">
            <v>WESTWOOD</v>
          </cell>
          <cell r="E239" t="str">
            <v>NJ</v>
          </cell>
          <cell r="F239">
            <v>7675</v>
          </cell>
          <cell r="G239">
            <v>551</v>
          </cell>
          <cell r="H239" t="str">
            <v>Number of hospitalizations per 1000 long-stay resident days</v>
          </cell>
          <cell r="I239" t="str">
            <v>Long Stay</v>
          </cell>
          <cell r="J239">
            <v>1.279925</v>
          </cell>
          <cell r="K239">
            <v>1.1904760000000001</v>
          </cell>
          <cell r="L239">
            <v>1.4255469999999999</v>
          </cell>
          <cell r="M239"/>
          <cell r="N239" t="str">
            <v>Y</v>
          </cell>
          <cell r="O239" t="str">
            <v>20210401-20220331</v>
          </cell>
          <cell r="P239" t="str">
            <v>300 OLD HOOK ROAD, WESTWOOD, NJ, 07675</v>
          </cell>
          <cell r="Q239">
            <v>44866</v>
          </cell>
        </row>
        <row r="240">
          <cell r="A240">
            <v>315370</v>
          </cell>
          <cell r="B240" t="str">
            <v>SPRING HILLS POST ACUTE PRINCETON</v>
          </cell>
          <cell r="C240" t="str">
            <v>5000 WINDROW DRIVE</v>
          </cell>
          <cell r="D240" t="str">
            <v>PRINCETON</v>
          </cell>
          <cell r="E240" t="str">
            <v>NJ</v>
          </cell>
          <cell r="F240">
            <v>8540</v>
          </cell>
          <cell r="G240">
            <v>551</v>
          </cell>
          <cell r="H240" t="str">
            <v>Number of hospitalizations per 1000 long-stay resident days</v>
          </cell>
          <cell r="I240" t="str">
            <v>Long Stay</v>
          </cell>
          <cell r="J240">
            <v>2.267309</v>
          </cell>
          <cell r="K240">
            <v>2.032203</v>
          </cell>
          <cell r="L240">
            <v>1.373731</v>
          </cell>
          <cell r="M240"/>
          <cell r="N240" t="str">
            <v>Y</v>
          </cell>
          <cell r="O240" t="str">
            <v>20210401-20220331</v>
          </cell>
          <cell r="P240" t="str">
            <v>5000 WINDROW DRIVE, PRINCETON, NJ, 08540</v>
          </cell>
          <cell r="Q240">
            <v>44866</v>
          </cell>
        </row>
        <row r="241">
          <cell r="A241">
            <v>315372</v>
          </cell>
          <cell r="B241" t="str">
            <v>WHITE HOUSE HLTHCR &amp; REHAB CTR</v>
          </cell>
          <cell r="C241" t="str">
            <v>560 BERKELEY AVENUE</v>
          </cell>
          <cell r="D241" t="str">
            <v>ORANGE</v>
          </cell>
          <cell r="E241" t="str">
            <v>NJ</v>
          </cell>
          <cell r="F241">
            <v>7050</v>
          </cell>
          <cell r="G241">
            <v>551</v>
          </cell>
          <cell r="H241" t="str">
            <v>Number of hospitalizations per 1000 long-stay resident days</v>
          </cell>
          <cell r="I241" t="str">
            <v>Long Stay</v>
          </cell>
          <cell r="J241">
            <v>2.7654030000000001</v>
          </cell>
          <cell r="K241">
            <v>2.742931</v>
          </cell>
          <cell r="L241">
            <v>1.5202040000000001</v>
          </cell>
          <cell r="M241"/>
          <cell r="N241" t="str">
            <v>Y</v>
          </cell>
          <cell r="O241" t="str">
            <v>20210401-20220331</v>
          </cell>
          <cell r="P241" t="str">
            <v>560 BERKELEY AVENUE, ORANGE, NJ, 07050</v>
          </cell>
          <cell r="Q241">
            <v>44866</v>
          </cell>
        </row>
        <row r="242">
          <cell r="A242">
            <v>315374</v>
          </cell>
          <cell r="B242" t="str">
            <v>DE LA SALLE HALL</v>
          </cell>
          <cell r="C242" t="str">
            <v>810 NEWMAN SPRINGS RD</v>
          </cell>
          <cell r="D242" t="str">
            <v>LINCROFT</v>
          </cell>
          <cell r="E242" t="str">
            <v>NJ</v>
          </cell>
          <cell r="F242">
            <v>7738</v>
          </cell>
          <cell r="G242">
            <v>551</v>
          </cell>
          <cell r="H242" t="str">
            <v>Number of hospitalizations per 1000 long-stay resident days</v>
          </cell>
          <cell r="I242" t="str">
            <v>Long Stay</v>
          </cell>
          <cell r="J242" t="str">
            <v>*</v>
          </cell>
          <cell r="K242"/>
          <cell r="L242"/>
          <cell r="M242">
            <v>9</v>
          </cell>
          <cell r="N242" t="str">
            <v>Y</v>
          </cell>
          <cell r="O242" t="str">
            <v>20210401-20220331</v>
          </cell>
          <cell r="P242" t="str">
            <v>810 NEWMAN SPRINGS RD, LINCROFT, NJ, 07738</v>
          </cell>
          <cell r="Q242">
            <v>44866</v>
          </cell>
        </row>
        <row r="243">
          <cell r="A243">
            <v>315375</v>
          </cell>
          <cell r="B243" t="str">
            <v>FOREST HILL HEALTH CARE CENTER</v>
          </cell>
          <cell r="C243" t="str">
            <v>497 MT PROSPECT AVE</v>
          </cell>
          <cell r="D243" t="str">
            <v>NEWARK</v>
          </cell>
          <cell r="E243" t="str">
            <v>NJ</v>
          </cell>
          <cell r="F243">
            <v>7104</v>
          </cell>
          <cell r="G243">
            <v>551</v>
          </cell>
          <cell r="H243" t="str">
            <v>Number of hospitalizations per 1000 long-stay resident days</v>
          </cell>
          <cell r="I243" t="str">
            <v>Long Stay</v>
          </cell>
          <cell r="J243" t="str">
            <v>*</v>
          </cell>
          <cell r="K243"/>
          <cell r="L243"/>
          <cell r="M243">
            <v>9</v>
          </cell>
          <cell r="N243" t="str">
            <v>Y</v>
          </cell>
          <cell r="O243" t="str">
            <v>20210401-20220331</v>
          </cell>
          <cell r="P243" t="str">
            <v>497 MT PROSPECT AVE, NEWARK, NJ, 07104</v>
          </cell>
          <cell r="Q243">
            <v>44866</v>
          </cell>
        </row>
        <row r="244">
          <cell r="A244">
            <v>315376</v>
          </cell>
          <cell r="B244" t="str">
            <v>CHRISTIAN HEALTH CARE CENTER</v>
          </cell>
          <cell r="C244" t="str">
            <v>301 SICOMAC AVE</v>
          </cell>
          <cell r="D244" t="str">
            <v>WYCKOFF</v>
          </cell>
          <cell r="E244" t="str">
            <v>NJ</v>
          </cell>
          <cell r="F244">
            <v>7481</v>
          </cell>
          <cell r="G244">
            <v>551</v>
          </cell>
          <cell r="H244" t="str">
            <v>Number of hospitalizations per 1000 long-stay resident days</v>
          </cell>
          <cell r="I244" t="str">
            <v>Long Stay</v>
          </cell>
          <cell r="J244">
            <v>0.71731699999999998</v>
          </cell>
          <cell r="K244">
            <v>0.58431699999999998</v>
          </cell>
          <cell r="L244">
            <v>1.2484839999999999</v>
          </cell>
          <cell r="M244"/>
          <cell r="N244" t="str">
            <v>Y</v>
          </cell>
          <cell r="O244" t="str">
            <v>20210401-20220331</v>
          </cell>
          <cell r="P244" t="str">
            <v>301 SICOMAC AVE, WYCKOFF, NJ, 07481</v>
          </cell>
          <cell r="Q244">
            <v>44866</v>
          </cell>
        </row>
        <row r="245">
          <cell r="A245">
            <v>315377</v>
          </cell>
          <cell r="B245" t="str">
            <v>ACTORS FUND HOME, THE</v>
          </cell>
          <cell r="C245" t="str">
            <v>175 WEST HUDSON AVE</v>
          </cell>
          <cell r="D245" t="str">
            <v>ENGLEWOOD</v>
          </cell>
          <cell r="E245" t="str">
            <v>NJ</v>
          </cell>
          <cell r="F245">
            <v>7631</v>
          </cell>
          <cell r="G245">
            <v>551</v>
          </cell>
          <cell r="H245" t="str">
            <v>Number of hospitalizations per 1000 long-stay resident days</v>
          </cell>
          <cell r="I245" t="str">
            <v>Long Stay</v>
          </cell>
          <cell r="J245">
            <v>2.1107360000000002</v>
          </cell>
          <cell r="K245">
            <v>1.706566</v>
          </cell>
          <cell r="L245">
            <v>1.2391799999999999</v>
          </cell>
          <cell r="M245"/>
          <cell r="N245" t="str">
            <v>Y</v>
          </cell>
          <cell r="O245" t="str">
            <v>20210401-20220331</v>
          </cell>
          <cell r="P245" t="str">
            <v>175 WEST HUDSON AVE, ENGLEWOOD, NJ, 07631</v>
          </cell>
          <cell r="Q245">
            <v>44866</v>
          </cell>
        </row>
        <row r="246">
          <cell r="A246">
            <v>315378</v>
          </cell>
          <cell r="B246" t="str">
            <v>HOMESTEAD REHABILITATION &amp; HEALTH CARE CENTER</v>
          </cell>
          <cell r="C246" t="str">
            <v>129 MORRIS TURNPIKE</v>
          </cell>
          <cell r="D246" t="str">
            <v>NEWTON</v>
          </cell>
          <cell r="E246" t="str">
            <v>NJ</v>
          </cell>
          <cell r="F246">
            <v>7860</v>
          </cell>
          <cell r="G246">
            <v>551</v>
          </cell>
          <cell r="H246" t="str">
            <v>Number of hospitalizations per 1000 long-stay resident days</v>
          </cell>
          <cell r="I246" t="str">
            <v>Long Stay</v>
          </cell>
          <cell r="J246">
            <v>1.8773770000000001</v>
          </cell>
          <cell r="K246">
            <v>1.9966539999999999</v>
          </cell>
          <cell r="L246">
            <v>1.630034</v>
          </cell>
          <cell r="M246"/>
          <cell r="N246" t="str">
            <v>Y</v>
          </cell>
          <cell r="O246" t="str">
            <v>20210401-20220331</v>
          </cell>
          <cell r="P246" t="str">
            <v>129 MORRIS TURNPIKE, NEWTON, NJ, 07860</v>
          </cell>
          <cell r="Q246">
            <v>44866</v>
          </cell>
        </row>
        <row r="247">
          <cell r="A247">
            <v>315381</v>
          </cell>
          <cell r="B247" t="str">
            <v>SUMMER HILL NURSING HOME</v>
          </cell>
          <cell r="C247" t="str">
            <v>111 ROUTE 516</v>
          </cell>
          <cell r="D247" t="str">
            <v>OLD BRIDGE</v>
          </cell>
          <cell r="E247" t="str">
            <v>NJ</v>
          </cell>
          <cell r="F247">
            <v>8857</v>
          </cell>
          <cell r="G247">
            <v>551</v>
          </cell>
          <cell r="H247" t="str">
            <v>Number of hospitalizations per 1000 long-stay resident days</v>
          </cell>
          <cell r="I247" t="str">
            <v>Long Stay</v>
          </cell>
          <cell r="J247">
            <v>3.1716470000000001</v>
          </cell>
          <cell r="K247">
            <v>2.5948560000000001</v>
          </cell>
          <cell r="L247">
            <v>1.253932</v>
          </cell>
          <cell r="M247"/>
          <cell r="N247" t="str">
            <v>Y</v>
          </cell>
          <cell r="O247" t="str">
            <v>20210401-20220331</v>
          </cell>
          <cell r="P247" t="str">
            <v>111 ROUTE 516, OLD BRIDGE, NJ, 08857</v>
          </cell>
          <cell r="Q247">
            <v>44866</v>
          </cell>
        </row>
        <row r="248">
          <cell r="A248">
            <v>315383</v>
          </cell>
          <cell r="B248" t="str">
            <v>CHESHIRE HOME</v>
          </cell>
          <cell r="C248" t="str">
            <v>9 RIDGEDALE AVE</v>
          </cell>
          <cell r="D248" t="str">
            <v>FLORHAM PARK</v>
          </cell>
          <cell r="E248" t="str">
            <v>NJ</v>
          </cell>
          <cell r="F248">
            <v>7932</v>
          </cell>
          <cell r="G248">
            <v>551</v>
          </cell>
          <cell r="H248" t="str">
            <v>Number of hospitalizations per 1000 long-stay resident days</v>
          </cell>
          <cell r="I248" t="str">
            <v>Long Stay</v>
          </cell>
          <cell r="J248" t="str">
            <v>*</v>
          </cell>
          <cell r="K248"/>
          <cell r="L248"/>
          <cell r="M248">
            <v>9</v>
          </cell>
          <cell r="N248" t="str">
            <v>Y</v>
          </cell>
          <cell r="O248" t="str">
            <v>20210401-20220331</v>
          </cell>
          <cell r="P248" t="str">
            <v>9 RIDGEDALE AVE, FLORHAM PARK, NJ, 07932</v>
          </cell>
          <cell r="Q248">
            <v>44866</v>
          </cell>
        </row>
        <row r="249">
          <cell r="A249">
            <v>315384</v>
          </cell>
          <cell r="B249" t="str">
            <v>ROSE MOUNTAIN CARE CENTER</v>
          </cell>
          <cell r="C249" t="str">
            <v>ROUTE 1 &amp; 18</v>
          </cell>
          <cell r="D249" t="str">
            <v>NEW BRUNSWICK</v>
          </cell>
          <cell r="E249" t="str">
            <v>NJ</v>
          </cell>
          <cell r="F249">
            <v>8901</v>
          </cell>
          <cell r="G249">
            <v>551</v>
          </cell>
          <cell r="H249" t="str">
            <v>Number of hospitalizations per 1000 long-stay resident days</v>
          </cell>
          <cell r="I249" t="str">
            <v>Long Stay</v>
          </cell>
          <cell r="J249">
            <v>2.0258120000000002</v>
          </cell>
          <cell r="K249">
            <v>1.777719</v>
          </cell>
          <cell r="L249">
            <v>1.3449599999999999</v>
          </cell>
          <cell r="M249"/>
          <cell r="N249" t="str">
            <v>Y</v>
          </cell>
          <cell r="O249" t="str">
            <v>20210401-20220331</v>
          </cell>
          <cell r="P249" t="str">
            <v>ROUTE 1 &amp; 18, NEW BRUNSWICK, NJ, 08901</v>
          </cell>
          <cell r="Q249">
            <v>44866</v>
          </cell>
        </row>
        <row r="250">
          <cell r="A250">
            <v>315386</v>
          </cell>
          <cell r="B250" t="str">
            <v>ATLAS REHABILITATION AND HEALTHCARE AT MAYWOOD</v>
          </cell>
          <cell r="C250" t="str">
            <v>100 WEST MAGNOLIA AVENUE</v>
          </cell>
          <cell r="D250" t="str">
            <v>MAYWOOD</v>
          </cell>
          <cell r="E250" t="str">
            <v>NJ</v>
          </cell>
          <cell r="F250">
            <v>7607</v>
          </cell>
          <cell r="G250">
            <v>551</v>
          </cell>
          <cell r="H250" t="str">
            <v>Number of hospitalizations per 1000 long-stay resident days</v>
          </cell>
          <cell r="I250" t="str">
            <v>Long Stay</v>
          </cell>
          <cell r="J250">
            <v>1.7683260000000001</v>
          </cell>
          <cell r="K250">
            <v>1.977732</v>
          </cell>
          <cell r="L250">
            <v>1.7141569999999999</v>
          </cell>
          <cell r="M250"/>
          <cell r="N250" t="str">
            <v>Y</v>
          </cell>
          <cell r="O250" t="str">
            <v>20210401-20220331</v>
          </cell>
          <cell r="P250" t="str">
            <v>100 WEST MAGNOLIA AVENUE, MAYWOOD, NJ, 07607</v>
          </cell>
          <cell r="Q250">
            <v>44866</v>
          </cell>
        </row>
        <row r="251">
          <cell r="A251">
            <v>315387</v>
          </cell>
          <cell r="B251" t="str">
            <v>ALLAIRE REHAB &amp; NURSING</v>
          </cell>
          <cell r="C251" t="str">
            <v>115 DUTCH LANE ROAD</v>
          </cell>
          <cell r="D251" t="str">
            <v>FREEHOLD</v>
          </cell>
          <cell r="E251" t="str">
            <v>NJ</v>
          </cell>
          <cell r="F251">
            <v>7728</v>
          </cell>
          <cell r="G251">
            <v>551</v>
          </cell>
          <cell r="H251" t="str">
            <v>Number of hospitalizations per 1000 long-stay resident days</v>
          </cell>
          <cell r="I251" t="str">
            <v>Long Stay</v>
          </cell>
          <cell r="J251">
            <v>3.6081150000000002</v>
          </cell>
          <cell r="K251">
            <v>3.8619020000000002</v>
          </cell>
          <cell r="L251">
            <v>1.640463</v>
          </cell>
          <cell r="M251"/>
          <cell r="N251" t="str">
            <v>Y</v>
          </cell>
          <cell r="O251" t="str">
            <v>20210401-20220331</v>
          </cell>
          <cell r="P251" t="str">
            <v>115 DUTCH LANE ROAD, FREEHOLD, NJ, 07728</v>
          </cell>
          <cell r="Q251">
            <v>44866</v>
          </cell>
        </row>
        <row r="252">
          <cell r="A252">
            <v>315388</v>
          </cell>
          <cell r="B252" t="str">
            <v>ST JOSEPH'S HOME FOR ELDERLY</v>
          </cell>
          <cell r="C252" t="str">
            <v>140 SHEPHERD LANE</v>
          </cell>
          <cell r="D252" t="str">
            <v>TOTOWA</v>
          </cell>
          <cell r="E252" t="str">
            <v>NJ</v>
          </cell>
          <cell r="F252">
            <v>7512</v>
          </cell>
          <cell r="G252">
            <v>551</v>
          </cell>
          <cell r="H252" t="str">
            <v>Number of hospitalizations per 1000 long-stay resident days</v>
          </cell>
          <cell r="I252" t="str">
            <v>Long Stay</v>
          </cell>
          <cell r="J252">
            <v>1.6068819999999999</v>
          </cell>
          <cell r="K252">
            <v>0.81160600000000005</v>
          </cell>
          <cell r="L252">
            <v>0.77411700000000006</v>
          </cell>
          <cell r="M252"/>
          <cell r="N252" t="str">
            <v>Y</v>
          </cell>
          <cell r="O252" t="str">
            <v>20210401-20220331</v>
          </cell>
          <cell r="P252" t="str">
            <v>140 SHEPHERD LANE, TOTOWA, NJ, 07512</v>
          </cell>
          <cell r="Q252">
            <v>44866</v>
          </cell>
        </row>
        <row r="253">
          <cell r="A253">
            <v>315390</v>
          </cell>
          <cell r="B253" t="str">
            <v>CRANFORD PARK REHABILITATION &amp; HEALTHCARE CENTER</v>
          </cell>
          <cell r="C253" t="str">
            <v>600 LINCOLN PARK EAST</v>
          </cell>
          <cell r="D253" t="str">
            <v>CRANFORD</v>
          </cell>
          <cell r="E253" t="str">
            <v>NJ</v>
          </cell>
          <cell r="F253">
            <v>7016</v>
          </cell>
          <cell r="G253">
            <v>551</v>
          </cell>
          <cell r="H253" t="str">
            <v>Number of hospitalizations per 1000 long-stay resident days</v>
          </cell>
          <cell r="I253" t="str">
            <v>Long Stay</v>
          </cell>
          <cell r="J253" t="str">
            <v>*</v>
          </cell>
          <cell r="K253"/>
          <cell r="L253"/>
          <cell r="M253">
            <v>9</v>
          </cell>
          <cell r="N253" t="str">
            <v>Y</v>
          </cell>
          <cell r="O253" t="str">
            <v>20210401-20220331</v>
          </cell>
          <cell r="P253" t="str">
            <v>600 LINCOLN PARK EAST, CRANFORD, NJ, 07016</v>
          </cell>
          <cell r="Q253">
            <v>44866</v>
          </cell>
        </row>
        <row r="254">
          <cell r="A254">
            <v>315392</v>
          </cell>
          <cell r="B254" t="str">
            <v>JOB HAINES HOME FOR AGED PEOPLE</v>
          </cell>
          <cell r="C254" t="str">
            <v>250 BLOOMFIELD AVE</v>
          </cell>
          <cell r="D254" t="str">
            <v>BLOOMFIELD</v>
          </cell>
          <cell r="E254" t="str">
            <v>NJ</v>
          </cell>
          <cell r="F254">
            <v>7003</v>
          </cell>
          <cell r="G254">
            <v>551</v>
          </cell>
          <cell r="H254" t="str">
            <v>Number of hospitalizations per 1000 long-stay resident days</v>
          </cell>
          <cell r="I254" t="str">
            <v>Long Stay</v>
          </cell>
          <cell r="J254" t="str">
            <v>*</v>
          </cell>
          <cell r="K254"/>
          <cell r="L254"/>
          <cell r="M254">
            <v>9</v>
          </cell>
          <cell r="N254" t="str">
            <v>Y</v>
          </cell>
          <cell r="O254" t="str">
            <v>20210401-20220331</v>
          </cell>
          <cell r="P254" t="str">
            <v>250 BLOOMFIELD AVE, BLOOMFIELD, NJ, 07003</v>
          </cell>
          <cell r="Q254">
            <v>44866</v>
          </cell>
        </row>
        <row r="255">
          <cell r="A255">
            <v>315393</v>
          </cell>
          <cell r="B255" t="str">
            <v>NEW COMMUNITY EXTENDED CARE FACILITY</v>
          </cell>
          <cell r="C255" t="str">
            <v>266 S ORANGE AVE</v>
          </cell>
          <cell r="D255" t="str">
            <v>NEWARK</v>
          </cell>
          <cell r="E255" t="str">
            <v>NJ</v>
          </cell>
          <cell r="F255">
            <v>7103</v>
          </cell>
          <cell r="G255">
            <v>551</v>
          </cell>
          <cell r="H255" t="str">
            <v>Number of hospitalizations per 1000 long-stay resident days</v>
          </cell>
          <cell r="I255" t="str">
            <v>Long Stay</v>
          </cell>
          <cell r="J255" t="str">
            <v>*</v>
          </cell>
          <cell r="K255"/>
          <cell r="L255"/>
          <cell r="M255">
            <v>9</v>
          </cell>
          <cell r="N255" t="str">
            <v>Y</v>
          </cell>
          <cell r="O255" t="str">
            <v>20210401-20220331</v>
          </cell>
          <cell r="P255" t="str">
            <v>266 S ORANGE AVE, NEWARK, NJ, 07103</v>
          </cell>
          <cell r="Q255">
            <v>44866</v>
          </cell>
        </row>
        <row r="256">
          <cell r="A256">
            <v>315394</v>
          </cell>
          <cell r="B256" t="str">
            <v>UNITED METHODIST COMMUNITIES AT THE SHORES</v>
          </cell>
          <cell r="C256" t="str">
            <v>2201 BAY AVENUE</v>
          </cell>
          <cell r="D256" t="str">
            <v>OCEAN CITY</v>
          </cell>
          <cell r="E256" t="str">
            <v>NJ</v>
          </cell>
          <cell r="F256">
            <v>8226</v>
          </cell>
          <cell r="G256">
            <v>551</v>
          </cell>
          <cell r="H256" t="str">
            <v>Number of hospitalizations per 1000 long-stay resident days</v>
          </cell>
          <cell r="I256" t="str">
            <v>Long Stay</v>
          </cell>
          <cell r="J256">
            <v>2.7428499999999998</v>
          </cell>
          <cell r="K256">
            <v>1.9909300000000001</v>
          </cell>
          <cell r="L256">
            <v>1.112498</v>
          </cell>
          <cell r="M256"/>
          <cell r="N256" t="str">
            <v>Y</v>
          </cell>
          <cell r="O256" t="str">
            <v>20210401-20220331</v>
          </cell>
          <cell r="P256" t="str">
            <v>2201 BAY AVENUE, OCEAN CITY, NJ, 08226</v>
          </cell>
          <cell r="Q256">
            <v>44866</v>
          </cell>
        </row>
        <row r="257">
          <cell r="A257">
            <v>315396</v>
          </cell>
          <cell r="B257" t="str">
            <v>CUMBERLAND MANOR NURSING AND REHABILITATION CENTER</v>
          </cell>
          <cell r="C257" t="str">
            <v>154 SUNNY SLOPE DRIVE</v>
          </cell>
          <cell r="D257" t="str">
            <v>BRIDGETON</v>
          </cell>
          <cell r="E257" t="str">
            <v>NJ</v>
          </cell>
          <cell r="F257">
            <v>8302</v>
          </cell>
          <cell r="G257">
            <v>551</v>
          </cell>
          <cell r="H257" t="str">
            <v>Number of hospitalizations per 1000 long-stay resident days</v>
          </cell>
          <cell r="I257" t="str">
            <v>Long Stay</v>
          </cell>
          <cell r="J257">
            <v>1.5383610000000001</v>
          </cell>
          <cell r="K257">
            <v>1.378117</v>
          </cell>
          <cell r="L257">
            <v>1.3730089999999999</v>
          </cell>
          <cell r="M257"/>
          <cell r="N257" t="str">
            <v>Y</v>
          </cell>
          <cell r="O257" t="str">
            <v>20210401-20220331</v>
          </cell>
          <cell r="P257" t="str">
            <v>154 SUNNY SLOPE DRIVE, BRIDGETON, NJ, 08302</v>
          </cell>
          <cell r="Q257">
            <v>44866</v>
          </cell>
        </row>
        <row r="258">
          <cell r="A258">
            <v>315397</v>
          </cell>
          <cell r="B258" t="str">
            <v>PREFERRED CARE AT WALL</v>
          </cell>
          <cell r="C258" t="str">
            <v>2350 HOSPITAL ROAD</v>
          </cell>
          <cell r="D258" t="str">
            <v>ALLENWOOD</v>
          </cell>
          <cell r="E258" t="str">
            <v>NJ</v>
          </cell>
          <cell r="F258">
            <v>8720</v>
          </cell>
          <cell r="G258">
            <v>551</v>
          </cell>
          <cell r="H258" t="str">
            <v>Number of hospitalizations per 1000 long-stay resident days</v>
          </cell>
          <cell r="I258" t="str">
            <v>Long Stay</v>
          </cell>
          <cell r="J258">
            <v>0.70540099999999994</v>
          </cell>
          <cell r="K258">
            <v>0.66641700000000004</v>
          </cell>
          <cell r="L258">
            <v>1.4479550000000001</v>
          </cell>
          <cell r="M258"/>
          <cell r="N258" t="str">
            <v>Y</v>
          </cell>
          <cell r="O258" t="str">
            <v>20210401-20220331</v>
          </cell>
          <cell r="P258" t="str">
            <v>2350 HOSPITAL ROAD, ALLENWOOD, NJ, 08720</v>
          </cell>
          <cell r="Q258">
            <v>44866</v>
          </cell>
        </row>
        <row r="259">
          <cell r="A259">
            <v>315404</v>
          </cell>
          <cell r="B259" t="str">
            <v>UNITED METHODIST COMMUNITIES AT COLLINGSWOOD</v>
          </cell>
          <cell r="C259" t="str">
            <v>460 HADDON AVE</v>
          </cell>
          <cell r="D259" t="str">
            <v>COLLINGSWOOD</v>
          </cell>
          <cell r="E259" t="str">
            <v>NJ</v>
          </cell>
          <cell r="F259">
            <v>8108</v>
          </cell>
          <cell r="G259">
            <v>551</v>
          </cell>
          <cell r="H259" t="str">
            <v>Number of hospitalizations per 1000 long-stay resident days</v>
          </cell>
          <cell r="I259" t="str">
            <v>Long Stay</v>
          </cell>
          <cell r="J259">
            <v>1.4994780000000001</v>
          </cell>
          <cell r="K259">
            <v>1.233322</v>
          </cell>
          <cell r="L259">
            <v>1.260613</v>
          </cell>
          <cell r="M259"/>
          <cell r="N259" t="str">
            <v>Y</v>
          </cell>
          <cell r="O259" t="str">
            <v>20210401-20220331</v>
          </cell>
          <cell r="P259" t="str">
            <v>460 HADDON AVE, COLLINGSWOOD, NJ, 08108</v>
          </cell>
          <cell r="Q259">
            <v>44866</v>
          </cell>
        </row>
        <row r="260">
          <cell r="A260">
            <v>315405</v>
          </cell>
          <cell r="B260" t="str">
            <v>SHADY LANE GLOUCESTER CO HOME</v>
          </cell>
          <cell r="C260" t="str">
            <v>256 COUNTY HOUSE ROAD</v>
          </cell>
          <cell r="D260" t="str">
            <v>CLARKSBORO</v>
          </cell>
          <cell r="E260" t="str">
            <v>NJ</v>
          </cell>
          <cell r="F260">
            <v>8020</v>
          </cell>
          <cell r="G260">
            <v>551</v>
          </cell>
          <cell r="H260" t="str">
            <v>Number of hospitalizations per 1000 long-stay resident days</v>
          </cell>
          <cell r="I260" t="str">
            <v>Long Stay</v>
          </cell>
          <cell r="J260">
            <v>0.69269899999999995</v>
          </cell>
          <cell r="K260">
            <v>0.58956500000000001</v>
          </cell>
          <cell r="L260">
            <v>1.304465</v>
          </cell>
          <cell r="M260"/>
          <cell r="N260" t="str">
            <v>Y</v>
          </cell>
          <cell r="O260" t="str">
            <v>20210401-20220331</v>
          </cell>
          <cell r="P260" t="str">
            <v>256 COUNTY HOUSE ROAD, CLARKSBORO, NJ, 08020</v>
          </cell>
          <cell r="Q260">
            <v>44866</v>
          </cell>
        </row>
        <row r="261">
          <cell r="A261">
            <v>315409</v>
          </cell>
          <cell r="B261" t="str">
            <v>VALLEY VIEW REHABILITATION AND HEALTHCARE CTR</v>
          </cell>
          <cell r="C261" t="str">
            <v>1 SUMMIT AVENUE</v>
          </cell>
          <cell r="D261" t="str">
            <v>NEWTON</v>
          </cell>
          <cell r="E261" t="str">
            <v>NJ</v>
          </cell>
          <cell r="F261">
            <v>7860</v>
          </cell>
          <cell r="G261">
            <v>551</v>
          </cell>
          <cell r="H261" t="str">
            <v>Number of hospitalizations per 1000 long-stay resident days</v>
          </cell>
          <cell r="I261" t="str">
            <v>Long Stay</v>
          </cell>
          <cell r="J261" t="str">
            <v>*</v>
          </cell>
          <cell r="K261"/>
          <cell r="L261"/>
          <cell r="M261">
            <v>9</v>
          </cell>
          <cell r="N261" t="str">
            <v>Y</v>
          </cell>
          <cell r="O261" t="str">
            <v>20210401-20220331</v>
          </cell>
          <cell r="P261" t="str">
            <v>1 SUMMIT AVENUE, NEWTON, NJ, 07860</v>
          </cell>
          <cell r="Q261">
            <v>44866</v>
          </cell>
        </row>
        <row r="262">
          <cell r="A262">
            <v>315413</v>
          </cell>
          <cell r="B262" t="str">
            <v>PEACE CARE ST ANN'S</v>
          </cell>
          <cell r="C262" t="str">
            <v>198 OLD BERGEN ROAD</v>
          </cell>
          <cell r="D262" t="str">
            <v>JERSEY CITY</v>
          </cell>
          <cell r="E262" t="str">
            <v>NJ</v>
          </cell>
          <cell r="F262">
            <v>7305</v>
          </cell>
          <cell r="G262">
            <v>551</v>
          </cell>
          <cell r="H262" t="str">
            <v>Number of hospitalizations per 1000 long-stay resident days</v>
          </cell>
          <cell r="I262" t="str">
            <v>Long Stay</v>
          </cell>
          <cell r="J262">
            <v>2.0441929999999999</v>
          </cell>
          <cell r="K262">
            <v>1.3927579999999999</v>
          </cell>
          <cell r="L262">
            <v>1.0442370000000001</v>
          </cell>
          <cell r="M262"/>
          <cell r="N262" t="str">
            <v>Y</v>
          </cell>
          <cell r="O262" t="str">
            <v>20210401-20220331</v>
          </cell>
          <cell r="P262" t="str">
            <v>198 OLD BERGEN ROAD, JERSEY CITY, NJ, 07305</v>
          </cell>
          <cell r="Q262">
            <v>44866</v>
          </cell>
        </row>
        <row r="263">
          <cell r="A263">
            <v>315414</v>
          </cell>
          <cell r="B263" t="str">
            <v>WARDELL GARDENS AT TINTON FALLS</v>
          </cell>
          <cell r="C263" t="str">
            <v>524 WARDELL ROAD</v>
          </cell>
          <cell r="D263" t="str">
            <v>TINTON FALLS</v>
          </cell>
          <cell r="E263" t="str">
            <v>NJ</v>
          </cell>
          <cell r="F263">
            <v>7753</v>
          </cell>
          <cell r="G263">
            <v>551</v>
          </cell>
          <cell r="H263" t="str">
            <v>Number of hospitalizations per 1000 long-stay resident days</v>
          </cell>
          <cell r="I263" t="str">
            <v>Long Stay</v>
          </cell>
          <cell r="J263">
            <v>1.721819</v>
          </cell>
          <cell r="K263">
            <v>1.7642910000000001</v>
          </cell>
          <cell r="L263">
            <v>1.5704640000000001</v>
          </cell>
          <cell r="M263"/>
          <cell r="N263" t="str">
            <v>Y</v>
          </cell>
          <cell r="O263" t="str">
            <v>20210401-20220331</v>
          </cell>
          <cell r="P263" t="str">
            <v>524 WARDELL ROAD, TINTON FALLS, NJ, 07753</v>
          </cell>
          <cell r="Q263">
            <v>44866</v>
          </cell>
        </row>
        <row r="264">
          <cell r="A264">
            <v>315416</v>
          </cell>
          <cell r="B264" t="str">
            <v>GREEN HILL</v>
          </cell>
          <cell r="C264" t="str">
            <v>103 PLEASANT VALLEY WAY</v>
          </cell>
          <cell r="D264" t="str">
            <v>WEST ORANGE</v>
          </cell>
          <cell r="E264" t="str">
            <v>NJ</v>
          </cell>
          <cell r="F264">
            <v>7052</v>
          </cell>
          <cell r="G264">
            <v>551</v>
          </cell>
          <cell r="H264" t="str">
            <v>Number of hospitalizations per 1000 long-stay resident days</v>
          </cell>
          <cell r="I264" t="str">
            <v>Long Stay</v>
          </cell>
          <cell r="J264">
            <v>2.629194</v>
          </cell>
          <cell r="K264">
            <v>1.7504770000000001</v>
          </cell>
          <cell r="L264">
            <v>1.020421</v>
          </cell>
          <cell r="M264"/>
          <cell r="N264" t="str">
            <v>Y</v>
          </cell>
          <cell r="O264" t="str">
            <v>20210401-20220331</v>
          </cell>
          <cell r="P264" t="str">
            <v>103 PLEASANT VALLEY WAY, WEST ORANGE, NJ, 07052</v>
          </cell>
          <cell r="Q264">
            <v>44866</v>
          </cell>
        </row>
        <row r="265">
          <cell r="A265">
            <v>315417</v>
          </cell>
          <cell r="B265" t="str">
            <v>REFORMED CHURCH HOME</v>
          </cell>
          <cell r="C265" t="str">
            <v>1990 ROUTE 18 NORTH</v>
          </cell>
          <cell r="D265" t="str">
            <v>OLD BRIDGE</v>
          </cell>
          <cell r="E265" t="str">
            <v>NJ</v>
          </cell>
          <cell r="F265">
            <v>8857</v>
          </cell>
          <cell r="G265">
            <v>551</v>
          </cell>
          <cell r="H265" t="str">
            <v>Number of hospitalizations per 1000 long-stay resident days</v>
          </cell>
          <cell r="I265" t="str">
            <v>Long Stay</v>
          </cell>
          <cell r="J265">
            <v>1.134978</v>
          </cell>
          <cell r="K265">
            <v>0.81091999999999997</v>
          </cell>
          <cell r="L265">
            <v>1.0950549999999999</v>
          </cell>
          <cell r="M265"/>
          <cell r="N265" t="str">
            <v>Y</v>
          </cell>
          <cell r="O265" t="str">
            <v>20210401-20220331</v>
          </cell>
          <cell r="P265" t="str">
            <v>1990 ROUTE 18 NORTH, OLD BRIDGE, NJ, 08857</v>
          </cell>
          <cell r="Q265">
            <v>44866</v>
          </cell>
        </row>
        <row r="266">
          <cell r="A266">
            <v>315418</v>
          </cell>
          <cell r="B266" t="str">
            <v>WILEY MISSION</v>
          </cell>
          <cell r="C266" t="str">
            <v>99 EAST MAIN STREET</v>
          </cell>
          <cell r="D266" t="str">
            <v>MARLTON</v>
          </cell>
          <cell r="E266" t="str">
            <v>NJ</v>
          </cell>
          <cell r="F266">
            <v>8053</v>
          </cell>
          <cell r="G266">
            <v>551</v>
          </cell>
          <cell r="H266" t="str">
            <v>Number of hospitalizations per 1000 long-stay resident days</v>
          </cell>
          <cell r="I266" t="str">
            <v>Long Stay</v>
          </cell>
          <cell r="J266">
            <v>0.64769399999999999</v>
          </cell>
          <cell r="K266">
            <v>0.52510000000000001</v>
          </cell>
          <cell r="L266">
            <v>1.242561</v>
          </cell>
          <cell r="M266"/>
          <cell r="N266" t="str">
            <v>Y</v>
          </cell>
          <cell r="O266" t="str">
            <v>20210401-20220331</v>
          </cell>
          <cell r="P266" t="str">
            <v>99 EAST MAIN STREET, MARLTON, NJ, 08053</v>
          </cell>
          <cell r="Q266">
            <v>44866</v>
          </cell>
        </row>
        <row r="267">
          <cell r="A267">
            <v>315419</v>
          </cell>
          <cell r="B267" t="str">
            <v>N J EASTERN STAR HOME</v>
          </cell>
          <cell r="C267" t="str">
            <v>111 FINDERNE AVENUE</v>
          </cell>
          <cell r="D267" t="str">
            <v>BRIDGEWATER</v>
          </cell>
          <cell r="E267" t="str">
            <v>NJ</v>
          </cell>
          <cell r="F267">
            <v>8807</v>
          </cell>
          <cell r="G267">
            <v>551</v>
          </cell>
          <cell r="H267" t="str">
            <v>Number of hospitalizations per 1000 long-stay resident days</v>
          </cell>
          <cell r="I267" t="str">
            <v>Long Stay</v>
          </cell>
          <cell r="J267">
            <v>0.62557499999999999</v>
          </cell>
          <cell r="K267">
            <v>0.82426600000000005</v>
          </cell>
          <cell r="L267">
            <v>2.0194529999999999</v>
          </cell>
          <cell r="M267"/>
          <cell r="N267" t="str">
            <v>Y</v>
          </cell>
          <cell r="O267" t="str">
            <v>20210401-20220331</v>
          </cell>
          <cell r="P267" t="str">
            <v>111 FINDERNE AVENUE, BRIDGEWATER, NJ, 08807</v>
          </cell>
          <cell r="Q267">
            <v>44866</v>
          </cell>
        </row>
        <row r="268">
          <cell r="A268">
            <v>315421</v>
          </cell>
          <cell r="B268" t="str">
            <v>ROSE GARDEN NURSING AND REHABILITATION CENTER</v>
          </cell>
          <cell r="C268" t="str">
            <v>1579 OLD FREEHOLD ROAD</v>
          </cell>
          <cell r="D268" t="str">
            <v>TOMS RIVER</v>
          </cell>
          <cell r="E268" t="str">
            <v>NJ</v>
          </cell>
          <cell r="F268">
            <v>8753</v>
          </cell>
          <cell r="G268">
            <v>551</v>
          </cell>
          <cell r="H268" t="str">
            <v>Number of hospitalizations per 1000 long-stay resident days</v>
          </cell>
          <cell r="I268" t="str">
            <v>Long Stay</v>
          </cell>
          <cell r="J268">
            <v>2.2581500000000001</v>
          </cell>
          <cell r="K268">
            <v>2.28803</v>
          </cell>
          <cell r="L268">
            <v>1.5529390000000001</v>
          </cell>
          <cell r="M268"/>
          <cell r="N268" t="str">
            <v>Y</v>
          </cell>
          <cell r="O268" t="str">
            <v>20210401-20220331</v>
          </cell>
          <cell r="P268" t="str">
            <v>1579 OLD FREEHOLD ROAD, TOMS RIVER, NJ, 08753</v>
          </cell>
          <cell r="Q268">
            <v>44866</v>
          </cell>
        </row>
        <row r="269">
          <cell r="A269">
            <v>315423</v>
          </cell>
          <cell r="B269" t="str">
            <v>HAMILTON GROVE HEALTHCARE AND REHABILITATION, LLC</v>
          </cell>
          <cell r="C269" t="str">
            <v>2300 HAMILTON AVE</v>
          </cell>
          <cell r="D269" t="str">
            <v>HAMILTON</v>
          </cell>
          <cell r="E269" t="str">
            <v>NJ</v>
          </cell>
          <cell r="F269">
            <v>8619</v>
          </cell>
          <cell r="G269">
            <v>551</v>
          </cell>
          <cell r="H269" t="str">
            <v>Number of hospitalizations per 1000 long-stay resident days</v>
          </cell>
          <cell r="I269" t="str">
            <v>Long Stay</v>
          </cell>
          <cell r="J269">
            <v>1.04894</v>
          </cell>
          <cell r="K269">
            <v>1.4471780000000001</v>
          </cell>
          <cell r="L269">
            <v>2.1145429999999998</v>
          </cell>
          <cell r="M269"/>
          <cell r="N269" t="str">
            <v>Y</v>
          </cell>
          <cell r="O269" t="str">
            <v>20210401-20220331</v>
          </cell>
          <cell r="P269" t="str">
            <v>2300 HAMILTON AVE, HAMILTON, NJ, 08619</v>
          </cell>
          <cell r="Q269">
            <v>44866</v>
          </cell>
        </row>
        <row r="270">
          <cell r="A270">
            <v>315425</v>
          </cell>
          <cell r="B270" t="str">
            <v>FOOTHILL ACRES REHABILITATION &amp; NURSING CENTER</v>
          </cell>
          <cell r="C270" t="str">
            <v>39 EAST MOUNTAIN ROAD</v>
          </cell>
          <cell r="D270" t="str">
            <v>HILLSBOROUGH</v>
          </cell>
          <cell r="E270" t="str">
            <v>NJ</v>
          </cell>
          <cell r="F270">
            <v>8844</v>
          </cell>
          <cell r="G270">
            <v>551</v>
          </cell>
          <cell r="H270" t="str">
            <v>Number of hospitalizations per 1000 long-stay resident days</v>
          </cell>
          <cell r="I270" t="str">
            <v>Long Stay</v>
          </cell>
          <cell r="J270">
            <v>1.619545</v>
          </cell>
          <cell r="K270">
            <v>1.4578469999999999</v>
          </cell>
          <cell r="L270">
            <v>1.3796360000000001</v>
          </cell>
          <cell r="M270"/>
          <cell r="N270" t="str">
            <v>Y</v>
          </cell>
          <cell r="O270" t="str">
            <v>20210401-20220331</v>
          </cell>
          <cell r="P270" t="str">
            <v>39 EAST MOUNTAIN ROAD, HILLSBOROUGH, NJ, 08844</v>
          </cell>
          <cell r="Q270">
            <v>44866</v>
          </cell>
        </row>
        <row r="271">
          <cell r="A271">
            <v>315426</v>
          </cell>
          <cell r="B271" t="str">
            <v>CARE ONE AT RIDGEWOOD AVENUE</v>
          </cell>
          <cell r="C271" t="str">
            <v>W-90 RIDGEWOOD AVE</v>
          </cell>
          <cell r="D271" t="str">
            <v>PARAMUS</v>
          </cell>
          <cell r="E271" t="str">
            <v>NJ</v>
          </cell>
          <cell r="F271">
            <v>7652</v>
          </cell>
          <cell r="G271">
            <v>551</v>
          </cell>
          <cell r="H271" t="str">
            <v>Number of hospitalizations per 1000 long-stay resident days</v>
          </cell>
          <cell r="I271" t="str">
            <v>Long Stay</v>
          </cell>
          <cell r="J271">
            <v>0.69237199999999999</v>
          </cell>
          <cell r="K271">
            <v>0.75814999999999999</v>
          </cell>
          <cell r="L271">
            <v>1.6782680000000001</v>
          </cell>
          <cell r="M271"/>
          <cell r="N271" t="str">
            <v>Y</v>
          </cell>
          <cell r="O271" t="str">
            <v>20210401-20220331</v>
          </cell>
          <cell r="P271" t="str">
            <v>W-90 RIDGEWOOD AVE, PARAMUS, NJ, 07652</v>
          </cell>
          <cell r="Q271">
            <v>44866</v>
          </cell>
        </row>
        <row r="272">
          <cell r="A272">
            <v>315427</v>
          </cell>
          <cell r="B272" t="str">
            <v>UNITED METHODIST COMMUNITIES AT PITMAN</v>
          </cell>
          <cell r="C272" t="str">
            <v>535 N OAK AVE</v>
          </cell>
          <cell r="D272" t="str">
            <v>PITMAN</v>
          </cell>
          <cell r="E272" t="str">
            <v>NJ</v>
          </cell>
          <cell r="F272">
            <v>8071</v>
          </cell>
          <cell r="G272">
            <v>551</v>
          </cell>
          <cell r="H272" t="str">
            <v>Number of hospitalizations per 1000 long-stay resident days</v>
          </cell>
          <cell r="I272" t="str">
            <v>Long Stay</v>
          </cell>
          <cell r="J272">
            <v>2.0628989999999998</v>
          </cell>
          <cell r="K272">
            <v>1.593499</v>
          </cell>
          <cell r="L272">
            <v>1.1839109999999999</v>
          </cell>
          <cell r="M272"/>
          <cell r="N272" t="str">
            <v>Y</v>
          </cell>
          <cell r="O272" t="str">
            <v>20210401-20220331</v>
          </cell>
          <cell r="P272" t="str">
            <v>535 N OAK AVE, PITMAN, NJ, 08071</v>
          </cell>
          <cell r="Q272">
            <v>44866</v>
          </cell>
        </row>
        <row r="273">
          <cell r="A273">
            <v>315429</v>
          </cell>
          <cell r="B273" t="str">
            <v>CLOVER REST HOME</v>
          </cell>
          <cell r="C273" t="str">
            <v>28 WASHINGTON STREET</v>
          </cell>
          <cell r="D273" t="str">
            <v>COLUMBIA</v>
          </cell>
          <cell r="E273" t="str">
            <v>NJ</v>
          </cell>
          <cell r="F273">
            <v>7832</v>
          </cell>
          <cell r="G273">
            <v>551</v>
          </cell>
          <cell r="H273" t="str">
            <v>Number of hospitalizations per 1000 long-stay resident days</v>
          </cell>
          <cell r="I273" t="str">
            <v>Long Stay</v>
          </cell>
          <cell r="J273" t="str">
            <v>*</v>
          </cell>
          <cell r="K273"/>
          <cell r="L273"/>
          <cell r="M273">
            <v>9</v>
          </cell>
          <cell r="N273" t="str">
            <v>Y</v>
          </cell>
          <cell r="O273" t="str">
            <v>20210401-20220331</v>
          </cell>
          <cell r="P273" t="str">
            <v>28 WASHINGTON STREET, COLUMBIA, NJ, 07832</v>
          </cell>
          <cell r="Q273">
            <v>44866</v>
          </cell>
        </row>
        <row r="274">
          <cell r="A274">
            <v>315433</v>
          </cell>
          <cell r="B274" t="str">
            <v>COUNTRY ARCH CARE CENTER</v>
          </cell>
          <cell r="C274" t="str">
            <v>114 PITTSTOWN ROAD</v>
          </cell>
          <cell r="D274" t="str">
            <v>PITTSTOWN</v>
          </cell>
          <cell r="E274" t="str">
            <v>NJ</v>
          </cell>
          <cell r="F274">
            <v>8867</v>
          </cell>
          <cell r="G274">
            <v>551</v>
          </cell>
          <cell r="H274" t="str">
            <v>Number of hospitalizations per 1000 long-stay resident days</v>
          </cell>
          <cell r="I274" t="str">
            <v>Long Stay</v>
          </cell>
          <cell r="J274">
            <v>1.525285</v>
          </cell>
          <cell r="K274">
            <v>1.5018899999999999</v>
          </cell>
          <cell r="L274">
            <v>1.5091509999999999</v>
          </cell>
          <cell r="M274"/>
          <cell r="N274" t="str">
            <v>Y</v>
          </cell>
          <cell r="O274" t="str">
            <v>20210401-20220331</v>
          </cell>
          <cell r="P274" t="str">
            <v>114 PITTSTOWN ROAD, PITTSTOWN, NJ, 08867</v>
          </cell>
          <cell r="Q274">
            <v>44866</v>
          </cell>
        </row>
        <row r="275">
          <cell r="A275">
            <v>315434</v>
          </cell>
          <cell r="B275" t="str">
            <v>FAMILY OF CARING HEALTHCARE AT RIDGEWOOD</v>
          </cell>
          <cell r="C275" t="str">
            <v>304 S. VAN DIEN AVE</v>
          </cell>
          <cell r="D275" t="str">
            <v>RIDGEWOOD</v>
          </cell>
          <cell r="E275" t="str">
            <v>NJ</v>
          </cell>
          <cell r="F275">
            <v>7450</v>
          </cell>
          <cell r="G275">
            <v>551</v>
          </cell>
          <cell r="H275" t="str">
            <v>Number of hospitalizations per 1000 long-stay resident days</v>
          </cell>
          <cell r="I275" t="str">
            <v>Long Stay</v>
          </cell>
          <cell r="J275">
            <v>2.9172750000000001</v>
          </cell>
          <cell r="K275">
            <v>3.093159</v>
          </cell>
          <cell r="L275">
            <v>1.6250629999999999</v>
          </cell>
          <cell r="M275"/>
          <cell r="N275" t="str">
            <v>Y</v>
          </cell>
          <cell r="O275" t="str">
            <v>20210401-20220331</v>
          </cell>
          <cell r="P275" t="str">
            <v>304 S. VAN DIEN AVE, RIDGEWOOD, NJ, 07450</v>
          </cell>
          <cell r="Q275">
            <v>44866</v>
          </cell>
        </row>
        <row r="276">
          <cell r="A276">
            <v>315435</v>
          </cell>
          <cell r="B276" t="str">
            <v>FAMILY OF CARING HEALTHCARE AT MONTCLAIR</v>
          </cell>
          <cell r="C276" t="str">
            <v>42 NORTH MOUNTAIN AVE</v>
          </cell>
          <cell r="D276" t="str">
            <v>MONTCLAIR</v>
          </cell>
          <cell r="E276" t="str">
            <v>NJ</v>
          </cell>
          <cell r="F276">
            <v>7042</v>
          </cell>
          <cell r="G276">
            <v>551</v>
          </cell>
          <cell r="H276" t="str">
            <v>Number of hospitalizations per 1000 long-stay resident days</v>
          </cell>
          <cell r="I276" t="str">
            <v>Long Stay</v>
          </cell>
          <cell r="J276">
            <v>1.43425</v>
          </cell>
          <cell r="K276">
            <v>1.9146609999999999</v>
          </cell>
          <cell r="L276">
            <v>2.0460310000000002</v>
          </cell>
          <cell r="M276"/>
          <cell r="N276" t="str">
            <v>Y</v>
          </cell>
          <cell r="O276" t="str">
            <v>20210401-20220331</v>
          </cell>
          <cell r="P276" t="str">
            <v>42 NORTH MOUNTAIN AVE, MONTCLAIR, NJ, 07042</v>
          </cell>
          <cell r="Q276">
            <v>44866</v>
          </cell>
        </row>
        <row r="277">
          <cell r="A277">
            <v>315437</v>
          </cell>
          <cell r="B277" t="str">
            <v>LAUREL BAY HEALTH &amp; REHABILITATION CENTER</v>
          </cell>
          <cell r="C277" t="str">
            <v>32 LAUREL AVENUE</v>
          </cell>
          <cell r="D277" t="str">
            <v>KEANSBURG</v>
          </cell>
          <cell r="E277" t="str">
            <v>NJ</v>
          </cell>
          <cell r="F277">
            <v>7734</v>
          </cell>
          <cell r="G277">
            <v>551</v>
          </cell>
          <cell r="H277" t="str">
            <v>Number of hospitalizations per 1000 long-stay resident days</v>
          </cell>
          <cell r="I277" t="str">
            <v>Long Stay</v>
          </cell>
          <cell r="J277">
            <v>3.033795</v>
          </cell>
          <cell r="K277">
            <v>2.8749660000000001</v>
          </cell>
          <cell r="L277">
            <v>1.4524189999999999</v>
          </cell>
          <cell r="M277"/>
          <cell r="N277" t="str">
            <v>Y</v>
          </cell>
          <cell r="O277" t="str">
            <v>20210401-20220331</v>
          </cell>
          <cell r="P277" t="str">
            <v>32 LAUREL AVENUE, KEANSBURG, NJ, 07734</v>
          </cell>
          <cell r="Q277">
            <v>44866</v>
          </cell>
        </row>
        <row r="278">
          <cell r="A278">
            <v>315438</v>
          </cell>
          <cell r="B278" t="str">
            <v>ATRIUM POST ACUTE CARE OF PARK RIDGE</v>
          </cell>
          <cell r="C278" t="str">
            <v>120 NOYES DRIVE</v>
          </cell>
          <cell r="D278" t="str">
            <v>PARK RIDGE</v>
          </cell>
          <cell r="E278" t="str">
            <v>NJ</v>
          </cell>
          <cell r="F278">
            <v>7656</v>
          </cell>
          <cell r="G278">
            <v>551</v>
          </cell>
          <cell r="H278" t="str">
            <v>Number of hospitalizations per 1000 long-stay resident days</v>
          </cell>
          <cell r="I278" t="str">
            <v>Long Stay</v>
          </cell>
          <cell r="J278">
            <v>1.1186100000000001</v>
          </cell>
          <cell r="K278">
            <v>0.909918</v>
          </cell>
          <cell r="L278">
            <v>1.2467200000000001</v>
          </cell>
          <cell r="M278"/>
          <cell r="N278" t="str">
            <v>Y</v>
          </cell>
          <cell r="O278" t="str">
            <v>20210401-20220331</v>
          </cell>
          <cell r="P278" t="str">
            <v>120 NOYES DRIVE, PARK RIDGE, NJ, 07656</v>
          </cell>
          <cell r="Q278">
            <v>44866</v>
          </cell>
        </row>
        <row r="279">
          <cell r="A279">
            <v>315439</v>
          </cell>
          <cell r="B279" t="str">
            <v>UNITED METHODIST COMMUNITIES AT BRISTOL GLEN</v>
          </cell>
          <cell r="C279" t="str">
            <v>200 BRISTOL GLEN DRIVE</v>
          </cell>
          <cell r="D279" t="str">
            <v>NEWTON</v>
          </cell>
          <cell r="E279" t="str">
            <v>NJ</v>
          </cell>
          <cell r="F279">
            <v>7860</v>
          </cell>
          <cell r="G279">
            <v>551</v>
          </cell>
          <cell r="H279" t="str">
            <v>Number of hospitalizations per 1000 long-stay resident days</v>
          </cell>
          <cell r="I279" t="str">
            <v>Long Stay</v>
          </cell>
          <cell r="J279">
            <v>1.7651939999999999</v>
          </cell>
          <cell r="K279">
            <v>1.1668609999999999</v>
          </cell>
          <cell r="L279">
            <v>1.0131460000000001</v>
          </cell>
          <cell r="M279"/>
          <cell r="N279" t="str">
            <v>Y</v>
          </cell>
          <cell r="O279" t="str">
            <v>20210401-20220331</v>
          </cell>
          <cell r="P279" t="str">
            <v>200 BRISTOL GLEN DRIVE, NEWTON, NJ, 07860</v>
          </cell>
          <cell r="Q279">
            <v>44866</v>
          </cell>
        </row>
        <row r="280">
          <cell r="A280">
            <v>315442</v>
          </cell>
          <cell r="B280" t="str">
            <v>TRINITAS HOSPITAL</v>
          </cell>
          <cell r="C280" t="str">
            <v>655 EAST JERSEY STREET</v>
          </cell>
          <cell r="D280" t="str">
            <v>ELIZABETH</v>
          </cell>
          <cell r="E280" t="str">
            <v>NJ</v>
          </cell>
          <cell r="F280">
            <v>7206</v>
          </cell>
          <cell r="G280">
            <v>551</v>
          </cell>
          <cell r="H280" t="str">
            <v>Number of hospitalizations per 1000 long-stay resident days</v>
          </cell>
          <cell r="I280" t="str">
            <v>Long Stay</v>
          </cell>
          <cell r="J280">
            <v>0.99747399999999997</v>
          </cell>
          <cell r="K280">
            <v>0.85218000000000005</v>
          </cell>
          <cell r="L280">
            <v>1.309407</v>
          </cell>
          <cell r="M280"/>
          <cell r="N280" t="str">
            <v>Y</v>
          </cell>
          <cell r="O280" t="str">
            <v>20210401-20220331</v>
          </cell>
          <cell r="P280" t="str">
            <v>655 EAST JERSEY STREET, ELIZABETH, NJ, 07206</v>
          </cell>
          <cell r="Q280">
            <v>44866</v>
          </cell>
        </row>
        <row r="281">
          <cell r="A281">
            <v>315443</v>
          </cell>
          <cell r="B281" t="str">
            <v>CHILDRENS SPECIALIZED HOSPITAL TOMS RIVER</v>
          </cell>
          <cell r="C281" t="str">
            <v>94 STEVENS ROAD</v>
          </cell>
          <cell r="D281" t="str">
            <v>TOMS RIVER</v>
          </cell>
          <cell r="E281" t="str">
            <v>NJ</v>
          </cell>
          <cell r="F281">
            <v>8755</v>
          </cell>
          <cell r="G281">
            <v>551</v>
          </cell>
          <cell r="H281" t="str">
            <v>Number of hospitalizations per 1000 long-stay resident days</v>
          </cell>
          <cell r="I281" t="str">
            <v>Long Stay</v>
          </cell>
          <cell r="J281" t="str">
            <v>*</v>
          </cell>
          <cell r="K281"/>
          <cell r="L281"/>
          <cell r="M281">
            <v>9</v>
          </cell>
          <cell r="N281" t="str">
            <v>Y</v>
          </cell>
          <cell r="O281" t="str">
            <v>20210401-20220331</v>
          </cell>
          <cell r="P281" t="str">
            <v>94 STEVENS ROAD, TOMS RIVER, NJ, 08755</v>
          </cell>
          <cell r="Q281">
            <v>44866</v>
          </cell>
        </row>
        <row r="282">
          <cell r="A282">
            <v>315445</v>
          </cell>
          <cell r="B282" t="str">
            <v>ARBOR AT LAUREL CIRCLE, THE</v>
          </cell>
          <cell r="C282" t="str">
            <v>100 MONROE STREET</v>
          </cell>
          <cell r="D282" t="str">
            <v>BRIDGEWATER</v>
          </cell>
          <cell r="E282" t="str">
            <v>NJ</v>
          </cell>
          <cell r="F282">
            <v>8807</v>
          </cell>
          <cell r="G282">
            <v>551</v>
          </cell>
          <cell r="H282" t="str">
            <v>Number of hospitalizations per 1000 long-stay resident days</v>
          </cell>
          <cell r="I282" t="str">
            <v>Long Stay</v>
          </cell>
          <cell r="J282" t="str">
            <v>*</v>
          </cell>
          <cell r="K282"/>
          <cell r="L282"/>
          <cell r="M282">
            <v>9</v>
          </cell>
          <cell r="N282" t="str">
            <v>Y</v>
          </cell>
          <cell r="O282" t="str">
            <v>20210401-20220331</v>
          </cell>
          <cell r="P282" t="str">
            <v>100 MONROE STREET, BRIDGEWATER, NJ, 08807</v>
          </cell>
          <cell r="Q282">
            <v>44866</v>
          </cell>
        </row>
        <row r="283">
          <cell r="A283">
            <v>315448</v>
          </cell>
          <cell r="B283" t="str">
            <v>RIVERVIEW ESTATES REHAB AND SENIOR LIVING CENTER</v>
          </cell>
          <cell r="C283" t="str">
            <v>303 BANK AVE</v>
          </cell>
          <cell r="D283" t="str">
            <v>RIVERTON</v>
          </cell>
          <cell r="E283" t="str">
            <v>NJ</v>
          </cell>
          <cell r="F283">
            <v>8077</v>
          </cell>
          <cell r="G283">
            <v>551</v>
          </cell>
          <cell r="H283" t="str">
            <v>Number of hospitalizations per 1000 long-stay resident days</v>
          </cell>
          <cell r="I283" t="str">
            <v>Long Stay</v>
          </cell>
          <cell r="J283">
            <v>1.1143289999999999</v>
          </cell>
          <cell r="K283">
            <v>0.86671799999999999</v>
          </cell>
          <cell r="L283">
            <v>1.1920919999999999</v>
          </cell>
          <cell r="M283"/>
          <cell r="N283" t="str">
            <v>Y</v>
          </cell>
          <cell r="O283" t="str">
            <v>20210401-20220331</v>
          </cell>
          <cell r="P283" t="str">
            <v>303 BANK AVE, RIVERTON, NJ, 08077</v>
          </cell>
          <cell r="Q283">
            <v>44866</v>
          </cell>
        </row>
        <row r="284">
          <cell r="A284">
            <v>315449</v>
          </cell>
          <cell r="B284" t="str">
            <v>ALARIS HEALTH AT WEST ORANGE</v>
          </cell>
          <cell r="C284" t="str">
            <v>5 BROOK END DRIVE</v>
          </cell>
          <cell r="D284" t="str">
            <v>WEST ORANGE</v>
          </cell>
          <cell r="E284" t="str">
            <v>NJ</v>
          </cell>
          <cell r="F284">
            <v>7052</v>
          </cell>
          <cell r="G284">
            <v>551</v>
          </cell>
          <cell r="H284" t="str">
            <v>Number of hospitalizations per 1000 long-stay resident days</v>
          </cell>
          <cell r="I284" t="str">
            <v>Long Stay</v>
          </cell>
          <cell r="J284">
            <v>1.3371059999999999</v>
          </cell>
          <cell r="K284">
            <v>1.2957099999999999</v>
          </cell>
          <cell r="L284">
            <v>1.4852080000000001</v>
          </cell>
          <cell r="M284"/>
          <cell r="N284" t="str">
            <v>Y</v>
          </cell>
          <cell r="O284" t="str">
            <v>20210401-20220331</v>
          </cell>
          <cell r="P284" t="str">
            <v>5 BROOK END DRIVE, WEST ORANGE, NJ, 07052</v>
          </cell>
          <cell r="Q284">
            <v>44866</v>
          </cell>
        </row>
        <row r="285">
          <cell r="A285">
            <v>315451</v>
          </cell>
          <cell r="B285" t="str">
            <v>ELMS OF CRANBURY, THE</v>
          </cell>
          <cell r="C285" t="str">
            <v>61 MAPLEWOOD AVENUE</v>
          </cell>
          <cell r="D285" t="str">
            <v>CRANBURY</v>
          </cell>
          <cell r="E285" t="str">
            <v>NJ</v>
          </cell>
          <cell r="F285">
            <v>8512</v>
          </cell>
          <cell r="G285">
            <v>551</v>
          </cell>
          <cell r="H285" t="str">
            <v>Number of hospitalizations per 1000 long-stay resident days</v>
          </cell>
          <cell r="I285" t="str">
            <v>Long Stay</v>
          </cell>
          <cell r="J285">
            <v>1.1978610000000001</v>
          </cell>
          <cell r="K285">
            <v>1.2369859999999999</v>
          </cell>
          <cell r="L285">
            <v>1.582719</v>
          </cell>
          <cell r="M285"/>
          <cell r="N285" t="str">
            <v>Y</v>
          </cell>
          <cell r="O285" t="str">
            <v>20210401-20220331</v>
          </cell>
          <cell r="P285" t="str">
            <v>61 MAPLEWOOD AVENUE, CRANBURY, NJ, 08512</v>
          </cell>
          <cell r="Q285">
            <v>44866</v>
          </cell>
        </row>
        <row r="286">
          <cell r="A286">
            <v>315452</v>
          </cell>
          <cell r="B286" t="str">
            <v>PEACE CARE ST JOSEPH'S</v>
          </cell>
          <cell r="C286" t="str">
            <v>537 PAVONIA AVENUE</v>
          </cell>
          <cell r="D286" t="str">
            <v>JERSEY CITY</v>
          </cell>
          <cell r="E286" t="str">
            <v>NJ</v>
          </cell>
          <cell r="F286">
            <v>7306</v>
          </cell>
          <cell r="G286">
            <v>551</v>
          </cell>
          <cell r="H286" t="str">
            <v>Number of hospitalizations per 1000 long-stay resident days</v>
          </cell>
          <cell r="I286" t="str">
            <v>Long Stay</v>
          </cell>
          <cell r="J286">
            <v>1.7243059999999999</v>
          </cell>
          <cell r="K286">
            <v>2.6832539999999998</v>
          </cell>
          <cell r="L286">
            <v>2.385024</v>
          </cell>
          <cell r="M286"/>
          <cell r="N286" t="str">
            <v>Y</v>
          </cell>
          <cell r="O286" t="str">
            <v>20210401-20220331</v>
          </cell>
          <cell r="P286" t="str">
            <v>537 PAVONIA AVENUE, JERSEY CITY, NJ, 07306</v>
          </cell>
          <cell r="Q286">
            <v>44866</v>
          </cell>
        </row>
        <row r="287">
          <cell r="A287">
            <v>315453</v>
          </cell>
          <cell r="B287" t="str">
            <v>COMPLETE CARE AT SHORROCK</v>
          </cell>
          <cell r="C287" t="str">
            <v>75 OLD TOMS RIVER ROAD</v>
          </cell>
          <cell r="D287" t="str">
            <v>BRICK</v>
          </cell>
          <cell r="E287" t="str">
            <v>NJ</v>
          </cell>
          <cell r="F287">
            <v>8723</v>
          </cell>
          <cell r="G287">
            <v>551</v>
          </cell>
          <cell r="H287" t="str">
            <v>Number of hospitalizations per 1000 long-stay resident days</v>
          </cell>
          <cell r="I287" t="str">
            <v>Long Stay</v>
          </cell>
          <cell r="J287">
            <v>2.5732010000000001</v>
          </cell>
          <cell r="K287">
            <v>1.838517</v>
          </cell>
          <cell r="L287">
            <v>1.095064</v>
          </cell>
          <cell r="M287"/>
          <cell r="N287" t="str">
            <v>Y</v>
          </cell>
          <cell r="O287" t="str">
            <v>20210401-20220331</v>
          </cell>
          <cell r="P287" t="str">
            <v>75 OLD TOMS RIVER ROAD, BRICK, NJ, 08723</v>
          </cell>
          <cell r="Q287">
            <v>44866</v>
          </cell>
        </row>
        <row r="288">
          <cell r="A288">
            <v>315454</v>
          </cell>
          <cell r="B288" t="str">
            <v>SHORE GARDENS REHABILITATION AND NURSING CENTER</v>
          </cell>
          <cell r="C288" t="str">
            <v>231 WARNER STREET</v>
          </cell>
          <cell r="D288" t="str">
            <v>TOMS RIVER</v>
          </cell>
          <cell r="E288" t="str">
            <v>NJ</v>
          </cell>
          <cell r="F288">
            <v>8755</v>
          </cell>
          <cell r="G288">
            <v>551</v>
          </cell>
          <cell r="H288" t="str">
            <v>Number of hospitalizations per 1000 long-stay resident days</v>
          </cell>
          <cell r="I288" t="str">
            <v>Long Stay</v>
          </cell>
          <cell r="J288">
            <v>2.2142759999999999</v>
          </cell>
          <cell r="K288">
            <v>1.8088089999999999</v>
          </cell>
          <cell r="L288">
            <v>1.252006</v>
          </cell>
          <cell r="M288"/>
          <cell r="N288" t="str">
            <v>Y</v>
          </cell>
          <cell r="O288" t="str">
            <v>20210401-20220331</v>
          </cell>
          <cell r="P288" t="str">
            <v>231 WARNER STREET, TOMS RIVER, NJ, 08755</v>
          </cell>
          <cell r="Q288">
            <v>44866</v>
          </cell>
        </row>
        <row r="289">
          <cell r="A289">
            <v>315455</v>
          </cell>
          <cell r="B289" t="str">
            <v>AVANT REHABILITATION AND CARE CENTER</v>
          </cell>
          <cell r="C289" t="str">
            <v>1314 BRUNSWICK AVENUE</v>
          </cell>
          <cell r="D289" t="str">
            <v>TRENTON</v>
          </cell>
          <cell r="E289" t="str">
            <v>NJ</v>
          </cell>
          <cell r="F289">
            <v>8638</v>
          </cell>
          <cell r="G289">
            <v>551</v>
          </cell>
          <cell r="H289" t="str">
            <v>Number of hospitalizations per 1000 long-stay resident days</v>
          </cell>
          <cell r="I289" t="str">
            <v>Long Stay</v>
          </cell>
          <cell r="J289">
            <v>1.683935</v>
          </cell>
          <cell r="K289">
            <v>1.4660610000000001</v>
          </cell>
          <cell r="L289">
            <v>1.334357</v>
          </cell>
          <cell r="M289"/>
          <cell r="N289" t="str">
            <v>Y</v>
          </cell>
          <cell r="O289" t="str">
            <v>20210401-20220331</v>
          </cell>
          <cell r="P289" t="str">
            <v>1314 BRUNSWICK AVENUE, TRENTON, NJ, 08638</v>
          </cell>
          <cell r="Q289">
            <v>44866</v>
          </cell>
        </row>
        <row r="290">
          <cell r="A290">
            <v>315456</v>
          </cell>
          <cell r="B290" t="str">
            <v>MYSTIC MEADOWS REHAB &amp; NURSING CENTER</v>
          </cell>
          <cell r="C290" t="str">
            <v>151 NINTH AVENUE</v>
          </cell>
          <cell r="D290" t="str">
            <v>LITTLE EGG HARBOR TW</v>
          </cell>
          <cell r="E290" t="str">
            <v>NJ</v>
          </cell>
          <cell r="F290">
            <v>8087</v>
          </cell>
          <cell r="G290">
            <v>551</v>
          </cell>
          <cell r="H290" t="str">
            <v>Number of hospitalizations per 1000 long-stay resident days</v>
          </cell>
          <cell r="I290" t="str">
            <v>Long Stay</v>
          </cell>
          <cell r="J290">
            <v>1.6072850000000001</v>
          </cell>
          <cell r="K290">
            <v>1.6500220000000001</v>
          </cell>
          <cell r="L290">
            <v>1.5734109999999999</v>
          </cell>
          <cell r="M290"/>
          <cell r="N290" t="str">
            <v>Y</v>
          </cell>
          <cell r="O290" t="str">
            <v>20210401-20220331</v>
          </cell>
          <cell r="P290" t="str">
            <v>151 NINTH AVENUE, LITTLE EGG HARBOR TW, NJ, 08087</v>
          </cell>
          <cell r="Q290">
            <v>44866</v>
          </cell>
        </row>
        <row r="291">
          <cell r="A291">
            <v>315457</v>
          </cell>
          <cell r="B291" t="str">
            <v>LUTHERAN SOCIAL MINISTRIES CRANES MILL</v>
          </cell>
          <cell r="C291" t="str">
            <v>459 PASSAIC AVENUE</v>
          </cell>
          <cell r="D291" t="str">
            <v>WEST CALDWELL</v>
          </cell>
          <cell r="E291" t="str">
            <v>NJ</v>
          </cell>
          <cell r="F291">
            <v>7006</v>
          </cell>
          <cell r="G291">
            <v>551</v>
          </cell>
          <cell r="H291" t="str">
            <v>Number of hospitalizations per 1000 long-stay resident days</v>
          </cell>
          <cell r="I291" t="str">
            <v>Long Stay</v>
          </cell>
          <cell r="J291" t="str">
            <v>*</v>
          </cell>
          <cell r="K291"/>
          <cell r="L291"/>
          <cell r="M291">
            <v>9</v>
          </cell>
          <cell r="N291" t="str">
            <v>Y</v>
          </cell>
          <cell r="O291" t="str">
            <v>20210401-20220331</v>
          </cell>
          <cell r="P291" t="str">
            <v>459 PASSAIC AVENUE, WEST CALDWELL, NJ, 07006</v>
          </cell>
          <cell r="Q291">
            <v>44866</v>
          </cell>
        </row>
        <row r="292">
          <cell r="A292">
            <v>315458</v>
          </cell>
          <cell r="B292" t="str">
            <v>NEW VISTA NURSING &amp; REHABILITATION CTR</v>
          </cell>
          <cell r="C292" t="str">
            <v>300 BROADWAY</v>
          </cell>
          <cell r="D292" t="str">
            <v>NEWARK</v>
          </cell>
          <cell r="E292" t="str">
            <v>NJ</v>
          </cell>
          <cell r="F292">
            <v>7104</v>
          </cell>
          <cell r="G292">
            <v>551</v>
          </cell>
          <cell r="H292" t="str">
            <v>Number of hospitalizations per 1000 long-stay resident days</v>
          </cell>
          <cell r="I292" t="str">
            <v>Long Stay</v>
          </cell>
          <cell r="J292">
            <v>1.0111969999999999</v>
          </cell>
          <cell r="K292">
            <v>1.089531</v>
          </cell>
          <cell r="L292">
            <v>1.651389</v>
          </cell>
          <cell r="M292"/>
          <cell r="N292" t="str">
            <v>Y</v>
          </cell>
          <cell r="O292" t="str">
            <v>20210401-20220331</v>
          </cell>
          <cell r="P292" t="str">
            <v>300 BROADWAY, NEWARK, NJ, 07104</v>
          </cell>
          <cell r="Q292">
            <v>44866</v>
          </cell>
        </row>
        <row r="293">
          <cell r="A293">
            <v>315459</v>
          </cell>
          <cell r="B293" t="str">
            <v>NEW JERSEY VETERANS MEMORIAL HOME MENLO</v>
          </cell>
          <cell r="C293" t="str">
            <v>132 EVERGREEN RD</v>
          </cell>
          <cell r="D293" t="str">
            <v>EDISON</v>
          </cell>
          <cell r="E293" t="str">
            <v>NJ</v>
          </cell>
          <cell r="F293">
            <v>8818</v>
          </cell>
          <cell r="G293">
            <v>551</v>
          </cell>
          <cell r="H293" t="str">
            <v>Number of hospitalizations per 1000 long-stay resident days</v>
          </cell>
          <cell r="I293" t="str">
            <v>Long Stay</v>
          </cell>
          <cell r="J293">
            <v>3.1009389999999999</v>
          </cell>
          <cell r="K293">
            <v>2.6996000000000002</v>
          </cell>
          <cell r="L293">
            <v>1.3342940000000001</v>
          </cell>
          <cell r="M293"/>
          <cell r="N293" t="str">
            <v>Y</v>
          </cell>
          <cell r="O293" t="str">
            <v>20210401-20220331</v>
          </cell>
          <cell r="P293" t="str">
            <v>132 EVERGREEN RD, EDISON, NJ, 08818</v>
          </cell>
          <cell r="Q293">
            <v>44866</v>
          </cell>
        </row>
        <row r="294">
          <cell r="A294">
            <v>315460</v>
          </cell>
          <cell r="B294" t="str">
            <v>HACKENSACK MERIDIAN HEALTH PROSPECT HEIGHTS CARE C</v>
          </cell>
          <cell r="C294" t="str">
            <v>336 PROSPECT AVE</v>
          </cell>
          <cell r="D294" t="str">
            <v>HACKENSACK</v>
          </cell>
          <cell r="E294" t="str">
            <v>NJ</v>
          </cell>
          <cell r="F294">
            <v>7601</v>
          </cell>
          <cell r="G294">
            <v>551</v>
          </cell>
          <cell r="H294" t="str">
            <v>Number of hospitalizations per 1000 long-stay resident days</v>
          </cell>
          <cell r="I294" t="str">
            <v>Long Stay</v>
          </cell>
          <cell r="J294" t="str">
            <v>*</v>
          </cell>
          <cell r="K294"/>
          <cell r="L294"/>
          <cell r="M294">
            <v>9</v>
          </cell>
          <cell r="N294" t="str">
            <v>Y</v>
          </cell>
          <cell r="O294" t="str">
            <v>20210401-20220331</v>
          </cell>
          <cell r="P294" t="str">
            <v>336 PROSPECT AVE, HACKENSACK, NJ, 07601</v>
          </cell>
          <cell r="Q294">
            <v>44866</v>
          </cell>
        </row>
        <row r="295">
          <cell r="A295">
            <v>315461</v>
          </cell>
          <cell r="B295" t="str">
            <v>BERLIN REHABILITATION AND HEALTHCARE CENTER</v>
          </cell>
          <cell r="C295" t="str">
            <v>100 LONG-A-COMING LANE</v>
          </cell>
          <cell r="D295" t="str">
            <v>BERLIN</v>
          </cell>
          <cell r="E295" t="str">
            <v>NJ</v>
          </cell>
          <cell r="F295">
            <v>8009</v>
          </cell>
          <cell r="G295">
            <v>551</v>
          </cell>
          <cell r="H295" t="str">
            <v>Number of hospitalizations per 1000 long-stay resident days</v>
          </cell>
          <cell r="I295" t="str">
            <v>Long Stay</v>
          </cell>
          <cell r="J295">
            <v>1.9818880000000001</v>
          </cell>
          <cell r="K295">
            <v>1.5159499999999999</v>
          </cell>
          <cell r="L295">
            <v>1.172334</v>
          </cell>
          <cell r="M295"/>
          <cell r="N295" t="str">
            <v>Y</v>
          </cell>
          <cell r="O295" t="str">
            <v>20210401-20220331</v>
          </cell>
          <cell r="P295" t="str">
            <v>100 LONG-A-COMING LANE, BERLIN, NJ, 08009</v>
          </cell>
          <cell r="Q295">
            <v>44866</v>
          </cell>
        </row>
        <row r="296">
          <cell r="A296">
            <v>315462</v>
          </cell>
          <cell r="B296" t="str">
            <v>TALLWOODS CARE CENTER</v>
          </cell>
          <cell r="C296" t="str">
            <v>18 BUTLER BOULEVARD</v>
          </cell>
          <cell r="D296" t="str">
            <v>BAYVILLE</v>
          </cell>
          <cell r="E296" t="str">
            <v>NJ</v>
          </cell>
          <cell r="F296">
            <v>8721</v>
          </cell>
          <cell r="G296">
            <v>551</v>
          </cell>
          <cell r="H296" t="str">
            <v>Number of hospitalizations per 1000 long-stay resident days</v>
          </cell>
          <cell r="I296" t="str">
            <v>Long Stay</v>
          </cell>
          <cell r="J296">
            <v>1.9386460000000001</v>
          </cell>
          <cell r="K296">
            <v>2.207506</v>
          </cell>
          <cell r="L296">
            <v>1.745214</v>
          </cell>
          <cell r="M296"/>
          <cell r="N296" t="str">
            <v>Y</v>
          </cell>
          <cell r="O296" t="str">
            <v>20210401-20220331</v>
          </cell>
          <cell r="P296" t="str">
            <v>18 BUTLER BOULEVARD, BAYVILLE, NJ, 08721</v>
          </cell>
          <cell r="Q296">
            <v>44866</v>
          </cell>
        </row>
        <row r="297">
          <cell r="A297">
            <v>315463</v>
          </cell>
          <cell r="B297" t="str">
            <v>SPRING HILLS POST ACUTE MATAWAN</v>
          </cell>
          <cell r="C297" t="str">
            <v>38 FRENEAU AVENUE</v>
          </cell>
          <cell r="D297" t="str">
            <v>MATAWAN</v>
          </cell>
          <cell r="E297" t="str">
            <v>NJ</v>
          </cell>
          <cell r="F297">
            <v>7747</v>
          </cell>
          <cell r="G297">
            <v>551</v>
          </cell>
          <cell r="H297" t="str">
            <v>Number of hospitalizations per 1000 long-stay resident days</v>
          </cell>
          <cell r="I297" t="str">
            <v>Long Stay</v>
          </cell>
          <cell r="J297">
            <v>1.7385710000000001</v>
          </cell>
          <cell r="K297">
            <v>2.2234569999999998</v>
          </cell>
          <cell r="L297">
            <v>1.960116</v>
          </cell>
          <cell r="M297"/>
          <cell r="N297" t="str">
            <v>Y</v>
          </cell>
          <cell r="O297" t="str">
            <v>20210401-20220331</v>
          </cell>
          <cell r="P297" t="str">
            <v>38 FRENEAU AVENUE, MATAWAN, NJ, 07747</v>
          </cell>
          <cell r="Q297">
            <v>44866</v>
          </cell>
        </row>
        <row r="298">
          <cell r="A298">
            <v>315464</v>
          </cell>
          <cell r="B298" t="str">
            <v>CARE ONE AT EVESHAM</v>
          </cell>
          <cell r="C298" t="str">
            <v>870 EAST ROUTE 70</v>
          </cell>
          <cell r="D298" t="str">
            <v>MARLTON</v>
          </cell>
          <cell r="E298" t="str">
            <v>NJ</v>
          </cell>
          <cell r="F298">
            <v>8053</v>
          </cell>
          <cell r="G298">
            <v>551</v>
          </cell>
          <cell r="H298" t="str">
            <v>Number of hospitalizations per 1000 long-stay resident days</v>
          </cell>
          <cell r="I298" t="str">
            <v>Long Stay</v>
          </cell>
          <cell r="J298">
            <v>0.887293</v>
          </cell>
          <cell r="K298">
            <v>1.279941</v>
          </cell>
          <cell r="L298">
            <v>2.2108970000000001</v>
          </cell>
          <cell r="M298"/>
          <cell r="N298" t="str">
            <v>Y</v>
          </cell>
          <cell r="O298" t="str">
            <v>20210401-20220331</v>
          </cell>
          <cell r="P298" t="str">
            <v>870 EAST ROUTE 70, MARLTON, NJ, 08053</v>
          </cell>
          <cell r="Q298">
            <v>44866</v>
          </cell>
        </row>
        <row r="299">
          <cell r="A299">
            <v>315465</v>
          </cell>
          <cell r="B299" t="str">
            <v>MANHATTANVIEW NURSING HOME</v>
          </cell>
          <cell r="C299" t="str">
            <v>3200 HUDSON AVENUE</v>
          </cell>
          <cell r="D299" t="str">
            <v>UNION CITY</v>
          </cell>
          <cell r="E299" t="str">
            <v>NJ</v>
          </cell>
          <cell r="F299">
            <v>7087</v>
          </cell>
          <cell r="G299">
            <v>551</v>
          </cell>
          <cell r="H299" t="str">
            <v>Number of hospitalizations per 1000 long-stay resident days</v>
          </cell>
          <cell r="I299" t="str">
            <v>Long Stay</v>
          </cell>
          <cell r="J299">
            <v>2.319251</v>
          </cell>
          <cell r="K299">
            <v>1.9058299999999999</v>
          </cell>
          <cell r="L299">
            <v>1.259452</v>
          </cell>
          <cell r="M299"/>
          <cell r="N299" t="str">
            <v>Y</v>
          </cell>
          <cell r="O299" t="str">
            <v>20210401-20220331</v>
          </cell>
          <cell r="P299" t="str">
            <v>3200 HUDSON AVENUE, UNION CITY, NJ, 07087</v>
          </cell>
          <cell r="Q299">
            <v>44866</v>
          </cell>
        </row>
        <row r="300">
          <cell r="A300">
            <v>315467</v>
          </cell>
          <cell r="B300" t="str">
            <v>LITTLE BROOK NURSING AND CONVALESCENT HOME</v>
          </cell>
          <cell r="C300" t="str">
            <v>78 SLIKER ROAD</v>
          </cell>
          <cell r="D300" t="str">
            <v>CALIFON</v>
          </cell>
          <cell r="E300" t="str">
            <v>NJ</v>
          </cell>
          <cell r="F300">
            <v>7830</v>
          </cell>
          <cell r="G300">
            <v>551</v>
          </cell>
          <cell r="H300" t="str">
            <v>Number of hospitalizations per 1000 long-stay resident days</v>
          </cell>
          <cell r="I300" t="str">
            <v>Long Stay</v>
          </cell>
          <cell r="J300">
            <v>2.0414690000000002</v>
          </cell>
          <cell r="K300">
            <v>1.5398829999999999</v>
          </cell>
          <cell r="L300">
            <v>1.1560859999999999</v>
          </cell>
          <cell r="M300"/>
          <cell r="N300" t="str">
            <v>Y</v>
          </cell>
          <cell r="O300" t="str">
            <v>20210401-20220331</v>
          </cell>
          <cell r="P300" t="str">
            <v>78 SLIKER ROAD, CALIFON, NJ, 07830</v>
          </cell>
          <cell r="Q300">
            <v>44866</v>
          </cell>
        </row>
        <row r="301">
          <cell r="A301">
            <v>315468</v>
          </cell>
          <cell r="B301" t="str">
            <v>CARE ONE AT PARSIPPANY</v>
          </cell>
          <cell r="C301" t="str">
            <v>100 MAZDABROOK ROAD</v>
          </cell>
          <cell r="D301" t="str">
            <v>PARSIPPANY TROY HILL</v>
          </cell>
          <cell r="E301" t="str">
            <v>NJ</v>
          </cell>
          <cell r="F301">
            <v>7054</v>
          </cell>
          <cell r="G301">
            <v>551</v>
          </cell>
          <cell r="H301" t="str">
            <v>Number of hospitalizations per 1000 long-stay resident days</v>
          </cell>
          <cell r="I301" t="str">
            <v>Long Stay</v>
          </cell>
          <cell r="J301">
            <v>1.518278</v>
          </cell>
          <cell r="K301">
            <v>1.5027159999999999</v>
          </cell>
          <cell r="L301">
            <v>1.5169490000000001</v>
          </cell>
          <cell r="M301"/>
          <cell r="N301" t="str">
            <v>Y</v>
          </cell>
          <cell r="O301" t="str">
            <v>20210401-20220331</v>
          </cell>
          <cell r="P301" t="str">
            <v>100 MAZDABROOK ROAD, PARSIPPANY TROY HILL, NJ, 07054</v>
          </cell>
          <cell r="Q301">
            <v>44866</v>
          </cell>
        </row>
        <row r="302">
          <cell r="A302">
            <v>315469</v>
          </cell>
          <cell r="B302" t="str">
            <v>CONTINUING CARE AT SEABROOK</v>
          </cell>
          <cell r="C302" t="str">
            <v>3002 ESSEX ROAD</v>
          </cell>
          <cell r="D302" t="str">
            <v>TINTON FALLS</v>
          </cell>
          <cell r="E302" t="str">
            <v>NJ</v>
          </cell>
          <cell r="F302">
            <v>7753</v>
          </cell>
          <cell r="G302">
            <v>551</v>
          </cell>
          <cell r="H302" t="str">
            <v>Number of hospitalizations per 1000 long-stay resident days</v>
          </cell>
          <cell r="I302" t="str">
            <v>Long Stay</v>
          </cell>
          <cell r="J302">
            <v>1.106295</v>
          </cell>
          <cell r="K302">
            <v>1.1031439999999999</v>
          </cell>
          <cell r="L302">
            <v>1.5282929999999999</v>
          </cell>
          <cell r="M302"/>
          <cell r="N302" t="str">
            <v>Y</v>
          </cell>
          <cell r="O302" t="str">
            <v>20210401-20220331</v>
          </cell>
          <cell r="P302" t="str">
            <v>3002 ESSEX ROAD, TINTON FALLS, NJ, 07753</v>
          </cell>
          <cell r="Q302">
            <v>44866</v>
          </cell>
        </row>
        <row r="303">
          <cell r="A303">
            <v>315471</v>
          </cell>
          <cell r="B303" t="str">
            <v>ST CATHERINE OF SIENA</v>
          </cell>
          <cell r="C303" t="str">
            <v>7 RYERSON AVENUE</v>
          </cell>
          <cell r="D303" t="str">
            <v>CALDWELL</v>
          </cell>
          <cell r="E303" t="str">
            <v>NJ</v>
          </cell>
          <cell r="F303">
            <v>7006</v>
          </cell>
          <cell r="G303">
            <v>551</v>
          </cell>
          <cell r="H303" t="str">
            <v>Number of hospitalizations per 1000 long-stay resident days</v>
          </cell>
          <cell r="I303" t="str">
            <v>Long Stay</v>
          </cell>
          <cell r="J303">
            <v>1.611739</v>
          </cell>
          <cell r="K303">
            <v>1.3148280000000001</v>
          </cell>
          <cell r="L303">
            <v>1.250316</v>
          </cell>
          <cell r="M303"/>
          <cell r="N303" t="str">
            <v>Y</v>
          </cell>
          <cell r="O303" t="str">
            <v>20210401-20220331</v>
          </cell>
          <cell r="P303" t="str">
            <v>7 RYERSON AVENUE, CALDWELL, NJ, 07006</v>
          </cell>
          <cell r="Q303">
            <v>44866</v>
          </cell>
        </row>
        <row r="304">
          <cell r="A304">
            <v>315472</v>
          </cell>
          <cell r="B304" t="str">
            <v>CARE ONE AT EAST BRUNSWICK</v>
          </cell>
          <cell r="C304" t="str">
            <v>599 CRANBURY ROAD</v>
          </cell>
          <cell r="D304" t="str">
            <v>EAST BRUNSWICK</v>
          </cell>
          <cell r="E304" t="str">
            <v>NJ</v>
          </cell>
          <cell r="F304">
            <v>8816</v>
          </cell>
          <cell r="G304">
            <v>551</v>
          </cell>
          <cell r="H304" t="str">
            <v>Number of hospitalizations per 1000 long-stay resident days</v>
          </cell>
          <cell r="I304" t="str">
            <v>Long Stay</v>
          </cell>
          <cell r="J304">
            <v>0.69215499999999996</v>
          </cell>
          <cell r="K304">
            <v>0.55061000000000004</v>
          </cell>
          <cell r="L304">
            <v>1.2192320000000001</v>
          </cell>
          <cell r="M304"/>
          <cell r="N304" t="str">
            <v>Y</v>
          </cell>
          <cell r="O304" t="str">
            <v>20210401-20220331</v>
          </cell>
          <cell r="P304" t="str">
            <v>599 CRANBURY ROAD, EAST BRUNSWICK, NJ, 08816</v>
          </cell>
          <cell r="Q304">
            <v>44866</v>
          </cell>
        </row>
        <row r="305">
          <cell r="A305">
            <v>315473</v>
          </cell>
          <cell r="B305" t="str">
            <v>JEWISH HOME AT ROCKLEIGH</v>
          </cell>
          <cell r="C305" t="str">
            <v>10 LINK DRIVE</v>
          </cell>
          <cell r="D305" t="str">
            <v>ROCKLEIGH</v>
          </cell>
          <cell r="E305" t="str">
            <v>NJ</v>
          </cell>
          <cell r="F305">
            <v>7647</v>
          </cell>
          <cell r="G305">
            <v>551</v>
          </cell>
          <cell r="H305" t="str">
            <v>Number of hospitalizations per 1000 long-stay resident days</v>
          </cell>
          <cell r="I305" t="str">
            <v>Long Stay</v>
          </cell>
          <cell r="J305">
            <v>2.071269</v>
          </cell>
          <cell r="K305">
            <v>1.8959140000000001</v>
          </cell>
          <cell r="L305">
            <v>1.402903</v>
          </cell>
          <cell r="M305"/>
          <cell r="N305" t="str">
            <v>Y</v>
          </cell>
          <cell r="O305" t="str">
            <v>20210401-20220331</v>
          </cell>
          <cell r="P305" t="str">
            <v>10 LINK DRIVE, ROCKLEIGH, NJ, 07647</v>
          </cell>
          <cell r="Q305">
            <v>44866</v>
          </cell>
        </row>
        <row r="306">
          <cell r="A306">
            <v>315476</v>
          </cell>
          <cell r="B306" t="str">
            <v>ALARIS HEALTH AT THE FOUNTAINS</v>
          </cell>
          <cell r="C306" t="str">
            <v>595 COUNTY AVENUE</v>
          </cell>
          <cell r="D306" t="str">
            <v>SECAUCUS</v>
          </cell>
          <cell r="E306" t="str">
            <v>NJ</v>
          </cell>
          <cell r="F306">
            <v>7094</v>
          </cell>
          <cell r="G306">
            <v>551</v>
          </cell>
          <cell r="H306" t="str">
            <v>Number of hospitalizations per 1000 long-stay resident days</v>
          </cell>
          <cell r="I306" t="str">
            <v>Long Stay</v>
          </cell>
          <cell r="J306">
            <v>2.5856919999999999</v>
          </cell>
          <cell r="K306">
            <v>2.1274380000000002</v>
          </cell>
          <cell r="L306">
            <v>1.2610300000000001</v>
          </cell>
          <cell r="M306"/>
          <cell r="N306" t="str">
            <v>Y</v>
          </cell>
          <cell r="O306" t="str">
            <v>20210401-20220331</v>
          </cell>
          <cell r="P306" t="str">
            <v>595 COUNTY AVENUE, SECAUCUS, NJ, 07094</v>
          </cell>
          <cell r="Q306">
            <v>44866</v>
          </cell>
        </row>
        <row r="307">
          <cell r="A307">
            <v>315477</v>
          </cell>
          <cell r="B307" t="str">
            <v>CARE ONE AT WAYNE - SNF</v>
          </cell>
          <cell r="C307" t="str">
            <v>493 BLACK OAK RIDGE ROAD</v>
          </cell>
          <cell r="D307" t="str">
            <v>WAYNE</v>
          </cell>
          <cell r="E307" t="str">
            <v>NJ</v>
          </cell>
          <cell r="F307">
            <v>7470</v>
          </cell>
          <cell r="G307">
            <v>551</v>
          </cell>
          <cell r="H307" t="str">
            <v>Number of hospitalizations per 1000 long-stay resident days</v>
          </cell>
          <cell r="I307" t="str">
            <v>Long Stay</v>
          </cell>
          <cell r="J307" t="str">
            <v>*</v>
          </cell>
          <cell r="K307"/>
          <cell r="L307"/>
          <cell r="M307">
            <v>9</v>
          </cell>
          <cell r="N307" t="str">
            <v>Y</v>
          </cell>
          <cell r="O307" t="str">
            <v>20210401-20220331</v>
          </cell>
          <cell r="P307" t="str">
            <v>493 BLACK OAK RIDGE ROAD, WAYNE, NJ, 07470</v>
          </cell>
          <cell r="Q307">
            <v>44866</v>
          </cell>
        </row>
        <row r="308">
          <cell r="A308">
            <v>315479</v>
          </cell>
          <cell r="B308" t="str">
            <v>CARE ONE AT LIVINGSTON</v>
          </cell>
          <cell r="C308" t="str">
            <v>68 PASSAIC AVENUE</v>
          </cell>
          <cell r="D308" t="str">
            <v>LIVINGSTON</v>
          </cell>
          <cell r="E308" t="str">
            <v>NJ</v>
          </cell>
          <cell r="F308">
            <v>7039</v>
          </cell>
          <cell r="G308">
            <v>551</v>
          </cell>
          <cell r="H308" t="str">
            <v>Number of hospitalizations per 1000 long-stay resident days</v>
          </cell>
          <cell r="I308" t="str">
            <v>Long Stay</v>
          </cell>
          <cell r="J308">
            <v>0.634131</v>
          </cell>
          <cell r="K308">
            <v>0.89397499999999996</v>
          </cell>
          <cell r="L308">
            <v>2.1606860000000001</v>
          </cell>
          <cell r="M308"/>
          <cell r="N308" t="str">
            <v>Y</v>
          </cell>
          <cell r="O308" t="str">
            <v>20210401-20220331</v>
          </cell>
          <cell r="P308" t="str">
            <v>68 PASSAIC AVENUE, LIVINGSTON, NJ, 07039</v>
          </cell>
          <cell r="Q308">
            <v>44866</v>
          </cell>
        </row>
        <row r="309">
          <cell r="A309">
            <v>315482</v>
          </cell>
          <cell r="B309" t="str">
            <v>CARE ONE AT MOORESTOWN</v>
          </cell>
          <cell r="C309" t="str">
            <v>895 WESTFIELD ROAD</v>
          </cell>
          <cell r="D309" t="str">
            <v>MOORESTOWN</v>
          </cell>
          <cell r="E309" t="str">
            <v>NJ</v>
          </cell>
          <cell r="F309">
            <v>8057</v>
          </cell>
          <cell r="G309">
            <v>551</v>
          </cell>
          <cell r="H309" t="str">
            <v>Number of hospitalizations per 1000 long-stay resident days</v>
          </cell>
          <cell r="I309" t="str">
            <v>Long Stay</v>
          </cell>
          <cell r="J309" t="str">
            <v>*</v>
          </cell>
          <cell r="K309"/>
          <cell r="L309"/>
          <cell r="M309">
            <v>9</v>
          </cell>
          <cell r="N309" t="str">
            <v>Y</v>
          </cell>
          <cell r="O309" t="str">
            <v>20210401-20220331</v>
          </cell>
          <cell r="P309" t="str">
            <v>895 WESTFIELD ROAD, MOORESTOWN, NJ, 08057</v>
          </cell>
          <cell r="Q309">
            <v>44866</v>
          </cell>
        </row>
        <row r="310">
          <cell r="A310">
            <v>315483</v>
          </cell>
          <cell r="B310" t="str">
            <v>PLAZA HEALTHCARE &amp; REHABILITATION CENTER</v>
          </cell>
          <cell r="C310" t="str">
            <v>456 RAHWAY AVENUE</v>
          </cell>
          <cell r="D310" t="str">
            <v>ELIZABETH</v>
          </cell>
          <cell r="E310" t="str">
            <v>NJ</v>
          </cell>
          <cell r="F310">
            <v>7202</v>
          </cell>
          <cell r="G310">
            <v>551</v>
          </cell>
          <cell r="H310" t="str">
            <v>Number of hospitalizations per 1000 long-stay resident days</v>
          </cell>
          <cell r="I310" t="str">
            <v>Long Stay</v>
          </cell>
          <cell r="J310">
            <v>1.5962499999999999</v>
          </cell>
          <cell r="K310">
            <v>1.175379</v>
          </cell>
          <cell r="L310">
            <v>1.1285540000000001</v>
          </cell>
          <cell r="M310"/>
          <cell r="N310" t="str">
            <v>Y</v>
          </cell>
          <cell r="O310" t="str">
            <v>20210401-20220331</v>
          </cell>
          <cell r="P310" t="str">
            <v>456 RAHWAY AVENUE, ELIZABETH, NJ, 07202</v>
          </cell>
          <cell r="Q310">
            <v>44866</v>
          </cell>
        </row>
        <row r="311">
          <cell r="A311">
            <v>315485</v>
          </cell>
          <cell r="B311" t="str">
            <v>CARE ONE AT WALL</v>
          </cell>
          <cell r="C311" t="str">
            <v>2621 HIGHWAY 138</v>
          </cell>
          <cell r="D311" t="str">
            <v>WALL</v>
          </cell>
          <cell r="E311" t="str">
            <v>NJ</v>
          </cell>
          <cell r="F311">
            <v>7719</v>
          </cell>
          <cell r="G311">
            <v>551</v>
          </cell>
          <cell r="H311" t="str">
            <v>Number of hospitalizations per 1000 long-stay resident days</v>
          </cell>
          <cell r="I311" t="str">
            <v>Long Stay</v>
          </cell>
          <cell r="J311">
            <v>1.1037539999999999</v>
          </cell>
          <cell r="K311">
            <v>1.5544039999999999</v>
          </cell>
          <cell r="L311">
            <v>2.158426</v>
          </cell>
          <cell r="M311"/>
          <cell r="N311" t="str">
            <v>Y</v>
          </cell>
          <cell r="O311" t="str">
            <v>20210401-20220331</v>
          </cell>
          <cell r="P311" t="str">
            <v>2621 HIGHWAY 138, WALL, NJ, 07719</v>
          </cell>
          <cell r="Q311">
            <v>44866</v>
          </cell>
        </row>
        <row r="312">
          <cell r="A312">
            <v>315486</v>
          </cell>
          <cell r="B312" t="str">
            <v>STONEBRIDGE AT MONTGOMERY HEALTH CARE CENTER</v>
          </cell>
          <cell r="C312" t="str">
            <v>100 HOLLINSHEAD SPRING ROAD</v>
          </cell>
          <cell r="D312" t="str">
            <v>SKILLMAN</v>
          </cell>
          <cell r="E312" t="str">
            <v>NJ</v>
          </cell>
          <cell r="F312">
            <v>8558</v>
          </cell>
          <cell r="G312">
            <v>551</v>
          </cell>
          <cell r="H312" t="str">
            <v>Number of hospitalizations per 1000 long-stay resident days</v>
          </cell>
          <cell r="I312" t="str">
            <v>Long Stay</v>
          </cell>
          <cell r="J312">
            <v>1.519083</v>
          </cell>
          <cell r="K312">
            <v>1.0401499999999999</v>
          </cell>
          <cell r="L312">
            <v>1.049445</v>
          </cell>
          <cell r="M312"/>
          <cell r="N312" t="str">
            <v>Y</v>
          </cell>
          <cell r="O312" t="str">
            <v>20210401-20220331</v>
          </cell>
          <cell r="P312" t="str">
            <v>100 HOLLINSHEAD SPRING ROAD, SKILLMAN, NJ, 08558</v>
          </cell>
          <cell r="Q312">
            <v>44866</v>
          </cell>
        </row>
        <row r="313">
          <cell r="A313">
            <v>315487</v>
          </cell>
          <cell r="B313" t="str">
            <v>PREFERRED CARE AT MERCER</v>
          </cell>
          <cell r="C313" t="str">
            <v>1201 PARKWAY AVENUE</v>
          </cell>
          <cell r="D313" t="str">
            <v>EWING</v>
          </cell>
          <cell r="E313" t="str">
            <v>NJ</v>
          </cell>
          <cell r="F313">
            <v>8628</v>
          </cell>
          <cell r="G313">
            <v>551</v>
          </cell>
          <cell r="H313" t="str">
            <v>Number of hospitalizations per 1000 long-stay resident days</v>
          </cell>
          <cell r="I313" t="str">
            <v>Long Stay</v>
          </cell>
          <cell r="J313">
            <v>1.215473</v>
          </cell>
          <cell r="K313">
            <v>1.4315789999999999</v>
          </cell>
          <cell r="L313">
            <v>1.805158</v>
          </cell>
          <cell r="M313"/>
          <cell r="N313" t="str">
            <v>Y</v>
          </cell>
          <cell r="O313" t="str">
            <v>20210401-20220331</v>
          </cell>
          <cell r="P313" t="str">
            <v>1201 PARKWAY AVENUE, EWING, NJ, 08628</v>
          </cell>
          <cell r="Q313">
            <v>44866</v>
          </cell>
        </row>
        <row r="314">
          <cell r="A314">
            <v>315488</v>
          </cell>
          <cell r="B314" t="str">
            <v>CARE ONE AT MADISON AVENUE</v>
          </cell>
          <cell r="C314" t="str">
            <v>151 MADISON AVENUE</v>
          </cell>
          <cell r="D314" t="str">
            <v>MORRISTOWN</v>
          </cell>
          <cell r="E314" t="str">
            <v>NJ</v>
          </cell>
          <cell r="F314">
            <v>7960</v>
          </cell>
          <cell r="G314">
            <v>551</v>
          </cell>
          <cell r="H314" t="str">
            <v>Number of hospitalizations per 1000 long-stay resident days</v>
          </cell>
          <cell r="I314" t="str">
            <v>Long Stay</v>
          </cell>
          <cell r="J314">
            <v>1.5153479999999999</v>
          </cell>
          <cell r="K314">
            <v>2.3495849999999998</v>
          </cell>
          <cell r="L314">
            <v>2.3764249999999998</v>
          </cell>
          <cell r="M314"/>
          <cell r="N314" t="str">
            <v>Y</v>
          </cell>
          <cell r="O314" t="str">
            <v>20210401-20220331</v>
          </cell>
          <cell r="P314" t="str">
            <v>151 MADISON AVENUE, MORRISTOWN, NJ, 07960</v>
          </cell>
          <cell r="Q314">
            <v>44866</v>
          </cell>
        </row>
        <row r="315">
          <cell r="A315">
            <v>315490</v>
          </cell>
          <cell r="B315" t="str">
            <v>COMMUNITY MEDICAL CENTER TCU</v>
          </cell>
          <cell r="C315" t="str">
            <v>99 ROUTE 37 WEST</v>
          </cell>
          <cell r="D315" t="str">
            <v>TOMS RIVER</v>
          </cell>
          <cell r="E315" t="str">
            <v>NJ</v>
          </cell>
          <cell r="F315">
            <v>8755</v>
          </cell>
          <cell r="G315">
            <v>551</v>
          </cell>
          <cell r="H315" t="str">
            <v>Number of hospitalizations per 1000 long-stay resident days</v>
          </cell>
          <cell r="I315" t="str">
            <v>Long Stay</v>
          </cell>
          <cell r="J315" t="str">
            <v>---</v>
          </cell>
          <cell r="K315"/>
          <cell r="L315"/>
          <cell r="M315">
            <v>10</v>
          </cell>
          <cell r="N315" t="str">
            <v>Y</v>
          </cell>
          <cell r="O315" t="str">
            <v>20210401-20220331</v>
          </cell>
          <cell r="P315" t="str">
            <v>99 ROUTE 37 WEST, TOMS RIVER, NJ, 08755</v>
          </cell>
          <cell r="Q315">
            <v>44866</v>
          </cell>
        </row>
        <row r="316">
          <cell r="A316">
            <v>315491</v>
          </cell>
          <cell r="B316" t="str">
            <v>CEDAR CREST/MOUNTAINVIEW GARDENS</v>
          </cell>
          <cell r="C316" t="str">
            <v>4 CEDAR CREST VILLAGE DRIVE</v>
          </cell>
          <cell r="D316" t="str">
            <v>POMPTON PLAINS</v>
          </cell>
          <cell r="E316" t="str">
            <v>NJ</v>
          </cell>
          <cell r="F316">
            <v>7444</v>
          </cell>
          <cell r="G316">
            <v>551</v>
          </cell>
          <cell r="H316" t="str">
            <v>Number of hospitalizations per 1000 long-stay resident days</v>
          </cell>
          <cell r="I316" t="str">
            <v>Long Stay</v>
          </cell>
          <cell r="J316">
            <v>0.91125100000000003</v>
          </cell>
          <cell r="K316">
            <v>0.67229399999999995</v>
          </cell>
          <cell r="L316">
            <v>1.1307510000000001</v>
          </cell>
          <cell r="M316"/>
          <cell r="N316" t="str">
            <v>Y</v>
          </cell>
          <cell r="O316" t="str">
            <v>20210401-20220331</v>
          </cell>
          <cell r="P316" t="str">
            <v>4 CEDAR CREST VILLAGE DRIVE, POMPTON PLAINS, NJ, 07444</v>
          </cell>
          <cell r="Q316">
            <v>44866</v>
          </cell>
        </row>
        <row r="317">
          <cell r="A317">
            <v>315492</v>
          </cell>
          <cell r="B317" t="str">
            <v>BOONTON CARE CENTER</v>
          </cell>
          <cell r="C317" t="str">
            <v>199 POWERVILLE ROAD</v>
          </cell>
          <cell r="D317" t="str">
            <v>BOONTON</v>
          </cell>
          <cell r="E317" t="str">
            <v>NJ</v>
          </cell>
          <cell r="F317">
            <v>7005</v>
          </cell>
          <cell r="G317">
            <v>551</v>
          </cell>
          <cell r="H317" t="str">
            <v>Number of hospitalizations per 1000 long-stay resident days</v>
          </cell>
          <cell r="I317" t="str">
            <v>Long Stay</v>
          </cell>
          <cell r="J317">
            <v>1.9230389999999999</v>
          </cell>
          <cell r="K317">
            <v>2.2132800000000001</v>
          </cell>
          <cell r="L317">
            <v>1.7639800000000001</v>
          </cell>
          <cell r="M317"/>
          <cell r="N317" t="str">
            <v>Y</v>
          </cell>
          <cell r="O317" t="str">
            <v>20210401-20220331</v>
          </cell>
          <cell r="P317" t="str">
            <v>199 POWERVILLE ROAD, BOONTON, NJ, 07005</v>
          </cell>
          <cell r="Q317">
            <v>44866</v>
          </cell>
        </row>
        <row r="318">
          <cell r="A318">
            <v>315494</v>
          </cell>
          <cell r="B318" t="str">
            <v>ALARIS HEALTH AT THE CHATEAU</v>
          </cell>
          <cell r="C318" t="str">
            <v>96 PARKWAY</v>
          </cell>
          <cell r="D318" t="str">
            <v>ROCHELLE PARK</v>
          </cell>
          <cell r="E318" t="str">
            <v>NJ</v>
          </cell>
          <cell r="F318">
            <v>7662</v>
          </cell>
          <cell r="G318">
            <v>551</v>
          </cell>
          <cell r="H318" t="str">
            <v>Number of hospitalizations per 1000 long-stay resident days</v>
          </cell>
          <cell r="I318" t="str">
            <v>Long Stay</v>
          </cell>
          <cell r="J318">
            <v>1.2030350000000001</v>
          </cell>
          <cell r="K318">
            <v>2.6401300000000001</v>
          </cell>
          <cell r="L318">
            <v>3.3635090000000001</v>
          </cell>
          <cell r="M318"/>
          <cell r="N318" t="str">
            <v>Y</v>
          </cell>
          <cell r="O318" t="str">
            <v>20210401-20220331</v>
          </cell>
          <cell r="P318" t="str">
            <v>96 PARKWAY, ROCHELLE PARK, NJ, 07662</v>
          </cell>
          <cell r="Q318">
            <v>44866</v>
          </cell>
        </row>
        <row r="319">
          <cell r="A319">
            <v>315495</v>
          </cell>
          <cell r="B319" t="str">
            <v>RENAISSANCE PAVILION</v>
          </cell>
          <cell r="C319" t="str">
            <v>61 W JIMMIE LEEDS ROAD</v>
          </cell>
          <cell r="D319" t="str">
            <v>POMONA</v>
          </cell>
          <cell r="E319" t="str">
            <v>NJ</v>
          </cell>
          <cell r="F319">
            <v>8240</v>
          </cell>
          <cell r="G319">
            <v>551</v>
          </cell>
          <cell r="H319" t="str">
            <v>Number of hospitalizations per 1000 long-stay resident days</v>
          </cell>
          <cell r="I319" t="str">
            <v>Long Stay</v>
          </cell>
          <cell r="J319" t="str">
            <v>---</v>
          </cell>
          <cell r="K319"/>
          <cell r="L319"/>
          <cell r="M319">
            <v>10</v>
          </cell>
          <cell r="N319" t="str">
            <v>Y</v>
          </cell>
          <cell r="O319" t="str">
            <v>20210401-20220331</v>
          </cell>
          <cell r="P319" t="str">
            <v>61 W JIMMIE LEEDS ROAD, POMONA, NJ, 08240</v>
          </cell>
          <cell r="Q319">
            <v>44866</v>
          </cell>
        </row>
        <row r="320">
          <cell r="A320">
            <v>315496</v>
          </cell>
          <cell r="B320" t="str">
            <v>NEW JERSEY VETERANS MEMORIAL VINELAND</v>
          </cell>
          <cell r="C320" t="str">
            <v>524 NORTH WEST BLVD</v>
          </cell>
          <cell r="D320" t="str">
            <v>VINELAND</v>
          </cell>
          <cell r="E320" t="str">
            <v>NJ</v>
          </cell>
          <cell r="F320">
            <v>8360</v>
          </cell>
          <cell r="G320">
            <v>551</v>
          </cell>
          <cell r="H320" t="str">
            <v>Number of hospitalizations per 1000 long-stay resident days</v>
          </cell>
          <cell r="I320" t="str">
            <v>Long Stay</v>
          </cell>
          <cell r="J320">
            <v>2.207144</v>
          </cell>
          <cell r="K320">
            <v>1.7409699999999999</v>
          </cell>
          <cell r="L320">
            <v>1.2089430000000001</v>
          </cell>
          <cell r="M320"/>
          <cell r="N320" t="str">
            <v>Y</v>
          </cell>
          <cell r="O320" t="str">
            <v>20210401-20220331</v>
          </cell>
          <cell r="P320" t="str">
            <v>524 NORTH WEST BLVD, VINELAND, NJ, 08360</v>
          </cell>
          <cell r="Q320">
            <v>44866</v>
          </cell>
        </row>
        <row r="321">
          <cell r="A321">
            <v>315497</v>
          </cell>
          <cell r="B321" t="str">
            <v>ALLENDALE REHABILITATION AND HEALTHCARE CENTER</v>
          </cell>
          <cell r="C321" t="str">
            <v>85 HARRETON ROAD</v>
          </cell>
          <cell r="D321" t="str">
            <v>ALLENDALE</v>
          </cell>
          <cell r="E321" t="str">
            <v>NJ</v>
          </cell>
          <cell r="F321">
            <v>7401</v>
          </cell>
          <cell r="G321">
            <v>551</v>
          </cell>
          <cell r="H321" t="str">
            <v>Number of hospitalizations per 1000 long-stay resident days</v>
          </cell>
          <cell r="I321" t="str">
            <v>Long Stay</v>
          </cell>
          <cell r="J321">
            <v>1.477176</v>
          </cell>
          <cell r="K321">
            <v>1.3627689999999999</v>
          </cell>
          <cell r="L321">
            <v>1.4139550000000001</v>
          </cell>
          <cell r="M321"/>
          <cell r="N321" t="str">
            <v>Y</v>
          </cell>
          <cell r="O321" t="str">
            <v>20210401-20220331</v>
          </cell>
          <cell r="P321" t="str">
            <v>85 HARRETON ROAD, ALLENDALE, NJ, 07401</v>
          </cell>
          <cell r="Q321">
            <v>44866</v>
          </cell>
        </row>
        <row r="322">
          <cell r="A322">
            <v>315499</v>
          </cell>
          <cell r="B322" t="str">
            <v>LIONS GATE</v>
          </cell>
          <cell r="C322" t="str">
            <v>1100 LAUREL OAK ROAD</v>
          </cell>
          <cell r="D322" t="str">
            <v>VOORHEES</v>
          </cell>
          <cell r="E322" t="str">
            <v>NJ</v>
          </cell>
          <cell r="F322">
            <v>8043</v>
          </cell>
          <cell r="G322">
            <v>551</v>
          </cell>
          <cell r="H322" t="str">
            <v>Number of hospitalizations per 1000 long-stay resident days</v>
          </cell>
          <cell r="I322" t="str">
            <v>Long Stay</v>
          </cell>
          <cell r="J322">
            <v>0.73256600000000005</v>
          </cell>
          <cell r="K322">
            <v>0.54794500000000002</v>
          </cell>
          <cell r="L322">
            <v>1.1463989999999999</v>
          </cell>
          <cell r="M322"/>
          <cell r="N322" t="str">
            <v>Y</v>
          </cell>
          <cell r="O322" t="str">
            <v>20210401-20220331</v>
          </cell>
          <cell r="P322" t="str">
            <v>1100 LAUREL OAK ROAD, VOORHEES, NJ, 08043</v>
          </cell>
          <cell r="Q322">
            <v>44866</v>
          </cell>
        </row>
        <row r="323">
          <cell r="A323">
            <v>315500</v>
          </cell>
          <cell r="B323" t="str">
            <v>PROMEDICA SKILLED NURSING &amp; REHAB - VOORHEES WEST</v>
          </cell>
          <cell r="C323" t="str">
            <v>1086 DUMONT CIRCLE</v>
          </cell>
          <cell r="D323" t="str">
            <v>VOORHEES</v>
          </cell>
          <cell r="E323" t="str">
            <v>NJ</v>
          </cell>
          <cell r="F323">
            <v>8043</v>
          </cell>
          <cell r="G323">
            <v>551</v>
          </cell>
          <cell r="H323" t="str">
            <v>Number of hospitalizations per 1000 long-stay resident days</v>
          </cell>
          <cell r="I323" t="str">
            <v>Long Stay</v>
          </cell>
          <cell r="J323">
            <v>1.0041580000000001</v>
          </cell>
          <cell r="K323">
            <v>1.3266119999999999</v>
          </cell>
          <cell r="L323">
            <v>2.024823</v>
          </cell>
          <cell r="M323"/>
          <cell r="N323" t="str">
            <v>Y</v>
          </cell>
          <cell r="O323" t="str">
            <v>20210401-20220331</v>
          </cell>
          <cell r="P323" t="str">
            <v>1086 DUMONT CIRCLE, VOORHEES, NJ, 08043</v>
          </cell>
          <cell r="Q323">
            <v>44866</v>
          </cell>
        </row>
        <row r="324">
          <cell r="A324">
            <v>315501</v>
          </cell>
          <cell r="B324" t="str">
            <v>MERIDIAN SUBACUTE REHABILITATION</v>
          </cell>
          <cell r="C324" t="str">
            <v>1725 MERIDIAN TRAIL</v>
          </cell>
          <cell r="D324" t="str">
            <v>WALL</v>
          </cell>
          <cell r="E324" t="str">
            <v>NJ</v>
          </cell>
          <cell r="F324">
            <v>7719</v>
          </cell>
          <cell r="G324">
            <v>551</v>
          </cell>
          <cell r="H324" t="str">
            <v>Number of hospitalizations per 1000 long-stay resident days</v>
          </cell>
          <cell r="I324" t="str">
            <v>Long Stay</v>
          </cell>
          <cell r="J324" t="str">
            <v>---</v>
          </cell>
          <cell r="K324"/>
          <cell r="L324"/>
          <cell r="M324">
            <v>10</v>
          </cell>
          <cell r="N324" t="str">
            <v>Y</v>
          </cell>
          <cell r="O324" t="str">
            <v>20210401-20220331</v>
          </cell>
          <cell r="P324" t="str">
            <v>1725 MERIDIAN TRAIL, WALL, NJ, 07719</v>
          </cell>
          <cell r="Q324">
            <v>44866</v>
          </cell>
        </row>
        <row r="325">
          <cell r="A325">
            <v>315502</v>
          </cell>
          <cell r="B325" t="str">
            <v>CARE ONE AT TEANECK</v>
          </cell>
          <cell r="C325" t="str">
            <v>544 TEANECK ROAD</v>
          </cell>
          <cell r="D325" t="str">
            <v>TEANECK</v>
          </cell>
          <cell r="E325" t="str">
            <v>NJ</v>
          </cell>
          <cell r="F325">
            <v>7666</v>
          </cell>
          <cell r="G325">
            <v>551</v>
          </cell>
          <cell r="H325" t="str">
            <v>Number of hospitalizations per 1000 long-stay resident days</v>
          </cell>
          <cell r="I325" t="str">
            <v>Long Stay</v>
          </cell>
          <cell r="J325">
            <v>3.026742</v>
          </cell>
          <cell r="K325">
            <v>3.3995820000000001</v>
          </cell>
          <cell r="L325">
            <v>1.721454</v>
          </cell>
          <cell r="M325"/>
          <cell r="N325" t="str">
            <v>Y</v>
          </cell>
          <cell r="O325" t="str">
            <v>20210401-20220331</v>
          </cell>
          <cell r="P325" t="str">
            <v>544 TEANECK ROAD, TEANECK, NJ, 07666</v>
          </cell>
          <cell r="Q325">
            <v>44866</v>
          </cell>
        </row>
        <row r="326">
          <cell r="A326">
            <v>315503</v>
          </cell>
          <cell r="B326" t="str">
            <v>ROYAL SUITES HEALTH CARE &amp; REHABILITATION</v>
          </cell>
          <cell r="C326" t="str">
            <v>214 WEST JIMMIE LEEDS ROAD</v>
          </cell>
          <cell r="D326" t="str">
            <v>GALLOWAY TOWNSHIP</v>
          </cell>
          <cell r="E326" t="str">
            <v>NJ</v>
          </cell>
          <cell r="F326">
            <v>8205</v>
          </cell>
          <cell r="G326">
            <v>551</v>
          </cell>
          <cell r="H326" t="str">
            <v>Number of hospitalizations per 1000 long-stay resident days</v>
          </cell>
          <cell r="I326" t="str">
            <v>Long Stay</v>
          </cell>
          <cell r="J326">
            <v>1.0070779999999999</v>
          </cell>
          <cell r="K326">
            <v>0.85363999999999995</v>
          </cell>
          <cell r="L326">
            <v>1.299142</v>
          </cell>
          <cell r="M326"/>
          <cell r="N326" t="str">
            <v>Y</v>
          </cell>
          <cell r="O326" t="str">
            <v>20210401-20220331</v>
          </cell>
          <cell r="P326" t="str">
            <v>214 WEST JIMMIE LEEDS ROAD, GALLOWAY TOWNSHIP, NJ, 08205</v>
          </cell>
          <cell r="Q326">
            <v>44866</v>
          </cell>
        </row>
        <row r="327">
          <cell r="A327">
            <v>315504</v>
          </cell>
          <cell r="B327" t="str">
            <v>WEDGWOOD GARDENS CARE CENTER</v>
          </cell>
          <cell r="C327" t="str">
            <v>3419 HIGHWAY 9</v>
          </cell>
          <cell r="D327" t="str">
            <v>FREEHOLD</v>
          </cell>
          <cell r="E327" t="str">
            <v>NJ</v>
          </cell>
          <cell r="F327">
            <v>7728</v>
          </cell>
          <cell r="G327">
            <v>551</v>
          </cell>
          <cell r="H327" t="str">
            <v>Number of hospitalizations per 1000 long-stay resident days</v>
          </cell>
          <cell r="I327" t="str">
            <v>Long Stay</v>
          </cell>
          <cell r="J327">
            <v>2.1927270000000001</v>
          </cell>
          <cell r="K327">
            <v>1.5660339999999999</v>
          </cell>
          <cell r="L327">
            <v>1.094617</v>
          </cell>
          <cell r="M327"/>
          <cell r="N327" t="str">
            <v>Y</v>
          </cell>
          <cell r="O327" t="str">
            <v>20210401-20220331</v>
          </cell>
          <cell r="P327" t="str">
            <v>3419 HIGHWAY 9, FREEHOLD, NJ, 07728</v>
          </cell>
          <cell r="Q327">
            <v>44866</v>
          </cell>
        </row>
        <row r="328">
          <cell r="A328">
            <v>315505</v>
          </cell>
          <cell r="B328" t="str">
            <v>CLARA MAASS MEDICAL CENTER</v>
          </cell>
          <cell r="C328" t="str">
            <v>ONE CLARA MAASS DRIVE</v>
          </cell>
          <cell r="D328" t="str">
            <v>BELLEVILLE</v>
          </cell>
          <cell r="E328" t="str">
            <v>NJ</v>
          </cell>
          <cell r="F328">
            <v>7109</v>
          </cell>
          <cell r="G328">
            <v>551</v>
          </cell>
          <cell r="H328" t="str">
            <v>Number of hospitalizations per 1000 long-stay resident days</v>
          </cell>
          <cell r="I328" t="str">
            <v>Long Stay</v>
          </cell>
          <cell r="J328" t="str">
            <v>---</v>
          </cell>
          <cell r="K328"/>
          <cell r="L328"/>
          <cell r="M328">
            <v>10</v>
          </cell>
          <cell r="N328" t="str">
            <v>Y</v>
          </cell>
          <cell r="O328" t="str">
            <v>20210401-20220331</v>
          </cell>
          <cell r="P328" t="str">
            <v>ONE CLARA MAASS DRIVE, BELLEVILLE, NJ, 07109</v>
          </cell>
          <cell r="Q328">
            <v>44866</v>
          </cell>
        </row>
        <row r="329">
          <cell r="A329">
            <v>315506</v>
          </cell>
          <cell r="B329" t="str">
            <v>PROMEDICA SKILLED NURSING &amp; REHAB - WASHINGTON TWP</v>
          </cell>
          <cell r="C329" t="str">
            <v>378 FRIES MILL ROAD</v>
          </cell>
          <cell r="D329" t="str">
            <v>SEWELL</v>
          </cell>
          <cell r="E329" t="str">
            <v>NJ</v>
          </cell>
          <cell r="F329">
            <v>8080</v>
          </cell>
          <cell r="G329">
            <v>551</v>
          </cell>
          <cell r="H329" t="str">
            <v>Number of hospitalizations per 1000 long-stay resident days</v>
          </cell>
          <cell r="I329" t="str">
            <v>Long Stay</v>
          </cell>
          <cell r="J329">
            <v>1.379553</v>
          </cell>
          <cell r="K329">
            <v>1.548287</v>
          </cell>
          <cell r="L329">
            <v>1.720119</v>
          </cell>
          <cell r="M329"/>
          <cell r="N329" t="str">
            <v>Y</v>
          </cell>
          <cell r="O329" t="str">
            <v>20210401-20220331</v>
          </cell>
          <cell r="P329" t="str">
            <v>378 FRIES MILL ROAD, SEWELL, NJ, 08080</v>
          </cell>
          <cell r="Q329">
            <v>44866</v>
          </cell>
        </row>
        <row r="330">
          <cell r="A330">
            <v>315507</v>
          </cell>
          <cell r="B330" t="str">
            <v>BARNERT SUBACUTE REHABILITATION CENTER, LLC</v>
          </cell>
          <cell r="C330" t="str">
            <v>680 BROADWAY SUITE 301</v>
          </cell>
          <cell r="D330" t="str">
            <v>PATERSON</v>
          </cell>
          <cell r="E330" t="str">
            <v>NJ</v>
          </cell>
          <cell r="F330">
            <v>7514</v>
          </cell>
          <cell r="G330">
            <v>551</v>
          </cell>
          <cell r="H330" t="str">
            <v>Number of hospitalizations per 1000 long-stay resident days</v>
          </cell>
          <cell r="I330" t="str">
            <v>Long Stay</v>
          </cell>
          <cell r="J330" t="str">
            <v>*</v>
          </cell>
          <cell r="K330"/>
          <cell r="L330"/>
          <cell r="M330">
            <v>9</v>
          </cell>
          <cell r="N330" t="str">
            <v>Y</v>
          </cell>
          <cell r="O330" t="str">
            <v>20210401-20220331</v>
          </cell>
          <cell r="P330" t="str">
            <v>680 BROADWAY SUITE 301, PATERSON, NJ, 07514</v>
          </cell>
          <cell r="Q330">
            <v>44866</v>
          </cell>
        </row>
        <row r="331">
          <cell r="A331">
            <v>315508</v>
          </cell>
          <cell r="B331" t="str">
            <v>PELICAN POINTE POST ACUTE NURSING &amp; REHABILITATION</v>
          </cell>
          <cell r="C331" t="str">
            <v>3809 BAYSHORE ROAD</v>
          </cell>
          <cell r="D331" t="str">
            <v>NORTH CAPE MAY</v>
          </cell>
          <cell r="E331" t="str">
            <v>NJ</v>
          </cell>
          <cell r="F331">
            <v>8204</v>
          </cell>
          <cell r="G331">
            <v>551</v>
          </cell>
          <cell r="H331" t="str">
            <v>Number of hospitalizations per 1000 long-stay resident days</v>
          </cell>
          <cell r="I331" t="str">
            <v>Long Stay</v>
          </cell>
          <cell r="J331">
            <v>1.6401250000000001</v>
          </cell>
          <cell r="K331">
            <v>1.5201769999999999</v>
          </cell>
          <cell r="L331">
            <v>1.4205700000000001</v>
          </cell>
          <cell r="M331"/>
          <cell r="N331" t="str">
            <v>Y</v>
          </cell>
          <cell r="O331" t="str">
            <v>20210401-20220331</v>
          </cell>
          <cell r="P331" t="str">
            <v>3809 BAYSHORE ROAD, NORTH CAPE MAY, NJ, 08204</v>
          </cell>
          <cell r="Q331">
            <v>44866</v>
          </cell>
        </row>
        <row r="332">
          <cell r="A332">
            <v>315509</v>
          </cell>
          <cell r="B332" t="str">
            <v>ROOSEVELT CARE CENTER AT OLD BRIDGE</v>
          </cell>
          <cell r="C332" t="str">
            <v>1133 MARLBORO ROAD</v>
          </cell>
          <cell r="D332" t="str">
            <v>OLD BRIDGE</v>
          </cell>
          <cell r="E332" t="str">
            <v>NJ</v>
          </cell>
          <cell r="F332">
            <v>8857</v>
          </cell>
          <cell r="G332">
            <v>551</v>
          </cell>
          <cell r="H332" t="str">
            <v>Number of hospitalizations per 1000 long-stay resident days</v>
          </cell>
          <cell r="I332" t="str">
            <v>Long Stay</v>
          </cell>
          <cell r="J332">
            <v>1.391769</v>
          </cell>
          <cell r="K332">
            <v>1.1129370000000001</v>
          </cell>
          <cell r="L332">
            <v>1.2256</v>
          </cell>
          <cell r="M332"/>
          <cell r="N332" t="str">
            <v>Y</v>
          </cell>
          <cell r="O332" t="str">
            <v>20210401-20220331</v>
          </cell>
          <cell r="P332" t="str">
            <v>1133 MARLBORO ROAD, OLD BRIDGE, NJ, 08857</v>
          </cell>
          <cell r="Q332">
            <v>44866</v>
          </cell>
        </row>
        <row r="333">
          <cell r="A333">
            <v>315510</v>
          </cell>
          <cell r="B333" t="str">
            <v>BRIDGEWAY CARE AND REHAB CENTER AT HILLSBOROUGH</v>
          </cell>
          <cell r="C333" t="str">
            <v>395 AMWELL ROAD</v>
          </cell>
          <cell r="D333" t="str">
            <v>HILLSBOROUGH</v>
          </cell>
          <cell r="E333" t="str">
            <v>NJ</v>
          </cell>
          <cell r="F333">
            <v>8844</v>
          </cell>
          <cell r="G333">
            <v>551</v>
          </cell>
          <cell r="H333" t="str">
            <v>Number of hospitalizations per 1000 long-stay resident days</v>
          </cell>
          <cell r="I333" t="str">
            <v>Long Stay</v>
          </cell>
          <cell r="J333">
            <v>3.6003759999999998</v>
          </cell>
          <cell r="K333">
            <v>2.898215</v>
          </cell>
          <cell r="L333">
            <v>1.2337530000000001</v>
          </cell>
          <cell r="M333"/>
          <cell r="N333" t="str">
            <v>Y</v>
          </cell>
          <cell r="O333" t="str">
            <v>20210401-20220331</v>
          </cell>
          <cell r="P333" t="str">
            <v>395 AMWELL ROAD, HILLSBOROUGH, NJ, 08844</v>
          </cell>
          <cell r="Q333">
            <v>44866</v>
          </cell>
        </row>
        <row r="334">
          <cell r="A334">
            <v>315511</v>
          </cell>
          <cell r="B334" t="str">
            <v>CARE ONE AT HANOVER TOWNSHIP</v>
          </cell>
          <cell r="C334" t="str">
            <v>101 WHIPPANY ROAD</v>
          </cell>
          <cell r="D334" t="str">
            <v>WHIPPANY</v>
          </cell>
          <cell r="E334" t="str">
            <v>NJ</v>
          </cell>
          <cell r="F334">
            <v>7981</v>
          </cell>
          <cell r="G334">
            <v>551</v>
          </cell>
          <cell r="H334" t="str">
            <v>Number of hospitalizations per 1000 long-stay resident days</v>
          </cell>
          <cell r="I334" t="str">
            <v>Long Stay</v>
          </cell>
          <cell r="J334">
            <v>2.1006</v>
          </cell>
          <cell r="K334">
            <v>2.9579960000000001</v>
          </cell>
          <cell r="L334">
            <v>2.1582400000000002</v>
          </cell>
          <cell r="M334"/>
          <cell r="N334" t="str">
            <v>Y</v>
          </cell>
          <cell r="O334" t="str">
            <v>20210401-20220331</v>
          </cell>
          <cell r="P334" t="str">
            <v>101 WHIPPANY ROAD, WHIPPANY, NJ, 07981</v>
          </cell>
          <cell r="Q334">
            <v>44866</v>
          </cell>
        </row>
        <row r="335">
          <cell r="A335">
            <v>315512</v>
          </cell>
          <cell r="B335" t="str">
            <v>HOBOKEN UNIVERSITY MEDICAL CENTER TCU</v>
          </cell>
          <cell r="C335" t="str">
            <v>308 WILLOW AVENUE</v>
          </cell>
          <cell r="D335" t="str">
            <v>HOBOKEN</v>
          </cell>
          <cell r="E335" t="str">
            <v>NJ</v>
          </cell>
          <cell r="F335">
            <v>7030</v>
          </cell>
          <cell r="G335">
            <v>551</v>
          </cell>
          <cell r="H335" t="str">
            <v>Number of hospitalizations per 1000 long-stay resident days</v>
          </cell>
          <cell r="I335" t="str">
            <v>Long Stay</v>
          </cell>
          <cell r="J335" t="str">
            <v>---</v>
          </cell>
          <cell r="K335"/>
          <cell r="L335"/>
          <cell r="M335">
            <v>10</v>
          </cell>
          <cell r="N335" t="str">
            <v>Y</v>
          </cell>
          <cell r="O335" t="str">
            <v>20210401-20220331</v>
          </cell>
          <cell r="P335" t="str">
            <v>308 WILLOW AVENUE, HOBOKEN, NJ, 07030</v>
          </cell>
          <cell r="Q335">
            <v>44866</v>
          </cell>
        </row>
        <row r="336">
          <cell r="A336">
            <v>315513</v>
          </cell>
          <cell r="B336" t="str">
            <v>PROMEDICA SKILLED NURSING AND REHAB VOORHEES EAST</v>
          </cell>
          <cell r="C336" t="str">
            <v>113 SOUTH ROUTE 73</v>
          </cell>
          <cell r="D336" t="str">
            <v>VOORHEES</v>
          </cell>
          <cell r="E336" t="str">
            <v>NJ</v>
          </cell>
          <cell r="F336">
            <v>8043</v>
          </cell>
          <cell r="G336">
            <v>551</v>
          </cell>
          <cell r="H336" t="str">
            <v>Number of hospitalizations per 1000 long-stay resident days</v>
          </cell>
          <cell r="I336" t="str">
            <v>Long Stay</v>
          </cell>
          <cell r="J336" t="str">
            <v>---</v>
          </cell>
          <cell r="K336"/>
          <cell r="L336"/>
          <cell r="M336">
            <v>10</v>
          </cell>
          <cell r="N336" t="str">
            <v>Y</v>
          </cell>
          <cell r="O336" t="str">
            <v>20210401-20220331</v>
          </cell>
          <cell r="P336" t="str">
            <v>113 SOUTH ROUTE 73, VOORHEES, NJ, 08043</v>
          </cell>
          <cell r="Q336">
            <v>44866</v>
          </cell>
        </row>
        <row r="337">
          <cell r="A337">
            <v>315514</v>
          </cell>
          <cell r="B337" t="str">
            <v>EXCEL CARE AT EGG HARBOR</v>
          </cell>
          <cell r="C337" t="str">
            <v>6818 DELILAH ROAD</v>
          </cell>
          <cell r="D337" t="str">
            <v>EGG HARBOR TOWNSHIP</v>
          </cell>
          <cell r="E337" t="str">
            <v>NJ</v>
          </cell>
          <cell r="F337">
            <v>8234</v>
          </cell>
          <cell r="G337">
            <v>551</v>
          </cell>
          <cell r="H337" t="str">
            <v>Number of hospitalizations per 1000 long-stay resident days</v>
          </cell>
          <cell r="I337" t="str">
            <v>Long Stay</v>
          </cell>
          <cell r="J337">
            <v>1.990273</v>
          </cell>
          <cell r="K337">
            <v>2.784653</v>
          </cell>
          <cell r="L337">
            <v>2.1443910000000002</v>
          </cell>
          <cell r="M337"/>
          <cell r="N337" t="str">
            <v>Y</v>
          </cell>
          <cell r="O337" t="str">
            <v>20210401-20220331</v>
          </cell>
          <cell r="P337" t="str">
            <v>6818 DELILAH ROAD, EGG HARBOR TOWNSHIP, NJ, 08234</v>
          </cell>
          <cell r="Q337">
            <v>44866</v>
          </cell>
        </row>
        <row r="338">
          <cell r="A338">
            <v>315515</v>
          </cell>
          <cell r="B338" t="str">
            <v>ATRIUM AT NAVESINK HARBOR, THE</v>
          </cell>
          <cell r="C338" t="str">
            <v>40 RIVERSIDE AVENUE</v>
          </cell>
          <cell r="D338" t="str">
            <v>RED BANK</v>
          </cell>
          <cell r="E338" t="str">
            <v>NJ</v>
          </cell>
          <cell r="F338">
            <v>7701</v>
          </cell>
          <cell r="G338">
            <v>551</v>
          </cell>
          <cell r="H338" t="str">
            <v>Number of hospitalizations per 1000 long-stay resident days</v>
          </cell>
          <cell r="I338" t="str">
            <v>Long Stay</v>
          </cell>
          <cell r="J338" t="str">
            <v>*</v>
          </cell>
          <cell r="K338"/>
          <cell r="L338"/>
          <cell r="M338">
            <v>9</v>
          </cell>
          <cell r="N338" t="str">
            <v>Y</v>
          </cell>
          <cell r="O338" t="str">
            <v>20210401-20220331</v>
          </cell>
          <cell r="P338" t="str">
            <v>40 RIVERSIDE AVENUE, RED BANK, NJ, 07701</v>
          </cell>
          <cell r="Q338">
            <v>44866</v>
          </cell>
        </row>
        <row r="339">
          <cell r="A339">
            <v>315516</v>
          </cell>
          <cell r="B339" t="str">
            <v>ADVANCED SUBACUTE REHABILITATION CENTER AT SEWELL</v>
          </cell>
          <cell r="C339" t="str">
            <v>685 SALINA ROAD</v>
          </cell>
          <cell r="D339" t="str">
            <v>SEWELL</v>
          </cell>
          <cell r="E339" t="str">
            <v>NJ</v>
          </cell>
          <cell r="F339">
            <v>8080</v>
          </cell>
          <cell r="G339">
            <v>551</v>
          </cell>
          <cell r="H339" t="str">
            <v>Number of hospitalizations per 1000 long-stay resident days</v>
          </cell>
          <cell r="I339" t="str">
            <v>Long Stay</v>
          </cell>
          <cell r="J339">
            <v>1.244715</v>
          </cell>
          <cell r="K339">
            <v>1.036842</v>
          </cell>
          <cell r="L339">
            <v>1.2766980000000001</v>
          </cell>
          <cell r="M339"/>
          <cell r="N339" t="str">
            <v>Y</v>
          </cell>
          <cell r="O339" t="str">
            <v>20210401-20220331</v>
          </cell>
          <cell r="P339" t="str">
            <v>685 SALINA ROAD, SEWELL, NJ, 08080</v>
          </cell>
          <cell r="Q339">
            <v>44866</v>
          </cell>
        </row>
        <row r="340">
          <cell r="A340">
            <v>315517</v>
          </cell>
          <cell r="B340" t="str">
            <v>PROMEDICA TOTAL REHAB + (MOORESTOWN)</v>
          </cell>
          <cell r="C340" t="str">
            <v>212 MARTER AVENUE</v>
          </cell>
          <cell r="D340" t="str">
            <v>MOORESTOWN</v>
          </cell>
          <cell r="E340" t="str">
            <v>NJ</v>
          </cell>
          <cell r="F340">
            <v>8057</v>
          </cell>
          <cell r="G340">
            <v>551</v>
          </cell>
          <cell r="H340" t="str">
            <v>Number of hospitalizations per 1000 long-stay resident days</v>
          </cell>
          <cell r="I340" t="str">
            <v>Long Stay</v>
          </cell>
          <cell r="J340" t="str">
            <v>---</v>
          </cell>
          <cell r="K340"/>
          <cell r="L340"/>
          <cell r="M340">
            <v>10</v>
          </cell>
          <cell r="N340" t="str">
            <v>Y</v>
          </cell>
          <cell r="O340" t="str">
            <v>20210401-20220331</v>
          </cell>
          <cell r="P340" t="str">
            <v>212 MARTER AVENUE, MOORESTOWN, NJ, 08057</v>
          </cell>
          <cell r="Q340">
            <v>44866</v>
          </cell>
        </row>
        <row r="341">
          <cell r="A341">
            <v>315518</v>
          </cell>
          <cell r="B341" t="str">
            <v>VENETIAN CARE &amp; REHABILITATION CENTER, THE</v>
          </cell>
          <cell r="C341" t="str">
            <v>275 JOHN T O'LEARY BOULEVARD</v>
          </cell>
          <cell r="D341" t="str">
            <v>SOUTH AMBOY</v>
          </cell>
          <cell r="E341" t="str">
            <v>NJ</v>
          </cell>
          <cell r="F341">
            <v>8879</v>
          </cell>
          <cell r="G341">
            <v>551</v>
          </cell>
          <cell r="H341" t="str">
            <v>Number of hospitalizations per 1000 long-stay resident days</v>
          </cell>
          <cell r="I341" t="str">
            <v>Long Stay</v>
          </cell>
          <cell r="J341">
            <v>1.8175349999999999</v>
          </cell>
          <cell r="K341">
            <v>1.902263</v>
          </cell>
          <cell r="L341">
            <v>1.604106</v>
          </cell>
          <cell r="M341"/>
          <cell r="N341" t="str">
            <v>Y</v>
          </cell>
          <cell r="O341" t="str">
            <v>20210401-20220331</v>
          </cell>
          <cell r="P341" t="str">
            <v>275 JOHN T O'LEARY BOULEVARD, SOUTH AMBOY, NJ, 08879</v>
          </cell>
          <cell r="Q341">
            <v>44866</v>
          </cell>
        </row>
        <row r="342">
          <cell r="A342">
            <v>315519</v>
          </cell>
          <cell r="B342" t="str">
            <v>ATRIUM POST ACUTE CARE OF HAMILTON</v>
          </cell>
          <cell r="C342" t="str">
            <v>3 HAMILTON HEALTH PLACE</v>
          </cell>
          <cell r="D342" t="str">
            <v>HAMILTON</v>
          </cell>
          <cell r="E342" t="str">
            <v>NJ</v>
          </cell>
          <cell r="F342">
            <v>8690</v>
          </cell>
          <cell r="G342">
            <v>551</v>
          </cell>
          <cell r="H342" t="str">
            <v>Number of hospitalizations per 1000 long-stay resident days</v>
          </cell>
          <cell r="I342" t="str">
            <v>Long Stay</v>
          </cell>
          <cell r="J342" t="str">
            <v>*</v>
          </cell>
          <cell r="K342"/>
          <cell r="L342"/>
          <cell r="M342">
            <v>9</v>
          </cell>
          <cell r="N342" t="str">
            <v>Y</v>
          </cell>
          <cell r="O342" t="str">
            <v>20210401-20220331</v>
          </cell>
          <cell r="P342" t="str">
            <v>3 HAMILTON HEALTH PLACE, HAMILTON, NJ, 08690</v>
          </cell>
          <cell r="Q342">
            <v>44866</v>
          </cell>
        </row>
        <row r="343">
          <cell r="A343">
            <v>315520</v>
          </cell>
          <cell r="B343" t="str">
            <v>SOMERSET WOODS REHABILITATION &amp; NURSING CENTER</v>
          </cell>
          <cell r="C343" t="str">
            <v>780 OLD NEW BRUNSWICK ROAD</v>
          </cell>
          <cell r="D343" t="str">
            <v>SOMERSET</v>
          </cell>
          <cell r="E343" t="str">
            <v>NJ</v>
          </cell>
          <cell r="F343">
            <v>8873</v>
          </cell>
          <cell r="G343">
            <v>551</v>
          </cell>
          <cell r="H343" t="str">
            <v>Number of hospitalizations per 1000 long-stay resident days</v>
          </cell>
          <cell r="I343" t="str">
            <v>Long Stay</v>
          </cell>
          <cell r="J343">
            <v>1.446286</v>
          </cell>
          <cell r="K343">
            <v>1.710037</v>
          </cell>
          <cell r="L343">
            <v>1.8121609999999999</v>
          </cell>
          <cell r="M343"/>
          <cell r="N343" t="str">
            <v>Y</v>
          </cell>
          <cell r="O343" t="str">
            <v>20210401-20220331</v>
          </cell>
          <cell r="P343" t="str">
            <v>780 OLD NEW BRUNSWICK ROAD, SOMERSET, NJ, 08873</v>
          </cell>
          <cell r="Q343">
            <v>44866</v>
          </cell>
        </row>
        <row r="344">
          <cell r="A344">
            <v>315521</v>
          </cell>
          <cell r="B344" t="str">
            <v>ATRIUM POST ACUTE CARE OF WOODBURY</v>
          </cell>
          <cell r="C344" t="str">
            <v>467 COOPER STREET</v>
          </cell>
          <cell r="D344" t="str">
            <v>WOODBURY</v>
          </cell>
          <cell r="E344" t="str">
            <v>NJ</v>
          </cell>
          <cell r="F344">
            <v>8096</v>
          </cell>
          <cell r="G344">
            <v>551</v>
          </cell>
          <cell r="H344" t="str">
            <v>Number of hospitalizations per 1000 long-stay resident days</v>
          </cell>
          <cell r="I344" t="str">
            <v>Long Stay</v>
          </cell>
          <cell r="J344" t="str">
            <v>*</v>
          </cell>
          <cell r="K344"/>
          <cell r="L344"/>
          <cell r="M344">
            <v>9</v>
          </cell>
          <cell r="N344" t="str">
            <v>Y</v>
          </cell>
          <cell r="O344" t="str">
            <v>20210401-20220331</v>
          </cell>
          <cell r="P344" t="str">
            <v>467 COOPER STREET, WOODBURY, NJ, 08096</v>
          </cell>
          <cell r="Q344">
            <v>44866</v>
          </cell>
        </row>
        <row r="345">
          <cell r="A345">
            <v>315522</v>
          </cell>
          <cell r="B345" t="str">
            <v>PROMEDICA TOTAL REHAB + (PISCATAWAY)</v>
          </cell>
          <cell r="C345" t="str">
            <v>10 STERLING DRIVE</v>
          </cell>
          <cell r="D345" t="str">
            <v>PISCATAWAY</v>
          </cell>
          <cell r="E345" t="str">
            <v>NJ</v>
          </cell>
          <cell r="F345">
            <v>8854</v>
          </cell>
          <cell r="G345">
            <v>551</v>
          </cell>
          <cell r="H345" t="str">
            <v>Number of hospitalizations per 1000 long-stay resident days</v>
          </cell>
          <cell r="I345" t="str">
            <v>Long Stay</v>
          </cell>
          <cell r="J345" t="str">
            <v>*</v>
          </cell>
          <cell r="K345"/>
          <cell r="L345"/>
          <cell r="M345">
            <v>9</v>
          </cell>
          <cell r="N345" t="str">
            <v>Y</v>
          </cell>
          <cell r="O345" t="str">
            <v>20210401-20220331</v>
          </cell>
          <cell r="P345" t="str">
            <v>10 STERLING DRIVE, PISCATAWAY, NJ, 08854</v>
          </cell>
          <cell r="Q345">
            <v>44866</v>
          </cell>
        </row>
        <row r="346">
          <cell r="A346">
            <v>315523</v>
          </cell>
          <cell r="B346" t="str">
            <v>CONTINUING CARE AT LANTERN HILL</v>
          </cell>
          <cell r="C346" t="str">
            <v>537 MOUNTAIN AVENUE</v>
          </cell>
          <cell r="D346" t="str">
            <v>NEW PROVIDENCE</v>
          </cell>
          <cell r="E346" t="str">
            <v>NJ</v>
          </cell>
          <cell r="F346">
            <v>7974</v>
          </cell>
          <cell r="G346">
            <v>551</v>
          </cell>
          <cell r="H346" t="str">
            <v>Number of hospitalizations per 1000 long-stay resident days</v>
          </cell>
          <cell r="I346" t="str">
            <v>Long Stay</v>
          </cell>
          <cell r="J346">
            <v>1.123273</v>
          </cell>
          <cell r="K346">
            <v>1.0302199999999999</v>
          </cell>
          <cell r="L346">
            <v>1.405691</v>
          </cell>
          <cell r="M346"/>
          <cell r="N346" t="str">
            <v>Y</v>
          </cell>
          <cell r="O346" t="str">
            <v>20210401-20220331</v>
          </cell>
          <cell r="P346" t="str">
            <v>537 MOUNTAIN AVENUE, NEW PROVIDENCE, NJ, 07974</v>
          </cell>
          <cell r="Q346">
            <v>44866</v>
          </cell>
        </row>
        <row r="347">
          <cell r="A347">
            <v>315524</v>
          </cell>
          <cell r="B347" t="str">
            <v>LAUREL BROOK REHABILITATION AND HEALTHCARE CENTER</v>
          </cell>
          <cell r="C347" t="str">
            <v>3718 CHURCH ROAD</v>
          </cell>
          <cell r="D347" t="str">
            <v>MOUNT LAUREL</v>
          </cell>
          <cell r="E347" t="str">
            <v>NJ</v>
          </cell>
          <cell r="F347">
            <v>8054</v>
          </cell>
          <cell r="G347">
            <v>551</v>
          </cell>
          <cell r="H347" t="str">
            <v>Number of hospitalizations per 1000 long-stay resident days</v>
          </cell>
          <cell r="I347" t="str">
            <v>Long Stay</v>
          </cell>
          <cell r="J347">
            <v>1.0855109999999999</v>
          </cell>
          <cell r="K347">
            <v>1.350922</v>
          </cell>
          <cell r="L347">
            <v>1.9073979999999999</v>
          </cell>
          <cell r="M347"/>
          <cell r="N347" t="str">
            <v>Y</v>
          </cell>
          <cell r="O347" t="str">
            <v>20210401-20220331</v>
          </cell>
          <cell r="P347" t="str">
            <v>3718 CHURCH ROAD, MOUNT LAUREL, NJ, 08054</v>
          </cell>
          <cell r="Q347">
            <v>44866</v>
          </cell>
        </row>
        <row r="348">
          <cell r="A348">
            <v>315525</v>
          </cell>
          <cell r="B348" t="str">
            <v>HUDSON HILLS SENIOR LIVING, LLC</v>
          </cell>
          <cell r="C348" t="str">
            <v>3161 KENNEDY BLVD</v>
          </cell>
          <cell r="D348" t="str">
            <v>NORTH BERGEN</v>
          </cell>
          <cell r="E348" t="str">
            <v>NJ</v>
          </cell>
          <cell r="F348">
            <v>7047</v>
          </cell>
          <cell r="G348">
            <v>551</v>
          </cell>
          <cell r="H348" t="str">
            <v>Number of hospitalizations per 1000 long-stay resident days</v>
          </cell>
          <cell r="I348" t="str">
            <v>Long Stay</v>
          </cell>
          <cell r="J348">
            <v>2.0611100000000002</v>
          </cell>
          <cell r="K348">
            <v>2.0755499999999998</v>
          </cell>
          <cell r="L348">
            <v>1.543396</v>
          </cell>
          <cell r="M348"/>
          <cell r="N348" t="str">
            <v>Y</v>
          </cell>
          <cell r="O348" t="str">
            <v>20210401-20220331</v>
          </cell>
          <cell r="P348" t="str">
            <v>3161 KENNEDY BLVD, NORTH BERGEN, NJ, 07047</v>
          </cell>
          <cell r="Q348">
            <v>44866</v>
          </cell>
        </row>
        <row r="349">
          <cell r="A349">
            <v>315526</v>
          </cell>
          <cell r="B349" t="str">
            <v>ATRIUM POST ACUTE CARE OF LIVINGSTON</v>
          </cell>
          <cell r="C349" t="str">
            <v>348 EAST CEDAR STREET</v>
          </cell>
          <cell r="D349" t="str">
            <v>LIVINGSTON</v>
          </cell>
          <cell r="E349" t="str">
            <v>NJ</v>
          </cell>
          <cell r="F349">
            <v>7039</v>
          </cell>
          <cell r="G349">
            <v>551</v>
          </cell>
          <cell r="H349" t="str">
            <v>Number of hospitalizations per 1000 long-stay resident days</v>
          </cell>
          <cell r="I349" t="str">
            <v>Long Stay</v>
          </cell>
          <cell r="J349" t="str">
            <v>*</v>
          </cell>
          <cell r="K349"/>
          <cell r="L349"/>
          <cell r="M349">
            <v>9</v>
          </cell>
          <cell r="N349" t="str">
            <v>Y</v>
          </cell>
          <cell r="O349" t="str">
            <v>20210401-20220331</v>
          </cell>
          <cell r="P349" t="str">
            <v>348 EAST CEDAR STREET, LIVINGSTON, NJ, 07039</v>
          </cell>
          <cell r="Q349">
            <v>44866</v>
          </cell>
        </row>
        <row r="350">
          <cell r="A350">
            <v>315527</v>
          </cell>
          <cell r="B350" t="str">
            <v>WINCHESTER GARDENS HEALTH CARE CENTER</v>
          </cell>
          <cell r="C350" t="str">
            <v>333 ELMWOOD AVENUE</v>
          </cell>
          <cell r="D350" t="str">
            <v>MAPLEWOOD</v>
          </cell>
          <cell r="E350" t="str">
            <v>NJ</v>
          </cell>
          <cell r="F350">
            <v>7040</v>
          </cell>
          <cell r="G350">
            <v>551</v>
          </cell>
          <cell r="H350" t="str">
            <v>Number of hospitalizations per 1000 long-stay resident days</v>
          </cell>
          <cell r="I350" t="str">
            <v>Long Stay</v>
          </cell>
          <cell r="J350" t="str">
            <v>*</v>
          </cell>
          <cell r="K350"/>
          <cell r="L350"/>
          <cell r="M350">
            <v>9</v>
          </cell>
          <cell r="N350" t="str">
            <v>Y</v>
          </cell>
          <cell r="O350" t="str">
            <v>20210401-20220331</v>
          </cell>
          <cell r="P350" t="str">
            <v>333 ELMWOOD AVENUE, MAPLEWOOD, NJ, 07040</v>
          </cell>
          <cell r="Q350">
            <v>44866</v>
          </cell>
        </row>
        <row r="351">
          <cell r="A351">
            <v>315528</v>
          </cell>
          <cell r="B351" t="str">
            <v>JEWISH HOME FOR REHABILITATION AND NURSING, THE</v>
          </cell>
          <cell r="C351" t="str">
            <v>1151 WEST MAIN STREET</v>
          </cell>
          <cell r="D351" t="str">
            <v>FREEHOLD</v>
          </cell>
          <cell r="E351" t="str">
            <v>NJ</v>
          </cell>
          <cell r="F351">
            <v>7728</v>
          </cell>
          <cell r="G351">
            <v>551</v>
          </cell>
          <cell r="H351" t="str">
            <v>Number of hospitalizations per 1000 long-stay resident days</v>
          </cell>
          <cell r="I351" t="str">
            <v>Long Stay</v>
          </cell>
          <cell r="J351">
            <v>1.9411560000000001</v>
          </cell>
          <cell r="K351">
            <v>2.2301519999999999</v>
          </cell>
          <cell r="L351">
            <v>1.760837</v>
          </cell>
          <cell r="M351"/>
          <cell r="N351" t="str">
            <v>Y</v>
          </cell>
          <cell r="O351" t="str">
            <v>20210401-20220331</v>
          </cell>
          <cell r="P351" t="str">
            <v>1151 WEST MAIN STREET, FREEHOLD, NJ, 07728</v>
          </cell>
          <cell r="Q351">
            <v>44866</v>
          </cell>
        </row>
        <row r="352">
          <cell r="A352">
            <v>315529</v>
          </cell>
          <cell r="B352" t="str">
            <v>SYCAMORE LIVING AT EAST HANOVER</v>
          </cell>
          <cell r="C352" t="str">
            <v>ONE SOUTH RIDGEDALE AVENUE</v>
          </cell>
          <cell r="D352" t="str">
            <v>EAST HANOVER</v>
          </cell>
          <cell r="E352" t="str">
            <v>NJ</v>
          </cell>
          <cell r="F352">
            <v>7936</v>
          </cell>
          <cell r="G352">
            <v>551</v>
          </cell>
          <cell r="H352" t="str">
            <v>Number of hospitalizations per 1000 long-stay resident days</v>
          </cell>
          <cell r="I352" t="str">
            <v>Long Stay</v>
          </cell>
          <cell r="J352">
            <v>1.8704419999999999</v>
          </cell>
          <cell r="K352">
            <v>2.022586</v>
          </cell>
          <cell r="L352">
            <v>1.6573260000000001</v>
          </cell>
          <cell r="M352"/>
          <cell r="N352" t="str">
            <v>Y</v>
          </cell>
          <cell r="O352" t="str">
            <v>20210401-20220331</v>
          </cell>
          <cell r="P352" t="str">
            <v>ONE SOUTH RIDGEDALE AVENUE, EAST HANOVER, NJ, 07936</v>
          </cell>
          <cell r="Q352">
            <v>44866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0"/>
  <sheetViews>
    <sheetView workbookViewId="0">
      <selection activeCell="A3" sqref="A3:F3"/>
    </sheetView>
  </sheetViews>
  <sheetFormatPr defaultColWidth="9.109375" defaultRowHeight="13.8" x14ac:dyDescent="0.3"/>
  <cols>
    <col min="1" max="3" width="9.109375" style="193"/>
    <col min="4" max="4" width="12.88671875" style="193" customWidth="1"/>
    <col min="5" max="5" width="9.109375" style="193"/>
    <col min="6" max="6" width="180.6640625" style="193" customWidth="1"/>
    <col min="7" max="16384" width="9.109375" style="193"/>
  </cols>
  <sheetData>
    <row r="1" spans="1:7" s="191" customFormat="1" ht="28.2" thickTop="1" x14ac:dyDescent="0.3">
      <c r="A1" s="363" t="s">
        <v>1924</v>
      </c>
      <c r="B1" s="364"/>
      <c r="C1" s="364"/>
      <c r="D1" s="364"/>
      <c r="E1" s="364"/>
      <c r="F1" s="365"/>
    </row>
    <row r="2" spans="1:7" ht="18" customHeight="1" thickBot="1" x14ac:dyDescent="0.35">
      <c r="A2" s="366"/>
      <c r="B2" s="367"/>
      <c r="C2" s="367"/>
      <c r="D2" s="367"/>
      <c r="E2" s="367"/>
      <c r="F2" s="368"/>
      <c r="G2" s="192"/>
    </row>
    <row r="3" spans="1:7" s="194" customFormat="1" ht="63" customHeight="1" thickBot="1" x14ac:dyDescent="0.35">
      <c r="A3" s="369" t="s">
        <v>1925</v>
      </c>
      <c r="B3" s="370"/>
      <c r="C3" s="370"/>
      <c r="D3" s="370"/>
      <c r="E3" s="370"/>
      <c r="F3" s="371"/>
    </row>
    <row r="4" spans="1:7" s="224" customFormat="1" ht="18" x14ac:dyDescent="0.3">
      <c r="A4" s="347"/>
      <c r="B4" s="348"/>
      <c r="C4" s="348"/>
      <c r="D4" s="348"/>
      <c r="E4" s="348"/>
      <c r="F4" s="349"/>
    </row>
    <row r="5" spans="1:7" s="224" customFormat="1" ht="21" customHeight="1" x14ac:dyDescent="0.3">
      <c r="A5" s="372" t="s">
        <v>1904</v>
      </c>
      <c r="B5" s="372"/>
      <c r="C5" s="372"/>
      <c r="D5" s="372"/>
      <c r="E5" s="372"/>
      <c r="F5" s="372"/>
      <c r="G5" s="225"/>
    </row>
    <row r="6" spans="1:7" s="224" customFormat="1" ht="44.25" customHeight="1" x14ac:dyDescent="0.3">
      <c r="A6" s="360" t="s">
        <v>1926</v>
      </c>
      <c r="B6" s="361"/>
      <c r="C6" s="361"/>
      <c r="D6" s="361"/>
      <c r="E6" s="361"/>
      <c r="F6" s="362"/>
      <c r="G6" s="225"/>
    </row>
    <row r="7" spans="1:7" s="224" customFormat="1" ht="22.5" customHeight="1" x14ac:dyDescent="0.3">
      <c r="A7" s="344" t="s">
        <v>1927</v>
      </c>
      <c r="B7" s="345"/>
      <c r="C7" s="345"/>
      <c r="D7" s="345"/>
      <c r="E7" s="345"/>
      <c r="F7" s="346"/>
      <c r="G7" s="225"/>
    </row>
    <row r="8" spans="1:7" s="224" customFormat="1" ht="18" customHeight="1" x14ac:dyDescent="0.3">
      <c r="A8" s="347"/>
      <c r="B8" s="348"/>
      <c r="C8" s="348"/>
      <c r="D8" s="348"/>
      <c r="E8" s="348"/>
      <c r="F8" s="349"/>
    </row>
    <row r="9" spans="1:7" s="224" customFormat="1" ht="25.5" customHeight="1" x14ac:dyDescent="0.3">
      <c r="A9" s="350" t="s">
        <v>1905</v>
      </c>
      <c r="B9" s="351"/>
      <c r="C9" s="351"/>
      <c r="D9" s="351"/>
      <c r="E9" s="351"/>
      <c r="F9" s="352"/>
    </row>
    <row r="10" spans="1:7" s="224" customFormat="1" ht="51.75" customHeight="1" x14ac:dyDescent="0.3">
      <c r="A10" s="353" t="s">
        <v>1928</v>
      </c>
      <c r="B10" s="354"/>
      <c r="C10" s="354"/>
      <c r="D10" s="354"/>
      <c r="E10" s="354"/>
      <c r="F10" s="355"/>
      <c r="G10" s="225"/>
    </row>
    <row r="11" spans="1:7" s="224" customFormat="1" ht="38.25" customHeight="1" x14ac:dyDescent="0.3">
      <c r="A11" s="356" t="s">
        <v>1929</v>
      </c>
      <c r="B11" s="357"/>
      <c r="C11" s="357"/>
      <c r="D11" s="357"/>
      <c r="E11" s="357"/>
      <c r="F11" s="358"/>
    </row>
    <row r="12" spans="1:7" s="224" customFormat="1" ht="59.25" customHeight="1" x14ac:dyDescent="0.3">
      <c r="A12" s="353" t="s">
        <v>1906</v>
      </c>
      <c r="B12" s="354"/>
      <c r="C12" s="354"/>
      <c r="D12" s="354"/>
      <c r="E12" s="354"/>
      <c r="F12" s="355"/>
    </row>
    <row r="13" spans="1:7" s="224" customFormat="1" ht="59.25" customHeight="1" x14ac:dyDescent="0.3">
      <c r="A13" s="353" t="s">
        <v>1907</v>
      </c>
      <c r="B13" s="354"/>
      <c r="C13" s="354"/>
      <c r="D13" s="354"/>
      <c r="E13" s="354"/>
      <c r="F13" s="355"/>
    </row>
    <row r="14" spans="1:7" s="224" customFormat="1" ht="24.75" customHeight="1" x14ac:dyDescent="0.3">
      <c r="A14" s="353" t="s">
        <v>1930</v>
      </c>
      <c r="B14" s="354"/>
      <c r="C14" s="354"/>
      <c r="D14" s="354"/>
      <c r="E14" s="354"/>
      <c r="F14" s="355"/>
    </row>
    <row r="15" spans="1:7" s="224" customFormat="1" ht="24.75" customHeight="1" x14ac:dyDescent="0.3">
      <c r="A15" s="353" t="s">
        <v>1931</v>
      </c>
      <c r="B15" s="354"/>
      <c r="C15" s="354"/>
      <c r="D15" s="354"/>
      <c r="E15" s="354"/>
      <c r="F15" s="355"/>
      <c r="G15" s="225"/>
    </row>
    <row r="16" spans="1:7" s="224" customFormat="1" ht="18" x14ac:dyDescent="0.3">
      <c r="A16" s="347"/>
      <c r="B16" s="348"/>
      <c r="C16" s="348"/>
      <c r="D16" s="348"/>
      <c r="E16" s="348"/>
      <c r="F16" s="349"/>
    </row>
    <row r="17" spans="1:6" s="224" customFormat="1" ht="18" x14ac:dyDescent="0.3">
      <c r="A17" s="359" t="s">
        <v>1908</v>
      </c>
      <c r="B17" s="359"/>
      <c r="C17" s="359"/>
      <c r="D17" s="359"/>
      <c r="E17" s="359"/>
      <c r="F17" s="359"/>
    </row>
    <row r="18" spans="1:6" s="224" customFormat="1" ht="42" customHeight="1" x14ac:dyDescent="0.3">
      <c r="A18" s="341" t="s">
        <v>1932</v>
      </c>
      <c r="B18" s="342"/>
      <c r="C18" s="342"/>
      <c r="D18" s="342"/>
      <c r="E18" s="342"/>
      <c r="F18" s="343"/>
    </row>
    <row r="19" spans="1:6" s="224" customFormat="1" ht="20.25" customHeight="1" x14ac:dyDescent="0.3">
      <c r="A19" s="326" t="s">
        <v>1909</v>
      </c>
      <c r="B19" s="327"/>
      <c r="C19" s="327"/>
      <c r="D19" s="327"/>
      <c r="E19" s="327"/>
      <c r="F19" s="328"/>
    </row>
    <row r="20" spans="1:6" s="224" customFormat="1" ht="43.5" customHeight="1" x14ac:dyDescent="0.3">
      <c r="A20" s="326" t="s">
        <v>1933</v>
      </c>
      <c r="B20" s="327"/>
      <c r="C20" s="327"/>
      <c r="D20" s="327"/>
      <c r="E20" s="327"/>
      <c r="F20" s="328"/>
    </row>
    <row r="21" spans="1:6" s="224" customFormat="1" ht="39.75" customHeight="1" x14ac:dyDescent="0.3">
      <c r="A21" s="329" t="s">
        <v>1934</v>
      </c>
      <c r="B21" s="330"/>
      <c r="C21" s="330"/>
      <c r="D21" s="330"/>
      <c r="E21" s="330"/>
      <c r="F21" s="331"/>
    </row>
    <row r="22" spans="1:6" s="224" customFormat="1" ht="20.25" customHeight="1" x14ac:dyDescent="0.3">
      <c r="A22" s="326" t="s">
        <v>1909</v>
      </c>
      <c r="B22" s="327"/>
      <c r="C22" s="327"/>
      <c r="D22" s="327"/>
      <c r="E22" s="327"/>
      <c r="F22" s="328"/>
    </row>
    <row r="23" spans="1:6" s="224" customFormat="1" ht="43.5" customHeight="1" thickBot="1" x14ac:dyDescent="0.35">
      <c r="A23" s="326" t="s">
        <v>1933</v>
      </c>
      <c r="B23" s="327"/>
      <c r="C23" s="327"/>
      <c r="D23" s="327"/>
      <c r="E23" s="327"/>
      <c r="F23" s="328"/>
    </row>
    <row r="24" spans="1:6" s="195" customFormat="1" ht="21" customHeight="1" x14ac:dyDescent="0.3">
      <c r="A24" s="332" t="s">
        <v>1910</v>
      </c>
      <c r="B24" s="333"/>
      <c r="C24" s="333"/>
      <c r="D24" s="333"/>
      <c r="E24" s="333"/>
      <c r="F24" s="334"/>
    </row>
    <row r="25" spans="1:6" s="224" customFormat="1" ht="18" x14ac:dyDescent="0.3">
      <c r="A25" s="335" t="s">
        <v>1911</v>
      </c>
      <c r="B25" s="336"/>
      <c r="C25" s="336"/>
      <c r="D25" s="336"/>
      <c r="E25" s="336"/>
      <c r="F25" s="337"/>
    </row>
    <row r="26" spans="1:6" s="224" customFormat="1" ht="18" x14ac:dyDescent="0.3">
      <c r="A26" s="335" t="s">
        <v>1935</v>
      </c>
      <c r="B26" s="336"/>
      <c r="C26" s="336"/>
      <c r="D26" s="336"/>
      <c r="E26" s="336"/>
      <c r="F26" s="337"/>
    </row>
    <row r="27" spans="1:6" s="224" customFormat="1" ht="25.2" x14ac:dyDescent="0.3">
      <c r="A27" s="335" t="s">
        <v>1936</v>
      </c>
      <c r="B27" s="336"/>
      <c r="C27" s="336"/>
      <c r="D27" s="336"/>
      <c r="E27" s="336"/>
      <c r="F27" s="337"/>
    </row>
    <row r="28" spans="1:6" s="224" customFormat="1" ht="25.2" x14ac:dyDescent="0.3">
      <c r="A28" s="335" t="s">
        <v>1937</v>
      </c>
      <c r="B28" s="336"/>
      <c r="C28" s="336"/>
      <c r="D28" s="336"/>
      <c r="E28" s="336"/>
      <c r="F28" s="337"/>
    </row>
    <row r="29" spans="1:6" ht="45.75" customHeight="1" thickBot="1" x14ac:dyDescent="0.35">
      <c r="A29" s="338" t="s">
        <v>1938</v>
      </c>
      <c r="B29" s="339"/>
      <c r="C29" s="339"/>
      <c r="D29" s="339"/>
      <c r="E29" s="339"/>
      <c r="F29" s="340"/>
    </row>
    <row r="30" spans="1:6" s="224" customFormat="1" ht="18" x14ac:dyDescent="0.3">
      <c r="A30" s="325"/>
      <c r="B30" s="325"/>
      <c r="C30" s="325"/>
      <c r="D30" s="325"/>
      <c r="E30" s="325"/>
      <c r="F30" s="325"/>
    </row>
    <row r="31" spans="1:6" s="224" customFormat="1" ht="18" x14ac:dyDescent="0.3">
      <c r="A31" s="325"/>
      <c r="B31" s="325"/>
      <c r="C31" s="325"/>
      <c r="D31" s="325"/>
      <c r="E31" s="325"/>
      <c r="F31" s="325"/>
    </row>
    <row r="32" spans="1:6" s="224" customFormat="1" ht="18" x14ac:dyDescent="0.3">
      <c r="A32" s="325"/>
      <c r="B32" s="325"/>
      <c r="C32" s="325"/>
      <c r="D32" s="325"/>
      <c r="E32" s="325"/>
      <c r="F32" s="325"/>
    </row>
    <row r="33" spans="1:6" s="224" customFormat="1" ht="18" x14ac:dyDescent="0.3">
      <c r="A33" s="325" t="s">
        <v>1939</v>
      </c>
      <c r="B33" s="325"/>
      <c r="C33" s="325"/>
      <c r="D33" s="325"/>
      <c r="E33" s="325"/>
      <c r="F33" s="325"/>
    </row>
    <row r="34" spans="1:6" s="224" customFormat="1" ht="18" x14ac:dyDescent="0.3">
      <c r="A34" s="325"/>
      <c r="B34" s="325"/>
      <c r="C34" s="325"/>
      <c r="D34" s="325"/>
      <c r="E34" s="325"/>
      <c r="F34" s="325"/>
    </row>
    <row r="35" spans="1:6" s="224" customFormat="1" ht="18" x14ac:dyDescent="0.3">
      <c r="A35" s="325"/>
      <c r="B35" s="325"/>
      <c r="C35" s="325"/>
      <c r="D35" s="325"/>
      <c r="E35" s="325"/>
      <c r="F35" s="325"/>
    </row>
    <row r="36" spans="1:6" s="224" customFormat="1" ht="18" x14ac:dyDescent="0.3">
      <c r="A36" s="325"/>
      <c r="B36" s="325"/>
      <c r="C36" s="325"/>
      <c r="D36" s="325"/>
      <c r="E36" s="325"/>
      <c r="F36" s="325"/>
    </row>
    <row r="37" spans="1:6" s="224" customFormat="1" ht="18" x14ac:dyDescent="0.3">
      <c r="A37" s="325"/>
      <c r="B37" s="325"/>
      <c r="C37" s="325"/>
      <c r="D37" s="325"/>
      <c r="E37" s="325"/>
      <c r="F37" s="325"/>
    </row>
    <row r="38" spans="1:6" s="224" customFormat="1" ht="18" x14ac:dyDescent="0.3">
      <c r="A38" s="325"/>
      <c r="B38" s="325"/>
      <c r="C38" s="325"/>
      <c r="D38" s="325"/>
      <c r="E38" s="325"/>
      <c r="F38" s="325"/>
    </row>
    <row r="39" spans="1:6" s="224" customFormat="1" ht="18" x14ac:dyDescent="0.3">
      <c r="A39" s="325"/>
      <c r="B39" s="325"/>
      <c r="C39" s="325"/>
      <c r="D39" s="325"/>
      <c r="E39" s="325"/>
      <c r="F39" s="325"/>
    </row>
    <row r="40" spans="1:6" x14ac:dyDescent="0.3">
      <c r="A40" s="324"/>
      <c r="B40" s="324"/>
      <c r="C40" s="324"/>
      <c r="D40" s="324"/>
      <c r="E40" s="324"/>
      <c r="F40" s="324"/>
    </row>
    <row r="41" spans="1:6" x14ac:dyDescent="0.3">
      <c r="A41" s="324"/>
      <c r="B41" s="324"/>
      <c r="C41" s="324"/>
      <c r="D41" s="324"/>
      <c r="E41" s="324"/>
      <c r="F41" s="324"/>
    </row>
    <row r="42" spans="1:6" x14ac:dyDescent="0.3">
      <c r="A42" s="324"/>
      <c r="B42" s="324"/>
      <c r="C42" s="324"/>
      <c r="D42" s="324"/>
      <c r="E42" s="324"/>
      <c r="F42" s="324"/>
    </row>
    <row r="43" spans="1:6" x14ac:dyDescent="0.3">
      <c r="A43" s="324"/>
      <c r="B43" s="324"/>
      <c r="C43" s="324"/>
      <c r="D43" s="324"/>
      <c r="E43" s="324"/>
      <c r="F43" s="324"/>
    </row>
    <row r="44" spans="1:6" x14ac:dyDescent="0.3">
      <c r="A44" s="324"/>
      <c r="B44" s="324"/>
      <c r="C44" s="324"/>
      <c r="D44" s="324"/>
      <c r="E44" s="324"/>
      <c r="F44" s="324"/>
    </row>
    <row r="45" spans="1:6" x14ac:dyDescent="0.3">
      <c r="A45" s="324"/>
      <c r="B45" s="324"/>
      <c r="C45" s="324"/>
      <c r="D45" s="324"/>
      <c r="E45" s="324"/>
      <c r="F45" s="324"/>
    </row>
    <row r="46" spans="1:6" x14ac:dyDescent="0.3">
      <c r="A46" s="324"/>
      <c r="B46" s="324"/>
      <c r="C46" s="324"/>
      <c r="D46" s="324"/>
      <c r="E46" s="324"/>
      <c r="F46" s="324"/>
    </row>
    <row r="47" spans="1:6" x14ac:dyDescent="0.3">
      <c r="A47" s="324"/>
      <c r="B47" s="324"/>
      <c r="C47" s="324"/>
      <c r="D47" s="324"/>
      <c r="E47" s="324"/>
      <c r="F47" s="324"/>
    </row>
    <row r="48" spans="1:6" x14ac:dyDescent="0.3">
      <c r="A48" s="324"/>
      <c r="B48" s="324"/>
      <c r="C48" s="324"/>
      <c r="D48" s="324"/>
      <c r="E48" s="324"/>
      <c r="F48" s="324"/>
    </row>
    <row r="49" spans="1:6" x14ac:dyDescent="0.3">
      <c r="A49" s="324"/>
      <c r="B49" s="324"/>
      <c r="C49" s="324"/>
      <c r="D49" s="324"/>
      <c r="E49" s="324"/>
      <c r="F49" s="324"/>
    </row>
    <row r="50" spans="1:6" ht="18.75" customHeight="1" x14ac:dyDescent="0.3">
      <c r="A50" s="324"/>
      <c r="B50" s="324"/>
      <c r="C50" s="324"/>
      <c r="D50" s="324"/>
      <c r="E50" s="324"/>
      <c r="F50" s="324"/>
    </row>
    <row r="51" spans="1:6" x14ac:dyDescent="0.3">
      <c r="A51" s="324"/>
      <c r="B51" s="324"/>
      <c r="C51" s="324"/>
      <c r="D51" s="324"/>
      <c r="E51" s="324"/>
      <c r="F51" s="324"/>
    </row>
    <row r="59" spans="1:6" s="196" customFormat="1" ht="18" x14ac:dyDescent="0.35">
      <c r="A59" s="192"/>
      <c r="B59" s="192"/>
      <c r="C59" s="192"/>
      <c r="D59" s="192"/>
      <c r="E59" s="192"/>
      <c r="F59" s="192"/>
    </row>
    <row r="60" spans="1:6" x14ac:dyDescent="0.3">
      <c r="A60" s="192"/>
      <c r="B60" s="192"/>
      <c r="C60" s="192"/>
      <c r="D60" s="192"/>
      <c r="E60" s="192"/>
      <c r="F60" s="192"/>
    </row>
    <row r="61" spans="1:6" x14ac:dyDescent="0.3">
      <c r="A61" s="192"/>
      <c r="B61" s="192"/>
      <c r="C61" s="192"/>
      <c r="D61" s="192"/>
      <c r="E61" s="192"/>
      <c r="F61" s="192"/>
    </row>
    <row r="62" spans="1:6" x14ac:dyDescent="0.3">
      <c r="A62" s="192"/>
      <c r="B62" s="192"/>
      <c r="C62" s="192"/>
      <c r="D62" s="192"/>
      <c r="E62" s="192"/>
      <c r="F62" s="192"/>
    </row>
    <row r="63" spans="1:6" x14ac:dyDescent="0.3">
      <c r="A63" s="192"/>
      <c r="B63" s="192"/>
      <c r="C63" s="192"/>
      <c r="D63" s="192"/>
      <c r="E63" s="192"/>
      <c r="F63" s="192"/>
    </row>
    <row r="64" spans="1:6" x14ac:dyDescent="0.3">
      <c r="A64" s="192"/>
      <c r="B64" s="192"/>
      <c r="C64" s="192"/>
      <c r="D64" s="192"/>
      <c r="E64" s="192"/>
      <c r="F64" s="192"/>
    </row>
    <row r="65" spans="1:6" x14ac:dyDescent="0.3">
      <c r="A65" s="192"/>
      <c r="B65" s="192"/>
      <c r="C65" s="192"/>
      <c r="D65" s="192"/>
      <c r="E65" s="192"/>
      <c r="F65" s="192"/>
    </row>
    <row r="66" spans="1:6" x14ac:dyDescent="0.3">
      <c r="A66" s="192"/>
      <c r="B66" s="192"/>
      <c r="C66" s="192"/>
      <c r="D66" s="192"/>
      <c r="E66" s="192"/>
      <c r="F66" s="192"/>
    </row>
    <row r="67" spans="1:6" x14ac:dyDescent="0.3">
      <c r="A67" s="192"/>
      <c r="B67" s="192"/>
      <c r="C67" s="192"/>
      <c r="D67" s="192"/>
      <c r="E67" s="192"/>
      <c r="F67" s="192"/>
    </row>
    <row r="68" spans="1:6" x14ac:dyDescent="0.3">
      <c r="A68" s="192"/>
      <c r="B68" s="192"/>
      <c r="C68" s="192"/>
      <c r="D68" s="192"/>
      <c r="E68" s="192"/>
      <c r="F68" s="192"/>
    </row>
    <row r="69" spans="1:6" x14ac:dyDescent="0.3">
      <c r="A69" s="192"/>
      <c r="B69" s="192"/>
      <c r="C69" s="192"/>
      <c r="D69" s="192"/>
      <c r="E69" s="192"/>
      <c r="F69" s="192"/>
    </row>
    <row r="70" spans="1:6" x14ac:dyDescent="0.3">
      <c r="A70" s="192"/>
      <c r="B70" s="192"/>
      <c r="C70" s="192"/>
      <c r="D70" s="192"/>
      <c r="E70" s="192"/>
      <c r="F70" s="192"/>
    </row>
  </sheetData>
  <sheetProtection algorithmName="SHA-512" hashValue="MSmUEA49WmBQpKEDGxTXxuqwFo5p7JHt0LfXjGIZSz5Rh0fnp3i/gyeLzDbFw6LF9RKmtRh/B4m0xsoSAKcYhA==" saltValue="WPPKBZ8uiuD6AKPIAo68kw==" spinCount="100000" sheet="1" objects="1" scenarios="1"/>
  <mergeCells count="51">
    <mergeCell ref="A6:F6"/>
    <mergeCell ref="A1:F1"/>
    <mergeCell ref="A2:F2"/>
    <mergeCell ref="A3:F3"/>
    <mergeCell ref="A4:F4"/>
    <mergeCell ref="A5:F5"/>
    <mergeCell ref="A18:F18"/>
    <mergeCell ref="A7:F7"/>
    <mergeCell ref="A8:F8"/>
    <mergeCell ref="A9:F9"/>
    <mergeCell ref="A10:F10"/>
    <mergeCell ref="A11:F11"/>
    <mergeCell ref="A12:F12"/>
    <mergeCell ref="A13:F13"/>
    <mergeCell ref="A14:F14"/>
    <mergeCell ref="A15:F15"/>
    <mergeCell ref="A16:F16"/>
    <mergeCell ref="A17:F17"/>
    <mergeCell ref="A30:F30"/>
    <mergeCell ref="A19:F19"/>
    <mergeCell ref="A20:F20"/>
    <mergeCell ref="A21:F21"/>
    <mergeCell ref="A22:F22"/>
    <mergeCell ref="A23:F23"/>
    <mergeCell ref="A24:F24"/>
    <mergeCell ref="A25:F25"/>
    <mergeCell ref="A26:F26"/>
    <mergeCell ref="A27:F27"/>
    <mergeCell ref="A28:F28"/>
    <mergeCell ref="A29:F29"/>
    <mergeCell ref="A42:F42"/>
    <mergeCell ref="A31:F31"/>
    <mergeCell ref="A32:F32"/>
    <mergeCell ref="A33:F33"/>
    <mergeCell ref="A34:F34"/>
    <mergeCell ref="A35:F35"/>
    <mergeCell ref="A36:F36"/>
    <mergeCell ref="A37:F37"/>
    <mergeCell ref="A38:F38"/>
    <mergeCell ref="A39:F39"/>
    <mergeCell ref="A40:F40"/>
    <mergeCell ref="A41:F41"/>
    <mergeCell ref="A49:F49"/>
    <mergeCell ref="A50:F50"/>
    <mergeCell ref="A51:F51"/>
    <mergeCell ref="A43:F43"/>
    <mergeCell ref="A44:F44"/>
    <mergeCell ref="A45:F45"/>
    <mergeCell ref="A46:F46"/>
    <mergeCell ref="A47:F47"/>
    <mergeCell ref="A48:F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T391"/>
  <sheetViews>
    <sheetView tabSelected="1" workbookViewId="0">
      <pane xSplit="1" ySplit="5" topLeftCell="B6" activePane="bottomRight" state="frozen"/>
      <selection pane="topRight" activeCell="B1" sqref="B1"/>
      <selection pane="bottomLeft" activeCell="A6" sqref="A6"/>
      <selection pane="bottomRight" activeCell="A5" sqref="A5"/>
    </sheetView>
  </sheetViews>
  <sheetFormatPr defaultColWidth="9.109375" defaultRowHeight="14.4" x14ac:dyDescent="0.3"/>
  <cols>
    <col min="1" max="1" width="85.6640625" style="135" customWidth="1"/>
    <col min="2" max="2" width="16.109375" style="143" customWidth="1"/>
    <col min="3" max="3" width="17.6640625" style="143" customWidth="1"/>
    <col min="4" max="4" width="16.88671875" style="137" customWidth="1"/>
    <col min="5" max="5" width="13.5546875" style="105" customWidth="1"/>
    <col min="6" max="6" width="14" style="105" customWidth="1"/>
    <col min="7" max="7" width="17.109375" style="105" customWidth="1"/>
    <col min="8" max="8" width="15.5546875" style="105" customWidth="1"/>
    <col min="9" max="9" width="14.44140625" style="105" customWidth="1"/>
    <col min="10" max="10" width="13.6640625" style="105" customWidth="1"/>
    <col min="11" max="11" width="14.44140625" style="105" customWidth="1"/>
    <col min="12" max="12" width="16.88671875" style="105" customWidth="1"/>
    <col min="13" max="13" width="17.33203125" style="138" customWidth="1"/>
    <col min="14" max="14" width="16" style="139" customWidth="1"/>
    <col min="15" max="15" width="16.88671875" style="140" customWidth="1"/>
    <col min="16" max="16" width="16.109375" style="140" customWidth="1"/>
    <col min="17" max="17" width="11.5546875" style="140" customWidth="1"/>
    <col min="18" max="18" width="10.6640625" style="140" customWidth="1"/>
    <col min="19" max="19" width="15.109375" style="140" customWidth="1"/>
    <col min="20" max="20" width="10.6640625" style="140" customWidth="1"/>
    <col min="21" max="21" width="11.88671875" style="139" customWidth="1"/>
    <col min="22" max="22" width="10.6640625" style="141" customWidth="1"/>
    <col min="23" max="23" width="13.88671875" style="140" customWidth="1"/>
    <col min="24" max="24" width="10.6640625" style="141" customWidth="1"/>
    <col min="25" max="25" width="13.88671875" style="140" customWidth="1"/>
    <col min="26" max="26" width="10.6640625" style="141" customWidth="1"/>
    <col min="27" max="27" width="14.88671875" style="140" customWidth="1"/>
    <col min="28" max="28" width="10.6640625" style="141" customWidth="1"/>
    <col min="29" max="29" width="13.6640625" style="140" customWidth="1"/>
    <col min="30" max="30" width="10.6640625" style="140" customWidth="1"/>
    <col min="31" max="31" width="15.5546875" style="144" customWidth="1"/>
    <col min="32" max="32" width="12" style="140" customWidth="1"/>
    <col min="33" max="33" width="15.6640625" style="140" customWidth="1"/>
    <col min="34" max="34" width="12.88671875" style="140" customWidth="1"/>
    <col min="35" max="35" width="14.88671875" style="140" customWidth="1"/>
    <col min="36" max="16384" width="9.109375" style="105"/>
  </cols>
  <sheetData>
    <row r="1" spans="1:35" ht="21" customHeight="1" thickBot="1" x14ac:dyDescent="0.35">
      <c r="A1" s="273"/>
      <c r="B1" s="273"/>
      <c r="C1" s="273"/>
      <c r="D1" s="273"/>
      <c r="E1" s="273"/>
      <c r="F1" s="273"/>
      <c r="G1" s="273"/>
      <c r="H1" s="273"/>
      <c r="I1" s="273"/>
      <c r="J1" s="273"/>
      <c r="K1" s="273"/>
      <c r="L1" s="273"/>
      <c r="M1" s="170"/>
      <c r="N1" s="171"/>
      <c r="O1" s="170"/>
      <c r="P1" s="108"/>
      <c r="Q1" s="108"/>
      <c r="R1" s="108"/>
      <c r="S1" s="108"/>
      <c r="T1" s="107"/>
      <c r="U1" s="107"/>
      <c r="V1" s="107"/>
      <c r="W1" s="107"/>
      <c r="X1" s="107"/>
      <c r="Y1" s="107"/>
      <c r="Z1" s="107"/>
      <c r="AA1" s="107"/>
      <c r="AB1" s="107"/>
      <c r="AC1" s="107"/>
      <c r="AD1" s="107"/>
      <c r="AE1" s="107"/>
      <c r="AF1" s="106"/>
      <c r="AG1" s="106"/>
      <c r="AH1" s="139"/>
    </row>
    <row r="2" spans="1:35" ht="21" customHeight="1" x14ac:dyDescent="0.3">
      <c r="A2" s="373" t="s">
        <v>1900</v>
      </c>
      <c r="B2" s="376" t="s">
        <v>1684</v>
      </c>
      <c r="C2" s="377"/>
      <c r="D2" s="376" t="s">
        <v>1685</v>
      </c>
      <c r="E2" s="377"/>
      <c r="F2" s="377"/>
      <c r="G2" s="382"/>
      <c r="H2" s="376" t="s">
        <v>1686</v>
      </c>
      <c r="I2" s="377"/>
      <c r="J2" s="377"/>
      <c r="K2" s="377"/>
      <c r="L2" s="382"/>
      <c r="M2" s="385" t="s">
        <v>1687</v>
      </c>
      <c r="N2" s="386"/>
      <c r="O2" s="387"/>
      <c r="P2" s="437" t="s">
        <v>1941</v>
      </c>
      <c r="Q2" s="438"/>
      <c r="R2" s="438"/>
      <c r="S2" s="438"/>
      <c r="T2" s="438"/>
      <c r="U2" s="439"/>
      <c r="V2" s="403" t="s">
        <v>1688</v>
      </c>
      <c r="W2" s="404"/>
      <c r="X2" s="409" t="s">
        <v>1689</v>
      </c>
      <c r="Y2" s="410"/>
      <c r="Z2" s="415" t="s">
        <v>1690</v>
      </c>
      <c r="AA2" s="416"/>
      <c r="AB2" s="421" t="s">
        <v>1691</v>
      </c>
      <c r="AC2" s="422"/>
      <c r="AD2" s="427" t="s">
        <v>1569</v>
      </c>
      <c r="AE2" s="428"/>
      <c r="AF2" s="433" t="s">
        <v>1692</v>
      </c>
      <c r="AG2" s="434"/>
      <c r="AH2" s="394" t="s">
        <v>1693</v>
      </c>
      <c r="AI2" s="395"/>
    </row>
    <row r="3" spans="1:35" ht="24.9" customHeight="1" x14ac:dyDescent="0.3">
      <c r="A3" s="374"/>
      <c r="B3" s="378"/>
      <c r="C3" s="379"/>
      <c r="D3" s="378"/>
      <c r="E3" s="379"/>
      <c r="F3" s="379"/>
      <c r="G3" s="383"/>
      <c r="H3" s="378"/>
      <c r="I3" s="379"/>
      <c r="J3" s="379"/>
      <c r="K3" s="379"/>
      <c r="L3" s="383"/>
      <c r="M3" s="388"/>
      <c r="N3" s="389"/>
      <c r="O3" s="390"/>
      <c r="P3" s="440"/>
      <c r="Q3" s="441"/>
      <c r="R3" s="441"/>
      <c r="S3" s="441"/>
      <c r="T3" s="441"/>
      <c r="U3" s="442"/>
      <c r="V3" s="405"/>
      <c r="W3" s="406"/>
      <c r="X3" s="411"/>
      <c r="Y3" s="412"/>
      <c r="Z3" s="417"/>
      <c r="AA3" s="418"/>
      <c r="AB3" s="423"/>
      <c r="AC3" s="424"/>
      <c r="AD3" s="429"/>
      <c r="AE3" s="430"/>
      <c r="AF3" s="435"/>
      <c r="AG3" s="436"/>
      <c r="AH3" s="396"/>
      <c r="AI3" s="397"/>
    </row>
    <row r="4" spans="1:35" ht="69" customHeight="1" thickBot="1" x14ac:dyDescent="0.35">
      <c r="A4" s="375"/>
      <c r="B4" s="380"/>
      <c r="C4" s="381"/>
      <c r="D4" s="380"/>
      <c r="E4" s="381"/>
      <c r="F4" s="381"/>
      <c r="G4" s="384"/>
      <c r="H4" s="380"/>
      <c r="I4" s="381"/>
      <c r="J4" s="381"/>
      <c r="K4" s="381"/>
      <c r="L4" s="384"/>
      <c r="M4" s="391"/>
      <c r="N4" s="392"/>
      <c r="O4" s="393"/>
      <c r="P4" s="443"/>
      <c r="Q4" s="444"/>
      <c r="R4" s="444"/>
      <c r="S4" s="444"/>
      <c r="T4" s="444"/>
      <c r="U4" s="445"/>
      <c r="V4" s="407"/>
      <c r="W4" s="408"/>
      <c r="X4" s="413"/>
      <c r="Y4" s="414"/>
      <c r="Z4" s="419"/>
      <c r="AA4" s="420"/>
      <c r="AB4" s="425"/>
      <c r="AC4" s="426"/>
      <c r="AD4" s="431"/>
      <c r="AE4" s="432"/>
      <c r="AF4" s="435"/>
      <c r="AG4" s="436"/>
      <c r="AH4" s="398"/>
      <c r="AI4" s="399"/>
    </row>
    <row r="5" spans="1:35" ht="128.25" customHeight="1" thickBot="1" x14ac:dyDescent="0.35">
      <c r="A5" s="109" t="s">
        <v>1694</v>
      </c>
      <c r="B5" s="110" t="s">
        <v>1695</v>
      </c>
      <c r="C5" s="110" t="s">
        <v>1696</v>
      </c>
      <c r="D5" s="161" t="s">
        <v>1697</v>
      </c>
      <c r="E5" s="161" t="s">
        <v>1698</v>
      </c>
      <c r="F5" s="161" t="s">
        <v>1699</v>
      </c>
      <c r="G5" s="161" t="s">
        <v>1700</v>
      </c>
      <c r="H5" s="161" t="s">
        <v>1916</v>
      </c>
      <c r="I5" s="161" t="s">
        <v>1701</v>
      </c>
      <c r="J5" s="161" t="s">
        <v>1698</v>
      </c>
      <c r="K5" s="161" t="s">
        <v>1702</v>
      </c>
      <c r="L5" s="161" t="s">
        <v>1703</v>
      </c>
      <c r="M5" s="149" t="s">
        <v>1704</v>
      </c>
      <c r="N5" s="150" t="s">
        <v>1705</v>
      </c>
      <c r="O5" s="151" t="s">
        <v>1706</v>
      </c>
      <c r="P5" s="162" t="s">
        <v>1707</v>
      </c>
      <c r="Q5" s="162" t="s">
        <v>1653</v>
      </c>
      <c r="R5" s="162" t="s">
        <v>1654</v>
      </c>
      <c r="S5" s="163" t="s">
        <v>1655</v>
      </c>
      <c r="T5" s="164" t="s">
        <v>6</v>
      </c>
      <c r="U5" s="165" t="s">
        <v>1708</v>
      </c>
      <c r="V5" s="111" t="s">
        <v>1</v>
      </c>
      <c r="W5" s="112" t="s">
        <v>1709</v>
      </c>
      <c r="X5" s="113" t="s">
        <v>1</v>
      </c>
      <c r="Y5" s="114" t="s">
        <v>1709</v>
      </c>
      <c r="Z5" s="115" t="s">
        <v>1</v>
      </c>
      <c r="AA5" s="116" t="s">
        <v>1709</v>
      </c>
      <c r="AB5" s="117" t="s">
        <v>1</v>
      </c>
      <c r="AC5" s="118" t="s">
        <v>2</v>
      </c>
      <c r="AD5" s="190" t="s">
        <v>1</v>
      </c>
      <c r="AE5" s="190" t="s">
        <v>1709</v>
      </c>
      <c r="AF5" s="119" t="s">
        <v>1</v>
      </c>
      <c r="AG5" s="119" t="s">
        <v>2</v>
      </c>
      <c r="AH5" s="120" t="s">
        <v>1710</v>
      </c>
      <c r="AI5" s="120" t="s">
        <v>1711</v>
      </c>
    </row>
    <row r="6" spans="1:35" ht="18.75" customHeight="1" thickBot="1" x14ac:dyDescent="0.35">
      <c r="A6" s="125" t="s">
        <v>1712</v>
      </c>
      <c r="B6" s="121">
        <v>6874</v>
      </c>
      <c r="C6" s="121" t="s">
        <v>1681</v>
      </c>
      <c r="D6" s="177">
        <v>228.45</v>
      </c>
      <c r="E6" s="177">
        <v>13.67</v>
      </c>
      <c r="F6" s="176">
        <v>9</v>
      </c>
      <c r="G6" s="176">
        <f t="shared" ref="G6:G14" si="0">SUM(D6:F6)</f>
        <v>251.11999999999998</v>
      </c>
      <c r="H6" s="177">
        <v>228.45</v>
      </c>
      <c r="I6" s="177">
        <v>14.27</v>
      </c>
      <c r="J6" s="177">
        <v>13.67</v>
      </c>
      <c r="K6" s="176">
        <v>7.2</v>
      </c>
      <c r="L6" s="176">
        <f>SUM(H6:K6)</f>
        <v>263.58999999999997</v>
      </c>
      <c r="M6" s="146" t="s">
        <v>1570</v>
      </c>
      <c r="N6" s="147">
        <v>4</v>
      </c>
      <c r="O6" s="148">
        <v>7.2</v>
      </c>
      <c r="P6" s="159" t="s">
        <v>1557</v>
      </c>
      <c r="Q6" s="159" t="s">
        <v>662</v>
      </c>
      <c r="R6" s="159" t="s">
        <v>662</v>
      </c>
      <c r="S6" s="159" t="s">
        <v>662</v>
      </c>
      <c r="T6" s="166" t="s">
        <v>1570</v>
      </c>
      <c r="U6" s="159">
        <v>4</v>
      </c>
      <c r="V6" s="145">
        <v>0</v>
      </c>
      <c r="W6" s="152" t="s">
        <v>1557</v>
      </c>
      <c r="X6" s="153">
        <v>2.0657874999999999E-2</v>
      </c>
      <c r="Y6" s="154" t="s">
        <v>1557</v>
      </c>
      <c r="Z6" s="156">
        <v>0.31839462500000004</v>
      </c>
      <c r="AA6" s="157" t="s">
        <v>662</v>
      </c>
      <c r="AB6" s="158">
        <v>9.1416299999999992E-2</v>
      </c>
      <c r="AC6" s="159" t="s">
        <v>662</v>
      </c>
      <c r="AD6" s="155">
        <v>0.9935064950000001</v>
      </c>
      <c r="AE6" s="155" t="s">
        <v>1557</v>
      </c>
      <c r="AF6" s="160">
        <v>1.5622609999999999E-2</v>
      </c>
      <c r="AG6" s="160" t="s">
        <v>662</v>
      </c>
      <c r="AH6" s="168">
        <v>0.92500000000000004</v>
      </c>
      <c r="AI6" s="169" t="s">
        <v>1557</v>
      </c>
    </row>
    <row r="7" spans="1:35" ht="18.75" customHeight="1" thickBot="1" x14ac:dyDescent="0.35">
      <c r="A7" s="125" t="s">
        <v>1713</v>
      </c>
      <c r="B7" s="121">
        <v>4499603</v>
      </c>
      <c r="C7" s="121" t="s">
        <v>1681</v>
      </c>
      <c r="D7" s="177">
        <v>234.18</v>
      </c>
      <c r="E7" s="177">
        <v>13.67</v>
      </c>
      <c r="F7" s="176">
        <v>0</v>
      </c>
      <c r="G7" s="176">
        <f t="shared" si="0"/>
        <v>247.85</v>
      </c>
      <c r="H7" s="177">
        <v>234.18</v>
      </c>
      <c r="I7" s="177">
        <v>14.27</v>
      </c>
      <c r="J7" s="177">
        <v>13.67</v>
      </c>
      <c r="K7" s="176">
        <v>0</v>
      </c>
      <c r="L7" s="178">
        <f t="shared" ref="L7:L14" si="1">SUM(H7:K7)</f>
        <v>262.12</v>
      </c>
      <c r="M7" s="146" t="s">
        <v>1571</v>
      </c>
      <c r="N7" s="147" t="s">
        <v>1680</v>
      </c>
      <c r="O7" s="148">
        <v>0</v>
      </c>
      <c r="P7" s="159" t="s">
        <v>1557</v>
      </c>
      <c r="Q7" s="159" t="s">
        <v>1557</v>
      </c>
      <c r="R7" s="159" t="s">
        <v>662</v>
      </c>
      <c r="S7" s="159" t="s">
        <v>662</v>
      </c>
      <c r="T7" s="166" t="s">
        <v>1571</v>
      </c>
      <c r="U7" s="159" t="s">
        <v>1680</v>
      </c>
      <c r="V7" s="145">
        <v>0</v>
      </c>
      <c r="W7" s="152" t="s">
        <v>1557</v>
      </c>
      <c r="X7" s="153">
        <v>1.4930649999999998E-2</v>
      </c>
      <c r="Y7" s="154" t="s">
        <v>1557</v>
      </c>
      <c r="Z7" s="156">
        <v>0.10228352500000001</v>
      </c>
      <c r="AA7" s="157" t="s">
        <v>1557</v>
      </c>
      <c r="AB7" s="158">
        <v>0.118529075</v>
      </c>
      <c r="AC7" s="159" t="s">
        <v>662</v>
      </c>
      <c r="AD7" s="155">
        <v>0.99072802500000001</v>
      </c>
      <c r="AE7" s="155" t="s">
        <v>1557</v>
      </c>
      <c r="AF7" s="160">
        <v>1.1425920000000001E-2</v>
      </c>
      <c r="AG7" s="160" t="s">
        <v>1557</v>
      </c>
      <c r="AH7" s="168">
        <v>0.9</v>
      </c>
      <c r="AI7" s="169" t="s">
        <v>1557</v>
      </c>
    </row>
    <row r="8" spans="1:35" ht="18.75" customHeight="1" thickBot="1" x14ac:dyDescent="0.35">
      <c r="A8" s="200" t="s">
        <v>232</v>
      </c>
      <c r="B8" s="215">
        <v>917532</v>
      </c>
      <c r="C8" s="121" t="s">
        <v>1681</v>
      </c>
      <c r="D8" s="177">
        <v>226.08</v>
      </c>
      <c r="E8" s="177">
        <v>13.67</v>
      </c>
      <c r="F8" s="176">
        <v>10.8</v>
      </c>
      <c r="G8" s="176">
        <f t="shared" si="0"/>
        <v>250.55</v>
      </c>
      <c r="H8" s="177">
        <v>226.08</v>
      </c>
      <c r="I8" s="177">
        <v>14.27</v>
      </c>
      <c r="J8" s="177">
        <v>13.67</v>
      </c>
      <c r="K8" s="176">
        <v>9</v>
      </c>
      <c r="L8" s="176">
        <f>SUM(H8:K8)</f>
        <v>263.02</v>
      </c>
      <c r="M8" s="146" t="s">
        <v>1570</v>
      </c>
      <c r="N8" s="147">
        <v>5</v>
      </c>
      <c r="O8" s="148">
        <v>9</v>
      </c>
      <c r="P8" s="159" t="s">
        <v>1557</v>
      </c>
      <c r="Q8" s="159" t="s">
        <v>662</v>
      </c>
      <c r="R8" s="159" t="s">
        <v>662</v>
      </c>
      <c r="S8" s="159" t="s">
        <v>662</v>
      </c>
      <c r="T8" s="166" t="s">
        <v>1570</v>
      </c>
      <c r="U8" s="159">
        <v>5</v>
      </c>
      <c r="V8" s="145">
        <v>1.0558475000000001E-2</v>
      </c>
      <c r="W8" s="152" t="s">
        <v>662</v>
      </c>
      <c r="X8" s="153">
        <v>1.0640725E-2</v>
      </c>
      <c r="Y8" s="154" t="s">
        <v>1557</v>
      </c>
      <c r="Z8" s="156">
        <v>1.0924375E-2</v>
      </c>
      <c r="AA8" s="157" t="s">
        <v>1557</v>
      </c>
      <c r="AB8" s="158">
        <v>5.7957374999999998E-2</v>
      </c>
      <c r="AC8" s="159" t="s">
        <v>1557</v>
      </c>
      <c r="AD8" s="155">
        <v>1</v>
      </c>
      <c r="AE8" s="155" t="s">
        <v>1557</v>
      </c>
      <c r="AF8" s="160" t="s">
        <v>667</v>
      </c>
      <c r="AG8" s="160" t="s">
        <v>662</v>
      </c>
      <c r="AH8" s="168">
        <v>1</v>
      </c>
      <c r="AI8" s="169" t="s">
        <v>1557</v>
      </c>
    </row>
    <row r="9" spans="1:35" ht="18.75" customHeight="1" thickBot="1" x14ac:dyDescent="0.35">
      <c r="A9" s="201" t="s">
        <v>1714</v>
      </c>
      <c r="B9" s="121">
        <v>888222</v>
      </c>
      <c r="C9" s="121" t="s">
        <v>1681</v>
      </c>
      <c r="D9" s="177">
        <v>220.18</v>
      </c>
      <c r="E9" s="177">
        <v>13.67</v>
      </c>
      <c r="F9" s="176">
        <v>3.6</v>
      </c>
      <c r="G9" s="176">
        <f t="shared" si="0"/>
        <v>237.45</v>
      </c>
      <c r="H9" s="177">
        <v>220.18</v>
      </c>
      <c r="I9" s="177">
        <v>14.27</v>
      </c>
      <c r="J9" s="177">
        <v>13.67</v>
      </c>
      <c r="K9" s="176">
        <v>9</v>
      </c>
      <c r="L9" s="178">
        <f t="shared" si="1"/>
        <v>257.12</v>
      </c>
      <c r="M9" s="146" t="s">
        <v>1570</v>
      </c>
      <c r="N9" s="147">
        <v>5</v>
      </c>
      <c r="O9" s="148">
        <v>9</v>
      </c>
      <c r="P9" s="159" t="s">
        <v>1557</v>
      </c>
      <c r="Q9" s="159" t="s">
        <v>662</v>
      </c>
      <c r="R9" s="159" t="s">
        <v>662</v>
      </c>
      <c r="S9" s="159" t="s">
        <v>662</v>
      </c>
      <c r="T9" s="166" t="s">
        <v>1570</v>
      </c>
      <c r="U9" s="159">
        <v>5</v>
      </c>
      <c r="V9" s="145">
        <v>0</v>
      </c>
      <c r="W9" s="152" t="s">
        <v>1557</v>
      </c>
      <c r="X9" s="153">
        <v>4.3859749999999994E-3</v>
      </c>
      <c r="Y9" s="154" t="s">
        <v>1557</v>
      </c>
      <c r="Z9" s="156">
        <v>9.8819299999999999E-2</v>
      </c>
      <c r="AA9" s="157" t="s">
        <v>1557</v>
      </c>
      <c r="AB9" s="158">
        <v>0.15002427500000001</v>
      </c>
      <c r="AC9" s="159" t="s">
        <v>662</v>
      </c>
      <c r="AD9" s="155">
        <v>0.98148148000000002</v>
      </c>
      <c r="AE9" s="155" t="s">
        <v>1557</v>
      </c>
      <c r="AF9" s="160" t="s">
        <v>667</v>
      </c>
      <c r="AG9" s="160" t="s">
        <v>662</v>
      </c>
      <c r="AH9" s="168">
        <v>0.88500000000000001</v>
      </c>
      <c r="AI9" s="169" t="s">
        <v>1557</v>
      </c>
    </row>
    <row r="10" spans="1:35" ht="18.75" customHeight="1" thickBot="1" x14ac:dyDescent="0.35">
      <c r="A10" s="125" t="s">
        <v>235</v>
      </c>
      <c r="B10" s="121">
        <v>429899</v>
      </c>
      <c r="C10" s="121" t="s">
        <v>1681</v>
      </c>
      <c r="D10" s="177">
        <v>244.8</v>
      </c>
      <c r="E10" s="177">
        <v>13.67</v>
      </c>
      <c r="F10" s="176">
        <v>3.6</v>
      </c>
      <c r="G10" s="176">
        <f t="shared" si="0"/>
        <v>262.07000000000005</v>
      </c>
      <c r="H10" s="177">
        <v>244.8</v>
      </c>
      <c r="I10" s="177">
        <v>14.27</v>
      </c>
      <c r="J10" s="177">
        <v>13.67</v>
      </c>
      <c r="K10" s="176">
        <v>0</v>
      </c>
      <c r="L10" s="178">
        <f t="shared" si="1"/>
        <v>272.74</v>
      </c>
      <c r="M10" s="146" t="s">
        <v>1571</v>
      </c>
      <c r="N10" s="147" t="s">
        <v>1680</v>
      </c>
      <c r="O10" s="148">
        <v>0</v>
      </c>
      <c r="P10" s="159" t="s">
        <v>1557</v>
      </c>
      <c r="Q10" s="159" t="s">
        <v>662</v>
      </c>
      <c r="R10" s="159" t="s">
        <v>1557</v>
      </c>
      <c r="S10" s="159" t="s">
        <v>662</v>
      </c>
      <c r="T10" s="166" t="s">
        <v>1571</v>
      </c>
      <c r="U10" s="159" t="s">
        <v>1680</v>
      </c>
      <c r="V10" s="145">
        <v>0</v>
      </c>
      <c r="W10" s="152" t="s">
        <v>1557</v>
      </c>
      <c r="X10" s="153">
        <v>8.6899574999999993E-2</v>
      </c>
      <c r="Y10" s="154" t="s">
        <v>662</v>
      </c>
      <c r="Z10" s="156">
        <v>0.19831432500000001</v>
      </c>
      <c r="AA10" s="157" t="s">
        <v>662</v>
      </c>
      <c r="AB10" s="158">
        <v>5.3466425000000005E-2</v>
      </c>
      <c r="AC10" s="159" t="s">
        <v>1557</v>
      </c>
      <c r="AD10" s="155">
        <v>1</v>
      </c>
      <c r="AE10" s="155" t="s">
        <v>1557</v>
      </c>
      <c r="AF10" s="160">
        <v>1.2447150000000001E-2</v>
      </c>
      <c r="AG10" s="160" t="s">
        <v>1557</v>
      </c>
      <c r="AH10" s="168">
        <v>0.84499999999999997</v>
      </c>
      <c r="AI10" s="169" t="s">
        <v>1557</v>
      </c>
    </row>
    <row r="11" spans="1:35" ht="18.75" customHeight="1" thickBot="1" x14ac:dyDescent="0.35">
      <c r="A11" s="125" t="s">
        <v>1715</v>
      </c>
      <c r="B11" s="121">
        <v>539139</v>
      </c>
      <c r="C11" s="121" t="s">
        <v>1681</v>
      </c>
      <c r="D11" s="177">
        <v>233.77</v>
      </c>
      <c r="E11" s="177">
        <v>13.67</v>
      </c>
      <c r="F11" s="176">
        <v>0</v>
      </c>
      <c r="G11" s="176">
        <f t="shared" si="0"/>
        <v>247.44</v>
      </c>
      <c r="H11" s="177">
        <v>233.77</v>
      </c>
      <c r="I11" s="177">
        <v>14.27</v>
      </c>
      <c r="J11" s="177">
        <v>13.67</v>
      </c>
      <c r="K11" s="176">
        <v>0</v>
      </c>
      <c r="L11" s="178">
        <f t="shared" si="1"/>
        <v>261.71000000000004</v>
      </c>
      <c r="M11" s="146" t="s">
        <v>1571</v>
      </c>
      <c r="N11" s="147" t="s">
        <v>1680</v>
      </c>
      <c r="O11" s="148">
        <v>0</v>
      </c>
      <c r="P11" s="159" t="s">
        <v>1557</v>
      </c>
      <c r="Q11" s="159" t="s">
        <v>662</v>
      </c>
      <c r="R11" s="159" t="s">
        <v>1557</v>
      </c>
      <c r="S11" s="159" t="s">
        <v>662</v>
      </c>
      <c r="T11" s="166" t="s">
        <v>1571</v>
      </c>
      <c r="U11" s="159" t="s">
        <v>1680</v>
      </c>
      <c r="V11" s="145">
        <v>0</v>
      </c>
      <c r="W11" s="152" t="s">
        <v>1557</v>
      </c>
      <c r="X11" s="153">
        <v>9.1773749999999998E-3</v>
      </c>
      <c r="Y11" s="154" t="s">
        <v>1557</v>
      </c>
      <c r="Z11" s="156">
        <v>0.14219305000000002</v>
      </c>
      <c r="AA11" s="157" t="s">
        <v>662</v>
      </c>
      <c r="AB11" s="158">
        <v>5.5168250000000002E-2</v>
      </c>
      <c r="AC11" s="159" t="s">
        <v>1557</v>
      </c>
      <c r="AD11" s="155">
        <v>0.99507389000000002</v>
      </c>
      <c r="AE11" s="155" t="s">
        <v>1557</v>
      </c>
      <c r="AF11" s="160">
        <v>1.2628200000000001E-2</v>
      </c>
      <c r="AG11" s="160" t="s">
        <v>1557</v>
      </c>
      <c r="AH11" s="168">
        <v>0.81499999999999995</v>
      </c>
      <c r="AI11" s="169" t="s">
        <v>1557</v>
      </c>
    </row>
    <row r="12" spans="1:35" ht="18.75" customHeight="1" thickBot="1" x14ac:dyDescent="0.35">
      <c r="A12" s="125" t="s">
        <v>1716</v>
      </c>
      <c r="B12" s="121">
        <v>7702001</v>
      </c>
      <c r="C12" s="121" t="s">
        <v>1681</v>
      </c>
      <c r="D12" s="177">
        <v>246.11</v>
      </c>
      <c r="E12" s="177">
        <v>13.67</v>
      </c>
      <c r="F12" s="176">
        <v>9</v>
      </c>
      <c r="G12" s="176">
        <f t="shared" si="0"/>
        <v>268.78000000000003</v>
      </c>
      <c r="H12" s="177">
        <v>246.11</v>
      </c>
      <c r="I12" s="177">
        <v>14.27</v>
      </c>
      <c r="J12" s="177">
        <v>13.67</v>
      </c>
      <c r="K12" s="176">
        <v>12.6</v>
      </c>
      <c r="L12" s="178">
        <f t="shared" si="1"/>
        <v>286.65000000000003</v>
      </c>
      <c r="M12" s="146" t="s">
        <v>1570</v>
      </c>
      <c r="N12" s="147">
        <v>7</v>
      </c>
      <c r="O12" s="148">
        <v>12.6</v>
      </c>
      <c r="P12" s="159" t="s">
        <v>1557</v>
      </c>
      <c r="Q12" s="159" t="s">
        <v>662</v>
      </c>
      <c r="R12" s="159" t="s">
        <v>662</v>
      </c>
      <c r="S12" s="159" t="s">
        <v>662</v>
      </c>
      <c r="T12" s="166" t="s">
        <v>1570</v>
      </c>
      <c r="U12" s="159">
        <v>7</v>
      </c>
      <c r="V12" s="145">
        <v>0</v>
      </c>
      <c r="W12" s="152" t="s">
        <v>1557</v>
      </c>
      <c r="X12" s="153">
        <v>3.1250000000000002E-3</v>
      </c>
      <c r="Y12" s="154" t="s">
        <v>1557</v>
      </c>
      <c r="Z12" s="156">
        <v>7.2777000000000008E-2</v>
      </c>
      <c r="AA12" s="157" t="s">
        <v>1557</v>
      </c>
      <c r="AB12" s="158">
        <v>7.7107499999999995E-2</v>
      </c>
      <c r="AC12" s="159" t="s">
        <v>1557</v>
      </c>
      <c r="AD12" s="155">
        <v>1</v>
      </c>
      <c r="AE12" s="155" t="s">
        <v>1557</v>
      </c>
      <c r="AF12" s="160">
        <v>1.3371059999999999E-2</v>
      </c>
      <c r="AG12" s="160" t="s">
        <v>1557</v>
      </c>
      <c r="AH12" s="168">
        <v>1</v>
      </c>
      <c r="AI12" s="169" t="s">
        <v>1557</v>
      </c>
    </row>
    <row r="13" spans="1:35" ht="18.75" customHeight="1" thickBot="1" x14ac:dyDescent="0.35">
      <c r="A13" s="125" t="s">
        <v>237</v>
      </c>
      <c r="B13" s="121">
        <v>4477421</v>
      </c>
      <c r="C13" s="121" t="s">
        <v>1681</v>
      </c>
      <c r="D13" s="177">
        <v>260.18</v>
      </c>
      <c r="E13" s="177">
        <v>13.67</v>
      </c>
      <c r="F13" s="176">
        <v>7.2</v>
      </c>
      <c r="G13" s="176">
        <f t="shared" si="0"/>
        <v>281.05</v>
      </c>
      <c r="H13" s="177">
        <v>260.18</v>
      </c>
      <c r="I13" s="177">
        <v>14.27</v>
      </c>
      <c r="J13" s="177">
        <v>13.67</v>
      </c>
      <c r="K13" s="176">
        <v>7.2</v>
      </c>
      <c r="L13" s="178">
        <f t="shared" si="1"/>
        <v>295.32</v>
      </c>
      <c r="M13" s="146" t="s">
        <v>1570</v>
      </c>
      <c r="N13" s="147">
        <v>4</v>
      </c>
      <c r="O13" s="148">
        <v>7.2</v>
      </c>
      <c r="P13" s="159" t="s">
        <v>1557</v>
      </c>
      <c r="Q13" s="159" t="s">
        <v>662</v>
      </c>
      <c r="R13" s="159" t="s">
        <v>662</v>
      </c>
      <c r="S13" s="159" t="s">
        <v>662</v>
      </c>
      <c r="T13" s="166" t="s">
        <v>1570</v>
      </c>
      <c r="U13" s="159">
        <v>4</v>
      </c>
      <c r="V13" s="145">
        <v>0</v>
      </c>
      <c r="W13" s="152" t="s">
        <v>1557</v>
      </c>
      <c r="X13" s="153">
        <v>5.1446499999999992E-2</v>
      </c>
      <c r="Y13" s="154" t="s">
        <v>662</v>
      </c>
      <c r="Z13" s="156">
        <v>2.3941549999999999E-2</v>
      </c>
      <c r="AA13" s="157" t="s">
        <v>1557</v>
      </c>
      <c r="AB13" s="158">
        <v>8.0158699999999986E-2</v>
      </c>
      <c r="AC13" s="159" t="s">
        <v>1557</v>
      </c>
      <c r="AD13" s="155">
        <v>0.96428571499999993</v>
      </c>
      <c r="AE13" s="155" t="s">
        <v>662</v>
      </c>
      <c r="AF13" s="160">
        <v>1.244287E-2</v>
      </c>
      <c r="AG13" s="160" t="s">
        <v>1557</v>
      </c>
      <c r="AH13" s="168" t="s">
        <v>1573</v>
      </c>
      <c r="AI13" s="169" t="s">
        <v>662</v>
      </c>
    </row>
    <row r="14" spans="1:35" ht="18.75" customHeight="1" thickBot="1" x14ac:dyDescent="0.35">
      <c r="A14" s="125" t="s">
        <v>239</v>
      </c>
      <c r="B14" s="121">
        <v>4476808</v>
      </c>
      <c r="C14" s="121" t="s">
        <v>1681</v>
      </c>
      <c r="D14" s="177">
        <v>230.01</v>
      </c>
      <c r="E14" s="177">
        <v>13.67</v>
      </c>
      <c r="F14" s="176">
        <v>5.4</v>
      </c>
      <c r="G14" s="176">
        <f t="shared" si="0"/>
        <v>249.07999999999998</v>
      </c>
      <c r="H14" s="177">
        <v>230.01</v>
      </c>
      <c r="I14" s="177">
        <v>14.27</v>
      </c>
      <c r="J14" s="177">
        <v>13.67</v>
      </c>
      <c r="K14" s="176">
        <v>7.2</v>
      </c>
      <c r="L14" s="178">
        <f t="shared" si="1"/>
        <v>265.14999999999998</v>
      </c>
      <c r="M14" s="146" t="s">
        <v>1570</v>
      </c>
      <c r="N14" s="147">
        <v>4</v>
      </c>
      <c r="O14" s="148">
        <v>7.2</v>
      </c>
      <c r="P14" s="159" t="s">
        <v>1557</v>
      </c>
      <c r="Q14" s="159" t="s">
        <v>662</v>
      </c>
      <c r="R14" s="159" t="s">
        <v>662</v>
      </c>
      <c r="S14" s="159" t="s">
        <v>662</v>
      </c>
      <c r="T14" s="166" t="s">
        <v>1570</v>
      </c>
      <c r="U14" s="159">
        <v>4</v>
      </c>
      <c r="V14" s="145">
        <v>0</v>
      </c>
      <c r="W14" s="152" t="s">
        <v>1557</v>
      </c>
      <c r="X14" s="153">
        <v>9.3057499999999981E-3</v>
      </c>
      <c r="Y14" s="154" t="s">
        <v>1557</v>
      </c>
      <c r="Z14" s="156">
        <v>0.14439627499999999</v>
      </c>
      <c r="AA14" s="157" t="s">
        <v>662</v>
      </c>
      <c r="AB14" s="158">
        <v>0.1145675</v>
      </c>
      <c r="AC14" s="159" t="s">
        <v>662</v>
      </c>
      <c r="AD14" s="155">
        <v>1</v>
      </c>
      <c r="AE14" s="155" t="s">
        <v>1557</v>
      </c>
      <c r="AF14" s="160">
        <v>2.0707569999999998E-2</v>
      </c>
      <c r="AG14" s="160" t="s">
        <v>662</v>
      </c>
      <c r="AH14" s="168">
        <v>0.95</v>
      </c>
      <c r="AI14" s="169" t="s">
        <v>1557</v>
      </c>
    </row>
    <row r="15" spans="1:35" ht="18.75" customHeight="1" thickBot="1" x14ac:dyDescent="0.35">
      <c r="A15" s="319" t="s">
        <v>1717</v>
      </c>
      <c r="B15" s="265">
        <v>890430</v>
      </c>
      <c r="C15" s="121" t="s">
        <v>1681</v>
      </c>
      <c r="D15" s="177">
        <v>240.74</v>
      </c>
      <c r="E15" s="177">
        <v>13.67</v>
      </c>
      <c r="F15" s="176">
        <v>7.2</v>
      </c>
      <c r="G15" s="176">
        <f t="shared" ref="G15:G46" si="2">SUM(D15:F15)</f>
        <v>261.61</v>
      </c>
      <c r="H15" s="177">
        <v>240.74</v>
      </c>
      <c r="I15" s="177">
        <v>14.27</v>
      </c>
      <c r="J15" s="177">
        <v>13.67</v>
      </c>
      <c r="K15" s="176">
        <v>0</v>
      </c>
      <c r="L15" s="176">
        <f t="shared" ref="L15:L78" si="3">SUM(H15:K15)</f>
        <v>268.68</v>
      </c>
      <c r="M15" s="146" t="s">
        <v>1571</v>
      </c>
      <c r="N15" s="147" t="s">
        <v>1680</v>
      </c>
      <c r="O15" s="148">
        <v>0</v>
      </c>
      <c r="P15" s="159" t="s">
        <v>1557</v>
      </c>
      <c r="Q15" s="159" t="s">
        <v>662</v>
      </c>
      <c r="R15" s="159" t="s">
        <v>662</v>
      </c>
      <c r="S15" s="247" t="s">
        <v>1557</v>
      </c>
      <c r="T15" s="259" t="s">
        <v>1571</v>
      </c>
      <c r="U15" s="247" t="s">
        <v>1680</v>
      </c>
      <c r="V15" s="145">
        <v>0</v>
      </c>
      <c r="W15" s="152" t="s">
        <v>1557</v>
      </c>
      <c r="X15" s="153">
        <v>2.7472500000000001E-3</v>
      </c>
      <c r="Y15" s="154" t="s">
        <v>1557</v>
      </c>
      <c r="Z15" s="156">
        <v>7.3633499999999991E-2</v>
      </c>
      <c r="AA15" s="157" t="s">
        <v>1557</v>
      </c>
      <c r="AB15" s="158">
        <v>0.13781552499999999</v>
      </c>
      <c r="AC15" s="159" t="s">
        <v>662</v>
      </c>
      <c r="AD15" s="155">
        <v>0.92084681499999999</v>
      </c>
      <c r="AE15" s="155" t="s">
        <v>662</v>
      </c>
      <c r="AF15" s="160">
        <v>2.7197490000000001E-2</v>
      </c>
      <c r="AG15" s="160" t="s">
        <v>662</v>
      </c>
      <c r="AH15" s="168">
        <v>0.9</v>
      </c>
      <c r="AI15" s="169" t="s">
        <v>1557</v>
      </c>
    </row>
    <row r="16" spans="1:35" ht="18.75" customHeight="1" thickBot="1" x14ac:dyDescent="0.35">
      <c r="A16" s="125" t="s">
        <v>240</v>
      </c>
      <c r="B16" s="121">
        <v>4479009</v>
      </c>
      <c r="C16" s="121" t="s">
        <v>1681</v>
      </c>
      <c r="D16" s="177">
        <v>239.25</v>
      </c>
      <c r="E16" s="177">
        <v>13.67</v>
      </c>
      <c r="F16" s="176">
        <v>9</v>
      </c>
      <c r="G16" s="176">
        <f t="shared" si="2"/>
        <v>261.91999999999996</v>
      </c>
      <c r="H16" s="177">
        <v>239.25</v>
      </c>
      <c r="I16" s="177">
        <v>14.27</v>
      </c>
      <c r="J16" s="177">
        <v>13.67</v>
      </c>
      <c r="K16" s="176">
        <v>9</v>
      </c>
      <c r="L16" s="176">
        <f t="shared" si="3"/>
        <v>276.19</v>
      </c>
      <c r="M16" s="146" t="s">
        <v>1570</v>
      </c>
      <c r="N16" s="147">
        <v>5</v>
      </c>
      <c r="O16" s="148">
        <v>9</v>
      </c>
      <c r="P16" s="159" t="s">
        <v>1557</v>
      </c>
      <c r="Q16" s="159" t="s">
        <v>662</v>
      </c>
      <c r="R16" s="159" t="s">
        <v>662</v>
      </c>
      <c r="S16" s="159" t="s">
        <v>662</v>
      </c>
      <c r="T16" s="166" t="s">
        <v>1570</v>
      </c>
      <c r="U16" s="159">
        <v>5</v>
      </c>
      <c r="V16" s="145">
        <v>0</v>
      </c>
      <c r="W16" s="152" t="s">
        <v>1557</v>
      </c>
      <c r="X16" s="153">
        <v>1.9507775000000002E-2</v>
      </c>
      <c r="Y16" s="154" t="s">
        <v>1557</v>
      </c>
      <c r="Z16" s="156">
        <v>6.8183275000000002E-2</v>
      </c>
      <c r="AA16" s="157" t="s">
        <v>1557</v>
      </c>
      <c r="AB16" s="158">
        <v>0.27288122500000001</v>
      </c>
      <c r="AC16" s="159" t="s">
        <v>662</v>
      </c>
      <c r="AD16" s="155">
        <v>1</v>
      </c>
      <c r="AE16" s="155" t="s">
        <v>1557</v>
      </c>
      <c r="AF16" s="160">
        <v>1.8252020000000001E-2</v>
      </c>
      <c r="AG16" s="160" t="s">
        <v>662</v>
      </c>
      <c r="AH16" s="168">
        <v>1</v>
      </c>
      <c r="AI16" s="169" t="s">
        <v>1557</v>
      </c>
    </row>
    <row r="17" spans="1:35" ht="18.75" customHeight="1" thickBot="1" x14ac:dyDescent="0.35">
      <c r="A17" s="125" t="s">
        <v>241</v>
      </c>
      <c r="B17" s="121">
        <v>4480007</v>
      </c>
      <c r="C17" s="121" t="s">
        <v>1681</v>
      </c>
      <c r="D17" s="177">
        <v>252.73</v>
      </c>
      <c r="E17" s="177">
        <v>13.67</v>
      </c>
      <c r="F17" s="176">
        <v>9</v>
      </c>
      <c r="G17" s="176">
        <f t="shared" si="2"/>
        <v>275.39999999999998</v>
      </c>
      <c r="H17" s="177">
        <v>252.73</v>
      </c>
      <c r="I17" s="177">
        <v>14.27</v>
      </c>
      <c r="J17" s="177">
        <v>13.67</v>
      </c>
      <c r="K17" s="176">
        <v>9</v>
      </c>
      <c r="L17" s="178">
        <f t="shared" si="3"/>
        <v>289.67</v>
      </c>
      <c r="M17" s="146" t="s">
        <v>1570</v>
      </c>
      <c r="N17" s="147">
        <v>5</v>
      </c>
      <c r="O17" s="148">
        <v>9</v>
      </c>
      <c r="P17" s="159" t="s">
        <v>1557</v>
      </c>
      <c r="Q17" s="159" t="s">
        <v>662</v>
      </c>
      <c r="R17" s="159" t="s">
        <v>662</v>
      </c>
      <c r="S17" s="159" t="s">
        <v>662</v>
      </c>
      <c r="T17" s="166" t="s">
        <v>1570</v>
      </c>
      <c r="U17" s="159">
        <v>5</v>
      </c>
      <c r="V17" s="145">
        <v>2.9411749999999999E-3</v>
      </c>
      <c r="W17" s="152" t="s">
        <v>662</v>
      </c>
      <c r="X17" s="153">
        <v>1.4547774999999999E-2</v>
      </c>
      <c r="Y17" s="154" t="s">
        <v>1557</v>
      </c>
      <c r="Z17" s="156">
        <v>3.90625E-3</v>
      </c>
      <c r="AA17" s="157" t="s">
        <v>1557</v>
      </c>
      <c r="AB17" s="158">
        <v>3.6863349999999996E-2</v>
      </c>
      <c r="AC17" s="159" t="s">
        <v>1557</v>
      </c>
      <c r="AD17" s="155">
        <v>1</v>
      </c>
      <c r="AE17" s="155" t="s">
        <v>1557</v>
      </c>
      <c r="AF17" s="160" t="s">
        <v>667</v>
      </c>
      <c r="AG17" s="160" t="s">
        <v>662</v>
      </c>
      <c r="AH17" s="168">
        <v>1</v>
      </c>
      <c r="AI17" s="169" t="s">
        <v>1557</v>
      </c>
    </row>
    <row r="18" spans="1:35" ht="18.75" customHeight="1" thickBot="1" x14ac:dyDescent="0.35">
      <c r="A18" s="125" t="s">
        <v>242</v>
      </c>
      <c r="B18" s="121">
        <v>6799302</v>
      </c>
      <c r="C18" s="121" t="s">
        <v>1681</v>
      </c>
      <c r="D18" s="177">
        <v>247.56</v>
      </c>
      <c r="E18" s="177">
        <v>13.67</v>
      </c>
      <c r="F18" s="176">
        <v>0</v>
      </c>
      <c r="G18" s="176">
        <f t="shared" si="2"/>
        <v>261.23</v>
      </c>
      <c r="H18" s="177">
        <v>247.56</v>
      </c>
      <c r="I18" s="177">
        <v>14.27</v>
      </c>
      <c r="J18" s="177">
        <v>13.67</v>
      </c>
      <c r="K18" s="176">
        <v>9</v>
      </c>
      <c r="L18" s="178">
        <f t="shared" si="3"/>
        <v>284.5</v>
      </c>
      <c r="M18" s="146" t="s">
        <v>1570</v>
      </c>
      <c r="N18" s="147">
        <v>5</v>
      </c>
      <c r="O18" s="148">
        <v>9</v>
      </c>
      <c r="P18" s="159" t="s">
        <v>1557</v>
      </c>
      <c r="Q18" s="159" t="s">
        <v>662</v>
      </c>
      <c r="R18" s="159" t="s">
        <v>662</v>
      </c>
      <c r="S18" s="159" t="s">
        <v>662</v>
      </c>
      <c r="T18" s="166" t="s">
        <v>1570</v>
      </c>
      <c r="U18" s="159">
        <v>5</v>
      </c>
      <c r="V18" s="145">
        <v>0</v>
      </c>
      <c r="W18" s="152" t="s">
        <v>1557</v>
      </c>
      <c r="X18" s="153">
        <v>1.430585E-2</v>
      </c>
      <c r="Y18" s="154" t="s">
        <v>1557</v>
      </c>
      <c r="Z18" s="156">
        <v>5.8949849999999998E-2</v>
      </c>
      <c r="AA18" s="157" t="s">
        <v>1557</v>
      </c>
      <c r="AB18" s="158">
        <v>0.13943849999999999</v>
      </c>
      <c r="AC18" s="159" t="s">
        <v>662</v>
      </c>
      <c r="AD18" s="155">
        <v>0.99626865499999995</v>
      </c>
      <c r="AE18" s="155" t="s">
        <v>1557</v>
      </c>
      <c r="AF18" s="160">
        <v>2.0881050000000002E-2</v>
      </c>
      <c r="AG18" s="160" t="s">
        <v>662</v>
      </c>
      <c r="AH18" s="168">
        <v>1</v>
      </c>
      <c r="AI18" s="169" t="s">
        <v>1557</v>
      </c>
    </row>
    <row r="19" spans="1:35" ht="18.75" customHeight="1" thickBot="1" x14ac:dyDescent="0.35">
      <c r="A19" s="125" t="s">
        <v>244</v>
      </c>
      <c r="B19" s="121">
        <v>110710</v>
      </c>
      <c r="C19" s="121" t="s">
        <v>1681</v>
      </c>
      <c r="D19" s="177">
        <v>319.56</v>
      </c>
      <c r="E19" s="177">
        <v>13.67</v>
      </c>
      <c r="F19" s="176">
        <v>7.2</v>
      </c>
      <c r="G19" s="176">
        <f t="shared" si="2"/>
        <v>340.43</v>
      </c>
      <c r="H19" s="177">
        <v>319.56</v>
      </c>
      <c r="I19" s="177">
        <v>14.27</v>
      </c>
      <c r="J19" s="177">
        <v>13.67</v>
      </c>
      <c r="K19" s="176">
        <v>10.8</v>
      </c>
      <c r="L19" s="178">
        <f t="shared" si="3"/>
        <v>358.3</v>
      </c>
      <c r="M19" s="146" t="s">
        <v>1570</v>
      </c>
      <c r="N19" s="147">
        <v>6</v>
      </c>
      <c r="O19" s="148">
        <v>10.8</v>
      </c>
      <c r="P19" s="159" t="s">
        <v>1557</v>
      </c>
      <c r="Q19" s="159" t="s">
        <v>662</v>
      </c>
      <c r="R19" s="159" t="s">
        <v>662</v>
      </c>
      <c r="S19" s="159" t="s">
        <v>662</v>
      </c>
      <c r="T19" s="166" t="s">
        <v>1570</v>
      </c>
      <c r="U19" s="159">
        <v>6</v>
      </c>
      <c r="V19" s="145">
        <v>0</v>
      </c>
      <c r="W19" s="152" t="s">
        <v>1557</v>
      </c>
      <c r="X19" s="153">
        <v>6.4218000000000001E-3</v>
      </c>
      <c r="Y19" s="154" t="s">
        <v>1557</v>
      </c>
      <c r="Z19" s="156">
        <v>0.1056894</v>
      </c>
      <c r="AA19" s="157" t="s">
        <v>1557</v>
      </c>
      <c r="AB19" s="158">
        <v>0.146628175</v>
      </c>
      <c r="AC19" s="159" t="s">
        <v>662</v>
      </c>
      <c r="AD19" s="155">
        <v>0.99456521499999995</v>
      </c>
      <c r="AE19" s="155" t="s">
        <v>1557</v>
      </c>
      <c r="AF19" s="160">
        <v>1.203035E-2</v>
      </c>
      <c r="AG19" s="160" t="s">
        <v>1557</v>
      </c>
      <c r="AH19" s="168">
        <v>1</v>
      </c>
      <c r="AI19" s="169" t="s">
        <v>1557</v>
      </c>
    </row>
    <row r="20" spans="1:35" ht="18.75" customHeight="1" thickBot="1" x14ac:dyDescent="0.35">
      <c r="A20" s="125" t="s">
        <v>1718</v>
      </c>
      <c r="B20" s="121">
        <v>8974306</v>
      </c>
      <c r="C20" s="121" t="s">
        <v>1681</v>
      </c>
      <c r="D20" s="177">
        <v>229.17</v>
      </c>
      <c r="E20" s="177">
        <v>13.67</v>
      </c>
      <c r="F20" s="176">
        <v>9</v>
      </c>
      <c r="G20" s="176">
        <f t="shared" si="2"/>
        <v>251.83999999999997</v>
      </c>
      <c r="H20" s="177">
        <v>229.17</v>
      </c>
      <c r="I20" s="177">
        <v>14.27</v>
      </c>
      <c r="J20" s="177">
        <v>13.67</v>
      </c>
      <c r="K20" s="176">
        <v>9</v>
      </c>
      <c r="L20" s="178">
        <f t="shared" si="3"/>
        <v>266.11</v>
      </c>
      <c r="M20" s="146" t="s">
        <v>1570</v>
      </c>
      <c r="N20" s="147">
        <v>5</v>
      </c>
      <c r="O20" s="148">
        <v>9</v>
      </c>
      <c r="P20" s="159" t="s">
        <v>1557</v>
      </c>
      <c r="Q20" s="159" t="s">
        <v>662</v>
      </c>
      <c r="R20" s="159" t="s">
        <v>662</v>
      </c>
      <c r="S20" s="159" t="s">
        <v>662</v>
      </c>
      <c r="T20" s="166" t="s">
        <v>1570</v>
      </c>
      <c r="U20" s="159">
        <v>5</v>
      </c>
      <c r="V20" s="145">
        <v>0</v>
      </c>
      <c r="W20" s="152" t="s">
        <v>1557</v>
      </c>
      <c r="X20" s="153">
        <v>1.4370075E-2</v>
      </c>
      <c r="Y20" s="154" t="s">
        <v>1557</v>
      </c>
      <c r="Z20" s="156">
        <v>7.6233175E-2</v>
      </c>
      <c r="AA20" s="157" t="s">
        <v>1557</v>
      </c>
      <c r="AB20" s="158">
        <v>0.10871452500000001</v>
      </c>
      <c r="AC20" s="159" t="s">
        <v>662</v>
      </c>
      <c r="AD20" s="155">
        <v>0.97428507500000006</v>
      </c>
      <c r="AE20" s="155" t="s">
        <v>1557</v>
      </c>
      <c r="AF20" s="160">
        <v>2.5856919999999999E-2</v>
      </c>
      <c r="AG20" s="160" t="s">
        <v>662</v>
      </c>
      <c r="AH20" s="168">
        <v>0.92</v>
      </c>
      <c r="AI20" s="169" t="s">
        <v>1557</v>
      </c>
    </row>
    <row r="21" spans="1:35" ht="18.75" customHeight="1" thickBot="1" x14ac:dyDescent="0.35">
      <c r="A21" s="125" t="s">
        <v>1719</v>
      </c>
      <c r="B21" s="121">
        <v>501425</v>
      </c>
      <c r="C21" s="121" t="s">
        <v>1681</v>
      </c>
      <c r="D21" s="177">
        <v>255.89</v>
      </c>
      <c r="E21" s="177">
        <v>13.67</v>
      </c>
      <c r="F21" s="176">
        <v>7.2</v>
      </c>
      <c r="G21" s="176">
        <f t="shared" si="2"/>
        <v>276.76</v>
      </c>
      <c r="H21" s="177">
        <v>255.89</v>
      </c>
      <c r="I21" s="177">
        <v>14.27</v>
      </c>
      <c r="J21" s="177">
        <v>13.67</v>
      </c>
      <c r="K21" s="176">
        <v>0</v>
      </c>
      <c r="L21" s="178">
        <f t="shared" si="3"/>
        <v>283.83</v>
      </c>
      <c r="M21" s="146" t="s">
        <v>1571</v>
      </c>
      <c r="N21" s="147" t="s">
        <v>1680</v>
      </c>
      <c r="O21" s="148">
        <v>0</v>
      </c>
      <c r="P21" s="159" t="s">
        <v>1557</v>
      </c>
      <c r="Q21" s="159" t="s">
        <v>662</v>
      </c>
      <c r="R21" s="159" t="s">
        <v>1557</v>
      </c>
      <c r="S21" s="159" t="s">
        <v>662</v>
      </c>
      <c r="T21" s="166" t="s">
        <v>1571</v>
      </c>
      <c r="U21" s="159" t="s">
        <v>1680</v>
      </c>
      <c r="V21" s="145">
        <v>0</v>
      </c>
      <c r="W21" s="152" t="s">
        <v>1557</v>
      </c>
      <c r="X21" s="153">
        <v>8.1235500000000002E-3</v>
      </c>
      <c r="Y21" s="154" t="s">
        <v>1557</v>
      </c>
      <c r="Z21" s="156">
        <v>0.14154</v>
      </c>
      <c r="AA21" s="157" t="s">
        <v>662</v>
      </c>
      <c r="AB21" s="158">
        <v>0.13840330000000001</v>
      </c>
      <c r="AC21" s="159" t="s">
        <v>662</v>
      </c>
      <c r="AD21" s="155">
        <v>0.89321671500000011</v>
      </c>
      <c r="AE21" s="155" t="s">
        <v>662</v>
      </c>
      <c r="AF21" s="160">
        <v>3.6081149999999999E-2</v>
      </c>
      <c r="AG21" s="160" t="s">
        <v>662</v>
      </c>
      <c r="AH21" s="168">
        <v>0.79499999999999993</v>
      </c>
      <c r="AI21" s="169" t="s">
        <v>1557</v>
      </c>
    </row>
    <row r="22" spans="1:35" ht="18.75" customHeight="1" thickBot="1" x14ac:dyDescent="0.35">
      <c r="A22" s="125" t="s">
        <v>248</v>
      </c>
      <c r="B22" s="121">
        <v>727377</v>
      </c>
      <c r="C22" s="121" t="s">
        <v>1681</v>
      </c>
      <c r="D22" s="177">
        <v>218.82</v>
      </c>
      <c r="E22" s="174">
        <v>0</v>
      </c>
      <c r="F22" s="176">
        <v>0</v>
      </c>
      <c r="G22" s="176">
        <f t="shared" si="2"/>
        <v>218.82</v>
      </c>
      <c r="H22" s="177">
        <v>218.82</v>
      </c>
      <c r="I22" s="177">
        <v>14.27</v>
      </c>
      <c r="J22" s="174">
        <v>0</v>
      </c>
      <c r="K22" s="176">
        <v>0</v>
      </c>
      <c r="L22" s="178">
        <f t="shared" si="3"/>
        <v>233.09</v>
      </c>
      <c r="M22" s="146" t="s">
        <v>1571</v>
      </c>
      <c r="N22" s="147" t="s">
        <v>1680</v>
      </c>
      <c r="O22" s="148">
        <v>0</v>
      </c>
      <c r="P22" s="159" t="s">
        <v>662</v>
      </c>
      <c r="Q22" s="159" t="s">
        <v>1557</v>
      </c>
      <c r="R22" s="159" t="s">
        <v>1557</v>
      </c>
      <c r="S22" s="159" t="s">
        <v>662</v>
      </c>
      <c r="T22" s="166" t="s">
        <v>1571</v>
      </c>
      <c r="U22" s="159" t="s">
        <v>1680</v>
      </c>
      <c r="V22" s="145">
        <v>0</v>
      </c>
      <c r="W22" s="152" t="s">
        <v>1557</v>
      </c>
      <c r="X22" s="153">
        <v>3.0771550000000002E-2</v>
      </c>
      <c r="Y22" s="154" t="s">
        <v>662</v>
      </c>
      <c r="Z22" s="156">
        <v>5.6346599999999997E-2</v>
      </c>
      <c r="AA22" s="157" t="s">
        <v>1557</v>
      </c>
      <c r="AB22" s="158">
        <v>0.10088612500000001</v>
      </c>
      <c r="AC22" s="159" t="s">
        <v>662</v>
      </c>
      <c r="AD22" s="155">
        <v>1</v>
      </c>
      <c r="AE22" s="155" t="s">
        <v>1557</v>
      </c>
      <c r="AF22" s="160">
        <v>1.533004E-2</v>
      </c>
      <c r="AG22" s="160" t="s">
        <v>662</v>
      </c>
      <c r="AH22" s="168" t="s">
        <v>1680</v>
      </c>
      <c r="AI22" s="169" t="s">
        <v>662</v>
      </c>
    </row>
    <row r="23" spans="1:35" ht="18.75" customHeight="1" thickBot="1" x14ac:dyDescent="0.35">
      <c r="A23" s="125" t="s">
        <v>1720</v>
      </c>
      <c r="B23" s="121">
        <v>794597</v>
      </c>
      <c r="C23" s="121" t="s">
        <v>1681</v>
      </c>
      <c r="D23" s="177">
        <v>220.06</v>
      </c>
      <c r="E23" s="177">
        <v>13.67</v>
      </c>
      <c r="F23" s="176">
        <v>7.2</v>
      </c>
      <c r="G23" s="176">
        <f t="shared" si="2"/>
        <v>240.92999999999998</v>
      </c>
      <c r="H23" s="177">
        <v>220.06</v>
      </c>
      <c r="I23" s="177">
        <v>14.27</v>
      </c>
      <c r="J23" s="177">
        <v>13.67</v>
      </c>
      <c r="K23" s="176">
        <v>0</v>
      </c>
      <c r="L23" s="178">
        <f t="shared" si="3"/>
        <v>248</v>
      </c>
      <c r="M23" s="146" t="s">
        <v>1571</v>
      </c>
      <c r="N23" s="147" t="s">
        <v>1680</v>
      </c>
      <c r="O23" s="148">
        <v>0</v>
      </c>
      <c r="P23" s="159" t="s">
        <v>1557</v>
      </c>
      <c r="Q23" s="159" t="s">
        <v>662</v>
      </c>
      <c r="R23" s="159" t="s">
        <v>1557</v>
      </c>
      <c r="S23" s="159" t="s">
        <v>662</v>
      </c>
      <c r="T23" s="166" t="s">
        <v>1571</v>
      </c>
      <c r="U23" s="159" t="s">
        <v>1680</v>
      </c>
      <c r="V23" s="145">
        <v>0</v>
      </c>
      <c r="W23" s="152" t="s">
        <v>1557</v>
      </c>
      <c r="X23" s="153">
        <v>1.2124074999999998E-2</v>
      </c>
      <c r="Y23" s="154" t="s">
        <v>1557</v>
      </c>
      <c r="Z23" s="156">
        <v>0.11658062500000001</v>
      </c>
      <c r="AA23" s="157" t="s">
        <v>662</v>
      </c>
      <c r="AB23" s="158">
        <v>7.5902725000000004E-2</v>
      </c>
      <c r="AC23" s="159" t="s">
        <v>1557</v>
      </c>
      <c r="AD23" s="155">
        <v>1</v>
      </c>
      <c r="AE23" s="155" t="s">
        <v>1557</v>
      </c>
      <c r="AF23" s="160">
        <v>1.477176E-2</v>
      </c>
      <c r="AG23" s="160" t="s">
        <v>1557</v>
      </c>
      <c r="AH23" s="168">
        <v>0.875</v>
      </c>
      <c r="AI23" s="169" t="s">
        <v>1557</v>
      </c>
    </row>
    <row r="24" spans="1:35" ht="18.75" customHeight="1" thickBot="1" x14ac:dyDescent="0.35">
      <c r="A24" s="125" t="s">
        <v>1721</v>
      </c>
      <c r="B24" s="121">
        <v>643882</v>
      </c>
      <c r="C24" s="121" t="s">
        <v>1681</v>
      </c>
      <c r="D24" s="177">
        <v>220.24</v>
      </c>
      <c r="E24" s="177">
        <v>13.67</v>
      </c>
      <c r="F24" s="176">
        <v>10.8</v>
      </c>
      <c r="G24" s="176">
        <f t="shared" si="2"/>
        <v>244.71</v>
      </c>
      <c r="H24" s="177">
        <v>220.24</v>
      </c>
      <c r="I24" s="177">
        <v>14.27</v>
      </c>
      <c r="J24" s="177">
        <v>13.67</v>
      </c>
      <c r="K24" s="176">
        <v>9</v>
      </c>
      <c r="L24" s="178">
        <f t="shared" si="3"/>
        <v>257.18</v>
      </c>
      <c r="M24" s="146" t="s">
        <v>1570</v>
      </c>
      <c r="N24" s="147">
        <v>5</v>
      </c>
      <c r="O24" s="148">
        <v>9</v>
      </c>
      <c r="P24" s="159" t="s">
        <v>1557</v>
      </c>
      <c r="Q24" s="159" t="s">
        <v>662</v>
      </c>
      <c r="R24" s="159" t="s">
        <v>662</v>
      </c>
      <c r="S24" s="159" t="s">
        <v>662</v>
      </c>
      <c r="T24" s="166" t="s">
        <v>1570</v>
      </c>
      <c r="U24" s="159">
        <v>5</v>
      </c>
      <c r="V24" s="145">
        <v>0</v>
      </c>
      <c r="W24" s="152" t="s">
        <v>1557</v>
      </c>
      <c r="X24" s="153">
        <v>6.3478250000000005E-3</v>
      </c>
      <c r="Y24" s="154" t="s">
        <v>1557</v>
      </c>
      <c r="Z24" s="156">
        <v>0.10899747500000001</v>
      </c>
      <c r="AA24" s="157" t="s">
        <v>662</v>
      </c>
      <c r="AB24" s="158">
        <v>0.11215592499999999</v>
      </c>
      <c r="AC24" s="159" t="s">
        <v>662</v>
      </c>
      <c r="AD24" s="155">
        <v>0.98799999999999999</v>
      </c>
      <c r="AE24" s="155" t="s">
        <v>1557</v>
      </c>
      <c r="AF24" s="160">
        <v>1.0512200000000001E-2</v>
      </c>
      <c r="AG24" s="160" t="s">
        <v>1557</v>
      </c>
      <c r="AH24" s="168">
        <v>0.88500000000000001</v>
      </c>
      <c r="AI24" s="169" t="s">
        <v>1557</v>
      </c>
    </row>
    <row r="25" spans="1:35" ht="18.75" customHeight="1" thickBot="1" x14ac:dyDescent="0.35">
      <c r="A25" s="125" t="s">
        <v>1722</v>
      </c>
      <c r="B25" s="121">
        <v>573256</v>
      </c>
      <c r="C25" s="121" t="s">
        <v>1681</v>
      </c>
      <c r="D25" s="177">
        <v>220.12</v>
      </c>
      <c r="E25" s="177">
        <v>13.67</v>
      </c>
      <c r="F25" s="176">
        <v>7.2</v>
      </c>
      <c r="G25" s="176">
        <f t="shared" si="2"/>
        <v>240.98999999999998</v>
      </c>
      <c r="H25" s="177">
        <v>220.12</v>
      </c>
      <c r="I25" s="177">
        <v>14.27</v>
      </c>
      <c r="J25" s="177">
        <v>13.67</v>
      </c>
      <c r="K25" s="176">
        <v>5.4</v>
      </c>
      <c r="L25" s="178">
        <f t="shared" si="3"/>
        <v>253.46</v>
      </c>
      <c r="M25" s="146" t="s">
        <v>1570</v>
      </c>
      <c r="N25" s="147">
        <v>3</v>
      </c>
      <c r="O25" s="148">
        <v>5.4</v>
      </c>
      <c r="P25" s="159" t="s">
        <v>1557</v>
      </c>
      <c r="Q25" s="159" t="s">
        <v>662</v>
      </c>
      <c r="R25" s="159" t="s">
        <v>662</v>
      </c>
      <c r="S25" s="159" t="s">
        <v>662</v>
      </c>
      <c r="T25" s="166" t="s">
        <v>1570</v>
      </c>
      <c r="U25" s="159">
        <v>3</v>
      </c>
      <c r="V25" s="145">
        <v>6.6067499999999998E-3</v>
      </c>
      <c r="W25" s="152" t="s">
        <v>662</v>
      </c>
      <c r="X25" s="153">
        <v>2.8901400000000001E-2</v>
      </c>
      <c r="Y25" s="154" t="s">
        <v>662</v>
      </c>
      <c r="Z25" s="156">
        <v>0.13315132499999999</v>
      </c>
      <c r="AA25" s="157" t="s">
        <v>662</v>
      </c>
      <c r="AB25" s="158">
        <v>7.0737599999999998E-2</v>
      </c>
      <c r="AC25" s="159" t="s">
        <v>1557</v>
      </c>
      <c r="AD25" s="155">
        <v>0.99132883000000005</v>
      </c>
      <c r="AE25" s="155" t="s">
        <v>1557</v>
      </c>
      <c r="AF25" s="160">
        <v>2.5413139999999997E-2</v>
      </c>
      <c r="AG25" s="160" t="s">
        <v>662</v>
      </c>
      <c r="AH25" s="168">
        <v>0.9</v>
      </c>
      <c r="AI25" s="169" t="s">
        <v>1557</v>
      </c>
    </row>
    <row r="26" spans="1:35" ht="18.75" customHeight="1" thickBot="1" x14ac:dyDescent="0.35">
      <c r="A26" s="125" t="s">
        <v>1723</v>
      </c>
      <c r="B26" s="121">
        <v>572195</v>
      </c>
      <c r="C26" s="121" t="s">
        <v>1681</v>
      </c>
      <c r="D26" s="177">
        <v>218.7</v>
      </c>
      <c r="E26" s="174">
        <v>0</v>
      </c>
      <c r="F26" s="176">
        <v>0</v>
      </c>
      <c r="G26" s="176">
        <f t="shared" si="2"/>
        <v>218.7</v>
      </c>
      <c r="H26" s="177">
        <v>218.7</v>
      </c>
      <c r="I26" s="177">
        <v>14.27</v>
      </c>
      <c r="J26" s="174">
        <v>0</v>
      </c>
      <c r="K26" s="176">
        <v>0</v>
      </c>
      <c r="L26" s="178">
        <f t="shared" si="3"/>
        <v>232.97</v>
      </c>
      <c r="M26" s="146" t="s">
        <v>1571</v>
      </c>
      <c r="N26" s="147" t="s">
        <v>1680</v>
      </c>
      <c r="O26" s="148">
        <v>0</v>
      </c>
      <c r="P26" s="159" t="s">
        <v>662</v>
      </c>
      <c r="Q26" s="159" t="s">
        <v>1557</v>
      </c>
      <c r="R26" s="159" t="s">
        <v>1557</v>
      </c>
      <c r="S26" s="159" t="s">
        <v>1557</v>
      </c>
      <c r="T26" s="166" t="s">
        <v>1571</v>
      </c>
      <c r="U26" s="159" t="s">
        <v>1680</v>
      </c>
      <c r="V26" s="145">
        <v>0</v>
      </c>
      <c r="W26" s="152" t="s">
        <v>662</v>
      </c>
      <c r="X26" s="153">
        <v>2.3300000000000001E-2</v>
      </c>
      <c r="Y26" s="154" t="s">
        <v>662</v>
      </c>
      <c r="Z26" s="156">
        <v>0.50219999999999998</v>
      </c>
      <c r="AA26" s="157" t="s">
        <v>662</v>
      </c>
      <c r="AB26" s="158">
        <v>3.6700000000000003E-2</v>
      </c>
      <c r="AC26" s="159" t="s">
        <v>1557</v>
      </c>
      <c r="AD26" s="155">
        <v>0.91139999999999999</v>
      </c>
      <c r="AE26" s="155" t="s">
        <v>662</v>
      </c>
      <c r="AF26" s="160" t="s">
        <v>1573</v>
      </c>
      <c r="AG26" s="160" t="s">
        <v>662</v>
      </c>
      <c r="AH26" s="168" t="s">
        <v>1680</v>
      </c>
      <c r="AI26" s="169" t="s">
        <v>662</v>
      </c>
    </row>
    <row r="27" spans="1:35" ht="18.75" customHeight="1" thickBot="1" x14ac:dyDescent="0.35">
      <c r="A27" s="125" t="s">
        <v>252</v>
      </c>
      <c r="B27" s="121">
        <v>4487907</v>
      </c>
      <c r="C27" s="121" t="s">
        <v>1681</v>
      </c>
      <c r="D27" s="177">
        <v>244.55</v>
      </c>
      <c r="E27" s="174">
        <v>0</v>
      </c>
      <c r="F27" s="176">
        <v>3.6</v>
      </c>
      <c r="G27" s="176">
        <f t="shared" si="2"/>
        <v>248.15</v>
      </c>
      <c r="H27" s="177">
        <v>244.55</v>
      </c>
      <c r="I27" s="177">
        <v>14.27</v>
      </c>
      <c r="J27" s="174">
        <v>0</v>
      </c>
      <c r="K27" s="176">
        <v>7.2</v>
      </c>
      <c r="L27" s="178">
        <f t="shared" si="3"/>
        <v>266.02</v>
      </c>
      <c r="M27" s="146" t="s">
        <v>1570</v>
      </c>
      <c r="N27" s="147">
        <v>4</v>
      </c>
      <c r="O27" s="148">
        <v>7.2</v>
      </c>
      <c r="P27" s="159" t="s">
        <v>1557</v>
      </c>
      <c r="Q27" s="159" t="s">
        <v>662</v>
      </c>
      <c r="R27" s="159" t="s">
        <v>662</v>
      </c>
      <c r="S27" s="159" t="s">
        <v>662</v>
      </c>
      <c r="T27" s="166" t="s">
        <v>1570</v>
      </c>
      <c r="U27" s="159">
        <v>4</v>
      </c>
      <c r="V27" s="145">
        <v>0</v>
      </c>
      <c r="W27" s="152" t="s">
        <v>1557</v>
      </c>
      <c r="X27" s="153">
        <v>4.1084374999999999E-2</v>
      </c>
      <c r="Y27" s="154" t="s">
        <v>662</v>
      </c>
      <c r="Z27" s="156">
        <v>0.19885839999999996</v>
      </c>
      <c r="AA27" s="157" t="s">
        <v>662</v>
      </c>
      <c r="AB27" s="158">
        <v>4.7618999999999995E-2</v>
      </c>
      <c r="AC27" s="159" t="s">
        <v>1557</v>
      </c>
      <c r="AD27" s="155">
        <v>1</v>
      </c>
      <c r="AE27" s="155" t="s">
        <v>1557</v>
      </c>
      <c r="AF27" s="160">
        <v>1.1862049999999999E-2</v>
      </c>
      <c r="AG27" s="160" t="s">
        <v>1557</v>
      </c>
      <c r="AH27" s="168" t="s">
        <v>1573</v>
      </c>
      <c r="AI27" s="169" t="s">
        <v>662</v>
      </c>
    </row>
    <row r="28" spans="1:35" ht="18.75" customHeight="1" thickBot="1" x14ac:dyDescent="0.35">
      <c r="A28" s="125" t="s">
        <v>254</v>
      </c>
      <c r="B28" s="121">
        <v>4476603</v>
      </c>
      <c r="C28" s="121" t="s">
        <v>1681</v>
      </c>
      <c r="D28" s="177">
        <v>242.87</v>
      </c>
      <c r="E28" s="177">
        <v>13.67</v>
      </c>
      <c r="F28" s="176">
        <v>10.8</v>
      </c>
      <c r="G28" s="176">
        <f t="shared" si="2"/>
        <v>267.34000000000003</v>
      </c>
      <c r="H28" s="177">
        <v>242.87</v>
      </c>
      <c r="I28" s="177">
        <v>14.27</v>
      </c>
      <c r="J28" s="177">
        <v>13.67</v>
      </c>
      <c r="K28" s="176">
        <v>9</v>
      </c>
      <c r="L28" s="178">
        <f t="shared" si="3"/>
        <v>279.81</v>
      </c>
      <c r="M28" s="146" t="s">
        <v>1570</v>
      </c>
      <c r="N28" s="147">
        <v>5</v>
      </c>
      <c r="O28" s="148">
        <v>9</v>
      </c>
      <c r="P28" s="159" t="s">
        <v>1557</v>
      </c>
      <c r="Q28" s="159" t="s">
        <v>662</v>
      </c>
      <c r="R28" s="159" t="s">
        <v>662</v>
      </c>
      <c r="S28" s="159" t="s">
        <v>662</v>
      </c>
      <c r="T28" s="166" t="s">
        <v>1570</v>
      </c>
      <c r="U28" s="159">
        <v>5</v>
      </c>
      <c r="V28" s="145">
        <v>0</v>
      </c>
      <c r="W28" s="152" t="s">
        <v>1557</v>
      </c>
      <c r="X28" s="153">
        <v>1.1463850000000001E-2</v>
      </c>
      <c r="Y28" s="154" t="s">
        <v>1557</v>
      </c>
      <c r="Z28" s="156">
        <v>0.12464172499999999</v>
      </c>
      <c r="AA28" s="157" t="s">
        <v>662</v>
      </c>
      <c r="AB28" s="158">
        <v>9.1850999999999988E-2</v>
      </c>
      <c r="AC28" s="159" t="s">
        <v>662</v>
      </c>
      <c r="AD28" s="155">
        <v>0.98924233500000003</v>
      </c>
      <c r="AE28" s="155" t="s">
        <v>1557</v>
      </c>
      <c r="AF28" s="160">
        <v>6.8459599999999999E-3</v>
      </c>
      <c r="AG28" s="160" t="s">
        <v>1557</v>
      </c>
      <c r="AH28" s="168">
        <v>0.88500000000000001</v>
      </c>
      <c r="AI28" s="169" t="s">
        <v>1557</v>
      </c>
    </row>
    <row r="29" spans="1:35" ht="18.75" customHeight="1" thickBot="1" x14ac:dyDescent="0.35">
      <c r="A29" s="123" t="s">
        <v>255</v>
      </c>
      <c r="B29" s="121">
        <v>737828</v>
      </c>
      <c r="C29" s="121" t="s">
        <v>1681</v>
      </c>
      <c r="D29" s="177">
        <v>244.4</v>
      </c>
      <c r="E29" s="177">
        <v>13.67</v>
      </c>
      <c r="F29" s="176">
        <v>9</v>
      </c>
      <c r="G29" s="176">
        <f t="shared" si="2"/>
        <v>267.07</v>
      </c>
      <c r="H29" s="177">
        <v>244.4</v>
      </c>
      <c r="I29" s="177">
        <v>14.27</v>
      </c>
      <c r="J29" s="177">
        <v>13.67</v>
      </c>
      <c r="K29" s="176">
        <v>10.8</v>
      </c>
      <c r="L29" s="178">
        <f t="shared" si="3"/>
        <v>283.14000000000004</v>
      </c>
      <c r="M29" s="146" t="s">
        <v>1570</v>
      </c>
      <c r="N29" s="147">
        <v>6</v>
      </c>
      <c r="O29" s="148">
        <v>10.8</v>
      </c>
      <c r="P29" s="159" t="s">
        <v>1557</v>
      </c>
      <c r="Q29" s="159" t="s">
        <v>662</v>
      </c>
      <c r="R29" s="159" t="s">
        <v>662</v>
      </c>
      <c r="S29" s="159" t="s">
        <v>662</v>
      </c>
      <c r="T29" s="166" t="s">
        <v>1570</v>
      </c>
      <c r="U29" s="159">
        <v>6</v>
      </c>
      <c r="V29" s="145">
        <v>0</v>
      </c>
      <c r="W29" s="152" t="s">
        <v>1557</v>
      </c>
      <c r="X29" s="153">
        <v>2.322625E-2</v>
      </c>
      <c r="Y29" s="154" t="s">
        <v>1557</v>
      </c>
      <c r="Z29" s="156">
        <v>0.11252704999999999</v>
      </c>
      <c r="AA29" s="157" t="s">
        <v>662</v>
      </c>
      <c r="AB29" s="158">
        <v>2.6551400000000003E-2</v>
      </c>
      <c r="AC29" s="159" t="s">
        <v>1557</v>
      </c>
      <c r="AD29" s="155">
        <v>0.98636363500000002</v>
      </c>
      <c r="AE29" s="155" t="s">
        <v>1557</v>
      </c>
      <c r="AF29" s="160">
        <v>8.3428000000000009E-3</v>
      </c>
      <c r="AG29" s="160" t="s">
        <v>1557</v>
      </c>
      <c r="AH29" s="168">
        <v>0.80500000000000005</v>
      </c>
      <c r="AI29" s="169" t="s">
        <v>1557</v>
      </c>
    </row>
    <row r="30" spans="1:35" ht="18.75" customHeight="1" thickBot="1" x14ac:dyDescent="0.35">
      <c r="A30" s="125" t="s">
        <v>1913</v>
      </c>
      <c r="B30" s="121">
        <v>164160</v>
      </c>
      <c r="C30" s="121" t="s">
        <v>1681</v>
      </c>
      <c r="D30" s="177">
        <v>248.84</v>
      </c>
      <c r="E30" s="177">
        <v>13.67</v>
      </c>
      <c r="F30" s="176">
        <v>9</v>
      </c>
      <c r="G30" s="176">
        <f t="shared" si="2"/>
        <v>271.51</v>
      </c>
      <c r="H30" s="177">
        <v>248.84</v>
      </c>
      <c r="I30" s="177">
        <v>14.27</v>
      </c>
      <c r="J30" s="177">
        <v>13.67</v>
      </c>
      <c r="K30" s="176">
        <v>5.4</v>
      </c>
      <c r="L30" s="178">
        <f t="shared" si="3"/>
        <v>282.18</v>
      </c>
      <c r="M30" s="146" t="s">
        <v>1570</v>
      </c>
      <c r="N30" s="147">
        <v>3</v>
      </c>
      <c r="O30" s="148">
        <v>5.4</v>
      </c>
      <c r="P30" s="159" t="s">
        <v>1557</v>
      </c>
      <c r="Q30" s="159" t="s">
        <v>662</v>
      </c>
      <c r="R30" s="159" t="s">
        <v>662</v>
      </c>
      <c r="S30" s="159" t="s">
        <v>662</v>
      </c>
      <c r="T30" s="166" t="s">
        <v>1570</v>
      </c>
      <c r="U30" s="159">
        <v>3</v>
      </c>
      <c r="V30" s="145">
        <v>0</v>
      </c>
      <c r="W30" s="152" t="s">
        <v>1557</v>
      </c>
      <c r="X30" s="153">
        <v>3.3618400000000007E-2</v>
      </c>
      <c r="Y30" s="154" t="s">
        <v>662</v>
      </c>
      <c r="Z30" s="156">
        <v>5.1306049999999999E-2</v>
      </c>
      <c r="AA30" s="157" t="s">
        <v>1557</v>
      </c>
      <c r="AB30" s="158">
        <v>0.14841812500000001</v>
      </c>
      <c r="AC30" s="159" t="s">
        <v>662</v>
      </c>
      <c r="AD30" s="155">
        <v>0.92841079500000001</v>
      </c>
      <c r="AE30" s="155" t="s">
        <v>662</v>
      </c>
      <c r="AF30" s="160">
        <v>2.7240880000000002E-2</v>
      </c>
      <c r="AG30" s="160" t="s">
        <v>662</v>
      </c>
      <c r="AH30" s="168">
        <v>0.85499999999999998</v>
      </c>
      <c r="AI30" s="169" t="s">
        <v>1557</v>
      </c>
    </row>
    <row r="31" spans="1:35" ht="18.75" customHeight="1" thickBot="1" x14ac:dyDescent="0.35">
      <c r="A31" s="125" t="s">
        <v>1724</v>
      </c>
      <c r="B31" s="121">
        <v>4506006</v>
      </c>
      <c r="C31" s="121" t="s">
        <v>1681</v>
      </c>
      <c r="D31" s="177">
        <v>252.21</v>
      </c>
      <c r="E31" s="177">
        <v>13.67</v>
      </c>
      <c r="F31" s="176">
        <v>10.8</v>
      </c>
      <c r="G31" s="176">
        <f t="shared" si="2"/>
        <v>276.68</v>
      </c>
      <c r="H31" s="177">
        <v>252.21</v>
      </c>
      <c r="I31" s="177">
        <v>14.27</v>
      </c>
      <c r="J31" s="177">
        <v>13.67</v>
      </c>
      <c r="K31" s="176">
        <v>5.4</v>
      </c>
      <c r="L31" s="178">
        <f t="shared" si="3"/>
        <v>285.55</v>
      </c>
      <c r="M31" s="146" t="s">
        <v>1570</v>
      </c>
      <c r="N31" s="147">
        <v>3</v>
      </c>
      <c r="O31" s="148">
        <v>5.4</v>
      </c>
      <c r="P31" s="159" t="s">
        <v>1557</v>
      </c>
      <c r="Q31" s="159" t="s">
        <v>662</v>
      </c>
      <c r="R31" s="159" t="s">
        <v>662</v>
      </c>
      <c r="S31" s="159" t="s">
        <v>662</v>
      </c>
      <c r="T31" s="166" t="s">
        <v>1570</v>
      </c>
      <c r="U31" s="159">
        <v>3</v>
      </c>
      <c r="V31" s="145">
        <v>3.5211249999999999E-3</v>
      </c>
      <c r="W31" s="152" t="s">
        <v>662</v>
      </c>
      <c r="X31" s="153">
        <v>1.8946999999999999E-2</v>
      </c>
      <c r="Y31" s="154" t="s">
        <v>1557</v>
      </c>
      <c r="Z31" s="156">
        <v>7.57575E-3</v>
      </c>
      <c r="AA31" s="157" t="s">
        <v>1557</v>
      </c>
      <c r="AB31" s="158">
        <v>9.6285100000000012E-2</v>
      </c>
      <c r="AC31" s="159" t="s">
        <v>662</v>
      </c>
      <c r="AD31" s="155">
        <v>0.94069900999999989</v>
      </c>
      <c r="AE31" s="155" t="s">
        <v>662</v>
      </c>
      <c r="AF31" s="160">
        <v>1.74057E-2</v>
      </c>
      <c r="AG31" s="160" t="s">
        <v>662</v>
      </c>
      <c r="AH31" s="168">
        <v>0.94</v>
      </c>
      <c r="AI31" s="169" t="s">
        <v>1557</v>
      </c>
    </row>
    <row r="32" spans="1:35" ht="18.75" customHeight="1" thickBot="1" x14ac:dyDescent="0.35">
      <c r="A32" s="125" t="s">
        <v>256</v>
      </c>
      <c r="B32" s="121">
        <v>4485106</v>
      </c>
      <c r="C32" s="121" t="s">
        <v>1681</v>
      </c>
      <c r="D32" s="177">
        <v>234.82</v>
      </c>
      <c r="E32" s="177">
        <v>13.67</v>
      </c>
      <c r="F32" s="176">
        <v>9</v>
      </c>
      <c r="G32" s="176">
        <f t="shared" si="2"/>
        <v>257.49</v>
      </c>
      <c r="H32" s="177">
        <v>234.82</v>
      </c>
      <c r="I32" s="177">
        <v>14.27</v>
      </c>
      <c r="J32" s="177">
        <v>13.67</v>
      </c>
      <c r="K32" s="176">
        <v>10.8</v>
      </c>
      <c r="L32" s="178">
        <f t="shared" si="3"/>
        <v>273.56</v>
      </c>
      <c r="M32" s="146" t="s">
        <v>1570</v>
      </c>
      <c r="N32" s="147">
        <v>6</v>
      </c>
      <c r="O32" s="148">
        <v>10.8</v>
      </c>
      <c r="P32" s="159" t="s">
        <v>1557</v>
      </c>
      <c r="Q32" s="159" t="s">
        <v>662</v>
      </c>
      <c r="R32" s="159" t="s">
        <v>662</v>
      </c>
      <c r="S32" s="159" t="s">
        <v>662</v>
      </c>
      <c r="T32" s="166" t="s">
        <v>1570</v>
      </c>
      <c r="U32" s="159">
        <v>6</v>
      </c>
      <c r="V32" s="145">
        <v>0</v>
      </c>
      <c r="W32" s="152" t="s">
        <v>1557</v>
      </c>
      <c r="X32" s="153">
        <v>1.4581424999999999E-2</v>
      </c>
      <c r="Y32" s="154" t="s">
        <v>1557</v>
      </c>
      <c r="Z32" s="156">
        <v>8.1647000000000004E-3</v>
      </c>
      <c r="AA32" s="157" t="s">
        <v>1557</v>
      </c>
      <c r="AB32" s="158">
        <v>4.1162825E-2</v>
      </c>
      <c r="AC32" s="159" t="s">
        <v>1557</v>
      </c>
      <c r="AD32" s="155">
        <v>0.96915983500000003</v>
      </c>
      <c r="AE32" s="155" t="s">
        <v>1557</v>
      </c>
      <c r="AF32" s="160">
        <v>1.8358589999999998E-2</v>
      </c>
      <c r="AG32" s="160" t="s">
        <v>662</v>
      </c>
      <c r="AH32" s="168">
        <v>0.81</v>
      </c>
      <c r="AI32" s="169" t="s">
        <v>1557</v>
      </c>
    </row>
    <row r="33" spans="1:35" ht="18.75" customHeight="1" thickBot="1" x14ac:dyDescent="0.35">
      <c r="A33" s="125" t="s">
        <v>257</v>
      </c>
      <c r="B33" s="121">
        <v>251836</v>
      </c>
      <c r="C33" s="121" t="s">
        <v>1681</v>
      </c>
      <c r="D33" s="177">
        <v>243.98</v>
      </c>
      <c r="E33" s="177">
        <v>13.67</v>
      </c>
      <c r="F33" s="176">
        <v>12.6</v>
      </c>
      <c r="G33" s="176">
        <f t="shared" si="2"/>
        <v>270.25</v>
      </c>
      <c r="H33" s="177">
        <v>243.98</v>
      </c>
      <c r="I33" s="177">
        <v>14.27</v>
      </c>
      <c r="J33" s="177">
        <v>13.67</v>
      </c>
      <c r="K33" s="176">
        <v>9</v>
      </c>
      <c r="L33" s="178">
        <f t="shared" si="3"/>
        <v>280.92</v>
      </c>
      <c r="M33" s="146" t="s">
        <v>1570</v>
      </c>
      <c r="N33" s="147">
        <v>5</v>
      </c>
      <c r="O33" s="148">
        <v>9</v>
      </c>
      <c r="P33" s="159" t="s">
        <v>1557</v>
      </c>
      <c r="Q33" s="159" t="s">
        <v>662</v>
      </c>
      <c r="R33" s="159" t="s">
        <v>662</v>
      </c>
      <c r="S33" s="159" t="s">
        <v>662</v>
      </c>
      <c r="T33" s="166" t="s">
        <v>1570</v>
      </c>
      <c r="U33" s="159">
        <v>5</v>
      </c>
      <c r="V33" s="145">
        <v>0</v>
      </c>
      <c r="W33" s="152" t="s">
        <v>1557</v>
      </c>
      <c r="X33" s="153">
        <v>2.4480349999999998E-2</v>
      </c>
      <c r="Y33" s="154" t="s">
        <v>1557</v>
      </c>
      <c r="Z33" s="156">
        <v>3.1732575000000006E-2</v>
      </c>
      <c r="AA33" s="157" t="s">
        <v>1557</v>
      </c>
      <c r="AB33" s="158">
        <v>2.7806125000000001E-2</v>
      </c>
      <c r="AC33" s="159" t="s">
        <v>1557</v>
      </c>
      <c r="AD33" s="155">
        <v>0.94336043499999989</v>
      </c>
      <c r="AE33" s="155" t="s">
        <v>662</v>
      </c>
      <c r="AF33" s="160">
        <v>2.1843059999999997E-2</v>
      </c>
      <c r="AG33" s="160" t="s">
        <v>662</v>
      </c>
      <c r="AH33" s="168">
        <v>0.76</v>
      </c>
      <c r="AI33" s="169" t="s">
        <v>1557</v>
      </c>
    </row>
    <row r="34" spans="1:35" ht="18.75" customHeight="1" thickBot="1" x14ac:dyDescent="0.35">
      <c r="A34" s="125" t="s">
        <v>1725</v>
      </c>
      <c r="B34" s="121">
        <v>585467</v>
      </c>
      <c r="C34" s="121" t="s">
        <v>1681</v>
      </c>
      <c r="D34" s="177">
        <v>249.54</v>
      </c>
      <c r="E34" s="177">
        <v>13.67</v>
      </c>
      <c r="F34" s="176">
        <v>9</v>
      </c>
      <c r="G34" s="176">
        <f t="shared" si="2"/>
        <v>272.20999999999998</v>
      </c>
      <c r="H34" s="177">
        <v>249.54</v>
      </c>
      <c r="I34" s="177">
        <v>14.27</v>
      </c>
      <c r="J34" s="177">
        <v>13.67</v>
      </c>
      <c r="K34" s="176">
        <v>10.8</v>
      </c>
      <c r="L34" s="178">
        <f t="shared" si="3"/>
        <v>288.28000000000003</v>
      </c>
      <c r="M34" s="146" t="s">
        <v>1570</v>
      </c>
      <c r="N34" s="147">
        <v>6</v>
      </c>
      <c r="O34" s="148">
        <v>10.8</v>
      </c>
      <c r="P34" s="159" t="s">
        <v>1557</v>
      </c>
      <c r="Q34" s="159" t="s">
        <v>662</v>
      </c>
      <c r="R34" s="159" t="s">
        <v>662</v>
      </c>
      <c r="S34" s="159" t="s">
        <v>662</v>
      </c>
      <c r="T34" s="166" t="s">
        <v>1570</v>
      </c>
      <c r="U34" s="159">
        <v>6</v>
      </c>
      <c r="V34" s="145">
        <v>0</v>
      </c>
      <c r="W34" s="152" t="s">
        <v>1557</v>
      </c>
      <c r="X34" s="153">
        <v>1.5130725000000001E-2</v>
      </c>
      <c r="Y34" s="154" t="s">
        <v>1557</v>
      </c>
      <c r="Z34" s="156">
        <v>3.219325E-2</v>
      </c>
      <c r="AA34" s="157" t="s">
        <v>1557</v>
      </c>
      <c r="AB34" s="158">
        <v>6.1233474999999996E-2</v>
      </c>
      <c r="AC34" s="159" t="s">
        <v>1557</v>
      </c>
      <c r="AD34" s="155">
        <v>0.97754342499999991</v>
      </c>
      <c r="AE34" s="155" t="s">
        <v>1557</v>
      </c>
      <c r="AF34" s="160">
        <v>2.625717E-2</v>
      </c>
      <c r="AG34" s="160" t="s">
        <v>662</v>
      </c>
      <c r="AH34" s="168">
        <v>0.84000000000000008</v>
      </c>
      <c r="AI34" s="169" t="s">
        <v>1557</v>
      </c>
    </row>
    <row r="35" spans="1:35" ht="18.75" customHeight="1" thickBot="1" x14ac:dyDescent="0.35">
      <c r="A35" s="125" t="s">
        <v>258</v>
      </c>
      <c r="B35" s="121">
        <v>409910</v>
      </c>
      <c r="C35" s="121" t="s">
        <v>1681</v>
      </c>
      <c r="D35" s="177">
        <v>247.15</v>
      </c>
      <c r="E35" s="177">
        <v>13.67</v>
      </c>
      <c r="F35" s="176">
        <v>9</v>
      </c>
      <c r="G35" s="176">
        <f t="shared" si="2"/>
        <v>269.82</v>
      </c>
      <c r="H35" s="177">
        <v>247.15</v>
      </c>
      <c r="I35" s="177">
        <v>14.27</v>
      </c>
      <c r="J35" s="177">
        <v>13.67</v>
      </c>
      <c r="K35" s="176">
        <v>10.8</v>
      </c>
      <c r="L35" s="178">
        <f t="shared" si="3"/>
        <v>285.89000000000004</v>
      </c>
      <c r="M35" s="146" t="s">
        <v>1570</v>
      </c>
      <c r="N35" s="147">
        <v>6</v>
      </c>
      <c r="O35" s="148">
        <v>10.8</v>
      </c>
      <c r="P35" s="159" t="s">
        <v>1557</v>
      </c>
      <c r="Q35" s="159" t="s">
        <v>662</v>
      </c>
      <c r="R35" s="159" t="s">
        <v>662</v>
      </c>
      <c r="S35" s="159" t="s">
        <v>662</v>
      </c>
      <c r="T35" s="166" t="s">
        <v>1570</v>
      </c>
      <c r="U35" s="159">
        <v>6</v>
      </c>
      <c r="V35" s="145">
        <v>0</v>
      </c>
      <c r="W35" s="152" t="s">
        <v>1557</v>
      </c>
      <c r="X35" s="153">
        <v>2.2286975000000001E-2</v>
      </c>
      <c r="Y35" s="154" t="s">
        <v>1557</v>
      </c>
      <c r="Z35" s="156">
        <v>0</v>
      </c>
      <c r="AA35" s="157" t="s">
        <v>1557</v>
      </c>
      <c r="AB35" s="158">
        <v>2.1944075E-2</v>
      </c>
      <c r="AC35" s="159" t="s">
        <v>1557</v>
      </c>
      <c r="AD35" s="155">
        <v>0.93201569499999992</v>
      </c>
      <c r="AE35" s="155" t="s">
        <v>662</v>
      </c>
      <c r="AF35" s="160">
        <v>1.500663E-2</v>
      </c>
      <c r="AG35" s="160" t="s">
        <v>1557</v>
      </c>
      <c r="AH35" s="168">
        <v>0.89500000000000002</v>
      </c>
      <c r="AI35" s="169" t="s">
        <v>1557</v>
      </c>
    </row>
    <row r="36" spans="1:35" ht="18.75" customHeight="1" thickBot="1" x14ac:dyDescent="0.35">
      <c r="A36" s="125" t="s">
        <v>1923</v>
      </c>
      <c r="B36" s="229">
        <v>884642</v>
      </c>
      <c r="C36" s="121" t="s">
        <v>1681</v>
      </c>
      <c r="D36" s="177">
        <v>235.69</v>
      </c>
      <c r="E36" s="177">
        <v>13.67</v>
      </c>
      <c r="F36" s="176">
        <v>9</v>
      </c>
      <c r="G36" s="176">
        <f t="shared" si="2"/>
        <v>258.36</v>
      </c>
      <c r="H36" s="177">
        <v>235.69</v>
      </c>
      <c r="I36" s="177">
        <v>14.27</v>
      </c>
      <c r="J36" s="177">
        <v>13.67</v>
      </c>
      <c r="K36" s="176">
        <v>9</v>
      </c>
      <c r="L36" s="178">
        <f t="shared" si="3"/>
        <v>272.63</v>
      </c>
      <c r="M36" s="146" t="s">
        <v>1570</v>
      </c>
      <c r="N36" s="147">
        <v>5</v>
      </c>
      <c r="O36" s="148">
        <v>9</v>
      </c>
      <c r="P36" s="159" t="s">
        <v>1557</v>
      </c>
      <c r="Q36" s="159" t="s">
        <v>662</v>
      </c>
      <c r="R36" s="159" t="s">
        <v>662</v>
      </c>
      <c r="S36" s="159" t="s">
        <v>662</v>
      </c>
      <c r="T36" s="166" t="s">
        <v>1570</v>
      </c>
      <c r="U36" s="159">
        <v>5</v>
      </c>
      <c r="V36" s="145">
        <v>0</v>
      </c>
      <c r="W36" s="152" t="s">
        <v>1557</v>
      </c>
      <c r="X36" s="153">
        <v>2.5510250000000002E-3</v>
      </c>
      <c r="Y36" s="154" t="s">
        <v>1557</v>
      </c>
      <c r="Z36" s="156">
        <v>0.137507975</v>
      </c>
      <c r="AA36" s="157" t="s">
        <v>662</v>
      </c>
      <c r="AB36" s="158">
        <v>5.9050424999999997E-2</v>
      </c>
      <c r="AC36" s="159" t="s">
        <v>1557</v>
      </c>
      <c r="AD36" s="155">
        <v>0.98454194500000003</v>
      </c>
      <c r="AE36" s="155" t="s">
        <v>1557</v>
      </c>
      <c r="AF36" s="160">
        <v>1.7890989999999999E-2</v>
      </c>
      <c r="AG36" s="160" t="s">
        <v>662</v>
      </c>
      <c r="AH36" s="168">
        <v>0.92500000000000004</v>
      </c>
      <c r="AI36" s="169" t="s">
        <v>1557</v>
      </c>
    </row>
    <row r="37" spans="1:35" ht="18.75" customHeight="1" thickBot="1" x14ac:dyDescent="0.35">
      <c r="A37" s="125" t="s">
        <v>1726</v>
      </c>
      <c r="B37" s="121">
        <v>4505701</v>
      </c>
      <c r="C37" s="121" t="s">
        <v>1681</v>
      </c>
      <c r="D37" s="177">
        <v>238.17</v>
      </c>
      <c r="E37" s="177">
        <v>13.67</v>
      </c>
      <c r="F37" s="176">
        <v>10.8</v>
      </c>
      <c r="G37" s="176">
        <f t="shared" si="2"/>
        <v>262.64</v>
      </c>
      <c r="H37" s="177">
        <v>238.17</v>
      </c>
      <c r="I37" s="177">
        <v>14.27</v>
      </c>
      <c r="J37" s="177">
        <v>13.67</v>
      </c>
      <c r="K37" s="176">
        <v>10.8</v>
      </c>
      <c r="L37" s="178">
        <f t="shared" si="3"/>
        <v>276.91000000000003</v>
      </c>
      <c r="M37" s="146" t="s">
        <v>1570</v>
      </c>
      <c r="N37" s="147">
        <v>6</v>
      </c>
      <c r="O37" s="148">
        <v>10.8</v>
      </c>
      <c r="P37" s="159" t="s">
        <v>1557</v>
      </c>
      <c r="Q37" s="159" t="s">
        <v>662</v>
      </c>
      <c r="R37" s="159" t="s">
        <v>662</v>
      </c>
      <c r="S37" s="159" t="s">
        <v>662</v>
      </c>
      <c r="T37" s="166" t="s">
        <v>1570</v>
      </c>
      <c r="U37" s="159">
        <v>6</v>
      </c>
      <c r="V37" s="145">
        <v>0</v>
      </c>
      <c r="W37" s="152" t="s">
        <v>1557</v>
      </c>
      <c r="X37" s="153">
        <v>8.5476500000000004E-3</v>
      </c>
      <c r="Y37" s="154" t="s">
        <v>1557</v>
      </c>
      <c r="Z37" s="156">
        <v>2.5176199999999999E-2</v>
      </c>
      <c r="AA37" s="157" t="s">
        <v>1557</v>
      </c>
      <c r="AB37" s="158">
        <v>8.1914475E-2</v>
      </c>
      <c r="AC37" s="159" t="s">
        <v>662</v>
      </c>
      <c r="AD37" s="155">
        <v>0.993670885</v>
      </c>
      <c r="AE37" s="155" t="s">
        <v>1557</v>
      </c>
      <c r="AF37" s="160">
        <v>5.2944500000000009E-3</v>
      </c>
      <c r="AG37" s="160" t="s">
        <v>1557</v>
      </c>
      <c r="AH37" s="168">
        <v>0.97499999999999998</v>
      </c>
      <c r="AI37" s="169" t="s">
        <v>1557</v>
      </c>
    </row>
    <row r="38" spans="1:35" ht="18.75" customHeight="1" thickBot="1" x14ac:dyDescent="0.35">
      <c r="A38" s="319" t="s">
        <v>265</v>
      </c>
      <c r="B38" s="265">
        <v>313190</v>
      </c>
      <c r="C38" s="121" t="s">
        <v>1681</v>
      </c>
      <c r="D38" s="177">
        <v>251.37</v>
      </c>
      <c r="E38" s="177">
        <v>13.67</v>
      </c>
      <c r="F38" s="176">
        <v>9</v>
      </c>
      <c r="G38" s="176">
        <f t="shared" si="2"/>
        <v>274.04000000000002</v>
      </c>
      <c r="H38" s="177">
        <v>251.37</v>
      </c>
      <c r="I38" s="177">
        <v>14.27</v>
      </c>
      <c r="J38" s="177">
        <v>13.67</v>
      </c>
      <c r="K38" s="176">
        <v>5.4</v>
      </c>
      <c r="L38" s="176">
        <f t="shared" si="3"/>
        <v>284.70999999999998</v>
      </c>
      <c r="M38" s="187" t="s">
        <v>1570</v>
      </c>
      <c r="N38" s="188">
        <v>3</v>
      </c>
      <c r="O38" s="189">
        <v>5.4</v>
      </c>
      <c r="P38" s="159" t="s">
        <v>1557</v>
      </c>
      <c r="Q38" s="159" t="s">
        <v>662</v>
      </c>
      <c r="R38" s="159" t="s">
        <v>662</v>
      </c>
      <c r="S38" s="159" t="s">
        <v>662</v>
      </c>
      <c r="T38" s="166" t="s">
        <v>1570</v>
      </c>
      <c r="U38" s="159">
        <v>3</v>
      </c>
      <c r="V38" s="145">
        <v>0</v>
      </c>
      <c r="W38" s="152" t="s">
        <v>1557</v>
      </c>
      <c r="X38" s="153">
        <v>4.3396275000000005E-2</v>
      </c>
      <c r="Y38" s="154" t="s">
        <v>662</v>
      </c>
      <c r="Z38" s="156">
        <v>1.8257575000000002E-2</v>
      </c>
      <c r="AA38" s="157" t="s">
        <v>1557</v>
      </c>
      <c r="AB38" s="158">
        <v>0.12109845</v>
      </c>
      <c r="AC38" s="159" t="s">
        <v>662</v>
      </c>
      <c r="AD38" s="155">
        <v>0.95705459500000001</v>
      </c>
      <c r="AE38" s="155" t="s">
        <v>662</v>
      </c>
      <c r="AF38" s="160">
        <v>1.760376E-2</v>
      </c>
      <c r="AG38" s="160" t="s">
        <v>662</v>
      </c>
      <c r="AH38" s="168">
        <v>0.90500000000000003</v>
      </c>
      <c r="AI38" s="169" t="s">
        <v>1557</v>
      </c>
    </row>
    <row r="39" spans="1:35" ht="18.75" customHeight="1" thickBot="1" x14ac:dyDescent="0.35">
      <c r="A39" s="223" t="s">
        <v>1942</v>
      </c>
      <c r="B39" s="121">
        <v>928364</v>
      </c>
      <c r="C39" s="121" t="s">
        <v>1681</v>
      </c>
      <c r="D39" s="177">
        <v>231.79</v>
      </c>
      <c r="E39" s="177">
        <v>13.67</v>
      </c>
      <c r="F39" s="176">
        <v>0</v>
      </c>
      <c r="G39" s="176">
        <f t="shared" si="2"/>
        <v>245.45999999999998</v>
      </c>
      <c r="H39" s="177">
        <v>231.79</v>
      </c>
      <c r="I39" s="177">
        <v>14.27</v>
      </c>
      <c r="J39" s="177">
        <v>13.67</v>
      </c>
      <c r="K39" s="176">
        <v>0</v>
      </c>
      <c r="L39" s="178">
        <f t="shared" si="3"/>
        <v>259.73</v>
      </c>
      <c r="M39" s="146" t="s">
        <v>1571</v>
      </c>
      <c r="N39" s="147" t="s">
        <v>1680</v>
      </c>
      <c r="O39" s="148">
        <v>0</v>
      </c>
      <c r="P39" s="159" t="s">
        <v>1557</v>
      </c>
      <c r="Q39" s="159" t="s">
        <v>1557</v>
      </c>
      <c r="R39" s="159" t="s">
        <v>1557</v>
      </c>
      <c r="S39" s="159" t="s">
        <v>662</v>
      </c>
      <c r="T39" s="166" t="s">
        <v>1571</v>
      </c>
      <c r="U39" s="159" t="s">
        <v>1680</v>
      </c>
      <c r="V39" s="145">
        <v>0</v>
      </c>
      <c r="W39" s="152" t="s">
        <v>1557</v>
      </c>
      <c r="X39" s="153">
        <v>1.784825E-2</v>
      </c>
      <c r="Y39" s="154" t="s">
        <v>1557</v>
      </c>
      <c r="Z39" s="156">
        <v>0.30659092499999996</v>
      </c>
      <c r="AA39" s="157" t="s">
        <v>662</v>
      </c>
      <c r="AB39" s="158">
        <v>9.6428550000000002E-2</v>
      </c>
      <c r="AC39" s="159" t="s">
        <v>662</v>
      </c>
      <c r="AD39" s="155">
        <v>0.9671191549999999</v>
      </c>
      <c r="AE39" s="155" t="s">
        <v>662</v>
      </c>
      <c r="AF39" s="160">
        <v>1.7218190000000001E-2</v>
      </c>
      <c r="AG39" s="160" t="s">
        <v>662</v>
      </c>
      <c r="AH39" s="168" t="s">
        <v>1572</v>
      </c>
      <c r="AI39" s="169" t="s">
        <v>662</v>
      </c>
    </row>
    <row r="40" spans="1:35" ht="18.75" customHeight="1" thickBot="1" x14ac:dyDescent="0.35">
      <c r="A40" s="125" t="s">
        <v>1727</v>
      </c>
      <c r="B40" s="121">
        <v>4495306</v>
      </c>
      <c r="C40" s="121" t="s">
        <v>1681</v>
      </c>
      <c r="D40" s="177">
        <v>234.22</v>
      </c>
      <c r="E40" s="177">
        <v>13.67</v>
      </c>
      <c r="F40" s="176">
        <v>7.2</v>
      </c>
      <c r="G40" s="176">
        <f t="shared" si="2"/>
        <v>255.08999999999997</v>
      </c>
      <c r="H40" s="177">
        <v>234.22</v>
      </c>
      <c r="I40" s="177">
        <v>14.27</v>
      </c>
      <c r="J40" s="177">
        <v>13.67</v>
      </c>
      <c r="K40" s="176">
        <v>5.4</v>
      </c>
      <c r="L40" s="178">
        <f t="shared" si="3"/>
        <v>267.56</v>
      </c>
      <c r="M40" s="146" t="s">
        <v>1570</v>
      </c>
      <c r="N40" s="147">
        <v>3</v>
      </c>
      <c r="O40" s="148">
        <v>5.4</v>
      </c>
      <c r="P40" s="159" t="s">
        <v>1557</v>
      </c>
      <c r="Q40" s="159" t="s">
        <v>662</v>
      </c>
      <c r="R40" s="159" t="s">
        <v>662</v>
      </c>
      <c r="S40" s="159" t="s">
        <v>662</v>
      </c>
      <c r="T40" s="166" t="s">
        <v>1570</v>
      </c>
      <c r="U40" s="159">
        <v>3</v>
      </c>
      <c r="V40" s="145">
        <v>0</v>
      </c>
      <c r="W40" s="152" t="s">
        <v>1557</v>
      </c>
      <c r="X40" s="153">
        <v>3.2535399999999999E-2</v>
      </c>
      <c r="Y40" s="154" t="s">
        <v>662</v>
      </c>
      <c r="Z40" s="156">
        <v>8.5501974999999994E-2</v>
      </c>
      <c r="AA40" s="157" t="s">
        <v>1557</v>
      </c>
      <c r="AB40" s="158">
        <v>9.7368425000000008E-2</v>
      </c>
      <c r="AC40" s="159" t="s">
        <v>662</v>
      </c>
      <c r="AD40" s="155">
        <v>0.95992949500000013</v>
      </c>
      <c r="AE40" s="155" t="s">
        <v>662</v>
      </c>
      <c r="AF40" s="160">
        <v>2.1546240000000001E-2</v>
      </c>
      <c r="AG40" s="160" t="s">
        <v>662</v>
      </c>
      <c r="AH40" s="168">
        <v>0.92999999999999994</v>
      </c>
      <c r="AI40" s="169" t="s">
        <v>1557</v>
      </c>
    </row>
    <row r="41" spans="1:35" ht="18.75" customHeight="1" thickBot="1" x14ac:dyDescent="0.35">
      <c r="A41" s="123" t="s">
        <v>267</v>
      </c>
      <c r="B41" s="121">
        <v>890278</v>
      </c>
      <c r="C41" s="121" t="s">
        <v>1681</v>
      </c>
      <c r="D41" s="177">
        <v>251.31</v>
      </c>
      <c r="E41" s="177">
        <v>13.67</v>
      </c>
      <c r="F41" s="176">
        <v>10.8</v>
      </c>
      <c r="G41" s="176">
        <f t="shared" si="2"/>
        <v>275.78000000000003</v>
      </c>
      <c r="H41" s="177">
        <v>251.31</v>
      </c>
      <c r="I41" s="177">
        <v>14.27</v>
      </c>
      <c r="J41" s="177">
        <v>13.67</v>
      </c>
      <c r="K41" s="176">
        <v>7.2</v>
      </c>
      <c r="L41" s="178">
        <f t="shared" si="3"/>
        <v>286.45</v>
      </c>
      <c r="M41" s="146" t="s">
        <v>1570</v>
      </c>
      <c r="N41" s="147">
        <v>4</v>
      </c>
      <c r="O41" s="148">
        <v>7.2</v>
      </c>
      <c r="P41" s="159" t="s">
        <v>1557</v>
      </c>
      <c r="Q41" s="159" t="s">
        <v>662</v>
      </c>
      <c r="R41" s="159" t="s">
        <v>662</v>
      </c>
      <c r="S41" s="159" t="s">
        <v>662</v>
      </c>
      <c r="T41" s="166" t="s">
        <v>1570</v>
      </c>
      <c r="U41" s="159">
        <v>4</v>
      </c>
      <c r="V41" s="145">
        <v>0</v>
      </c>
      <c r="W41" s="152" t="s">
        <v>1557</v>
      </c>
      <c r="X41" s="153">
        <v>2.6899000000000003E-2</v>
      </c>
      <c r="Y41" s="154" t="s">
        <v>662</v>
      </c>
      <c r="Z41" s="156">
        <v>6.3674800000000004E-2</v>
      </c>
      <c r="AA41" s="157" t="s">
        <v>1557</v>
      </c>
      <c r="AB41" s="158">
        <v>9.9257774999999993E-2</v>
      </c>
      <c r="AC41" s="159" t="s">
        <v>662</v>
      </c>
      <c r="AD41" s="155">
        <v>0.98963895499999999</v>
      </c>
      <c r="AE41" s="155" t="s">
        <v>1557</v>
      </c>
      <c r="AF41" s="160">
        <v>1.5927409999999999E-2</v>
      </c>
      <c r="AG41" s="160" t="s">
        <v>662</v>
      </c>
      <c r="AH41" s="168">
        <v>0.87</v>
      </c>
      <c r="AI41" s="169" t="s">
        <v>1557</v>
      </c>
    </row>
    <row r="42" spans="1:35" ht="18.75" customHeight="1" thickBot="1" x14ac:dyDescent="0.35">
      <c r="A42" s="123" t="s">
        <v>1728</v>
      </c>
      <c r="B42" s="121">
        <v>778711</v>
      </c>
      <c r="C42" s="121" t="s">
        <v>1681</v>
      </c>
      <c r="D42" s="177">
        <v>255.68</v>
      </c>
      <c r="E42" s="177">
        <v>13.67</v>
      </c>
      <c r="F42" s="176">
        <v>0</v>
      </c>
      <c r="G42" s="176">
        <f t="shared" si="2"/>
        <v>269.35000000000002</v>
      </c>
      <c r="H42" s="177">
        <v>255.68</v>
      </c>
      <c r="I42" s="177">
        <v>14.27</v>
      </c>
      <c r="J42" s="177">
        <v>13.67</v>
      </c>
      <c r="K42" s="176">
        <v>5.4</v>
      </c>
      <c r="L42" s="178">
        <f t="shared" si="3"/>
        <v>289.02</v>
      </c>
      <c r="M42" s="146" t="s">
        <v>1570</v>
      </c>
      <c r="N42" s="147">
        <v>3</v>
      </c>
      <c r="O42" s="148">
        <v>5.4</v>
      </c>
      <c r="P42" s="159" t="s">
        <v>1557</v>
      </c>
      <c r="Q42" s="159" t="s">
        <v>662</v>
      </c>
      <c r="R42" s="159" t="s">
        <v>662</v>
      </c>
      <c r="S42" s="159" t="s">
        <v>662</v>
      </c>
      <c r="T42" s="166" t="s">
        <v>1570</v>
      </c>
      <c r="U42" s="159">
        <v>3</v>
      </c>
      <c r="V42" s="145">
        <v>0</v>
      </c>
      <c r="W42" s="152" t="s">
        <v>1557</v>
      </c>
      <c r="X42" s="153">
        <v>3.9933300000000005E-2</v>
      </c>
      <c r="Y42" s="154" t="s">
        <v>662</v>
      </c>
      <c r="Z42" s="156">
        <v>0.110242425</v>
      </c>
      <c r="AA42" s="157" t="s">
        <v>662</v>
      </c>
      <c r="AB42" s="158">
        <v>5.7781749999999993E-2</v>
      </c>
      <c r="AC42" s="159" t="s">
        <v>1557</v>
      </c>
      <c r="AD42" s="155">
        <v>0.8865357949999999</v>
      </c>
      <c r="AE42" s="155" t="s">
        <v>662</v>
      </c>
      <c r="AF42" s="160">
        <v>1.7683259999999999E-2</v>
      </c>
      <c r="AG42" s="160" t="s">
        <v>662</v>
      </c>
      <c r="AH42" s="168">
        <v>0.97</v>
      </c>
      <c r="AI42" s="169" t="s">
        <v>1557</v>
      </c>
    </row>
    <row r="43" spans="1:35" ht="18.75" customHeight="1" thickBot="1" x14ac:dyDescent="0.35">
      <c r="A43" s="125" t="s">
        <v>1729</v>
      </c>
      <c r="B43" s="121">
        <v>397750</v>
      </c>
      <c r="C43" s="121" t="s">
        <v>1681</v>
      </c>
      <c r="D43" s="177">
        <v>252.14</v>
      </c>
      <c r="E43" s="174">
        <v>0</v>
      </c>
      <c r="F43" s="176">
        <v>0</v>
      </c>
      <c r="G43" s="176">
        <f t="shared" si="2"/>
        <v>252.14</v>
      </c>
      <c r="H43" s="177">
        <v>252.14</v>
      </c>
      <c r="I43" s="177">
        <v>14.27</v>
      </c>
      <c r="J43" s="174">
        <v>0</v>
      </c>
      <c r="K43" s="176">
        <v>5.4</v>
      </c>
      <c r="L43" s="178">
        <f t="shared" si="3"/>
        <v>271.80999999999995</v>
      </c>
      <c r="M43" s="146" t="s">
        <v>1570</v>
      </c>
      <c r="N43" s="147">
        <v>3</v>
      </c>
      <c r="O43" s="148">
        <v>5.4</v>
      </c>
      <c r="P43" s="159" t="s">
        <v>1557</v>
      </c>
      <c r="Q43" s="159" t="s">
        <v>662</v>
      </c>
      <c r="R43" s="159" t="s">
        <v>662</v>
      </c>
      <c r="S43" s="159" t="s">
        <v>662</v>
      </c>
      <c r="T43" s="166" t="s">
        <v>1570</v>
      </c>
      <c r="U43" s="159">
        <v>3</v>
      </c>
      <c r="V43" s="145">
        <v>0</v>
      </c>
      <c r="W43" s="152" t="s">
        <v>1557</v>
      </c>
      <c r="X43" s="153">
        <v>3.9259249999999996E-2</v>
      </c>
      <c r="Y43" s="154" t="s">
        <v>662</v>
      </c>
      <c r="Z43" s="156">
        <v>3.9675925000000001E-2</v>
      </c>
      <c r="AA43" s="157" t="s">
        <v>1557</v>
      </c>
      <c r="AB43" s="158" t="s">
        <v>667</v>
      </c>
      <c r="AC43" s="159" t="s">
        <v>662</v>
      </c>
      <c r="AD43" s="155">
        <v>1</v>
      </c>
      <c r="AE43" s="155" t="s">
        <v>1557</v>
      </c>
      <c r="AF43" s="160" t="s">
        <v>667</v>
      </c>
      <c r="AG43" s="160" t="s">
        <v>662</v>
      </c>
      <c r="AH43" s="168" t="s">
        <v>1573</v>
      </c>
      <c r="AI43" s="169" t="s">
        <v>662</v>
      </c>
    </row>
    <row r="44" spans="1:35" ht="18.75" customHeight="1" thickBot="1" x14ac:dyDescent="0.35">
      <c r="A44" s="125" t="s">
        <v>272</v>
      </c>
      <c r="B44" s="121">
        <v>512265</v>
      </c>
      <c r="C44" s="121" t="s">
        <v>1681</v>
      </c>
      <c r="D44" s="177">
        <v>226.66</v>
      </c>
      <c r="E44" s="177">
        <v>13.67</v>
      </c>
      <c r="F44" s="176">
        <v>9</v>
      </c>
      <c r="G44" s="176">
        <f t="shared" si="2"/>
        <v>249.32999999999998</v>
      </c>
      <c r="H44" s="177">
        <v>226.66</v>
      </c>
      <c r="I44" s="177">
        <v>14.27</v>
      </c>
      <c r="J44" s="177">
        <v>13.67</v>
      </c>
      <c r="K44" s="176">
        <v>9</v>
      </c>
      <c r="L44" s="178">
        <f t="shared" si="3"/>
        <v>263.60000000000002</v>
      </c>
      <c r="M44" s="146" t="s">
        <v>1570</v>
      </c>
      <c r="N44" s="147">
        <v>5</v>
      </c>
      <c r="O44" s="148">
        <v>9</v>
      </c>
      <c r="P44" s="159" t="s">
        <v>1557</v>
      </c>
      <c r="Q44" s="159" t="s">
        <v>662</v>
      </c>
      <c r="R44" s="159" t="s">
        <v>662</v>
      </c>
      <c r="S44" s="159" t="s">
        <v>662</v>
      </c>
      <c r="T44" s="166" t="s">
        <v>1570</v>
      </c>
      <c r="U44" s="159">
        <v>5</v>
      </c>
      <c r="V44" s="145">
        <v>0</v>
      </c>
      <c r="W44" s="152" t="s">
        <v>1557</v>
      </c>
      <c r="X44" s="153">
        <v>3.9040500000000006E-2</v>
      </c>
      <c r="Y44" s="154" t="s">
        <v>662</v>
      </c>
      <c r="Z44" s="156">
        <v>0.19402510000000001</v>
      </c>
      <c r="AA44" s="157" t="s">
        <v>662</v>
      </c>
      <c r="AB44" s="158">
        <v>6.6672800000000004E-2</v>
      </c>
      <c r="AC44" s="159" t="s">
        <v>1557</v>
      </c>
      <c r="AD44" s="155">
        <v>0.975903615</v>
      </c>
      <c r="AE44" s="155" t="s">
        <v>1557</v>
      </c>
      <c r="AF44" s="160">
        <v>1.1186100000000001E-2</v>
      </c>
      <c r="AG44" s="160" t="s">
        <v>1557</v>
      </c>
      <c r="AH44" s="168">
        <v>0.84000000000000008</v>
      </c>
      <c r="AI44" s="169" t="s">
        <v>1557</v>
      </c>
    </row>
    <row r="45" spans="1:35" ht="18.75" customHeight="1" thickBot="1" x14ac:dyDescent="0.35">
      <c r="A45" s="125" t="s">
        <v>273</v>
      </c>
      <c r="B45" s="121">
        <v>521744</v>
      </c>
      <c r="C45" s="121" t="s">
        <v>1681</v>
      </c>
      <c r="D45" s="177">
        <v>220.25</v>
      </c>
      <c r="E45" s="177">
        <v>13.67</v>
      </c>
      <c r="F45" s="176">
        <v>5.4</v>
      </c>
      <c r="G45" s="176">
        <f t="shared" si="2"/>
        <v>239.32</v>
      </c>
      <c r="H45" s="177">
        <v>220.25</v>
      </c>
      <c r="I45" s="177">
        <v>14.27</v>
      </c>
      <c r="J45" s="177">
        <v>13.67</v>
      </c>
      <c r="K45" s="176">
        <v>7.2</v>
      </c>
      <c r="L45" s="178">
        <f t="shared" si="3"/>
        <v>255.39</v>
      </c>
      <c r="M45" s="146" t="s">
        <v>1570</v>
      </c>
      <c r="N45" s="147">
        <v>4</v>
      </c>
      <c r="O45" s="148">
        <v>7.2</v>
      </c>
      <c r="P45" s="159" t="s">
        <v>1557</v>
      </c>
      <c r="Q45" s="159" t="s">
        <v>662</v>
      </c>
      <c r="R45" s="159" t="s">
        <v>662</v>
      </c>
      <c r="S45" s="159" t="s">
        <v>662</v>
      </c>
      <c r="T45" s="166" t="s">
        <v>1570</v>
      </c>
      <c r="U45" s="159">
        <v>4</v>
      </c>
      <c r="V45" s="145">
        <v>0</v>
      </c>
      <c r="W45" s="152" t="s">
        <v>1557</v>
      </c>
      <c r="X45" s="153">
        <v>3.1936350000000002E-2</v>
      </c>
      <c r="Y45" s="154" t="s">
        <v>662</v>
      </c>
      <c r="Z45" s="156">
        <v>0.17050897500000001</v>
      </c>
      <c r="AA45" s="157" t="s">
        <v>662</v>
      </c>
      <c r="AB45" s="158">
        <v>7.3822750000000006E-2</v>
      </c>
      <c r="AC45" s="159" t="s">
        <v>1557</v>
      </c>
      <c r="AD45" s="155">
        <v>0.79247706500000004</v>
      </c>
      <c r="AE45" s="155" t="s">
        <v>662</v>
      </c>
      <c r="AF45" s="160">
        <v>1.49193E-2</v>
      </c>
      <c r="AG45" s="160" t="s">
        <v>1557</v>
      </c>
      <c r="AH45" s="168">
        <v>0.82000000000000006</v>
      </c>
      <c r="AI45" s="169" t="s">
        <v>1557</v>
      </c>
    </row>
    <row r="46" spans="1:35" ht="18.75" customHeight="1" thickBot="1" x14ac:dyDescent="0.35">
      <c r="A46" s="125" t="s">
        <v>1730</v>
      </c>
      <c r="B46" s="121">
        <v>512346</v>
      </c>
      <c r="C46" s="121" t="s">
        <v>1681</v>
      </c>
      <c r="D46" s="177">
        <v>220.94</v>
      </c>
      <c r="E46" s="177">
        <v>13.67</v>
      </c>
      <c r="F46" s="176">
        <v>3.6</v>
      </c>
      <c r="G46" s="176">
        <f t="shared" si="2"/>
        <v>238.20999999999998</v>
      </c>
      <c r="H46" s="177">
        <v>220.94</v>
      </c>
      <c r="I46" s="177">
        <v>14.27</v>
      </c>
      <c r="J46" s="177">
        <v>13.67</v>
      </c>
      <c r="K46" s="176">
        <v>5.4</v>
      </c>
      <c r="L46" s="178">
        <f t="shared" si="3"/>
        <v>254.28</v>
      </c>
      <c r="M46" s="146" t="s">
        <v>1570</v>
      </c>
      <c r="N46" s="147">
        <v>3</v>
      </c>
      <c r="O46" s="148">
        <v>5.4</v>
      </c>
      <c r="P46" s="159" t="s">
        <v>1557</v>
      </c>
      <c r="Q46" s="159" t="s">
        <v>662</v>
      </c>
      <c r="R46" s="159" t="s">
        <v>662</v>
      </c>
      <c r="S46" s="159" t="s">
        <v>662</v>
      </c>
      <c r="T46" s="166" t="s">
        <v>1570</v>
      </c>
      <c r="U46" s="159">
        <v>3</v>
      </c>
      <c r="V46" s="145">
        <v>0</v>
      </c>
      <c r="W46" s="152" t="s">
        <v>1557</v>
      </c>
      <c r="X46" s="153">
        <v>3.1278874999999998E-2</v>
      </c>
      <c r="Y46" s="154" t="s">
        <v>662</v>
      </c>
      <c r="Z46" s="156">
        <v>0.142353125</v>
      </c>
      <c r="AA46" s="157" t="s">
        <v>662</v>
      </c>
      <c r="AB46" s="158">
        <v>0.14195465000000002</v>
      </c>
      <c r="AC46" s="159" t="s">
        <v>662</v>
      </c>
      <c r="AD46" s="155">
        <v>0.95303030500000008</v>
      </c>
      <c r="AE46" s="155" t="s">
        <v>662</v>
      </c>
      <c r="AF46" s="160">
        <v>7.2835000000000009E-3</v>
      </c>
      <c r="AG46" s="160" t="s">
        <v>1557</v>
      </c>
      <c r="AH46" s="168">
        <v>0.77500000000000002</v>
      </c>
      <c r="AI46" s="169" t="s">
        <v>1557</v>
      </c>
    </row>
    <row r="47" spans="1:35" ht="18.75" customHeight="1" thickBot="1" x14ac:dyDescent="0.35">
      <c r="A47" s="125" t="s">
        <v>1731</v>
      </c>
      <c r="B47" s="121">
        <v>458643</v>
      </c>
      <c r="C47" s="121" t="s">
        <v>1681</v>
      </c>
      <c r="D47" s="177">
        <v>232.38</v>
      </c>
      <c r="E47" s="177">
        <v>13.67</v>
      </c>
      <c r="F47" s="176">
        <v>5.4</v>
      </c>
      <c r="G47" s="176">
        <f t="shared" ref="G47:G78" si="4">SUM(D47:F47)</f>
        <v>251.45</v>
      </c>
      <c r="H47" s="177">
        <v>232.38</v>
      </c>
      <c r="I47" s="177">
        <v>14.27</v>
      </c>
      <c r="J47" s="177">
        <v>13.67</v>
      </c>
      <c r="K47" s="176">
        <v>0</v>
      </c>
      <c r="L47" s="178">
        <f t="shared" si="3"/>
        <v>260.32</v>
      </c>
      <c r="M47" s="146" t="s">
        <v>1571</v>
      </c>
      <c r="N47" s="147" t="s">
        <v>1680</v>
      </c>
      <c r="O47" s="148">
        <v>0</v>
      </c>
      <c r="P47" s="159" t="s">
        <v>1557</v>
      </c>
      <c r="Q47" s="159" t="s">
        <v>662</v>
      </c>
      <c r="R47" s="159" t="s">
        <v>1557</v>
      </c>
      <c r="S47" s="159" t="s">
        <v>662</v>
      </c>
      <c r="T47" s="166" t="s">
        <v>1571</v>
      </c>
      <c r="U47" s="159" t="s">
        <v>1680</v>
      </c>
      <c r="V47" s="145">
        <v>1.3334499999999999E-2</v>
      </c>
      <c r="W47" s="152" t="s">
        <v>662</v>
      </c>
      <c r="X47" s="153">
        <v>6.0052174999999999E-2</v>
      </c>
      <c r="Y47" s="154" t="s">
        <v>662</v>
      </c>
      <c r="Z47" s="156">
        <v>0.21506209999999998</v>
      </c>
      <c r="AA47" s="157" t="s">
        <v>662</v>
      </c>
      <c r="AB47" s="158">
        <v>3.6868674999999997E-2</v>
      </c>
      <c r="AC47" s="159" t="s">
        <v>1557</v>
      </c>
      <c r="AD47" s="155">
        <v>0.98233290500000003</v>
      </c>
      <c r="AE47" s="155" t="s">
        <v>1557</v>
      </c>
      <c r="AF47" s="160">
        <v>1.8184849999999999E-2</v>
      </c>
      <c r="AG47" s="160" t="s">
        <v>662</v>
      </c>
      <c r="AH47" s="168">
        <v>0.97499999999999998</v>
      </c>
      <c r="AI47" s="169" t="s">
        <v>1557</v>
      </c>
    </row>
    <row r="48" spans="1:35" ht="18.75" customHeight="1" thickBot="1" x14ac:dyDescent="0.35">
      <c r="A48" s="208" t="s">
        <v>1732</v>
      </c>
      <c r="B48" s="280">
        <v>628921</v>
      </c>
      <c r="C48" s="121" t="s">
        <v>1681</v>
      </c>
      <c r="D48" s="177">
        <v>228.96</v>
      </c>
      <c r="E48" s="177">
        <v>13.67</v>
      </c>
      <c r="F48" s="176">
        <v>10.8</v>
      </c>
      <c r="G48" s="176">
        <f t="shared" si="4"/>
        <v>253.43</v>
      </c>
      <c r="H48" s="177">
        <v>228.96</v>
      </c>
      <c r="I48" s="177">
        <v>14.27</v>
      </c>
      <c r="J48" s="177">
        <v>13.67</v>
      </c>
      <c r="K48" s="176">
        <v>0</v>
      </c>
      <c r="L48" s="178">
        <f t="shared" si="3"/>
        <v>256.90000000000003</v>
      </c>
      <c r="M48" s="146" t="s">
        <v>1571</v>
      </c>
      <c r="N48" s="147" t="s">
        <v>1680</v>
      </c>
      <c r="O48" s="148">
        <v>0</v>
      </c>
      <c r="P48" s="159" t="s">
        <v>1557</v>
      </c>
      <c r="Q48" s="159" t="s">
        <v>662</v>
      </c>
      <c r="R48" s="159" t="s">
        <v>1557</v>
      </c>
      <c r="S48" s="159" t="s">
        <v>662</v>
      </c>
      <c r="T48" s="166" t="s">
        <v>1571</v>
      </c>
      <c r="U48" s="159" t="s">
        <v>1680</v>
      </c>
      <c r="V48" s="145">
        <v>0</v>
      </c>
      <c r="W48" s="152" t="s">
        <v>1557</v>
      </c>
      <c r="X48" s="153">
        <v>3.5949074999999997E-2</v>
      </c>
      <c r="Y48" s="154" t="s">
        <v>662</v>
      </c>
      <c r="Z48" s="156">
        <v>0.14547114999999999</v>
      </c>
      <c r="AA48" s="157" t="s">
        <v>662</v>
      </c>
      <c r="AB48" s="158">
        <v>9.4435649999999996E-2</v>
      </c>
      <c r="AC48" s="159" t="s">
        <v>662</v>
      </c>
      <c r="AD48" s="155">
        <v>1</v>
      </c>
      <c r="AE48" s="155" t="s">
        <v>1557</v>
      </c>
      <c r="AF48" s="160">
        <v>2.4874649999999998E-2</v>
      </c>
      <c r="AG48" s="160" t="s">
        <v>662</v>
      </c>
      <c r="AH48" s="168" t="s">
        <v>1680</v>
      </c>
      <c r="AI48" s="169" t="s">
        <v>662</v>
      </c>
    </row>
    <row r="49" spans="1:35" ht="18.75" customHeight="1" thickBot="1" x14ac:dyDescent="0.35">
      <c r="A49" s="223" t="s">
        <v>1957</v>
      </c>
      <c r="B49" s="121">
        <v>952010</v>
      </c>
      <c r="C49" s="121" t="s">
        <v>1681</v>
      </c>
      <c r="D49" s="177">
        <v>238.08</v>
      </c>
      <c r="E49" s="177">
        <v>13.67</v>
      </c>
      <c r="F49" s="176">
        <v>1.8</v>
      </c>
      <c r="G49" s="176">
        <f t="shared" si="4"/>
        <v>253.55</v>
      </c>
      <c r="H49" s="177">
        <v>238.08</v>
      </c>
      <c r="I49" s="177">
        <v>14.27</v>
      </c>
      <c r="J49" s="177">
        <v>13.67</v>
      </c>
      <c r="K49" s="176">
        <v>0</v>
      </c>
      <c r="L49" s="176">
        <f t="shared" si="3"/>
        <v>266.02000000000004</v>
      </c>
      <c r="M49" s="146" t="s">
        <v>1571</v>
      </c>
      <c r="N49" s="147" t="s">
        <v>1680</v>
      </c>
      <c r="O49" s="148">
        <v>0</v>
      </c>
      <c r="P49" s="159" t="s">
        <v>1557</v>
      </c>
      <c r="Q49" s="159" t="s">
        <v>662</v>
      </c>
      <c r="R49" s="159" t="s">
        <v>1557</v>
      </c>
      <c r="S49" s="159" t="s">
        <v>662</v>
      </c>
      <c r="T49" s="166" t="s">
        <v>1571</v>
      </c>
      <c r="U49" s="159" t="s">
        <v>1680</v>
      </c>
      <c r="V49" s="145">
        <v>0</v>
      </c>
      <c r="W49" s="152" t="s">
        <v>1557</v>
      </c>
      <c r="X49" s="153">
        <v>6.2508849999999991E-2</v>
      </c>
      <c r="Y49" s="154" t="s">
        <v>662</v>
      </c>
      <c r="Z49" s="156">
        <v>6.4958824999999998E-2</v>
      </c>
      <c r="AA49" s="157" t="s">
        <v>1557</v>
      </c>
      <c r="AB49" s="158">
        <v>8.0225974999999991E-2</v>
      </c>
      <c r="AC49" s="159" t="s">
        <v>1557</v>
      </c>
      <c r="AD49" s="155">
        <v>0.92598038999999999</v>
      </c>
      <c r="AE49" s="155" t="s">
        <v>662</v>
      </c>
      <c r="AF49" s="160">
        <v>1.7066079999999997E-2</v>
      </c>
      <c r="AG49" s="160" t="s">
        <v>662</v>
      </c>
      <c r="AH49" s="168">
        <v>0.93500000000000005</v>
      </c>
      <c r="AI49" s="169" t="s">
        <v>1557</v>
      </c>
    </row>
    <row r="50" spans="1:35" ht="18.75" customHeight="1" thickBot="1" x14ac:dyDescent="0.35">
      <c r="A50" s="123" t="s">
        <v>1733</v>
      </c>
      <c r="B50" s="121">
        <v>909629</v>
      </c>
      <c r="C50" s="121" t="s">
        <v>1681</v>
      </c>
      <c r="D50" s="177">
        <v>242.77</v>
      </c>
      <c r="E50" s="177">
        <v>13.67</v>
      </c>
      <c r="F50" s="176">
        <v>0</v>
      </c>
      <c r="G50" s="176">
        <f t="shared" si="4"/>
        <v>256.44</v>
      </c>
      <c r="H50" s="177">
        <v>242.77</v>
      </c>
      <c r="I50" s="177">
        <v>14.27</v>
      </c>
      <c r="J50" s="177">
        <v>13.67</v>
      </c>
      <c r="K50" s="176">
        <v>0</v>
      </c>
      <c r="L50" s="178">
        <f t="shared" si="3"/>
        <v>270.71000000000004</v>
      </c>
      <c r="M50" s="146" t="s">
        <v>1571</v>
      </c>
      <c r="N50" s="147" t="s">
        <v>1680</v>
      </c>
      <c r="O50" s="148">
        <v>0</v>
      </c>
      <c r="P50" s="159" t="s">
        <v>1557</v>
      </c>
      <c r="Q50" s="159" t="s">
        <v>662</v>
      </c>
      <c r="R50" s="159" t="s">
        <v>1557</v>
      </c>
      <c r="S50" s="159" t="s">
        <v>662</v>
      </c>
      <c r="T50" s="166" t="s">
        <v>1571</v>
      </c>
      <c r="U50" s="159" t="s">
        <v>1680</v>
      </c>
      <c r="V50" s="145">
        <v>0</v>
      </c>
      <c r="W50" s="152" t="s">
        <v>1557</v>
      </c>
      <c r="X50" s="153">
        <v>2.7053325E-2</v>
      </c>
      <c r="Y50" s="154" t="s">
        <v>662</v>
      </c>
      <c r="Z50" s="156">
        <v>2.0667724999999998E-2</v>
      </c>
      <c r="AA50" s="157" t="s">
        <v>1557</v>
      </c>
      <c r="AB50" s="158">
        <v>0.26884055000000001</v>
      </c>
      <c r="AC50" s="159" t="s">
        <v>662</v>
      </c>
      <c r="AD50" s="155">
        <v>1</v>
      </c>
      <c r="AE50" s="155" t="s">
        <v>1557</v>
      </c>
      <c r="AF50" s="160">
        <v>1.6839349999999999E-2</v>
      </c>
      <c r="AG50" s="160" t="s">
        <v>662</v>
      </c>
      <c r="AH50" s="168">
        <v>0.75</v>
      </c>
      <c r="AI50" s="169" t="s">
        <v>662</v>
      </c>
    </row>
    <row r="51" spans="1:35" ht="18.75" customHeight="1" thickBot="1" x14ac:dyDescent="0.35">
      <c r="A51" s="125" t="s">
        <v>1734</v>
      </c>
      <c r="B51" s="121">
        <v>488143</v>
      </c>
      <c r="C51" s="121" t="s">
        <v>1681</v>
      </c>
      <c r="D51" s="177">
        <v>222.97</v>
      </c>
      <c r="E51" s="177">
        <v>13.67</v>
      </c>
      <c r="F51" s="176">
        <v>7.2</v>
      </c>
      <c r="G51" s="176">
        <f t="shared" si="4"/>
        <v>243.83999999999997</v>
      </c>
      <c r="H51" s="177">
        <v>222.97</v>
      </c>
      <c r="I51" s="177">
        <v>14.27</v>
      </c>
      <c r="J51" s="177">
        <v>13.67</v>
      </c>
      <c r="K51" s="176">
        <v>0</v>
      </c>
      <c r="L51" s="178">
        <f t="shared" si="3"/>
        <v>250.91</v>
      </c>
      <c r="M51" s="146" t="s">
        <v>1571</v>
      </c>
      <c r="N51" s="147" t="s">
        <v>1680</v>
      </c>
      <c r="O51" s="148">
        <v>0</v>
      </c>
      <c r="P51" s="159" t="s">
        <v>1557</v>
      </c>
      <c r="Q51" s="159" t="s">
        <v>662</v>
      </c>
      <c r="R51" s="159" t="s">
        <v>1557</v>
      </c>
      <c r="S51" s="159" t="s">
        <v>662</v>
      </c>
      <c r="T51" s="166" t="s">
        <v>1571</v>
      </c>
      <c r="U51" s="159" t="s">
        <v>1680</v>
      </c>
      <c r="V51" s="145">
        <v>0</v>
      </c>
      <c r="W51" s="152" t="s">
        <v>1557</v>
      </c>
      <c r="X51" s="153">
        <v>5.3157875E-2</v>
      </c>
      <c r="Y51" s="154" t="s">
        <v>662</v>
      </c>
      <c r="Z51" s="156">
        <v>7.2093549999999992E-2</v>
      </c>
      <c r="AA51" s="157" t="s">
        <v>1557</v>
      </c>
      <c r="AB51" s="158">
        <v>8.7201424999999999E-2</v>
      </c>
      <c r="AC51" s="159" t="s">
        <v>662</v>
      </c>
      <c r="AD51" s="155">
        <v>0.98809354999999999</v>
      </c>
      <c r="AE51" s="155" t="s">
        <v>1557</v>
      </c>
      <c r="AF51" s="160">
        <v>2.7681749999999998E-2</v>
      </c>
      <c r="AG51" s="160" t="s">
        <v>662</v>
      </c>
      <c r="AH51" s="168">
        <v>0.755</v>
      </c>
      <c r="AI51" s="169" t="s">
        <v>1557</v>
      </c>
    </row>
    <row r="52" spans="1:35" ht="18.75" customHeight="1" thickBot="1" x14ac:dyDescent="0.35">
      <c r="A52" s="125" t="s">
        <v>1735</v>
      </c>
      <c r="B52" s="121">
        <v>392847</v>
      </c>
      <c r="C52" s="121" t="s">
        <v>1681</v>
      </c>
      <c r="D52" s="177">
        <v>238.01</v>
      </c>
      <c r="E52" s="177">
        <v>13.67</v>
      </c>
      <c r="F52" s="176">
        <v>9</v>
      </c>
      <c r="G52" s="176">
        <f t="shared" si="4"/>
        <v>260.67999999999995</v>
      </c>
      <c r="H52" s="177">
        <v>238.01</v>
      </c>
      <c r="I52" s="177">
        <v>14.27</v>
      </c>
      <c r="J52" s="177">
        <v>13.67</v>
      </c>
      <c r="K52" s="176">
        <v>7.2</v>
      </c>
      <c r="L52" s="178">
        <f t="shared" si="3"/>
        <v>273.14999999999998</v>
      </c>
      <c r="M52" s="146" t="s">
        <v>1570</v>
      </c>
      <c r="N52" s="147">
        <v>4</v>
      </c>
      <c r="O52" s="148">
        <v>7.2</v>
      </c>
      <c r="P52" s="159" t="s">
        <v>1557</v>
      </c>
      <c r="Q52" s="159" t="s">
        <v>662</v>
      </c>
      <c r="R52" s="159" t="s">
        <v>662</v>
      </c>
      <c r="S52" s="159" t="s">
        <v>662</v>
      </c>
      <c r="T52" s="166" t="s">
        <v>1570</v>
      </c>
      <c r="U52" s="159">
        <v>4</v>
      </c>
      <c r="V52" s="145">
        <v>0</v>
      </c>
      <c r="W52" s="152" t="s">
        <v>1557</v>
      </c>
      <c r="X52" s="153">
        <v>2.22848E-2</v>
      </c>
      <c r="Y52" s="154" t="s">
        <v>1557</v>
      </c>
      <c r="Z52" s="156">
        <v>0.114258025</v>
      </c>
      <c r="AA52" s="157" t="s">
        <v>662</v>
      </c>
      <c r="AB52" s="158">
        <v>8.8969624999999997E-2</v>
      </c>
      <c r="AC52" s="159" t="s">
        <v>662</v>
      </c>
      <c r="AD52" s="155">
        <v>0.98638889000000007</v>
      </c>
      <c r="AE52" s="155" t="s">
        <v>1557</v>
      </c>
      <c r="AF52" s="160">
        <v>2.875778E-2</v>
      </c>
      <c r="AG52" s="160" t="s">
        <v>662</v>
      </c>
      <c r="AH52" s="168">
        <v>0.9</v>
      </c>
      <c r="AI52" s="169" t="s">
        <v>1557</v>
      </c>
    </row>
    <row r="53" spans="1:35" ht="18.75" customHeight="1" thickBot="1" x14ac:dyDescent="0.35">
      <c r="A53" s="125" t="s">
        <v>1736</v>
      </c>
      <c r="B53" s="121">
        <v>388122</v>
      </c>
      <c r="C53" s="121" t="s">
        <v>1681</v>
      </c>
      <c r="D53" s="177">
        <v>253.5</v>
      </c>
      <c r="E53" s="177">
        <v>13.67</v>
      </c>
      <c r="F53" s="176">
        <v>0</v>
      </c>
      <c r="G53" s="176">
        <f t="shared" si="4"/>
        <v>267.17</v>
      </c>
      <c r="H53" s="177">
        <v>253.5</v>
      </c>
      <c r="I53" s="177">
        <v>14.27</v>
      </c>
      <c r="J53" s="177">
        <v>13.67</v>
      </c>
      <c r="K53" s="176">
        <v>0</v>
      </c>
      <c r="L53" s="178">
        <f t="shared" si="3"/>
        <v>281.44</v>
      </c>
      <c r="M53" s="146" t="s">
        <v>1570</v>
      </c>
      <c r="N53" s="147">
        <v>0</v>
      </c>
      <c r="O53" s="148">
        <v>0</v>
      </c>
      <c r="P53" s="159" t="s">
        <v>1557</v>
      </c>
      <c r="Q53" s="159" t="s">
        <v>662</v>
      </c>
      <c r="R53" s="159" t="s">
        <v>662</v>
      </c>
      <c r="S53" s="159" t="s">
        <v>662</v>
      </c>
      <c r="T53" s="166" t="s">
        <v>1570</v>
      </c>
      <c r="U53" s="159">
        <v>0</v>
      </c>
      <c r="V53" s="145" t="s">
        <v>667</v>
      </c>
      <c r="W53" s="152" t="s">
        <v>662</v>
      </c>
      <c r="X53" s="153" t="s">
        <v>667</v>
      </c>
      <c r="Y53" s="154" t="s">
        <v>662</v>
      </c>
      <c r="Z53" s="156" t="s">
        <v>667</v>
      </c>
      <c r="AA53" s="157" t="s">
        <v>662</v>
      </c>
      <c r="AB53" s="158" t="s">
        <v>667</v>
      </c>
      <c r="AC53" s="159" t="s">
        <v>662</v>
      </c>
      <c r="AD53" s="155" t="s">
        <v>667</v>
      </c>
      <c r="AE53" s="155" t="s">
        <v>662</v>
      </c>
      <c r="AF53" s="160" t="s">
        <v>667</v>
      </c>
      <c r="AG53" s="160" t="s">
        <v>662</v>
      </c>
      <c r="AH53" s="168" t="s">
        <v>1573</v>
      </c>
      <c r="AI53" s="169" t="s">
        <v>662</v>
      </c>
    </row>
    <row r="54" spans="1:35" ht="18.75" customHeight="1" thickBot="1" x14ac:dyDescent="0.35">
      <c r="A54" s="125" t="s">
        <v>1737</v>
      </c>
      <c r="B54" s="121">
        <v>906492</v>
      </c>
      <c r="C54" s="121" t="s">
        <v>1681</v>
      </c>
      <c r="D54" s="177">
        <v>245.76</v>
      </c>
      <c r="E54" s="177">
        <v>13.67</v>
      </c>
      <c r="F54" s="176">
        <v>7.2</v>
      </c>
      <c r="G54" s="176">
        <f t="shared" si="4"/>
        <v>266.63</v>
      </c>
      <c r="H54" s="177">
        <v>245.76</v>
      </c>
      <c r="I54" s="177">
        <v>14.27</v>
      </c>
      <c r="J54" s="177">
        <v>13.67</v>
      </c>
      <c r="K54" s="176">
        <v>7.2</v>
      </c>
      <c r="L54" s="178">
        <f t="shared" si="3"/>
        <v>280.89999999999998</v>
      </c>
      <c r="M54" s="146" t="s">
        <v>1570</v>
      </c>
      <c r="N54" s="147">
        <v>4</v>
      </c>
      <c r="O54" s="148">
        <v>7.2</v>
      </c>
      <c r="P54" s="159" t="s">
        <v>1557</v>
      </c>
      <c r="Q54" s="159" t="s">
        <v>662</v>
      </c>
      <c r="R54" s="159" t="s">
        <v>662</v>
      </c>
      <c r="S54" s="159" t="s">
        <v>662</v>
      </c>
      <c r="T54" s="166" t="s">
        <v>1570</v>
      </c>
      <c r="U54" s="159">
        <v>4</v>
      </c>
      <c r="V54" s="145">
        <v>0</v>
      </c>
      <c r="W54" s="152" t="s">
        <v>1557</v>
      </c>
      <c r="X54" s="153">
        <v>3.2712649999999996E-2</v>
      </c>
      <c r="Y54" s="154" t="s">
        <v>662</v>
      </c>
      <c r="Z54" s="156">
        <v>2.7496799999999998E-2</v>
      </c>
      <c r="AA54" s="157" t="s">
        <v>1557</v>
      </c>
      <c r="AB54" s="158">
        <v>0.12345159999999999</v>
      </c>
      <c r="AC54" s="159" t="s">
        <v>662</v>
      </c>
      <c r="AD54" s="155">
        <v>0.99523809499999993</v>
      </c>
      <c r="AE54" s="155" t="s">
        <v>1557</v>
      </c>
      <c r="AF54" s="160">
        <v>2.1418329999999999E-2</v>
      </c>
      <c r="AG54" s="160" t="s">
        <v>662</v>
      </c>
      <c r="AH54" s="168">
        <v>1</v>
      </c>
      <c r="AI54" s="169" t="s">
        <v>1557</v>
      </c>
    </row>
    <row r="55" spans="1:35" ht="18.75" customHeight="1" thickBot="1" x14ac:dyDescent="0.35">
      <c r="A55" s="290" t="s">
        <v>1639</v>
      </c>
      <c r="B55" s="215">
        <v>890022</v>
      </c>
      <c r="C55" s="121" t="s">
        <v>1681</v>
      </c>
      <c r="D55" s="177">
        <v>241.68</v>
      </c>
      <c r="E55" s="177">
        <v>13.67</v>
      </c>
      <c r="F55" s="176">
        <v>9</v>
      </c>
      <c r="G55" s="176">
        <f t="shared" si="4"/>
        <v>264.35000000000002</v>
      </c>
      <c r="H55" s="177">
        <v>241.68</v>
      </c>
      <c r="I55" s="177">
        <v>14.27</v>
      </c>
      <c r="J55" s="177">
        <v>13.67</v>
      </c>
      <c r="K55" s="176">
        <v>3.6</v>
      </c>
      <c r="L55" s="178">
        <f t="shared" si="3"/>
        <v>273.22000000000003</v>
      </c>
      <c r="M55" s="146" t="s">
        <v>1570</v>
      </c>
      <c r="N55" s="147">
        <v>2</v>
      </c>
      <c r="O55" s="148">
        <v>3.6</v>
      </c>
      <c r="P55" s="159" t="s">
        <v>1557</v>
      </c>
      <c r="Q55" s="159" t="s">
        <v>662</v>
      </c>
      <c r="R55" s="159" t="s">
        <v>662</v>
      </c>
      <c r="S55" s="159" t="s">
        <v>662</v>
      </c>
      <c r="T55" s="166" t="s">
        <v>1570</v>
      </c>
      <c r="U55" s="159">
        <v>2</v>
      </c>
      <c r="V55" s="145">
        <v>0</v>
      </c>
      <c r="W55" s="152" t="s">
        <v>1557</v>
      </c>
      <c r="X55" s="153">
        <v>2.6633050000000002E-2</v>
      </c>
      <c r="Y55" s="154" t="s">
        <v>662</v>
      </c>
      <c r="Z55" s="156">
        <v>0.14350740000000001</v>
      </c>
      <c r="AA55" s="157" t="s">
        <v>662</v>
      </c>
      <c r="AB55" s="158">
        <v>7.5714299999999998E-2</v>
      </c>
      <c r="AC55" s="159" t="s">
        <v>1557</v>
      </c>
      <c r="AD55" s="155">
        <v>0.90526316000000007</v>
      </c>
      <c r="AE55" s="155" t="s">
        <v>662</v>
      </c>
      <c r="AF55" s="160">
        <v>3.2000500000000001E-2</v>
      </c>
      <c r="AG55" s="160" t="s">
        <v>662</v>
      </c>
      <c r="AH55" s="168">
        <v>0.52499999999999991</v>
      </c>
      <c r="AI55" s="169" t="s">
        <v>662</v>
      </c>
    </row>
    <row r="56" spans="1:35" ht="18.75" customHeight="1" thickBot="1" x14ac:dyDescent="0.35">
      <c r="A56" s="122" t="s">
        <v>286</v>
      </c>
      <c r="B56" s="121">
        <v>895172</v>
      </c>
      <c r="C56" s="121" t="s">
        <v>1681</v>
      </c>
      <c r="D56" s="177">
        <v>227.69</v>
      </c>
      <c r="E56" s="174">
        <v>0</v>
      </c>
      <c r="F56" s="176">
        <v>0</v>
      </c>
      <c r="G56" s="176">
        <f t="shared" si="4"/>
        <v>227.69</v>
      </c>
      <c r="H56" s="177">
        <v>227.69</v>
      </c>
      <c r="I56" s="177">
        <v>14.27</v>
      </c>
      <c r="J56" s="174">
        <v>0</v>
      </c>
      <c r="K56" s="176">
        <v>5.4</v>
      </c>
      <c r="L56" s="178">
        <f t="shared" si="3"/>
        <v>247.36</v>
      </c>
      <c r="M56" s="146" t="s">
        <v>1570</v>
      </c>
      <c r="N56" s="147">
        <v>3</v>
      </c>
      <c r="O56" s="148">
        <v>5.4</v>
      </c>
      <c r="P56" s="159" t="s">
        <v>1557</v>
      </c>
      <c r="Q56" s="159" t="s">
        <v>662</v>
      </c>
      <c r="R56" s="159" t="s">
        <v>662</v>
      </c>
      <c r="S56" s="159" t="s">
        <v>662</v>
      </c>
      <c r="T56" s="166" t="s">
        <v>1570</v>
      </c>
      <c r="U56" s="159">
        <v>3</v>
      </c>
      <c r="V56" s="145">
        <v>0</v>
      </c>
      <c r="W56" s="152" t="s">
        <v>1557</v>
      </c>
      <c r="X56" s="153">
        <v>9.8788999999999995E-3</v>
      </c>
      <c r="Y56" s="154" t="s">
        <v>1557</v>
      </c>
      <c r="Z56" s="156">
        <v>0.19763857499999998</v>
      </c>
      <c r="AA56" s="157" t="s">
        <v>662</v>
      </c>
      <c r="AB56" s="158" t="s">
        <v>667</v>
      </c>
      <c r="AC56" s="159" t="s">
        <v>662</v>
      </c>
      <c r="AD56" s="155">
        <v>1</v>
      </c>
      <c r="AE56" s="155" t="s">
        <v>1557</v>
      </c>
      <c r="AF56" s="160">
        <v>1.8057699999999999E-2</v>
      </c>
      <c r="AG56" s="160" t="s">
        <v>662</v>
      </c>
      <c r="AH56" s="168">
        <v>0.73499999999999999</v>
      </c>
      <c r="AI56" s="169" t="s">
        <v>662</v>
      </c>
    </row>
    <row r="57" spans="1:35" ht="18.75" customHeight="1" thickBot="1" x14ac:dyDescent="0.35">
      <c r="A57" s="125" t="s">
        <v>1738</v>
      </c>
      <c r="B57" s="121">
        <v>860191</v>
      </c>
      <c r="C57" s="121" t="s">
        <v>1681</v>
      </c>
      <c r="D57" s="177">
        <v>247.08</v>
      </c>
      <c r="E57" s="177">
        <v>13.67</v>
      </c>
      <c r="F57" s="176">
        <v>7.2</v>
      </c>
      <c r="G57" s="176">
        <f t="shared" si="4"/>
        <v>267.95</v>
      </c>
      <c r="H57" s="177">
        <v>247.08</v>
      </c>
      <c r="I57" s="177">
        <v>14.27</v>
      </c>
      <c r="J57" s="177">
        <v>13.67</v>
      </c>
      <c r="K57" s="176">
        <v>7.2</v>
      </c>
      <c r="L57" s="178">
        <f t="shared" si="3"/>
        <v>282.22000000000003</v>
      </c>
      <c r="M57" s="146" t="s">
        <v>1570</v>
      </c>
      <c r="N57" s="147">
        <v>4</v>
      </c>
      <c r="O57" s="148">
        <v>7.2</v>
      </c>
      <c r="P57" s="159" t="s">
        <v>1557</v>
      </c>
      <c r="Q57" s="159" t="s">
        <v>662</v>
      </c>
      <c r="R57" s="159" t="s">
        <v>662</v>
      </c>
      <c r="S57" s="159" t="s">
        <v>662</v>
      </c>
      <c r="T57" s="166" t="s">
        <v>1570</v>
      </c>
      <c r="U57" s="159">
        <v>4</v>
      </c>
      <c r="V57" s="145">
        <v>0</v>
      </c>
      <c r="W57" s="152" t="s">
        <v>1557</v>
      </c>
      <c r="X57" s="153">
        <v>3.3052025000000006E-2</v>
      </c>
      <c r="Y57" s="154" t="s">
        <v>662</v>
      </c>
      <c r="Z57" s="156">
        <v>0.12557404999999999</v>
      </c>
      <c r="AA57" s="157" t="s">
        <v>662</v>
      </c>
      <c r="AB57" s="158">
        <v>5.2499999999999998E-2</v>
      </c>
      <c r="AC57" s="159" t="s">
        <v>1557</v>
      </c>
      <c r="AD57" s="155">
        <v>0.97111801500000006</v>
      </c>
      <c r="AE57" s="155" t="s">
        <v>1557</v>
      </c>
      <c r="AF57" s="160">
        <v>1.9818880000000001E-2</v>
      </c>
      <c r="AG57" s="160" t="s">
        <v>662</v>
      </c>
      <c r="AH57" s="168">
        <v>0.81</v>
      </c>
      <c r="AI57" s="169" t="s">
        <v>1557</v>
      </c>
    </row>
    <row r="58" spans="1:35" ht="18.75" customHeight="1" thickBot="1" x14ac:dyDescent="0.35">
      <c r="A58" s="123" t="s">
        <v>1739</v>
      </c>
      <c r="B58" s="121">
        <v>899038</v>
      </c>
      <c r="C58" s="121" t="s">
        <v>1681</v>
      </c>
      <c r="D58" s="177">
        <v>241.19</v>
      </c>
      <c r="E58" s="177">
        <v>13.67</v>
      </c>
      <c r="F58" s="176">
        <v>3.6</v>
      </c>
      <c r="G58" s="176">
        <f t="shared" si="4"/>
        <v>258.45999999999998</v>
      </c>
      <c r="H58" s="177">
        <v>241.19</v>
      </c>
      <c r="I58" s="177">
        <v>14.27</v>
      </c>
      <c r="J58" s="177">
        <v>13.67</v>
      </c>
      <c r="K58" s="176">
        <v>0</v>
      </c>
      <c r="L58" s="178">
        <f t="shared" si="3"/>
        <v>269.13</v>
      </c>
      <c r="M58" s="146" t="s">
        <v>1571</v>
      </c>
      <c r="N58" s="147" t="s">
        <v>1680</v>
      </c>
      <c r="O58" s="148">
        <v>0</v>
      </c>
      <c r="P58" s="159" t="s">
        <v>1557</v>
      </c>
      <c r="Q58" s="159" t="s">
        <v>662</v>
      </c>
      <c r="R58" s="159" t="s">
        <v>1557</v>
      </c>
      <c r="S58" s="159" t="s">
        <v>662</v>
      </c>
      <c r="T58" s="166" t="s">
        <v>1571</v>
      </c>
      <c r="U58" s="159" t="s">
        <v>1680</v>
      </c>
      <c r="V58" s="145">
        <v>0</v>
      </c>
      <c r="W58" s="152" t="s">
        <v>1557</v>
      </c>
      <c r="X58" s="153">
        <v>2.2964949999999998E-2</v>
      </c>
      <c r="Y58" s="154" t="s">
        <v>1557</v>
      </c>
      <c r="Z58" s="156">
        <v>0.147504475</v>
      </c>
      <c r="AA58" s="157" t="s">
        <v>662</v>
      </c>
      <c r="AB58" s="158">
        <v>0.14339245</v>
      </c>
      <c r="AC58" s="159" t="s">
        <v>662</v>
      </c>
      <c r="AD58" s="155">
        <v>0.89251493999999998</v>
      </c>
      <c r="AE58" s="155" t="s">
        <v>662</v>
      </c>
      <c r="AF58" s="160">
        <v>1.3821119999999999E-2</v>
      </c>
      <c r="AG58" s="160" t="s">
        <v>1557</v>
      </c>
      <c r="AH58" s="168">
        <v>0.77500000000000002</v>
      </c>
      <c r="AI58" s="169" t="s">
        <v>1557</v>
      </c>
    </row>
    <row r="59" spans="1:35" ht="18.75" customHeight="1" thickBot="1" x14ac:dyDescent="0.35">
      <c r="A59" s="125" t="s">
        <v>1740</v>
      </c>
      <c r="B59" s="121">
        <v>537489</v>
      </c>
      <c r="C59" s="121" t="s">
        <v>1681</v>
      </c>
      <c r="D59" s="177">
        <v>228.86</v>
      </c>
      <c r="E59" s="177">
        <v>13.67</v>
      </c>
      <c r="F59" s="176">
        <v>7.2</v>
      </c>
      <c r="G59" s="176">
        <f t="shared" si="4"/>
        <v>249.73</v>
      </c>
      <c r="H59" s="177">
        <v>228.86</v>
      </c>
      <c r="I59" s="177">
        <v>14.27</v>
      </c>
      <c r="J59" s="177">
        <v>13.67</v>
      </c>
      <c r="K59" s="176">
        <v>0</v>
      </c>
      <c r="L59" s="178">
        <f t="shared" si="3"/>
        <v>256.8</v>
      </c>
      <c r="M59" s="146" t="s">
        <v>1571</v>
      </c>
      <c r="N59" s="147" t="s">
        <v>1680</v>
      </c>
      <c r="O59" s="148">
        <v>0</v>
      </c>
      <c r="P59" s="159" t="s">
        <v>1557</v>
      </c>
      <c r="Q59" s="159" t="s">
        <v>662</v>
      </c>
      <c r="R59" s="159" t="s">
        <v>1557</v>
      </c>
      <c r="S59" s="159" t="s">
        <v>662</v>
      </c>
      <c r="T59" s="166" t="s">
        <v>1571</v>
      </c>
      <c r="U59" s="159" t="s">
        <v>1680</v>
      </c>
      <c r="V59" s="145">
        <v>0</v>
      </c>
      <c r="W59" s="152" t="s">
        <v>1557</v>
      </c>
      <c r="X59" s="153">
        <v>2.3365225E-2</v>
      </c>
      <c r="Y59" s="154" t="s">
        <v>1557</v>
      </c>
      <c r="Z59" s="156">
        <v>3.12354E-2</v>
      </c>
      <c r="AA59" s="157" t="s">
        <v>1557</v>
      </c>
      <c r="AB59" s="158">
        <v>3.1029000000000001E-2</v>
      </c>
      <c r="AC59" s="159" t="s">
        <v>1557</v>
      </c>
      <c r="AD59" s="155">
        <v>0.97864396500000006</v>
      </c>
      <c r="AE59" s="155" t="s">
        <v>1557</v>
      </c>
      <c r="AF59" s="160">
        <v>2.357412E-2</v>
      </c>
      <c r="AG59" s="160" t="s">
        <v>662</v>
      </c>
      <c r="AH59" s="168">
        <v>0.875</v>
      </c>
      <c r="AI59" s="169" t="s">
        <v>1557</v>
      </c>
    </row>
    <row r="60" spans="1:35" ht="18.75" customHeight="1" thickBot="1" x14ac:dyDescent="0.35">
      <c r="A60" s="125" t="s">
        <v>291</v>
      </c>
      <c r="B60" s="121">
        <v>4499204</v>
      </c>
      <c r="C60" s="121" t="s">
        <v>1681</v>
      </c>
      <c r="D60" s="177">
        <v>226.22</v>
      </c>
      <c r="E60" s="177">
        <v>13.67</v>
      </c>
      <c r="F60" s="176">
        <v>9</v>
      </c>
      <c r="G60" s="176">
        <f t="shared" si="4"/>
        <v>248.89</v>
      </c>
      <c r="H60" s="177">
        <v>226.22</v>
      </c>
      <c r="I60" s="177">
        <v>14.27</v>
      </c>
      <c r="J60" s="177">
        <v>13.67</v>
      </c>
      <c r="K60" s="176">
        <v>7.2</v>
      </c>
      <c r="L60" s="178">
        <f t="shared" si="3"/>
        <v>261.36</v>
      </c>
      <c r="M60" s="146" t="s">
        <v>1570</v>
      </c>
      <c r="N60" s="147">
        <v>4</v>
      </c>
      <c r="O60" s="148">
        <v>7.2</v>
      </c>
      <c r="P60" s="159" t="s">
        <v>1557</v>
      </c>
      <c r="Q60" s="159" t="s">
        <v>662</v>
      </c>
      <c r="R60" s="159" t="s">
        <v>662</v>
      </c>
      <c r="S60" s="159" t="s">
        <v>662</v>
      </c>
      <c r="T60" s="166" t="s">
        <v>1570</v>
      </c>
      <c r="U60" s="159">
        <v>4</v>
      </c>
      <c r="V60" s="145">
        <v>0</v>
      </c>
      <c r="W60" s="152" t="s">
        <v>1557</v>
      </c>
      <c r="X60" s="153">
        <v>2.3977499999999999E-2</v>
      </c>
      <c r="Y60" s="154" t="s">
        <v>1557</v>
      </c>
      <c r="Z60" s="156">
        <v>0.16086887499999999</v>
      </c>
      <c r="AA60" s="157" t="s">
        <v>662</v>
      </c>
      <c r="AB60" s="158">
        <v>7.3742024999999989E-2</v>
      </c>
      <c r="AC60" s="159" t="s">
        <v>1557</v>
      </c>
      <c r="AD60" s="155">
        <v>0.9664864849999999</v>
      </c>
      <c r="AE60" s="155" t="s">
        <v>662</v>
      </c>
      <c r="AF60" s="160">
        <v>1.7245610000000001E-2</v>
      </c>
      <c r="AG60" s="160" t="s">
        <v>662</v>
      </c>
      <c r="AH60" s="168">
        <v>0.91500000000000004</v>
      </c>
      <c r="AI60" s="169" t="s">
        <v>1557</v>
      </c>
    </row>
    <row r="61" spans="1:35" ht="18.75" customHeight="1" thickBot="1" x14ac:dyDescent="0.35">
      <c r="A61" s="125" t="s">
        <v>292</v>
      </c>
      <c r="B61" s="121">
        <v>292087</v>
      </c>
      <c r="C61" s="121" t="s">
        <v>1681</v>
      </c>
      <c r="D61" s="177">
        <v>245.58</v>
      </c>
      <c r="E61" s="177">
        <v>13.67</v>
      </c>
      <c r="F61" s="176">
        <v>0</v>
      </c>
      <c r="G61" s="176">
        <f t="shared" si="4"/>
        <v>259.25</v>
      </c>
      <c r="H61" s="177">
        <v>245.58</v>
      </c>
      <c r="I61" s="177">
        <v>14.27</v>
      </c>
      <c r="J61" s="177">
        <v>13.67</v>
      </c>
      <c r="K61" s="176">
        <v>0</v>
      </c>
      <c r="L61" s="178">
        <f t="shared" si="3"/>
        <v>273.52000000000004</v>
      </c>
      <c r="M61" s="146" t="s">
        <v>1571</v>
      </c>
      <c r="N61" s="147" t="s">
        <v>1680</v>
      </c>
      <c r="O61" s="148">
        <v>0</v>
      </c>
      <c r="P61" s="159" t="s">
        <v>1557</v>
      </c>
      <c r="Q61" s="159" t="s">
        <v>1557</v>
      </c>
      <c r="R61" s="159" t="s">
        <v>1557</v>
      </c>
      <c r="S61" s="159" t="s">
        <v>662</v>
      </c>
      <c r="T61" s="166" t="s">
        <v>1571</v>
      </c>
      <c r="U61" s="159" t="s">
        <v>1680</v>
      </c>
      <c r="V61" s="145">
        <v>0</v>
      </c>
      <c r="W61" s="152" t="s">
        <v>1557</v>
      </c>
      <c r="X61" s="153">
        <v>5.5178199999999997E-2</v>
      </c>
      <c r="Y61" s="154" t="s">
        <v>662</v>
      </c>
      <c r="Z61" s="156">
        <v>0.12869955</v>
      </c>
      <c r="AA61" s="157" t="s">
        <v>662</v>
      </c>
      <c r="AB61" s="158">
        <v>6.0815375000000005E-2</v>
      </c>
      <c r="AC61" s="159" t="s">
        <v>1557</v>
      </c>
      <c r="AD61" s="155">
        <v>0.99425287500000004</v>
      </c>
      <c r="AE61" s="155" t="s">
        <v>1557</v>
      </c>
      <c r="AF61" s="160">
        <v>3.6003759999999996E-2</v>
      </c>
      <c r="AG61" s="160" t="s">
        <v>662</v>
      </c>
      <c r="AH61" s="168">
        <v>0.71500000000000008</v>
      </c>
      <c r="AI61" s="169" t="s">
        <v>662</v>
      </c>
    </row>
    <row r="62" spans="1:35" ht="18.75" customHeight="1" thickBot="1" x14ac:dyDescent="0.35">
      <c r="A62" s="125" t="s">
        <v>293</v>
      </c>
      <c r="B62" s="121">
        <v>385948</v>
      </c>
      <c r="C62" s="121" t="s">
        <v>1681</v>
      </c>
      <c r="D62" s="177">
        <v>232.8</v>
      </c>
      <c r="E62" s="177">
        <v>13.67</v>
      </c>
      <c r="F62" s="176">
        <v>0</v>
      </c>
      <c r="G62" s="176">
        <f t="shared" si="4"/>
        <v>246.47</v>
      </c>
      <c r="H62" s="177">
        <v>232.8</v>
      </c>
      <c r="I62" s="177">
        <v>14.27</v>
      </c>
      <c r="J62" s="177">
        <v>13.67</v>
      </c>
      <c r="K62" s="176">
        <v>0</v>
      </c>
      <c r="L62" s="178">
        <f t="shared" si="3"/>
        <v>260.74</v>
      </c>
      <c r="M62" s="146" t="s">
        <v>1571</v>
      </c>
      <c r="N62" s="147" t="s">
        <v>1680</v>
      </c>
      <c r="O62" s="148">
        <v>0</v>
      </c>
      <c r="P62" s="159" t="s">
        <v>1557</v>
      </c>
      <c r="Q62" s="159" t="s">
        <v>662</v>
      </c>
      <c r="R62" s="159" t="s">
        <v>1557</v>
      </c>
      <c r="S62" s="159" t="s">
        <v>662</v>
      </c>
      <c r="T62" s="166" t="s">
        <v>1571</v>
      </c>
      <c r="U62" s="159" t="s">
        <v>1680</v>
      </c>
      <c r="V62" s="145" t="s">
        <v>667</v>
      </c>
      <c r="W62" s="152" t="s">
        <v>662</v>
      </c>
      <c r="X62" s="153" t="s">
        <v>667</v>
      </c>
      <c r="Y62" s="154" t="s">
        <v>662</v>
      </c>
      <c r="Z62" s="156" t="s">
        <v>667</v>
      </c>
      <c r="AA62" s="157" t="s">
        <v>662</v>
      </c>
      <c r="AB62" s="158" t="s">
        <v>667</v>
      </c>
      <c r="AC62" s="159" t="s">
        <v>662</v>
      </c>
      <c r="AD62" s="155" t="s">
        <v>667</v>
      </c>
      <c r="AE62" s="155" t="s">
        <v>662</v>
      </c>
      <c r="AF62" s="160" t="s">
        <v>667</v>
      </c>
      <c r="AG62" s="160" t="s">
        <v>662</v>
      </c>
      <c r="AH62" s="168" t="s">
        <v>1680</v>
      </c>
      <c r="AI62" s="169" t="s">
        <v>662</v>
      </c>
    </row>
    <row r="63" spans="1:35" ht="18.75" customHeight="1" thickBot="1" x14ac:dyDescent="0.35">
      <c r="A63" s="125" t="s">
        <v>1741</v>
      </c>
      <c r="B63" s="121">
        <v>564745</v>
      </c>
      <c r="C63" s="121" t="s">
        <v>1681</v>
      </c>
      <c r="D63" s="177">
        <v>253.56</v>
      </c>
      <c r="E63" s="177">
        <v>13.67</v>
      </c>
      <c r="F63" s="176">
        <v>0</v>
      </c>
      <c r="G63" s="176">
        <f t="shared" si="4"/>
        <v>267.23</v>
      </c>
      <c r="H63" s="177">
        <v>253.56</v>
      </c>
      <c r="I63" s="177">
        <v>14.27</v>
      </c>
      <c r="J63" s="177">
        <v>13.67</v>
      </c>
      <c r="K63" s="176">
        <v>0</v>
      </c>
      <c r="L63" s="178">
        <f t="shared" si="3"/>
        <v>281.5</v>
      </c>
      <c r="M63" s="146" t="s">
        <v>1571</v>
      </c>
      <c r="N63" s="147" t="s">
        <v>1680</v>
      </c>
      <c r="O63" s="148">
        <v>0</v>
      </c>
      <c r="P63" s="159" t="s">
        <v>662</v>
      </c>
      <c r="Q63" s="159" t="s">
        <v>662</v>
      </c>
      <c r="R63" s="159" t="s">
        <v>662</v>
      </c>
      <c r="S63" s="159" t="s">
        <v>662</v>
      </c>
      <c r="T63" s="166" t="s">
        <v>1571</v>
      </c>
      <c r="U63" s="159" t="s">
        <v>1680</v>
      </c>
      <c r="V63" s="145">
        <v>3.84615E-3</v>
      </c>
      <c r="W63" s="152" t="s">
        <v>662</v>
      </c>
      <c r="X63" s="153">
        <v>3.84615E-3</v>
      </c>
      <c r="Y63" s="154" t="s">
        <v>1557</v>
      </c>
      <c r="Z63" s="156">
        <v>0.43866249999999996</v>
      </c>
      <c r="AA63" s="157" t="s">
        <v>662</v>
      </c>
      <c r="AB63" s="158">
        <v>4.8750000000000002E-2</v>
      </c>
      <c r="AC63" s="159" t="s">
        <v>1557</v>
      </c>
      <c r="AD63" s="155">
        <v>0.99206349000000005</v>
      </c>
      <c r="AE63" s="155" t="s">
        <v>1557</v>
      </c>
      <c r="AF63" s="160" t="s">
        <v>667</v>
      </c>
      <c r="AG63" s="160" t="s">
        <v>662</v>
      </c>
      <c r="AH63" s="168" t="s">
        <v>1680</v>
      </c>
      <c r="AI63" s="169" t="s">
        <v>662</v>
      </c>
    </row>
    <row r="64" spans="1:35" ht="18.75" customHeight="1" thickBot="1" x14ac:dyDescent="0.35">
      <c r="A64" s="223" t="s">
        <v>296</v>
      </c>
      <c r="B64" s="121">
        <v>944581</v>
      </c>
      <c r="C64" s="121" t="s">
        <v>1681</v>
      </c>
      <c r="D64" s="177">
        <v>246.12</v>
      </c>
      <c r="E64" s="177">
        <v>13.67</v>
      </c>
      <c r="F64" s="176">
        <v>7.2</v>
      </c>
      <c r="G64" s="176">
        <f t="shared" si="4"/>
        <v>266.99</v>
      </c>
      <c r="H64" s="177">
        <v>246.12</v>
      </c>
      <c r="I64" s="177">
        <v>14.27</v>
      </c>
      <c r="J64" s="177">
        <v>13.67</v>
      </c>
      <c r="K64" s="176">
        <v>7.2</v>
      </c>
      <c r="L64" s="178">
        <f t="shared" si="3"/>
        <v>281.26</v>
      </c>
      <c r="M64" s="146" t="s">
        <v>1570</v>
      </c>
      <c r="N64" s="147">
        <v>4</v>
      </c>
      <c r="O64" s="148">
        <v>7.2</v>
      </c>
      <c r="P64" s="159" t="s">
        <v>1557</v>
      </c>
      <c r="Q64" s="159" t="s">
        <v>662</v>
      </c>
      <c r="R64" s="159" t="s">
        <v>662</v>
      </c>
      <c r="S64" s="159" t="s">
        <v>662</v>
      </c>
      <c r="T64" s="166" t="s">
        <v>1570</v>
      </c>
      <c r="U64" s="159">
        <v>4</v>
      </c>
      <c r="V64" s="145">
        <v>0</v>
      </c>
      <c r="W64" s="152" t="s">
        <v>1557</v>
      </c>
      <c r="X64" s="153">
        <v>0</v>
      </c>
      <c r="Y64" s="154" t="s">
        <v>1557</v>
      </c>
      <c r="Z64" s="156">
        <v>0.1203043</v>
      </c>
      <c r="AA64" s="157" t="s">
        <v>662</v>
      </c>
      <c r="AB64" s="158">
        <v>0.153020925</v>
      </c>
      <c r="AC64" s="159" t="s">
        <v>662</v>
      </c>
      <c r="AD64" s="155">
        <v>1</v>
      </c>
      <c r="AE64" s="155" t="s">
        <v>1557</v>
      </c>
      <c r="AF64" s="160">
        <v>2.3280809999999999E-2</v>
      </c>
      <c r="AG64" s="160" t="s">
        <v>662</v>
      </c>
      <c r="AH64" s="168">
        <v>0.81</v>
      </c>
      <c r="AI64" s="169" t="s">
        <v>1557</v>
      </c>
    </row>
    <row r="65" spans="1:35" ht="18.75" customHeight="1" thickBot="1" x14ac:dyDescent="0.35">
      <c r="A65" s="125" t="s">
        <v>1742</v>
      </c>
      <c r="B65" s="121">
        <v>8878005</v>
      </c>
      <c r="C65" s="121" t="s">
        <v>1681</v>
      </c>
      <c r="D65" s="177">
        <v>243.06</v>
      </c>
      <c r="E65" s="177">
        <v>13.67</v>
      </c>
      <c r="F65" s="176">
        <v>12.6</v>
      </c>
      <c r="G65" s="176">
        <f t="shared" si="4"/>
        <v>269.33000000000004</v>
      </c>
      <c r="H65" s="177">
        <v>243.06</v>
      </c>
      <c r="I65" s="177">
        <v>14.27</v>
      </c>
      <c r="J65" s="177">
        <v>13.67</v>
      </c>
      <c r="K65" s="176">
        <v>9</v>
      </c>
      <c r="L65" s="178">
        <f t="shared" si="3"/>
        <v>280</v>
      </c>
      <c r="M65" s="146" t="s">
        <v>1570</v>
      </c>
      <c r="N65" s="147">
        <v>5</v>
      </c>
      <c r="O65" s="148">
        <v>9</v>
      </c>
      <c r="P65" s="159" t="s">
        <v>1557</v>
      </c>
      <c r="Q65" s="159" t="s">
        <v>662</v>
      </c>
      <c r="R65" s="159" t="s">
        <v>662</v>
      </c>
      <c r="S65" s="159" t="s">
        <v>662</v>
      </c>
      <c r="T65" s="166" t="s">
        <v>1570</v>
      </c>
      <c r="U65" s="159">
        <v>5</v>
      </c>
      <c r="V65" s="145">
        <v>0</v>
      </c>
      <c r="W65" s="152" t="s">
        <v>1557</v>
      </c>
      <c r="X65" s="153">
        <v>1.2083225E-2</v>
      </c>
      <c r="Y65" s="154" t="s">
        <v>1557</v>
      </c>
      <c r="Z65" s="156">
        <v>0.10233247500000001</v>
      </c>
      <c r="AA65" s="157" t="s">
        <v>1557</v>
      </c>
      <c r="AB65" s="158">
        <v>5.2241925000000002E-2</v>
      </c>
      <c r="AC65" s="159" t="s">
        <v>1557</v>
      </c>
      <c r="AD65" s="155">
        <v>0.96159267000000004</v>
      </c>
      <c r="AE65" s="155" t="s">
        <v>662</v>
      </c>
      <c r="AF65" s="160">
        <v>1.621796E-2</v>
      </c>
      <c r="AG65" s="160" t="s">
        <v>662</v>
      </c>
      <c r="AH65" s="168">
        <v>0.97499999999999998</v>
      </c>
      <c r="AI65" s="169" t="s">
        <v>1557</v>
      </c>
    </row>
    <row r="66" spans="1:35" ht="18.75" customHeight="1" thickBot="1" x14ac:dyDescent="0.35">
      <c r="A66" s="123" t="s">
        <v>1743</v>
      </c>
      <c r="B66" s="121">
        <v>890677</v>
      </c>
      <c r="C66" s="121" t="s">
        <v>1681</v>
      </c>
      <c r="D66" s="177">
        <v>220.12</v>
      </c>
      <c r="E66" s="177">
        <v>13.67</v>
      </c>
      <c r="F66" s="176">
        <v>7.2</v>
      </c>
      <c r="G66" s="176">
        <f t="shared" si="4"/>
        <v>240.98999999999998</v>
      </c>
      <c r="H66" s="177">
        <v>220.12</v>
      </c>
      <c r="I66" s="177">
        <v>14.27</v>
      </c>
      <c r="J66" s="177">
        <v>13.67</v>
      </c>
      <c r="K66" s="176">
        <v>0</v>
      </c>
      <c r="L66" s="178">
        <f t="shared" si="3"/>
        <v>248.06</v>
      </c>
      <c r="M66" s="146" t="s">
        <v>1571</v>
      </c>
      <c r="N66" s="147" t="s">
        <v>1680</v>
      </c>
      <c r="O66" s="148">
        <v>0</v>
      </c>
      <c r="P66" s="159" t="s">
        <v>1557</v>
      </c>
      <c r="Q66" s="159" t="s">
        <v>662</v>
      </c>
      <c r="R66" s="159" t="s">
        <v>1557</v>
      </c>
      <c r="S66" s="159" t="s">
        <v>662</v>
      </c>
      <c r="T66" s="166" t="s">
        <v>1571</v>
      </c>
      <c r="U66" s="159" t="s">
        <v>1680</v>
      </c>
      <c r="V66" s="145">
        <v>0</v>
      </c>
      <c r="W66" s="152" t="s">
        <v>1557</v>
      </c>
      <c r="X66" s="153">
        <v>5.0262574999999997E-2</v>
      </c>
      <c r="Y66" s="154" t="s">
        <v>662</v>
      </c>
      <c r="Z66" s="156">
        <v>9.7710549999999993E-2</v>
      </c>
      <c r="AA66" s="157" t="s">
        <v>1557</v>
      </c>
      <c r="AB66" s="158">
        <v>7.9228124999999996E-2</v>
      </c>
      <c r="AC66" s="159" t="s">
        <v>1557</v>
      </c>
      <c r="AD66" s="155">
        <v>0.8974838249999999</v>
      </c>
      <c r="AE66" s="155" t="s">
        <v>662</v>
      </c>
      <c r="AF66" s="160">
        <v>1.5037409999999999E-2</v>
      </c>
      <c r="AG66" s="160" t="s">
        <v>1557</v>
      </c>
      <c r="AH66" s="168">
        <v>0.78</v>
      </c>
      <c r="AI66" s="169" t="s">
        <v>1557</v>
      </c>
    </row>
    <row r="67" spans="1:35" ht="18.75" customHeight="1" thickBot="1" x14ac:dyDescent="0.35">
      <c r="A67" s="125" t="s">
        <v>301</v>
      </c>
      <c r="B67" s="121">
        <v>8864501</v>
      </c>
      <c r="C67" s="121" t="s">
        <v>1681</v>
      </c>
      <c r="D67" s="177">
        <v>240.57</v>
      </c>
      <c r="E67" s="177">
        <v>13.67</v>
      </c>
      <c r="F67" s="176">
        <v>7.2</v>
      </c>
      <c r="G67" s="176">
        <f t="shared" si="4"/>
        <v>261.44</v>
      </c>
      <c r="H67" s="177">
        <v>240.57</v>
      </c>
      <c r="I67" s="177">
        <v>14.27</v>
      </c>
      <c r="J67" s="177">
        <v>13.67</v>
      </c>
      <c r="K67" s="176">
        <v>0</v>
      </c>
      <c r="L67" s="178">
        <f t="shared" si="3"/>
        <v>268.51</v>
      </c>
      <c r="M67" s="146" t="s">
        <v>1571</v>
      </c>
      <c r="N67" s="147" t="s">
        <v>1680</v>
      </c>
      <c r="O67" s="148">
        <v>0</v>
      </c>
      <c r="P67" s="159" t="s">
        <v>1557</v>
      </c>
      <c r="Q67" s="159" t="s">
        <v>662</v>
      </c>
      <c r="R67" s="159" t="s">
        <v>1557</v>
      </c>
      <c r="S67" s="159" t="s">
        <v>662</v>
      </c>
      <c r="T67" s="166" t="s">
        <v>1571</v>
      </c>
      <c r="U67" s="159" t="s">
        <v>1680</v>
      </c>
      <c r="V67" s="145">
        <v>0</v>
      </c>
      <c r="W67" s="152" t="s">
        <v>1557</v>
      </c>
      <c r="X67" s="153">
        <v>2.7614174999999998E-2</v>
      </c>
      <c r="Y67" s="154" t="s">
        <v>662</v>
      </c>
      <c r="Z67" s="156">
        <v>0.23953127499999999</v>
      </c>
      <c r="AA67" s="157" t="s">
        <v>662</v>
      </c>
      <c r="AB67" s="158">
        <v>0.12122382499999999</v>
      </c>
      <c r="AC67" s="159" t="s">
        <v>662</v>
      </c>
      <c r="AD67" s="155">
        <v>0.92076830500000006</v>
      </c>
      <c r="AE67" s="155" t="s">
        <v>662</v>
      </c>
      <c r="AF67" s="160">
        <v>8.2706900000000007E-3</v>
      </c>
      <c r="AG67" s="160" t="s">
        <v>1557</v>
      </c>
      <c r="AH67" s="168">
        <v>0.9</v>
      </c>
      <c r="AI67" s="169" t="s">
        <v>1557</v>
      </c>
    </row>
    <row r="68" spans="1:35" ht="18.75" customHeight="1" thickBot="1" x14ac:dyDescent="0.35">
      <c r="A68" s="125" t="s">
        <v>304</v>
      </c>
      <c r="B68" s="121">
        <v>8781109</v>
      </c>
      <c r="C68" s="121" t="s">
        <v>1681</v>
      </c>
      <c r="D68" s="177">
        <v>241.57</v>
      </c>
      <c r="E68" s="177">
        <v>13.67</v>
      </c>
      <c r="F68" s="176">
        <v>3.6</v>
      </c>
      <c r="G68" s="176">
        <f t="shared" si="4"/>
        <v>258.83999999999997</v>
      </c>
      <c r="H68" s="177">
        <v>241.57</v>
      </c>
      <c r="I68" s="177">
        <v>14.27</v>
      </c>
      <c r="J68" s="177">
        <v>13.67</v>
      </c>
      <c r="K68" s="176">
        <v>7.2</v>
      </c>
      <c r="L68" s="178">
        <f t="shared" si="3"/>
        <v>276.70999999999998</v>
      </c>
      <c r="M68" s="146" t="s">
        <v>1570</v>
      </c>
      <c r="N68" s="147">
        <v>4</v>
      </c>
      <c r="O68" s="148">
        <v>7.2</v>
      </c>
      <c r="P68" s="159" t="s">
        <v>1557</v>
      </c>
      <c r="Q68" s="159" t="s">
        <v>662</v>
      </c>
      <c r="R68" s="159" t="s">
        <v>662</v>
      </c>
      <c r="S68" s="159" t="s">
        <v>662</v>
      </c>
      <c r="T68" s="166" t="s">
        <v>1570</v>
      </c>
      <c r="U68" s="159">
        <v>4</v>
      </c>
      <c r="V68" s="145">
        <v>0</v>
      </c>
      <c r="W68" s="152" t="s">
        <v>1557</v>
      </c>
      <c r="X68" s="153">
        <v>4.4082125E-2</v>
      </c>
      <c r="Y68" s="154" t="s">
        <v>662</v>
      </c>
      <c r="Z68" s="156">
        <v>9.3292674999999992E-2</v>
      </c>
      <c r="AA68" s="157" t="s">
        <v>1557</v>
      </c>
      <c r="AB68" s="158">
        <v>4.2297975000000002E-2</v>
      </c>
      <c r="AC68" s="159" t="s">
        <v>1557</v>
      </c>
      <c r="AD68" s="155">
        <v>0.94193061499999997</v>
      </c>
      <c r="AE68" s="155" t="s">
        <v>662</v>
      </c>
      <c r="AF68" s="160">
        <v>6.9215499999999994E-3</v>
      </c>
      <c r="AG68" s="160" t="s">
        <v>1557</v>
      </c>
      <c r="AH68" s="168" t="s">
        <v>1573</v>
      </c>
      <c r="AI68" s="169" t="s">
        <v>662</v>
      </c>
    </row>
    <row r="69" spans="1:35" ht="18.75" customHeight="1" thickBot="1" x14ac:dyDescent="0.35">
      <c r="A69" s="125" t="s">
        <v>306</v>
      </c>
      <c r="B69" s="121">
        <v>8299901</v>
      </c>
      <c r="C69" s="121" t="s">
        <v>1681</v>
      </c>
      <c r="D69" s="177">
        <v>226.39</v>
      </c>
      <c r="E69" s="177">
        <v>13.67</v>
      </c>
      <c r="F69" s="176">
        <v>0</v>
      </c>
      <c r="G69" s="176">
        <f t="shared" si="4"/>
        <v>240.05999999999997</v>
      </c>
      <c r="H69" s="177">
        <v>226.39</v>
      </c>
      <c r="I69" s="177">
        <v>14.27</v>
      </c>
      <c r="J69" s="177">
        <v>13.67</v>
      </c>
      <c r="K69" s="176">
        <v>7.2</v>
      </c>
      <c r="L69" s="178">
        <f t="shared" si="3"/>
        <v>261.52999999999997</v>
      </c>
      <c r="M69" s="146" t="s">
        <v>1570</v>
      </c>
      <c r="N69" s="147">
        <v>4</v>
      </c>
      <c r="O69" s="148">
        <v>7.2</v>
      </c>
      <c r="P69" s="159" t="s">
        <v>1557</v>
      </c>
      <c r="Q69" s="159" t="s">
        <v>662</v>
      </c>
      <c r="R69" s="159" t="s">
        <v>662</v>
      </c>
      <c r="S69" s="159" t="s">
        <v>662</v>
      </c>
      <c r="T69" s="166" t="s">
        <v>1570</v>
      </c>
      <c r="U69" s="159">
        <v>4</v>
      </c>
      <c r="V69" s="145">
        <v>0</v>
      </c>
      <c r="W69" s="152" t="s">
        <v>1557</v>
      </c>
      <c r="X69" s="153">
        <v>5.9268824999999997E-2</v>
      </c>
      <c r="Y69" s="154" t="s">
        <v>662</v>
      </c>
      <c r="Z69" s="156">
        <v>4.0215325000000003E-2</v>
      </c>
      <c r="AA69" s="157" t="s">
        <v>1557</v>
      </c>
      <c r="AB69" s="158">
        <v>0.100585275</v>
      </c>
      <c r="AC69" s="159" t="s">
        <v>662</v>
      </c>
      <c r="AD69" s="155">
        <v>0.99253731500000009</v>
      </c>
      <c r="AE69" s="155" t="s">
        <v>1557</v>
      </c>
      <c r="AF69" s="160">
        <v>8.8729299999999994E-3</v>
      </c>
      <c r="AG69" s="160" t="s">
        <v>1557</v>
      </c>
      <c r="AH69" s="168" t="s">
        <v>1573</v>
      </c>
      <c r="AI69" s="169" t="s">
        <v>662</v>
      </c>
    </row>
    <row r="70" spans="1:35" ht="18.75" customHeight="1" thickBot="1" x14ac:dyDescent="0.35">
      <c r="A70" s="125" t="s">
        <v>1744</v>
      </c>
      <c r="B70" s="121">
        <v>546500</v>
      </c>
      <c r="C70" s="121" t="s">
        <v>1681</v>
      </c>
      <c r="D70" s="177">
        <v>253.38</v>
      </c>
      <c r="E70" s="177">
        <v>13.67</v>
      </c>
      <c r="F70" s="176">
        <v>3.6</v>
      </c>
      <c r="G70" s="176">
        <f t="shared" si="4"/>
        <v>270.65000000000003</v>
      </c>
      <c r="H70" s="177">
        <v>253.38</v>
      </c>
      <c r="I70" s="177">
        <v>14.27</v>
      </c>
      <c r="J70" s="177">
        <v>13.67</v>
      </c>
      <c r="K70" s="176">
        <v>3.6</v>
      </c>
      <c r="L70" s="178">
        <f t="shared" si="3"/>
        <v>284.92</v>
      </c>
      <c r="M70" s="146" t="s">
        <v>1570</v>
      </c>
      <c r="N70" s="147">
        <v>2</v>
      </c>
      <c r="O70" s="148">
        <v>3.6</v>
      </c>
      <c r="P70" s="159" t="s">
        <v>1557</v>
      </c>
      <c r="Q70" s="159" t="s">
        <v>662</v>
      </c>
      <c r="R70" s="159" t="s">
        <v>662</v>
      </c>
      <c r="S70" s="159" t="s">
        <v>662</v>
      </c>
      <c r="T70" s="166" t="s">
        <v>1570</v>
      </c>
      <c r="U70" s="159">
        <v>2</v>
      </c>
      <c r="V70" s="145">
        <v>0</v>
      </c>
      <c r="W70" s="152" t="s">
        <v>1557</v>
      </c>
      <c r="X70" s="153">
        <v>0</v>
      </c>
      <c r="Y70" s="154" t="s">
        <v>1557</v>
      </c>
      <c r="Z70" s="156">
        <v>0.18647064999999999</v>
      </c>
      <c r="AA70" s="157" t="s">
        <v>662</v>
      </c>
      <c r="AB70" s="158">
        <v>0.14285709999999999</v>
      </c>
      <c r="AC70" s="159" t="s">
        <v>662</v>
      </c>
      <c r="AD70" s="155">
        <v>0.92378917000000005</v>
      </c>
      <c r="AE70" s="155" t="s">
        <v>662</v>
      </c>
      <c r="AF70" s="160">
        <v>2.1006E-2</v>
      </c>
      <c r="AG70" s="160" t="s">
        <v>662</v>
      </c>
      <c r="AH70" s="168" t="s">
        <v>1573</v>
      </c>
      <c r="AI70" s="169" t="s">
        <v>662</v>
      </c>
    </row>
    <row r="71" spans="1:35" ht="18.75" customHeight="1" thickBot="1" x14ac:dyDescent="0.35">
      <c r="A71" s="125" t="s">
        <v>309</v>
      </c>
      <c r="B71" s="121">
        <v>4488202</v>
      </c>
      <c r="C71" s="121" t="s">
        <v>1681</v>
      </c>
      <c r="D71" s="177">
        <v>224.98</v>
      </c>
      <c r="E71" s="177">
        <v>13.67</v>
      </c>
      <c r="F71" s="176">
        <v>3.6</v>
      </c>
      <c r="G71" s="176">
        <f t="shared" si="4"/>
        <v>242.24999999999997</v>
      </c>
      <c r="H71" s="177">
        <v>224.98</v>
      </c>
      <c r="I71" s="177">
        <v>14.27</v>
      </c>
      <c r="J71" s="177">
        <v>13.67</v>
      </c>
      <c r="K71" s="176">
        <v>7.2</v>
      </c>
      <c r="L71" s="178">
        <f t="shared" si="3"/>
        <v>260.12</v>
      </c>
      <c r="M71" s="146" t="s">
        <v>1570</v>
      </c>
      <c r="N71" s="147">
        <v>4</v>
      </c>
      <c r="O71" s="148">
        <v>7.2</v>
      </c>
      <c r="P71" s="159" t="s">
        <v>1557</v>
      </c>
      <c r="Q71" s="159" t="s">
        <v>662</v>
      </c>
      <c r="R71" s="159" t="s">
        <v>662</v>
      </c>
      <c r="S71" s="159" t="s">
        <v>662</v>
      </c>
      <c r="T71" s="166" t="s">
        <v>1570</v>
      </c>
      <c r="U71" s="159">
        <v>4</v>
      </c>
      <c r="V71" s="145">
        <v>0</v>
      </c>
      <c r="W71" s="152" t="s">
        <v>1557</v>
      </c>
      <c r="X71" s="153">
        <v>5.2083250000000006E-3</v>
      </c>
      <c r="Y71" s="154" t="s">
        <v>1557</v>
      </c>
      <c r="Z71" s="156">
        <v>0.14500317500000001</v>
      </c>
      <c r="AA71" s="157" t="s">
        <v>662</v>
      </c>
      <c r="AB71" s="158">
        <v>0.109938375</v>
      </c>
      <c r="AC71" s="159" t="s">
        <v>662</v>
      </c>
      <c r="AD71" s="155">
        <v>0.98979591999999994</v>
      </c>
      <c r="AE71" s="155" t="s">
        <v>1557</v>
      </c>
      <c r="AF71" s="160">
        <v>9.2014200000000001E-3</v>
      </c>
      <c r="AG71" s="160" t="s">
        <v>1557</v>
      </c>
      <c r="AH71" s="168" t="s">
        <v>1573</v>
      </c>
      <c r="AI71" s="169" t="s">
        <v>662</v>
      </c>
    </row>
    <row r="72" spans="1:35" ht="18.75" customHeight="1" thickBot="1" x14ac:dyDescent="0.35">
      <c r="A72" s="125" t="s">
        <v>310</v>
      </c>
      <c r="B72" s="121">
        <v>4490304</v>
      </c>
      <c r="C72" s="121" t="s">
        <v>1681</v>
      </c>
      <c r="D72" s="177">
        <v>244.81</v>
      </c>
      <c r="E72" s="177">
        <v>13.67</v>
      </c>
      <c r="F72" s="176">
        <v>3.6</v>
      </c>
      <c r="G72" s="176">
        <f t="shared" si="4"/>
        <v>262.08000000000004</v>
      </c>
      <c r="H72" s="177">
        <v>244.81</v>
      </c>
      <c r="I72" s="177">
        <v>14.27</v>
      </c>
      <c r="J72" s="177">
        <v>13.67</v>
      </c>
      <c r="K72" s="176">
        <v>7.2</v>
      </c>
      <c r="L72" s="178">
        <f t="shared" si="3"/>
        <v>279.95</v>
      </c>
      <c r="M72" s="146" t="s">
        <v>1570</v>
      </c>
      <c r="N72" s="147">
        <v>4</v>
      </c>
      <c r="O72" s="148">
        <v>7.2</v>
      </c>
      <c r="P72" s="159" t="s">
        <v>1557</v>
      </c>
      <c r="Q72" s="159" t="s">
        <v>662</v>
      </c>
      <c r="R72" s="159" t="s">
        <v>662</v>
      </c>
      <c r="S72" s="159" t="s">
        <v>662</v>
      </c>
      <c r="T72" s="166" t="s">
        <v>1570</v>
      </c>
      <c r="U72" s="159">
        <v>4</v>
      </c>
      <c r="V72" s="145">
        <v>0</v>
      </c>
      <c r="W72" s="152" t="s">
        <v>1557</v>
      </c>
      <c r="X72" s="153">
        <v>1.6764250000000001E-2</v>
      </c>
      <c r="Y72" s="154" t="s">
        <v>1557</v>
      </c>
      <c r="Z72" s="156">
        <v>0.18160347500000001</v>
      </c>
      <c r="AA72" s="157" t="s">
        <v>662</v>
      </c>
      <c r="AB72" s="158">
        <v>7.3935299999999995E-2</v>
      </c>
      <c r="AC72" s="159" t="s">
        <v>1557</v>
      </c>
      <c r="AD72" s="155">
        <v>0.96376812000000001</v>
      </c>
      <c r="AE72" s="155" t="s">
        <v>662</v>
      </c>
      <c r="AF72" s="160">
        <v>1.36002E-2</v>
      </c>
      <c r="AG72" s="160" t="s">
        <v>1557</v>
      </c>
      <c r="AH72" s="168" t="s">
        <v>1573</v>
      </c>
      <c r="AI72" s="169" t="s">
        <v>662</v>
      </c>
    </row>
    <row r="73" spans="1:35" ht="18.75" customHeight="1" thickBot="1" x14ac:dyDescent="0.35">
      <c r="A73" s="125" t="s">
        <v>311</v>
      </c>
      <c r="B73" s="121">
        <v>9035206</v>
      </c>
      <c r="C73" s="121" t="s">
        <v>1681</v>
      </c>
      <c r="D73" s="177">
        <v>245.46</v>
      </c>
      <c r="E73" s="177">
        <v>13.67</v>
      </c>
      <c r="F73" s="176">
        <v>3.6</v>
      </c>
      <c r="G73" s="176">
        <f t="shared" si="4"/>
        <v>262.73</v>
      </c>
      <c r="H73" s="177">
        <v>245.46</v>
      </c>
      <c r="I73" s="177">
        <v>14.27</v>
      </c>
      <c r="J73" s="177">
        <v>13.67</v>
      </c>
      <c r="K73" s="176">
        <v>7.2</v>
      </c>
      <c r="L73" s="178">
        <f t="shared" si="3"/>
        <v>280.60000000000002</v>
      </c>
      <c r="M73" s="146" t="s">
        <v>1570</v>
      </c>
      <c r="N73" s="147">
        <v>4</v>
      </c>
      <c r="O73" s="148">
        <v>7.2</v>
      </c>
      <c r="P73" s="159" t="s">
        <v>1557</v>
      </c>
      <c r="Q73" s="159" t="s">
        <v>662</v>
      </c>
      <c r="R73" s="159" t="s">
        <v>662</v>
      </c>
      <c r="S73" s="159" t="s">
        <v>662</v>
      </c>
      <c r="T73" s="166" t="s">
        <v>1570</v>
      </c>
      <c r="U73" s="159">
        <v>4</v>
      </c>
      <c r="V73" s="145">
        <v>0</v>
      </c>
      <c r="W73" s="152" t="s">
        <v>1557</v>
      </c>
      <c r="X73" s="153">
        <v>1.4154699999999999E-2</v>
      </c>
      <c r="Y73" s="154" t="s">
        <v>1557</v>
      </c>
      <c r="Z73" s="156">
        <v>8.2514900000000002E-2</v>
      </c>
      <c r="AA73" s="157" t="s">
        <v>1557</v>
      </c>
      <c r="AB73" s="158">
        <v>0.23702230000000002</v>
      </c>
      <c r="AC73" s="159" t="s">
        <v>662</v>
      </c>
      <c r="AD73" s="155">
        <v>0.90158729999999998</v>
      </c>
      <c r="AE73" s="155" t="s">
        <v>662</v>
      </c>
      <c r="AF73" s="160">
        <v>6.3413100000000002E-3</v>
      </c>
      <c r="AG73" s="160" t="s">
        <v>1557</v>
      </c>
      <c r="AH73" s="168" t="s">
        <v>1573</v>
      </c>
      <c r="AI73" s="169" t="s">
        <v>662</v>
      </c>
    </row>
    <row r="74" spans="1:35" ht="18.75" customHeight="1" thickBot="1" x14ac:dyDescent="0.35">
      <c r="A74" s="125" t="s">
        <v>313</v>
      </c>
      <c r="B74" s="121">
        <v>58319</v>
      </c>
      <c r="C74" s="121" t="s">
        <v>1681</v>
      </c>
      <c r="D74" s="177">
        <v>245.04</v>
      </c>
      <c r="E74" s="177">
        <v>13.67</v>
      </c>
      <c r="F74" s="176">
        <v>5.4</v>
      </c>
      <c r="G74" s="176">
        <f t="shared" si="4"/>
        <v>264.10999999999996</v>
      </c>
      <c r="H74" s="177">
        <v>245.04</v>
      </c>
      <c r="I74" s="177">
        <v>14.27</v>
      </c>
      <c r="J74" s="177">
        <v>13.67</v>
      </c>
      <c r="K74" s="176">
        <v>3.6</v>
      </c>
      <c r="L74" s="178">
        <f t="shared" si="3"/>
        <v>276.58000000000004</v>
      </c>
      <c r="M74" s="146" t="s">
        <v>1570</v>
      </c>
      <c r="N74" s="147">
        <v>2</v>
      </c>
      <c r="O74" s="148">
        <v>3.6</v>
      </c>
      <c r="P74" s="159" t="s">
        <v>1557</v>
      </c>
      <c r="Q74" s="159" t="s">
        <v>662</v>
      </c>
      <c r="R74" s="159" t="s">
        <v>662</v>
      </c>
      <c r="S74" s="159" t="s">
        <v>662</v>
      </c>
      <c r="T74" s="166" t="s">
        <v>1570</v>
      </c>
      <c r="U74" s="159">
        <v>2</v>
      </c>
      <c r="V74" s="145">
        <v>0</v>
      </c>
      <c r="W74" s="152" t="s">
        <v>1557</v>
      </c>
      <c r="X74" s="153">
        <v>2.5013025000000001E-2</v>
      </c>
      <c r="Y74" s="154" t="s">
        <v>662</v>
      </c>
      <c r="Z74" s="156">
        <v>0.16045055</v>
      </c>
      <c r="AA74" s="157" t="s">
        <v>662</v>
      </c>
      <c r="AB74" s="158">
        <v>0.12950239999999999</v>
      </c>
      <c r="AC74" s="159" t="s">
        <v>662</v>
      </c>
      <c r="AD74" s="155">
        <v>0.84938329999999995</v>
      </c>
      <c r="AE74" s="155" t="s">
        <v>662</v>
      </c>
      <c r="AF74" s="160">
        <v>1.5153479999999999E-2</v>
      </c>
      <c r="AG74" s="160" t="s">
        <v>662</v>
      </c>
      <c r="AH74" s="168">
        <v>0.78</v>
      </c>
      <c r="AI74" s="169" t="s">
        <v>1557</v>
      </c>
    </row>
    <row r="75" spans="1:35" ht="18.75" customHeight="1" thickBot="1" x14ac:dyDescent="0.35">
      <c r="A75" s="125" t="s">
        <v>1745</v>
      </c>
      <c r="B75" s="121">
        <v>9081704</v>
      </c>
      <c r="C75" s="121" t="s">
        <v>1681</v>
      </c>
      <c r="D75" s="177">
        <v>237.4</v>
      </c>
      <c r="E75" s="177">
        <v>13.67</v>
      </c>
      <c r="F75" s="176">
        <v>0</v>
      </c>
      <c r="G75" s="176">
        <f t="shared" si="4"/>
        <v>251.07</v>
      </c>
      <c r="H75" s="177">
        <v>237.4</v>
      </c>
      <c r="I75" s="177">
        <v>14.27</v>
      </c>
      <c r="J75" s="177">
        <v>13.67</v>
      </c>
      <c r="K75" s="176">
        <v>0</v>
      </c>
      <c r="L75" s="178">
        <f t="shared" si="3"/>
        <v>265.34000000000003</v>
      </c>
      <c r="M75" s="146" t="s">
        <v>1571</v>
      </c>
      <c r="N75" s="147" t="s">
        <v>1680</v>
      </c>
      <c r="O75" s="148">
        <v>0</v>
      </c>
      <c r="P75" s="159" t="s">
        <v>1557</v>
      </c>
      <c r="Q75" s="159" t="s">
        <v>662</v>
      </c>
      <c r="R75" s="159" t="s">
        <v>1557</v>
      </c>
      <c r="S75" s="159" t="s">
        <v>662</v>
      </c>
      <c r="T75" s="166" t="s">
        <v>1571</v>
      </c>
      <c r="U75" s="159" t="s">
        <v>1680</v>
      </c>
      <c r="V75" s="145">
        <v>0</v>
      </c>
      <c r="W75" s="152" t="s">
        <v>1557</v>
      </c>
      <c r="X75" s="153">
        <v>6.1299275E-2</v>
      </c>
      <c r="Y75" s="154" t="s">
        <v>662</v>
      </c>
      <c r="Z75" s="156">
        <v>0.15044160000000001</v>
      </c>
      <c r="AA75" s="157" t="s">
        <v>662</v>
      </c>
      <c r="AB75" s="158" t="s">
        <v>667</v>
      </c>
      <c r="AC75" s="159" t="s">
        <v>662</v>
      </c>
      <c r="AD75" s="155">
        <v>0.94285714500000006</v>
      </c>
      <c r="AE75" s="155" t="s">
        <v>662</v>
      </c>
      <c r="AF75" s="160">
        <v>1.518278E-2</v>
      </c>
      <c r="AG75" s="160" t="s">
        <v>662</v>
      </c>
      <c r="AH75" s="168" t="s">
        <v>1680</v>
      </c>
      <c r="AI75" s="169" t="s">
        <v>662</v>
      </c>
    </row>
    <row r="76" spans="1:35" ht="18.75" customHeight="1" thickBot="1" x14ac:dyDescent="0.35">
      <c r="A76" s="125" t="s">
        <v>316</v>
      </c>
      <c r="B76" s="121">
        <v>6419704</v>
      </c>
      <c r="C76" s="121" t="s">
        <v>1681</v>
      </c>
      <c r="D76" s="177">
        <v>235.53</v>
      </c>
      <c r="E76" s="177">
        <v>13.67</v>
      </c>
      <c r="F76" s="176">
        <v>5.4</v>
      </c>
      <c r="G76" s="176">
        <f t="shared" si="4"/>
        <v>254.6</v>
      </c>
      <c r="H76" s="177">
        <v>235.53</v>
      </c>
      <c r="I76" s="177">
        <v>14.27</v>
      </c>
      <c r="J76" s="177">
        <v>13.67</v>
      </c>
      <c r="K76" s="176">
        <v>7.2</v>
      </c>
      <c r="L76" s="178">
        <f t="shared" si="3"/>
        <v>270.67</v>
      </c>
      <c r="M76" s="146" t="s">
        <v>1570</v>
      </c>
      <c r="N76" s="147">
        <v>4</v>
      </c>
      <c r="O76" s="148">
        <v>7.2</v>
      </c>
      <c r="P76" s="159" t="s">
        <v>1557</v>
      </c>
      <c r="Q76" s="159" t="s">
        <v>662</v>
      </c>
      <c r="R76" s="159" t="s">
        <v>662</v>
      </c>
      <c r="S76" s="159" t="s">
        <v>662</v>
      </c>
      <c r="T76" s="166" t="s">
        <v>1570</v>
      </c>
      <c r="U76" s="159">
        <v>4</v>
      </c>
      <c r="V76" s="145">
        <v>3.3783750000000003E-3</v>
      </c>
      <c r="W76" s="152" t="s">
        <v>662</v>
      </c>
      <c r="X76" s="153">
        <v>1.1072499999999999E-2</v>
      </c>
      <c r="Y76" s="154" t="s">
        <v>1557</v>
      </c>
      <c r="Z76" s="156">
        <v>0.10571497499999999</v>
      </c>
      <c r="AA76" s="157" t="s">
        <v>1557</v>
      </c>
      <c r="AB76" s="158">
        <v>0.23403352499999999</v>
      </c>
      <c r="AC76" s="159" t="s">
        <v>662</v>
      </c>
      <c r="AD76" s="155">
        <v>1</v>
      </c>
      <c r="AE76" s="155" t="s">
        <v>1557</v>
      </c>
      <c r="AF76" s="160">
        <v>2.0757400000000002E-2</v>
      </c>
      <c r="AG76" s="160" t="s">
        <v>662</v>
      </c>
      <c r="AH76" s="168">
        <v>0.82000000000000006</v>
      </c>
      <c r="AI76" s="169" t="s">
        <v>1557</v>
      </c>
    </row>
    <row r="77" spans="1:35" ht="18.75" customHeight="1" thickBot="1" x14ac:dyDescent="0.35">
      <c r="A77" s="125" t="s">
        <v>321</v>
      </c>
      <c r="B77" s="121">
        <v>4484703</v>
      </c>
      <c r="C77" s="121" t="s">
        <v>1681</v>
      </c>
      <c r="D77" s="177">
        <v>228.74</v>
      </c>
      <c r="E77" s="177">
        <v>13.67</v>
      </c>
      <c r="F77" s="176">
        <v>7.2</v>
      </c>
      <c r="G77" s="176">
        <f t="shared" si="4"/>
        <v>249.60999999999999</v>
      </c>
      <c r="H77" s="177">
        <v>228.74</v>
      </c>
      <c r="I77" s="177">
        <v>14.27</v>
      </c>
      <c r="J77" s="177">
        <v>13.67</v>
      </c>
      <c r="K77" s="176">
        <v>7.2</v>
      </c>
      <c r="L77" s="178">
        <f t="shared" si="3"/>
        <v>263.88</v>
      </c>
      <c r="M77" s="146" t="s">
        <v>1570</v>
      </c>
      <c r="N77" s="147">
        <v>4</v>
      </c>
      <c r="O77" s="148">
        <v>7.2</v>
      </c>
      <c r="P77" s="159" t="s">
        <v>1557</v>
      </c>
      <c r="Q77" s="159" t="s">
        <v>662</v>
      </c>
      <c r="R77" s="159" t="s">
        <v>662</v>
      </c>
      <c r="S77" s="159" t="s">
        <v>662</v>
      </c>
      <c r="T77" s="166" t="s">
        <v>1570</v>
      </c>
      <c r="U77" s="159">
        <v>4</v>
      </c>
      <c r="V77" s="145">
        <v>0</v>
      </c>
      <c r="W77" s="152" t="s">
        <v>1557</v>
      </c>
      <c r="X77" s="153">
        <v>0</v>
      </c>
      <c r="Y77" s="154" t="s">
        <v>1557</v>
      </c>
      <c r="Z77" s="156">
        <v>0.15153664999999999</v>
      </c>
      <c r="AA77" s="157" t="s">
        <v>662</v>
      </c>
      <c r="AB77" s="158">
        <v>0.14460190000000001</v>
      </c>
      <c r="AC77" s="159" t="s">
        <v>662</v>
      </c>
      <c r="AD77" s="155">
        <v>0.98275862000000003</v>
      </c>
      <c r="AE77" s="155" t="s">
        <v>1557</v>
      </c>
      <c r="AF77" s="160">
        <v>1.1350869999999999E-2</v>
      </c>
      <c r="AG77" s="160" t="s">
        <v>1557</v>
      </c>
      <c r="AH77" s="168" t="s">
        <v>1573</v>
      </c>
      <c r="AI77" s="169" t="s">
        <v>662</v>
      </c>
    </row>
    <row r="78" spans="1:35" ht="18.75" customHeight="1" thickBot="1" x14ac:dyDescent="0.35">
      <c r="A78" s="125" t="s">
        <v>322</v>
      </c>
      <c r="B78" s="121">
        <v>4653106</v>
      </c>
      <c r="C78" s="121" t="s">
        <v>1681</v>
      </c>
      <c r="D78" s="177">
        <v>223.66</v>
      </c>
      <c r="E78" s="177">
        <v>13.67</v>
      </c>
      <c r="F78" s="176">
        <v>3.6</v>
      </c>
      <c r="G78" s="176">
        <f t="shared" si="4"/>
        <v>240.92999999999998</v>
      </c>
      <c r="H78" s="177">
        <v>223.66</v>
      </c>
      <c r="I78" s="177">
        <v>14.27</v>
      </c>
      <c r="J78" s="177">
        <v>13.67</v>
      </c>
      <c r="K78" s="176">
        <v>7.2</v>
      </c>
      <c r="L78" s="178">
        <f t="shared" si="3"/>
        <v>258.8</v>
      </c>
      <c r="M78" s="146" t="s">
        <v>1570</v>
      </c>
      <c r="N78" s="147">
        <v>4</v>
      </c>
      <c r="O78" s="148">
        <v>7.2</v>
      </c>
      <c r="P78" s="159" t="s">
        <v>1557</v>
      </c>
      <c r="Q78" s="159" t="s">
        <v>662</v>
      </c>
      <c r="R78" s="159" t="s">
        <v>662</v>
      </c>
      <c r="S78" s="159" t="s">
        <v>662</v>
      </c>
      <c r="T78" s="166" t="s">
        <v>1570</v>
      </c>
      <c r="U78" s="159">
        <v>4</v>
      </c>
      <c r="V78" s="145">
        <v>0</v>
      </c>
      <c r="W78" s="152" t="s">
        <v>1557</v>
      </c>
      <c r="X78" s="153">
        <v>5.9523749999999993E-3</v>
      </c>
      <c r="Y78" s="154" t="s">
        <v>1557</v>
      </c>
      <c r="Z78" s="156">
        <v>0.10662292499999999</v>
      </c>
      <c r="AA78" s="157" t="s">
        <v>662</v>
      </c>
      <c r="AB78" s="158">
        <v>6.2400600000000001E-2</v>
      </c>
      <c r="AC78" s="159" t="s">
        <v>1557</v>
      </c>
      <c r="AD78" s="155">
        <v>0.90863636499999989</v>
      </c>
      <c r="AE78" s="155" t="s">
        <v>662</v>
      </c>
      <c r="AF78" s="160">
        <v>1.279925E-2</v>
      </c>
      <c r="AG78" s="160" t="s">
        <v>1557</v>
      </c>
      <c r="AH78" s="168" t="s">
        <v>1573</v>
      </c>
      <c r="AI78" s="169" t="s">
        <v>662</v>
      </c>
    </row>
    <row r="79" spans="1:35" ht="18.75" customHeight="1" thickBot="1" x14ac:dyDescent="0.35">
      <c r="A79" s="125" t="s">
        <v>324</v>
      </c>
      <c r="B79" s="121">
        <v>49018</v>
      </c>
      <c r="C79" s="121" t="s">
        <v>1681</v>
      </c>
      <c r="D79" s="177">
        <v>237.32</v>
      </c>
      <c r="E79" s="177">
        <v>13.67</v>
      </c>
      <c r="F79" s="176">
        <v>3.6</v>
      </c>
      <c r="G79" s="176">
        <f t="shared" ref="G79:G110" si="5">SUM(D79:F79)</f>
        <v>254.58999999999997</v>
      </c>
      <c r="H79" s="177">
        <v>237.32</v>
      </c>
      <c r="I79" s="177">
        <v>14.27</v>
      </c>
      <c r="J79" s="177">
        <v>13.67</v>
      </c>
      <c r="K79" s="176">
        <v>7.2</v>
      </c>
      <c r="L79" s="178">
        <f t="shared" ref="L79:L142" si="6">SUM(H79:K79)</f>
        <v>272.45999999999998</v>
      </c>
      <c r="M79" s="146" t="s">
        <v>1570</v>
      </c>
      <c r="N79" s="147">
        <v>4</v>
      </c>
      <c r="O79" s="148">
        <v>7.2</v>
      </c>
      <c r="P79" s="159" t="s">
        <v>1557</v>
      </c>
      <c r="Q79" s="159" t="s">
        <v>662</v>
      </c>
      <c r="R79" s="159" t="s">
        <v>662</v>
      </c>
      <c r="S79" s="159" t="s">
        <v>662</v>
      </c>
      <c r="T79" s="166" t="s">
        <v>1570</v>
      </c>
      <c r="U79" s="159">
        <v>4</v>
      </c>
      <c r="V79" s="145">
        <v>0</v>
      </c>
      <c r="W79" s="152" t="s">
        <v>1557</v>
      </c>
      <c r="X79" s="153">
        <v>1.99253E-2</v>
      </c>
      <c r="Y79" s="154" t="s">
        <v>1557</v>
      </c>
      <c r="Z79" s="156">
        <v>0.10567887500000001</v>
      </c>
      <c r="AA79" s="157" t="s">
        <v>1557</v>
      </c>
      <c r="AB79" s="158">
        <v>0.1814086</v>
      </c>
      <c r="AC79" s="159" t="s">
        <v>662</v>
      </c>
      <c r="AD79" s="155">
        <v>0.94444444500000002</v>
      </c>
      <c r="AE79" s="155" t="s">
        <v>662</v>
      </c>
      <c r="AF79" s="160">
        <v>1.1037539999999998E-2</v>
      </c>
      <c r="AG79" s="160" t="s">
        <v>1557</v>
      </c>
      <c r="AH79" s="168" t="s">
        <v>1573</v>
      </c>
      <c r="AI79" s="169" t="s">
        <v>662</v>
      </c>
    </row>
    <row r="80" spans="1:35" ht="18.75" customHeight="1" thickBot="1" x14ac:dyDescent="0.35">
      <c r="A80" s="125" t="s">
        <v>326</v>
      </c>
      <c r="B80" s="121">
        <v>4464508</v>
      </c>
      <c r="C80" s="121" t="s">
        <v>1681</v>
      </c>
      <c r="D80" s="177">
        <v>220.12</v>
      </c>
      <c r="E80" s="177">
        <v>13.67</v>
      </c>
      <c r="F80" s="176">
        <v>7.2</v>
      </c>
      <c r="G80" s="176">
        <f t="shared" si="5"/>
        <v>240.98999999999998</v>
      </c>
      <c r="H80" s="177">
        <v>220.12</v>
      </c>
      <c r="I80" s="177">
        <v>14.27</v>
      </c>
      <c r="J80" s="177">
        <v>13.67</v>
      </c>
      <c r="K80" s="176">
        <v>5.4</v>
      </c>
      <c r="L80" s="178">
        <f t="shared" si="6"/>
        <v>253.46</v>
      </c>
      <c r="M80" s="146" t="s">
        <v>1570</v>
      </c>
      <c r="N80" s="147">
        <v>3</v>
      </c>
      <c r="O80" s="148">
        <v>5.4</v>
      </c>
      <c r="P80" s="159" t="s">
        <v>1557</v>
      </c>
      <c r="Q80" s="159" t="s">
        <v>662</v>
      </c>
      <c r="R80" s="159" t="s">
        <v>662</v>
      </c>
      <c r="S80" s="159" t="s">
        <v>662</v>
      </c>
      <c r="T80" s="166" t="s">
        <v>1570</v>
      </c>
      <c r="U80" s="159">
        <v>3</v>
      </c>
      <c r="V80" s="145">
        <v>0</v>
      </c>
      <c r="W80" s="152" t="s">
        <v>1557</v>
      </c>
      <c r="X80" s="153">
        <v>1.9291824999999999E-2</v>
      </c>
      <c r="Y80" s="154" t="s">
        <v>1557</v>
      </c>
      <c r="Z80" s="156">
        <v>8.6479849999999997E-2</v>
      </c>
      <c r="AA80" s="157" t="s">
        <v>1557</v>
      </c>
      <c r="AB80" s="158">
        <v>0.117801775</v>
      </c>
      <c r="AC80" s="159" t="s">
        <v>662</v>
      </c>
      <c r="AD80" s="155">
        <v>0.93063402000000006</v>
      </c>
      <c r="AE80" s="155" t="s">
        <v>662</v>
      </c>
      <c r="AF80" s="160">
        <v>1.5670159999999999E-2</v>
      </c>
      <c r="AG80" s="160" t="s">
        <v>662</v>
      </c>
      <c r="AH80" s="168" t="s">
        <v>1573</v>
      </c>
      <c r="AI80" s="169" t="s">
        <v>662</v>
      </c>
    </row>
    <row r="81" spans="1:35" ht="18.75" customHeight="1" thickBot="1" x14ac:dyDescent="0.35">
      <c r="A81" s="223" t="s">
        <v>1950</v>
      </c>
      <c r="B81" s="121">
        <v>937789</v>
      </c>
      <c r="C81" s="121" t="s">
        <v>1681</v>
      </c>
      <c r="D81" s="177">
        <v>228.09</v>
      </c>
      <c r="E81" s="177">
        <v>13.67</v>
      </c>
      <c r="F81" s="176">
        <v>1.8</v>
      </c>
      <c r="G81" s="176">
        <f t="shared" si="5"/>
        <v>243.56</v>
      </c>
      <c r="H81" s="177">
        <v>228.09</v>
      </c>
      <c r="I81" s="177">
        <v>14.27</v>
      </c>
      <c r="J81" s="177">
        <v>13.67</v>
      </c>
      <c r="K81" s="176">
        <v>0</v>
      </c>
      <c r="L81" s="178">
        <f t="shared" si="6"/>
        <v>256.03000000000003</v>
      </c>
      <c r="M81" s="146" t="s">
        <v>1570</v>
      </c>
      <c r="N81" s="147">
        <v>0</v>
      </c>
      <c r="O81" s="148">
        <v>0</v>
      </c>
      <c r="P81" s="159" t="s">
        <v>1557</v>
      </c>
      <c r="Q81" s="159" t="s">
        <v>662</v>
      </c>
      <c r="R81" s="159" t="s">
        <v>662</v>
      </c>
      <c r="S81" s="159" t="s">
        <v>662</v>
      </c>
      <c r="T81" s="166" t="s">
        <v>1570</v>
      </c>
      <c r="U81" s="159">
        <v>0</v>
      </c>
      <c r="V81" s="145">
        <v>5.3919250000000005E-3</v>
      </c>
      <c r="W81" s="152" t="s">
        <v>662</v>
      </c>
      <c r="X81" s="153">
        <v>3.5497000000000001E-2</v>
      </c>
      <c r="Y81" s="154" t="s">
        <v>662</v>
      </c>
      <c r="Z81" s="156">
        <v>0.12323857499999999</v>
      </c>
      <c r="AA81" s="157" t="s">
        <v>662</v>
      </c>
      <c r="AB81" s="158">
        <v>9.4211325000000012E-2</v>
      </c>
      <c r="AC81" s="159" t="s">
        <v>662</v>
      </c>
      <c r="AD81" s="155">
        <v>0.89319727999999998</v>
      </c>
      <c r="AE81" s="155" t="s">
        <v>662</v>
      </c>
      <c r="AF81" s="160">
        <v>2.267309E-2</v>
      </c>
      <c r="AG81" s="160" t="s">
        <v>662</v>
      </c>
      <c r="AH81" s="168" t="s">
        <v>1572</v>
      </c>
      <c r="AI81" s="169" t="s">
        <v>662</v>
      </c>
    </row>
    <row r="82" spans="1:35" ht="18.75" customHeight="1" thickBot="1" x14ac:dyDescent="0.35">
      <c r="A82" s="125" t="s">
        <v>1746</v>
      </c>
      <c r="B82" s="121">
        <v>141461</v>
      </c>
      <c r="C82" s="121" t="s">
        <v>1681</v>
      </c>
      <c r="D82" s="177">
        <v>231.29</v>
      </c>
      <c r="E82" s="177">
        <v>13.67</v>
      </c>
      <c r="F82" s="176">
        <v>7.2</v>
      </c>
      <c r="G82" s="176">
        <f t="shared" si="5"/>
        <v>252.15999999999997</v>
      </c>
      <c r="H82" s="177">
        <v>231.29</v>
      </c>
      <c r="I82" s="177">
        <v>14.27</v>
      </c>
      <c r="J82" s="177">
        <v>13.67</v>
      </c>
      <c r="K82" s="176">
        <v>7.2</v>
      </c>
      <c r="L82" s="178">
        <f t="shared" si="6"/>
        <v>266.43</v>
      </c>
      <c r="M82" s="146" t="s">
        <v>1570</v>
      </c>
      <c r="N82" s="147">
        <v>4</v>
      </c>
      <c r="O82" s="148">
        <v>7.2</v>
      </c>
      <c r="P82" s="159" t="s">
        <v>1557</v>
      </c>
      <c r="Q82" s="159" t="s">
        <v>662</v>
      </c>
      <c r="R82" s="159" t="s">
        <v>662</v>
      </c>
      <c r="S82" s="159" t="s">
        <v>662</v>
      </c>
      <c r="T82" s="166" t="s">
        <v>1570</v>
      </c>
      <c r="U82" s="159">
        <v>4</v>
      </c>
      <c r="V82" s="145">
        <v>0</v>
      </c>
      <c r="W82" s="152" t="s">
        <v>1557</v>
      </c>
      <c r="X82" s="153">
        <v>7.8965000000000007E-3</v>
      </c>
      <c r="Y82" s="154" t="s">
        <v>1557</v>
      </c>
      <c r="Z82" s="156">
        <v>0.21125495</v>
      </c>
      <c r="AA82" s="157" t="s">
        <v>662</v>
      </c>
      <c r="AB82" s="158">
        <v>9.1476450000000015E-2</v>
      </c>
      <c r="AC82" s="159" t="s">
        <v>662</v>
      </c>
      <c r="AD82" s="155">
        <v>1</v>
      </c>
      <c r="AE82" s="155" t="s">
        <v>1557</v>
      </c>
      <c r="AF82" s="160">
        <v>1.849073E-2</v>
      </c>
      <c r="AG82" s="160" t="s">
        <v>662</v>
      </c>
      <c r="AH82" s="168">
        <v>1</v>
      </c>
      <c r="AI82" s="169" t="s">
        <v>1557</v>
      </c>
    </row>
    <row r="83" spans="1:35" ht="18.75" customHeight="1" thickBot="1" x14ac:dyDescent="0.35">
      <c r="A83" s="125" t="s">
        <v>1747</v>
      </c>
      <c r="B83" s="121">
        <v>114260</v>
      </c>
      <c r="C83" s="121" t="s">
        <v>1681</v>
      </c>
      <c r="D83" s="177">
        <v>237.61</v>
      </c>
      <c r="E83" s="174">
        <v>0</v>
      </c>
      <c r="F83" s="176">
        <v>0</v>
      </c>
      <c r="G83" s="176">
        <f t="shared" si="5"/>
        <v>237.61</v>
      </c>
      <c r="H83" s="177">
        <v>237.61</v>
      </c>
      <c r="I83" s="177">
        <v>14.27</v>
      </c>
      <c r="J83" s="174">
        <v>0</v>
      </c>
      <c r="K83" s="176">
        <v>0</v>
      </c>
      <c r="L83" s="178">
        <f t="shared" si="6"/>
        <v>251.88000000000002</v>
      </c>
      <c r="M83" s="146" t="s">
        <v>1571</v>
      </c>
      <c r="N83" s="147" t="s">
        <v>1680</v>
      </c>
      <c r="O83" s="148">
        <v>0</v>
      </c>
      <c r="P83" s="159" t="s">
        <v>662</v>
      </c>
      <c r="Q83" s="159" t="s">
        <v>662</v>
      </c>
      <c r="R83" s="159" t="s">
        <v>662</v>
      </c>
      <c r="S83" s="159" t="s">
        <v>662</v>
      </c>
      <c r="T83" s="166" t="s">
        <v>1571</v>
      </c>
      <c r="U83" s="159" t="s">
        <v>1680</v>
      </c>
      <c r="V83" s="145">
        <v>0</v>
      </c>
      <c r="W83" s="152" t="s">
        <v>1557</v>
      </c>
      <c r="X83" s="153">
        <v>4.2668500000000005E-2</v>
      </c>
      <c r="Y83" s="154" t="s">
        <v>662</v>
      </c>
      <c r="Z83" s="156">
        <v>0.12492989999999998</v>
      </c>
      <c r="AA83" s="157" t="s">
        <v>662</v>
      </c>
      <c r="AB83" s="158">
        <v>6.5476174999999998E-2</v>
      </c>
      <c r="AC83" s="159" t="s">
        <v>1557</v>
      </c>
      <c r="AD83" s="155">
        <v>0.98122412499999989</v>
      </c>
      <c r="AE83" s="155" t="s">
        <v>1557</v>
      </c>
      <c r="AF83" s="160">
        <v>9.1125100000000007E-3</v>
      </c>
      <c r="AG83" s="160" t="s">
        <v>1557</v>
      </c>
      <c r="AH83" s="168" t="s">
        <v>1680</v>
      </c>
      <c r="AI83" s="169" t="s">
        <v>662</v>
      </c>
    </row>
    <row r="84" spans="1:35" ht="18.75" customHeight="1" thickBot="1" x14ac:dyDescent="0.35">
      <c r="A84" s="125" t="s">
        <v>1748</v>
      </c>
      <c r="B84" s="121">
        <v>727474</v>
      </c>
      <c r="C84" s="121" t="s">
        <v>1681</v>
      </c>
      <c r="D84" s="177">
        <v>256.37</v>
      </c>
      <c r="E84" s="177">
        <v>13.67</v>
      </c>
      <c r="F84" s="176">
        <v>0</v>
      </c>
      <c r="G84" s="176">
        <f t="shared" si="5"/>
        <v>270.04000000000002</v>
      </c>
      <c r="H84" s="177">
        <v>256.37</v>
      </c>
      <c r="I84" s="177">
        <v>14.27</v>
      </c>
      <c r="J84" s="177">
        <v>13.67</v>
      </c>
      <c r="K84" s="176">
        <v>0</v>
      </c>
      <c r="L84" s="178">
        <f t="shared" si="6"/>
        <v>284.31</v>
      </c>
      <c r="M84" s="146" t="s">
        <v>1571</v>
      </c>
      <c r="N84" s="147" t="s">
        <v>1680</v>
      </c>
      <c r="O84" s="148">
        <v>0</v>
      </c>
      <c r="P84" s="159" t="s">
        <v>1557</v>
      </c>
      <c r="Q84" s="159" t="s">
        <v>662</v>
      </c>
      <c r="R84" s="159" t="s">
        <v>1557</v>
      </c>
      <c r="S84" s="159" t="s">
        <v>662</v>
      </c>
      <c r="T84" s="166" t="s">
        <v>1571</v>
      </c>
      <c r="U84" s="159" t="s">
        <v>1680</v>
      </c>
      <c r="V84" s="145">
        <v>0</v>
      </c>
      <c r="W84" s="152" t="s">
        <v>1557</v>
      </c>
      <c r="X84" s="153">
        <v>1.9230749999999998E-2</v>
      </c>
      <c r="Y84" s="154" t="s">
        <v>1557</v>
      </c>
      <c r="Z84" s="156">
        <v>0.138201775</v>
      </c>
      <c r="AA84" s="157" t="s">
        <v>662</v>
      </c>
      <c r="AB84" s="158">
        <v>0.16270047500000001</v>
      </c>
      <c r="AC84" s="159" t="s">
        <v>662</v>
      </c>
      <c r="AD84" s="155">
        <v>0.9</v>
      </c>
      <c r="AE84" s="155" t="s">
        <v>662</v>
      </c>
      <c r="AF84" s="160">
        <v>1.5943499999999999E-2</v>
      </c>
      <c r="AG84" s="160" t="s">
        <v>662</v>
      </c>
      <c r="AH84" s="168">
        <v>0.79500000000000004</v>
      </c>
      <c r="AI84" s="169" t="s">
        <v>1557</v>
      </c>
    </row>
    <row r="85" spans="1:35" ht="18.75" customHeight="1" thickBot="1" x14ac:dyDescent="0.35">
      <c r="A85" s="125" t="s">
        <v>330</v>
      </c>
      <c r="B85" s="121">
        <v>480185</v>
      </c>
      <c r="C85" s="121" t="s">
        <v>1681</v>
      </c>
      <c r="D85" s="177">
        <v>232.34</v>
      </c>
      <c r="E85" s="177">
        <v>13.67</v>
      </c>
      <c r="F85" s="176">
        <v>9</v>
      </c>
      <c r="G85" s="176">
        <f t="shared" si="5"/>
        <v>255.01</v>
      </c>
      <c r="H85" s="177">
        <v>232.34</v>
      </c>
      <c r="I85" s="177">
        <v>14.27</v>
      </c>
      <c r="J85" s="177">
        <v>13.67</v>
      </c>
      <c r="K85" s="176">
        <v>5.4</v>
      </c>
      <c r="L85" s="178">
        <f t="shared" si="6"/>
        <v>265.68</v>
      </c>
      <c r="M85" s="146" t="s">
        <v>1570</v>
      </c>
      <c r="N85" s="147">
        <v>3</v>
      </c>
      <c r="O85" s="148">
        <v>5.4</v>
      </c>
      <c r="P85" s="159" t="s">
        <v>1557</v>
      </c>
      <c r="Q85" s="159" t="s">
        <v>662</v>
      </c>
      <c r="R85" s="159" t="s">
        <v>662</v>
      </c>
      <c r="S85" s="159" t="s">
        <v>662</v>
      </c>
      <c r="T85" s="166" t="s">
        <v>1570</v>
      </c>
      <c r="U85" s="159">
        <v>3</v>
      </c>
      <c r="V85" s="145">
        <v>0</v>
      </c>
      <c r="W85" s="152" t="s">
        <v>1557</v>
      </c>
      <c r="X85" s="153">
        <v>2.6679799999999997E-2</v>
      </c>
      <c r="Y85" s="154" t="s">
        <v>662</v>
      </c>
      <c r="Z85" s="156">
        <v>2.8849949999999999E-2</v>
      </c>
      <c r="AA85" s="157" t="s">
        <v>1557</v>
      </c>
      <c r="AB85" s="158">
        <v>0.10216699999999999</v>
      </c>
      <c r="AC85" s="159" t="s">
        <v>662</v>
      </c>
      <c r="AD85" s="155">
        <v>0.96782414999999999</v>
      </c>
      <c r="AE85" s="155" t="s">
        <v>662</v>
      </c>
      <c r="AF85" s="160">
        <v>8.6040800000000001E-3</v>
      </c>
      <c r="AG85" s="160" t="s">
        <v>1557</v>
      </c>
      <c r="AH85" s="168" t="s">
        <v>1573</v>
      </c>
      <c r="AI85" s="169" t="s">
        <v>662</v>
      </c>
    </row>
    <row r="86" spans="1:35" ht="18.75" customHeight="1" thickBot="1" x14ac:dyDescent="0.35">
      <c r="A86" s="319" t="s">
        <v>335</v>
      </c>
      <c r="B86" s="265">
        <v>4463501</v>
      </c>
      <c r="C86" s="121" t="s">
        <v>1681</v>
      </c>
      <c r="D86" s="177">
        <v>250.97</v>
      </c>
      <c r="E86" s="177">
        <v>13.67</v>
      </c>
      <c r="F86" s="179">
        <v>7.2</v>
      </c>
      <c r="G86" s="176">
        <f t="shared" si="5"/>
        <v>271.83999999999997</v>
      </c>
      <c r="H86" s="177">
        <v>250.97</v>
      </c>
      <c r="I86" s="177">
        <v>14.27</v>
      </c>
      <c r="J86" s="177">
        <v>13.67</v>
      </c>
      <c r="K86" s="279">
        <v>7.2</v>
      </c>
      <c r="L86" s="178">
        <f t="shared" si="6"/>
        <v>286.11</v>
      </c>
      <c r="M86" s="146" t="s">
        <v>1570</v>
      </c>
      <c r="N86" s="147">
        <v>4</v>
      </c>
      <c r="O86" s="148">
        <v>7.2</v>
      </c>
      <c r="P86" s="159" t="s">
        <v>1557</v>
      </c>
      <c r="Q86" s="159" t="s">
        <v>662</v>
      </c>
      <c r="R86" s="159" t="s">
        <v>662</v>
      </c>
      <c r="S86" s="159" t="s">
        <v>662</v>
      </c>
      <c r="T86" s="166" t="s">
        <v>1570</v>
      </c>
      <c r="U86" s="159">
        <v>4</v>
      </c>
      <c r="V86" s="145">
        <v>0</v>
      </c>
      <c r="W86" s="152" t="s">
        <v>1557</v>
      </c>
      <c r="X86" s="153">
        <v>4.4954274999999995E-2</v>
      </c>
      <c r="Y86" s="154" t="s">
        <v>662</v>
      </c>
      <c r="Z86" s="156">
        <v>0.19446480000000002</v>
      </c>
      <c r="AA86" s="157" t="s">
        <v>662</v>
      </c>
      <c r="AB86" s="158">
        <v>9.6109575000000003E-2</v>
      </c>
      <c r="AC86" s="159" t="s">
        <v>662</v>
      </c>
      <c r="AD86" s="155">
        <v>0.98505650000000011</v>
      </c>
      <c r="AE86" s="155" t="s">
        <v>1557</v>
      </c>
      <c r="AF86" s="160">
        <v>7.1731699999999995E-3</v>
      </c>
      <c r="AG86" s="160" t="s">
        <v>1557</v>
      </c>
      <c r="AH86" s="168">
        <v>0.95500000000000007</v>
      </c>
      <c r="AI86" s="169" t="s">
        <v>1557</v>
      </c>
    </row>
    <row r="87" spans="1:35" ht="18.75" customHeight="1" thickBot="1" x14ac:dyDescent="0.35">
      <c r="A87" s="223" t="s">
        <v>1952</v>
      </c>
      <c r="B87" s="121">
        <v>945668</v>
      </c>
      <c r="C87" s="121" t="s">
        <v>1681</v>
      </c>
      <c r="D87" s="177">
        <v>233.55</v>
      </c>
      <c r="E87" s="177">
        <v>13.67</v>
      </c>
      <c r="F87" s="176">
        <v>0</v>
      </c>
      <c r="G87" s="176">
        <f t="shared" si="5"/>
        <v>247.22</v>
      </c>
      <c r="H87" s="177">
        <v>233.55</v>
      </c>
      <c r="I87" s="177">
        <v>14.27</v>
      </c>
      <c r="J87" s="177">
        <v>13.67</v>
      </c>
      <c r="K87" s="176">
        <v>0</v>
      </c>
      <c r="L87" s="178">
        <f t="shared" si="6"/>
        <v>261.49</v>
      </c>
      <c r="M87" s="146" t="s">
        <v>1571</v>
      </c>
      <c r="N87" s="147" t="s">
        <v>1680</v>
      </c>
      <c r="O87" s="148">
        <v>0</v>
      </c>
      <c r="P87" s="159" t="s">
        <v>1557</v>
      </c>
      <c r="Q87" s="159" t="s">
        <v>1557</v>
      </c>
      <c r="R87" s="159" t="s">
        <v>662</v>
      </c>
      <c r="S87" s="159" t="s">
        <v>662</v>
      </c>
      <c r="T87" s="166" t="s">
        <v>1571</v>
      </c>
      <c r="U87" s="159" t="s">
        <v>1680</v>
      </c>
      <c r="V87" s="145">
        <v>1.6395699999999999E-2</v>
      </c>
      <c r="W87" s="152" t="s">
        <v>662</v>
      </c>
      <c r="X87" s="153">
        <v>4.4642750000000002E-3</v>
      </c>
      <c r="Y87" s="154" t="s">
        <v>1557</v>
      </c>
      <c r="Z87" s="156">
        <v>0.12627812499999999</v>
      </c>
      <c r="AA87" s="157" t="s">
        <v>662</v>
      </c>
      <c r="AB87" s="158">
        <v>0.104184975</v>
      </c>
      <c r="AC87" s="159" t="s">
        <v>662</v>
      </c>
      <c r="AD87" s="155">
        <v>0.99230769000000008</v>
      </c>
      <c r="AE87" s="155" t="s">
        <v>1557</v>
      </c>
      <c r="AF87" s="160">
        <v>2.026242E-2</v>
      </c>
      <c r="AG87" s="160" t="s">
        <v>662</v>
      </c>
      <c r="AH87" s="168">
        <v>0.92999999999999994</v>
      </c>
      <c r="AI87" s="169" t="s">
        <v>1557</v>
      </c>
    </row>
    <row r="88" spans="1:35" ht="18.75" customHeight="1" thickBot="1" x14ac:dyDescent="0.35">
      <c r="A88" s="125" t="s">
        <v>1749</v>
      </c>
      <c r="B88" s="216">
        <v>690970</v>
      </c>
      <c r="C88" s="121" t="s">
        <v>1681</v>
      </c>
      <c r="D88" s="177">
        <v>225.41</v>
      </c>
      <c r="E88" s="177">
        <v>13.67</v>
      </c>
      <c r="F88" s="176">
        <v>10.8</v>
      </c>
      <c r="G88" s="176">
        <f t="shared" si="5"/>
        <v>249.88</v>
      </c>
      <c r="H88" s="177">
        <v>225.41</v>
      </c>
      <c r="I88" s="177">
        <v>14.27</v>
      </c>
      <c r="J88" s="177">
        <v>13.67</v>
      </c>
      <c r="K88" s="176">
        <v>9</v>
      </c>
      <c r="L88" s="178">
        <f t="shared" si="6"/>
        <v>262.35000000000002</v>
      </c>
      <c r="M88" s="146" t="s">
        <v>1570</v>
      </c>
      <c r="N88" s="147">
        <v>5</v>
      </c>
      <c r="O88" s="148">
        <v>9</v>
      </c>
      <c r="P88" s="159" t="s">
        <v>1557</v>
      </c>
      <c r="Q88" s="159" t="s">
        <v>662</v>
      </c>
      <c r="R88" s="159" t="s">
        <v>662</v>
      </c>
      <c r="S88" s="159" t="s">
        <v>662</v>
      </c>
      <c r="T88" s="166" t="s">
        <v>1570</v>
      </c>
      <c r="U88" s="159">
        <v>5</v>
      </c>
      <c r="V88" s="145">
        <v>0</v>
      </c>
      <c r="W88" s="152" t="s">
        <v>1557</v>
      </c>
      <c r="X88" s="153">
        <v>5.0192475E-2</v>
      </c>
      <c r="Y88" s="154" t="s">
        <v>662</v>
      </c>
      <c r="Z88" s="156">
        <v>3.0111974999999999E-2</v>
      </c>
      <c r="AA88" s="157" t="s">
        <v>1557</v>
      </c>
      <c r="AB88" s="158">
        <v>4.5086524999999995E-2</v>
      </c>
      <c r="AC88" s="159" t="s">
        <v>1557</v>
      </c>
      <c r="AD88" s="155">
        <v>0.99206349000000005</v>
      </c>
      <c r="AE88" s="155" t="s">
        <v>1557</v>
      </c>
      <c r="AF88" s="160">
        <v>2.9463610000000001E-2</v>
      </c>
      <c r="AG88" s="160" t="s">
        <v>662</v>
      </c>
      <c r="AH88" s="168">
        <v>0.8</v>
      </c>
      <c r="AI88" s="169" t="s">
        <v>1557</v>
      </c>
    </row>
    <row r="89" spans="1:35" ht="18.75" customHeight="1" thickBot="1" x14ac:dyDescent="0.35">
      <c r="A89" s="125" t="s">
        <v>1750</v>
      </c>
      <c r="B89" s="121">
        <v>890006</v>
      </c>
      <c r="C89" s="121" t="s">
        <v>1681</v>
      </c>
      <c r="D89" s="177">
        <v>238.1</v>
      </c>
      <c r="E89" s="177">
        <v>13.67</v>
      </c>
      <c r="F89" s="176">
        <v>0</v>
      </c>
      <c r="G89" s="176">
        <f t="shared" si="5"/>
        <v>251.76999999999998</v>
      </c>
      <c r="H89" s="177">
        <v>238.1</v>
      </c>
      <c r="I89" s="177">
        <v>14.27</v>
      </c>
      <c r="J89" s="177">
        <v>13.67</v>
      </c>
      <c r="K89" s="176">
        <v>0</v>
      </c>
      <c r="L89" s="178">
        <f t="shared" si="6"/>
        <v>266.04000000000002</v>
      </c>
      <c r="M89" s="146" t="s">
        <v>1571</v>
      </c>
      <c r="N89" s="147" t="s">
        <v>1680</v>
      </c>
      <c r="O89" s="148">
        <v>0</v>
      </c>
      <c r="P89" s="159" t="s">
        <v>662</v>
      </c>
      <c r="Q89" s="159" t="s">
        <v>662</v>
      </c>
      <c r="R89" s="159" t="s">
        <v>662</v>
      </c>
      <c r="S89" s="159" t="s">
        <v>662</v>
      </c>
      <c r="T89" s="166" t="s">
        <v>1571</v>
      </c>
      <c r="U89" s="159" t="s">
        <v>1680</v>
      </c>
      <c r="V89" s="145">
        <v>0</v>
      </c>
      <c r="W89" s="152" t="s">
        <v>1557</v>
      </c>
      <c r="X89" s="153">
        <v>0</v>
      </c>
      <c r="Y89" s="154" t="s">
        <v>1557</v>
      </c>
      <c r="Z89" s="156" t="s">
        <v>667</v>
      </c>
      <c r="AA89" s="157" t="s">
        <v>662</v>
      </c>
      <c r="AB89" s="158" t="s">
        <v>667</v>
      </c>
      <c r="AC89" s="159" t="s">
        <v>662</v>
      </c>
      <c r="AD89" s="155">
        <v>0.9345238050000001</v>
      </c>
      <c r="AE89" s="155" t="s">
        <v>662</v>
      </c>
      <c r="AF89" s="160" t="s">
        <v>667</v>
      </c>
      <c r="AG89" s="160" t="s">
        <v>662</v>
      </c>
      <c r="AH89" s="168" t="s">
        <v>1680</v>
      </c>
      <c r="AI89" s="169" t="s">
        <v>662</v>
      </c>
    </row>
    <row r="90" spans="1:35" ht="18.75" customHeight="1" thickBot="1" x14ac:dyDescent="0.35">
      <c r="A90" s="125" t="s">
        <v>341</v>
      </c>
      <c r="B90" s="121">
        <v>709018</v>
      </c>
      <c r="C90" s="121" t="s">
        <v>1681</v>
      </c>
      <c r="D90" s="177">
        <v>227.47</v>
      </c>
      <c r="E90" s="177">
        <v>13.67</v>
      </c>
      <c r="F90" s="180">
        <v>9</v>
      </c>
      <c r="G90" s="176">
        <f t="shared" si="5"/>
        <v>250.14</v>
      </c>
      <c r="H90" s="177">
        <v>227.47</v>
      </c>
      <c r="I90" s="177">
        <v>14.27</v>
      </c>
      <c r="J90" s="177">
        <v>13.67</v>
      </c>
      <c r="K90" s="176">
        <v>7.2</v>
      </c>
      <c r="L90" s="178">
        <f t="shared" si="6"/>
        <v>262.61</v>
      </c>
      <c r="M90" s="146" t="s">
        <v>1570</v>
      </c>
      <c r="N90" s="147">
        <v>4</v>
      </c>
      <c r="O90" s="148">
        <v>7.2</v>
      </c>
      <c r="P90" s="159" t="s">
        <v>1557</v>
      </c>
      <c r="Q90" s="159" t="s">
        <v>662</v>
      </c>
      <c r="R90" s="159" t="s">
        <v>662</v>
      </c>
      <c r="S90" s="159" t="s">
        <v>662</v>
      </c>
      <c r="T90" s="166" t="s">
        <v>1570</v>
      </c>
      <c r="U90" s="159">
        <v>4</v>
      </c>
      <c r="V90" s="145">
        <v>0</v>
      </c>
      <c r="W90" s="152" t="s">
        <v>1557</v>
      </c>
      <c r="X90" s="153">
        <v>2.7985799999999998E-2</v>
      </c>
      <c r="Y90" s="154" t="s">
        <v>662</v>
      </c>
      <c r="Z90" s="156">
        <v>6.0306999999999999E-2</v>
      </c>
      <c r="AA90" s="157" t="s">
        <v>1557</v>
      </c>
      <c r="AB90" s="158">
        <v>0.11912447499999999</v>
      </c>
      <c r="AC90" s="159" t="s">
        <v>662</v>
      </c>
      <c r="AD90" s="155">
        <v>0.93864513000000005</v>
      </c>
      <c r="AE90" s="155" t="s">
        <v>662</v>
      </c>
      <c r="AF90" s="160">
        <v>9.2792900000000008E-3</v>
      </c>
      <c r="AG90" s="160" t="s">
        <v>1557</v>
      </c>
      <c r="AH90" s="168">
        <v>0.84499999999999997</v>
      </c>
      <c r="AI90" s="169" t="s">
        <v>1557</v>
      </c>
    </row>
    <row r="91" spans="1:35" ht="18.75" customHeight="1" thickBot="1" x14ac:dyDescent="0.35">
      <c r="A91" s="208" t="s">
        <v>1751</v>
      </c>
      <c r="B91" s="127">
        <v>874159</v>
      </c>
      <c r="C91" s="121" t="s">
        <v>1681</v>
      </c>
      <c r="D91" s="177">
        <v>242.41</v>
      </c>
      <c r="E91" s="177">
        <v>13.67</v>
      </c>
      <c r="F91" s="181">
        <v>9</v>
      </c>
      <c r="G91" s="176">
        <f t="shared" si="5"/>
        <v>265.08</v>
      </c>
      <c r="H91" s="177">
        <v>242.41</v>
      </c>
      <c r="I91" s="177">
        <v>14.27</v>
      </c>
      <c r="J91" s="177">
        <v>13.67</v>
      </c>
      <c r="K91" s="176">
        <v>7.2</v>
      </c>
      <c r="L91" s="178">
        <f t="shared" si="6"/>
        <v>277.55</v>
      </c>
      <c r="M91" s="146" t="s">
        <v>1570</v>
      </c>
      <c r="N91" s="147">
        <v>4</v>
      </c>
      <c r="O91" s="148">
        <v>7.2</v>
      </c>
      <c r="P91" s="159" t="s">
        <v>1557</v>
      </c>
      <c r="Q91" s="159" t="s">
        <v>662</v>
      </c>
      <c r="R91" s="159" t="s">
        <v>662</v>
      </c>
      <c r="S91" s="159" t="s">
        <v>662</v>
      </c>
      <c r="T91" s="166" t="s">
        <v>1570</v>
      </c>
      <c r="U91" s="159">
        <v>4</v>
      </c>
      <c r="V91" s="145">
        <v>0</v>
      </c>
      <c r="W91" s="152" t="s">
        <v>1557</v>
      </c>
      <c r="X91" s="153">
        <v>2.4867049999999998E-2</v>
      </c>
      <c r="Y91" s="154" t="s">
        <v>1557</v>
      </c>
      <c r="Z91" s="156">
        <v>9.9040199999999995E-2</v>
      </c>
      <c r="AA91" s="157" t="s">
        <v>1557</v>
      </c>
      <c r="AB91" s="158">
        <v>0.10544539999999999</v>
      </c>
      <c r="AC91" s="159" t="s">
        <v>662</v>
      </c>
      <c r="AD91" s="155">
        <v>0.95294117499999986</v>
      </c>
      <c r="AE91" s="155" t="s">
        <v>662</v>
      </c>
      <c r="AF91" s="160">
        <v>1.7736950000000001E-2</v>
      </c>
      <c r="AG91" s="160" t="s">
        <v>662</v>
      </c>
      <c r="AH91" s="168">
        <v>0.78</v>
      </c>
      <c r="AI91" s="169" t="s">
        <v>1557</v>
      </c>
    </row>
    <row r="92" spans="1:35" ht="18.75" customHeight="1" thickBot="1" x14ac:dyDescent="0.35">
      <c r="A92" s="223" t="s">
        <v>1960</v>
      </c>
      <c r="B92" s="121">
        <v>943517</v>
      </c>
      <c r="C92" s="121" t="s">
        <v>1681</v>
      </c>
      <c r="D92" s="177">
        <v>241.8</v>
      </c>
      <c r="E92" s="177">
        <v>13.67</v>
      </c>
      <c r="F92" s="176">
        <v>3.6</v>
      </c>
      <c r="G92" s="176">
        <f t="shared" si="5"/>
        <v>259.07</v>
      </c>
      <c r="H92" s="177">
        <v>241.8</v>
      </c>
      <c r="I92" s="177">
        <v>14.27</v>
      </c>
      <c r="J92" s="177">
        <v>13.67</v>
      </c>
      <c r="K92" s="176">
        <v>7.2</v>
      </c>
      <c r="L92" s="176">
        <f t="shared" si="6"/>
        <v>276.94</v>
      </c>
      <c r="M92" s="146" t="s">
        <v>1570</v>
      </c>
      <c r="N92" s="147">
        <v>4</v>
      </c>
      <c r="O92" s="148">
        <v>7.2</v>
      </c>
      <c r="P92" s="159" t="s">
        <v>1557</v>
      </c>
      <c r="Q92" s="159" t="s">
        <v>662</v>
      </c>
      <c r="R92" s="159" t="s">
        <v>662</v>
      </c>
      <c r="S92" s="159" t="s">
        <v>662</v>
      </c>
      <c r="T92" s="166" t="s">
        <v>1570</v>
      </c>
      <c r="U92" s="159">
        <v>4</v>
      </c>
      <c r="V92" s="145">
        <v>0</v>
      </c>
      <c r="W92" s="152" t="s">
        <v>1557</v>
      </c>
      <c r="X92" s="153">
        <v>1.5342975000000002E-2</v>
      </c>
      <c r="Y92" s="154" t="s">
        <v>1557</v>
      </c>
      <c r="Z92" s="156">
        <v>0.14696447500000001</v>
      </c>
      <c r="AA92" s="157" t="s">
        <v>662</v>
      </c>
      <c r="AB92" s="158">
        <v>7.8692499999999999E-2</v>
      </c>
      <c r="AC92" s="159" t="s">
        <v>1557</v>
      </c>
      <c r="AD92" s="155">
        <v>0.95356550500000004</v>
      </c>
      <c r="AE92" s="155" t="s">
        <v>662</v>
      </c>
      <c r="AF92" s="160">
        <v>2.4777569999999999E-2</v>
      </c>
      <c r="AG92" s="160" t="s">
        <v>662</v>
      </c>
      <c r="AH92" s="168">
        <v>0.8</v>
      </c>
      <c r="AI92" s="169" t="s">
        <v>1557</v>
      </c>
    </row>
    <row r="93" spans="1:35" ht="18.75" customHeight="1" thickBot="1" x14ac:dyDescent="0.35">
      <c r="A93" s="201" t="s">
        <v>1752</v>
      </c>
      <c r="B93" s="121">
        <v>642754</v>
      </c>
      <c r="C93" s="121" t="s">
        <v>1681</v>
      </c>
      <c r="D93" s="177">
        <v>220.18</v>
      </c>
      <c r="E93" s="177">
        <v>13.67</v>
      </c>
      <c r="F93" s="176">
        <v>10.8</v>
      </c>
      <c r="G93" s="176">
        <f t="shared" si="5"/>
        <v>244.65</v>
      </c>
      <c r="H93" s="177">
        <v>220.18</v>
      </c>
      <c r="I93" s="177">
        <v>14.27</v>
      </c>
      <c r="J93" s="177">
        <v>13.67</v>
      </c>
      <c r="K93" s="176">
        <v>12.6</v>
      </c>
      <c r="L93" s="178">
        <f t="shared" si="6"/>
        <v>260.72000000000003</v>
      </c>
      <c r="M93" s="146" t="s">
        <v>1570</v>
      </c>
      <c r="N93" s="147">
        <v>7</v>
      </c>
      <c r="O93" s="148">
        <v>12.6</v>
      </c>
      <c r="P93" s="159" t="s">
        <v>1557</v>
      </c>
      <c r="Q93" s="159" t="s">
        <v>662</v>
      </c>
      <c r="R93" s="159" t="s">
        <v>662</v>
      </c>
      <c r="S93" s="159" t="s">
        <v>662</v>
      </c>
      <c r="T93" s="166" t="s">
        <v>1570</v>
      </c>
      <c r="U93" s="159">
        <v>7</v>
      </c>
      <c r="V93" s="145">
        <v>0</v>
      </c>
      <c r="W93" s="152" t="s">
        <v>1557</v>
      </c>
      <c r="X93" s="153">
        <v>2.0076550000000002E-2</v>
      </c>
      <c r="Y93" s="154" t="s">
        <v>1557</v>
      </c>
      <c r="Z93" s="156">
        <v>1.7527000000000001E-2</v>
      </c>
      <c r="AA93" s="157" t="s">
        <v>1557</v>
      </c>
      <c r="AB93" s="158">
        <v>6.0562350000000001E-2</v>
      </c>
      <c r="AC93" s="159" t="s">
        <v>1557</v>
      </c>
      <c r="AD93" s="155">
        <v>0.99285714499999989</v>
      </c>
      <c r="AE93" s="155" t="s">
        <v>1557</v>
      </c>
      <c r="AF93" s="160">
        <v>8.5451399999999997E-3</v>
      </c>
      <c r="AG93" s="160" t="s">
        <v>1557</v>
      </c>
      <c r="AH93" s="168">
        <v>0.95500000000000007</v>
      </c>
      <c r="AI93" s="169" t="s">
        <v>1557</v>
      </c>
    </row>
    <row r="94" spans="1:35" ht="18.75" customHeight="1" thickBot="1" x14ac:dyDescent="0.35">
      <c r="A94" s="123" t="s">
        <v>1753</v>
      </c>
      <c r="B94" s="121">
        <v>808644</v>
      </c>
      <c r="C94" s="121" t="s">
        <v>1681</v>
      </c>
      <c r="D94" s="177">
        <v>230.69</v>
      </c>
      <c r="E94" s="177">
        <v>13.67</v>
      </c>
      <c r="F94" s="176">
        <v>7.2</v>
      </c>
      <c r="G94" s="176">
        <f t="shared" si="5"/>
        <v>251.55999999999997</v>
      </c>
      <c r="H94" s="177">
        <v>230.69</v>
      </c>
      <c r="I94" s="177">
        <v>14.27</v>
      </c>
      <c r="J94" s="177">
        <v>13.67</v>
      </c>
      <c r="K94" s="176">
        <v>7.2</v>
      </c>
      <c r="L94" s="178">
        <f t="shared" si="6"/>
        <v>265.83</v>
      </c>
      <c r="M94" s="146" t="s">
        <v>1570</v>
      </c>
      <c r="N94" s="147">
        <v>4</v>
      </c>
      <c r="O94" s="148">
        <v>7.2</v>
      </c>
      <c r="P94" s="159" t="s">
        <v>1557</v>
      </c>
      <c r="Q94" s="159" t="s">
        <v>662</v>
      </c>
      <c r="R94" s="159" t="s">
        <v>662</v>
      </c>
      <c r="S94" s="159" t="s">
        <v>662</v>
      </c>
      <c r="T94" s="166" t="s">
        <v>1570</v>
      </c>
      <c r="U94" s="159">
        <v>4</v>
      </c>
      <c r="V94" s="145">
        <v>9.8256999999999997E-3</v>
      </c>
      <c r="W94" s="152" t="s">
        <v>662</v>
      </c>
      <c r="X94" s="153">
        <v>1.8807575E-2</v>
      </c>
      <c r="Y94" s="154" t="s">
        <v>1557</v>
      </c>
      <c r="Z94" s="156">
        <v>0.15142064999999999</v>
      </c>
      <c r="AA94" s="157" t="s">
        <v>662</v>
      </c>
      <c r="AB94" s="158">
        <v>0.104226575</v>
      </c>
      <c r="AC94" s="159" t="s">
        <v>662</v>
      </c>
      <c r="AD94" s="155">
        <v>0.97138135999999997</v>
      </c>
      <c r="AE94" s="155" t="s">
        <v>1557</v>
      </c>
      <c r="AF94" s="160">
        <v>1.1833499999999999E-2</v>
      </c>
      <c r="AG94" s="160" t="s">
        <v>1557</v>
      </c>
      <c r="AH94" s="168">
        <v>0.79499999999999993</v>
      </c>
      <c r="AI94" s="169" t="s">
        <v>1557</v>
      </c>
    </row>
    <row r="95" spans="1:35" ht="18.75" customHeight="1" thickBot="1" x14ac:dyDescent="0.35">
      <c r="A95" s="223" t="s">
        <v>1575</v>
      </c>
      <c r="B95" s="121">
        <v>944785</v>
      </c>
      <c r="C95" s="121" t="s">
        <v>1681</v>
      </c>
      <c r="D95" s="177">
        <v>254.7</v>
      </c>
      <c r="E95" s="177">
        <v>13.67</v>
      </c>
      <c r="F95" s="176">
        <v>10.8</v>
      </c>
      <c r="G95" s="176">
        <f t="shared" si="5"/>
        <v>279.17</v>
      </c>
      <c r="H95" s="177">
        <v>254.7</v>
      </c>
      <c r="I95" s="177">
        <v>14.27</v>
      </c>
      <c r="J95" s="177">
        <v>13.67</v>
      </c>
      <c r="K95" s="176">
        <v>9</v>
      </c>
      <c r="L95" s="178">
        <f t="shared" si="6"/>
        <v>291.64</v>
      </c>
      <c r="M95" s="146" t="s">
        <v>1570</v>
      </c>
      <c r="N95" s="147">
        <v>5</v>
      </c>
      <c r="O95" s="148">
        <v>9</v>
      </c>
      <c r="P95" s="159" t="s">
        <v>1557</v>
      </c>
      <c r="Q95" s="159" t="s">
        <v>662</v>
      </c>
      <c r="R95" s="159" t="s">
        <v>662</v>
      </c>
      <c r="S95" s="159" t="s">
        <v>662</v>
      </c>
      <c r="T95" s="166" t="s">
        <v>1570</v>
      </c>
      <c r="U95" s="159">
        <v>5</v>
      </c>
      <c r="V95" s="145">
        <v>0</v>
      </c>
      <c r="W95" s="152" t="s">
        <v>1557</v>
      </c>
      <c r="X95" s="153">
        <v>2.0208324999999999E-2</v>
      </c>
      <c r="Y95" s="154" t="s">
        <v>1557</v>
      </c>
      <c r="Z95" s="156">
        <v>6.1888574999999994E-2</v>
      </c>
      <c r="AA95" s="157" t="s">
        <v>1557</v>
      </c>
      <c r="AB95" s="158">
        <v>9.7411399999999995E-2</v>
      </c>
      <c r="AC95" s="159" t="s">
        <v>662</v>
      </c>
      <c r="AD95" s="155">
        <v>0.99090909000000016</v>
      </c>
      <c r="AE95" s="155" t="s">
        <v>1557</v>
      </c>
      <c r="AF95" s="160">
        <v>3.2309549999999999E-2</v>
      </c>
      <c r="AG95" s="160" t="s">
        <v>662</v>
      </c>
      <c r="AH95" s="168">
        <v>0.93</v>
      </c>
      <c r="AI95" s="169" t="s">
        <v>1557</v>
      </c>
    </row>
    <row r="96" spans="1:35" ht="18.75" customHeight="1" thickBot="1" x14ac:dyDescent="0.35">
      <c r="A96" s="123" t="s">
        <v>1754</v>
      </c>
      <c r="B96" s="121">
        <v>806846</v>
      </c>
      <c r="C96" s="121" t="s">
        <v>1681</v>
      </c>
      <c r="D96" s="177">
        <v>242</v>
      </c>
      <c r="E96" s="177">
        <v>13.67</v>
      </c>
      <c r="F96" s="176">
        <v>9</v>
      </c>
      <c r="G96" s="176">
        <f t="shared" si="5"/>
        <v>264.66999999999996</v>
      </c>
      <c r="H96" s="177">
        <v>242</v>
      </c>
      <c r="I96" s="177">
        <v>14.27</v>
      </c>
      <c r="J96" s="177">
        <v>13.67</v>
      </c>
      <c r="K96" s="176">
        <v>0</v>
      </c>
      <c r="L96" s="178">
        <f t="shared" si="6"/>
        <v>269.94</v>
      </c>
      <c r="M96" s="146" t="s">
        <v>1571</v>
      </c>
      <c r="N96" s="147" t="s">
        <v>1680</v>
      </c>
      <c r="O96" s="148">
        <v>0</v>
      </c>
      <c r="P96" s="159" t="s">
        <v>1557</v>
      </c>
      <c r="Q96" s="159" t="s">
        <v>662</v>
      </c>
      <c r="R96" s="159" t="s">
        <v>1557</v>
      </c>
      <c r="S96" s="159" t="s">
        <v>662</v>
      </c>
      <c r="T96" s="166" t="s">
        <v>1571</v>
      </c>
      <c r="U96" s="159" t="s">
        <v>1680</v>
      </c>
      <c r="V96" s="145">
        <v>0</v>
      </c>
      <c r="W96" s="152" t="s">
        <v>1557</v>
      </c>
      <c r="X96" s="153">
        <v>2.7270999999999997E-2</v>
      </c>
      <c r="Y96" s="154" t="s">
        <v>662</v>
      </c>
      <c r="Z96" s="156">
        <v>8.4925475E-2</v>
      </c>
      <c r="AA96" s="157" t="s">
        <v>1557</v>
      </c>
      <c r="AB96" s="158">
        <v>0.13660412499999999</v>
      </c>
      <c r="AC96" s="159" t="s">
        <v>662</v>
      </c>
      <c r="AD96" s="155">
        <v>0.9921875</v>
      </c>
      <c r="AE96" s="155" t="s">
        <v>1557</v>
      </c>
      <c r="AF96" s="160">
        <v>1.3688759999999999E-2</v>
      </c>
      <c r="AG96" s="160" t="s">
        <v>1557</v>
      </c>
      <c r="AH96" s="168">
        <v>0.97499999999999998</v>
      </c>
      <c r="AI96" s="169" t="s">
        <v>1557</v>
      </c>
    </row>
    <row r="97" spans="1:35" ht="18.75" customHeight="1" thickBot="1" x14ac:dyDescent="0.35">
      <c r="A97" s="123" t="s">
        <v>345</v>
      </c>
      <c r="B97" s="121">
        <v>845159</v>
      </c>
      <c r="C97" s="121" t="s">
        <v>1681</v>
      </c>
      <c r="D97" s="177">
        <v>231.48</v>
      </c>
      <c r="E97" s="175">
        <v>13.67</v>
      </c>
      <c r="F97" s="174">
        <v>0</v>
      </c>
      <c r="G97" s="176">
        <f t="shared" si="5"/>
        <v>245.14999999999998</v>
      </c>
      <c r="H97" s="177">
        <v>231.48</v>
      </c>
      <c r="I97" s="177">
        <v>14.27</v>
      </c>
      <c r="J97" s="175">
        <v>13.67</v>
      </c>
      <c r="K97" s="176">
        <v>0</v>
      </c>
      <c r="L97" s="178">
        <f t="shared" si="6"/>
        <v>259.42</v>
      </c>
      <c r="M97" s="146" t="s">
        <v>1571</v>
      </c>
      <c r="N97" s="147" t="s">
        <v>1680</v>
      </c>
      <c r="O97" s="148">
        <v>0</v>
      </c>
      <c r="P97" s="159" t="s">
        <v>1557</v>
      </c>
      <c r="Q97" s="159" t="s">
        <v>662</v>
      </c>
      <c r="R97" s="159" t="s">
        <v>1557</v>
      </c>
      <c r="S97" s="159" t="s">
        <v>662</v>
      </c>
      <c r="T97" s="166" t="s">
        <v>1571</v>
      </c>
      <c r="U97" s="159" t="s">
        <v>1680</v>
      </c>
      <c r="V97" s="145">
        <v>0</v>
      </c>
      <c r="W97" s="152" t="s">
        <v>1557</v>
      </c>
      <c r="X97" s="153">
        <v>2.0998575000000002E-2</v>
      </c>
      <c r="Y97" s="154" t="s">
        <v>1557</v>
      </c>
      <c r="Z97" s="156">
        <v>9.2157649999999994E-2</v>
      </c>
      <c r="AA97" s="157" t="s">
        <v>1557</v>
      </c>
      <c r="AB97" s="158">
        <v>9.9578975E-2</v>
      </c>
      <c r="AC97" s="159" t="s">
        <v>662</v>
      </c>
      <c r="AD97" s="155">
        <v>0.96120118499999996</v>
      </c>
      <c r="AE97" s="155" t="s">
        <v>662</v>
      </c>
      <c r="AF97" s="160">
        <v>1.6052500000000001E-2</v>
      </c>
      <c r="AG97" s="160" t="s">
        <v>662</v>
      </c>
      <c r="AH97" s="168">
        <v>0.8</v>
      </c>
      <c r="AI97" s="169" t="s">
        <v>1557</v>
      </c>
    </row>
    <row r="98" spans="1:35" ht="18.75" customHeight="1" thickBot="1" x14ac:dyDescent="0.35">
      <c r="A98" s="123" t="s">
        <v>1755</v>
      </c>
      <c r="B98" s="121">
        <v>784982</v>
      </c>
      <c r="C98" s="121" t="s">
        <v>1681</v>
      </c>
      <c r="D98" s="177">
        <v>221.58</v>
      </c>
      <c r="E98" s="177">
        <v>13.67</v>
      </c>
      <c r="F98" s="176">
        <v>0</v>
      </c>
      <c r="G98" s="176">
        <f t="shared" si="5"/>
        <v>235.25</v>
      </c>
      <c r="H98" s="177">
        <v>221.58</v>
      </c>
      <c r="I98" s="177">
        <v>14.27</v>
      </c>
      <c r="J98" s="177">
        <v>13.67</v>
      </c>
      <c r="K98" s="176">
        <v>0</v>
      </c>
      <c r="L98" s="178">
        <f t="shared" si="6"/>
        <v>249.52</v>
      </c>
      <c r="M98" s="146" t="s">
        <v>1571</v>
      </c>
      <c r="N98" s="147" t="s">
        <v>1680</v>
      </c>
      <c r="O98" s="148">
        <v>0</v>
      </c>
      <c r="P98" s="159" t="s">
        <v>1557</v>
      </c>
      <c r="Q98" s="159" t="s">
        <v>662</v>
      </c>
      <c r="R98" s="159" t="s">
        <v>1557</v>
      </c>
      <c r="S98" s="159" t="s">
        <v>662</v>
      </c>
      <c r="T98" s="166" t="s">
        <v>1571</v>
      </c>
      <c r="U98" s="159" t="s">
        <v>1680</v>
      </c>
      <c r="V98" s="145">
        <v>0</v>
      </c>
      <c r="W98" s="152" t="s">
        <v>1557</v>
      </c>
      <c r="X98" s="153">
        <v>1.8382350000000002E-2</v>
      </c>
      <c r="Y98" s="154" t="s">
        <v>1557</v>
      </c>
      <c r="Z98" s="156">
        <v>9.7184149999999997E-2</v>
      </c>
      <c r="AA98" s="157" t="s">
        <v>1557</v>
      </c>
      <c r="AB98" s="158">
        <v>0.18616642500000002</v>
      </c>
      <c r="AC98" s="159" t="s">
        <v>662</v>
      </c>
      <c r="AD98" s="155">
        <v>0.99305555499999998</v>
      </c>
      <c r="AE98" s="155" t="s">
        <v>1557</v>
      </c>
      <c r="AF98" s="160">
        <v>2.1743369999999998E-2</v>
      </c>
      <c r="AG98" s="160" t="s">
        <v>662</v>
      </c>
      <c r="AH98" s="168">
        <v>0.82499999999999996</v>
      </c>
      <c r="AI98" s="169" t="s">
        <v>1557</v>
      </c>
    </row>
    <row r="99" spans="1:35" ht="18.75" customHeight="1" thickBot="1" x14ac:dyDescent="0.35">
      <c r="A99" s="123" t="s">
        <v>347</v>
      </c>
      <c r="B99" s="121">
        <v>806731</v>
      </c>
      <c r="C99" s="121" t="s">
        <v>1681</v>
      </c>
      <c r="D99" s="177">
        <v>235.44</v>
      </c>
      <c r="E99" s="177">
        <v>13.67</v>
      </c>
      <c r="F99" s="176">
        <v>9</v>
      </c>
      <c r="G99" s="176">
        <f t="shared" si="5"/>
        <v>258.11</v>
      </c>
      <c r="H99" s="177">
        <v>235.44</v>
      </c>
      <c r="I99" s="177">
        <v>14.27</v>
      </c>
      <c r="J99" s="177">
        <v>13.67</v>
      </c>
      <c r="K99" s="176">
        <v>10.8</v>
      </c>
      <c r="L99" s="178">
        <f t="shared" si="6"/>
        <v>274.18</v>
      </c>
      <c r="M99" s="146" t="s">
        <v>1570</v>
      </c>
      <c r="N99" s="147">
        <v>6</v>
      </c>
      <c r="O99" s="148">
        <v>10.8</v>
      </c>
      <c r="P99" s="159" t="s">
        <v>1557</v>
      </c>
      <c r="Q99" s="159" t="s">
        <v>662</v>
      </c>
      <c r="R99" s="159" t="s">
        <v>662</v>
      </c>
      <c r="S99" s="159" t="s">
        <v>662</v>
      </c>
      <c r="T99" s="166" t="s">
        <v>1570</v>
      </c>
      <c r="U99" s="159">
        <v>6</v>
      </c>
      <c r="V99" s="145">
        <v>0</v>
      </c>
      <c r="W99" s="152" t="s">
        <v>1557</v>
      </c>
      <c r="X99" s="153">
        <v>2.0251249999999998E-2</v>
      </c>
      <c r="Y99" s="154" t="s">
        <v>1557</v>
      </c>
      <c r="Z99" s="156">
        <v>3.8518825E-2</v>
      </c>
      <c r="AA99" s="157" t="s">
        <v>1557</v>
      </c>
      <c r="AB99" s="158">
        <v>9.6047725E-2</v>
      </c>
      <c r="AC99" s="159" t="s">
        <v>662</v>
      </c>
      <c r="AD99" s="155">
        <v>1</v>
      </c>
      <c r="AE99" s="155" t="s">
        <v>1557</v>
      </c>
      <c r="AF99" s="160">
        <v>4.2559499999999997E-3</v>
      </c>
      <c r="AG99" s="160" t="s">
        <v>1557</v>
      </c>
      <c r="AH99" s="168">
        <v>0.99</v>
      </c>
      <c r="AI99" s="169" t="s">
        <v>1557</v>
      </c>
    </row>
    <row r="100" spans="1:35" ht="18.75" customHeight="1" thickBot="1" x14ac:dyDescent="0.35">
      <c r="A100" s="125" t="s">
        <v>1756</v>
      </c>
      <c r="B100" s="121">
        <v>597597</v>
      </c>
      <c r="C100" s="121" t="s">
        <v>1681</v>
      </c>
      <c r="D100" s="177">
        <v>226.1</v>
      </c>
      <c r="E100" s="177">
        <v>13.67</v>
      </c>
      <c r="F100" s="176">
        <v>9</v>
      </c>
      <c r="G100" s="176">
        <f t="shared" si="5"/>
        <v>248.76999999999998</v>
      </c>
      <c r="H100" s="177">
        <v>226.1</v>
      </c>
      <c r="I100" s="177">
        <v>14.27</v>
      </c>
      <c r="J100" s="177">
        <v>13.67</v>
      </c>
      <c r="K100" s="176">
        <v>12.6</v>
      </c>
      <c r="L100" s="178">
        <f t="shared" si="6"/>
        <v>266.64</v>
      </c>
      <c r="M100" s="146" t="s">
        <v>1570</v>
      </c>
      <c r="N100" s="147">
        <v>7</v>
      </c>
      <c r="O100" s="148">
        <v>12.6</v>
      </c>
      <c r="P100" s="159" t="s">
        <v>1557</v>
      </c>
      <c r="Q100" s="159" t="s">
        <v>662</v>
      </c>
      <c r="R100" s="159" t="s">
        <v>662</v>
      </c>
      <c r="S100" s="159" t="s">
        <v>662</v>
      </c>
      <c r="T100" s="166" t="s">
        <v>1570</v>
      </c>
      <c r="U100" s="159">
        <v>7</v>
      </c>
      <c r="V100" s="145">
        <v>0</v>
      </c>
      <c r="W100" s="152" t="s">
        <v>1557</v>
      </c>
      <c r="X100" s="153">
        <v>1.503785E-2</v>
      </c>
      <c r="Y100" s="154" t="s">
        <v>1557</v>
      </c>
      <c r="Z100" s="156">
        <v>4.1686925E-2</v>
      </c>
      <c r="AA100" s="157" t="s">
        <v>1557</v>
      </c>
      <c r="AB100" s="158">
        <v>5.9107599999999996E-2</v>
      </c>
      <c r="AC100" s="159" t="s">
        <v>1557</v>
      </c>
      <c r="AD100" s="155">
        <v>0.97882046499999997</v>
      </c>
      <c r="AE100" s="155" t="s">
        <v>1557</v>
      </c>
      <c r="AF100" s="160">
        <v>6.70837E-3</v>
      </c>
      <c r="AG100" s="160" t="s">
        <v>1557</v>
      </c>
      <c r="AH100" s="168">
        <v>0.96</v>
      </c>
      <c r="AI100" s="169" t="s">
        <v>1557</v>
      </c>
    </row>
    <row r="101" spans="1:35" ht="18.75" customHeight="1" thickBot="1" x14ac:dyDescent="0.35">
      <c r="A101" s="125" t="s">
        <v>1757</v>
      </c>
      <c r="B101" s="216">
        <v>685119</v>
      </c>
      <c r="C101" s="121" t="s">
        <v>1681</v>
      </c>
      <c r="D101" s="177">
        <v>236.97</v>
      </c>
      <c r="E101" s="177">
        <v>13.67</v>
      </c>
      <c r="F101" s="176">
        <v>0</v>
      </c>
      <c r="G101" s="176">
        <f t="shared" si="5"/>
        <v>250.64</v>
      </c>
      <c r="H101" s="177">
        <v>236.97</v>
      </c>
      <c r="I101" s="177">
        <v>14.27</v>
      </c>
      <c r="J101" s="177">
        <v>13.67</v>
      </c>
      <c r="K101" s="176">
        <v>0</v>
      </c>
      <c r="L101" s="178">
        <f t="shared" si="6"/>
        <v>264.91000000000003</v>
      </c>
      <c r="M101" s="146" t="s">
        <v>1571</v>
      </c>
      <c r="N101" s="147" t="s">
        <v>1680</v>
      </c>
      <c r="O101" s="148">
        <v>0</v>
      </c>
      <c r="P101" s="159" t="s">
        <v>1557</v>
      </c>
      <c r="Q101" s="159" t="s">
        <v>662</v>
      </c>
      <c r="R101" s="159" t="s">
        <v>1557</v>
      </c>
      <c r="S101" s="159" t="s">
        <v>662</v>
      </c>
      <c r="T101" s="166" t="s">
        <v>1571</v>
      </c>
      <c r="U101" s="159" t="s">
        <v>1680</v>
      </c>
      <c r="V101" s="145">
        <v>0</v>
      </c>
      <c r="W101" s="152" t="s">
        <v>1557</v>
      </c>
      <c r="X101" s="153">
        <v>2.4847374999999998E-2</v>
      </c>
      <c r="Y101" s="154" t="s">
        <v>1557</v>
      </c>
      <c r="Z101" s="156">
        <v>6.2903824999999997E-2</v>
      </c>
      <c r="AA101" s="157" t="s">
        <v>1557</v>
      </c>
      <c r="AB101" s="158">
        <v>5.9698950000000001E-2</v>
      </c>
      <c r="AC101" s="159" t="s">
        <v>1557</v>
      </c>
      <c r="AD101" s="155">
        <v>0.99479166499999994</v>
      </c>
      <c r="AE101" s="155" t="s">
        <v>1557</v>
      </c>
      <c r="AF101" s="160">
        <v>1.3517999999999999E-2</v>
      </c>
      <c r="AG101" s="160" t="s">
        <v>1557</v>
      </c>
      <c r="AH101" s="168">
        <v>0.86499999999999999</v>
      </c>
      <c r="AI101" s="169" t="s">
        <v>1557</v>
      </c>
    </row>
    <row r="102" spans="1:35" ht="18.75" customHeight="1" thickBot="1" x14ac:dyDescent="0.35">
      <c r="A102" s="125" t="s">
        <v>351</v>
      </c>
      <c r="B102" s="121">
        <v>628930</v>
      </c>
      <c r="C102" s="121" t="s">
        <v>1681</v>
      </c>
      <c r="D102" s="177">
        <v>220.24</v>
      </c>
      <c r="E102" s="177">
        <v>13.67</v>
      </c>
      <c r="F102" s="176">
        <v>10.8</v>
      </c>
      <c r="G102" s="176">
        <f t="shared" si="5"/>
        <v>244.71</v>
      </c>
      <c r="H102" s="177">
        <v>220.24</v>
      </c>
      <c r="I102" s="177">
        <v>14.27</v>
      </c>
      <c r="J102" s="177">
        <v>13.67</v>
      </c>
      <c r="K102" s="176">
        <v>10.8</v>
      </c>
      <c r="L102" s="178">
        <f t="shared" si="6"/>
        <v>258.98</v>
      </c>
      <c r="M102" s="146" t="s">
        <v>1570</v>
      </c>
      <c r="N102" s="147">
        <v>6</v>
      </c>
      <c r="O102" s="148">
        <v>10.8</v>
      </c>
      <c r="P102" s="159" t="s">
        <v>1557</v>
      </c>
      <c r="Q102" s="159" t="s">
        <v>662</v>
      </c>
      <c r="R102" s="159" t="s">
        <v>662</v>
      </c>
      <c r="S102" s="159" t="s">
        <v>662</v>
      </c>
      <c r="T102" s="166" t="s">
        <v>1570</v>
      </c>
      <c r="U102" s="159">
        <v>6</v>
      </c>
      <c r="V102" s="145">
        <v>0</v>
      </c>
      <c r="W102" s="152" t="s">
        <v>1557</v>
      </c>
      <c r="X102" s="153">
        <v>3.3783750000000003E-3</v>
      </c>
      <c r="Y102" s="154" t="s">
        <v>1557</v>
      </c>
      <c r="Z102" s="156">
        <v>0.1091939</v>
      </c>
      <c r="AA102" s="157" t="s">
        <v>662</v>
      </c>
      <c r="AB102" s="158">
        <v>6.5981974999999998E-2</v>
      </c>
      <c r="AC102" s="159" t="s">
        <v>1557</v>
      </c>
      <c r="AD102" s="155">
        <v>0.9939759050000001</v>
      </c>
      <c r="AE102" s="155" t="s">
        <v>1557</v>
      </c>
      <c r="AF102" s="160">
        <v>1.2855559999999999E-2</v>
      </c>
      <c r="AG102" s="160" t="s">
        <v>1557</v>
      </c>
      <c r="AH102" s="168">
        <v>0.78</v>
      </c>
      <c r="AI102" s="169" t="s">
        <v>1557</v>
      </c>
    </row>
    <row r="103" spans="1:35" ht="18.75" customHeight="1" thickBot="1" x14ac:dyDescent="0.35">
      <c r="A103" s="276" t="s">
        <v>1943</v>
      </c>
      <c r="B103" s="121">
        <v>935093</v>
      </c>
      <c r="C103" s="121" t="s">
        <v>1681</v>
      </c>
      <c r="D103" s="177">
        <v>249.94</v>
      </c>
      <c r="E103" s="177">
        <v>13.67</v>
      </c>
      <c r="F103" s="176">
        <v>7.2</v>
      </c>
      <c r="G103" s="176">
        <f t="shared" si="5"/>
        <v>270.81</v>
      </c>
      <c r="H103" s="177">
        <v>249.94</v>
      </c>
      <c r="I103" s="177">
        <v>14.27</v>
      </c>
      <c r="J103" s="177">
        <v>13.67</v>
      </c>
      <c r="K103" s="176">
        <v>9</v>
      </c>
      <c r="L103" s="178">
        <f t="shared" si="6"/>
        <v>286.88</v>
      </c>
      <c r="M103" s="146" t="s">
        <v>1570</v>
      </c>
      <c r="N103" s="147">
        <v>5</v>
      </c>
      <c r="O103" s="148">
        <v>9</v>
      </c>
      <c r="P103" s="159" t="s">
        <v>1557</v>
      </c>
      <c r="Q103" s="159" t="s">
        <v>662</v>
      </c>
      <c r="R103" s="159" t="s">
        <v>662</v>
      </c>
      <c r="S103" s="159" t="s">
        <v>662</v>
      </c>
      <c r="T103" s="166" t="s">
        <v>1570</v>
      </c>
      <c r="U103" s="159">
        <v>5</v>
      </c>
      <c r="V103" s="145">
        <v>0</v>
      </c>
      <c r="W103" s="152" t="s">
        <v>1557</v>
      </c>
      <c r="X103" s="153">
        <v>1.5752425E-2</v>
      </c>
      <c r="Y103" s="154" t="s">
        <v>1557</v>
      </c>
      <c r="Z103" s="156">
        <v>8.0018674999999997E-2</v>
      </c>
      <c r="AA103" s="157" t="s">
        <v>1557</v>
      </c>
      <c r="AB103" s="158">
        <v>0.13660322499999999</v>
      </c>
      <c r="AC103" s="159" t="s">
        <v>662</v>
      </c>
      <c r="AD103" s="155">
        <v>0.97904369999999996</v>
      </c>
      <c r="AE103" s="155" t="s">
        <v>1557</v>
      </c>
      <c r="AF103" s="160">
        <v>3.4680249999999996E-2</v>
      </c>
      <c r="AG103" s="160" t="s">
        <v>662</v>
      </c>
      <c r="AH103" s="168">
        <v>0.875</v>
      </c>
      <c r="AI103" s="169" t="s">
        <v>1557</v>
      </c>
    </row>
    <row r="104" spans="1:35" ht="18.75" customHeight="1" thickBot="1" x14ac:dyDescent="0.35">
      <c r="A104" s="125" t="s">
        <v>1758</v>
      </c>
      <c r="B104" s="121">
        <v>706779</v>
      </c>
      <c r="C104" s="121" t="s">
        <v>1681</v>
      </c>
      <c r="D104" s="177">
        <v>228.07</v>
      </c>
      <c r="E104" s="177">
        <v>13.67</v>
      </c>
      <c r="F104" s="176">
        <v>9</v>
      </c>
      <c r="G104" s="176">
        <f t="shared" si="5"/>
        <v>250.73999999999998</v>
      </c>
      <c r="H104" s="177">
        <v>228.07</v>
      </c>
      <c r="I104" s="177">
        <v>14.27</v>
      </c>
      <c r="J104" s="177">
        <v>13.67</v>
      </c>
      <c r="K104" s="176">
        <v>10.8</v>
      </c>
      <c r="L104" s="178">
        <f t="shared" si="6"/>
        <v>266.81</v>
      </c>
      <c r="M104" s="146" t="s">
        <v>1570</v>
      </c>
      <c r="N104" s="147">
        <v>6</v>
      </c>
      <c r="O104" s="148">
        <v>10.8</v>
      </c>
      <c r="P104" s="159" t="s">
        <v>1557</v>
      </c>
      <c r="Q104" s="159" t="s">
        <v>662</v>
      </c>
      <c r="R104" s="159" t="s">
        <v>662</v>
      </c>
      <c r="S104" s="159" t="s">
        <v>662</v>
      </c>
      <c r="T104" s="166" t="s">
        <v>1570</v>
      </c>
      <c r="U104" s="159">
        <v>6</v>
      </c>
      <c r="V104" s="145">
        <v>0</v>
      </c>
      <c r="W104" s="152" t="s">
        <v>1557</v>
      </c>
      <c r="X104" s="153">
        <v>1.4921025000000001E-2</v>
      </c>
      <c r="Y104" s="154" t="s">
        <v>1557</v>
      </c>
      <c r="Z104" s="156">
        <v>8.2864124999999997E-2</v>
      </c>
      <c r="AA104" s="157" t="s">
        <v>1557</v>
      </c>
      <c r="AB104" s="158">
        <v>7.2338324999999995E-2</v>
      </c>
      <c r="AC104" s="159" t="s">
        <v>1557</v>
      </c>
      <c r="AD104" s="155">
        <v>0.978835385</v>
      </c>
      <c r="AE104" s="155" t="s">
        <v>1557</v>
      </c>
      <c r="AF104" s="160">
        <v>3.2208630000000002E-2</v>
      </c>
      <c r="AG104" s="160" t="s">
        <v>662</v>
      </c>
      <c r="AH104" s="168">
        <v>0.93500000000000005</v>
      </c>
      <c r="AI104" s="169" t="s">
        <v>1557</v>
      </c>
    </row>
    <row r="105" spans="1:35" ht="18.75" customHeight="1" thickBot="1" x14ac:dyDescent="0.35">
      <c r="A105" s="123" t="s">
        <v>1759</v>
      </c>
      <c r="B105" s="121">
        <v>807753</v>
      </c>
      <c r="C105" s="121" t="s">
        <v>1681</v>
      </c>
      <c r="D105" s="177">
        <v>260.06</v>
      </c>
      <c r="E105" s="177">
        <v>13.67</v>
      </c>
      <c r="F105" s="176">
        <v>5.4</v>
      </c>
      <c r="G105" s="176">
        <f t="shared" si="5"/>
        <v>279.13</v>
      </c>
      <c r="H105" s="177">
        <v>260.06</v>
      </c>
      <c r="I105" s="177">
        <v>14.27</v>
      </c>
      <c r="J105" s="177">
        <v>13.67</v>
      </c>
      <c r="K105" s="176">
        <v>7.2</v>
      </c>
      <c r="L105" s="178">
        <f t="shared" si="6"/>
        <v>295.2</v>
      </c>
      <c r="M105" s="146" t="s">
        <v>1570</v>
      </c>
      <c r="N105" s="147">
        <v>4</v>
      </c>
      <c r="O105" s="148">
        <v>7.2</v>
      </c>
      <c r="P105" s="159" t="s">
        <v>1557</v>
      </c>
      <c r="Q105" s="159" t="s">
        <v>662</v>
      </c>
      <c r="R105" s="159" t="s">
        <v>662</v>
      </c>
      <c r="S105" s="159" t="s">
        <v>662</v>
      </c>
      <c r="T105" s="166" t="s">
        <v>1570</v>
      </c>
      <c r="U105" s="159">
        <v>4</v>
      </c>
      <c r="V105" s="145">
        <v>0</v>
      </c>
      <c r="W105" s="152" t="s">
        <v>1557</v>
      </c>
      <c r="X105" s="153">
        <v>1.1363650000000001E-2</v>
      </c>
      <c r="Y105" s="154" t="s">
        <v>1557</v>
      </c>
      <c r="Z105" s="156">
        <v>9.6355474999999996E-2</v>
      </c>
      <c r="AA105" s="157" t="s">
        <v>1557</v>
      </c>
      <c r="AB105" s="158">
        <v>9.4080374999999994E-2</v>
      </c>
      <c r="AC105" s="159" t="s">
        <v>662</v>
      </c>
      <c r="AD105" s="155">
        <v>0.98913043500000009</v>
      </c>
      <c r="AE105" s="155" t="s">
        <v>1557</v>
      </c>
      <c r="AF105" s="160">
        <v>1.7785310000000002E-2</v>
      </c>
      <c r="AG105" s="160" t="s">
        <v>662</v>
      </c>
      <c r="AH105" s="168" t="s">
        <v>1573</v>
      </c>
      <c r="AI105" s="169" t="s">
        <v>662</v>
      </c>
    </row>
    <row r="106" spans="1:35" ht="18.75" customHeight="1" thickBot="1" x14ac:dyDescent="0.35">
      <c r="A106" s="291" t="s">
        <v>354</v>
      </c>
      <c r="B106" s="127">
        <v>847755</v>
      </c>
      <c r="C106" s="121" t="s">
        <v>1681</v>
      </c>
      <c r="D106" s="177">
        <v>221</v>
      </c>
      <c r="E106" s="177">
        <v>13.67</v>
      </c>
      <c r="F106" s="176">
        <v>7.2</v>
      </c>
      <c r="G106" s="176">
        <f t="shared" si="5"/>
        <v>241.86999999999998</v>
      </c>
      <c r="H106" s="177">
        <v>221</v>
      </c>
      <c r="I106" s="177">
        <v>14.27</v>
      </c>
      <c r="J106" s="177">
        <v>13.67</v>
      </c>
      <c r="K106" s="176">
        <v>0</v>
      </c>
      <c r="L106" s="178">
        <f t="shared" si="6"/>
        <v>248.94</v>
      </c>
      <c r="M106" s="146" t="s">
        <v>1571</v>
      </c>
      <c r="N106" s="147" t="s">
        <v>1680</v>
      </c>
      <c r="O106" s="148">
        <v>0</v>
      </c>
      <c r="P106" s="159" t="s">
        <v>1557</v>
      </c>
      <c r="Q106" s="159" t="s">
        <v>662</v>
      </c>
      <c r="R106" s="159" t="s">
        <v>1557</v>
      </c>
      <c r="S106" s="159" t="s">
        <v>662</v>
      </c>
      <c r="T106" s="166" t="s">
        <v>1571</v>
      </c>
      <c r="U106" s="159" t="s">
        <v>1680</v>
      </c>
      <c r="V106" s="145">
        <v>0</v>
      </c>
      <c r="W106" s="152" t="s">
        <v>1557</v>
      </c>
      <c r="X106" s="153">
        <v>2.8609775E-2</v>
      </c>
      <c r="Y106" s="154" t="s">
        <v>662</v>
      </c>
      <c r="Z106" s="156">
        <v>0.222838175</v>
      </c>
      <c r="AA106" s="157" t="s">
        <v>662</v>
      </c>
      <c r="AB106" s="158">
        <v>0.1085359</v>
      </c>
      <c r="AC106" s="159" t="s">
        <v>662</v>
      </c>
      <c r="AD106" s="155">
        <v>0.94687500000000002</v>
      </c>
      <c r="AE106" s="155" t="s">
        <v>662</v>
      </c>
      <c r="AF106" s="160">
        <v>1.578562E-2</v>
      </c>
      <c r="AG106" s="160" t="s">
        <v>662</v>
      </c>
      <c r="AH106" s="168">
        <v>0.90999999999999992</v>
      </c>
      <c r="AI106" s="169" t="s">
        <v>1557</v>
      </c>
    </row>
    <row r="107" spans="1:35" ht="18.75" customHeight="1" thickBot="1" x14ac:dyDescent="0.35">
      <c r="A107" s="223" t="s">
        <v>1962</v>
      </c>
      <c r="B107" s="121">
        <v>967564</v>
      </c>
      <c r="C107" s="121" t="s">
        <v>1681</v>
      </c>
      <c r="D107" s="177">
        <v>245.33</v>
      </c>
      <c r="E107" s="177">
        <v>13.67</v>
      </c>
      <c r="F107" s="176">
        <v>0</v>
      </c>
      <c r="G107" s="176">
        <f t="shared" si="5"/>
        <v>259</v>
      </c>
      <c r="H107" s="177">
        <v>245.33</v>
      </c>
      <c r="I107" s="177">
        <v>14.27</v>
      </c>
      <c r="J107" s="177">
        <v>13.67</v>
      </c>
      <c r="K107" s="176">
        <v>0</v>
      </c>
      <c r="L107" s="176">
        <f t="shared" si="6"/>
        <v>273.27000000000004</v>
      </c>
      <c r="M107" s="146" t="s">
        <v>1571</v>
      </c>
      <c r="N107" s="147" t="s">
        <v>1680</v>
      </c>
      <c r="O107" s="148">
        <v>0</v>
      </c>
      <c r="P107" s="159" t="s">
        <v>1557</v>
      </c>
      <c r="Q107" s="159" t="s">
        <v>662</v>
      </c>
      <c r="R107" s="159" t="s">
        <v>1557</v>
      </c>
      <c r="S107" s="159" t="s">
        <v>662</v>
      </c>
      <c r="T107" s="166" t="s">
        <v>1571</v>
      </c>
      <c r="U107" s="159" t="s">
        <v>1680</v>
      </c>
      <c r="V107" s="145">
        <v>0</v>
      </c>
      <c r="W107" s="152" t="s">
        <v>1557</v>
      </c>
      <c r="X107" s="153">
        <v>2.5463075000000002E-2</v>
      </c>
      <c r="Y107" s="154" t="s">
        <v>662</v>
      </c>
      <c r="Z107" s="156">
        <v>0.13802890000000001</v>
      </c>
      <c r="AA107" s="157" t="s">
        <v>662</v>
      </c>
      <c r="AB107" s="158">
        <v>0.20646945</v>
      </c>
      <c r="AC107" s="159" t="s">
        <v>662</v>
      </c>
      <c r="AD107" s="155">
        <v>0.97240990999999999</v>
      </c>
      <c r="AE107" s="155" t="s">
        <v>1557</v>
      </c>
      <c r="AF107" s="160">
        <v>2.7443769999999999E-2</v>
      </c>
      <c r="AG107" s="160" t="s">
        <v>662</v>
      </c>
      <c r="AH107" s="168">
        <v>0.78</v>
      </c>
      <c r="AI107" s="169" t="s">
        <v>1557</v>
      </c>
    </row>
    <row r="108" spans="1:35" ht="18.75" customHeight="1" thickBot="1" x14ac:dyDescent="0.35">
      <c r="A108" s="125" t="s">
        <v>1760</v>
      </c>
      <c r="B108" s="121">
        <v>642991</v>
      </c>
      <c r="C108" s="121" t="s">
        <v>1681</v>
      </c>
      <c r="D108" s="177">
        <v>236.93</v>
      </c>
      <c r="E108" s="177">
        <v>13.67</v>
      </c>
      <c r="F108" s="176">
        <v>7.2</v>
      </c>
      <c r="G108" s="176">
        <f t="shared" si="5"/>
        <v>257.8</v>
      </c>
      <c r="H108" s="177">
        <v>236.93</v>
      </c>
      <c r="I108" s="177">
        <v>14.27</v>
      </c>
      <c r="J108" s="177">
        <v>13.67</v>
      </c>
      <c r="K108" s="176">
        <v>5.4</v>
      </c>
      <c r="L108" s="178">
        <f t="shared" si="6"/>
        <v>270.27</v>
      </c>
      <c r="M108" s="146" t="s">
        <v>1570</v>
      </c>
      <c r="N108" s="147">
        <v>3</v>
      </c>
      <c r="O108" s="148">
        <v>5.4</v>
      </c>
      <c r="P108" s="159" t="s">
        <v>1557</v>
      </c>
      <c r="Q108" s="159" t="s">
        <v>662</v>
      </c>
      <c r="R108" s="159" t="s">
        <v>662</v>
      </c>
      <c r="S108" s="159" t="s">
        <v>662</v>
      </c>
      <c r="T108" s="166" t="s">
        <v>1570</v>
      </c>
      <c r="U108" s="159">
        <v>3</v>
      </c>
      <c r="V108" s="145">
        <v>0</v>
      </c>
      <c r="W108" s="152" t="s">
        <v>1557</v>
      </c>
      <c r="X108" s="153">
        <v>3.6590875000000002E-2</v>
      </c>
      <c r="Y108" s="154" t="s">
        <v>662</v>
      </c>
      <c r="Z108" s="156">
        <v>0</v>
      </c>
      <c r="AA108" s="157" t="s">
        <v>1557</v>
      </c>
      <c r="AB108" s="158">
        <v>0.10808227500000001</v>
      </c>
      <c r="AC108" s="159" t="s">
        <v>662</v>
      </c>
      <c r="AD108" s="155">
        <v>0.95238095</v>
      </c>
      <c r="AE108" s="155" t="s">
        <v>662</v>
      </c>
      <c r="AF108" s="160">
        <v>1.541094E-2</v>
      </c>
      <c r="AG108" s="160" t="s">
        <v>662</v>
      </c>
      <c r="AH108" s="168">
        <v>0.78499999999999992</v>
      </c>
      <c r="AI108" s="169" t="s">
        <v>1557</v>
      </c>
    </row>
    <row r="109" spans="1:35" ht="18.75" customHeight="1" thickBot="1" x14ac:dyDescent="0.35">
      <c r="A109" s="125" t="s">
        <v>1761</v>
      </c>
      <c r="B109" s="121">
        <v>649422</v>
      </c>
      <c r="C109" s="121" t="s">
        <v>1681</v>
      </c>
      <c r="D109" s="177">
        <v>244.36</v>
      </c>
      <c r="E109" s="177">
        <v>13.67</v>
      </c>
      <c r="F109" s="176">
        <v>3.6</v>
      </c>
      <c r="G109" s="176">
        <f t="shared" si="5"/>
        <v>261.63000000000005</v>
      </c>
      <c r="H109" s="177">
        <v>244.36</v>
      </c>
      <c r="I109" s="177">
        <v>14.27</v>
      </c>
      <c r="J109" s="177">
        <v>13.67</v>
      </c>
      <c r="K109" s="176">
        <v>5.4</v>
      </c>
      <c r="L109" s="178">
        <f t="shared" si="6"/>
        <v>277.7</v>
      </c>
      <c r="M109" s="146" t="s">
        <v>1570</v>
      </c>
      <c r="N109" s="147">
        <v>3</v>
      </c>
      <c r="O109" s="148">
        <v>5.4</v>
      </c>
      <c r="P109" s="159" t="s">
        <v>1557</v>
      </c>
      <c r="Q109" s="159" t="s">
        <v>662</v>
      </c>
      <c r="R109" s="159" t="s">
        <v>662</v>
      </c>
      <c r="S109" s="159" t="s">
        <v>662</v>
      </c>
      <c r="T109" s="166" t="s">
        <v>1570</v>
      </c>
      <c r="U109" s="159">
        <v>3</v>
      </c>
      <c r="V109" s="145">
        <v>0</v>
      </c>
      <c r="W109" s="152" t="s">
        <v>1557</v>
      </c>
      <c r="X109" s="153">
        <v>4.3991124999999992E-2</v>
      </c>
      <c r="Y109" s="154" t="s">
        <v>662</v>
      </c>
      <c r="Z109" s="156">
        <v>0.103020025</v>
      </c>
      <c r="AA109" s="157" t="s">
        <v>1557</v>
      </c>
      <c r="AB109" s="158">
        <v>0.14077847500000001</v>
      </c>
      <c r="AC109" s="159" t="s">
        <v>662</v>
      </c>
      <c r="AD109" s="155">
        <v>0.93700658000000003</v>
      </c>
      <c r="AE109" s="155" t="s">
        <v>662</v>
      </c>
      <c r="AF109" s="160">
        <v>2.0430239999999999E-2</v>
      </c>
      <c r="AG109" s="160" t="s">
        <v>662</v>
      </c>
      <c r="AH109" s="168">
        <v>0.82000000000000006</v>
      </c>
      <c r="AI109" s="169" t="s">
        <v>1557</v>
      </c>
    </row>
    <row r="110" spans="1:35" ht="18.75" customHeight="1" thickBot="1" x14ac:dyDescent="0.35">
      <c r="A110" s="123" t="s">
        <v>1762</v>
      </c>
      <c r="B110" s="121">
        <v>807320</v>
      </c>
      <c r="C110" s="121" t="s">
        <v>1681</v>
      </c>
      <c r="D110" s="177">
        <v>227.22</v>
      </c>
      <c r="E110" s="177">
        <v>13.67</v>
      </c>
      <c r="F110" s="176">
        <v>7.2</v>
      </c>
      <c r="G110" s="176">
        <f t="shared" si="5"/>
        <v>248.08999999999997</v>
      </c>
      <c r="H110" s="177">
        <v>227.22</v>
      </c>
      <c r="I110" s="177">
        <v>14.27</v>
      </c>
      <c r="J110" s="177">
        <v>13.67</v>
      </c>
      <c r="K110" s="176">
        <v>0</v>
      </c>
      <c r="L110" s="178">
        <f t="shared" si="6"/>
        <v>255.16</v>
      </c>
      <c r="M110" s="146" t="s">
        <v>1571</v>
      </c>
      <c r="N110" s="147" t="s">
        <v>1680</v>
      </c>
      <c r="O110" s="148">
        <v>0</v>
      </c>
      <c r="P110" s="159" t="s">
        <v>1557</v>
      </c>
      <c r="Q110" s="159" t="s">
        <v>662</v>
      </c>
      <c r="R110" s="159" t="s">
        <v>1557</v>
      </c>
      <c r="S110" s="159" t="s">
        <v>662</v>
      </c>
      <c r="T110" s="166" t="s">
        <v>1571</v>
      </c>
      <c r="U110" s="159" t="s">
        <v>1680</v>
      </c>
      <c r="V110" s="145">
        <v>0</v>
      </c>
      <c r="W110" s="152" t="s">
        <v>1557</v>
      </c>
      <c r="X110" s="153">
        <v>1.6872274999999999E-2</v>
      </c>
      <c r="Y110" s="154" t="s">
        <v>1557</v>
      </c>
      <c r="Z110" s="156">
        <v>4.2993149999999994E-2</v>
      </c>
      <c r="AA110" s="157" t="s">
        <v>1557</v>
      </c>
      <c r="AB110" s="158">
        <v>8.2368424999999995E-2</v>
      </c>
      <c r="AC110" s="159" t="s">
        <v>662</v>
      </c>
      <c r="AD110" s="155">
        <v>0.98913043500000009</v>
      </c>
      <c r="AE110" s="155" t="s">
        <v>1557</v>
      </c>
      <c r="AF110" s="160">
        <v>2.6364839999999997E-2</v>
      </c>
      <c r="AG110" s="160" t="s">
        <v>662</v>
      </c>
      <c r="AH110" s="168">
        <v>0.91</v>
      </c>
      <c r="AI110" s="169" t="s">
        <v>1557</v>
      </c>
    </row>
    <row r="111" spans="1:35" ht="18.75" customHeight="1" thickBot="1" x14ac:dyDescent="0.35">
      <c r="A111" s="123" t="s">
        <v>1763</v>
      </c>
      <c r="B111" s="121">
        <v>807087</v>
      </c>
      <c r="C111" s="121" t="s">
        <v>1681</v>
      </c>
      <c r="D111" s="177">
        <v>237.29</v>
      </c>
      <c r="E111" s="177">
        <v>13.67</v>
      </c>
      <c r="F111" s="176">
        <v>7.2</v>
      </c>
      <c r="G111" s="176">
        <f t="shared" ref="G111:G120" si="7">SUM(D111:F111)</f>
        <v>258.15999999999997</v>
      </c>
      <c r="H111" s="177">
        <v>237.29</v>
      </c>
      <c r="I111" s="177">
        <v>14.27</v>
      </c>
      <c r="J111" s="177">
        <v>13.67</v>
      </c>
      <c r="K111" s="176">
        <v>7.2</v>
      </c>
      <c r="L111" s="178">
        <f t="shared" si="6"/>
        <v>272.43</v>
      </c>
      <c r="M111" s="146" t="s">
        <v>1570</v>
      </c>
      <c r="N111" s="147">
        <v>4</v>
      </c>
      <c r="O111" s="148">
        <v>7.2</v>
      </c>
      <c r="P111" s="159" t="s">
        <v>1557</v>
      </c>
      <c r="Q111" s="159" t="s">
        <v>662</v>
      </c>
      <c r="R111" s="159" t="s">
        <v>662</v>
      </c>
      <c r="S111" s="159" t="s">
        <v>662</v>
      </c>
      <c r="T111" s="166" t="s">
        <v>1570</v>
      </c>
      <c r="U111" s="159">
        <v>4</v>
      </c>
      <c r="V111" s="145">
        <v>0</v>
      </c>
      <c r="W111" s="152" t="s">
        <v>1557</v>
      </c>
      <c r="X111" s="153">
        <v>1.9568149999999999E-2</v>
      </c>
      <c r="Y111" s="154" t="s">
        <v>1557</v>
      </c>
      <c r="Z111" s="156">
        <v>0.16567807500000001</v>
      </c>
      <c r="AA111" s="157" t="s">
        <v>662</v>
      </c>
      <c r="AB111" s="158">
        <v>0.102688</v>
      </c>
      <c r="AC111" s="159" t="s">
        <v>662</v>
      </c>
      <c r="AD111" s="155">
        <v>0.9382157900000001</v>
      </c>
      <c r="AE111" s="155" t="s">
        <v>662</v>
      </c>
      <c r="AF111" s="160">
        <v>1.3569880000000001E-2</v>
      </c>
      <c r="AG111" s="160" t="s">
        <v>1557</v>
      </c>
      <c r="AH111" s="168">
        <v>0.77500000000000002</v>
      </c>
      <c r="AI111" s="169" t="s">
        <v>1557</v>
      </c>
    </row>
    <row r="112" spans="1:35" ht="18.75" customHeight="1" thickBot="1" x14ac:dyDescent="0.35">
      <c r="A112" s="123" t="s">
        <v>1764</v>
      </c>
      <c r="B112" s="121">
        <v>798894</v>
      </c>
      <c r="C112" s="121" t="s">
        <v>1681</v>
      </c>
      <c r="D112" s="177">
        <v>254.81</v>
      </c>
      <c r="E112" s="177">
        <v>13.67</v>
      </c>
      <c r="F112" s="176">
        <v>5.4</v>
      </c>
      <c r="G112" s="176">
        <f t="shared" si="7"/>
        <v>273.88</v>
      </c>
      <c r="H112" s="177">
        <v>254.81</v>
      </c>
      <c r="I112" s="177">
        <v>14.27</v>
      </c>
      <c r="J112" s="177">
        <v>13.67</v>
      </c>
      <c r="K112" s="176">
        <v>9</v>
      </c>
      <c r="L112" s="178">
        <f t="shared" si="6"/>
        <v>291.75</v>
      </c>
      <c r="M112" s="146" t="s">
        <v>1570</v>
      </c>
      <c r="N112" s="147">
        <v>5</v>
      </c>
      <c r="O112" s="148">
        <v>9</v>
      </c>
      <c r="P112" s="159" t="s">
        <v>1557</v>
      </c>
      <c r="Q112" s="159" t="s">
        <v>662</v>
      </c>
      <c r="R112" s="159" t="s">
        <v>662</v>
      </c>
      <c r="S112" s="159" t="s">
        <v>662</v>
      </c>
      <c r="T112" s="166" t="s">
        <v>1570</v>
      </c>
      <c r="U112" s="159">
        <v>5</v>
      </c>
      <c r="V112" s="145">
        <v>0</v>
      </c>
      <c r="W112" s="152" t="s">
        <v>1557</v>
      </c>
      <c r="X112" s="153">
        <v>1.9424674999999999E-2</v>
      </c>
      <c r="Y112" s="154" t="s">
        <v>1557</v>
      </c>
      <c r="Z112" s="156">
        <v>8.9368275000000011E-2</v>
      </c>
      <c r="AA112" s="157" t="s">
        <v>1557</v>
      </c>
      <c r="AB112" s="158">
        <v>9.4515799999999997E-2</v>
      </c>
      <c r="AC112" s="159" t="s">
        <v>662</v>
      </c>
      <c r="AD112" s="155">
        <v>0.992957745</v>
      </c>
      <c r="AE112" s="155" t="s">
        <v>1557</v>
      </c>
      <c r="AF112" s="160">
        <v>2.436321E-2</v>
      </c>
      <c r="AG112" s="160" t="s">
        <v>662</v>
      </c>
      <c r="AH112" s="168">
        <v>0.79500000000000004</v>
      </c>
      <c r="AI112" s="169" t="s">
        <v>1557</v>
      </c>
    </row>
    <row r="113" spans="1:35" ht="18.75" customHeight="1" thickBot="1" x14ac:dyDescent="0.35">
      <c r="A113" s="123" t="s">
        <v>1765</v>
      </c>
      <c r="B113" s="121">
        <v>857858</v>
      </c>
      <c r="C113" s="121" t="s">
        <v>1681</v>
      </c>
      <c r="D113" s="177">
        <v>224.59</v>
      </c>
      <c r="E113" s="175">
        <v>13.67</v>
      </c>
      <c r="F113" s="174">
        <v>9</v>
      </c>
      <c r="G113" s="176">
        <f t="shared" si="7"/>
        <v>247.26</v>
      </c>
      <c r="H113" s="177">
        <v>224.59</v>
      </c>
      <c r="I113" s="177">
        <v>14.27</v>
      </c>
      <c r="J113" s="175">
        <v>13.67</v>
      </c>
      <c r="K113" s="176">
        <v>10.8</v>
      </c>
      <c r="L113" s="178">
        <f t="shared" si="6"/>
        <v>263.33</v>
      </c>
      <c r="M113" s="146" t="s">
        <v>1570</v>
      </c>
      <c r="N113" s="147">
        <v>6</v>
      </c>
      <c r="O113" s="148">
        <v>10.8</v>
      </c>
      <c r="P113" s="159" t="s">
        <v>1557</v>
      </c>
      <c r="Q113" s="159" t="s">
        <v>662</v>
      </c>
      <c r="R113" s="159" t="s">
        <v>662</v>
      </c>
      <c r="S113" s="159" t="s">
        <v>662</v>
      </c>
      <c r="T113" s="166" t="s">
        <v>1570</v>
      </c>
      <c r="U113" s="159">
        <v>6</v>
      </c>
      <c r="V113" s="145">
        <v>0</v>
      </c>
      <c r="W113" s="152" t="s">
        <v>1557</v>
      </c>
      <c r="X113" s="153">
        <v>1.6608999999999999E-2</v>
      </c>
      <c r="Y113" s="154" t="s">
        <v>1557</v>
      </c>
      <c r="Z113" s="156">
        <v>0.14967507499999999</v>
      </c>
      <c r="AA113" s="157" t="s">
        <v>662</v>
      </c>
      <c r="AB113" s="158">
        <v>4.3189424999999997E-2</v>
      </c>
      <c r="AC113" s="159" t="s">
        <v>1557</v>
      </c>
      <c r="AD113" s="155">
        <v>0.96857463500000007</v>
      </c>
      <c r="AE113" s="155" t="s">
        <v>1557</v>
      </c>
      <c r="AF113" s="160">
        <v>1.2193890000000001E-2</v>
      </c>
      <c r="AG113" s="160" t="s">
        <v>1557</v>
      </c>
      <c r="AH113" s="168">
        <v>0.8</v>
      </c>
      <c r="AI113" s="169" t="s">
        <v>1557</v>
      </c>
    </row>
    <row r="114" spans="1:35" ht="18.75" customHeight="1" thickBot="1" x14ac:dyDescent="0.35">
      <c r="A114" s="201" t="s">
        <v>1766</v>
      </c>
      <c r="B114" s="121">
        <v>856959</v>
      </c>
      <c r="C114" s="121" t="s">
        <v>1681</v>
      </c>
      <c r="D114" s="177">
        <v>228.2</v>
      </c>
      <c r="E114" s="175">
        <v>13.67</v>
      </c>
      <c r="F114" s="182">
        <v>9</v>
      </c>
      <c r="G114" s="176">
        <f t="shared" si="7"/>
        <v>250.86999999999998</v>
      </c>
      <c r="H114" s="177">
        <v>228.2</v>
      </c>
      <c r="I114" s="177">
        <v>14.27</v>
      </c>
      <c r="J114" s="175">
        <v>13.67</v>
      </c>
      <c r="K114" s="176">
        <v>10.8</v>
      </c>
      <c r="L114" s="178">
        <f t="shared" si="6"/>
        <v>266.94</v>
      </c>
      <c r="M114" s="146" t="s">
        <v>1570</v>
      </c>
      <c r="N114" s="147">
        <v>6</v>
      </c>
      <c r="O114" s="148">
        <v>10.8</v>
      </c>
      <c r="P114" s="159" t="s">
        <v>1557</v>
      </c>
      <c r="Q114" s="159" t="s">
        <v>662</v>
      </c>
      <c r="R114" s="159" t="s">
        <v>662</v>
      </c>
      <c r="S114" s="159" t="s">
        <v>662</v>
      </c>
      <c r="T114" s="166" t="s">
        <v>1570</v>
      </c>
      <c r="U114" s="159">
        <v>6</v>
      </c>
      <c r="V114" s="145">
        <v>0</v>
      </c>
      <c r="W114" s="152" t="s">
        <v>1557</v>
      </c>
      <c r="X114" s="153">
        <v>1.75295E-2</v>
      </c>
      <c r="Y114" s="154" t="s">
        <v>1557</v>
      </c>
      <c r="Z114" s="156">
        <v>1.9661149999999999E-2</v>
      </c>
      <c r="AA114" s="157" t="s">
        <v>1557</v>
      </c>
      <c r="AB114" s="158">
        <v>3.39736E-2</v>
      </c>
      <c r="AC114" s="159" t="s">
        <v>1557</v>
      </c>
      <c r="AD114" s="155">
        <v>0.98717948499999997</v>
      </c>
      <c r="AE114" s="155" t="s">
        <v>1557</v>
      </c>
      <c r="AF114" s="160">
        <v>1.9894769999999999E-2</v>
      </c>
      <c r="AG114" s="160" t="s">
        <v>662</v>
      </c>
      <c r="AH114" s="168">
        <v>0.95</v>
      </c>
      <c r="AI114" s="169" t="s">
        <v>1557</v>
      </c>
    </row>
    <row r="115" spans="1:35" ht="18.75" customHeight="1" thickBot="1" x14ac:dyDescent="0.35">
      <c r="A115" s="277" t="s">
        <v>1944</v>
      </c>
      <c r="B115" s="220">
        <v>931055</v>
      </c>
      <c r="C115" s="121" t="s">
        <v>1681</v>
      </c>
      <c r="D115" s="177">
        <v>256.68</v>
      </c>
      <c r="E115" s="177">
        <v>13.67</v>
      </c>
      <c r="F115" s="176">
        <v>9</v>
      </c>
      <c r="G115" s="176">
        <f t="shared" si="7"/>
        <v>279.35000000000002</v>
      </c>
      <c r="H115" s="177">
        <v>256.68</v>
      </c>
      <c r="I115" s="177">
        <v>14.27</v>
      </c>
      <c r="J115" s="177">
        <v>13.67</v>
      </c>
      <c r="K115" s="176">
        <v>9</v>
      </c>
      <c r="L115" s="178">
        <f t="shared" si="6"/>
        <v>293.62</v>
      </c>
      <c r="M115" s="146" t="s">
        <v>1570</v>
      </c>
      <c r="N115" s="147">
        <v>5</v>
      </c>
      <c r="O115" s="148">
        <v>9</v>
      </c>
      <c r="P115" s="159" t="s">
        <v>1557</v>
      </c>
      <c r="Q115" s="159" t="s">
        <v>662</v>
      </c>
      <c r="R115" s="159" t="s">
        <v>662</v>
      </c>
      <c r="S115" s="159" t="s">
        <v>662</v>
      </c>
      <c r="T115" s="166" t="s">
        <v>1570</v>
      </c>
      <c r="U115" s="159">
        <v>5</v>
      </c>
      <c r="V115" s="145">
        <v>9.5975000000000001E-3</v>
      </c>
      <c r="W115" s="152" t="s">
        <v>662</v>
      </c>
      <c r="X115" s="153">
        <v>2.2151274999999998E-2</v>
      </c>
      <c r="Y115" s="154" t="s">
        <v>1557</v>
      </c>
      <c r="Z115" s="156">
        <v>3.0912375000000002E-2</v>
      </c>
      <c r="AA115" s="157" t="s">
        <v>1557</v>
      </c>
      <c r="AB115" s="158">
        <v>2.23485E-2</v>
      </c>
      <c r="AC115" s="159" t="s">
        <v>1557</v>
      </c>
      <c r="AD115" s="155">
        <v>1</v>
      </c>
      <c r="AE115" s="155" t="s">
        <v>1557</v>
      </c>
      <c r="AF115" s="160">
        <v>2.4230550000000003E-2</v>
      </c>
      <c r="AG115" s="160" t="s">
        <v>662</v>
      </c>
      <c r="AH115" s="168">
        <v>0.77499999999999991</v>
      </c>
      <c r="AI115" s="169" t="s">
        <v>1557</v>
      </c>
    </row>
    <row r="116" spans="1:35" ht="18.75" customHeight="1" thickBot="1" x14ac:dyDescent="0.35">
      <c r="A116" s="123" t="s">
        <v>1767</v>
      </c>
      <c r="B116" s="121">
        <v>858781</v>
      </c>
      <c r="C116" s="121" t="s">
        <v>1681</v>
      </c>
      <c r="D116" s="177">
        <v>227.59</v>
      </c>
      <c r="E116" s="175">
        <v>13.67</v>
      </c>
      <c r="F116" s="174">
        <v>0</v>
      </c>
      <c r="G116" s="176">
        <f t="shared" si="7"/>
        <v>241.26</v>
      </c>
      <c r="H116" s="177">
        <v>227.59</v>
      </c>
      <c r="I116" s="177">
        <v>14.27</v>
      </c>
      <c r="J116" s="175">
        <v>13.67</v>
      </c>
      <c r="K116" s="176">
        <v>7.2</v>
      </c>
      <c r="L116" s="178">
        <f t="shared" si="6"/>
        <v>262.73</v>
      </c>
      <c r="M116" s="146" t="s">
        <v>1570</v>
      </c>
      <c r="N116" s="147">
        <v>4</v>
      </c>
      <c r="O116" s="148">
        <v>7.2</v>
      </c>
      <c r="P116" s="159" t="s">
        <v>1557</v>
      </c>
      <c r="Q116" s="159" t="s">
        <v>662</v>
      </c>
      <c r="R116" s="159" t="s">
        <v>662</v>
      </c>
      <c r="S116" s="159" t="s">
        <v>662</v>
      </c>
      <c r="T116" s="166" t="s">
        <v>1570</v>
      </c>
      <c r="U116" s="159">
        <v>4</v>
      </c>
      <c r="V116" s="145">
        <v>0</v>
      </c>
      <c r="W116" s="152" t="s">
        <v>1557</v>
      </c>
      <c r="X116" s="153">
        <v>1.33483E-2</v>
      </c>
      <c r="Y116" s="154" t="s">
        <v>1557</v>
      </c>
      <c r="Z116" s="156">
        <v>0.14762650000000002</v>
      </c>
      <c r="AA116" s="157" t="s">
        <v>662</v>
      </c>
      <c r="AB116" s="158">
        <v>0.12947002499999999</v>
      </c>
      <c r="AC116" s="159" t="s">
        <v>662</v>
      </c>
      <c r="AD116" s="155">
        <v>0.97744360999999991</v>
      </c>
      <c r="AE116" s="155" t="s">
        <v>1557</v>
      </c>
      <c r="AF116" s="160">
        <v>2.0321349999999998E-2</v>
      </c>
      <c r="AG116" s="160" t="s">
        <v>662</v>
      </c>
      <c r="AH116" s="168">
        <v>0.76</v>
      </c>
      <c r="AI116" s="169" t="s">
        <v>1557</v>
      </c>
    </row>
    <row r="117" spans="1:35" ht="18.75" customHeight="1" thickBot="1" x14ac:dyDescent="0.35">
      <c r="A117" s="320" t="s">
        <v>1768</v>
      </c>
      <c r="B117" s="265">
        <v>801356</v>
      </c>
      <c r="C117" s="121" t="s">
        <v>1681</v>
      </c>
      <c r="D117" s="177">
        <v>258</v>
      </c>
      <c r="E117" s="177">
        <v>13.67</v>
      </c>
      <c r="F117" s="176">
        <v>7.2</v>
      </c>
      <c r="G117" s="176">
        <f t="shared" si="7"/>
        <v>278.87</v>
      </c>
      <c r="H117" s="177">
        <v>258</v>
      </c>
      <c r="I117" s="177">
        <v>14.27</v>
      </c>
      <c r="J117" s="177">
        <v>13.67</v>
      </c>
      <c r="K117" s="176">
        <v>0</v>
      </c>
      <c r="L117" s="176">
        <f t="shared" si="6"/>
        <v>285.94</v>
      </c>
      <c r="M117" s="146" t="s">
        <v>1571</v>
      </c>
      <c r="N117" s="147" t="s">
        <v>1680</v>
      </c>
      <c r="O117" s="148">
        <v>0</v>
      </c>
      <c r="P117" s="159" t="s">
        <v>1557</v>
      </c>
      <c r="Q117" s="159" t="s">
        <v>662</v>
      </c>
      <c r="R117" s="159" t="s">
        <v>662</v>
      </c>
      <c r="S117" s="247" t="s">
        <v>1557</v>
      </c>
      <c r="T117" s="259" t="s">
        <v>1571</v>
      </c>
      <c r="U117" s="247" t="s">
        <v>1680</v>
      </c>
      <c r="V117" s="145">
        <v>0</v>
      </c>
      <c r="W117" s="152" t="s">
        <v>1557</v>
      </c>
      <c r="X117" s="153">
        <v>4.4735150000000001E-2</v>
      </c>
      <c r="Y117" s="154" t="s">
        <v>662</v>
      </c>
      <c r="Z117" s="156">
        <v>0.10088625</v>
      </c>
      <c r="AA117" s="157" t="s">
        <v>1557</v>
      </c>
      <c r="AB117" s="158">
        <v>0.11490842499999999</v>
      </c>
      <c r="AC117" s="159" t="s">
        <v>662</v>
      </c>
      <c r="AD117" s="155">
        <v>0.97987013000000001</v>
      </c>
      <c r="AE117" s="155" t="s">
        <v>1557</v>
      </c>
      <c r="AF117" s="160">
        <v>1.0833489999999999E-2</v>
      </c>
      <c r="AG117" s="160" t="s">
        <v>1557</v>
      </c>
      <c r="AH117" s="168">
        <v>0.79500000000000004</v>
      </c>
      <c r="AI117" s="169" t="s">
        <v>1557</v>
      </c>
    </row>
    <row r="118" spans="1:35" ht="18.75" customHeight="1" thickBot="1" x14ac:dyDescent="0.35">
      <c r="A118" s="125" t="s">
        <v>1769</v>
      </c>
      <c r="B118" s="121">
        <v>586714</v>
      </c>
      <c r="C118" s="121" t="s">
        <v>1681</v>
      </c>
      <c r="D118" s="177">
        <v>247.45</v>
      </c>
      <c r="E118" s="177">
        <v>13.67</v>
      </c>
      <c r="F118" s="176">
        <v>0</v>
      </c>
      <c r="G118" s="176">
        <f t="shared" si="7"/>
        <v>261.12</v>
      </c>
      <c r="H118" s="177">
        <v>247.45</v>
      </c>
      <c r="I118" s="177">
        <v>14.27</v>
      </c>
      <c r="J118" s="177">
        <v>13.67</v>
      </c>
      <c r="K118" s="176">
        <v>9</v>
      </c>
      <c r="L118" s="178">
        <f t="shared" si="6"/>
        <v>284.39</v>
      </c>
      <c r="M118" s="146" t="s">
        <v>1570</v>
      </c>
      <c r="N118" s="147">
        <v>5</v>
      </c>
      <c r="O118" s="148">
        <v>9</v>
      </c>
      <c r="P118" s="159" t="s">
        <v>1557</v>
      </c>
      <c r="Q118" s="159" t="s">
        <v>662</v>
      </c>
      <c r="R118" s="159" t="s">
        <v>662</v>
      </c>
      <c r="S118" s="159" t="s">
        <v>662</v>
      </c>
      <c r="T118" s="166" t="s">
        <v>1570</v>
      </c>
      <c r="U118" s="159">
        <v>5</v>
      </c>
      <c r="V118" s="145">
        <v>0</v>
      </c>
      <c r="W118" s="152" t="s">
        <v>1557</v>
      </c>
      <c r="X118" s="153">
        <v>1.9933775000000001E-2</v>
      </c>
      <c r="Y118" s="154" t="s">
        <v>1557</v>
      </c>
      <c r="Z118" s="156">
        <v>0.1025238</v>
      </c>
      <c r="AA118" s="157" t="s">
        <v>1557</v>
      </c>
      <c r="AB118" s="158">
        <v>0.127755275</v>
      </c>
      <c r="AC118" s="159" t="s">
        <v>662</v>
      </c>
      <c r="AD118" s="155">
        <v>0.93320457000000012</v>
      </c>
      <c r="AE118" s="155" t="s">
        <v>662</v>
      </c>
      <c r="AF118" s="160">
        <v>1.4716260000000002E-2</v>
      </c>
      <c r="AG118" s="160" t="s">
        <v>1557</v>
      </c>
      <c r="AH118" s="168">
        <v>0.9</v>
      </c>
      <c r="AI118" s="169" t="s">
        <v>1557</v>
      </c>
    </row>
    <row r="119" spans="1:35" ht="18.75" customHeight="1" thickBot="1" x14ac:dyDescent="0.35">
      <c r="A119" s="123" t="s">
        <v>364</v>
      </c>
      <c r="B119" s="121">
        <v>849553</v>
      </c>
      <c r="C119" s="121" t="s">
        <v>1681</v>
      </c>
      <c r="D119" s="177">
        <v>234.99</v>
      </c>
      <c r="E119" s="175">
        <v>13.67</v>
      </c>
      <c r="F119" s="174">
        <v>0</v>
      </c>
      <c r="G119" s="176">
        <f t="shared" si="7"/>
        <v>248.66</v>
      </c>
      <c r="H119" s="177">
        <v>234.99</v>
      </c>
      <c r="I119" s="177">
        <v>14.27</v>
      </c>
      <c r="J119" s="175">
        <v>13.67</v>
      </c>
      <c r="K119" s="176">
        <v>9</v>
      </c>
      <c r="L119" s="178">
        <f t="shared" si="6"/>
        <v>271.93</v>
      </c>
      <c r="M119" s="146" t="s">
        <v>1570</v>
      </c>
      <c r="N119" s="147">
        <v>5</v>
      </c>
      <c r="O119" s="148">
        <v>9</v>
      </c>
      <c r="P119" s="159" t="s">
        <v>1557</v>
      </c>
      <c r="Q119" s="159" t="s">
        <v>662</v>
      </c>
      <c r="R119" s="159" t="s">
        <v>662</v>
      </c>
      <c r="S119" s="159" t="s">
        <v>662</v>
      </c>
      <c r="T119" s="166" t="s">
        <v>1570</v>
      </c>
      <c r="U119" s="159">
        <v>5</v>
      </c>
      <c r="V119" s="145">
        <v>0</v>
      </c>
      <c r="W119" s="152" t="s">
        <v>1557</v>
      </c>
      <c r="X119" s="153">
        <v>1.9407899999999999E-2</v>
      </c>
      <c r="Y119" s="154" t="s">
        <v>1557</v>
      </c>
      <c r="Z119" s="156">
        <v>0.20173360000000001</v>
      </c>
      <c r="AA119" s="157" t="s">
        <v>662</v>
      </c>
      <c r="AB119" s="158">
        <v>3.5991374999999999E-2</v>
      </c>
      <c r="AC119" s="159" t="s">
        <v>1557</v>
      </c>
      <c r="AD119" s="155">
        <v>1</v>
      </c>
      <c r="AE119" s="155" t="s">
        <v>1557</v>
      </c>
      <c r="AF119" s="160">
        <v>1.327718E-2</v>
      </c>
      <c r="AG119" s="160" t="s">
        <v>1557</v>
      </c>
      <c r="AH119" s="168" t="s">
        <v>1573</v>
      </c>
      <c r="AI119" s="169" t="s">
        <v>662</v>
      </c>
    </row>
    <row r="120" spans="1:35" ht="18.75" customHeight="1" thickBot="1" x14ac:dyDescent="0.35">
      <c r="A120" s="223" t="s">
        <v>1945</v>
      </c>
      <c r="B120" s="121">
        <v>934780</v>
      </c>
      <c r="C120" s="121" t="s">
        <v>1681</v>
      </c>
      <c r="D120" s="177">
        <v>234.4</v>
      </c>
      <c r="E120" s="177">
        <v>13.67</v>
      </c>
      <c r="F120" s="176">
        <v>7.2</v>
      </c>
      <c r="G120" s="176">
        <f t="shared" si="7"/>
        <v>255.26999999999998</v>
      </c>
      <c r="H120" s="177">
        <v>234.4</v>
      </c>
      <c r="I120" s="177">
        <v>14.27</v>
      </c>
      <c r="J120" s="177">
        <v>13.67</v>
      </c>
      <c r="K120" s="176">
        <v>3.6</v>
      </c>
      <c r="L120" s="178">
        <f t="shared" si="6"/>
        <v>265.94000000000005</v>
      </c>
      <c r="M120" s="146" t="s">
        <v>1570</v>
      </c>
      <c r="N120" s="147">
        <v>2</v>
      </c>
      <c r="O120" s="148">
        <v>3.6</v>
      </c>
      <c r="P120" s="159" t="s">
        <v>1557</v>
      </c>
      <c r="Q120" s="159" t="s">
        <v>662</v>
      </c>
      <c r="R120" s="159" t="s">
        <v>662</v>
      </c>
      <c r="S120" s="159" t="s">
        <v>662</v>
      </c>
      <c r="T120" s="166" t="s">
        <v>1570</v>
      </c>
      <c r="U120" s="159">
        <v>2</v>
      </c>
      <c r="V120" s="145">
        <v>4.2398100000000001E-2</v>
      </c>
      <c r="W120" s="152" t="s">
        <v>662</v>
      </c>
      <c r="X120" s="153">
        <v>2.5189375E-2</v>
      </c>
      <c r="Y120" s="154" t="s">
        <v>662</v>
      </c>
      <c r="Z120" s="156">
        <v>0.1134447</v>
      </c>
      <c r="AA120" s="157" t="s">
        <v>662</v>
      </c>
      <c r="AB120" s="158">
        <v>9.7674050000000012E-2</v>
      </c>
      <c r="AC120" s="159" t="s">
        <v>662</v>
      </c>
      <c r="AD120" s="155">
        <v>0.957894735</v>
      </c>
      <c r="AE120" s="155" t="s">
        <v>662</v>
      </c>
      <c r="AF120" s="160">
        <v>8.3298999999999995E-3</v>
      </c>
      <c r="AG120" s="160" t="s">
        <v>1557</v>
      </c>
      <c r="AH120" s="168">
        <v>0.76</v>
      </c>
      <c r="AI120" s="169" t="s">
        <v>1557</v>
      </c>
    </row>
    <row r="121" spans="1:35" ht="18.75" customHeight="1" thickBot="1" x14ac:dyDescent="0.35">
      <c r="A121" s="278" t="s">
        <v>1970</v>
      </c>
      <c r="B121" s="275">
        <v>952460</v>
      </c>
      <c r="C121" s="121" t="s">
        <v>1681</v>
      </c>
      <c r="D121" s="177">
        <v>0</v>
      </c>
      <c r="E121" s="177">
        <v>0</v>
      </c>
      <c r="F121" s="177">
        <v>0</v>
      </c>
      <c r="G121" s="177">
        <v>0</v>
      </c>
      <c r="H121" s="304">
        <v>247.81</v>
      </c>
      <c r="I121" s="304">
        <v>14.27</v>
      </c>
      <c r="J121" s="304">
        <v>13.67</v>
      </c>
      <c r="K121" s="176">
        <v>0</v>
      </c>
      <c r="L121" s="176">
        <f t="shared" si="6"/>
        <v>275.75</v>
      </c>
      <c r="M121" s="305" t="s">
        <v>1571</v>
      </c>
      <c r="N121" s="306">
        <v>0</v>
      </c>
      <c r="O121" s="307">
        <v>0</v>
      </c>
      <c r="P121" s="294" t="s">
        <v>662</v>
      </c>
      <c r="Q121" s="294" t="s">
        <v>662</v>
      </c>
      <c r="R121" s="294" t="s">
        <v>662</v>
      </c>
      <c r="S121" s="294" t="s">
        <v>662</v>
      </c>
      <c r="T121" s="295" t="s">
        <v>1571</v>
      </c>
      <c r="U121" s="294">
        <v>0</v>
      </c>
      <c r="V121" s="311" t="s">
        <v>667</v>
      </c>
      <c r="W121" s="312" t="s">
        <v>662</v>
      </c>
      <c r="X121" s="309" t="s">
        <v>667</v>
      </c>
      <c r="Y121" s="310" t="s">
        <v>662</v>
      </c>
      <c r="Z121" s="313" t="s">
        <v>667</v>
      </c>
      <c r="AA121" s="314" t="s">
        <v>662</v>
      </c>
      <c r="AB121" s="315" t="s">
        <v>667</v>
      </c>
      <c r="AC121" s="316" t="s">
        <v>662</v>
      </c>
      <c r="AD121" s="296">
        <v>0.85</v>
      </c>
      <c r="AE121" s="297" t="s">
        <v>662</v>
      </c>
      <c r="AF121" s="317" t="s">
        <v>667</v>
      </c>
      <c r="AG121" s="318" t="s">
        <v>662</v>
      </c>
      <c r="AH121" s="298" t="s">
        <v>1680</v>
      </c>
      <c r="AI121" s="299" t="s">
        <v>662</v>
      </c>
    </row>
    <row r="122" spans="1:35" ht="18.75" customHeight="1" thickBot="1" x14ac:dyDescent="0.35">
      <c r="A122" s="223" t="s">
        <v>1951</v>
      </c>
      <c r="B122" s="121">
        <v>936677</v>
      </c>
      <c r="C122" s="121" t="s">
        <v>1681</v>
      </c>
      <c r="D122" s="177">
        <v>240.36</v>
      </c>
      <c r="E122" s="177">
        <v>13.67</v>
      </c>
      <c r="F122" s="176">
        <v>7.2</v>
      </c>
      <c r="G122" s="176">
        <f t="shared" ref="G122:G185" si="8">SUM(D122:F122)</f>
        <v>261.23</v>
      </c>
      <c r="H122" s="177">
        <v>240.36</v>
      </c>
      <c r="I122" s="177">
        <v>14.27</v>
      </c>
      <c r="J122" s="177">
        <v>13.67</v>
      </c>
      <c r="K122" s="176">
        <v>9</v>
      </c>
      <c r="L122" s="178">
        <f t="shared" si="6"/>
        <v>277.3</v>
      </c>
      <c r="M122" s="146" t="s">
        <v>1570</v>
      </c>
      <c r="N122" s="147">
        <v>5</v>
      </c>
      <c r="O122" s="148">
        <v>9</v>
      </c>
      <c r="P122" s="159" t="s">
        <v>1557</v>
      </c>
      <c r="Q122" s="159" t="s">
        <v>662</v>
      </c>
      <c r="R122" s="159" t="s">
        <v>662</v>
      </c>
      <c r="S122" s="159" t="s">
        <v>662</v>
      </c>
      <c r="T122" s="166" t="s">
        <v>1570</v>
      </c>
      <c r="U122" s="159">
        <v>5</v>
      </c>
      <c r="V122" s="145">
        <v>0</v>
      </c>
      <c r="W122" s="152" t="s">
        <v>1557</v>
      </c>
      <c r="X122" s="153">
        <v>1.1047350000000001E-2</v>
      </c>
      <c r="Y122" s="154" t="s">
        <v>1557</v>
      </c>
      <c r="Z122" s="156">
        <v>8.2034175000000015E-2</v>
      </c>
      <c r="AA122" s="157" t="s">
        <v>1557</v>
      </c>
      <c r="AB122" s="158">
        <v>8.523687499999999E-2</v>
      </c>
      <c r="AC122" s="159" t="s">
        <v>662</v>
      </c>
      <c r="AD122" s="155">
        <v>0.996</v>
      </c>
      <c r="AE122" s="155" t="s">
        <v>1557</v>
      </c>
      <c r="AF122" s="160">
        <v>1.5543320000000001E-2</v>
      </c>
      <c r="AG122" s="160" t="s">
        <v>662</v>
      </c>
      <c r="AH122" s="168">
        <v>0.77500000000000002</v>
      </c>
      <c r="AI122" s="169" t="s">
        <v>1557</v>
      </c>
    </row>
    <row r="123" spans="1:35" ht="18.75" customHeight="1" thickBot="1" x14ac:dyDescent="0.35">
      <c r="A123" s="203" t="s">
        <v>365</v>
      </c>
      <c r="B123" s="121">
        <v>706957</v>
      </c>
      <c r="C123" s="121" t="s">
        <v>1681</v>
      </c>
      <c r="D123" s="177">
        <v>232.03</v>
      </c>
      <c r="E123" s="177">
        <v>13.67</v>
      </c>
      <c r="F123" s="176">
        <v>10.8</v>
      </c>
      <c r="G123" s="176">
        <f t="shared" si="8"/>
        <v>256.5</v>
      </c>
      <c r="H123" s="177">
        <v>232.03</v>
      </c>
      <c r="I123" s="177">
        <v>14.27</v>
      </c>
      <c r="J123" s="177">
        <v>13.67</v>
      </c>
      <c r="K123" s="176">
        <v>0</v>
      </c>
      <c r="L123" s="178">
        <f t="shared" si="6"/>
        <v>259.97000000000003</v>
      </c>
      <c r="M123" s="146" t="s">
        <v>1571</v>
      </c>
      <c r="N123" s="147" t="s">
        <v>1680</v>
      </c>
      <c r="O123" s="148">
        <v>0</v>
      </c>
      <c r="P123" s="159" t="s">
        <v>1557</v>
      </c>
      <c r="Q123" s="159" t="s">
        <v>1557</v>
      </c>
      <c r="R123" s="159" t="s">
        <v>1557</v>
      </c>
      <c r="S123" s="159" t="s">
        <v>662</v>
      </c>
      <c r="T123" s="166" t="s">
        <v>1571</v>
      </c>
      <c r="U123" s="159" t="s">
        <v>1680</v>
      </c>
      <c r="V123" s="145">
        <v>0</v>
      </c>
      <c r="W123" s="152" t="s">
        <v>1557</v>
      </c>
      <c r="X123" s="153">
        <v>1.8914924999999999E-2</v>
      </c>
      <c r="Y123" s="154" t="s">
        <v>1557</v>
      </c>
      <c r="Z123" s="156">
        <v>2.143055E-2</v>
      </c>
      <c r="AA123" s="157" t="s">
        <v>1557</v>
      </c>
      <c r="AB123" s="158">
        <v>0.106641525</v>
      </c>
      <c r="AC123" s="159" t="s">
        <v>662</v>
      </c>
      <c r="AD123" s="155">
        <v>0.99504950499999989</v>
      </c>
      <c r="AE123" s="155" t="s">
        <v>1557</v>
      </c>
      <c r="AF123" s="160">
        <v>2.573201E-2</v>
      </c>
      <c r="AG123" s="160" t="s">
        <v>662</v>
      </c>
      <c r="AH123" s="168">
        <v>0.86499999999999999</v>
      </c>
      <c r="AI123" s="169" t="s">
        <v>1557</v>
      </c>
    </row>
    <row r="124" spans="1:35" ht="18.75" customHeight="1" thickBot="1" x14ac:dyDescent="0.35">
      <c r="A124" s="223" t="s">
        <v>1946</v>
      </c>
      <c r="B124" s="121">
        <v>930636</v>
      </c>
      <c r="C124" s="121" t="s">
        <v>1681</v>
      </c>
      <c r="D124" s="177">
        <v>264.56</v>
      </c>
      <c r="E124" s="177">
        <v>13.67</v>
      </c>
      <c r="F124" s="176">
        <v>9</v>
      </c>
      <c r="G124" s="176">
        <f t="shared" si="8"/>
        <v>287.23</v>
      </c>
      <c r="H124" s="177">
        <v>264.56</v>
      </c>
      <c r="I124" s="177">
        <v>14.27</v>
      </c>
      <c r="J124" s="177">
        <v>13.67</v>
      </c>
      <c r="K124" s="176">
        <v>9</v>
      </c>
      <c r="L124" s="178">
        <f t="shared" si="6"/>
        <v>301.5</v>
      </c>
      <c r="M124" s="146" t="s">
        <v>1570</v>
      </c>
      <c r="N124" s="147">
        <v>5</v>
      </c>
      <c r="O124" s="148">
        <v>9</v>
      </c>
      <c r="P124" s="159" t="s">
        <v>1557</v>
      </c>
      <c r="Q124" s="159" t="s">
        <v>662</v>
      </c>
      <c r="R124" s="159" t="s">
        <v>662</v>
      </c>
      <c r="S124" s="159" t="s">
        <v>662</v>
      </c>
      <c r="T124" s="166" t="s">
        <v>1570</v>
      </c>
      <c r="U124" s="159">
        <v>5</v>
      </c>
      <c r="V124" s="145">
        <v>0</v>
      </c>
      <c r="W124" s="152" t="s">
        <v>1557</v>
      </c>
      <c r="X124" s="153">
        <v>8.6207000000000002E-3</v>
      </c>
      <c r="Y124" s="154" t="s">
        <v>1557</v>
      </c>
      <c r="Z124" s="156">
        <v>0</v>
      </c>
      <c r="AA124" s="157" t="s">
        <v>1557</v>
      </c>
      <c r="AB124" s="158">
        <v>0.101338175</v>
      </c>
      <c r="AC124" s="159" t="s">
        <v>662</v>
      </c>
      <c r="AD124" s="155">
        <v>0.98461538500000012</v>
      </c>
      <c r="AE124" s="155" t="s">
        <v>1557</v>
      </c>
      <c r="AF124" s="160">
        <v>1.5811829999999999E-2</v>
      </c>
      <c r="AG124" s="160" t="s">
        <v>662</v>
      </c>
      <c r="AH124" s="168">
        <v>0.77500000000000002</v>
      </c>
      <c r="AI124" s="169" t="s">
        <v>1557</v>
      </c>
    </row>
    <row r="125" spans="1:35" ht="18.75" customHeight="1" thickBot="1" x14ac:dyDescent="0.35">
      <c r="A125" s="204" t="s">
        <v>1770</v>
      </c>
      <c r="B125" s="121">
        <v>676489</v>
      </c>
      <c r="C125" s="121" t="s">
        <v>1681</v>
      </c>
      <c r="D125" s="177">
        <v>245.97</v>
      </c>
      <c r="E125" s="177">
        <v>13.67</v>
      </c>
      <c r="F125" s="176">
        <v>10.8</v>
      </c>
      <c r="G125" s="176">
        <f t="shared" si="8"/>
        <v>270.44</v>
      </c>
      <c r="H125" s="177">
        <v>245.97</v>
      </c>
      <c r="I125" s="177">
        <v>14.27</v>
      </c>
      <c r="J125" s="177">
        <v>13.67</v>
      </c>
      <c r="K125" s="176">
        <v>10.8</v>
      </c>
      <c r="L125" s="178">
        <f t="shared" si="6"/>
        <v>284.71000000000004</v>
      </c>
      <c r="M125" s="146" t="s">
        <v>1570</v>
      </c>
      <c r="N125" s="147">
        <v>6</v>
      </c>
      <c r="O125" s="148">
        <v>10.8</v>
      </c>
      <c r="P125" s="159" t="s">
        <v>1557</v>
      </c>
      <c r="Q125" s="159" t="s">
        <v>662</v>
      </c>
      <c r="R125" s="159" t="s">
        <v>662</v>
      </c>
      <c r="S125" s="159" t="s">
        <v>662</v>
      </c>
      <c r="T125" s="166" t="s">
        <v>1570</v>
      </c>
      <c r="U125" s="159">
        <v>6</v>
      </c>
      <c r="V125" s="145">
        <v>0</v>
      </c>
      <c r="W125" s="152" t="s">
        <v>1557</v>
      </c>
      <c r="X125" s="153">
        <v>4.8913250000000002E-3</v>
      </c>
      <c r="Y125" s="154" t="s">
        <v>1557</v>
      </c>
      <c r="Z125" s="156">
        <v>8.0249349999999997E-2</v>
      </c>
      <c r="AA125" s="157" t="s">
        <v>1557</v>
      </c>
      <c r="AB125" s="158">
        <v>0.1286561</v>
      </c>
      <c r="AC125" s="159" t="s">
        <v>662</v>
      </c>
      <c r="AD125" s="155">
        <v>0.97368421000000005</v>
      </c>
      <c r="AE125" s="155" t="s">
        <v>1557</v>
      </c>
      <c r="AF125" s="160">
        <v>1.3149349999999999E-2</v>
      </c>
      <c r="AG125" s="160" t="s">
        <v>1557</v>
      </c>
      <c r="AH125" s="168">
        <v>0.81</v>
      </c>
      <c r="AI125" s="169" t="s">
        <v>1557</v>
      </c>
    </row>
    <row r="126" spans="1:35" ht="18.75" customHeight="1" thickBot="1" x14ac:dyDescent="0.35">
      <c r="A126" s="321" t="s">
        <v>1975</v>
      </c>
      <c r="B126" s="300">
        <v>977764</v>
      </c>
      <c r="C126" s="121" t="s">
        <v>1681</v>
      </c>
      <c r="D126" s="177">
        <v>247.24</v>
      </c>
      <c r="E126" s="177">
        <v>13.67</v>
      </c>
      <c r="F126" s="176">
        <v>7.2</v>
      </c>
      <c r="G126" s="176">
        <f t="shared" si="8"/>
        <v>268.11</v>
      </c>
      <c r="H126" s="177">
        <v>247.24</v>
      </c>
      <c r="I126" s="177">
        <v>14.27</v>
      </c>
      <c r="J126" s="177">
        <v>13.67</v>
      </c>
      <c r="K126" s="176">
        <v>12.6</v>
      </c>
      <c r="L126" s="176">
        <f t="shared" si="6"/>
        <v>287.78000000000003</v>
      </c>
      <c r="M126" s="146" t="s">
        <v>1570</v>
      </c>
      <c r="N126" s="147">
        <v>7</v>
      </c>
      <c r="O126" s="148">
        <v>12.6</v>
      </c>
      <c r="P126" s="159" t="s">
        <v>1557</v>
      </c>
      <c r="Q126" s="159" t="s">
        <v>662</v>
      </c>
      <c r="R126" s="159" t="s">
        <v>662</v>
      </c>
      <c r="S126" s="159" t="s">
        <v>662</v>
      </c>
      <c r="T126" s="166" t="s">
        <v>1570</v>
      </c>
      <c r="U126" s="159">
        <v>7</v>
      </c>
      <c r="V126" s="145">
        <v>0</v>
      </c>
      <c r="W126" s="152" t="s">
        <v>1557</v>
      </c>
      <c r="X126" s="153">
        <v>7.1661999999999993E-3</v>
      </c>
      <c r="Y126" s="154" t="s">
        <v>1557</v>
      </c>
      <c r="Z126" s="156">
        <v>0.10089960000000001</v>
      </c>
      <c r="AA126" s="157" t="s">
        <v>1557</v>
      </c>
      <c r="AB126" s="158">
        <v>6.5974199999999997E-2</v>
      </c>
      <c r="AC126" s="159" t="s">
        <v>1557</v>
      </c>
      <c r="AD126" s="155">
        <v>0.98497807000000004</v>
      </c>
      <c r="AE126" s="155" t="s">
        <v>1557</v>
      </c>
      <c r="AF126" s="160">
        <v>1.2937369999999998E-2</v>
      </c>
      <c r="AG126" s="160" t="s">
        <v>1557</v>
      </c>
      <c r="AH126" s="168">
        <v>0.83000000000000007</v>
      </c>
      <c r="AI126" s="169" t="s">
        <v>1557</v>
      </c>
    </row>
    <row r="127" spans="1:35" ht="18.75" customHeight="1" thickBot="1" x14ac:dyDescent="0.35">
      <c r="A127" s="123" t="s">
        <v>1771</v>
      </c>
      <c r="B127" s="124">
        <v>848581</v>
      </c>
      <c r="C127" s="121" t="s">
        <v>1681</v>
      </c>
      <c r="D127" s="177">
        <v>234.49</v>
      </c>
      <c r="E127" s="175">
        <v>13.67</v>
      </c>
      <c r="F127" s="174">
        <v>5.4</v>
      </c>
      <c r="G127" s="176">
        <f t="shared" si="8"/>
        <v>253.56</v>
      </c>
      <c r="H127" s="177">
        <v>234.49</v>
      </c>
      <c r="I127" s="177">
        <v>14.27</v>
      </c>
      <c r="J127" s="175">
        <v>13.67</v>
      </c>
      <c r="K127" s="176">
        <v>0</v>
      </c>
      <c r="L127" s="178">
        <f t="shared" si="6"/>
        <v>262.43</v>
      </c>
      <c r="M127" s="146" t="s">
        <v>1571</v>
      </c>
      <c r="N127" s="147" t="s">
        <v>1680</v>
      </c>
      <c r="O127" s="148">
        <v>0</v>
      </c>
      <c r="P127" s="159" t="s">
        <v>1557</v>
      </c>
      <c r="Q127" s="159" t="s">
        <v>1557</v>
      </c>
      <c r="R127" s="159" t="s">
        <v>1557</v>
      </c>
      <c r="S127" s="159" t="s">
        <v>662</v>
      </c>
      <c r="T127" s="166" t="s">
        <v>1571</v>
      </c>
      <c r="U127" s="159" t="s">
        <v>1680</v>
      </c>
      <c r="V127" s="145">
        <v>0</v>
      </c>
      <c r="W127" s="152" t="s">
        <v>1557</v>
      </c>
      <c r="X127" s="153">
        <v>1.4012150000000001E-2</v>
      </c>
      <c r="Y127" s="154" t="s">
        <v>1557</v>
      </c>
      <c r="Z127" s="156">
        <v>0.188558375</v>
      </c>
      <c r="AA127" s="157" t="s">
        <v>662</v>
      </c>
      <c r="AB127" s="158">
        <v>8.5618200000000005E-2</v>
      </c>
      <c r="AC127" s="159" t="s">
        <v>662</v>
      </c>
      <c r="AD127" s="155">
        <v>0.872476735</v>
      </c>
      <c r="AE127" s="155" t="s">
        <v>662</v>
      </c>
      <c r="AF127" s="160">
        <v>2.3660389999999996E-2</v>
      </c>
      <c r="AG127" s="160" t="s">
        <v>662</v>
      </c>
      <c r="AH127" s="168">
        <v>0.78</v>
      </c>
      <c r="AI127" s="169" t="s">
        <v>1557</v>
      </c>
    </row>
    <row r="128" spans="1:35" ht="18.75" customHeight="1" thickBot="1" x14ac:dyDescent="0.35">
      <c r="A128" s="123" t="s">
        <v>1772</v>
      </c>
      <c r="B128" s="121">
        <v>808652</v>
      </c>
      <c r="C128" s="121" t="s">
        <v>1681</v>
      </c>
      <c r="D128" s="177">
        <v>245.16</v>
      </c>
      <c r="E128" s="177">
        <v>13.67</v>
      </c>
      <c r="F128" s="176">
        <v>0</v>
      </c>
      <c r="G128" s="176">
        <f t="shared" si="8"/>
        <v>258.83</v>
      </c>
      <c r="H128" s="177">
        <v>245.16</v>
      </c>
      <c r="I128" s="177">
        <v>14.27</v>
      </c>
      <c r="J128" s="177">
        <v>13.67</v>
      </c>
      <c r="K128" s="176">
        <v>7.2</v>
      </c>
      <c r="L128" s="178">
        <f t="shared" si="6"/>
        <v>280.3</v>
      </c>
      <c r="M128" s="146" t="s">
        <v>1570</v>
      </c>
      <c r="N128" s="147">
        <v>4</v>
      </c>
      <c r="O128" s="148">
        <v>7.2</v>
      </c>
      <c r="P128" s="159" t="s">
        <v>1557</v>
      </c>
      <c r="Q128" s="159" t="s">
        <v>662</v>
      </c>
      <c r="R128" s="159" t="s">
        <v>662</v>
      </c>
      <c r="S128" s="159" t="s">
        <v>662</v>
      </c>
      <c r="T128" s="166" t="s">
        <v>1570</v>
      </c>
      <c r="U128" s="159">
        <v>4</v>
      </c>
      <c r="V128" s="145">
        <v>0</v>
      </c>
      <c r="W128" s="152" t="s">
        <v>1557</v>
      </c>
      <c r="X128" s="153">
        <v>1.2415875E-2</v>
      </c>
      <c r="Y128" s="154" t="s">
        <v>1557</v>
      </c>
      <c r="Z128" s="156">
        <v>0.140630225</v>
      </c>
      <c r="AA128" s="157" t="s">
        <v>662</v>
      </c>
      <c r="AB128" s="158">
        <v>0.15406212500000002</v>
      </c>
      <c r="AC128" s="159" t="s">
        <v>662</v>
      </c>
      <c r="AD128" s="155">
        <v>0.94687168500000007</v>
      </c>
      <c r="AE128" s="155" t="s">
        <v>662</v>
      </c>
      <c r="AF128" s="160">
        <v>5.7659400000000006E-3</v>
      </c>
      <c r="AG128" s="160" t="s">
        <v>1557</v>
      </c>
      <c r="AH128" s="168">
        <v>0.77</v>
      </c>
      <c r="AI128" s="169" t="s">
        <v>1557</v>
      </c>
    </row>
    <row r="129" spans="1:35" ht="18.75" customHeight="1" thickBot="1" x14ac:dyDescent="0.35">
      <c r="A129" s="322" t="s">
        <v>1979</v>
      </c>
      <c r="B129" s="300">
        <v>977926</v>
      </c>
      <c r="C129" s="121" t="s">
        <v>1681</v>
      </c>
      <c r="D129" s="177">
        <v>230.33</v>
      </c>
      <c r="E129" s="177">
        <v>13.67</v>
      </c>
      <c r="F129" s="176">
        <v>10.8</v>
      </c>
      <c r="G129" s="176">
        <f t="shared" si="8"/>
        <v>254.8</v>
      </c>
      <c r="H129" s="177">
        <v>230.33</v>
      </c>
      <c r="I129" s="177">
        <v>14.27</v>
      </c>
      <c r="J129" s="177">
        <v>13.67</v>
      </c>
      <c r="K129" s="176">
        <v>9</v>
      </c>
      <c r="L129" s="176">
        <f t="shared" si="6"/>
        <v>267.27000000000004</v>
      </c>
      <c r="M129" s="146" t="s">
        <v>1570</v>
      </c>
      <c r="N129" s="147">
        <v>5</v>
      </c>
      <c r="O129" s="148">
        <v>9</v>
      </c>
      <c r="P129" s="159" t="s">
        <v>1557</v>
      </c>
      <c r="Q129" s="159" t="s">
        <v>662</v>
      </c>
      <c r="R129" s="159" t="s">
        <v>662</v>
      </c>
      <c r="S129" s="159" t="s">
        <v>662</v>
      </c>
      <c r="T129" s="166" t="s">
        <v>1570</v>
      </c>
      <c r="U129" s="159">
        <v>5</v>
      </c>
      <c r="V129" s="145">
        <v>0</v>
      </c>
      <c r="W129" s="152" t="s">
        <v>1557</v>
      </c>
      <c r="X129" s="153">
        <v>2.2442700000000003E-2</v>
      </c>
      <c r="Y129" s="154" t="s">
        <v>1557</v>
      </c>
      <c r="Z129" s="156">
        <v>6.1659374999999995E-2</v>
      </c>
      <c r="AA129" s="157" t="s">
        <v>1557</v>
      </c>
      <c r="AB129" s="158">
        <v>0.1091293</v>
      </c>
      <c r="AC129" s="159" t="s">
        <v>662</v>
      </c>
      <c r="AD129" s="155">
        <v>1</v>
      </c>
      <c r="AE129" s="155" t="s">
        <v>1557</v>
      </c>
      <c r="AF129" s="160">
        <v>2.2001469999999999E-2</v>
      </c>
      <c r="AG129" s="160" t="s">
        <v>662</v>
      </c>
      <c r="AH129" s="168">
        <v>0.85499999999999998</v>
      </c>
      <c r="AI129" s="169" t="s">
        <v>1557</v>
      </c>
    </row>
    <row r="130" spans="1:35" ht="18.75" customHeight="1" thickBot="1" x14ac:dyDescent="0.35">
      <c r="A130" s="281" t="s">
        <v>1773</v>
      </c>
      <c r="B130" s="220">
        <v>741639</v>
      </c>
      <c r="C130" s="121" t="s">
        <v>1681</v>
      </c>
      <c r="D130" s="177">
        <v>237.28</v>
      </c>
      <c r="E130" s="177">
        <v>13.67</v>
      </c>
      <c r="F130" s="176">
        <v>0</v>
      </c>
      <c r="G130" s="176">
        <f t="shared" si="8"/>
        <v>250.95</v>
      </c>
      <c r="H130" s="177">
        <v>237.28</v>
      </c>
      <c r="I130" s="177">
        <v>14.27</v>
      </c>
      <c r="J130" s="177">
        <v>13.67</v>
      </c>
      <c r="K130" s="176">
        <v>0</v>
      </c>
      <c r="L130" s="178">
        <f t="shared" si="6"/>
        <v>265.22000000000003</v>
      </c>
      <c r="M130" s="146" t="s">
        <v>1571</v>
      </c>
      <c r="N130" s="147" t="s">
        <v>1680</v>
      </c>
      <c r="O130" s="148">
        <v>0</v>
      </c>
      <c r="P130" s="159" t="s">
        <v>662</v>
      </c>
      <c r="Q130" s="159" t="s">
        <v>662</v>
      </c>
      <c r="R130" s="159" t="s">
        <v>1557</v>
      </c>
      <c r="S130" s="159" t="s">
        <v>662</v>
      </c>
      <c r="T130" s="166" t="s">
        <v>1571</v>
      </c>
      <c r="U130" s="159" t="s">
        <v>1680</v>
      </c>
      <c r="V130" s="145" t="s">
        <v>843</v>
      </c>
      <c r="W130" s="152" t="s">
        <v>662</v>
      </c>
      <c r="X130" s="153" t="s">
        <v>843</v>
      </c>
      <c r="Y130" s="154" t="s">
        <v>662</v>
      </c>
      <c r="Z130" s="156" t="s">
        <v>843</v>
      </c>
      <c r="AA130" s="157" t="s">
        <v>662</v>
      </c>
      <c r="AB130" s="158" t="s">
        <v>843</v>
      </c>
      <c r="AC130" s="159" t="s">
        <v>662</v>
      </c>
      <c r="AD130" s="155" t="s">
        <v>843</v>
      </c>
      <c r="AE130" s="155" t="s">
        <v>662</v>
      </c>
      <c r="AF130" s="160">
        <v>7.6611099999999996E-3</v>
      </c>
      <c r="AG130" s="160" t="s">
        <v>1557</v>
      </c>
      <c r="AH130" s="168" t="s">
        <v>1680</v>
      </c>
      <c r="AI130" s="169" t="s">
        <v>662</v>
      </c>
    </row>
    <row r="131" spans="1:35" ht="18.75" customHeight="1" thickBot="1" x14ac:dyDescent="0.35">
      <c r="A131" s="125" t="s">
        <v>1774</v>
      </c>
      <c r="B131" s="121">
        <v>734616</v>
      </c>
      <c r="C131" s="121" t="s">
        <v>1681</v>
      </c>
      <c r="D131" s="177">
        <v>224.02</v>
      </c>
      <c r="E131" s="177">
        <v>13.67</v>
      </c>
      <c r="F131" s="176">
        <v>7.2</v>
      </c>
      <c r="G131" s="176">
        <f t="shared" si="8"/>
        <v>244.89</v>
      </c>
      <c r="H131" s="177">
        <v>224.02</v>
      </c>
      <c r="I131" s="177">
        <v>14.27</v>
      </c>
      <c r="J131" s="177">
        <v>13.67</v>
      </c>
      <c r="K131" s="176">
        <v>10.8</v>
      </c>
      <c r="L131" s="178">
        <f t="shared" si="6"/>
        <v>262.76</v>
      </c>
      <c r="M131" s="146" t="s">
        <v>1570</v>
      </c>
      <c r="N131" s="147">
        <v>6</v>
      </c>
      <c r="O131" s="148">
        <v>10.8</v>
      </c>
      <c r="P131" s="159" t="s">
        <v>1557</v>
      </c>
      <c r="Q131" s="159" t="s">
        <v>662</v>
      </c>
      <c r="R131" s="159" t="s">
        <v>662</v>
      </c>
      <c r="S131" s="159" t="s">
        <v>662</v>
      </c>
      <c r="T131" s="166" t="s">
        <v>1570</v>
      </c>
      <c r="U131" s="159">
        <v>6</v>
      </c>
      <c r="V131" s="145">
        <v>0</v>
      </c>
      <c r="W131" s="152" t="s">
        <v>1557</v>
      </c>
      <c r="X131" s="153">
        <v>1.1000325E-2</v>
      </c>
      <c r="Y131" s="154" t="s">
        <v>1557</v>
      </c>
      <c r="Z131" s="156">
        <v>7.4836924999999999E-2</v>
      </c>
      <c r="AA131" s="157" t="s">
        <v>1557</v>
      </c>
      <c r="AB131" s="158">
        <v>9.7943600000000006E-2</v>
      </c>
      <c r="AC131" s="159" t="s">
        <v>662</v>
      </c>
      <c r="AD131" s="155">
        <v>0.98701298500000001</v>
      </c>
      <c r="AE131" s="155" t="s">
        <v>1557</v>
      </c>
      <c r="AF131" s="160">
        <v>6.3164099999999997E-3</v>
      </c>
      <c r="AG131" s="160" t="s">
        <v>1557</v>
      </c>
      <c r="AH131" s="168">
        <v>0.89999999999999991</v>
      </c>
      <c r="AI131" s="169" t="s">
        <v>1557</v>
      </c>
    </row>
    <row r="132" spans="1:35" ht="18.75" customHeight="1" thickBot="1" x14ac:dyDescent="0.35">
      <c r="A132" s="222" t="s">
        <v>1914</v>
      </c>
      <c r="B132" s="121">
        <v>14613</v>
      </c>
      <c r="C132" s="121" t="s">
        <v>1681</v>
      </c>
      <c r="D132" s="177">
        <v>234.16</v>
      </c>
      <c r="E132" s="177">
        <v>13.67</v>
      </c>
      <c r="F132" s="176">
        <v>7.2</v>
      </c>
      <c r="G132" s="176">
        <f t="shared" si="8"/>
        <v>255.02999999999997</v>
      </c>
      <c r="H132" s="177">
        <v>234.16</v>
      </c>
      <c r="I132" s="177">
        <v>14.27</v>
      </c>
      <c r="J132" s="177">
        <v>13.67</v>
      </c>
      <c r="K132" s="176">
        <v>12.6</v>
      </c>
      <c r="L132" s="178">
        <f t="shared" si="6"/>
        <v>274.70000000000005</v>
      </c>
      <c r="M132" s="146" t="s">
        <v>1570</v>
      </c>
      <c r="N132" s="147">
        <v>7</v>
      </c>
      <c r="O132" s="148">
        <v>12.6</v>
      </c>
      <c r="P132" s="159" t="s">
        <v>1557</v>
      </c>
      <c r="Q132" s="159" t="s">
        <v>662</v>
      </c>
      <c r="R132" s="159" t="s">
        <v>662</v>
      </c>
      <c r="S132" s="159" t="s">
        <v>662</v>
      </c>
      <c r="T132" s="166" t="s">
        <v>1570</v>
      </c>
      <c r="U132" s="159">
        <v>7</v>
      </c>
      <c r="V132" s="145">
        <v>0</v>
      </c>
      <c r="W132" s="152" t="s">
        <v>1557</v>
      </c>
      <c r="X132" s="153">
        <v>3.1645499999999999E-3</v>
      </c>
      <c r="Y132" s="154" t="s">
        <v>1557</v>
      </c>
      <c r="Z132" s="156">
        <v>7.1831224999999999E-2</v>
      </c>
      <c r="AA132" s="157" t="s">
        <v>1557</v>
      </c>
      <c r="AB132" s="158">
        <v>7.1382575000000004E-2</v>
      </c>
      <c r="AC132" s="159" t="s">
        <v>1557</v>
      </c>
      <c r="AD132" s="155">
        <v>0.9939759050000001</v>
      </c>
      <c r="AE132" s="155" t="s">
        <v>1557</v>
      </c>
      <c r="AF132" s="160">
        <v>1.151988E-2</v>
      </c>
      <c r="AG132" s="160" t="s">
        <v>1557</v>
      </c>
      <c r="AH132" s="168">
        <v>0.98499999999999999</v>
      </c>
      <c r="AI132" s="169" t="s">
        <v>1557</v>
      </c>
    </row>
    <row r="133" spans="1:35" ht="18.75" customHeight="1" thickBot="1" x14ac:dyDescent="0.35">
      <c r="A133" s="125" t="s">
        <v>375</v>
      </c>
      <c r="B133" s="121">
        <v>8703701</v>
      </c>
      <c r="C133" s="121" t="s">
        <v>1681</v>
      </c>
      <c r="D133" s="177">
        <v>245.99</v>
      </c>
      <c r="E133" s="174">
        <v>0</v>
      </c>
      <c r="F133" s="176">
        <v>0</v>
      </c>
      <c r="G133" s="176">
        <f t="shared" si="8"/>
        <v>245.99</v>
      </c>
      <c r="H133" s="177">
        <v>245.99</v>
      </c>
      <c r="I133" s="177">
        <v>14.27</v>
      </c>
      <c r="J133" s="174">
        <v>0</v>
      </c>
      <c r="K133" s="176">
        <v>0</v>
      </c>
      <c r="L133" s="178">
        <f t="shared" si="6"/>
        <v>260.26</v>
      </c>
      <c r="M133" s="146" t="s">
        <v>1571</v>
      </c>
      <c r="N133" s="147" t="s">
        <v>1680</v>
      </c>
      <c r="O133" s="148">
        <v>0</v>
      </c>
      <c r="P133" s="159" t="s">
        <v>662</v>
      </c>
      <c r="Q133" s="159" t="s">
        <v>662</v>
      </c>
      <c r="R133" s="159" t="s">
        <v>662</v>
      </c>
      <c r="S133" s="159" t="s">
        <v>662</v>
      </c>
      <c r="T133" s="166" t="s">
        <v>1571</v>
      </c>
      <c r="U133" s="159" t="s">
        <v>1680</v>
      </c>
      <c r="V133" s="145">
        <v>0</v>
      </c>
      <c r="W133" s="152" t="s">
        <v>1557</v>
      </c>
      <c r="X133" s="153">
        <v>6.8695875000000003E-2</v>
      </c>
      <c r="Y133" s="154" t="s">
        <v>662</v>
      </c>
      <c r="Z133" s="156">
        <v>0.135536975</v>
      </c>
      <c r="AA133" s="157" t="s">
        <v>662</v>
      </c>
      <c r="AB133" s="158">
        <v>5.9740274999999995E-2</v>
      </c>
      <c r="AC133" s="159" t="s">
        <v>1557</v>
      </c>
      <c r="AD133" s="155">
        <v>1</v>
      </c>
      <c r="AE133" s="155" t="s">
        <v>1557</v>
      </c>
      <c r="AF133" s="160">
        <v>1.106295E-2</v>
      </c>
      <c r="AG133" s="160" t="s">
        <v>1557</v>
      </c>
      <c r="AH133" s="168" t="s">
        <v>1680</v>
      </c>
      <c r="AI133" s="169" t="s">
        <v>662</v>
      </c>
    </row>
    <row r="134" spans="1:35" ht="18.75" customHeight="1" thickBot="1" x14ac:dyDescent="0.35">
      <c r="A134" s="125" t="s">
        <v>1652</v>
      </c>
      <c r="B134" s="121">
        <v>413399</v>
      </c>
      <c r="C134" s="121" t="s">
        <v>1681</v>
      </c>
      <c r="D134" s="177">
        <v>238.52</v>
      </c>
      <c r="E134" s="177">
        <v>13.67</v>
      </c>
      <c r="F134" s="176">
        <v>5.4</v>
      </c>
      <c r="G134" s="176">
        <f t="shared" si="8"/>
        <v>257.58999999999997</v>
      </c>
      <c r="H134" s="177">
        <v>238.52</v>
      </c>
      <c r="I134" s="177">
        <v>14.27</v>
      </c>
      <c r="J134" s="177">
        <v>13.67</v>
      </c>
      <c r="K134" s="176">
        <v>5.4</v>
      </c>
      <c r="L134" s="178">
        <f t="shared" si="6"/>
        <v>271.86</v>
      </c>
      <c r="M134" s="146" t="s">
        <v>1570</v>
      </c>
      <c r="N134" s="147">
        <v>3</v>
      </c>
      <c r="O134" s="148">
        <v>5.4</v>
      </c>
      <c r="P134" s="159" t="s">
        <v>1557</v>
      </c>
      <c r="Q134" s="159" t="s">
        <v>662</v>
      </c>
      <c r="R134" s="159" t="s">
        <v>662</v>
      </c>
      <c r="S134" s="159" t="s">
        <v>662</v>
      </c>
      <c r="T134" s="166" t="s">
        <v>1570</v>
      </c>
      <c r="U134" s="159">
        <v>3</v>
      </c>
      <c r="V134" s="145">
        <v>0</v>
      </c>
      <c r="W134" s="152" t="s">
        <v>1557</v>
      </c>
      <c r="X134" s="153">
        <v>2.7174E-3</v>
      </c>
      <c r="Y134" s="154" t="s">
        <v>1557</v>
      </c>
      <c r="Z134" s="156">
        <v>0.24191885000000002</v>
      </c>
      <c r="AA134" s="157" t="s">
        <v>662</v>
      </c>
      <c r="AB134" s="158">
        <v>0.10761904999999999</v>
      </c>
      <c r="AC134" s="159" t="s">
        <v>662</v>
      </c>
      <c r="AD134" s="155">
        <v>0.84829955999999995</v>
      </c>
      <c r="AE134" s="155" t="s">
        <v>662</v>
      </c>
      <c r="AF134" s="160">
        <v>2.144159E-2</v>
      </c>
      <c r="AG134" s="160" t="s">
        <v>662</v>
      </c>
      <c r="AH134" s="168">
        <v>0.77500000000000002</v>
      </c>
      <c r="AI134" s="169" t="s">
        <v>1557</v>
      </c>
    </row>
    <row r="135" spans="1:35" ht="18.75" customHeight="1" thickBot="1" x14ac:dyDescent="0.35">
      <c r="A135" s="125" t="s">
        <v>1775</v>
      </c>
      <c r="B135" s="121">
        <v>521817</v>
      </c>
      <c r="C135" s="121" t="s">
        <v>1681</v>
      </c>
      <c r="D135" s="177">
        <v>222.81</v>
      </c>
      <c r="E135" s="177">
        <v>13.67</v>
      </c>
      <c r="F135" s="176">
        <v>5.4</v>
      </c>
      <c r="G135" s="176">
        <f t="shared" si="8"/>
        <v>241.88</v>
      </c>
      <c r="H135" s="177">
        <v>222.81</v>
      </c>
      <c r="I135" s="177">
        <v>14.27</v>
      </c>
      <c r="J135" s="177">
        <v>13.67</v>
      </c>
      <c r="K135" s="176">
        <v>9</v>
      </c>
      <c r="L135" s="178">
        <f t="shared" si="6"/>
        <v>259.75</v>
      </c>
      <c r="M135" s="146" t="s">
        <v>1570</v>
      </c>
      <c r="N135" s="147">
        <v>5</v>
      </c>
      <c r="O135" s="148">
        <v>9</v>
      </c>
      <c r="P135" s="159" t="s">
        <v>1557</v>
      </c>
      <c r="Q135" s="159" t="s">
        <v>662</v>
      </c>
      <c r="R135" s="159" t="s">
        <v>662</v>
      </c>
      <c r="S135" s="159" t="s">
        <v>662</v>
      </c>
      <c r="T135" s="166" t="s">
        <v>1570</v>
      </c>
      <c r="U135" s="159">
        <v>5</v>
      </c>
      <c r="V135" s="145">
        <v>0</v>
      </c>
      <c r="W135" s="152" t="s">
        <v>1557</v>
      </c>
      <c r="X135" s="153">
        <v>9.5342499999999993E-3</v>
      </c>
      <c r="Y135" s="154" t="s">
        <v>1557</v>
      </c>
      <c r="Z135" s="156">
        <v>8.4745749999999998E-3</v>
      </c>
      <c r="AA135" s="157" t="s">
        <v>1557</v>
      </c>
      <c r="AB135" s="158">
        <v>4.0299250000000002E-2</v>
      </c>
      <c r="AC135" s="159" t="s">
        <v>1557</v>
      </c>
      <c r="AD135" s="155">
        <v>0.94047618999999993</v>
      </c>
      <c r="AE135" s="155" t="s">
        <v>662</v>
      </c>
      <c r="AF135" s="160">
        <v>2.389929E-2</v>
      </c>
      <c r="AG135" s="160" t="s">
        <v>662</v>
      </c>
      <c r="AH135" s="168">
        <v>0.88</v>
      </c>
      <c r="AI135" s="169" t="s">
        <v>1557</v>
      </c>
    </row>
    <row r="136" spans="1:35" ht="18.75" customHeight="1" thickBot="1" x14ac:dyDescent="0.35">
      <c r="A136" s="125" t="s">
        <v>1776</v>
      </c>
      <c r="B136" s="121">
        <v>4505905</v>
      </c>
      <c r="C136" s="121" t="s">
        <v>1681</v>
      </c>
      <c r="D136" s="177">
        <v>253.6</v>
      </c>
      <c r="E136" s="177">
        <v>13.67</v>
      </c>
      <c r="F136" s="176">
        <v>0</v>
      </c>
      <c r="G136" s="176">
        <f t="shared" si="8"/>
        <v>267.27</v>
      </c>
      <c r="H136" s="177">
        <v>253.6</v>
      </c>
      <c r="I136" s="177">
        <v>14.27</v>
      </c>
      <c r="J136" s="177">
        <v>13.67</v>
      </c>
      <c r="K136" s="176">
        <v>7.2</v>
      </c>
      <c r="L136" s="178">
        <f t="shared" si="6"/>
        <v>288.74</v>
      </c>
      <c r="M136" s="146" t="s">
        <v>1570</v>
      </c>
      <c r="N136" s="147">
        <v>4</v>
      </c>
      <c r="O136" s="148">
        <v>7.2</v>
      </c>
      <c r="P136" s="159" t="s">
        <v>1557</v>
      </c>
      <c r="Q136" s="159" t="s">
        <v>662</v>
      </c>
      <c r="R136" s="159" t="s">
        <v>662</v>
      </c>
      <c r="S136" s="159" t="s">
        <v>662</v>
      </c>
      <c r="T136" s="166" t="s">
        <v>1570</v>
      </c>
      <c r="U136" s="159">
        <v>4</v>
      </c>
      <c r="V136" s="145">
        <v>0</v>
      </c>
      <c r="W136" s="152" t="s">
        <v>1557</v>
      </c>
      <c r="X136" s="153">
        <v>1.1561699999999999E-2</v>
      </c>
      <c r="Y136" s="154" t="s">
        <v>1557</v>
      </c>
      <c r="Z136" s="156">
        <v>3.9042274999999994E-2</v>
      </c>
      <c r="AA136" s="157" t="s">
        <v>1557</v>
      </c>
      <c r="AB136" s="158">
        <v>0.13774414999999998</v>
      </c>
      <c r="AC136" s="159" t="s">
        <v>662</v>
      </c>
      <c r="AD136" s="155">
        <v>0.95353829999999995</v>
      </c>
      <c r="AE136" s="155" t="s">
        <v>662</v>
      </c>
      <c r="AF136" s="160">
        <v>1.7910189999999999E-2</v>
      </c>
      <c r="AG136" s="160" t="s">
        <v>662</v>
      </c>
      <c r="AH136" s="168">
        <v>0.92500000000000004</v>
      </c>
      <c r="AI136" s="169" t="s">
        <v>1557</v>
      </c>
    </row>
    <row r="137" spans="1:35" ht="18.75" customHeight="1" thickBot="1" x14ac:dyDescent="0.35">
      <c r="A137" s="125" t="s">
        <v>380</v>
      </c>
      <c r="B137" s="121">
        <v>8531803</v>
      </c>
      <c r="C137" s="121" t="s">
        <v>1681</v>
      </c>
      <c r="D137" s="177">
        <v>250.66</v>
      </c>
      <c r="E137" s="177">
        <v>13.67</v>
      </c>
      <c r="F137" s="176">
        <v>9</v>
      </c>
      <c r="G137" s="176">
        <f t="shared" si="8"/>
        <v>273.33</v>
      </c>
      <c r="H137" s="177">
        <v>250.66</v>
      </c>
      <c r="I137" s="177">
        <v>14.27</v>
      </c>
      <c r="J137" s="177">
        <v>13.67</v>
      </c>
      <c r="K137" s="176">
        <v>9</v>
      </c>
      <c r="L137" s="178">
        <f t="shared" si="6"/>
        <v>287.60000000000002</v>
      </c>
      <c r="M137" s="146" t="s">
        <v>1570</v>
      </c>
      <c r="N137" s="147">
        <v>5</v>
      </c>
      <c r="O137" s="148">
        <v>9</v>
      </c>
      <c r="P137" s="159" t="s">
        <v>1557</v>
      </c>
      <c r="Q137" s="159" t="s">
        <v>662</v>
      </c>
      <c r="R137" s="159" t="s">
        <v>662</v>
      </c>
      <c r="S137" s="159" t="s">
        <v>662</v>
      </c>
      <c r="T137" s="166" t="s">
        <v>1570</v>
      </c>
      <c r="U137" s="159">
        <v>5</v>
      </c>
      <c r="V137" s="145">
        <v>0</v>
      </c>
      <c r="W137" s="152" t="s">
        <v>1557</v>
      </c>
      <c r="X137" s="153">
        <v>3.2051249999999996E-3</v>
      </c>
      <c r="Y137" s="154" t="s">
        <v>1557</v>
      </c>
      <c r="Z137" s="156">
        <v>0.17234709999999998</v>
      </c>
      <c r="AA137" s="157" t="s">
        <v>662</v>
      </c>
      <c r="AB137" s="158">
        <v>7.7467475000000008E-2</v>
      </c>
      <c r="AC137" s="159" t="s">
        <v>1557</v>
      </c>
      <c r="AD137" s="155">
        <v>0.97453666499999991</v>
      </c>
      <c r="AE137" s="155" t="s">
        <v>1557</v>
      </c>
      <c r="AF137" s="160">
        <v>1.525285E-2</v>
      </c>
      <c r="AG137" s="160" t="s">
        <v>662</v>
      </c>
      <c r="AH137" s="168">
        <v>0.88</v>
      </c>
      <c r="AI137" s="169" t="s">
        <v>1557</v>
      </c>
    </row>
    <row r="138" spans="1:35" ht="18.75" customHeight="1" thickBot="1" x14ac:dyDescent="0.35">
      <c r="A138" s="125" t="s">
        <v>382</v>
      </c>
      <c r="B138" s="121">
        <v>6911706</v>
      </c>
      <c r="C138" s="121" t="s">
        <v>1681</v>
      </c>
      <c r="D138" s="177">
        <v>249.07</v>
      </c>
      <c r="E138" s="177">
        <v>13.67</v>
      </c>
      <c r="F138" s="176">
        <v>5.4</v>
      </c>
      <c r="G138" s="176">
        <f t="shared" si="8"/>
        <v>268.14</v>
      </c>
      <c r="H138" s="177">
        <v>249.07</v>
      </c>
      <c r="I138" s="177">
        <v>14.27</v>
      </c>
      <c r="J138" s="177">
        <v>13.67</v>
      </c>
      <c r="K138" s="176">
        <v>7.2</v>
      </c>
      <c r="L138" s="178">
        <f t="shared" si="6"/>
        <v>284.20999999999998</v>
      </c>
      <c r="M138" s="146" t="s">
        <v>1570</v>
      </c>
      <c r="N138" s="147">
        <v>4</v>
      </c>
      <c r="O138" s="148">
        <v>7.2</v>
      </c>
      <c r="P138" s="159" t="s">
        <v>1557</v>
      </c>
      <c r="Q138" s="159" t="s">
        <v>662</v>
      </c>
      <c r="R138" s="159" t="s">
        <v>662</v>
      </c>
      <c r="S138" s="159" t="s">
        <v>662</v>
      </c>
      <c r="T138" s="166" t="s">
        <v>1570</v>
      </c>
      <c r="U138" s="159">
        <v>4</v>
      </c>
      <c r="V138" s="145">
        <v>0</v>
      </c>
      <c r="W138" s="152" t="s">
        <v>1557</v>
      </c>
      <c r="X138" s="153">
        <v>3.0410600000000003E-2</v>
      </c>
      <c r="Y138" s="154" t="s">
        <v>662</v>
      </c>
      <c r="Z138" s="156">
        <v>0.14172870000000001</v>
      </c>
      <c r="AA138" s="157" t="s">
        <v>662</v>
      </c>
      <c r="AB138" s="158">
        <v>0.11967410000000001</v>
      </c>
      <c r="AC138" s="159" t="s">
        <v>662</v>
      </c>
      <c r="AD138" s="155">
        <v>1</v>
      </c>
      <c r="AE138" s="155" t="s">
        <v>1557</v>
      </c>
      <c r="AF138" s="160">
        <v>4.5074299999999998E-3</v>
      </c>
      <c r="AG138" s="160" t="s">
        <v>1557</v>
      </c>
      <c r="AH138" s="168">
        <v>0.94</v>
      </c>
      <c r="AI138" s="169" t="s">
        <v>1557</v>
      </c>
    </row>
    <row r="139" spans="1:35" ht="18.75" customHeight="1" thickBot="1" x14ac:dyDescent="0.35">
      <c r="A139" s="323" t="s">
        <v>383</v>
      </c>
      <c r="B139" s="121">
        <v>928526</v>
      </c>
      <c r="C139" s="121" t="s">
        <v>1681</v>
      </c>
      <c r="D139" s="177">
        <v>220.06</v>
      </c>
      <c r="E139" s="177">
        <v>13.67</v>
      </c>
      <c r="F139" s="176">
        <v>0</v>
      </c>
      <c r="G139" s="176">
        <f t="shared" si="8"/>
        <v>233.73</v>
      </c>
      <c r="H139" s="177">
        <v>220.06</v>
      </c>
      <c r="I139" s="177">
        <v>14.27</v>
      </c>
      <c r="J139" s="177">
        <v>13.67</v>
      </c>
      <c r="K139" s="176">
        <v>0</v>
      </c>
      <c r="L139" s="176">
        <f t="shared" si="6"/>
        <v>248</v>
      </c>
      <c r="M139" s="146" t="s">
        <v>1571</v>
      </c>
      <c r="N139" s="147" t="s">
        <v>1680</v>
      </c>
      <c r="O139" s="148">
        <v>0</v>
      </c>
      <c r="P139" s="159" t="s">
        <v>1557</v>
      </c>
      <c r="Q139" s="159" t="s">
        <v>1557</v>
      </c>
      <c r="R139" s="159" t="s">
        <v>662</v>
      </c>
      <c r="S139" s="159" t="s">
        <v>662</v>
      </c>
      <c r="T139" s="166" t="s">
        <v>1571</v>
      </c>
      <c r="U139" s="159" t="s">
        <v>1680</v>
      </c>
      <c r="V139" s="145">
        <v>0</v>
      </c>
      <c r="W139" s="152" t="s">
        <v>1557</v>
      </c>
      <c r="X139" s="153">
        <v>0</v>
      </c>
      <c r="Y139" s="154" t="s">
        <v>1557</v>
      </c>
      <c r="Z139" s="156">
        <v>0.12891745000000002</v>
      </c>
      <c r="AA139" s="157" t="s">
        <v>662</v>
      </c>
      <c r="AB139" s="158">
        <v>4.4378299999999996E-2</v>
      </c>
      <c r="AC139" s="159" t="s">
        <v>1557</v>
      </c>
      <c r="AD139" s="155">
        <v>1</v>
      </c>
      <c r="AE139" s="155" t="s">
        <v>1557</v>
      </c>
      <c r="AF139" s="160" t="s">
        <v>667</v>
      </c>
      <c r="AG139" s="160" t="s">
        <v>662</v>
      </c>
      <c r="AH139" s="168">
        <v>0.875</v>
      </c>
      <c r="AI139" s="169" t="s">
        <v>1557</v>
      </c>
    </row>
    <row r="140" spans="1:35" ht="18.75" customHeight="1" thickBot="1" x14ac:dyDescent="0.35">
      <c r="A140" s="125" t="s">
        <v>1777</v>
      </c>
      <c r="B140" s="121">
        <v>699641</v>
      </c>
      <c r="C140" s="121" t="s">
        <v>1681</v>
      </c>
      <c r="D140" s="177">
        <v>227.08</v>
      </c>
      <c r="E140" s="177">
        <v>13.67</v>
      </c>
      <c r="F140" s="176">
        <v>9</v>
      </c>
      <c r="G140" s="176">
        <f t="shared" si="8"/>
        <v>249.75</v>
      </c>
      <c r="H140" s="177">
        <v>227.08</v>
      </c>
      <c r="I140" s="177">
        <v>14.27</v>
      </c>
      <c r="J140" s="177">
        <v>13.67</v>
      </c>
      <c r="K140" s="176">
        <v>7.2</v>
      </c>
      <c r="L140" s="178">
        <f t="shared" si="6"/>
        <v>262.22000000000003</v>
      </c>
      <c r="M140" s="146" t="s">
        <v>1570</v>
      </c>
      <c r="N140" s="147">
        <v>4</v>
      </c>
      <c r="O140" s="148">
        <v>7.2</v>
      </c>
      <c r="P140" s="159" t="s">
        <v>1557</v>
      </c>
      <c r="Q140" s="159" t="s">
        <v>662</v>
      </c>
      <c r="R140" s="159" t="s">
        <v>662</v>
      </c>
      <c r="S140" s="159" t="s">
        <v>662</v>
      </c>
      <c r="T140" s="166" t="s">
        <v>1570</v>
      </c>
      <c r="U140" s="159">
        <v>4</v>
      </c>
      <c r="V140" s="145">
        <v>0</v>
      </c>
      <c r="W140" s="152" t="s">
        <v>1557</v>
      </c>
      <c r="X140" s="153">
        <v>2.9189E-2</v>
      </c>
      <c r="Y140" s="154" t="s">
        <v>662</v>
      </c>
      <c r="Z140" s="156">
        <v>2.5056124999999999E-2</v>
      </c>
      <c r="AA140" s="157" t="s">
        <v>1557</v>
      </c>
      <c r="AB140" s="158">
        <v>6.8056974999999992E-2</v>
      </c>
      <c r="AC140" s="159" t="s">
        <v>1557</v>
      </c>
      <c r="AD140" s="155">
        <v>0.95114025999999996</v>
      </c>
      <c r="AE140" s="155" t="s">
        <v>662</v>
      </c>
      <c r="AF140" s="160">
        <v>1.6333480000000001E-2</v>
      </c>
      <c r="AG140" s="160" t="s">
        <v>662</v>
      </c>
      <c r="AH140" s="168">
        <v>0.8</v>
      </c>
      <c r="AI140" s="169" t="s">
        <v>1557</v>
      </c>
    </row>
    <row r="141" spans="1:35" ht="18.75" customHeight="1" thickBot="1" x14ac:dyDescent="0.35">
      <c r="A141" s="125" t="s">
        <v>388</v>
      </c>
      <c r="B141" s="121">
        <v>4492803</v>
      </c>
      <c r="C141" s="121" t="s">
        <v>1681</v>
      </c>
      <c r="D141" s="177">
        <v>246.36</v>
      </c>
      <c r="E141" s="174">
        <v>0</v>
      </c>
      <c r="F141" s="176">
        <v>0</v>
      </c>
      <c r="G141" s="176">
        <f t="shared" si="8"/>
        <v>246.36</v>
      </c>
      <c r="H141" s="177">
        <v>246.36</v>
      </c>
      <c r="I141" s="177">
        <v>14.27</v>
      </c>
      <c r="J141" s="174">
        <v>0</v>
      </c>
      <c r="K141" s="176">
        <v>7.2</v>
      </c>
      <c r="L141" s="178">
        <f t="shared" si="6"/>
        <v>267.83</v>
      </c>
      <c r="M141" s="146" t="s">
        <v>1570</v>
      </c>
      <c r="N141" s="147">
        <v>4</v>
      </c>
      <c r="O141" s="148">
        <v>7.2</v>
      </c>
      <c r="P141" s="159" t="s">
        <v>1557</v>
      </c>
      <c r="Q141" s="159" t="s">
        <v>662</v>
      </c>
      <c r="R141" s="159" t="s">
        <v>662</v>
      </c>
      <c r="S141" s="159" t="s">
        <v>662</v>
      </c>
      <c r="T141" s="166" t="s">
        <v>1570</v>
      </c>
      <c r="U141" s="159">
        <v>4</v>
      </c>
      <c r="V141" s="145">
        <v>0</v>
      </c>
      <c r="W141" s="152" t="s">
        <v>1557</v>
      </c>
      <c r="X141" s="153">
        <v>1.3513525E-2</v>
      </c>
      <c r="Y141" s="154" t="s">
        <v>1557</v>
      </c>
      <c r="Z141" s="156">
        <v>6.1393649999999994E-2</v>
      </c>
      <c r="AA141" s="157" t="s">
        <v>1557</v>
      </c>
      <c r="AB141" s="158">
        <v>0.12611485</v>
      </c>
      <c r="AC141" s="159" t="s">
        <v>662</v>
      </c>
      <c r="AD141" s="155">
        <v>0.98780488000000011</v>
      </c>
      <c r="AE141" s="155" t="s">
        <v>1557</v>
      </c>
      <c r="AF141" s="160">
        <v>2.9723579999999999E-2</v>
      </c>
      <c r="AG141" s="160" t="s">
        <v>662</v>
      </c>
      <c r="AH141" s="168" t="s">
        <v>1573</v>
      </c>
      <c r="AI141" s="169" t="s">
        <v>662</v>
      </c>
    </row>
    <row r="142" spans="1:35" ht="18.75" customHeight="1" thickBot="1" x14ac:dyDescent="0.35">
      <c r="A142" s="123" t="s">
        <v>1778</v>
      </c>
      <c r="B142" s="121">
        <v>851965</v>
      </c>
      <c r="C142" s="121" t="s">
        <v>1681</v>
      </c>
      <c r="D142" s="177">
        <v>228.59</v>
      </c>
      <c r="E142" s="174">
        <v>0</v>
      </c>
      <c r="F142" s="176">
        <v>0</v>
      </c>
      <c r="G142" s="176">
        <f t="shared" si="8"/>
        <v>228.59</v>
      </c>
      <c r="H142" s="177">
        <v>228.59</v>
      </c>
      <c r="I142" s="177">
        <v>14.27</v>
      </c>
      <c r="J142" s="174">
        <v>0</v>
      </c>
      <c r="K142" s="176">
        <v>0</v>
      </c>
      <c r="L142" s="178">
        <f t="shared" si="6"/>
        <v>242.86</v>
      </c>
      <c r="M142" s="146" t="s">
        <v>1571</v>
      </c>
      <c r="N142" s="147" t="s">
        <v>1680</v>
      </c>
      <c r="O142" s="148">
        <v>0</v>
      </c>
      <c r="P142" s="159" t="s">
        <v>1557</v>
      </c>
      <c r="Q142" s="159" t="s">
        <v>662</v>
      </c>
      <c r="R142" s="159" t="s">
        <v>1557</v>
      </c>
      <c r="S142" s="159" t="s">
        <v>662</v>
      </c>
      <c r="T142" s="166" t="s">
        <v>1571</v>
      </c>
      <c r="U142" s="159" t="s">
        <v>1680</v>
      </c>
      <c r="V142" s="145">
        <v>0</v>
      </c>
      <c r="W142" s="152" t="s">
        <v>1557</v>
      </c>
      <c r="X142" s="153">
        <v>3.1676074999999998E-2</v>
      </c>
      <c r="Y142" s="154" t="s">
        <v>662</v>
      </c>
      <c r="Z142" s="156">
        <v>0.33975169999999999</v>
      </c>
      <c r="AA142" s="157" t="s">
        <v>662</v>
      </c>
      <c r="AB142" s="158">
        <v>6.7189874999999996E-2</v>
      </c>
      <c r="AC142" s="159" t="s">
        <v>1557</v>
      </c>
      <c r="AD142" s="155">
        <v>0.95990953000000001</v>
      </c>
      <c r="AE142" s="155" t="s">
        <v>662</v>
      </c>
      <c r="AF142" s="160">
        <v>2.3141889999999998E-2</v>
      </c>
      <c r="AG142" s="160" t="s">
        <v>662</v>
      </c>
      <c r="AH142" s="168">
        <v>0.82000000000000006</v>
      </c>
      <c r="AI142" s="169" t="s">
        <v>1557</v>
      </c>
    </row>
    <row r="143" spans="1:35" ht="18.75" customHeight="1" thickBot="1" x14ac:dyDescent="0.35">
      <c r="A143" s="125" t="s">
        <v>391</v>
      </c>
      <c r="B143" s="121">
        <v>4477103</v>
      </c>
      <c r="C143" s="121" t="s">
        <v>1681</v>
      </c>
      <c r="D143" s="177">
        <v>247.45</v>
      </c>
      <c r="E143" s="177">
        <v>13.67</v>
      </c>
      <c r="F143" s="176">
        <v>9</v>
      </c>
      <c r="G143" s="176">
        <f t="shared" si="8"/>
        <v>270.12</v>
      </c>
      <c r="H143" s="177">
        <v>247.45</v>
      </c>
      <c r="I143" s="177">
        <v>14.27</v>
      </c>
      <c r="J143" s="177">
        <v>13.67</v>
      </c>
      <c r="K143" s="176">
        <v>10.8</v>
      </c>
      <c r="L143" s="178">
        <f t="shared" ref="L143:L206" si="9">SUM(H143:K143)</f>
        <v>286.19</v>
      </c>
      <c r="M143" s="146" t="s">
        <v>1570</v>
      </c>
      <c r="N143" s="147">
        <v>6</v>
      </c>
      <c r="O143" s="148">
        <v>10.8</v>
      </c>
      <c r="P143" s="159" t="s">
        <v>1557</v>
      </c>
      <c r="Q143" s="159" t="s">
        <v>662</v>
      </c>
      <c r="R143" s="159" t="s">
        <v>662</v>
      </c>
      <c r="S143" s="159" t="s">
        <v>662</v>
      </c>
      <c r="T143" s="166" t="s">
        <v>1570</v>
      </c>
      <c r="U143" s="159">
        <v>6</v>
      </c>
      <c r="V143" s="145">
        <v>0</v>
      </c>
      <c r="W143" s="152" t="s">
        <v>1557</v>
      </c>
      <c r="X143" s="153">
        <v>1.5886899999999999E-2</v>
      </c>
      <c r="Y143" s="154" t="s">
        <v>1557</v>
      </c>
      <c r="Z143" s="156">
        <v>0.16089752500000001</v>
      </c>
      <c r="AA143" s="157" t="s">
        <v>662</v>
      </c>
      <c r="AB143" s="158">
        <v>4.4924749999999999E-2</v>
      </c>
      <c r="AC143" s="159" t="s">
        <v>1557</v>
      </c>
      <c r="AD143" s="155">
        <v>1</v>
      </c>
      <c r="AE143" s="155" t="s">
        <v>1557</v>
      </c>
      <c r="AF143" s="160">
        <v>8.7171899999999997E-3</v>
      </c>
      <c r="AG143" s="160" t="s">
        <v>1557</v>
      </c>
      <c r="AH143" s="168">
        <v>0.77499999999999991</v>
      </c>
      <c r="AI143" s="169" t="s">
        <v>1557</v>
      </c>
    </row>
    <row r="144" spans="1:35" s="245" customFormat="1" ht="18.75" customHeight="1" thickBot="1" x14ac:dyDescent="0.35">
      <c r="A144" s="264" t="s">
        <v>392</v>
      </c>
      <c r="B144" s="265">
        <v>7173903</v>
      </c>
      <c r="C144" s="121" t="s">
        <v>1681</v>
      </c>
      <c r="D144" s="177">
        <v>256.10000000000002</v>
      </c>
      <c r="E144" s="230">
        <v>13.67</v>
      </c>
      <c r="F144" s="231">
        <v>0</v>
      </c>
      <c r="G144" s="176">
        <f t="shared" si="8"/>
        <v>269.77000000000004</v>
      </c>
      <c r="H144" s="177">
        <v>256.10000000000002</v>
      </c>
      <c r="I144" s="230">
        <v>14.27</v>
      </c>
      <c r="J144" s="230">
        <v>13.67</v>
      </c>
      <c r="K144" s="262">
        <v>0</v>
      </c>
      <c r="L144" s="178">
        <f t="shared" si="9"/>
        <v>284.04000000000002</v>
      </c>
      <c r="M144" s="269" t="s">
        <v>1571</v>
      </c>
      <c r="N144" s="270" t="s">
        <v>1680</v>
      </c>
      <c r="O144" s="232">
        <v>0</v>
      </c>
      <c r="P144" s="233" t="s">
        <v>1557</v>
      </c>
      <c r="Q144" s="271" t="s">
        <v>1557</v>
      </c>
      <c r="R144" s="271" t="s">
        <v>1557</v>
      </c>
      <c r="S144" s="271" t="s">
        <v>662</v>
      </c>
      <c r="T144" s="272" t="s">
        <v>1571</v>
      </c>
      <c r="U144" s="271" t="s">
        <v>1680</v>
      </c>
      <c r="V144" s="234">
        <v>0</v>
      </c>
      <c r="W144" s="235" t="s">
        <v>1557</v>
      </c>
      <c r="X144" s="236">
        <v>6.0448700000000001E-2</v>
      </c>
      <c r="Y144" s="237" t="s">
        <v>662</v>
      </c>
      <c r="Z144" s="238">
        <v>4.9615375000000003E-2</v>
      </c>
      <c r="AA144" s="239" t="s">
        <v>1557</v>
      </c>
      <c r="AB144" s="240" t="s">
        <v>667</v>
      </c>
      <c r="AC144" s="233" t="s">
        <v>662</v>
      </c>
      <c r="AD144" s="241">
        <v>1</v>
      </c>
      <c r="AE144" s="241" t="s">
        <v>1557</v>
      </c>
      <c r="AF144" s="242" t="s">
        <v>667</v>
      </c>
      <c r="AG144" s="242" t="s">
        <v>662</v>
      </c>
      <c r="AH144" s="243" t="s">
        <v>1573</v>
      </c>
      <c r="AI144" s="244" t="s">
        <v>662</v>
      </c>
    </row>
    <row r="145" spans="1:35" s="245" customFormat="1" ht="18.75" customHeight="1" thickBot="1" x14ac:dyDescent="0.35">
      <c r="A145" s="264" t="s">
        <v>1779</v>
      </c>
      <c r="B145" s="265">
        <v>4464109</v>
      </c>
      <c r="C145" s="121" t="s">
        <v>1681</v>
      </c>
      <c r="D145" s="177">
        <v>241.23</v>
      </c>
      <c r="E145" s="175">
        <v>13.67</v>
      </c>
      <c r="F145" s="174">
        <v>5.4</v>
      </c>
      <c r="G145" s="176">
        <f t="shared" si="8"/>
        <v>260.29999999999995</v>
      </c>
      <c r="H145" s="177">
        <v>241.23</v>
      </c>
      <c r="I145" s="175">
        <v>14.27</v>
      </c>
      <c r="J145" s="175">
        <v>13.67</v>
      </c>
      <c r="K145" s="174">
        <v>7.2</v>
      </c>
      <c r="L145" s="178">
        <f t="shared" si="9"/>
        <v>276.37</v>
      </c>
      <c r="M145" s="187" t="s">
        <v>1570</v>
      </c>
      <c r="N145" s="188">
        <v>4</v>
      </c>
      <c r="O145" s="189">
        <v>7.2</v>
      </c>
      <c r="P145" s="247" t="s">
        <v>1557</v>
      </c>
      <c r="Q145" s="247" t="s">
        <v>662</v>
      </c>
      <c r="R145" s="247" t="s">
        <v>662</v>
      </c>
      <c r="S145" s="247" t="s">
        <v>662</v>
      </c>
      <c r="T145" s="259" t="s">
        <v>1570</v>
      </c>
      <c r="U145" s="247">
        <v>4</v>
      </c>
      <c r="V145" s="248">
        <v>0</v>
      </c>
      <c r="W145" s="249" t="s">
        <v>1557</v>
      </c>
      <c r="X145" s="250">
        <v>2.4732024999999998E-2</v>
      </c>
      <c r="Y145" s="251" t="s">
        <v>1557</v>
      </c>
      <c r="Z145" s="252">
        <v>8.6403524999999995E-2</v>
      </c>
      <c r="AA145" s="253" t="s">
        <v>1557</v>
      </c>
      <c r="AB145" s="254">
        <v>0.14179234999999998</v>
      </c>
      <c r="AC145" s="247" t="s">
        <v>662</v>
      </c>
      <c r="AD145" s="255">
        <v>0.95958333499999993</v>
      </c>
      <c r="AE145" s="255" t="s">
        <v>662</v>
      </c>
      <c r="AF145" s="256">
        <v>9.4826400000000005E-3</v>
      </c>
      <c r="AG145" s="256" t="s">
        <v>1557</v>
      </c>
      <c r="AH145" s="257" t="s">
        <v>1572</v>
      </c>
      <c r="AI145" s="258" t="s">
        <v>662</v>
      </c>
    </row>
    <row r="146" spans="1:35" s="245" customFormat="1" ht="18.75" customHeight="1" thickBot="1" x14ac:dyDescent="0.35">
      <c r="A146" s="264" t="s">
        <v>394</v>
      </c>
      <c r="B146" s="265">
        <v>383872</v>
      </c>
      <c r="C146" s="121" t="s">
        <v>1681</v>
      </c>
      <c r="D146" s="177">
        <v>253.84</v>
      </c>
      <c r="E146" s="175">
        <v>13.67</v>
      </c>
      <c r="F146" s="174">
        <v>0</v>
      </c>
      <c r="G146" s="176">
        <f t="shared" si="8"/>
        <v>267.51</v>
      </c>
      <c r="H146" s="177">
        <v>253.84</v>
      </c>
      <c r="I146" s="175">
        <v>14.27</v>
      </c>
      <c r="J146" s="175">
        <v>13.67</v>
      </c>
      <c r="K146" s="262">
        <v>0</v>
      </c>
      <c r="L146" s="178">
        <f t="shared" si="9"/>
        <v>281.78000000000003</v>
      </c>
      <c r="M146" s="187" t="s">
        <v>1571</v>
      </c>
      <c r="N146" s="188" t="s">
        <v>1680</v>
      </c>
      <c r="O146" s="189">
        <v>0</v>
      </c>
      <c r="P146" s="247" t="s">
        <v>1557</v>
      </c>
      <c r="Q146" s="247" t="s">
        <v>1557</v>
      </c>
      <c r="R146" s="247" t="s">
        <v>1557</v>
      </c>
      <c r="S146" s="247" t="s">
        <v>662</v>
      </c>
      <c r="T146" s="259" t="s">
        <v>1571</v>
      </c>
      <c r="U146" s="247" t="s">
        <v>1680</v>
      </c>
      <c r="V146" s="248">
        <v>0</v>
      </c>
      <c r="W146" s="249" t="s">
        <v>1557</v>
      </c>
      <c r="X146" s="250">
        <v>3.50858E-2</v>
      </c>
      <c r="Y146" s="251" t="s">
        <v>662</v>
      </c>
      <c r="Z146" s="252">
        <v>0.13054512500000001</v>
      </c>
      <c r="AA146" s="253" t="s">
        <v>662</v>
      </c>
      <c r="AB146" s="254">
        <v>4.9384524999999999E-2</v>
      </c>
      <c r="AC146" s="247" t="s">
        <v>1557</v>
      </c>
      <c r="AD146" s="255">
        <v>0.93340523500000006</v>
      </c>
      <c r="AE146" s="255" t="s">
        <v>662</v>
      </c>
      <c r="AF146" s="256">
        <v>1.826057E-2</v>
      </c>
      <c r="AG146" s="256" t="s">
        <v>662</v>
      </c>
      <c r="AH146" s="257">
        <v>0.875</v>
      </c>
      <c r="AI146" s="258" t="s">
        <v>1557</v>
      </c>
    </row>
    <row r="147" spans="1:35" s="245" customFormat="1" ht="18.75" customHeight="1" thickBot="1" x14ac:dyDescent="0.35">
      <c r="A147" s="264" t="s">
        <v>1780</v>
      </c>
      <c r="B147" s="265">
        <v>658375</v>
      </c>
      <c r="C147" s="121" t="s">
        <v>1681</v>
      </c>
      <c r="D147" s="177">
        <v>232.59</v>
      </c>
      <c r="E147" s="175">
        <v>13.67</v>
      </c>
      <c r="F147" s="174">
        <v>5.4</v>
      </c>
      <c r="G147" s="176">
        <f t="shared" si="8"/>
        <v>251.66</v>
      </c>
      <c r="H147" s="177">
        <v>232.59</v>
      </c>
      <c r="I147" s="175">
        <v>14.27</v>
      </c>
      <c r="J147" s="175">
        <v>13.67</v>
      </c>
      <c r="K147" s="174">
        <v>7.2</v>
      </c>
      <c r="L147" s="246">
        <f t="shared" si="9"/>
        <v>267.73</v>
      </c>
      <c r="M147" s="187" t="s">
        <v>1570</v>
      </c>
      <c r="N147" s="188">
        <v>4</v>
      </c>
      <c r="O147" s="189">
        <v>7.2</v>
      </c>
      <c r="P147" s="247" t="s">
        <v>1557</v>
      </c>
      <c r="Q147" s="247" t="s">
        <v>662</v>
      </c>
      <c r="R147" s="247" t="s">
        <v>662</v>
      </c>
      <c r="S147" s="247" t="s">
        <v>662</v>
      </c>
      <c r="T147" s="259" t="s">
        <v>1570</v>
      </c>
      <c r="U147" s="247">
        <v>4</v>
      </c>
      <c r="V147" s="248">
        <v>0</v>
      </c>
      <c r="W147" s="249" t="s">
        <v>1557</v>
      </c>
      <c r="X147" s="250">
        <v>1.49287E-2</v>
      </c>
      <c r="Y147" s="251" t="s">
        <v>1557</v>
      </c>
      <c r="Z147" s="252">
        <v>2.652115E-2</v>
      </c>
      <c r="AA147" s="253" t="s">
        <v>1557</v>
      </c>
      <c r="AB147" s="254" t="s">
        <v>667</v>
      </c>
      <c r="AC147" s="247" t="s">
        <v>662</v>
      </c>
      <c r="AD147" s="255">
        <v>1</v>
      </c>
      <c r="AE147" s="255" t="s">
        <v>1557</v>
      </c>
      <c r="AF147" s="256">
        <v>2.1639870000000002E-2</v>
      </c>
      <c r="AG147" s="256" t="s">
        <v>662</v>
      </c>
      <c r="AH147" s="257" t="s">
        <v>1572</v>
      </c>
      <c r="AI147" s="258" t="s">
        <v>662</v>
      </c>
    </row>
    <row r="148" spans="1:35" ht="18.75" customHeight="1" thickBot="1" x14ac:dyDescent="0.35">
      <c r="A148" s="122" t="s">
        <v>1781</v>
      </c>
      <c r="B148" s="121">
        <v>891975</v>
      </c>
      <c r="C148" s="121" t="s">
        <v>1681</v>
      </c>
      <c r="D148" s="177">
        <v>232.01</v>
      </c>
      <c r="E148" s="177">
        <v>13.67</v>
      </c>
      <c r="F148" s="176">
        <v>0</v>
      </c>
      <c r="G148" s="176">
        <f t="shared" si="8"/>
        <v>245.67999999999998</v>
      </c>
      <c r="H148" s="177">
        <v>232.01</v>
      </c>
      <c r="I148" s="177">
        <v>14.27</v>
      </c>
      <c r="J148" s="177">
        <v>13.67</v>
      </c>
      <c r="K148" s="176">
        <v>0</v>
      </c>
      <c r="L148" s="178">
        <f t="shared" si="9"/>
        <v>259.95</v>
      </c>
      <c r="M148" s="146" t="s">
        <v>1571</v>
      </c>
      <c r="N148" s="147" t="s">
        <v>1680</v>
      </c>
      <c r="O148" s="148">
        <v>0</v>
      </c>
      <c r="P148" s="159" t="s">
        <v>1557</v>
      </c>
      <c r="Q148" s="159" t="s">
        <v>662</v>
      </c>
      <c r="R148" s="159" t="s">
        <v>1557</v>
      </c>
      <c r="S148" s="159" t="s">
        <v>662</v>
      </c>
      <c r="T148" s="166" t="s">
        <v>1571</v>
      </c>
      <c r="U148" s="159" t="s">
        <v>1680</v>
      </c>
      <c r="V148" s="145">
        <v>0</v>
      </c>
      <c r="W148" s="152" t="s">
        <v>1557</v>
      </c>
      <c r="X148" s="153">
        <v>1.9184075000000002E-2</v>
      </c>
      <c r="Y148" s="154" t="s">
        <v>1557</v>
      </c>
      <c r="Z148" s="156">
        <v>0.11863412499999999</v>
      </c>
      <c r="AA148" s="157" t="s">
        <v>662</v>
      </c>
      <c r="AB148" s="158">
        <v>7.6357474999999994E-2</v>
      </c>
      <c r="AC148" s="159" t="s">
        <v>1557</v>
      </c>
      <c r="AD148" s="155">
        <v>0.9859659300000001</v>
      </c>
      <c r="AE148" s="155" t="s">
        <v>1557</v>
      </c>
      <c r="AF148" s="160">
        <v>1.625045E-2</v>
      </c>
      <c r="AG148" s="160" t="s">
        <v>662</v>
      </c>
      <c r="AH148" s="168">
        <v>0.77</v>
      </c>
      <c r="AI148" s="169" t="s">
        <v>1557</v>
      </c>
    </row>
    <row r="149" spans="1:35" ht="18.75" customHeight="1" thickBot="1" x14ac:dyDescent="0.35">
      <c r="A149" s="125" t="s">
        <v>397</v>
      </c>
      <c r="B149" s="121">
        <v>4498305</v>
      </c>
      <c r="C149" s="121" t="s">
        <v>1681</v>
      </c>
      <c r="D149" s="177">
        <v>220.24</v>
      </c>
      <c r="E149" s="177">
        <v>13.67</v>
      </c>
      <c r="F149" s="176">
        <v>0</v>
      </c>
      <c r="G149" s="176">
        <f t="shared" si="8"/>
        <v>233.91</v>
      </c>
      <c r="H149" s="177">
        <v>220.24</v>
      </c>
      <c r="I149" s="177">
        <v>14.27</v>
      </c>
      <c r="J149" s="177">
        <v>13.67</v>
      </c>
      <c r="K149" s="176">
        <v>5.4</v>
      </c>
      <c r="L149" s="178">
        <f t="shared" si="9"/>
        <v>253.58</v>
      </c>
      <c r="M149" s="146" t="s">
        <v>1570</v>
      </c>
      <c r="N149" s="147">
        <v>3</v>
      </c>
      <c r="O149" s="148">
        <v>5.4</v>
      </c>
      <c r="P149" s="159" t="s">
        <v>1557</v>
      </c>
      <c r="Q149" s="159" t="s">
        <v>662</v>
      </c>
      <c r="R149" s="159" t="s">
        <v>662</v>
      </c>
      <c r="S149" s="159" t="s">
        <v>662</v>
      </c>
      <c r="T149" s="166" t="s">
        <v>1570</v>
      </c>
      <c r="U149" s="159">
        <v>3</v>
      </c>
      <c r="V149" s="145">
        <v>0</v>
      </c>
      <c r="W149" s="152" t="s">
        <v>1557</v>
      </c>
      <c r="X149" s="153">
        <v>2.9003500000000002E-2</v>
      </c>
      <c r="Y149" s="154" t="s">
        <v>662</v>
      </c>
      <c r="Z149" s="156">
        <v>7.8607924999999995E-2</v>
      </c>
      <c r="AA149" s="157" t="s">
        <v>1557</v>
      </c>
      <c r="AB149" s="158">
        <v>9.9139325E-2</v>
      </c>
      <c r="AC149" s="159" t="s">
        <v>662</v>
      </c>
      <c r="AD149" s="155">
        <v>0.90018656500000005</v>
      </c>
      <c r="AE149" s="155" t="s">
        <v>662</v>
      </c>
      <c r="AF149" s="160">
        <v>2.2002709999999998E-2</v>
      </c>
      <c r="AG149" s="160" t="s">
        <v>662</v>
      </c>
      <c r="AH149" s="168">
        <v>0.90500000000000003</v>
      </c>
      <c r="AI149" s="169" t="s">
        <v>1557</v>
      </c>
    </row>
    <row r="150" spans="1:35" ht="18.75" customHeight="1" thickBot="1" x14ac:dyDescent="0.35">
      <c r="A150" s="223" t="s">
        <v>1956</v>
      </c>
      <c r="B150" s="121">
        <v>956899</v>
      </c>
      <c r="C150" s="121" t="s">
        <v>1681</v>
      </c>
      <c r="D150" s="177">
        <v>241.29</v>
      </c>
      <c r="E150" s="177">
        <v>13.67</v>
      </c>
      <c r="F150" s="176">
        <v>7.2</v>
      </c>
      <c r="G150" s="176">
        <f t="shared" si="8"/>
        <v>262.15999999999997</v>
      </c>
      <c r="H150" s="177">
        <v>241.29</v>
      </c>
      <c r="I150" s="177">
        <v>14.27</v>
      </c>
      <c r="J150" s="177">
        <v>13.67</v>
      </c>
      <c r="K150" s="176">
        <v>9</v>
      </c>
      <c r="L150" s="178">
        <f t="shared" si="9"/>
        <v>278.23</v>
      </c>
      <c r="M150" s="146" t="s">
        <v>1570</v>
      </c>
      <c r="N150" s="147">
        <v>5</v>
      </c>
      <c r="O150" s="148">
        <v>9</v>
      </c>
      <c r="P150" s="159" t="s">
        <v>1557</v>
      </c>
      <c r="Q150" s="159" t="s">
        <v>662</v>
      </c>
      <c r="R150" s="159" t="s">
        <v>662</v>
      </c>
      <c r="S150" s="159" t="s">
        <v>662</v>
      </c>
      <c r="T150" s="166" t="s">
        <v>1570</v>
      </c>
      <c r="U150" s="159">
        <v>5</v>
      </c>
      <c r="V150" s="145">
        <v>0</v>
      </c>
      <c r="W150" s="152" t="s">
        <v>1557</v>
      </c>
      <c r="X150" s="153">
        <v>2.0266424999999998E-2</v>
      </c>
      <c r="Y150" s="154" t="s">
        <v>1557</v>
      </c>
      <c r="Z150" s="156">
        <v>7.7555150000000003E-2</v>
      </c>
      <c r="AA150" s="157" t="s">
        <v>1557</v>
      </c>
      <c r="AB150" s="158">
        <v>6.4773775000000006E-2</v>
      </c>
      <c r="AC150" s="159" t="s">
        <v>1557</v>
      </c>
      <c r="AD150" s="155">
        <v>0.90707710000000008</v>
      </c>
      <c r="AE150" s="155" t="s">
        <v>662</v>
      </c>
      <c r="AF150" s="160">
        <v>1.6924729999999999E-2</v>
      </c>
      <c r="AG150" s="160" t="s">
        <v>662</v>
      </c>
      <c r="AH150" s="168">
        <v>0.90500000000000003</v>
      </c>
      <c r="AI150" s="169" t="s">
        <v>1557</v>
      </c>
    </row>
    <row r="151" spans="1:35" ht="18.75" customHeight="1" thickBot="1" x14ac:dyDescent="0.35">
      <c r="A151" s="125" t="s">
        <v>1782</v>
      </c>
      <c r="B151" s="121">
        <v>4504607</v>
      </c>
      <c r="C151" s="121" t="s">
        <v>1681</v>
      </c>
      <c r="D151" s="177">
        <v>220.12</v>
      </c>
      <c r="E151" s="177">
        <v>13.67</v>
      </c>
      <c r="F151" s="176">
        <v>0</v>
      </c>
      <c r="G151" s="176">
        <f t="shared" si="8"/>
        <v>233.79</v>
      </c>
      <c r="H151" s="177">
        <v>220.12</v>
      </c>
      <c r="I151" s="177">
        <v>14.27</v>
      </c>
      <c r="J151" s="177">
        <v>13.67</v>
      </c>
      <c r="K151" s="176">
        <v>9</v>
      </c>
      <c r="L151" s="178">
        <f t="shared" si="9"/>
        <v>257.06</v>
      </c>
      <c r="M151" s="146" t="s">
        <v>1570</v>
      </c>
      <c r="N151" s="147">
        <v>5</v>
      </c>
      <c r="O151" s="148">
        <v>9</v>
      </c>
      <c r="P151" s="159" t="s">
        <v>1557</v>
      </c>
      <c r="Q151" s="159" t="s">
        <v>662</v>
      </c>
      <c r="R151" s="159" t="s">
        <v>662</v>
      </c>
      <c r="S151" s="159" t="s">
        <v>662</v>
      </c>
      <c r="T151" s="166" t="s">
        <v>1570</v>
      </c>
      <c r="U151" s="159">
        <v>5</v>
      </c>
      <c r="V151" s="145">
        <v>0</v>
      </c>
      <c r="W151" s="152" t="s">
        <v>1557</v>
      </c>
      <c r="X151" s="153">
        <v>1.7571725E-2</v>
      </c>
      <c r="Y151" s="154" t="s">
        <v>1557</v>
      </c>
      <c r="Z151" s="156">
        <v>0.141084125</v>
      </c>
      <c r="AA151" s="157" t="s">
        <v>662</v>
      </c>
      <c r="AB151" s="158">
        <v>0.1898989666666667</v>
      </c>
      <c r="AC151" s="159" t="s">
        <v>662</v>
      </c>
      <c r="AD151" s="155">
        <v>1</v>
      </c>
      <c r="AE151" s="155" t="s">
        <v>1557</v>
      </c>
      <c r="AF151" s="160">
        <v>1.4043060000000001E-2</v>
      </c>
      <c r="AG151" s="160" t="s">
        <v>1557</v>
      </c>
      <c r="AH151" s="168">
        <v>0.89500000000000002</v>
      </c>
      <c r="AI151" s="169" t="s">
        <v>1557</v>
      </c>
    </row>
    <row r="152" spans="1:35" ht="18.75" customHeight="1" thickBot="1" x14ac:dyDescent="0.35">
      <c r="A152" s="125" t="s">
        <v>1783</v>
      </c>
      <c r="B152" s="121">
        <v>4505808</v>
      </c>
      <c r="C152" s="121" t="s">
        <v>1681</v>
      </c>
      <c r="D152" s="177">
        <v>230.73</v>
      </c>
      <c r="E152" s="177">
        <v>13.67</v>
      </c>
      <c r="F152" s="176">
        <v>9</v>
      </c>
      <c r="G152" s="176">
        <f t="shared" si="8"/>
        <v>253.39999999999998</v>
      </c>
      <c r="H152" s="177">
        <v>230.73</v>
      </c>
      <c r="I152" s="177">
        <v>14.27</v>
      </c>
      <c r="J152" s="177">
        <v>13.67</v>
      </c>
      <c r="K152" s="176">
        <v>9</v>
      </c>
      <c r="L152" s="178">
        <f t="shared" si="9"/>
        <v>267.67</v>
      </c>
      <c r="M152" s="146" t="s">
        <v>1570</v>
      </c>
      <c r="N152" s="147">
        <v>5</v>
      </c>
      <c r="O152" s="148">
        <v>9</v>
      </c>
      <c r="P152" s="159" t="s">
        <v>1557</v>
      </c>
      <c r="Q152" s="159" t="s">
        <v>662</v>
      </c>
      <c r="R152" s="159" t="s">
        <v>662</v>
      </c>
      <c r="S152" s="159" t="s">
        <v>662</v>
      </c>
      <c r="T152" s="166" t="s">
        <v>1570</v>
      </c>
      <c r="U152" s="159">
        <v>5</v>
      </c>
      <c r="V152" s="145">
        <v>0</v>
      </c>
      <c r="W152" s="152" t="s">
        <v>1557</v>
      </c>
      <c r="X152" s="153">
        <v>2.0508874999999999E-2</v>
      </c>
      <c r="Y152" s="154" t="s">
        <v>1557</v>
      </c>
      <c r="Z152" s="156">
        <v>4.9299474999999995E-2</v>
      </c>
      <c r="AA152" s="157" t="s">
        <v>1557</v>
      </c>
      <c r="AB152" s="158">
        <v>0.14281697500000001</v>
      </c>
      <c r="AC152" s="159" t="s">
        <v>662</v>
      </c>
      <c r="AD152" s="155">
        <v>0.99593496000000004</v>
      </c>
      <c r="AE152" s="155" t="s">
        <v>1557</v>
      </c>
      <c r="AF152" s="160">
        <v>2.1589839999999999E-2</v>
      </c>
      <c r="AG152" s="160" t="s">
        <v>662</v>
      </c>
      <c r="AH152" s="168">
        <v>0.91</v>
      </c>
      <c r="AI152" s="169" t="s">
        <v>1557</v>
      </c>
    </row>
    <row r="153" spans="1:35" ht="18.75" customHeight="1" thickBot="1" x14ac:dyDescent="0.35">
      <c r="A153" s="125" t="s">
        <v>1784</v>
      </c>
      <c r="B153" s="121">
        <v>420832</v>
      </c>
      <c r="C153" s="121" t="s">
        <v>1681</v>
      </c>
      <c r="D153" s="177">
        <v>242.26</v>
      </c>
      <c r="E153" s="177">
        <v>13.67</v>
      </c>
      <c r="F153" s="176">
        <v>10.8</v>
      </c>
      <c r="G153" s="176">
        <f t="shared" si="8"/>
        <v>266.72999999999996</v>
      </c>
      <c r="H153" s="177">
        <v>242.26</v>
      </c>
      <c r="I153" s="177">
        <v>14.27</v>
      </c>
      <c r="J153" s="177">
        <v>13.67</v>
      </c>
      <c r="K153" s="176">
        <v>9</v>
      </c>
      <c r="L153" s="178">
        <f t="shared" si="9"/>
        <v>279.2</v>
      </c>
      <c r="M153" s="146" t="s">
        <v>1570</v>
      </c>
      <c r="N153" s="147">
        <v>5</v>
      </c>
      <c r="O153" s="148">
        <v>9</v>
      </c>
      <c r="P153" s="159" t="s">
        <v>1557</v>
      </c>
      <c r="Q153" s="159" t="s">
        <v>662</v>
      </c>
      <c r="R153" s="159" t="s">
        <v>662</v>
      </c>
      <c r="S153" s="159" t="s">
        <v>662</v>
      </c>
      <c r="T153" s="166" t="s">
        <v>1570</v>
      </c>
      <c r="U153" s="159">
        <v>5</v>
      </c>
      <c r="V153" s="145">
        <v>0</v>
      </c>
      <c r="W153" s="152" t="s">
        <v>1557</v>
      </c>
      <c r="X153" s="153">
        <v>3.5114549999999994E-2</v>
      </c>
      <c r="Y153" s="154" t="s">
        <v>662</v>
      </c>
      <c r="Z153" s="156">
        <v>8.3537700000000006E-2</v>
      </c>
      <c r="AA153" s="157" t="s">
        <v>1557</v>
      </c>
      <c r="AB153" s="158">
        <v>6.1764224999999999E-2</v>
      </c>
      <c r="AC153" s="159" t="s">
        <v>1557</v>
      </c>
      <c r="AD153" s="155">
        <v>0.99607843000000007</v>
      </c>
      <c r="AE153" s="155" t="s">
        <v>1557</v>
      </c>
      <c r="AF153" s="160">
        <v>2.341327E-2</v>
      </c>
      <c r="AG153" s="160" t="s">
        <v>662</v>
      </c>
      <c r="AH153" s="168">
        <v>0.83499999999999996</v>
      </c>
      <c r="AI153" s="169" t="s">
        <v>1557</v>
      </c>
    </row>
    <row r="154" spans="1:35" ht="18.75" customHeight="1" thickBot="1" x14ac:dyDescent="0.35">
      <c r="A154" s="123" t="s">
        <v>1785</v>
      </c>
      <c r="B154" s="121">
        <v>784532</v>
      </c>
      <c r="C154" s="121" t="s">
        <v>1681</v>
      </c>
      <c r="D154" s="177">
        <v>232.69</v>
      </c>
      <c r="E154" s="177">
        <v>13.67</v>
      </c>
      <c r="F154" s="176">
        <v>0</v>
      </c>
      <c r="G154" s="176">
        <f t="shared" si="8"/>
        <v>246.35999999999999</v>
      </c>
      <c r="H154" s="177">
        <v>232.69</v>
      </c>
      <c r="I154" s="177">
        <v>14.27</v>
      </c>
      <c r="J154" s="177">
        <v>13.67</v>
      </c>
      <c r="K154" s="176">
        <v>7.2</v>
      </c>
      <c r="L154" s="178">
        <f t="shared" si="9"/>
        <v>267.83</v>
      </c>
      <c r="M154" s="146" t="s">
        <v>1570</v>
      </c>
      <c r="N154" s="147">
        <v>4</v>
      </c>
      <c r="O154" s="148">
        <v>7.2</v>
      </c>
      <c r="P154" s="159" t="s">
        <v>1557</v>
      </c>
      <c r="Q154" s="159" t="s">
        <v>662</v>
      </c>
      <c r="R154" s="159" t="s">
        <v>662</v>
      </c>
      <c r="S154" s="159" t="s">
        <v>662</v>
      </c>
      <c r="T154" s="166" t="s">
        <v>1570</v>
      </c>
      <c r="U154" s="159">
        <v>4</v>
      </c>
      <c r="V154" s="145">
        <v>0</v>
      </c>
      <c r="W154" s="152" t="s">
        <v>1557</v>
      </c>
      <c r="X154" s="153">
        <v>1.8596699999999997E-2</v>
      </c>
      <c r="Y154" s="154" t="s">
        <v>1557</v>
      </c>
      <c r="Z154" s="156">
        <v>0.22049094999999996</v>
      </c>
      <c r="AA154" s="157" t="s">
        <v>662</v>
      </c>
      <c r="AB154" s="158">
        <v>6.3973950000000002E-2</v>
      </c>
      <c r="AC154" s="159" t="s">
        <v>1557</v>
      </c>
      <c r="AD154" s="155">
        <v>0.92011905000000005</v>
      </c>
      <c r="AE154" s="155" t="s">
        <v>662</v>
      </c>
      <c r="AF154" s="160">
        <v>1.9526410000000001E-2</v>
      </c>
      <c r="AG154" s="160" t="s">
        <v>662</v>
      </c>
      <c r="AH154" s="168">
        <v>0.875</v>
      </c>
      <c r="AI154" s="169" t="s">
        <v>1557</v>
      </c>
    </row>
    <row r="155" spans="1:35" ht="18.75" customHeight="1" thickBot="1" x14ac:dyDescent="0.35">
      <c r="A155" s="125" t="s">
        <v>407</v>
      </c>
      <c r="B155" s="121">
        <v>4464206</v>
      </c>
      <c r="C155" s="121" t="s">
        <v>1681</v>
      </c>
      <c r="D155" s="177">
        <v>227.91</v>
      </c>
      <c r="E155" s="177">
        <v>13.67</v>
      </c>
      <c r="F155" s="176">
        <v>10.8</v>
      </c>
      <c r="G155" s="176">
        <f t="shared" si="8"/>
        <v>252.38</v>
      </c>
      <c r="H155" s="177">
        <v>227.91</v>
      </c>
      <c r="I155" s="177">
        <v>14.27</v>
      </c>
      <c r="J155" s="177">
        <v>13.67</v>
      </c>
      <c r="K155" s="176">
        <v>7.2</v>
      </c>
      <c r="L155" s="178">
        <f t="shared" si="9"/>
        <v>263.05</v>
      </c>
      <c r="M155" s="146" t="s">
        <v>1570</v>
      </c>
      <c r="N155" s="147">
        <v>4</v>
      </c>
      <c r="O155" s="148">
        <v>7.2</v>
      </c>
      <c r="P155" s="159" t="s">
        <v>1557</v>
      </c>
      <c r="Q155" s="159" t="s">
        <v>662</v>
      </c>
      <c r="R155" s="159" t="s">
        <v>662</v>
      </c>
      <c r="S155" s="159" t="s">
        <v>662</v>
      </c>
      <c r="T155" s="166" t="s">
        <v>1570</v>
      </c>
      <c r="U155" s="159">
        <v>4</v>
      </c>
      <c r="V155" s="145">
        <v>0</v>
      </c>
      <c r="W155" s="152" t="s">
        <v>1557</v>
      </c>
      <c r="X155" s="153">
        <v>2.5055575E-2</v>
      </c>
      <c r="Y155" s="154" t="s">
        <v>662</v>
      </c>
      <c r="Z155" s="156">
        <v>9.3015249999999994E-2</v>
      </c>
      <c r="AA155" s="157" t="s">
        <v>1557</v>
      </c>
      <c r="AB155" s="158">
        <v>3.0537550000000004E-2</v>
      </c>
      <c r="AC155" s="159" t="s">
        <v>1557</v>
      </c>
      <c r="AD155" s="155">
        <v>0.99545454499999986</v>
      </c>
      <c r="AE155" s="155" t="s">
        <v>1557</v>
      </c>
      <c r="AF155" s="160">
        <v>1.6776759999999998E-2</v>
      </c>
      <c r="AG155" s="160" t="s">
        <v>662</v>
      </c>
      <c r="AH155" s="168" t="s">
        <v>1572</v>
      </c>
      <c r="AI155" s="169" t="s">
        <v>662</v>
      </c>
    </row>
    <row r="156" spans="1:35" s="245" customFormat="1" ht="18.75" customHeight="1" thickBot="1" x14ac:dyDescent="0.35">
      <c r="A156" s="228" t="s">
        <v>1658</v>
      </c>
      <c r="B156" s="229">
        <v>947041</v>
      </c>
      <c r="C156" s="121" t="s">
        <v>1681</v>
      </c>
      <c r="D156" s="177">
        <v>225.38</v>
      </c>
      <c r="E156" s="175">
        <v>13.67</v>
      </c>
      <c r="F156" s="174">
        <v>9</v>
      </c>
      <c r="G156" s="176">
        <f t="shared" si="8"/>
        <v>248.04999999999998</v>
      </c>
      <c r="H156" s="177">
        <v>225.38</v>
      </c>
      <c r="I156" s="175">
        <v>14.27</v>
      </c>
      <c r="J156" s="175">
        <v>13.67</v>
      </c>
      <c r="K156" s="262">
        <v>0</v>
      </c>
      <c r="L156" s="178">
        <f t="shared" si="9"/>
        <v>253.32</v>
      </c>
      <c r="M156" s="187" t="s">
        <v>1571</v>
      </c>
      <c r="N156" s="188" t="s">
        <v>1680</v>
      </c>
      <c r="O156" s="189">
        <v>0</v>
      </c>
      <c r="P156" s="247" t="s">
        <v>1557</v>
      </c>
      <c r="Q156" s="247" t="s">
        <v>1557</v>
      </c>
      <c r="R156" s="247" t="s">
        <v>1557</v>
      </c>
      <c r="S156" s="247" t="s">
        <v>662</v>
      </c>
      <c r="T156" s="259" t="s">
        <v>1571</v>
      </c>
      <c r="U156" s="247" t="s">
        <v>1680</v>
      </c>
      <c r="V156" s="248">
        <v>0</v>
      </c>
      <c r="W156" s="249" t="s">
        <v>1557</v>
      </c>
      <c r="X156" s="250">
        <v>9.8048500000000004E-3</v>
      </c>
      <c r="Y156" s="251" t="s">
        <v>1557</v>
      </c>
      <c r="Z156" s="252">
        <v>7.9988825E-2</v>
      </c>
      <c r="AA156" s="253" t="s">
        <v>1557</v>
      </c>
      <c r="AB156" s="254">
        <v>8.5813500000000001E-2</v>
      </c>
      <c r="AC156" s="247" t="s">
        <v>662</v>
      </c>
      <c r="AD156" s="255">
        <v>0.99086586499999996</v>
      </c>
      <c r="AE156" s="255" t="s">
        <v>1557</v>
      </c>
      <c r="AF156" s="256">
        <v>2.6363769999999998E-2</v>
      </c>
      <c r="AG156" s="256" t="s">
        <v>662</v>
      </c>
      <c r="AH156" s="257">
        <v>0.83000000000000007</v>
      </c>
      <c r="AI156" s="258" t="s">
        <v>1557</v>
      </c>
    </row>
    <row r="157" spans="1:35" ht="18.75" customHeight="1" thickBot="1" x14ac:dyDescent="0.35">
      <c r="A157" s="123" t="s">
        <v>1786</v>
      </c>
      <c r="B157" s="121">
        <v>890812</v>
      </c>
      <c r="C157" s="121" t="s">
        <v>1681</v>
      </c>
      <c r="D157" s="177">
        <v>264.61</v>
      </c>
      <c r="E157" s="177">
        <v>13.67</v>
      </c>
      <c r="F157" s="176">
        <v>0</v>
      </c>
      <c r="G157" s="176">
        <f t="shared" si="8"/>
        <v>278.28000000000003</v>
      </c>
      <c r="H157" s="177">
        <v>264.61</v>
      </c>
      <c r="I157" s="177">
        <v>14.27</v>
      </c>
      <c r="J157" s="177">
        <v>13.67</v>
      </c>
      <c r="K157" s="176">
        <v>7.2</v>
      </c>
      <c r="L157" s="178">
        <f t="shared" si="9"/>
        <v>299.75</v>
      </c>
      <c r="M157" s="146" t="s">
        <v>1570</v>
      </c>
      <c r="N157" s="147">
        <v>4</v>
      </c>
      <c r="O157" s="148">
        <v>7.2</v>
      </c>
      <c r="P157" s="159" t="s">
        <v>1557</v>
      </c>
      <c r="Q157" s="159" t="s">
        <v>662</v>
      </c>
      <c r="R157" s="159" t="s">
        <v>662</v>
      </c>
      <c r="S157" s="159" t="s">
        <v>662</v>
      </c>
      <c r="T157" s="166" t="s">
        <v>1570</v>
      </c>
      <c r="U157" s="159">
        <v>4</v>
      </c>
      <c r="V157" s="145">
        <v>0</v>
      </c>
      <c r="W157" s="152" t="s">
        <v>1557</v>
      </c>
      <c r="X157" s="153">
        <v>5.0000000000000001E-3</v>
      </c>
      <c r="Y157" s="154" t="s">
        <v>1557</v>
      </c>
      <c r="Z157" s="156">
        <v>1.5625E-2</v>
      </c>
      <c r="AA157" s="157" t="s">
        <v>1557</v>
      </c>
      <c r="AB157" s="158">
        <v>0.107163725</v>
      </c>
      <c r="AC157" s="159" t="s">
        <v>662</v>
      </c>
      <c r="AD157" s="155">
        <v>0.95333558000000007</v>
      </c>
      <c r="AE157" s="155" t="s">
        <v>662</v>
      </c>
      <c r="AF157" s="160">
        <v>1.990273E-2</v>
      </c>
      <c r="AG157" s="160" t="s">
        <v>662</v>
      </c>
      <c r="AH157" s="168">
        <v>0.79499999999999993</v>
      </c>
      <c r="AI157" s="169" t="s">
        <v>1557</v>
      </c>
    </row>
    <row r="158" spans="1:35" ht="18.75" customHeight="1" thickBot="1" x14ac:dyDescent="0.35">
      <c r="A158" s="205" t="s">
        <v>409</v>
      </c>
      <c r="B158" s="217">
        <v>889024</v>
      </c>
      <c r="C158" s="121" t="s">
        <v>1681</v>
      </c>
      <c r="D158" s="177">
        <v>233.55</v>
      </c>
      <c r="E158" s="177">
        <v>13.67</v>
      </c>
      <c r="F158" s="176">
        <v>0</v>
      </c>
      <c r="G158" s="176">
        <f t="shared" si="8"/>
        <v>247.22</v>
      </c>
      <c r="H158" s="177">
        <v>233.55</v>
      </c>
      <c r="I158" s="177">
        <v>14.27</v>
      </c>
      <c r="J158" s="177">
        <v>13.67</v>
      </c>
      <c r="K158" s="176">
        <v>7.2</v>
      </c>
      <c r="L158" s="178">
        <f t="shared" si="9"/>
        <v>268.69</v>
      </c>
      <c r="M158" s="146" t="s">
        <v>1570</v>
      </c>
      <c r="N158" s="147">
        <v>4</v>
      </c>
      <c r="O158" s="148">
        <v>7.2</v>
      </c>
      <c r="P158" s="159" t="s">
        <v>1557</v>
      </c>
      <c r="Q158" s="159" t="s">
        <v>662</v>
      </c>
      <c r="R158" s="159" t="s">
        <v>662</v>
      </c>
      <c r="S158" s="159" t="s">
        <v>662</v>
      </c>
      <c r="T158" s="166" t="s">
        <v>1570</v>
      </c>
      <c r="U158" s="159">
        <v>4</v>
      </c>
      <c r="V158" s="145">
        <v>0</v>
      </c>
      <c r="W158" s="152" t="s">
        <v>1557</v>
      </c>
      <c r="X158" s="153">
        <v>3.1520425000000005E-2</v>
      </c>
      <c r="Y158" s="154" t="s">
        <v>662</v>
      </c>
      <c r="Z158" s="156">
        <v>1.4718599999999998E-2</v>
      </c>
      <c r="AA158" s="157" t="s">
        <v>1557</v>
      </c>
      <c r="AB158" s="158">
        <v>8.0366300000000002E-2</v>
      </c>
      <c r="AC158" s="159" t="s">
        <v>1557</v>
      </c>
      <c r="AD158" s="155">
        <v>1</v>
      </c>
      <c r="AE158" s="155" t="s">
        <v>1557</v>
      </c>
      <c r="AF158" s="160">
        <v>2.3786040000000001E-2</v>
      </c>
      <c r="AG158" s="160" t="s">
        <v>662</v>
      </c>
      <c r="AH158" s="168" t="s">
        <v>1573</v>
      </c>
      <c r="AI158" s="169" t="s">
        <v>662</v>
      </c>
    </row>
    <row r="159" spans="1:35" ht="18.75" customHeight="1" thickBot="1" x14ac:dyDescent="0.35">
      <c r="A159" s="205" t="s">
        <v>410</v>
      </c>
      <c r="B159" s="226">
        <v>898040</v>
      </c>
      <c r="C159" s="121" t="s">
        <v>1681</v>
      </c>
      <c r="D159" s="177">
        <v>220.18</v>
      </c>
      <c r="E159" s="177">
        <v>13.67</v>
      </c>
      <c r="F159" s="176">
        <v>0</v>
      </c>
      <c r="G159" s="176">
        <f t="shared" si="8"/>
        <v>233.85</v>
      </c>
      <c r="H159" s="177">
        <v>220.18</v>
      </c>
      <c r="I159" s="177">
        <v>14.27</v>
      </c>
      <c r="J159" s="177">
        <v>13.67</v>
      </c>
      <c r="K159" s="176">
        <v>9</v>
      </c>
      <c r="L159" s="176">
        <f t="shared" si="9"/>
        <v>257.12</v>
      </c>
      <c r="M159" s="146" t="s">
        <v>1570</v>
      </c>
      <c r="N159" s="147">
        <v>5</v>
      </c>
      <c r="O159" s="148">
        <v>9</v>
      </c>
      <c r="P159" s="159" t="s">
        <v>1557</v>
      </c>
      <c r="Q159" s="159" t="s">
        <v>662</v>
      </c>
      <c r="R159" s="159" t="s">
        <v>662</v>
      </c>
      <c r="S159" s="159" t="s">
        <v>662</v>
      </c>
      <c r="T159" s="166" t="s">
        <v>1570</v>
      </c>
      <c r="U159" s="159">
        <v>5</v>
      </c>
      <c r="V159" s="145">
        <v>0</v>
      </c>
      <c r="W159" s="152" t="s">
        <v>1557</v>
      </c>
      <c r="X159" s="153">
        <v>3.3333249999999998E-3</v>
      </c>
      <c r="Y159" s="154" t="s">
        <v>1557</v>
      </c>
      <c r="Z159" s="156">
        <v>1.8630975000000001E-2</v>
      </c>
      <c r="AA159" s="157" t="s">
        <v>1557</v>
      </c>
      <c r="AB159" s="158">
        <v>0.15295172500000001</v>
      </c>
      <c r="AC159" s="159" t="s">
        <v>662</v>
      </c>
      <c r="AD159" s="155">
        <v>1</v>
      </c>
      <c r="AE159" s="155" t="s">
        <v>1557</v>
      </c>
      <c r="AF159" s="160">
        <v>2.1128309999999997E-2</v>
      </c>
      <c r="AG159" s="160" t="s">
        <v>662</v>
      </c>
      <c r="AH159" s="168">
        <v>0.78500000000000003</v>
      </c>
      <c r="AI159" s="169" t="s">
        <v>1557</v>
      </c>
    </row>
    <row r="160" spans="1:35" s="245" customFormat="1" ht="18.75" customHeight="1" thickBot="1" x14ac:dyDescent="0.35">
      <c r="A160" s="223" t="s">
        <v>1947</v>
      </c>
      <c r="B160" s="121">
        <v>928216</v>
      </c>
      <c r="C160" s="121" t="s">
        <v>1681</v>
      </c>
      <c r="D160" s="177">
        <v>221.38</v>
      </c>
      <c r="E160" s="175">
        <v>13.67</v>
      </c>
      <c r="F160" s="174">
        <v>9</v>
      </c>
      <c r="G160" s="176">
        <f t="shared" si="8"/>
        <v>244.04999999999998</v>
      </c>
      <c r="H160" s="177">
        <v>221.38</v>
      </c>
      <c r="I160" s="175">
        <v>14.27</v>
      </c>
      <c r="J160" s="175">
        <v>13.67</v>
      </c>
      <c r="K160" s="174">
        <v>7.2</v>
      </c>
      <c r="L160" s="246">
        <f t="shared" si="9"/>
        <v>256.52</v>
      </c>
      <c r="M160" s="187" t="s">
        <v>1570</v>
      </c>
      <c r="N160" s="188">
        <v>4</v>
      </c>
      <c r="O160" s="189">
        <v>7.2</v>
      </c>
      <c r="P160" s="247" t="s">
        <v>1557</v>
      </c>
      <c r="Q160" s="247" t="s">
        <v>662</v>
      </c>
      <c r="R160" s="247" t="s">
        <v>662</v>
      </c>
      <c r="S160" s="247" t="s">
        <v>662</v>
      </c>
      <c r="T160" s="259" t="s">
        <v>1570</v>
      </c>
      <c r="U160" s="247">
        <v>4</v>
      </c>
      <c r="V160" s="248">
        <v>0</v>
      </c>
      <c r="W160" s="249" t="s">
        <v>1557</v>
      </c>
      <c r="X160" s="250">
        <v>4.0749600000000004E-2</v>
      </c>
      <c r="Y160" s="251" t="s">
        <v>662</v>
      </c>
      <c r="Z160" s="252">
        <v>3.7648149999999998E-2</v>
      </c>
      <c r="AA160" s="253" t="s">
        <v>1557</v>
      </c>
      <c r="AB160" s="254">
        <v>9.5075775000000001E-2</v>
      </c>
      <c r="AC160" s="247" t="s">
        <v>662</v>
      </c>
      <c r="AD160" s="255">
        <v>1</v>
      </c>
      <c r="AE160" s="255" t="s">
        <v>1557</v>
      </c>
      <c r="AF160" s="256">
        <v>1.6721220000000002E-2</v>
      </c>
      <c r="AG160" s="256" t="s">
        <v>662</v>
      </c>
      <c r="AH160" s="257">
        <v>0.90999999999999992</v>
      </c>
      <c r="AI160" s="258" t="s">
        <v>1557</v>
      </c>
    </row>
    <row r="161" spans="1:35" ht="18.75" customHeight="1" thickBot="1" x14ac:dyDescent="0.35">
      <c r="A161" s="323" t="s">
        <v>1972</v>
      </c>
      <c r="B161" s="265">
        <v>964298</v>
      </c>
      <c r="C161" s="121" t="s">
        <v>1681</v>
      </c>
      <c r="D161" s="177">
        <v>220.12</v>
      </c>
      <c r="E161" s="177">
        <v>13.67</v>
      </c>
      <c r="F161" s="176">
        <v>0</v>
      </c>
      <c r="G161" s="176">
        <f t="shared" si="8"/>
        <v>233.79</v>
      </c>
      <c r="H161" s="177">
        <v>220.12</v>
      </c>
      <c r="I161" s="177">
        <v>14.27</v>
      </c>
      <c r="J161" s="177">
        <v>13.67</v>
      </c>
      <c r="K161" s="176">
        <v>5.4</v>
      </c>
      <c r="L161" s="176">
        <f t="shared" si="9"/>
        <v>253.46</v>
      </c>
      <c r="M161" s="146" t="s">
        <v>1570</v>
      </c>
      <c r="N161" s="147">
        <v>3</v>
      </c>
      <c r="O161" s="148">
        <v>5.4</v>
      </c>
      <c r="P161" s="159" t="s">
        <v>1557</v>
      </c>
      <c r="Q161" s="159" t="s">
        <v>662</v>
      </c>
      <c r="R161" s="159" t="s">
        <v>662</v>
      </c>
      <c r="S161" s="159" t="s">
        <v>662</v>
      </c>
      <c r="T161" s="166" t="s">
        <v>1570</v>
      </c>
      <c r="U161" s="159">
        <v>3</v>
      </c>
      <c r="V161" s="145">
        <v>0</v>
      </c>
      <c r="W161" s="152" t="s">
        <v>1557</v>
      </c>
      <c r="X161" s="153">
        <v>4.8600425000000003E-2</v>
      </c>
      <c r="Y161" s="154" t="s">
        <v>662</v>
      </c>
      <c r="Z161" s="156">
        <v>0.23428910000000003</v>
      </c>
      <c r="AA161" s="157" t="s">
        <v>662</v>
      </c>
      <c r="AB161" s="158">
        <v>8.2869524999999999E-2</v>
      </c>
      <c r="AC161" s="159" t="s">
        <v>662</v>
      </c>
      <c r="AD161" s="155">
        <v>1</v>
      </c>
      <c r="AE161" s="155" t="s">
        <v>1557</v>
      </c>
      <c r="AF161" s="160">
        <v>1.923039E-2</v>
      </c>
      <c r="AG161" s="160" t="s">
        <v>662</v>
      </c>
      <c r="AH161" s="168">
        <v>0.89500000000000002</v>
      </c>
      <c r="AI161" s="169" t="s">
        <v>1557</v>
      </c>
    </row>
    <row r="162" spans="1:35" ht="18.75" customHeight="1" thickBot="1" x14ac:dyDescent="0.35">
      <c r="A162" s="125" t="s">
        <v>1787</v>
      </c>
      <c r="B162" s="121">
        <v>661392</v>
      </c>
      <c r="C162" s="121" t="s">
        <v>1681</v>
      </c>
      <c r="D162" s="177">
        <v>239.65</v>
      </c>
      <c r="E162" s="177">
        <v>13.67</v>
      </c>
      <c r="F162" s="176">
        <v>7.2</v>
      </c>
      <c r="G162" s="176">
        <f t="shared" si="8"/>
        <v>260.52</v>
      </c>
      <c r="H162" s="177">
        <v>239.65</v>
      </c>
      <c r="I162" s="177">
        <v>14.27</v>
      </c>
      <c r="J162" s="177">
        <v>13.67</v>
      </c>
      <c r="K162" s="176">
        <v>7.2</v>
      </c>
      <c r="L162" s="178">
        <f t="shared" si="9"/>
        <v>274.79000000000002</v>
      </c>
      <c r="M162" s="146" t="s">
        <v>1570</v>
      </c>
      <c r="N162" s="147">
        <v>4</v>
      </c>
      <c r="O162" s="148">
        <v>7.2</v>
      </c>
      <c r="P162" s="159" t="s">
        <v>1557</v>
      </c>
      <c r="Q162" s="159" t="s">
        <v>662</v>
      </c>
      <c r="R162" s="159" t="s">
        <v>662</v>
      </c>
      <c r="S162" s="159" t="s">
        <v>662</v>
      </c>
      <c r="T162" s="166" t="s">
        <v>1570</v>
      </c>
      <c r="U162" s="159">
        <v>4</v>
      </c>
      <c r="V162" s="145">
        <v>0</v>
      </c>
      <c r="W162" s="152" t="s">
        <v>1557</v>
      </c>
      <c r="X162" s="153">
        <v>0</v>
      </c>
      <c r="Y162" s="154" t="s">
        <v>1557</v>
      </c>
      <c r="Z162" s="156">
        <v>0.1343821</v>
      </c>
      <c r="AA162" s="157" t="s">
        <v>662</v>
      </c>
      <c r="AB162" s="158">
        <v>0.11765872500000001</v>
      </c>
      <c r="AC162" s="159" t="s">
        <v>662</v>
      </c>
      <c r="AD162" s="155">
        <v>0.9727470949999999</v>
      </c>
      <c r="AE162" s="155" t="s">
        <v>1557</v>
      </c>
      <c r="AF162" s="160">
        <v>1.4342500000000001E-2</v>
      </c>
      <c r="AG162" s="160" t="s">
        <v>1557</v>
      </c>
      <c r="AH162" s="168" t="s">
        <v>1573</v>
      </c>
      <c r="AI162" s="169" t="s">
        <v>662</v>
      </c>
    </row>
    <row r="163" spans="1:35" ht="18.75" customHeight="1" thickBot="1" x14ac:dyDescent="0.35">
      <c r="A163" s="125" t="s">
        <v>1788</v>
      </c>
      <c r="B163" s="121">
        <v>659363</v>
      </c>
      <c r="C163" s="121" t="s">
        <v>1681</v>
      </c>
      <c r="D163" s="177">
        <v>253.68</v>
      </c>
      <c r="E163" s="175">
        <v>13.67</v>
      </c>
      <c r="F163" s="174">
        <v>3.6</v>
      </c>
      <c r="G163" s="176">
        <f t="shared" si="8"/>
        <v>270.95000000000005</v>
      </c>
      <c r="H163" s="177">
        <v>253.68</v>
      </c>
      <c r="I163" s="177">
        <v>14.27</v>
      </c>
      <c r="J163" s="175">
        <v>13.67</v>
      </c>
      <c r="K163" s="176">
        <v>5.4</v>
      </c>
      <c r="L163" s="178">
        <f t="shared" si="9"/>
        <v>287.02</v>
      </c>
      <c r="M163" s="146" t="s">
        <v>1570</v>
      </c>
      <c r="N163" s="147">
        <v>3</v>
      </c>
      <c r="O163" s="148">
        <v>5.4</v>
      </c>
      <c r="P163" s="159" t="s">
        <v>1557</v>
      </c>
      <c r="Q163" s="159" t="s">
        <v>662</v>
      </c>
      <c r="R163" s="159" t="s">
        <v>662</v>
      </c>
      <c r="S163" s="159" t="s">
        <v>662</v>
      </c>
      <c r="T163" s="166" t="s">
        <v>1570</v>
      </c>
      <c r="U163" s="159">
        <v>3</v>
      </c>
      <c r="V163" s="145">
        <v>0</v>
      </c>
      <c r="W163" s="152" t="s">
        <v>1557</v>
      </c>
      <c r="X163" s="153">
        <v>0</v>
      </c>
      <c r="Y163" s="154" t="s">
        <v>1557</v>
      </c>
      <c r="Z163" s="156">
        <v>0.16010717499999999</v>
      </c>
      <c r="AA163" s="157" t="s">
        <v>662</v>
      </c>
      <c r="AB163" s="158">
        <v>0.11052537500000001</v>
      </c>
      <c r="AC163" s="159" t="s">
        <v>662</v>
      </c>
      <c r="AD163" s="155">
        <v>1</v>
      </c>
      <c r="AE163" s="155" t="s">
        <v>1557</v>
      </c>
      <c r="AF163" s="160">
        <v>2.9172750000000001E-2</v>
      </c>
      <c r="AG163" s="160" t="s">
        <v>662</v>
      </c>
      <c r="AH163" s="168" t="s">
        <v>1573</v>
      </c>
      <c r="AI163" s="169" t="s">
        <v>662</v>
      </c>
    </row>
    <row r="164" spans="1:35" ht="18.75" customHeight="1" thickBot="1" x14ac:dyDescent="0.35">
      <c r="A164" s="123" t="s">
        <v>1789</v>
      </c>
      <c r="B164" s="121">
        <v>907561</v>
      </c>
      <c r="C164" s="121" t="s">
        <v>1681</v>
      </c>
      <c r="D164" s="177">
        <v>232.1</v>
      </c>
      <c r="E164" s="177">
        <v>13.67</v>
      </c>
      <c r="F164" s="176">
        <v>0</v>
      </c>
      <c r="G164" s="176">
        <f t="shared" si="8"/>
        <v>245.76999999999998</v>
      </c>
      <c r="H164" s="177">
        <v>232.1</v>
      </c>
      <c r="I164" s="177">
        <v>14.27</v>
      </c>
      <c r="J164" s="177">
        <v>13.67</v>
      </c>
      <c r="K164" s="176">
        <v>5.4</v>
      </c>
      <c r="L164" s="178">
        <f t="shared" si="9"/>
        <v>265.44</v>
      </c>
      <c r="M164" s="146" t="s">
        <v>1570</v>
      </c>
      <c r="N164" s="147">
        <v>3</v>
      </c>
      <c r="O164" s="148">
        <v>5.4</v>
      </c>
      <c r="P164" s="159" t="s">
        <v>1557</v>
      </c>
      <c r="Q164" s="159" t="s">
        <v>662</v>
      </c>
      <c r="R164" s="159" t="s">
        <v>662</v>
      </c>
      <c r="S164" s="159" t="s">
        <v>662</v>
      </c>
      <c r="T164" s="166" t="s">
        <v>1570</v>
      </c>
      <c r="U164" s="159">
        <v>3</v>
      </c>
      <c r="V164" s="145">
        <v>5.9173749999999999E-3</v>
      </c>
      <c r="W164" s="152" t="s">
        <v>662</v>
      </c>
      <c r="X164" s="153">
        <v>4.6025899999999995E-2</v>
      </c>
      <c r="Y164" s="154" t="s">
        <v>662</v>
      </c>
      <c r="Z164" s="156">
        <v>0.11677332500000001</v>
      </c>
      <c r="AA164" s="157" t="s">
        <v>662</v>
      </c>
      <c r="AB164" s="158">
        <v>0.14524152500000001</v>
      </c>
      <c r="AC164" s="159" t="s">
        <v>662</v>
      </c>
      <c r="AD164" s="155">
        <v>0.98888888999999991</v>
      </c>
      <c r="AE164" s="155" t="s">
        <v>1557</v>
      </c>
      <c r="AF164" s="160">
        <v>1.3720319999999999E-2</v>
      </c>
      <c r="AG164" s="160" t="s">
        <v>1557</v>
      </c>
      <c r="AH164" s="168">
        <v>0.86</v>
      </c>
      <c r="AI164" s="169" t="s">
        <v>1557</v>
      </c>
    </row>
    <row r="165" spans="1:35" ht="18.75" customHeight="1" thickBot="1" x14ac:dyDescent="0.35">
      <c r="A165" s="123" t="s">
        <v>1918</v>
      </c>
      <c r="B165" s="121">
        <v>779075</v>
      </c>
      <c r="C165" s="121" t="s">
        <v>1681</v>
      </c>
      <c r="D165" s="177">
        <v>235.88</v>
      </c>
      <c r="E165" s="177">
        <v>13.67</v>
      </c>
      <c r="F165" s="176">
        <v>10.8</v>
      </c>
      <c r="G165" s="176">
        <f t="shared" si="8"/>
        <v>260.34999999999997</v>
      </c>
      <c r="H165" s="177">
        <v>235.88</v>
      </c>
      <c r="I165" s="177">
        <v>14.27</v>
      </c>
      <c r="J165" s="177">
        <v>13.67</v>
      </c>
      <c r="K165" s="176">
        <v>10.8</v>
      </c>
      <c r="L165" s="178">
        <f t="shared" si="9"/>
        <v>274.62</v>
      </c>
      <c r="M165" s="146" t="s">
        <v>1570</v>
      </c>
      <c r="N165" s="147">
        <v>6</v>
      </c>
      <c r="O165" s="148">
        <v>10.8</v>
      </c>
      <c r="P165" s="159" t="s">
        <v>1557</v>
      </c>
      <c r="Q165" s="159" t="s">
        <v>662</v>
      </c>
      <c r="R165" s="159" t="s">
        <v>662</v>
      </c>
      <c r="S165" s="159" t="s">
        <v>662</v>
      </c>
      <c r="T165" s="166" t="s">
        <v>1570</v>
      </c>
      <c r="U165" s="159">
        <v>6</v>
      </c>
      <c r="V165" s="145">
        <v>0</v>
      </c>
      <c r="W165" s="152" t="s">
        <v>1557</v>
      </c>
      <c r="X165" s="153">
        <v>6.5789500000000001E-3</v>
      </c>
      <c r="Y165" s="154" t="s">
        <v>1557</v>
      </c>
      <c r="Z165" s="156">
        <v>6.3715400000000005E-2</v>
      </c>
      <c r="AA165" s="157" t="s">
        <v>1557</v>
      </c>
      <c r="AB165" s="158">
        <v>7.0407449999999983E-2</v>
      </c>
      <c r="AC165" s="159" t="s">
        <v>1557</v>
      </c>
      <c r="AD165" s="155">
        <v>1</v>
      </c>
      <c r="AE165" s="155" t="s">
        <v>1557</v>
      </c>
      <c r="AF165" s="160">
        <v>1.3949860000000001E-2</v>
      </c>
      <c r="AG165" s="160" t="s">
        <v>1557</v>
      </c>
      <c r="AH165" s="168" t="s">
        <v>1573</v>
      </c>
      <c r="AI165" s="169" t="s">
        <v>662</v>
      </c>
    </row>
    <row r="166" spans="1:35" ht="18.75" customHeight="1" thickBot="1" x14ac:dyDescent="0.35">
      <c r="A166" s="125" t="s">
        <v>1790</v>
      </c>
      <c r="B166" s="121">
        <v>4499000</v>
      </c>
      <c r="C166" s="121" t="s">
        <v>1681</v>
      </c>
      <c r="D166" s="177">
        <v>246.31</v>
      </c>
      <c r="E166" s="177">
        <v>13.67</v>
      </c>
      <c r="F166" s="176">
        <v>0</v>
      </c>
      <c r="G166" s="176">
        <f t="shared" si="8"/>
        <v>259.98</v>
      </c>
      <c r="H166" s="177">
        <v>246.31</v>
      </c>
      <c r="I166" s="177">
        <v>14.27</v>
      </c>
      <c r="J166" s="177">
        <v>13.67</v>
      </c>
      <c r="K166" s="176">
        <v>0</v>
      </c>
      <c r="L166" s="178">
        <f t="shared" si="9"/>
        <v>274.25</v>
      </c>
      <c r="M166" s="146" t="s">
        <v>1571</v>
      </c>
      <c r="N166" s="147" t="s">
        <v>1680</v>
      </c>
      <c r="O166" s="148">
        <v>0</v>
      </c>
      <c r="P166" s="159" t="s">
        <v>1557</v>
      </c>
      <c r="Q166" s="159" t="s">
        <v>1557</v>
      </c>
      <c r="R166" s="159" t="s">
        <v>662</v>
      </c>
      <c r="S166" s="159" t="s">
        <v>662</v>
      </c>
      <c r="T166" s="166" t="s">
        <v>1571</v>
      </c>
      <c r="U166" s="159" t="s">
        <v>1680</v>
      </c>
      <c r="V166" s="145">
        <v>0</v>
      </c>
      <c r="W166" s="152" t="s">
        <v>1557</v>
      </c>
      <c r="X166" s="153">
        <v>2.2761099999999999E-2</v>
      </c>
      <c r="Y166" s="154" t="s">
        <v>1557</v>
      </c>
      <c r="Z166" s="156">
        <v>0.19544302499999999</v>
      </c>
      <c r="AA166" s="157" t="s">
        <v>662</v>
      </c>
      <c r="AB166" s="158">
        <v>6.7532225000000001E-2</v>
      </c>
      <c r="AC166" s="159" t="s">
        <v>1557</v>
      </c>
      <c r="AD166" s="155">
        <v>0.97619655999999999</v>
      </c>
      <c r="AE166" s="155" t="s">
        <v>1557</v>
      </c>
      <c r="AF166" s="160">
        <v>1.619545E-2</v>
      </c>
      <c r="AG166" s="160" t="s">
        <v>662</v>
      </c>
      <c r="AH166" s="168">
        <v>0.94</v>
      </c>
      <c r="AI166" s="169" t="s">
        <v>1557</v>
      </c>
    </row>
    <row r="167" spans="1:35" ht="18.75" customHeight="1" thickBot="1" x14ac:dyDescent="0.35">
      <c r="A167" s="227" t="s">
        <v>1922</v>
      </c>
      <c r="B167" s="121">
        <v>887242</v>
      </c>
      <c r="C167" s="121" t="s">
        <v>1681</v>
      </c>
      <c r="D167" s="177">
        <v>235.58</v>
      </c>
      <c r="E167" s="177">
        <v>13.67</v>
      </c>
      <c r="F167" s="176">
        <v>0</v>
      </c>
      <c r="G167" s="176">
        <f t="shared" si="8"/>
        <v>249.25</v>
      </c>
      <c r="H167" s="177">
        <v>235.58</v>
      </c>
      <c r="I167" s="177">
        <v>14.27</v>
      </c>
      <c r="J167" s="177">
        <v>13.67</v>
      </c>
      <c r="K167" s="176">
        <v>7.2</v>
      </c>
      <c r="L167" s="178">
        <f t="shared" si="9"/>
        <v>270.72000000000003</v>
      </c>
      <c r="M167" s="146" t="s">
        <v>1570</v>
      </c>
      <c r="N167" s="147">
        <v>4</v>
      </c>
      <c r="O167" s="148">
        <v>7.2</v>
      </c>
      <c r="P167" s="159" t="s">
        <v>1557</v>
      </c>
      <c r="Q167" s="159" t="s">
        <v>662</v>
      </c>
      <c r="R167" s="159" t="s">
        <v>662</v>
      </c>
      <c r="S167" s="159" t="s">
        <v>662</v>
      </c>
      <c r="T167" s="166" t="s">
        <v>1570</v>
      </c>
      <c r="U167" s="159">
        <v>4</v>
      </c>
      <c r="V167" s="145">
        <v>0</v>
      </c>
      <c r="W167" s="152" t="s">
        <v>1557</v>
      </c>
      <c r="X167" s="153">
        <v>0</v>
      </c>
      <c r="Y167" s="154" t="s">
        <v>1557</v>
      </c>
      <c r="Z167" s="156">
        <v>0.13340174999999999</v>
      </c>
      <c r="AA167" s="157" t="s">
        <v>662</v>
      </c>
      <c r="AB167" s="158">
        <v>9.1395274999999998E-2</v>
      </c>
      <c r="AC167" s="159" t="s">
        <v>662</v>
      </c>
      <c r="AD167" s="155">
        <v>0.98280885500000004</v>
      </c>
      <c r="AE167" s="155" t="s">
        <v>1557</v>
      </c>
      <c r="AF167" s="160" t="s">
        <v>667</v>
      </c>
      <c r="AG167" s="160" t="s">
        <v>662</v>
      </c>
      <c r="AH167" s="168">
        <v>0.85499999999999998</v>
      </c>
      <c r="AI167" s="169" t="s">
        <v>1557</v>
      </c>
    </row>
    <row r="168" spans="1:35" ht="18.75" customHeight="1" thickBot="1" x14ac:dyDescent="0.35">
      <c r="A168" s="125" t="s">
        <v>1791</v>
      </c>
      <c r="B168" s="121">
        <v>9032401</v>
      </c>
      <c r="C168" s="121" t="s">
        <v>1681</v>
      </c>
      <c r="D168" s="177">
        <v>230.41</v>
      </c>
      <c r="E168" s="177">
        <v>13.67</v>
      </c>
      <c r="F168" s="176">
        <v>0</v>
      </c>
      <c r="G168" s="176">
        <f t="shared" si="8"/>
        <v>244.07999999999998</v>
      </c>
      <c r="H168" s="177">
        <v>230.41</v>
      </c>
      <c r="I168" s="177">
        <v>14.27</v>
      </c>
      <c r="J168" s="177">
        <v>13.67</v>
      </c>
      <c r="K168" s="176">
        <v>0</v>
      </c>
      <c r="L168" s="178">
        <f t="shared" si="9"/>
        <v>258.35000000000002</v>
      </c>
      <c r="M168" s="146" t="s">
        <v>1571</v>
      </c>
      <c r="N168" s="147" t="s">
        <v>1680</v>
      </c>
      <c r="O168" s="148">
        <v>0</v>
      </c>
      <c r="P168" s="159" t="s">
        <v>1557</v>
      </c>
      <c r="Q168" s="159" t="s">
        <v>662</v>
      </c>
      <c r="R168" s="159" t="s">
        <v>1557</v>
      </c>
      <c r="S168" s="159" t="s">
        <v>662</v>
      </c>
      <c r="T168" s="166" t="s">
        <v>1571</v>
      </c>
      <c r="U168" s="159" t="s">
        <v>1680</v>
      </c>
      <c r="V168" s="145">
        <v>0</v>
      </c>
      <c r="W168" s="152" t="s">
        <v>1557</v>
      </c>
      <c r="X168" s="153">
        <v>3.8593674999999994E-2</v>
      </c>
      <c r="Y168" s="154" t="s">
        <v>662</v>
      </c>
      <c r="Z168" s="156">
        <v>0.16183909999999999</v>
      </c>
      <c r="AA168" s="157" t="s">
        <v>662</v>
      </c>
      <c r="AB168" s="158">
        <v>0.106123575</v>
      </c>
      <c r="AC168" s="159" t="s">
        <v>662</v>
      </c>
      <c r="AD168" s="155">
        <v>0.980762825</v>
      </c>
      <c r="AE168" s="155" t="s">
        <v>1557</v>
      </c>
      <c r="AF168" s="160">
        <v>1.2204090000000001E-2</v>
      </c>
      <c r="AG168" s="160" t="s">
        <v>1557</v>
      </c>
      <c r="AH168" s="168">
        <v>0.82499999999999996</v>
      </c>
      <c r="AI168" s="169" t="s">
        <v>1557</v>
      </c>
    </row>
    <row r="169" spans="1:35" ht="18.75" customHeight="1" thickBot="1" x14ac:dyDescent="0.35">
      <c r="A169" s="125" t="s">
        <v>1792</v>
      </c>
      <c r="B169" s="121">
        <v>5608104</v>
      </c>
      <c r="C169" s="121" t="s">
        <v>1681</v>
      </c>
      <c r="D169" s="177">
        <v>229.82</v>
      </c>
      <c r="E169" s="177">
        <v>13.67</v>
      </c>
      <c r="F169" s="176">
        <v>9</v>
      </c>
      <c r="G169" s="176">
        <f t="shared" si="8"/>
        <v>252.48999999999998</v>
      </c>
      <c r="H169" s="177">
        <v>229.82</v>
      </c>
      <c r="I169" s="177">
        <v>14.27</v>
      </c>
      <c r="J169" s="177">
        <v>13.67</v>
      </c>
      <c r="K169" s="176">
        <v>9</v>
      </c>
      <c r="L169" s="178">
        <f t="shared" si="9"/>
        <v>266.76</v>
      </c>
      <c r="M169" s="146" t="s">
        <v>1570</v>
      </c>
      <c r="N169" s="147">
        <v>5</v>
      </c>
      <c r="O169" s="148">
        <v>9</v>
      </c>
      <c r="P169" s="159" t="s">
        <v>1557</v>
      </c>
      <c r="Q169" s="159" t="s">
        <v>662</v>
      </c>
      <c r="R169" s="159" t="s">
        <v>662</v>
      </c>
      <c r="S169" s="159" t="s">
        <v>662</v>
      </c>
      <c r="T169" s="166" t="s">
        <v>1570</v>
      </c>
      <c r="U169" s="159">
        <v>5</v>
      </c>
      <c r="V169" s="145">
        <v>0</v>
      </c>
      <c r="W169" s="152" t="s">
        <v>1557</v>
      </c>
      <c r="X169" s="153">
        <v>2.3774749999999997E-2</v>
      </c>
      <c r="Y169" s="154" t="s">
        <v>1557</v>
      </c>
      <c r="Z169" s="156">
        <v>2.2868125000000003E-2</v>
      </c>
      <c r="AA169" s="157" t="s">
        <v>1557</v>
      </c>
      <c r="AB169" s="158">
        <v>0.12831337499999998</v>
      </c>
      <c r="AC169" s="159" t="s">
        <v>662</v>
      </c>
      <c r="AD169" s="155">
        <v>0.99484536000000001</v>
      </c>
      <c r="AE169" s="155" t="s">
        <v>1557</v>
      </c>
      <c r="AF169" s="160">
        <v>1.9432430000000001E-2</v>
      </c>
      <c r="AG169" s="160" t="s">
        <v>662</v>
      </c>
      <c r="AH169" s="168">
        <v>0.89999999999999991</v>
      </c>
      <c r="AI169" s="169" t="s">
        <v>1557</v>
      </c>
    </row>
    <row r="170" spans="1:35" ht="18.75" customHeight="1" thickBot="1" x14ac:dyDescent="0.35">
      <c r="A170" s="125" t="s">
        <v>1793</v>
      </c>
      <c r="B170" s="121">
        <v>4498101</v>
      </c>
      <c r="C170" s="121" t="s">
        <v>1681</v>
      </c>
      <c r="D170" s="177">
        <v>241.12</v>
      </c>
      <c r="E170" s="174">
        <v>0</v>
      </c>
      <c r="F170" s="176">
        <v>5.4</v>
      </c>
      <c r="G170" s="176">
        <f t="shared" si="8"/>
        <v>246.52</v>
      </c>
      <c r="H170" s="177">
        <v>241.12</v>
      </c>
      <c r="I170" s="177">
        <v>14.27</v>
      </c>
      <c r="J170" s="174">
        <v>0</v>
      </c>
      <c r="K170" s="176">
        <v>0</v>
      </c>
      <c r="L170" s="178">
        <f t="shared" si="9"/>
        <v>255.39000000000001</v>
      </c>
      <c r="M170" s="146" t="s">
        <v>1571</v>
      </c>
      <c r="N170" s="147" t="s">
        <v>1680</v>
      </c>
      <c r="O170" s="148">
        <v>0</v>
      </c>
      <c r="P170" s="159" t="s">
        <v>662</v>
      </c>
      <c r="Q170" s="159" t="s">
        <v>662</v>
      </c>
      <c r="R170" s="159" t="s">
        <v>662</v>
      </c>
      <c r="S170" s="159" t="s">
        <v>662</v>
      </c>
      <c r="T170" s="166" t="s">
        <v>1571</v>
      </c>
      <c r="U170" s="159" t="s">
        <v>1680</v>
      </c>
      <c r="V170" s="145">
        <v>0</v>
      </c>
      <c r="W170" s="152" t="s">
        <v>1557</v>
      </c>
      <c r="X170" s="153">
        <v>0.05</v>
      </c>
      <c r="Y170" s="154" t="s">
        <v>662</v>
      </c>
      <c r="Z170" s="156">
        <v>0.1</v>
      </c>
      <c r="AA170" s="157" t="s">
        <v>1557</v>
      </c>
      <c r="AB170" s="158" t="s">
        <v>667</v>
      </c>
      <c r="AC170" s="159" t="s">
        <v>662</v>
      </c>
      <c r="AD170" s="155">
        <v>1</v>
      </c>
      <c r="AE170" s="155" t="s">
        <v>662</v>
      </c>
      <c r="AF170" s="160">
        <v>2.0899999999999998E-2</v>
      </c>
      <c r="AG170" s="160" t="s">
        <v>662</v>
      </c>
      <c r="AH170" s="168" t="s">
        <v>1680</v>
      </c>
      <c r="AI170" s="169" t="s">
        <v>662</v>
      </c>
    </row>
    <row r="171" spans="1:35" ht="18.75" customHeight="1" thickBot="1" x14ac:dyDescent="0.35">
      <c r="A171" s="125" t="s">
        <v>1794</v>
      </c>
      <c r="B171" s="121">
        <v>4485203</v>
      </c>
      <c r="C171" s="121" t="s">
        <v>1681</v>
      </c>
      <c r="D171" s="177">
        <v>231.79</v>
      </c>
      <c r="E171" s="177">
        <v>13.67</v>
      </c>
      <c r="F171" s="176">
        <v>7.2</v>
      </c>
      <c r="G171" s="176">
        <f t="shared" si="8"/>
        <v>252.65999999999997</v>
      </c>
      <c r="H171" s="177">
        <v>231.79</v>
      </c>
      <c r="I171" s="177">
        <v>14.27</v>
      </c>
      <c r="J171" s="177">
        <v>13.67</v>
      </c>
      <c r="K171" s="176">
        <v>10.8</v>
      </c>
      <c r="L171" s="178">
        <f t="shared" si="9"/>
        <v>270.53000000000003</v>
      </c>
      <c r="M171" s="146" t="s">
        <v>1570</v>
      </c>
      <c r="N171" s="147">
        <v>6</v>
      </c>
      <c r="O171" s="148">
        <v>10.8</v>
      </c>
      <c r="P171" s="159" t="s">
        <v>1557</v>
      </c>
      <c r="Q171" s="159" t="s">
        <v>662</v>
      </c>
      <c r="R171" s="159" t="s">
        <v>662</v>
      </c>
      <c r="S171" s="159" t="s">
        <v>662</v>
      </c>
      <c r="T171" s="166" t="s">
        <v>1570</v>
      </c>
      <c r="U171" s="159">
        <v>6</v>
      </c>
      <c r="V171" s="145">
        <v>0</v>
      </c>
      <c r="W171" s="152" t="s">
        <v>1557</v>
      </c>
      <c r="X171" s="153">
        <v>1.661495E-2</v>
      </c>
      <c r="Y171" s="154" t="s">
        <v>1557</v>
      </c>
      <c r="Z171" s="156">
        <v>0</v>
      </c>
      <c r="AA171" s="157" t="s">
        <v>1557</v>
      </c>
      <c r="AB171" s="158">
        <v>4.21558E-2</v>
      </c>
      <c r="AC171" s="159" t="s">
        <v>1557</v>
      </c>
      <c r="AD171" s="155">
        <v>1</v>
      </c>
      <c r="AE171" s="155" t="s">
        <v>1557</v>
      </c>
      <c r="AF171" s="160">
        <v>1.6448540000000001E-2</v>
      </c>
      <c r="AG171" s="160" t="s">
        <v>662</v>
      </c>
      <c r="AH171" s="168">
        <v>0.93500000000000005</v>
      </c>
      <c r="AI171" s="169" t="s">
        <v>1557</v>
      </c>
    </row>
    <row r="172" spans="1:35" ht="18.75" customHeight="1" thickBot="1" x14ac:dyDescent="0.35">
      <c r="A172" s="125" t="s">
        <v>422</v>
      </c>
      <c r="B172" s="121">
        <v>4489900</v>
      </c>
      <c r="C172" s="121" t="s">
        <v>1681</v>
      </c>
      <c r="D172" s="177">
        <v>239.24</v>
      </c>
      <c r="E172" s="177">
        <v>13.67</v>
      </c>
      <c r="F172" s="176">
        <v>9</v>
      </c>
      <c r="G172" s="176">
        <f t="shared" si="8"/>
        <v>261.90999999999997</v>
      </c>
      <c r="H172" s="177">
        <v>239.24</v>
      </c>
      <c r="I172" s="177">
        <v>14.27</v>
      </c>
      <c r="J172" s="177">
        <v>13.67</v>
      </c>
      <c r="K172" s="176">
        <v>9</v>
      </c>
      <c r="L172" s="178">
        <f t="shared" si="9"/>
        <v>276.18</v>
      </c>
      <c r="M172" s="146" t="s">
        <v>1570</v>
      </c>
      <c r="N172" s="147">
        <v>5</v>
      </c>
      <c r="O172" s="148">
        <v>9</v>
      </c>
      <c r="P172" s="159" t="s">
        <v>1557</v>
      </c>
      <c r="Q172" s="159" t="s">
        <v>662</v>
      </c>
      <c r="R172" s="159" t="s">
        <v>662</v>
      </c>
      <c r="S172" s="159" t="s">
        <v>662</v>
      </c>
      <c r="T172" s="166" t="s">
        <v>1570</v>
      </c>
      <c r="U172" s="159">
        <v>5</v>
      </c>
      <c r="V172" s="145">
        <v>0</v>
      </c>
      <c r="W172" s="152" t="s">
        <v>1557</v>
      </c>
      <c r="X172" s="153">
        <v>3.1591974999999994E-2</v>
      </c>
      <c r="Y172" s="154" t="s">
        <v>662</v>
      </c>
      <c r="Z172" s="156">
        <v>3.8707125000000002E-2</v>
      </c>
      <c r="AA172" s="157" t="s">
        <v>1557</v>
      </c>
      <c r="AB172" s="158">
        <v>5.6196000000000003E-2</v>
      </c>
      <c r="AC172" s="159" t="s">
        <v>1557</v>
      </c>
      <c r="AD172" s="155">
        <v>0.976116765</v>
      </c>
      <c r="AE172" s="155" t="s">
        <v>1557</v>
      </c>
      <c r="AF172" s="160">
        <v>1.9206520000000001E-2</v>
      </c>
      <c r="AG172" s="160" t="s">
        <v>662</v>
      </c>
      <c r="AH172" s="168">
        <v>0.91500000000000004</v>
      </c>
      <c r="AI172" s="169" t="s">
        <v>1557</v>
      </c>
    </row>
    <row r="173" spans="1:35" ht="18.75" customHeight="1" thickBot="1" x14ac:dyDescent="0.35">
      <c r="A173" s="125" t="s">
        <v>1795</v>
      </c>
      <c r="B173" s="121">
        <v>4498500</v>
      </c>
      <c r="C173" s="121" t="s">
        <v>1681</v>
      </c>
      <c r="D173" s="177">
        <v>237.61</v>
      </c>
      <c r="E173" s="177">
        <v>13.67</v>
      </c>
      <c r="F173" s="176">
        <v>9</v>
      </c>
      <c r="G173" s="176">
        <f t="shared" si="8"/>
        <v>260.27999999999997</v>
      </c>
      <c r="H173" s="177">
        <v>237.61</v>
      </c>
      <c r="I173" s="177">
        <v>14.27</v>
      </c>
      <c r="J173" s="177">
        <v>13.67</v>
      </c>
      <c r="K173" s="176">
        <v>5.4</v>
      </c>
      <c r="L173" s="178">
        <f t="shared" si="9"/>
        <v>270.95</v>
      </c>
      <c r="M173" s="146" t="s">
        <v>1570</v>
      </c>
      <c r="N173" s="147">
        <v>3</v>
      </c>
      <c r="O173" s="148">
        <v>5.4</v>
      </c>
      <c r="P173" s="159" t="s">
        <v>1557</v>
      </c>
      <c r="Q173" s="159" t="s">
        <v>662</v>
      </c>
      <c r="R173" s="159" t="s">
        <v>662</v>
      </c>
      <c r="S173" s="159" t="s">
        <v>662</v>
      </c>
      <c r="T173" s="166" t="s">
        <v>1570</v>
      </c>
      <c r="U173" s="159">
        <v>3</v>
      </c>
      <c r="V173" s="145">
        <v>0</v>
      </c>
      <c r="W173" s="152" t="s">
        <v>1557</v>
      </c>
      <c r="X173" s="153">
        <v>6.6359525000000003E-2</v>
      </c>
      <c r="Y173" s="154" t="s">
        <v>662</v>
      </c>
      <c r="Z173" s="156">
        <v>0.16850854999999998</v>
      </c>
      <c r="AA173" s="157" t="s">
        <v>662</v>
      </c>
      <c r="AB173" s="158">
        <v>5.2138124999999994E-2</v>
      </c>
      <c r="AC173" s="159" t="s">
        <v>1557</v>
      </c>
      <c r="AD173" s="155">
        <v>0.9838709699999999</v>
      </c>
      <c r="AE173" s="155" t="s">
        <v>1557</v>
      </c>
      <c r="AF173" s="160">
        <v>1.6655369999999999E-2</v>
      </c>
      <c r="AG173" s="160" t="s">
        <v>662</v>
      </c>
      <c r="AH173" s="168" t="s">
        <v>1573</v>
      </c>
      <c r="AI173" s="169" t="s">
        <v>662</v>
      </c>
    </row>
    <row r="174" spans="1:35" ht="18.75" customHeight="1" thickBot="1" x14ac:dyDescent="0.35">
      <c r="A174" s="125" t="s">
        <v>1796</v>
      </c>
      <c r="B174" s="121">
        <v>4476905</v>
      </c>
      <c r="C174" s="121" t="s">
        <v>1681</v>
      </c>
      <c r="D174" s="177">
        <v>241.51</v>
      </c>
      <c r="E174" s="177">
        <v>13.67</v>
      </c>
      <c r="F174" s="176">
        <v>7.2</v>
      </c>
      <c r="G174" s="176">
        <f t="shared" si="8"/>
        <v>262.38</v>
      </c>
      <c r="H174" s="177">
        <v>241.51</v>
      </c>
      <c r="I174" s="177">
        <v>14.27</v>
      </c>
      <c r="J174" s="177">
        <v>13.67</v>
      </c>
      <c r="K174" s="176">
        <v>0</v>
      </c>
      <c r="L174" s="178">
        <f t="shared" si="9"/>
        <v>269.45</v>
      </c>
      <c r="M174" s="146" t="s">
        <v>1571</v>
      </c>
      <c r="N174" s="147" t="s">
        <v>1680</v>
      </c>
      <c r="O174" s="148">
        <v>0</v>
      </c>
      <c r="P174" s="159" t="s">
        <v>662</v>
      </c>
      <c r="Q174" s="159" t="s">
        <v>662</v>
      </c>
      <c r="R174" s="159" t="s">
        <v>662</v>
      </c>
      <c r="S174" s="159" t="s">
        <v>662</v>
      </c>
      <c r="T174" s="166" t="s">
        <v>1571</v>
      </c>
      <c r="U174" s="159" t="s">
        <v>1680</v>
      </c>
      <c r="V174" s="145">
        <v>0</v>
      </c>
      <c r="W174" s="152" t="s">
        <v>1557</v>
      </c>
      <c r="X174" s="153">
        <v>7.3985899999999993E-2</v>
      </c>
      <c r="Y174" s="154" t="s">
        <v>662</v>
      </c>
      <c r="Z174" s="156">
        <v>8.5800699999999994E-2</v>
      </c>
      <c r="AA174" s="157" t="s">
        <v>1557</v>
      </c>
      <c r="AB174" s="158">
        <v>0.13645527499999999</v>
      </c>
      <c r="AC174" s="159" t="s">
        <v>662</v>
      </c>
      <c r="AD174" s="155">
        <v>1</v>
      </c>
      <c r="AE174" s="155" t="s">
        <v>1557</v>
      </c>
      <c r="AF174" s="160">
        <v>2.629194E-2</v>
      </c>
      <c r="AG174" s="160" t="s">
        <v>662</v>
      </c>
      <c r="AH174" s="168" t="s">
        <v>1680</v>
      </c>
      <c r="AI174" s="169" t="s">
        <v>662</v>
      </c>
    </row>
    <row r="175" spans="1:35" ht="18.75" customHeight="1" thickBot="1" x14ac:dyDescent="0.35">
      <c r="A175" s="125" t="s">
        <v>1797</v>
      </c>
      <c r="B175" s="121">
        <v>4483600</v>
      </c>
      <c r="C175" s="121" t="s">
        <v>1681</v>
      </c>
      <c r="D175" s="177">
        <v>249.6</v>
      </c>
      <c r="E175" s="177">
        <v>13.67</v>
      </c>
      <c r="F175" s="176">
        <v>9</v>
      </c>
      <c r="G175" s="176">
        <f t="shared" si="8"/>
        <v>272.27</v>
      </c>
      <c r="H175" s="177">
        <v>249.6</v>
      </c>
      <c r="I175" s="177">
        <v>14.27</v>
      </c>
      <c r="J175" s="177">
        <v>13.67</v>
      </c>
      <c r="K175" s="176">
        <v>7.2</v>
      </c>
      <c r="L175" s="178">
        <f t="shared" si="9"/>
        <v>284.74</v>
      </c>
      <c r="M175" s="146" t="s">
        <v>1570</v>
      </c>
      <c r="N175" s="147">
        <v>4</v>
      </c>
      <c r="O175" s="148">
        <v>7.2</v>
      </c>
      <c r="P175" s="159" t="s">
        <v>1557</v>
      </c>
      <c r="Q175" s="159" t="s">
        <v>662</v>
      </c>
      <c r="R175" s="159" t="s">
        <v>662</v>
      </c>
      <c r="S175" s="159" t="s">
        <v>662</v>
      </c>
      <c r="T175" s="166" t="s">
        <v>1570</v>
      </c>
      <c r="U175" s="159">
        <v>4</v>
      </c>
      <c r="V175" s="145">
        <v>0</v>
      </c>
      <c r="W175" s="152" t="s">
        <v>1557</v>
      </c>
      <c r="X175" s="153">
        <v>3.89643E-2</v>
      </c>
      <c r="Y175" s="154" t="s">
        <v>662</v>
      </c>
      <c r="Z175" s="156">
        <v>8.7955550000000007E-2</v>
      </c>
      <c r="AA175" s="157" t="s">
        <v>1557</v>
      </c>
      <c r="AB175" s="158">
        <v>0.114968925</v>
      </c>
      <c r="AC175" s="159" t="s">
        <v>662</v>
      </c>
      <c r="AD175" s="155">
        <v>1</v>
      </c>
      <c r="AE175" s="155" t="s">
        <v>1557</v>
      </c>
      <c r="AF175" s="160">
        <v>1.7698729999999999E-2</v>
      </c>
      <c r="AG175" s="160" t="s">
        <v>662</v>
      </c>
      <c r="AH175" s="168">
        <v>0.79</v>
      </c>
      <c r="AI175" s="169" t="s">
        <v>1557</v>
      </c>
    </row>
    <row r="176" spans="1:35" ht="18.75" customHeight="1" thickBot="1" x14ac:dyDescent="0.35">
      <c r="A176" s="123" t="s">
        <v>1798</v>
      </c>
      <c r="B176" s="121">
        <v>852490</v>
      </c>
      <c r="C176" s="121" t="s">
        <v>1681</v>
      </c>
      <c r="D176" s="177">
        <v>224.67</v>
      </c>
      <c r="E176" s="175">
        <v>13.67</v>
      </c>
      <c r="F176" s="174">
        <v>0</v>
      </c>
      <c r="G176" s="176">
        <f t="shared" si="8"/>
        <v>238.33999999999997</v>
      </c>
      <c r="H176" s="177">
        <v>224.67</v>
      </c>
      <c r="I176" s="177">
        <v>14.27</v>
      </c>
      <c r="J176" s="175">
        <v>13.67</v>
      </c>
      <c r="K176" s="176">
        <v>0</v>
      </c>
      <c r="L176" s="178">
        <f t="shared" si="9"/>
        <v>252.60999999999999</v>
      </c>
      <c r="M176" s="146" t="s">
        <v>1571</v>
      </c>
      <c r="N176" s="147" t="s">
        <v>1680</v>
      </c>
      <c r="O176" s="148">
        <v>0</v>
      </c>
      <c r="P176" s="159" t="s">
        <v>1557</v>
      </c>
      <c r="Q176" s="159" t="s">
        <v>662</v>
      </c>
      <c r="R176" s="159" t="s">
        <v>1557</v>
      </c>
      <c r="S176" s="159" t="s">
        <v>662</v>
      </c>
      <c r="T176" s="166" t="s">
        <v>1571</v>
      </c>
      <c r="U176" s="159" t="s">
        <v>1680</v>
      </c>
      <c r="V176" s="145">
        <v>0</v>
      </c>
      <c r="W176" s="152" t="s">
        <v>1557</v>
      </c>
      <c r="X176" s="153">
        <v>1.252965E-2</v>
      </c>
      <c r="Y176" s="154" t="s">
        <v>1557</v>
      </c>
      <c r="Z176" s="156">
        <v>0.232632325</v>
      </c>
      <c r="AA176" s="157" t="s">
        <v>662</v>
      </c>
      <c r="AB176" s="158">
        <v>0.13662805</v>
      </c>
      <c r="AC176" s="159" t="s">
        <v>662</v>
      </c>
      <c r="AD176" s="155">
        <v>0.94972602500000003</v>
      </c>
      <c r="AE176" s="155" t="s">
        <v>662</v>
      </c>
      <c r="AF176" s="160">
        <v>2.3610799999999998E-2</v>
      </c>
      <c r="AG176" s="160" t="s">
        <v>662</v>
      </c>
      <c r="AH176" s="168">
        <v>0.85499999999999998</v>
      </c>
      <c r="AI176" s="169" t="s">
        <v>1557</v>
      </c>
    </row>
    <row r="177" spans="1:35" ht="18.75" customHeight="1" thickBot="1" x14ac:dyDescent="0.35">
      <c r="A177" s="210" t="s">
        <v>431</v>
      </c>
      <c r="B177" s="220">
        <v>263222</v>
      </c>
      <c r="C177" s="220" t="s">
        <v>1681</v>
      </c>
      <c r="D177" s="177">
        <v>241.16</v>
      </c>
      <c r="E177" s="177">
        <v>13.67</v>
      </c>
      <c r="F177" s="176">
        <v>0</v>
      </c>
      <c r="G177" s="176">
        <f t="shared" si="8"/>
        <v>254.82999999999998</v>
      </c>
      <c r="H177" s="177">
        <v>241.16</v>
      </c>
      <c r="I177" s="177">
        <v>14.27</v>
      </c>
      <c r="J177" s="177">
        <v>13.67</v>
      </c>
      <c r="K177" s="176">
        <v>0</v>
      </c>
      <c r="L177" s="178">
        <f t="shared" si="9"/>
        <v>269.10000000000002</v>
      </c>
      <c r="M177" s="146" t="s">
        <v>1571</v>
      </c>
      <c r="N177" s="147" t="s">
        <v>1680</v>
      </c>
      <c r="O177" s="148">
        <v>0</v>
      </c>
      <c r="P177" s="159" t="s">
        <v>1557</v>
      </c>
      <c r="Q177" s="159" t="s">
        <v>1557</v>
      </c>
      <c r="R177" s="159" t="s">
        <v>662</v>
      </c>
      <c r="S177" s="159" t="s">
        <v>662</v>
      </c>
      <c r="T177" s="166" t="s">
        <v>1571</v>
      </c>
      <c r="U177" s="159" t="s">
        <v>1680</v>
      </c>
      <c r="V177" s="145">
        <v>0</v>
      </c>
      <c r="W177" s="152" t="s">
        <v>1557</v>
      </c>
      <c r="X177" s="153">
        <v>1.3217250000000002E-2</v>
      </c>
      <c r="Y177" s="154" t="s">
        <v>1557</v>
      </c>
      <c r="Z177" s="156">
        <v>6.337219999999999E-2</v>
      </c>
      <c r="AA177" s="157" t="s">
        <v>1557</v>
      </c>
      <c r="AB177" s="158">
        <v>8.6462049999999999E-2</v>
      </c>
      <c r="AC177" s="159" t="s">
        <v>662</v>
      </c>
      <c r="AD177" s="155">
        <v>0.98704284499999995</v>
      </c>
      <c r="AE177" s="155" t="s">
        <v>1557</v>
      </c>
      <c r="AF177" s="160">
        <v>1.0489399999999999E-2</v>
      </c>
      <c r="AG177" s="160" t="s">
        <v>1557</v>
      </c>
      <c r="AH177" s="168">
        <v>0.78500000000000003</v>
      </c>
      <c r="AI177" s="169" t="s">
        <v>1557</v>
      </c>
    </row>
    <row r="178" spans="1:35" ht="18.75" customHeight="1" thickBot="1" x14ac:dyDescent="0.35">
      <c r="A178" s="125" t="s">
        <v>432</v>
      </c>
      <c r="B178" s="121">
        <v>7225008</v>
      </c>
      <c r="C178" s="121" t="s">
        <v>1681</v>
      </c>
      <c r="D178" s="177">
        <v>232.5</v>
      </c>
      <c r="E178" s="174">
        <v>0</v>
      </c>
      <c r="F178" s="176">
        <v>9</v>
      </c>
      <c r="G178" s="176">
        <f t="shared" si="8"/>
        <v>241.5</v>
      </c>
      <c r="H178" s="177">
        <v>232.5</v>
      </c>
      <c r="I178" s="177">
        <v>14.27</v>
      </c>
      <c r="J178" s="174">
        <v>0</v>
      </c>
      <c r="K178" s="176">
        <v>9</v>
      </c>
      <c r="L178" s="178">
        <f t="shared" si="9"/>
        <v>255.77</v>
      </c>
      <c r="M178" s="146" t="s">
        <v>1570</v>
      </c>
      <c r="N178" s="147">
        <v>5</v>
      </c>
      <c r="O178" s="148">
        <v>9</v>
      </c>
      <c r="P178" s="159" t="s">
        <v>1557</v>
      </c>
      <c r="Q178" s="159" t="s">
        <v>662</v>
      </c>
      <c r="R178" s="159" t="s">
        <v>662</v>
      </c>
      <c r="S178" s="159" t="s">
        <v>662</v>
      </c>
      <c r="T178" s="166" t="s">
        <v>1570</v>
      </c>
      <c r="U178" s="159">
        <v>5</v>
      </c>
      <c r="V178" s="145">
        <v>0</v>
      </c>
      <c r="W178" s="152" t="s">
        <v>1557</v>
      </c>
      <c r="X178" s="153">
        <v>4.0738125E-2</v>
      </c>
      <c r="Y178" s="154" t="s">
        <v>662</v>
      </c>
      <c r="Z178" s="156">
        <v>2.0666249999999997E-2</v>
      </c>
      <c r="AA178" s="157" t="s">
        <v>1557</v>
      </c>
      <c r="AB178" s="158">
        <v>6.4555200000000007E-2</v>
      </c>
      <c r="AC178" s="159" t="s">
        <v>1557</v>
      </c>
      <c r="AD178" s="155">
        <v>0.98780488000000011</v>
      </c>
      <c r="AE178" s="155" t="s">
        <v>1557</v>
      </c>
      <c r="AF178" s="160">
        <v>1.21569E-2</v>
      </c>
      <c r="AG178" s="160" t="s">
        <v>1557</v>
      </c>
      <c r="AH178" s="168" t="s">
        <v>1573</v>
      </c>
      <c r="AI178" s="169" t="s">
        <v>662</v>
      </c>
    </row>
    <row r="179" spans="1:35" ht="18.75" customHeight="1" thickBot="1" x14ac:dyDescent="0.35">
      <c r="A179" s="319" t="s">
        <v>433</v>
      </c>
      <c r="B179" s="265">
        <v>372846</v>
      </c>
      <c r="C179" s="121" t="s">
        <v>1681</v>
      </c>
      <c r="D179" s="177">
        <v>252.19</v>
      </c>
      <c r="E179" s="177">
        <v>13.67</v>
      </c>
      <c r="F179" s="176">
        <v>10.8</v>
      </c>
      <c r="G179" s="176">
        <f t="shared" si="8"/>
        <v>276.66000000000003</v>
      </c>
      <c r="H179" s="177">
        <v>252.19</v>
      </c>
      <c r="I179" s="177">
        <v>14.27</v>
      </c>
      <c r="J179" s="177">
        <v>13.67</v>
      </c>
      <c r="K179" s="176">
        <v>0</v>
      </c>
      <c r="L179" s="176">
        <f t="shared" si="9"/>
        <v>280.13</v>
      </c>
      <c r="M179" s="146" t="s">
        <v>1571</v>
      </c>
      <c r="N179" s="147" t="s">
        <v>1680</v>
      </c>
      <c r="O179" s="148">
        <v>0</v>
      </c>
      <c r="P179" s="159" t="s">
        <v>1557</v>
      </c>
      <c r="Q179" s="159" t="s">
        <v>662</v>
      </c>
      <c r="R179" s="159" t="s">
        <v>662</v>
      </c>
      <c r="S179" s="247" t="s">
        <v>1557</v>
      </c>
      <c r="T179" s="259" t="s">
        <v>1571</v>
      </c>
      <c r="U179" s="247" t="s">
        <v>1680</v>
      </c>
      <c r="V179" s="145">
        <v>2.9415999999999999E-3</v>
      </c>
      <c r="W179" s="152" t="s">
        <v>662</v>
      </c>
      <c r="X179" s="153">
        <v>4.395075E-3</v>
      </c>
      <c r="Y179" s="154" t="s">
        <v>1557</v>
      </c>
      <c r="Z179" s="156">
        <v>0</v>
      </c>
      <c r="AA179" s="157" t="s">
        <v>1557</v>
      </c>
      <c r="AB179" s="158">
        <v>9.4805449999999999E-2</v>
      </c>
      <c r="AC179" s="159" t="s">
        <v>662</v>
      </c>
      <c r="AD179" s="155">
        <v>0.88648648500000005</v>
      </c>
      <c r="AE179" s="155" t="s">
        <v>662</v>
      </c>
      <c r="AF179" s="160">
        <v>2.0415119999999998E-2</v>
      </c>
      <c r="AG179" s="160" t="s">
        <v>662</v>
      </c>
      <c r="AH179" s="168">
        <v>0.875</v>
      </c>
      <c r="AI179" s="169" t="s">
        <v>1557</v>
      </c>
    </row>
    <row r="180" spans="1:35" ht="18.75" customHeight="1" thickBot="1" x14ac:dyDescent="0.35">
      <c r="A180" s="125" t="s">
        <v>1799</v>
      </c>
      <c r="B180" s="121">
        <v>5076102</v>
      </c>
      <c r="C180" s="121" t="s">
        <v>1681</v>
      </c>
      <c r="D180" s="177">
        <v>246.37</v>
      </c>
      <c r="E180" s="177">
        <v>13.67</v>
      </c>
      <c r="F180" s="176">
        <v>10.8</v>
      </c>
      <c r="G180" s="176">
        <f t="shared" si="8"/>
        <v>270.84000000000003</v>
      </c>
      <c r="H180" s="177">
        <v>246.37</v>
      </c>
      <c r="I180" s="177">
        <v>14.27</v>
      </c>
      <c r="J180" s="177">
        <v>13.67</v>
      </c>
      <c r="K180" s="176">
        <v>9</v>
      </c>
      <c r="L180" s="178">
        <f t="shared" si="9"/>
        <v>283.31</v>
      </c>
      <c r="M180" s="146" t="s">
        <v>1570</v>
      </c>
      <c r="N180" s="147">
        <v>5</v>
      </c>
      <c r="O180" s="148">
        <v>9</v>
      </c>
      <c r="P180" s="159" t="s">
        <v>1557</v>
      </c>
      <c r="Q180" s="159" t="s">
        <v>662</v>
      </c>
      <c r="R180" s="159" t="s">
        <v>662</v>
      </c>
      <c r="S180" s="159" t="s">
        <v>662</v>
      </c>
      <c r="T180" s="166" t="s">
        <v>1570</v>
      </c>
      <c r="U180" s="159">
        <v>5</v>
      </c>
      <c r="V180" s="145">
        <v>0</v>
      </c>
      <c r="W180" s="152" t="s">
        <v>1557</v>
      </c>
      <c r="X180" s="153">
        <v>2.6173724999999998E-2</v>
      </c>
      <c r="Y180" s="154" t="s">
        <v>662</v>
      </c>
      <c r="Z180" s="156">
        <v>3.2829825000000007E-2</v>
      </c>
      <c r="AA180" s="157" t="s">
        <v>1557</v>
      </c>
      <c r="AB180" s="158">
        <v>2.5558224999999997E-2</v>
      </c>
      <c r="AC180" s="159" t="s">
        <v>1557</v>
      </c>
      <c r="AD180" s="155">
        <v>0.996551725</v>
      </c>
      <c r="AE180" s="155" t="s">
        <v>1557</v>
      </c>
      <c r="AF180" s="160">
        <v>1.5832289999999999E-2</v>
      </c>
      <c r="AG180" s="160" t="s">
        <v>662</v>
      </c>
      <c r="AH180" s="168">
        <v>0.79</v>
      </c>
      <c r="AI180" s="169" t="s">
        <v>1557</v>
      </c>
    </row>
    <row r="181" spans="1:35" ht="18.75" customHeight="1" thickBot="1" x14ac:dyDescent="0.35">
      <c r="A181" s="125" t="s">
        <v>437</v>
      </c>
      <c r="B181" s="121">
        <v>4485602</v>
      </c>
      <c r="C181" s="121" t="s">
        <v>1681</v>
      </c>
      <c r="D181" s="177">
        <v>237.18</v>
      </c>
      <c r="E181" s="177">
        <v>13.67</v>
      </c>
      <c r="F181" s="176">
        <v>3.6</v>
      </c>
      <c r="G181" s="176">
        <f t="shared" si="8"/>
        <v>254.45</v>
      </c>
      <c r="H181" s="177">
        <v>237.18</v>
      </c>
      <c r="I181" s="177">
        <v>14.27</v>
      </c>
      <c r="J181" s="177">
        <v>13.67</v>
      </c>
      <c r="K181" s="176">
        <v>3.6</v>
      </c>
      <c r="L181" s="178">
        <f t="shared" si="9"/>
        <v>268.72000000000003</v>
      </c>
      <c r="M181" s="146" t="s">
        <v>1570</v>
      </c>
      <c r="N181" s="147">
        <v>2</v>
      </c>
      <c r="O181" s="148">
        <v>3.6</v>
      </c>
      <c r="P181" s="159" t="s">
        <v>1557</v>
      </c>
      <c r="Q181" s="159" t="s">
        <v>662</v>
      </c>
      <c r="R181" s="159" t="s">
        <v>662</v>
      </c>
      <c r="S181" s="159" t="s">
        <v>662</v>
      </c>
      <c r="T181" s="166" t="s">
        <v>1570</v>
      </c>
      <c r="U181" s="159">
        <v>2</v>
      </c>
      <c r="V181" s="145">
        <v>4.0794999999999998E-2</v>
      </c>
      <c r="W181" s="152" t="s">
        <v>662</v>
      </c>
      <c r="X181" s="153">
        <v>1.0328175E-2</v>
      </c>
      <c r="Y181" s="154" t="s">
        <v>1557</v>
      </c>
      <c r="Z181" s="156">
        <v>0.19010645000000001</v>
      </c>
      <c r="AA181" s="157" t="s">
        <v>662</v>
      </c>
      <c r="AB181" s="158">
        <v>0.15846642499999999</v>
      </c>
      <c r="AC181" s="159" t="s">
        <v>662</v>
      </c>
      <c r="AD181" s="155">
        <v>0.99425287500000004</v>
      </c>
      <c r="AE181" s="155" t="s">
        <v>1557</v>
      </c>
      <c r="AF181" s="160">
        <v>1.858448E-2</v>
      </c>
      <c r="AG181" s="160" t="s">
        <v>662</v>
      </c>
      <c r="AH181" s="168" t="s">
        <v>1573</v>
      </c>
      <c r="AI181" s="169" t="s">
        <v>662</v>
      </c>
    </row>
    <row r="182" spans="1:35" ht="18.75" customHeight="1" thickBot="1" x14ac:dyDescent="0.35">
      <c r="A182" s="125" t="s">
        <v>439</v>
      </c>
      <c r="B182" s="121">
        <v>426148</v>
      </c>
      <c r="C182" s="121" t="s">
        <v>1681</v>
      </c>
      <c r="D182" s="177">
        <v>240.95</v>
      </c>
      <c r="E182" s="177">
        <v>13.67</v>
      </c>
      <c r="F182" s="176">
        <v>10.8</v>
      </c>
      <c r="G182" s="176">
        <f t="shared" si="8"/>
        <v>265.41999999999996</v>
      </c>
      <c r="H182" s="177">
        <v>240.95</v>
      </c>
      <c r="I182" s="177">
        <v>14.27</v>
      </c>
      <c r="J182" s="177">
        <v>13.67</v>
      </c>
      <c r="K182" s="176">
        <v>9</v>
      </c>
      <c r="L182" s="178">
        <f t="shared" si="9"/>
        <v>277.89</v>
      </c>
      <c r="M182" s="146" t="s">
        <v>1570</v>
      </c>
      <c r="N182" s="147">
        <v>5</v>
      </c>
      <c r="O182" s="148">
        <v>9</v>
      </c>
      <c r="P182" s="159" t="s">
        <v>1557</v>
      </c>
      <c r="Q182" s="159" t="s">
        <v>662</v>
      </c>
      <c r="R182" s="159" t="s">
        <v>662</v>
      </c>
      <c r="S182" s="159" t="s">
        <v>662</v>
      </c>
      <c r="T182" s="166" t="s">
        <v>1570</v>
      </c>
      <c r="U182" s="159">
        <v>5</v>
      </c>
      <c r="V182" s="145">
        <v>0</v>
      </c>
      <c r="W182" s="152" t="s">
        <v>1557</v>
      </c>
      <c r="X182" s="153">
        <v>3.9137699999999997E-2</v>
      </c>
      <c r="Y182" s="154" t="s">
        <v>662</v>
      </c>
      <c r="Z182" s="156">
        <v>0.14442349999999998</v>
      </c>
      <c r="AA182" s="157" t="s">
        <v>662</v>
      </c>
      <c r="AB182" s="158">
        <v>6.4821025000000004E-2</v>
      </c>
      <c r="AC182" s="159" t="s">
        <v>1557</v>
      </c>
      <c r="AD182" s="155">
        <v>1</v>
      </c>
      <c r="AE182" s="155" t="s">
        <v>1557</v>
      </c>
      <c r="AF182" s="160">
        <v>1.3069859999999999E-2</v>
      </c>
      <c r="AG182" s="160" t="s">
        <v>1557</v>
      </c>
      <c r="AH182" s="168">
        <v>0.98499999999999999</v>
      </c>
      <c r="AI182" s="169" t="s">
        <v>1557</v>
      </c>
    </row>
    <row r="183" spans="1:35" ht="18.75" customHeight="1" thickBot="1" x14ac:dyDescent="0.35">
      <c r="A183" s="125" t="s">
        <v>441</v>
      </c>
      <c r="B183" s="121">
        <v>4492609</v>
      </c>
      <c r="C183" s="121" t="s">
        <v>1681</v>
      </c>
      <c r="D183" s="177">
        <v>251.14</v>
      </c>
      <c r="E183" s="177">
        <v>13.67</v>
      </c>
      <c r="F183" s="176">
        <v>9</v>
      </c>
      <c r="G183" s="176">
        <f t="shared" si="8"/>
        <v>273.81</v>
      </c>
      <c r="H183" s="177">
        <v>251.14</v>
      </c>
      <c r="I183" s="177">
        <v>14.27</v>
      </c>
      <c r="J183" s="177">
        <v>13.67</v>
      </c>
      <c r="K183" s="176">
        <v>9</v>
      </c>
      <c r="L183" s="178">
        <f t="shared" si="9"/>
        <v>288.08</v>
      </c>
      <c r="M183" s="146" t="s">
        <v>1570</v>
      </c>
      <c r="N183" s="147">
        <v>5</v>
      </c>
      <c r="O183" s="148">
        <v>9</v>
      </c>
      <c r="P183" s="159" t="s">
        <v>1557</v>
      </c>
      <c r="Q183" s="159" t="s">
        <v>662</v>
      </c>
      <c r="R183" s="159" t="s">
        <v>662</v>
      </c>
      <c r="S183" s="159" t="s">
        <v>662</v>
      </c>
      <c r="T183" s="166" t="s">
        <v>1570</v>
      </c>
      <c r="U183" s="159">
        <v>5</v>
      </c>
      <c r="V183" s="145">
        <v>0</v>
      </c>
      <c r="W183" s="152" t="s">
        <v>1557</v>
      </c>
      <c r="X183" s="153">
        <v>5.3289349999999999E-2</v>
      </c>
      <c r="Y183" s="154" t="s">
        <v>662</v>
      </c>
      <c r="Z183" s="156">
        <v>6.8674125000000003E-2</v>
      </c>
      <c r="AA183" s="157" t="s">
        <v>1557</v>
      </c>
      <c r="AB183" s="158">
        <v>7.0138999999999993E-2</v>
      </c>
      <c r="AC183" s="159" t="s">
        <v>1557</v>
      </c>
      <c r="AD183" s="155">
        <v>0.99193548499999995</v>
      </c>
      <c r="AE183" s="155" t="s">
        <v>1557</v>
      </c>
      <c r="AF183" s="160">
        <v>1.391592E-2</v>
      </c>
      <c r="AG183" s="160" t="s">
        <v>1557</v>
      </c>
      <c r="AH183" s="168" t="s">
        <v>1573</v>
      </c>
      <c r="AI183" s="169" t="s">
        <v>662</v>
      </c>
    </row>
    <row r="184" spans="1:35" ht="18.75" customHeight="1" thickBot="1" x14ac:dyDescent="0.35">
      <c r="A184" s="125" t="s">
        <v>444</v>
      </c>
      <c r="B184" s="121">
        <v>4492200</v>
      </c>
      <c r="C184" s="121" t="s">
        <v>1681</v>
      </c>
      <c r="D184" s="177">
        <v>242.16</v>
      </c>
      <c r="E184" s="177">
        <v>13.67</v>
      </c>
      <c r="F184" s="176">
        <v>7.2</v>
      </c>
      <c r="G184" s="176">
        <f t="shared" si="8"/>
        <v>263.02999999999997</v>
      </c>
      <c r="H184" s="177">
        <v>242.16</v>
      </c>
      <c r="I184" s="177">
        <v>14.27</v>
      </c>
      <c r="J184" s="177">
        <v>13.67</v>
      </c>
      <c r="K184" s="176">
        <v>7.2</v>
      </c>
      <c r="L184" s="178">
        <f t="shared" si="9"/>
        <v>277.3</v>
      </c>
      <c r="M184" s="146" t="s">
        <v>1570</v>
      </c>
      <c r="N184" s="147">
        <v>4</v>
      </c>
      <c r="O184" s="148">
        <v>7.2</v>
      </c>
      <c r="P184" s="159" t="s">
        <v>1557</v>
      </c>
      <c r="Q184" s="159" t="s">
        <v>662</v>
      </c>
      <c r="R184" s="159" t="s">
        <v>662</v>
      </c>
      <c r="S184" s="159" t="s">
        <v>662</v>
      </c>
      <c r="T184" s="166" t="s">
        <v>1570</v>
      </c>
      <c r="U184" s="159">
        <v>4</v>
      </c>
      <c r="V184" s="145">
        <v>0</v>
      </c>
      <c r="W184" s="152" t="s">
        <v>1557</v>
      </c>
      <c r="X184" s="153">
        <v>3.5268674999999999E-2</v>
      </c>
      <c r="Y184" s="154" t="s">
        <v>662</v>
      </c>
      <c r="Z184" s="156">
        <v>0.12378349999999999</v>
      </c>
      <c r="AA184" s="157" t="s">
        <v>662</v>
      </c>
      <c r="AB184" s="158">
        <v>0.127039825</v>
      </c>
      <c r="AC184" s="159" t="s">
        <v>662</v>
      </c>
      <c r="AD184" s="155">
        <v>0.9856939950000001</v>
      </c>
      <c r="AE184" s="155" t="s">
        <v>1557</v>
      </c>
      <c r="AF184" s="160">
        <v>1.0974950000000001E-2</v>
      </c>
      <c r="AG184" s="160" t="s">
        <v>1557</v>
      </c>
      <c r="AH184" s="168">
        <v>0.86</v>
      </c>
      <c r="AI184" s="169" t="s">
        <v>1557</v>
      </c>
    </row>
    <row r="185" spans="1:35" ht="18.75" customHeight="1" thickBot="1" x14ac:dyDescent="0.35">
      <c r="A185" s="125" t="s">
        <v>445</v>
      </c>
      <c r="B185" s="121">
        <v>348252</v>
      </c>
      <c r="C185" s="121" t="s">
        <v>1681</v>
      </c>
      <c r="D185" s="177">
        <v>243.56</v>
      </c>
      <c r="E185" s="177">
        <v>13.67</v>
      </c>
      <c r="F185" s="176">
        <v>9</v>
      </c>
      <c r="G185" s="176">
        <f t="shared" si="8"/>
        <v>266.23</v>
      </c>
      <c r="H185" s="177">
        <v>243.56</v>
      </c>
      <c r="I185" s="177">
        <v>14.27</v>
      </c>
      <c r="J185" s="177">
        <v>13.67</v>
      </c>
      <c r="K185" s="176">
        <v>7.2</v>
      </c>
      <c r="L185" s="178">
        <f t="shared" si="9"/>
        <v>278.7</v>
      </c>
      <c r="M185" s="146" t="s">
        <v>1570</v>
      </c>
      <c r="N185" s="147">
        <v>4</v>
      </c>
      <c r="O185" s="148">
        <v>7.2</v>
      </c>
      <c r="P185" s="159" t="s">
        <v>1557</v>
      </c>
      <c r="Q185" s="159" t="s">
        <v>662</v>
      </c>
      <c r="R185" s="159" t="s">
        <v>662</v>
      </c>
      <c r="S185" s="159" t="s">
        <v>662</v>
      </c>
      <c r="T185" s="166" t="s">
        <v>1570</v>
      </c>
      <c r="U185" s="159">
        <v>4</v>
      </c>
      <c r="V185" s="145">
        <v>0</v>
      </c>
      <c r="W185" s="152" t="s">
        <v>1557</v>
      </c>
      <c r="X185" s="153">
        <v>1.8785474999999999E-2</v>
      </c>
      <c r="Y185" s="154" t="s">
        <v>1557</v>
      </c>
      <c r="Z185" s="156">
        <v>0.10684522500000002</v>
      </c>
      <c r="AA185" s="157" t="s">
        <v>662</v>
      </c>
      <c r="AB185" s="158">
        <v>9.1048049999999991E-2</v>
      </c>
      <c r="AC185" s="159" t="s">
        <v>662</v>
      </c>
      <c r="AD185" s="155">
        <v>0.98611110999999996</v>
      </c>
      <c r="AE185" s="155" t="s">
        <v>1557</v>
      </c>
      <c r="AF185" s="160">
        <v>1.8773770000000002E-2</v>
      </c>
      <c r="AG185" s="160" t="s">
        <v>662</v>
      </c>
      <c r="AH185" s="168">
        <v>0.8</v>
      </c>
      <c r="AI185" s="169" t="s">
        <v>1557</v>
      </c>
    </row>
    <row r="186" spans="1:35" ht="18.75" customHeight="1" thickBot="1" x14ac:dyDescent="0.35">
      <c r="A186" s="125" t="s">
        <v>1800</v>
      </c>
      <c r="B186" s="121">
        <v>609382</v>
      </c>
      <c r="C186" s="121" t="s">
        <v>1681</v>
      </c>
      <c r="D186" s="177">
        <v>235.51</v>
      </c>
      <c r="E186" s="174">
        <v>0</v>
      </c>
      <c r="F186" s="176">
        <v>0</v>
      </c>
      <c r="G186" s="176">
        <f t="shared" ref="G186:G249" si="10">SUM(D186:F186)</f>
        <v>235.51</v>
      </c>
      <c r="H186" s="177">
        <v>235.51</v>
      </c>
      <c r="I186" s="177">
        <v>14.27</v>
      </c>
      <c r="J186" s="174">
        <v>0</v>
      </c>
      <c r="K186" s="176">
        <v>5.4</v>
      </c>
      <c r="L186" s="178">
        <f t="shared" si="9"/>
        <v>255.18</v>
      </c>
      <c r="M186" s="146" t="s">
        <v>1570</v>
      </c>
      <c r="N186" s="147">
        <v>3</v>
      </c>
      <c r="O186" s="148">
        <v>5.4</v>
      </c>
      <c r="P186" s="159" t="s">
        <v>1557</v>
      </c>
      <c r="Q186" s="159" t="s">
        <v>662</v>
      </c>
      <c r="R186" s="159" t="s">
        <v>662</v>
      </c>
      <c r="S186" s="159" t="s">
        <v>662</v>
      </c>
      <c r="T186" s="166" t="s">
        <v>1570</v>
      </c>
      <c r="U186" s="159">
        <v>3</v>
      </c>
      <c r="V186" s="145">
        <v>0</v>
      </c>
      <c r="W186" s="152" t="s">
        <v>1557</v>
      </c>
      <c r="X186" s="153">
        <v>2.0886925000000001E-2</v>
      </c>
      <c r="Y186" s="154" t="s">
        <v>1557</v>
      </c>
      <c r="Z186" s="156">
        <v>0.1155519</v>
      </c>
      <c r="AA186" s="157" t="s">
        <v>662</v>
      </c>
      <c r="AB186" s="158">
        <v>5.067265E-2</v>
      </c>
      <c r="AC186" s="159" t="s">
        <v>1557</v>
      </c>
      <c r="AD186" s="155">
        <v>0.962962965</v>
      </c>
      <c r="AE186" s="155" t="s">
        <v>662</v>
      </c>
      <c r="AF186" s="160">
        <v>2.0611100000000004E-2</v>
      </c>
      <c r="AG186" s="160" t="s">
        <v>662</v>
      </c>
      <c r="AH186" s="168" t="s">
        <v>1573</v>
      </c>
      <c r="AI186" s="169" t="s">
        <v>662</v>
      </c>
    </row>
    <row r="187" spans="1:35" ht="18.75" customHeight="1" thickBot="1" x14ac:dyDescent="0.35">
      <c r="A187" s="125" t="s">
        <v>1801</v>
      </c>
      <c r="B187" s="275">
        <v>945811</v>
      </c>
      <c r="C187" s="121" t="s">
        <v>1681</v>
      </c>
      <c r="D187" s="177">
        <v>243.62</v>
      </c>
      <c r="E187" s="177">
        <v>13.67</v>
      </c>
      <c r="F187" s="176">
        <v>5.4</v>
      </c>
      <c r="G187" s="176">
        <f t="shared" si="10"/>
        <v>262.69</v>
      </c>
      <c r="H187" s="177">
        <v>243.62</v>
      </c>
      <c r="I187" s="177">
        <v>14.27</v>
      </c>
      <c r="J187" s="177">
        <v>13.67</v>
      </c>
      <c r="K187" s="176">
        <v>9</v>
      </c>
      <c r="L187" s="178">
        <f t="shared" si="9"/>
        <v>280.56</v>
      </c>
      <c r="M187" s="146" t="s">
        <v>1570</v>
      </c>
      <c r="N187" s="147">
        <v>5</v>
      </c>
      <c r="O187" s="148">
        <v>9</v>
      </c>
      <c r="P187" s="159" t="s">
        <v>1557</v>
      </c>
      <c r="Q187" s="159" t="s">
        <v>662</v>
      </c>
      <c r="R187" s="159" t="s">
        <v>662</v>
      </c>
      <c r="S187" s="159" t="s">
        <v>662</v>
      </c>
      <c r="T187" s="166" t="s">
        <v>1570</v>
      </c>
      <c r="U187" s="159">
        <v>5</v>
      </c>
      <c r="V187" s="145">
        <v>0</v>
      </c>
      <c r="W187" s="152" t="s">
        <v>1557</v>
      </c>
      <c r="X187" s="153">
        <v>1.5271274999999999E-2</v>
      </c>
      <c r="Y187" s="154" t="s">
        <v>1557</v>
      </c>
      <c r="Z187" s="156">
        <v>0.11570169999999999</v>
      </c>
      <c r="AA187" s="157" t="s">
        <v>662</v>
      </c>
      <c r="AB187" s="158">
        <v>6.7935049999999997E-2</v>
      </c>
      <c r="AC187" s="159" t="s">
        <v>1557</v>
      </c>
      <c r="AD187" s="155">
        <v>0.97333333499999997</v>
      </c>
      <c r="AE187" s="155" t="s">
        <v>1557</v>
      </c>
      <c r="AF187" s="160">
        <v>1.853059E-2</v>
      </c>
      <c r="AG187" s="160" t="s">
        <v>662</v>
      </c>
      <c r="AH187" s="168">
        <v>0.88</v>
      </c>
      <c r="AI187" s="169" t="s">
        <v>1557</v>
      </c>
    </row>
    <row r="188" spans="1:35" ht="18.75" customHeight="1" thickBot="1" x14ac:dyDescent="0.35">
      <c r="A188" s="125" t="s">
        <v>448</v>
      </c>
      <c r="B188" s="121">
        <v>273031</v>
      </c>
      <c r="C188" s="121" t="s">
        <v>1681</v>
      </c>
      <c r="D188" s="177">
        <v>251.61</v>
      </c>
      <c r="E188" s="177">
        <v>13.67</v>
      </c>
      <c r="F188" s="176">
        <v>9</v>
      </c>
      <c r="G188" s="176">
        <f t="shared" si="10"/>
        <v>274.28000000000003</v>
      </c>
      <c r="H188" s="177">
        <v>251.61</v>
      </c>
      <c r="I188" s="177">
        <v>14.27</v>
      </c>
      <c r="J188" s="177">
        <v>13.67</v>
      </c>
      <c r="K188" s="176">
        <v>10.8</v>
      </c>
      <c r="L188" s="178">
        <f t="shared" si="9"/>
        <v>290.35000000000002</v>
      </c>
      <c r="M188" s="146" t="s">
        <v>1570</v>
      </c>
      <c r="N188" s="147">
        <v>6</v>
      </c>
      <c r="O188" s="148">
        <v>10.8</v>
      </c>
      <c r="P188" s="159" t="s">
        <v>1557</v>
      </c>
      <c r="Q188" s="159" t="s">
        <v>662</v>
      </c>
      <c r="R188" s="159" t="s">
        <v>662</v>
      </c>
      <c r="S188" s="159" t="s">
        <v>662</v>
      </c>
      <c r="T188" s="166" t="s">
        <v>1570</v>
      </c>
      <c r="U188" s="159">
        <v>6</v>
      </c>
      <c r="V188" s="145">
        <v>0</v>
      </c>
      <c r="W188" s="152" t="s">
        <v>1557</v>
      </c>
      <c r="X188" s="153">
        <v>1.8651000000000001E-2</v>
      </c>
      <c r="Y188" s="154" t="s">
        <v>1557</v>
      </c>
      <c r="Z188" s="156">
        <v>5.3124000000000005E-2</v>
      </c>
      <c r="AA188" s="157" t="s">
        <v>1557</v>
      </c>
      <c r="AB188" s="158">
        <v>9.9434099999999997E-2</v>
      </c>
      <c r="AC188" s="159" t="s">
        <v>662</v>
      </c>
      <c r="AD188" s="155">
        <v>0.99186991999999996</v>
      </c>
      <c r="AE188" s="155" t="s">
        <v>1557</v>
      </c>
      <c r="AF188" s="160">
        <v>6.6017999999999997E-3</v>
      </c>
      <c r="AG188" s="160" t="s">
        <v>1557</v>
      </c>
      <c r="AH188" s="168">
        <v>0.97499999999999998</v>
      </c>
      <c r="AI188" s="169" t="s">
        <v>1557</v>
      </c>
    </row>
    <row r="189" spans="1:35" ht="18.75" customHeight="1" thickBot="1" x14ac:dyDescent="0.35">
      <c r="A189" s="125" t="s">
        <v>449</v>
      </c>
      <c r="B189" s="121">
        <v>4491009</v>
      </c>
      <c r="C189" s="121" t="s">
        <v>1681</v>
      </c>
      <c r="D189" s="177">
        <v>242.22</v>
      </c>
      <c r="E189" s="177">
        <v>13.67</v>
      </c>
      <c r="F189" s="176">
        <v>10.8</v>
      </c>
      <c r="G189" s="176">
        <f t="shared" si="10"/>
        <v>266.69</v>
      </c>
      <c r="H189" s="177">
        <v>242.22</v>
      </c>
      <c r="I189" s="177">
        <v>14.27</v>
      </c>
      <c r="J189" s="177">
        <v>13.67</v>
      </c>
      <c r="K189" s="176">
        <v>7.2</v>
      </c>
      <c r="L189" s="178">
        <f t="shared" si="9"/>
        <v>277.36</v>
      </c>
      <c r="M189" s="146" t="s">
        <v>1570</v>
      </c>
      <c r="N189" s="147">
        <v>4</v>
      </c>
      <c r="O189" s="148">
        <v>7.2</v>
      </c>
      <c r="P189" s="159" t="s">
        <v>1557</v>
      </c>
      <c r="Q189" s="159" t="s">
        <v>662</v>
      </c>
      <c r="R189" s="159" t="s">
        <v>662</v>
      </c>
      <c r="S189" s="159" t="s">
        <v>662</v>
      </c>
      <c r="T189" s="166" t="s">
        <v>1570</v>
      </c>
      <c r="U189" s="159">
        <v>4</v>
      </c>
      <c r="V189" s="145">
        <v>0</v>
      </c>
      <c r="W189" s="152" t="s">
        <v>1557</v>
      </c>
      <c r="X189" s="153">
        <v>3.0738075E-2</v>
      </c>
      <c r="Y189" s="154" t="s">
        <v>662</v>
      </c>
      <c r="Z189" s="156">
        <v>6.5910174999999988E-2</v>
      </c>
      <c r="AA189" s="157" t="s">
        <v>1557</v>
      </c>
      <c r="AB189" s="158">
        <v>0.1009509</v>
      </c>
      <c r="AC189" s="159" t="s">
        <v>662</v>
      </c>
      <c r="AD189" s="155">
        <v>1</v>
      </c>
      <c r="AE189" s="155" t="s">
        <v>1557</v>
      </c>
      <c r="AF189" s="160">
        <v>2.3176519999999999E-2</v>
      </c>
      <c r="AG189" s="160" t="s">
        <v>662</v>
      </c>
      <c r="AH189" s="168">
        <v>0.97499999999999998</v>
      </c>
      <c r="AI189" s="169" t="s">
        <v>1557</v>
      </c>
    </row>
    <row r="190" spans="1:35" ht="18.75" customHeight="1" thickBot="1" x14ac:dyDescent="0.35">
      <c r="A190" s="125" t="s">
        <v>1802</v>
      </c>
      <c r="B190" s="121">
        <v>9057706</v>
      </c>
      <c r="C190" s="121" t="s">
        <v>1681</v>
      </c>
      <c r="D190" s="177">
        <v>255.57</v>
      </c>
      <c r="E190" s="177">
        <v>13.67</v>
      </c>
      <c r="F190" s="176">
        <v>10.8</v>
      </c>
      <c r="G190" s="176">
        <f t="shared" si="10"/>
        <v>280.04000000000002</v>
      </c>
      <c r="H190" s="177">
        <v>255.57</v>
      </c>
      <c r="I190" s="177">
        <v>14.27</v>
      </c>
      <c r="J190" s="177">
        <v>13.67</v>
      </c>
      <c r="K190" s="176">
        <v>10.8</v>
      </c>
      <c r="L190" s="178">
        <f t="shared" si="9"/>
        <v>294.31</v>
      </c>
      <c r="M190" s="146" t="s">
        <v>1570</v>
      </c>
      <c r="N190" s="147">
        <v>6</v>
      </c>
      <c r="O190" s="148">
        <v>10.8</v>
      </c>
      <c r="P190" s="159" t="s">
        <v>1557</v>
      </c>
      <c r="Q190" s="159" t="s">
        <v>662</v>
      </c>
      <c r="R190" s="159" t="s">
        <v>662</v>
      </c>
      <c r="S190" s="159" t="s">
        <v>662</v>
      </c>
      <c r="T190" s="166" t="s">
        <v>1570</v>
      </c>
      <c r="U190" s="159">
        <v>6</v>
      </c>
      <c r="V190" s="145">
        <v>0</v>
      </c>
      <c r="W190" s="152" t="s">
        <v>1557</v>
      </c>
      <c r="X190" s="153">
        <v>1.11532E-2</v>
      </c>
      <c r="Y190" s="154" t="s">
        <v>1557</v>
      </c>
      <c r="Z190" s="156">
        <v>0.15128030000000001</v>
      </c>
      <c r="AA190" s="157" t="s">
        <v>662</v>
      </c>
      <c r="AB190" s="158">
        <v>4.7076399999999997E-2</v>
      </c>
      <c r="AC190" s="159" t="s">
        <v>1557</v>
      </c>
      <c r="AD190" s="155">
        <v>1</v>
      </c>
      <c r="AE190" s="155" t="s">
        <v>1557</v>
      </c>
      <c r="AF190" s="160">
        <v>7.2916300000000003E-3</v>
      </c>
      <c r="AG190" s="160" t="s">
        <v>1557</v>
      </c>
      <c r="AH190" s="168">
        <v>1</v>
      </c>
      <c r="AI190" s="169" t="s">
        <v>1557</v>
      </c>
    </row>
    <row r="191" spans="1:35" ht="18.75" customHeight="1" thickBot="1" x14ac:dyDescent="0.35">
      <c r="A191" s="125" t="s">
        <v>453</v>
      </c>
      <c r="B191" s="121">
        <v>7319100</v>
      </c>
      <c r="C191" s="121" t="s">
        <v>1681</v>
      </c>
      <c r="D191" s="177">
        <v>238.82</v>
      </c>
      <c r="E191" s="177">
        <v>13.67</v>
      </c>
      <c r="F191" s="176">
        <v>9</v>
      </c>
      <c r="G191" s="176">
        <f t="shared" si="10"/>
        <v>261.49</v>
      </c>
      <c r="H191" s="177">
        <v>238.82</v>
      </c>
      <c r="I191" s="177">
        <v>14.27</v>
      </c>
      <c r="J191" s="177">
        <v>13.67</v>
      </c>
      <c r="K191" s="176">
        <v>7.2</v>
      </c>
      <c r="L191" s="178">
        <f t="shared" si="9"/>
        <v>273.95999999999998</v>
      </c>
      <c r="M191" s="146" t="s">
        <v>1570</v>
      </c>
      <c r="N191" s="147">
        <v>4</v>
      </c>
      <c r="O191" s="148">
        <v>7.2</v>
      </c>
      <c r="P191" s="159" t="s">
        <v>1557</v>
      </c>
      <c r="Q191" s="159" t="s">
        <v>662</v>
      </c>
      <c r="R191" s="159" t="s">
        <v>662</v>
      </c>
      <c r="S191" s="159" t="s">
        <v>662</v>
      </c>
      <c r="T191" s="166" t="s">
        <v>1570</v>
      </c>
      <c r="U191" s="159">
        <v>4</v>
      </c>
      <c r="V191" s="145">
        <v>0</v>
      </c>
      <c r="W191" s="152" t="s">
        <v>1557</v>
      </c>
      <c r="X191" s="153">
        <v>2.5581074999999998E-2</v>
      </c>
      <c r="Y191" s="154" t="s">
        <v>662</v>
      </c>
      <c r="Z191" s="156">
        <v>6.4964300000000003E-2</v>
      </c>
      <c r="AA191" s="157" t="s">
        <v>1557</v>
      </c>
      <c r="AB191" s="158">
        <v>8.4780499999999995E-2</v>
      </c>
      <c r="AC191" s="159" t="s">
        <v>662</v>
      </c>
      <c r="AD191" s="155">
        <v>0.98746440999999996</v>
      </c>
      <c r="AE191" s="155" t="s">
        <v>1557</v>
      </c>
      <c r="AF191" s="160">
        <v>1.529813E-2</v>
      </c>
      <c r="AG191" s="160" t="s">
        <v>662</v>
      </c>
      <c r="AH191" s="168">
        <v>0.80500000000000005</v>
      </c>
      <c r="AI191" s="169" t="s">
        <v>1557</v>
      </c>
    </row>
    <row r="192" spans="1:35" ht="18.75" customHeight="1" thickBot="1" x14ac:dyDescent="0.35">
      <c r="A192" s="123" t="s">
        <v>1919</v>
      </c>
      <c r="B192" s="121">
        <v>786713</v>
      </c>
      <c r="C192" s="121" t="s">
        <v>1681</v>
      </c>
      <c r="D192" s="177">
        <v>220.12</v>
      </c>
      <c r="E192" s="177">
        <v>13.67</v>
      </c>
      <c r="F192" s="176">
        <v>7.2</v>
      </c>
      <c r="G192" s="176">
        <f t="shared" si="10"/>
        <v>240.98999999999998</v>
      </c>
      <c r="H192" s="177">
        <v>220.12</v>
      </c>
      <c r="I192" s="177">
        <v>14.27</v>
      </c>
      <c r="J192" s="177">
        <v>13.67</v>
      </c>
      <c r="K192" s="176">
        <v>9</v>
      </c>
      <c r="L192" s="178">
        <f t="shared" si="9"/>
        <v>257.06</v>
      </c>
      <c r="M192" s="146" t="s">
        <v>1570</v>
      </c>
      <c r="N192" s="147">
        <v>5</v>
      </c>
      <c r="O192" s="148">
        <v>9</v>
      </c>
      <c r="P192" s="159" t="s">
        <v>1557</v>
      </c>
      <c r="Q192" s="159" t="s">
        <v>662</v>
      </c>
      <c r="R192" s="159" t="s">
        <v>662</v>
      </c>
      <c r="S192" s="159" t="s">
        <v>662</v>
      </c>
      <c r="T192" s="166" t="s">
        <v>1570</v>
      </c>
      <c r="U192" s="159">
        <v>5</v>
      </c>
      <c r="V192" s="145">
        <v>0</v>
      </c>
      <c r="W192" s="152" t="s">
        <v>1557</v>
      </c>
      <c r="X192" s="153">
        <v>1.3558199999999999E-2</v>
      </c>
      <c r="Y192" s="154" t="s">
        <v>1557</v>
      </c>
      <c r="Z192" s="156">
        <v>4.8076999999999998E-3</v>
      </c>
      <c r="AA192" s="157" t="s">
        <v>1557</v>
      </c>
      <c r="AB192" s="158">
        <v>0.10524693333333333</v>
      </c>
      <c r="AC192" s="159" t="s">
        <v>662</v>
      </c>
      <c r="AD192" s="155">
        <v>0.97052348500000007</v>
      </c>
      <c r="AE192" s="155" t="s">
        <v>1557</v>
      </c>
      <c r="AF192" s="160">
        <v>1.7816620000000002E-2</v>
      </c>
      <c r="AG192" s="160" t="s">
        <v>662</v>
      </c>
      <c r="AH192" s="168">
        <v>0.82499999999999996</v>
      </c>
      <c r="AI192" s="169" t="s">
        <v>1557</v>
      </c>
    </row>
    <row r="193" spans="1:35" ht="18.75" customHeight="1" thickBot="1" x14ac:dyDescent="0.35">
      <c r="A193" s="125" t="s">
        <v>456</v>
      </c>
      <c r="B193" s="121">
        <v>8749001</v>
      </c>
      <c r="C193" s="121" t="s">
        <v>1681</v>
      </c>
      <c r="D193" s="177">
        <v>254.87</v>
      </c>
      <c r="E193" s="177">
        <v>13.67</v>
      </c>
      <c r="F193" s="176">
        <v>7.2</v>
      </c>
      <c r="G193" s="176">
        <f t="shared" si="10"/>
        <v>275.74</v>
      </c>
      <c r="H193" s="177">
        <v>254.87</v>
      </c>
      <c r="I193" s="177">
        <v>14.27</v>
      </c>
      <c r="J193" s="177">
        <v>13.67</v>
      </c>
      <c r="K193" s="176">
        <v>5.4</v>
      </c>
      <c r="L193" s="178">
        <f t="shared" si="9"/>
        <v>288.20999999999998</v>
      </c>
      <c r="M193" s="146" t="s">
        <v>1570</v>
      </c>
      <c r="N193" s="147">
        <v>3</v>
      </c>
      <c r="O193" s="148">
        <v>5.4</v>
      </c>
      <c r="P193" s="159" t="s">
        <v>1557</v>
      </c>
      <c r="Q193" s="159" t="s">
        <v>662</v>
      </c>
      <c r="R193" s="159" t="s">
        <v>662</v>
      </c>
      <c r="S193" s="159" t="s">
        <v>662</v>
      </c>
      <c r="T193" s="166" t="s">
        <v>1570</v>
      </c>
      <c r="U193" s="159">
        <v>3</v>
      </c>
      <c r="V193" s="145">
        <v>0</v>
      </c>
      <c r="W193" s="152" t="s">
        <v>1557</v>
      </c>
      <c r="X193" s="153">
        <v>4.9435625000000004E-2</v>
      </c>
      <c r="Y193" s="154" t="s">
        <v>662</v>
      </c>
      <c r="Z193" s="156">
        <v>0.16151100000000002</v>
      </c>
      <c r="AA193" s="157" t="s">
        <v>662</v>
      </c>
      <c r="AB193" s="158">
        <v>8.1852375000000005E-2</v>
      </c>
      <c r="AC193" s="159" t="s">
        <v>662</v>
      </c>
      <c r="AD193" s="155">
        <v>0.98743097999999996</v>
      </c>
      <c r="AE193" s="155" t="s">
        <v>1557</v>
      </c>
      <c r="AF193" s="160">
        <v>2.0712689999999999E-2</v>
      </c>
      <c r="AG193" s="160" t="s">
        <v>662</v>
      </c>
      <c r="AH193" s="168">
        <v>0.83499999999999996</v>
      </c>
      <c r="AI193" s="169" t="s">
        <v>1557</v>
      </c>
    </row>
    <row r="194" spans="1:35" ht="18.75" customHeight="1" thickBot="1" x14ac:dyDescent="0.35">
      <c r="A194" s="125" t="s">
        <v>1803</v>
      </c>
      <c r="B194" s="121">
        <v>4477201</v>
      </c>
      <c r="C194" s="121" t="s">
        <v>1681</v>
      </c>
      <c r="D194" s="177">
        <v>251.57</v>
      </c>
      <c r="E194" s="177">
        <v>13.67</v>
      </c>
      <c r="F194" s="176">
        <v>0</v>
      </c>
      <c r="G194" s="176">
        <f t="shared" si="10"/>
        <v>265.24</v>
      </c>
      <c r="H194" s="177">
        <v>251.57</v>
      </c>
      <c r="I194" s="177">
        <v>14.27</v>
      </c>
      <c r="J194" s="177">
        <v>13.67</v>
      </c>
      <c r="K194" s="176">
        <v>7.2</v>
      </c>
      <c r="L194" s="178">
        <f t="shared" si="9"/>
        <v>286.70999999999998</v>
      </c>
      <c r="M194" s="146" t="s">
        <v>1570</v>
      </c>
      <c r="N194" s="147">
        <v>4</v>
      </c>
      <c r="O194" s="148">
        <v>7.2</v>
      </c>
      <c r="P194" s="159" t="s">
        <v>1557</v>
      </c>
      <c r="Q194" s="159" t="s">
        <v>662</v>
      </c>
      <c r="R194" s="159" t="s">
        <v>662</v>
      </c>
      <c r="S194" s="159" t="s">
        <v>662</v>
      </c>
      <c r="T194" s="166" t="s">
        <v>1570</v>
      </c>
      <c r="U194" s="159">
        <v>4</v>
      </c>
      <c r="V194" s="145">
        <v>0</v>
      </c>
      <c r="W194" s="152" t="s">
        <v>1557</v>
      </c>
      <c r="X194" s="153">
        <v>0</v>
      </c>
      <c r="Y194" s="154" t="s">
        <v>1557</v>
      </c>
      <c r="Z194" s="156">
        <v>0.20952380000000001</v>
      </c>
      <c r="AA194" s="157" t="s">
        <v>662</v>
      </c>
      <c r="AB194" s="158">
        <v>4.7618999999999995E-2</v>
      </c>
      <c r="AC194" s="159" t="s">
        <v>1557</v>
      </c>
      <c r="AD194" s="155">
        <v>1</v>
      </c>
      <c r="AE194" s="155" t="s">
        <v>1557</v>
      </c>
      <c r="AF194" s="160" t="s">
        <v>667</v>
      </c>
      <c r="AG194" s="160" t="s">
        <v>662</v>
      </c>
      <c r="AH194" s="168" t="s">
        <v>1573</v>
      </c>
      <c r="AI194" s="169" t="s">
        <v>662</v>
      </c>
    </row>
    <row r="195" spans="1:35" ht="18.75" customHeight="1" thickBot="1" x14ac:dyDescent="0.35">
      <c r="A195" s="125" t="s">
        <v>1804</v>
      </c>
      <c r="B195" s="121">
        <v>4490509</v>
      </c>
      <c r="C195" s="121" t="s">
        <v>1681</v>
      </c>
      <c r="D195" s="177">
        <v>239.48</v>
      </c>
      <c r="E195" s="177">
        <v>13.67</v>
      </c>
      <c r="F195" s="176">
        <v>0</v>
      </c>
      <c r="G195" s="176">
        <f t="shared" si="10"/>
        <v>253.14999999999998</v>
      </c>
      <c r="H195" s="177">
        <v>239.48</v>
      </c>
      <c r="I195" s="177">
        <v>14.27</v>
      </c>
      <c r="J195" s="177">
        <v>13.67</v>
      </c>
      <c r="K195" s="176">
        <v>9</v>
      </c>
      <c r="L195" s="178">
        <f t="shared" si="9"/>
        <v>276.42</v>
      </c>
      <c r="M195" s="146" t="s">
        <v>1570</v>
      </c>
      <c r="N195" s="147">
        <v>5</v>
      </c>
      <c r="O195" s="148">
        <v>9</v>
      </c>
      <c r="P195" s="159" t="s">
        <v>1557</v>
      </c>
      <c r="Q195" s="159" t="s">
        <v>662</v>
      </c>
      <c r="R195" s="159" t="s">
        <v>662</v>
      </c>
      <c r="S195" s="159" t="s">
        <v>662</v>
      </c>
      <c r="T195" s="166" t="s">
        <v>1570</v>
      </c>
      <c r="U195" s="159">
        <v>5</v>
      </c>
      <c r="V195" s="145">
        <v>0</v>
      </c>
      <c r="W195" s="152" t="s">
        <v>1557</v>
      </c>
      <c r="X195" s="153">
        <v>2.0660024999999999E-2</v>
      </c>
      <c r="Y195" s="154" t="s">
        <v>1557</v>
      </c>
      <c r="Z195" s="156">
        <v>4.9077000000000003E-2</v>
      </c>
      <c r="AA195" s="157" t="s">
        <v>1557</v>
      </c>
      <c r="AB195" s="158">
        <v>0.10280535</v>
      </c>
      <c r="AC195" s="159" t="s">
        <v>662</v>
      </c>
      <c r="AD195" s="155">
        <v>1</v>
      </c>
      <c r="AE195" s="155" t="s">
        <v>1557</v>
      </c>
      <c r="AF195" s="160">
        <v>3.1242200000000001E-2</v>
      </c>
      <c r="AG195" s="160" t="s">
        <v>662</v>
      </c>
      <c r="AH195" s="168">
        <v>0.80499999999999994</v>
      </c>
      <c r="AI195" s="169" t="s">
        <v>1557</v>
      </c>
    </row>
    <row r="196" spans="1:35" ht="18.75" customHeight="1" thickBot="1" x14ac:dyDescent="0.35">
      <c r="A196" s="125" t="s">
        <v>1912</v>
      </c>
      <c r="B196" s="121">
        <v>906867</v>
      </c>
      <c r="C196" s="121" t="s">
        <v>1681</v>
      </c>
      <c r="D196" s="177">
        <v>231.43</v>
      </c>
      <c r="E196" s="177">
        <v>13.67</v>
      </c>
      <c r="F196" s="176">
        <v>7.2</v>
      </c>
      <c r="G196" s="176">
        <f t="shared" si="10"/>
        <v>252.29999999999998</v>
      </c>
      <c r="H196" s="177">
        <v>231.43</v>
      </c>
      <c r="I196" s="177">
        <v>14.27</v>
      </c>
      <c r="J196" s="177">
        <v>13.67</v>
      </c>
      <c r="K196" s="176">
        <v>7.2</v>
      </c>
      <c r="L196" s="178">
        <f t="shared" si="9"/>
        <v>266.57</v>
      </c>
      <c r="M196" s="146" t="s">
        <v>1570</v>
      </c>
      <c r="N196" s="147">
        <v>4</v>
      </c>
      <c r="O196" s="148">
        <v>7.2</v>
      </c>
      <c r="P196" s="159" t="s">
        <v>1557</v>
      </c>
      <c r="Q196" s="159" t="s">
        <v>662</v>
      </c>
      <c r="R196" s="159" t="s">
        <v>662</v>
      </c>
      <c r="S196" s="159" t="s">
        <v>662</v>
      </c>
      <c r="T196" s="166" t="s">
        <v>1570</v>
      </c>
      <c r="U196" s="159">
        <v>4</v>
      </c>
      <c r="V196" s="145">
        <v>0</v>
      </c>
      <c r="W196" s="152" t="s">
        <v>1557</v>
      </c>
      <c r="X196" s="153">
        <v>2.9117299999999999E-2</v>
      </c>
      <c r="Y196" s="154" t="s">
        <v>662</v>
      </c>
      <c r="Z196" s="156">
        <v>0.1195283</v>
      </c>
      <c r="AA196" s="157" t="s">
        <v>662</v>
      </c>
      <c r="AB196" s="158">
        <v>2.2562949999999998E-2</v>
      </c>
      <c r="AC196" s="159" t="s">
        <v>1557</v>
      </c>
      <c r="AD196" s="155">
        <v>0.995</v>
      </c>
      <c r="AE196" s="155" t="s">
        <v>1557</v>
      </c>
      <c r="AF196" s="160">
        <v>1.6228409999999999E-2</v>
      </c>
      <c r="AG196" s="160" t="s">
        <v>662</v>
      </c>
      <c r="AH196" s="168">
        <v>0.94500000000000006</v>
      </c>
      <c r="AI196" s="169" t="s">
        <v>1557</v>
      </c>
    </row>
    <row r="197" spans="1:35" ht="18.75" customHeight="1" thickBot="1" x14ac:dyDescent="0.35">
      <c r="A197" s="125" t="s">
        <v>1805</v>
      </c>
      <c r="B197" s="121">
        <v>4489306</v>
      </c>
      <c r="C197" s="121" t="s">
        <v>1681</v>
      </c>
      <c r="D197" s="177">
        <v>228.64</v>
      </c>
      <c r="E197" s="177">
        <v>13.67</v>
      </c>
      <c r="F197" s="176">
        <v>0</v>
      </c>
      <c r="G197" s="176">
        <f t="shared" si="10"/>
        <v>242.30999999999997</v>
      </c>
      <c r="H197" s="177">
        <v>228.64</v>
      </c>
      <c r="I197" s="177">
        <v>14.27</v>
      </c>
      <c r="J197" s="177">
        <v>13.67</v>
      </c>
      <c r="K197" s="176">
        <v>7.2</v>
      </c>
      <c r="L197" s="178">
        <f t="shared" si="9"/>
        <v>263.77999999999997</v>
      </c>
      <c r="M197" s="146" t="s">
        <v>1570</v>
      </c>
      <c r="N197" s="147">
        <v>4</v>
      </c>
      <c r="O197" s="148">
        <v>7.2</v>
      </c>
      <c r="P197" s="159" t="s">
        <v>1557</v>
      </c>
      <c r="Q197" s="159" t="s">
        <v>662</v>
      </c>
      <c r="R197" s="159" t="s">
        <v>662</v>
      </c>
      <c r="S197" s="159" t="s">
        <v>662</v>
      </c>
      <c r="T197" s="166" t="s">
        <v>1570</v>
      </c>
      <c r="U197" s="159">
        <v>4</v>
      </c>
      <c r="V197" s="145">
        <v>0</v>
      </c>
      <c r="W197" s="152" t="s">
        <v>1557</v>
      </c>
      <c r="X197" s="153">
        <v>4.0129924999999997E-2</v>
      </c>
      <c r="Y197" s="154" t="s">
        <v>662</v>
      </c>
      <c r="Z197" s="156">
        <v>0.10110102500000001</v>
      </c>
      <c r="AA197" s="157" t="s">
        <v>1557</v>
      </c>
      <c r="AB197" s="158">
        <v>0.117294075</v>
      </c>
      <c r="AC197" s="159" t="s">
        <v>662</v>
      </c>
      <c r="AD197" s="155">
        <v>0.98262497000000004</v>
      </c>
      <c r="AE197" s="155" t="s">
        <v>1557</v>
      </c>
      <c r="AF197" s="160">
        <v>3.0337949999999999E-2</v>
      </c>
      <c r="AG197" s="160" t="s">
        <v>662</v>
      </c>
      <c r="AH197" s="168">
        <v>1</v>
      </c>
      <c r="AI197" s="169" t="s">
        <v>1557</v>
      </c>
    </row>
    <row r="198" spans="1:35" ht="18.75" customHeight="1" thickBot="1" x14ac:dyDescent="0.35">
      <c r="A198" s="125" t="s">
        <v>1806</v>
      </c>
      <c r="B198" s="121">
        <v>896977</v>
      </c>
      <c r="C198" s="121" t="s">
        <v>1681</v>
      </c>
      <c r="D198" s="177">
        <v>253.67</v>
      </c>
      <c r="E198" s="177">
        <v>13.67</v>
      </c>
      <c r="F198" s="176">
        <v>9</v>
      </c>
      <c r="G198" s="176">
        <f t="shared" si="10"/>
        <v>276.33999999999997</v>
      </c>
      <c r="H198" s="177">
        <v>253.67</v>
      </c>
      <c r="I198" s="177">
        <v>14.27</v>
      </c>
      <c r="J198" s="177">
        <v>13.67</v>
      </c>
      <c r="K198" s="176">
        <v>5.4</v>
      </c>
      <c r="L198" s="178">
        <f t="shared" si="9"/>
        <v>287.01</v>
      </c>
      <c r="M198" s="146" t="s">
        <v>1570</v>
      </c>
      <c r="N198" s="147">
        <v>3</v>
      </c>
      <c r="O198" s="148">
        <v>5.4</v>
      </c>
      <c r="P198" s="159" t="s">
        <v>1557</v>
      </c>
      <c r="Q198" s="159" t="s">
        <v>662</v>
      </c>
      <c r="R198" s="159" t="s">
        <v>662</v>
      </c>
      <c r="S198" s="159" t="s">
        <v>662</v>
      </c>
      <c r="T198" s="166" t="s">
        <v>1570</v>
      </c>
      <c r="U198" s="159">
        <v>3</v>
      </c>
      <c r="V198" s="145">
        <v>0</v>
      </c>
      <c r="W198" s="152" t="s">
        <v>1557</v>
      </c>
      <c r="X198" s="153">
        <v>3.4406375000000003E-2</v>
      </c>
      <c r="Y198" s="154" t="s">
        <v>662</v>
      </c>
      <c r="Z198" s="156">
        <v>2.7041949999999999E-2</v>
      </c>
      <c r="AA198" s="157" t="s">
        <v>1557</v>
      </c>
      <c r="AB198" s="158">
        <v>0.10169624999999999</v>
      </c>
      <c r="AC198" s="159" t="s">
        <v>662</v>
      </c>
      <c r="AD198" s="155">
        <v>0.87536764499999997</v>
      </c>
      <c r="AE198" s="155" t="s">
        <v>662</v>
      </c>
      <c r="AF198" s="160">
        <v>1.0855109999999999E-2</v>
      </c>
      <c r="AG198" s="160" t="s">
        <v>1557</v>
      </c>
      <c r="AH198" s="168">
        <v>0.72500000000000009</v>
      </c>
      <c r="AI198" s="169" t="s">
        <v>662</v>
      </c>
    </row>
    <row r="199" spans="1:35" ht="18.75" customHeight="1" thickBot="1" x14ac:dyDescent="0.35">
      <c r="A199" s="125" t="s">
        <v>1807</v>
      </c>
      <c r="B199" s="121">
        <v>280917</v>
      </c>
      <c r="C199" s="121" t="s">
        <v>1681</v>
      </c>
      <c r="D199" s="177">
        <v>221.92</v>
      </c>
      <c r="E199" s="177">
        <v>13.67</v>
      </c>
      <c r="F199" s="176">
        <v>5.4</v>
      </c>
      <c r="G199" s="176">
        <f t="shared" si="10"/>
        <v>240.98999999999998</v>
      </c>
      <c r="H199" s="177">
        <v>221.92</v>
      </c>
      <c r="I199" s="177">
        <v>14.27</v>
      </c>
      <c r="J199" s="177">
        <v>13.67</v>
      </c>
      <c r="K199" s="176">
        <v>10.8</v>
      </c>
      <c r="L199" s="178">
        <f t="shared" si="9"/>
        <v>260.65999999999997</v>
      </c>
      <c r="M199" s="146" t="s">
        <v>1570</v>
      </c>
      <c r="N199" s="147">
        <v>6</v>
      </c>
      <c r="O199" s="148">
        <v>10.8</v>
      </c>
      <c r="P199" s="159" t="s">
        <v>1557</v>
      </c>
      <c r="Q199" s="159" t="s">
        <v>662</v>
      </c>
      <c r="R199" s="159" t="s">
        <v>662</v>
      </c>
      <c r="S199" s="159" t="s">
        <v>662</v>
      </c>
      <c r="T199" s="166" t="s">
        <v>1570</v>
      </c>
      <c r="U199" s="159">
        <v>6</v>
      </c>
      <c r="V199" s="145">
        <v>0</v>
      </c>
      <c r="W199" s="152" t="s">
        <v>1557</v>
      </c>
      <c r="X199" s="153">
        <v>2.1751425000000001E-2</v>
      </c>
      <c r="Y199" s="154" t="s">
        <v>1557</v>
      </c>
      <c r="Z199" s="156">
        <v>7.3279425000000009E-2</v>
      </c>
      <c r="AA199" s="157" t="s">
        <v>1557</v>
      </c>
      <c r="AB199" s="158">
        <v>3.7463975000000004E-2</v>
      </c>
      <c r="AC199" s="159" t="s">
        <v>1557</v>
      </c>
      <c r="AD199" s="155">
        <v>1</v>
      </c>
      <c r="AE199" s="155" t="s">
        <v>1557</v>
      </c>
      <c r="AF199" s="160">
        <v>1.6205279999999999E-2</v>
      </c>
      <c r="AG199" s="160" t="s">
        <v>662</v>
      </c>
      <c r="AH199" s="168">
        <v>0.77</v>
      </c>
      <c r="AI199" s="169" t="s">
        <v>1557</v>
      </c>
    </row>
    <row r="200" spans="1:35" ht="18.75" customHeight="1" thickBot="1" x14ac:dyDescent="0.35">
      <c r="A200" s="223" t="s">
        <v>1917</v>
      </c>
      <c r="B200" s="121">
        <v>916960</v>
      </c>
      <c r="C200" s="121" t="s">
        <v>1681</v>
      </c>
      <c r="D200" s="177">
        <v>247.3</v>
      </c>
      <c r="E200" s="177">
        <v>13.67</v>
      </c>
      <c r="F200" s="176">
        <v>7.2</v>
      </c>
      <c r="G200" s="176">
        <f t="shared" si="10"/>
        <v>268.17</v>
      </c>
      <c r="H200" s="177">
        <v>247.3</v>
      </c>
      <c r="I200" s="177">
        <v>14.27</v>
      </c>
      <c r="J200" s="177">
        <v>13.67</v>
      </c>
      <c r="K200" s="176">
        <v>3.6</v>
      </c>
      <c r="L200" s="178">
        <f t="shared" si="9"/>
        <v>278.84000000000003</v>
      </c>
      <c r="M200" s="146" t="s">
        <v>1570</v>
      </c>
      <c r="N200" s="147">
        <v>2</v>
      </c>
      <c r="O200" s="148">
        <v>3.6</v>
      </c>
      <c r="P200" s="159" t="s">
        <v>1557</v>
      </c>
      <c r="Q200" s="159" t="s">
        <v>662</v>
      </c>
      <c r="R200" s="159" t="s">
        <v>662</v>
      </c>
      <c r="S200" s="159" t="s">
        <v>662</v>
      </c>
      <c r="T200" s="166" t="s">
        <v>1570</v>
      </c>
      <c r="U200" s="159">
        <v>2</v>
      </c>
      <c r="V200" s="145">
        <v>1.8797E-3</v>
      </c>
      <c r="W200" s="152" t="s">
        <v>662</v>
      </c>
      <c r="X200" s="153">
        <v>3.1248024999999999E-2</v>
      </c>
      <c r="Y200" s="154" t="s">
        <v>662</v>
      </c>
      <c r="Z200" s="156">
        <v>0.12093627500000001</v>
      </c>
      <c r="AA200" s="157" t="s">
        <v>662</v>
      </c>
      <c r="AB200" s="158">
        <v>6.5955249999999993E-2</v>
      </c>
      <c r="AC200" s="159" t="s">
        <v>1557</v>
      </c>
      <c r="AD200" s="155">
        <v>0.99618320500000002</v>
      </c>
      <c r="AE200" s="155" t="s">
        <v>1557</v>
      </c>
      <c r="AF200" s="160">
        <v>1.7350730000000002E-2</v>
      </c>
      <c r="AG200" s="160" t="s">
        <v>662</v>
      </c>
      <c r="AH200" s="168">
        <v>0.625</v>
      </c>
      <c r="AI200" s="169" t="s">
        <v>662</v>
      </c>
    </row>
    <row r="201" spans="1:35" ht="18.75" customHeight="1" thickBot="1" x14ac:dyDescent="0.35">
      <c r="A201" s="125" t="s">
        <v>1808</v>
      </c>
      <c r="B201" s="121">
        <v>4493605</v>
      </c>
      <c r="C201" s="121" t="s">
        <v>1681</v>
      </c>
      <c r="D201" s="177">
        <v>238.46</v>
      </c>
      <c r="E201" s="177">
        <v>13.67</v>
      </c>
      <c r="F201" s="176">
        <v>5.4</v>
      </c>
      <c r="G201" s="176">
        <f t="shared" si="10"/>
        <v>257.52999999999997</v>
      </c>
      <c r="H201" s="177">
        <v>238.46</v>
      </c>
      <c r="I201" s="177">
        <v>14.27</v>
      </c>
      <c r="J201" s="177">
        <v>13.67</v>
      </c>
      <c r="K201" s="176">
        <v>7.2</v>
      </c>
      <c r="L201" s="178">
        <f t="shared" si="9"/>
        <v>273.60000000000002</v>
      </c>
      <c r="M201" s="146" t="s">
        <v>1570</v>
      </c>
      <c r="N201" s="147">
        <v>4</v>
      </c>
      <c r="O201" s="148">
        <v>7.2</v>
      </c>
      <c r="P201" s="159" t="s">
        <v>1557</v>
      </c>
      <c r="Q201" s="159" t="s">
        <v>662</v>
      </c>
      <c r="R201" s="159" t="s">
        <v>662</v>
      </c>
      <c r="S201" s="159" t="s">
        <v>662</v>
      </c>
      <c r="T201" s="166" t="s">
        <v>1570</v>
      </c>
      <c r="U201" s="159">
        <v>4</v>
      </c>
      <c r="V201" s="145">
        <v>0.16070445</v>
      </c>
      <c r="W201" s="152" t="s">
        <v>662</v>
      </c>
      <c r="X201" s="153">
        <v>6.1967749999999999E-3</v>
      </c>
      <c r="Y201" s="154" t="s">
        <v>1557</v>
      </c>
      <c r="Z201" s="156">
        <v>0.10145539999999999</v>
      </c>
      <c r="AA201" s="157" t="s">
        <v>1557</v>
      </c>
      <c r="AB201" s="158">
        <v>9.1043974999999999E-2</v>
      </c>
      <c r="AC201" s="159" t="s">
        <v>662</v>
      </c>
      <c r="AD201" s="155">
        <v>0.97739463500000001</v>
      </c>
      <c r="AE201" s="155" t="s">
        <v>1557</v>
      </c>
      <c r="AF201" s="160">
        <v>1.729263E-2</v>
      </c>
      <c r="AG201" s="160" t="s">
        <v>662</v>
      </c>
      <c r="AH201" s="168">
        <v>0.98</v>
      </c>
      <c r="AI201" s="169" t="s">
        <v>1557</v>
      </c>
    </row>
    <row r="202" spans="1:35" ht="18.75" customHeight="1" thickBot="1" x14ac:dyDescent="0.35">
      <c r="A202" s="125" t="s">
        <v>470</v>
      </c>
      <c r="B202" s="121">
        <v>352756</v>
      </c>
      <c r="C202" s="121" t="s">
        <v>1681</v>
      </c>
      <c r="D202" s="177">
        <v>218.76</v>
      </c>
      <c r="E202" s="174">
        <v>0</v>
      </c>
      <c r="F202" s="176">
        <v>9</v>
      </c>
      <c r="G202" s="176">
        <f t="shared" si="10"/>
        <v>227.76</v>
      </c>
      <c r="H202" s="177">
        <v>218.76</v>
      </c>
      <c r="I202" s="177">
        <v>14.27</v>
      </c>
      <c r="J202" s="174">
        <v>0</v>
      </c>
      <c r="K202" s="176">
        <v>7.2</v>
      </c>
      <c r="L202" s="178">
        <f t="shared" si="9"/>
        <v>240.23</v>
      </c>
      <c r="M202" s="146" t="s">
        <v>1570</v>
      </c>
      <c r="N202" s="147">
        <v>4</v>
      </c>
      <c r="O202" s="148">
        <v>7.2</v>
      </c>
      <c r="P202" s="159" t="s">
        <v>1557</v>
      </c>
      <c r="Q202" s="159" t="s">
        <v>662</v>
      </c>
      <c r="R202" s="159" t="s">
        <v>662</v>
      </c>
      <c r="S202" s="159" t="s">
        <v>662</v>
      </c>
      <c r="T202" s="166" t="s">
        <v>1570</v>
      </c>
      <c r="U202" s="159">
        <v>4</v>
      </c>
      <c r="V202" s="145">
        <v>0</v>
      </c>
      <c r="W202" s="152" t="s">
        <v>1557</v>
      </c>
      <c r="X202" s="153">
        <v>9.8553249999999998E-3</v>
      </c>
      <c r="Y202" s="154" t="s">
        <v>1557</v>
      </c>
      <c r="Z202" s="156">
        <v>0.442074725</v>
      </c>
      <c r="AA202" s="157" t="s">
        <v>662</v>
      </c>
      <c r="AB202" s="158">
        <v>8.3209599999999995E-2</v>
      </c>
      <c r="AC202" s="159" t="s">
        <v>662</v>
      </c>
      <c r="AD202" s="155">
        <v>0.99752474999999996</v>
      </c>
      <c r="AE202" s="155" t="s">
        <v>1557</v>
      </c>
      <c r="AF202" s="160">
        <v>1.6253839999999999E-2</v>
      </c>
      <c r="AG202" s="160" t="s">
        <v>662</v>
      </c>
      <c r="AH202" s="168">
        <v>0.84</v>
      </c>
      <c r="AI202" s="169" t="s">
        <v>1557</v>
      </c>
    </row>
    <row r="203" spans="1:35" ht="18.75" customHeight="1" thickBot="1" x14ac:dyDescent="0.35">
      <c r="A203" s="125" t="s">
        <v>1809</v>
      </c>
      <c r="B203" s="121">
        <v>347779</v>
      </c>
      <c r="C203" s="121" t="s">
        <v>1681</v>
      </c>
      <c r="D203" s="177">
        <v>220.06</v>
      </c>
      <c r="E203" s="177">
        <v>13.67</v>
      </c>
      <c r="F203" s="176">
        <v>7.2</v>
      </c>
      <c r="G203" s="176">
        <f t="shared" si="10"/>
        <v>240.92999999999998</v>
      </c>
      <c r="H203" s="177">
        <v>220.06</v>
      </c>
      <c r="I203" s="177">
        <v>14.27</v>
      </c>
      <c r="J203" s="177">
        <v>13.67</v>
      </c>
      <c r="K203" s="176">
        <v>5.4</v>
      </c>
      <c r="L203" s="178">
        <f t="shared" si="9"/>
        <v>253.4</v>
      </c>
      <c r="M203" s="146" t="s">
        <v>1570</v>
      </c>
      <c r="N203" s="147">
        <v>3</v>
      </c>
      <c r="O203" s="148">
        <v>5.4</v>
      </c>
      <c r="P203" s="159" t="s">
        <v>1557</v>
      </c>
      <c r="Q203" s="159" t="s">
        <v>662</v>
      </c>
      <c r="R203" s="159" t="s">
        <v>662</v>
      </c>
      <c r="S203" s="159" t="s">
        <v>662</v>
      </c>
      <c r="T203" s="166" t="s">
        <v>1570</v>
      </c>
      <c r="U203" s="159">
        <v>3</v>
      </c>
      <c r="V203" s="145">
        <v>0</v>
      </c>
      <c r="W203" s="152" t="s">
        <v>1557</v>
      </c>
      <c r="X203" s="153">
        <v>2.6094799999999998E-2</v>
      </c>
      <c r="Y203" s="154" t="s">
        <v>662</v>
      </c>
      <c r="Z203" s="156">
        <v>5.1825999999999999E-3</v>
      </c>
      <c r="AA203" s="157" t="s">
        <v>1557</v>
      </c>
      <c r="AB203" s="158">
        <v>8.2797800000000005E-2</v>
      </c>
      <c r="AC203" s="159" t="s">
        <v>662</v>
      </c>
      <c r="AD203" s="155">
        <v>0.9367521350000001</v>
      </c>
      <c r="AE203" s="155" t="s">
        <v>662</v>
      </c>
      <c r="AF203" s="160">
        <v>1.9327240000000002E-2</v>
      </c>
      <c r="AG203" s="160" t="s">
        <v>662</v>
      </c>
      <c r="AH203" s="168">
        <v>0.9</v>
      </c>
      <c r="AI203" s="169" t="s">
        <v>1557</v>
      </c>
    </row>
    <row r="204" spans="1:35" ht="18.75" customHeight="1" thickBot="1" x14ac:dyDescent="0.35">
      <c r="A204" s="125" t="s">
        <v>472</v>
      </c>
      <c r="B204" s="121">
        <v>4473809</v>
      </c>
      <c r="C204" s="121" t="s">
        <v>1681</v>
      </c>
      <c r="D204" s="177">
        <v>220.18</v>
      </c>
      <c r="E204" s="177">
        <v>13.67</v>
      </c>
      <c r="F204" s="176">
        <v>5.4</v>
      </c>
      <c r="G204" s="176">
        <f t="shared" si="10"/>
        <v>239.25</v>
      </c>
      <c r="H204" s="177">
        <v>220.18</v>
      </c>
      <c r="I204" s="177">
        <v>14.27</v>
      </c>
      <c r="J204" s="177">
        <v>13.67</v>
      </c>
      <c r="K204" s="176">
        <v>5.4</v>
      </c>
      <c r="L204" s="178">
        <f t="shared" si="9"/>
        <v>253.52</v>
      </c>
      <c r="M204" s="146" t="s">
        <v>1570</v>
      </c>
      <c r="N204" s="147">
        <v>3</v>
      </c>
      <c r="O204" s="148">
        <v>5.4</v>
      </c>
      <c r="P204" s="159" t="s">
        <v>1557</v>
      </c>
      <c r="Q204" s="159" t="s">
        <v>662</v>
      </c>
      <c r="R204" s="159" t="s">
        <v>662</v>
      </c>
      <c r="S204" s="159" t="s">
        <v>662</v>
      </c>
      <c r="T204" s="166" t="s">
        <v>1570</v>
      </c>
      <c r="U204" s="159">
        <v>3</v>
      </c>
      <c r="V204" s="145">
        <v>0</v>
      </c>
      <c r="W204" s="152" t="s">
        <v>1557</v>
      </c>
      <c r="X204" s="153">
        <v>5.5722925E-2</v>
      </c>
      <c r="Y204" s="154" t="s">
        <v>662</v>
      </c>
      <c r="Z204" s="156">
        <v>0.14475575000000002</v>
      </c>
      <c r="AA204" s="157" t="s">
        <v>662</v>
      </c>
      <c r="AB204" s="158">
        <v>0.1049423</v>
      </c>
      <c r="AC204" s="159" t="s">
        <v>662</v>
      </c>
      <c r="AD204" s="155">
        <v>0.98851482999999996</v>
      </c>
      <c r="AE204" s="155" t="s">
        <v>1557</v>
      </c>
      <c r="AF204" s="160">
        <v>3.2693590000000002E-2</v>
      </c>
      <c r="AG204" s="160" t="s">
        <v>662</v>
      </c>
      <c r="AH204" s="168">
        <v>1</v>
      </c>
      <c r="AI204" s="169" t="s">
        <v>1557</v>
      </c>
    </row>
    <row r="205" spans="1:35" ht="18.75" customHeight="1" thickBot="1" x14ac:dyDescent="0.35">
      <c r="A205" s="125" t="s">
        <v>1810</v>
      </c>
      <c r="B205" s="121">
        <v>124737</v>
      </c>
      <c r="C205" s="121" t="s">
        <v>1681</v>
      </c>
      <c r="D205" s="177">
        <v>242.4</v>
      </c>
      <c r="E205" s="174">
        <v>0</v>
      </c>
      <c r="F205" s="176">
        <v>10.8</v>
      </c>
      <c r="G205" s="176">
        <f t="shared" si="10"/>
        <v>253.20000000000002</v>
      </c>
      <c r="H205" s="177">
        <v>242.4</v>
      </c>
      <c r="I205" s="177">
        <v>14.27</v>
      </c>
      <c r="J205" s="174">
        <v>0</v>
      </c>
      <c r="K205" s="176">
        <v>12.6</v>
      </c>
      <c r="L205" s="178">
        <f t="shared" si="9"/>
        <v>269.27000000000004</v>
      </c>
      <c r="M205" s="146" t="s">
        <v>1570</v>
      </c>
      <c r="N205" s="147">
        <v>7</v>
      </c>
      <c r="O205" s="148">
        <v>12.6</v>
      </c>
      <c r="P205" s="159" t="s">
        <v>1557</v>
      </c>
      <c r="Q205" s="159" t="s">
        <v>662</v>
      </c>
      <c r="R205" s="159" t="s">
        <v>662</v>
      </c>
      <c r="S205" s="159" t="s">
        <v>662</v>
      </c>
      <c r="T205" s="166" t="s">
        <v>1570</v>
      </c>
      <c r="U205" s="159">
        <v>7</v>
      </c>
      <c r="V205" s="145">
        <v>0</v>
      </c>
      <c r="W205" s="152" t="s">
        <v>1557</v>
      </c>
      <c r="X205" s="153">
        <v>3.73135E-3</v>
      </c>
      <c r="Y205" s="154" t="s">
        <v>1557</v>
      </c>
      <c r="Z205" s="156">
        <v>8.0748699999999993E-2</v>
      </c>
      <c r="AA205" s="157" t="s">
        <v>1557</v>
      </c>
      <c r="AB205" s="158">
        <v>1.7638850000000001E-2</v>
      </c>
      <c r="AC205" s="159" t="s">
        <v>1557</v>
      </c>
      <c r="AD205" s="155">
        <v>1</v>
      </c>
      <c r="AE205" s="155" t="s">
        <v>1557</v>
      </c>
      <c r="AF205" s="160">
        <v>7.3256600000000003E-3</v>
      </c>
      <c r="AG205" s="160" t="s">
        <v>1557</v>
      </c>
      <c r="AH205" s="168">
        <v>0.83000000000000007</v>
      </c>
      <c r="AI205" s="169" t="s">
        <v>1557</v>
      </c>
    </row>
    <row r="206" spans="1:35" ht="18.75" customHeight="1" thickBot="1" x14ac:dyDescent="0.35">
      <c r="A206" s="125" t="s">
        <v>1811</v>
      </c>
      <c r="B206" s="121">
        <v>8411204</v>
      </c>
      <c r="C206" s="121" t="s">
        <v>1681</v>
      </c>
      <c r="D206" s="177">
        <v>226.81</v>
      </c>
      <c r="E206" s="177">
        <v>13.67</v>
      </c>
      <c r="F206" s="176">
        <v>0</v>
      </c>
      <c r="G206" s="176">
        <f t="shared" si="10"/>
        <v>240.48</v>
      </c>
      <c r="H206" s="177">
        <v>226.81</v>
      </c>
      <c r="I206" s="177">
        <v>14.27</v>
      </c>
      <c r="J206" s="177">
        <v>13.67</v>
      </c>
      <c r="K206" s="176">
        <v>0</v>
      </c>
      <c r="L206" s="178">
        <f t="shared" si="9"/>
        <v>254.75</v>
      </c>
      <c r="M206" s="146" t="s">
        <v>1571</v>
      </c>
      <c r="N206" s="147" t="s">
        <v>1680</v>
      </c>
      <c r="O206" s="148">
        <v>0</v>
      </c>
      <c r="P206" s="159" t="s">
        <v>662</v>
      </c>
      <c r="Q206" s="159" t="s">
        <v>662</v>
      </c>
      <c r="R206" s="159" t="s">
        <v>1557</v>
      </c>
      <c r="S206" s="159" t="s">
        <v>662</v>
      </c>
      <c r="T206" s="166" t="s">
        <v>1571</v>
      </c>
      <c r="U206" s="159" t="s">
        <v>1680</v>
      </c>
      <c r="V206" s="145">
        <v>0</v>
      </c>
      <c r="W206" s="152" t="s">
        <v>1557</v>
      </c>
      <c r="X206" s="153">
        <v>4.4708999999999999E-2</v>
      </c>
      <c r="Y206" s="154" t="s">
        <v>662</v>
      </c>
      <c r="Z206" s="156">
        <v>0.21901709999999999</v>
      </c>
      <c r="AA206" s="157" t="s">
        <v>662</v>
      </c>
      <c r="AB206" s="158">
        <v>0.12545455</v>
      </c>
      <c r="AC206" s="159" t="s">
        <v>662</v>
      </c>
      <c r="AD206" s="155">
        <v>0.71818996000000013</v>
      </c>
      <c r="AE206" s="155" t="s">
        <v>662</v>
      </c>
      <c r="AF206" s="160">
        <v>2.0414690000000003E-2</v>
      </c>
      <c r="AG206" s="160" t="s">
        <v>662</v>
      </c>
      <c r="AH206" s="168" t="s">
        <v>1680</v>
      </c>
      <c r="AI206" s="169" t="s">
        <v>662</v>
      </c>
    </row>
    <row r="207" spans="1:35" ht="18.75" customHeight="1" thickBot="1" x14ac:dyDescent="0.35">
      <c r="A207" s="125" t="s">
        <v>1812</v>
      </c>
      <c r="B207" s="121">
        <v>4497406</v>
      </c>
      <c r="C207" s="121" t="s">
        <v>1681</v>
      </c>
      <c r="D207" s="177">
        <v>236.34</v>
      </c>
      <c r="E207" s="177">
        <v>13.67</v>
      </c>
      <c r="F207" s="176">
        <v>3.6</v>
      </c>
      <c r="G207" s="176">
        <f t="shared" si="10"/>
        <v>253.60999999999999</v>
      </c>
      <c r="H207" s="177">
        <v>236.34</v>
      </c>
      <c r="I207" s="177">
        <v>14.27</v>
      </c>
      <c r="J207" s="177">
        <v>13.67</v>
      </c>
      <c r="K207" s="176">
        <v>0</v>
      </c>
      <c r="L207" s="178">
        <f t="shared" ref="L207:L270" si="11">SUM(H207:K207)</f>
        <v>264.28000000000003</v>
      </c>
      <c r="M207" s="146" t="s">
        <v>1571</v>
      </c>
      <c r="N207" s="147" t="s">
        <v>1680</v>
      </c>
      <c r="O207" s="148">
        <v>0</v>
      </c>
      <c r="P207" s="159" t="s">
        <v>1557</v>
      </c>
      <c r="Q207" s="159" t="s">
        <v>662</v>
      </c>
      <c r="R207" s="159" t="s">
        <v>1557</v>
      </c>
      <c r="S207" s="159" t="s">
        <v>662</v>
      </c>
      <c r="T207" s="166" t="s">
        <v>1571</v>
      </c>
      <c r="U207" s="159" t="s">
        <v>1680</v>
      </c>
      <c r="V207" s="145">
        <v>0</v>
      </c>
      <c r="W207" s="152" t="s">
        <v>1557</v>
      </c>
      <c r="X207" s="153">
        <v>6.8841324999999995E-2</v>
      </c>
      <c r="Y207" s="154" t="s">
        <v>662</v>
      </c>
      <c r="Z207" s="156">
        <v>0.343067275</v>
      </c>
      <c r="AA207" s="157" t="s">
        <v>662</v>
      </c>
      <c r="AB207" s="158">
        <v>0.141627275</v>
      </c>
      <c r="AC207" s="159" t="s">
        <v>662</v>
      </c>
      <c r="AD207" s="155">
        <v>0.95056216999999998</v>
      </c>
      <c r="AE207" s="155" t="s">
        <v>662</v>
      </c>
      <c r="AF207" s="160">
        <v>1.347961E-2</v>
      </c>
      <c r="AG207" s="160" t="s">
        <v>1557</v>
      </c>
      <c r="AH207" s="168">
        <v>1</v>
      </c>
      <c r="AI207" s="169" t="s">
        <v>1557</v>
      </c>
    </row>
    <row r="208" spans="1:35" ht="18.75" customHeight="1" thickBot="1" x14ac:dyDescent="0.35">
      <c r="A208" s="125" t="s">
        <v>476</v>
      </c>
      <c r="B208" s="121">
        <v>4506502</v>
      </c>
      <c r="C208" s="121" t="s">
        <v>1681</v>
      </c>
      <c r="D208" s="177">
        <v>236.06</v>
      </c>
      <c r="E208" s="177">
        <v>13.67</v>
      </c>
      <c r="F208" s="176">
        <v>10.8</v>
      </c>
      <c r="G208" s="176">
        <f t="shared" si="10"/>
        <v>260.52999999999997</v>
      </c>
      <c r="H208" s="177">
        <v>236.06</v>
      </c>
      <c r="I208" s="177">
        <v>14.27</v>
      </c>
      <c r="J208" s="177">
        <v>13.67</v>
      </c>
      <c r="K208" s="176">
        <v>7.2</v>
      </c>
      <c r="L208" s="178">
        <f t="shared" si="11"/>
        <v>271.2</v>
      </c>
      <c r="M208" s="146" t="s">
        <v>1570</v>
      </c>
      <c r="N208" s="147">
        <v>4</v>
      </c>
      <c r="O208" s="148">
        <v>7.2</v>
      </c>
      <c r="P208" s="159" t="s">
        <v>1557</v>
      </c>
      <c r="Q208" s="159" t="s">
        <v>662</v>
      </c>
      <c r="R208" s="159" t="s">
        <v>662</v>
      </c>
      <c r="S208" s="159" t="s">
        <v>662</v>
      </c>
      <c r="T208" s="166" t="s">
        <v>1570</v>
      </c>
      <c r="U208" s="159">
        <v>4</v>
      </c>
      <c r="V208" s="145">
        <v>0</v>
      </c>
      <c r="W208" s="152" t="s">
        <v>1557</v>
      </c>
      <c r="X208" s="153">
        <v>3.4592225000000004E-2</v>
      </c>
      <c r="Y208" s="154" t="s">
        <v>662</v>
      </c>
      <c r="Z208" s="156">
        <v>8.7230175000000007E-2</v>
      </c>
      <c r="AA208" s="157" t="s">
        <v>1557</v>
      </c>
      <c r="AB208" s="158">
        <v>0.10027525</v>
      </c>
      <c r="AC208" s="159" t="s">
        <v>662</v>
      </c>
      <c r="AD208" s="155">
        <v>0.96774193999999991</v>
      </c>
      <c r="AE208" s="155" t="s">
        <v>662</v>
      </c>
      <c r="AF208" s="160">
        <v>1.156716E-2</v>
      </c>
      <c r="AG208" s="160" t="s">
        <v>1557</v>
      </c>
      <c r="AH208" s="168">
        <v>0.81</v>
      </c>
      <c r="AI208" s="169" t="s">
        <v>1557</v>
      </c>
    </row>
    <row r="209" spans="1:35" ht="18.75" customHeight="1" thickBot="1" x14ac:dyDescent="0.35">
      <c r="A209" s="125" t="s">
        <v>1813</v>
      </c>
      <c r="B209" s="121">
        <v>8365709</v>
      </c>
      <c r="C209" s="121" t="s">
        <v>1681</v>
      </c>
      <c r="D209" s="177">
        <v>250.31</v>
      </c>
      <c r="E209" s="177">
        <v>13.67</v>
      </c>
      <c r="F209" s="176">
        <v>3.6</v>
      </c>
      <c r="G209" s="176">
        <f t="shared" si="10"/>
        <v>267.58000000000004</v>
      </c>
      <c r="H209" s="177">
        <v>250.31</v>
      </c>
      <c r="I209" s="177">
        <v>14.27</v>
      </c>
      <c r="J209" s="177">
        <v>13.67</v>
      </c>
      <c r="K209" s="176">
        <v>0</v>
      </c>
      <c r="L209" s="178">
        <f t="shared" si="11"/>
        <v>278.25</v>
      </c>
      <c r="M209" s="146" t="s">
        <v>1571</v>
      </c>
      <c r="N209" s="147" t="s">
        <v>1680</v>
      </c>
      <c r="O209" s="148">
        <v>0</v>
      </c>
      <c r="P209" s="159" t="s">
        <v>1557</v>
      </c>
      <c r="Q209" s="159" t="s">
        <v>662</v>
      </c>
      <c r="R209" s="159" t="s">
        <v>1557</v>
      </c>
      <c r="S209" s="159" t="s">
        <v>662</v>
      </c>
      <c r="T209" s="166" t="s">
        <v>1571</v>
      </c>
      <c r="U209" s="159" t="s">
        <v>1680</v>
      </c>
      <c r="V209" s="145">
        <v>0</v>
      </c>
      <c r="W209" s="152" t="s">
        <v>1557</v>
      </c>
      <c r="X209" s="153">
        <v>3.0229300000000001E-2</v>
      </c>
      <c r="Y209" s="154" t="s">
        <v>662</v>
      </c>
      <c r="Z209" s="156">
        <v>0.1944015</v>
      </c>
      <c r="AA209" s="157" t="s">
        <v>662</v>
      </c>
      <c r="AB209" s="158">
        <v>8.7787400000000002E-2</v>
      </c>
      <c r="AC209" s="159" t="s">
        <v>662</v>
      </c>
      <c r="AD209" s="155">
        <v>0.91799273000000003</v>
      </c>
      <c r="AE209" s="155" t="s">
        <v>662</v>
      </c>
      <c r="AF209" s="160">
        <v>2.319251E-2</v>
      </c>
      <c r="AG209" s="160" t="s">
        <v>662</v>
      </c>
      <c r="AH209" s="168">
        <v>0.86</v>
      </c>
      <c r="AI209" s="169" t="s">
        <v>1557</v>
      </c>
    </row>
    <row r="210" spans="1:35" s="245" customFormat="1" ht="18.75" customHeight="1" thickBot="1" x14ac:dyDescent="0.35">
      <c r="A210" s="264" t="s">
        <v>1814</v>
      </c>
      <c r="B210" s="265">
        <v>125598</v>
      </c>
      <c r="C210" s="121" t="s">
        <v>1681</v>
      </c>
      <c r="D210" s="177">
        <v>240.2</v>
      </c>
      <c r="E210" s="175">
        <v>13.67</v>
      </c>
      <c r="F210" s="174">
        <v>0</v>
      </c>
      <c r="G210" s="176">
        <f t="shared" si="10"/>
        <v>253.86999999999998</v>
      </c>
      <c r="H210" s="177">
        <v>240.2</v>
      </c>
      <c r="I210" s="175">
        <v>14.27</v>
      </c>
      <c r="J210" s="175">
        <v>13.67</v>
      </c>
      <c r="K210" s="262">
        <v>0</v>
      </c>
      <c r="L210" s="178">
        <f t="shared" si="11"/>
        <v>268.14</v>
      </c>
      <c r="M210" s="187" t="s">
        <v>1571</v>
      </c>
      <c r="N210" s="188" t="s">
        <v>1680</v>
      </c>
      <c r="O210" s="189">
        <v>0</v>
      </c>
      <c r="P210" s="247" t="s">
        <v>1557</v>
      </c>
      <c r="Q210" s="247" t="s">
        <v>662</v>
      </c>
      <c r="R210" s="247" t="s">
        <v>1557</v>
      </c>
      <c r="S210" s="247" t="s">
        <v>1557</v>
      </c>
      <c r="T210" s="259" t="s">
        <v>1571</v>
      </c>
      <c r="U210" s="247" t="s">
        <v>1680</v>
      </c>
      <c r="V210" s="248">
        <v>0</v>
      </c>
      <c r="W210" s="249" t="s">
        <v>1557</v>
      </c>
      <c r="X210" s="250">
        <v>1.9839075000000001E-2</v>
      </c>
      <c r="Y210" s="251" t="s">
        <v>1557</v>
      </c>
      <c r="Z210" s="252">
        <v>0.2457493</v>
      </c>
      <c r="AA210" s="253" t="s">
        <v>662</v>
      </c>
      <c r="AB210" s="254">
        <v>6.2779550000000003E-2</v>
      </c>
      <c r="AC210" s="247" t="s">
        <v>1557</v>
      </c>
      <c r="AD210" s="255">
        <v>0.99180328000000006</v>
      </c>
      <c r="AE210" s="255" t="s">
        <v>1557</v>
      </c>
      <c r="AF210" s="256">
        <v>1.0041580000000001E-2</v>
      </c>
      <c r="AG210" s="256" t="s">
        <v>1557</v>
      </c>
      <c r="AH210" s="257" t="s">
        <v>1572</v>
      </c>
      <c r="AI210" s="258" t="s">
        <v>662</v>
      </c>
    </row>
    <row r="211" spans="1:35" s="245" customFormat="1" ht="18.75" customHeight="1" thickBot="1" x14ac:dyDescent="0.35">
      <c r="A211" s="264" t="s">
        <v>1940</v>
      </c>
      <c r="B211" s="265">
        <v>4506201</v>
      </c>
      <c r="C211" s="121" t="s">
        <v>1681</v>
      </c>
      <c r="D211" s="177">
        <v>245.62</v>
      </c>
      <c r="E211" s="175">
        <v>13.67</v>
      </c>
      <c r="F211" s="174">
        <v>9</v>
      </c>
      <c r="G211" s="176">
        <f t="shared" si="10"/>
        <v>268.29000000000002</v>
      </c>
      <c r="H211" s="177">
        <v>245.62</v>
      </c>
      <c r="I211" s="175">
        <v>14.27</v>
      </c>
      <c r="J211" s="175">
        <v>13.67</v>
      </c>
      <c r="K211" s="174">
        <v>10.8</v>
      </c>
      <c r="L211" s="246">
        <f t="shared" si="11"/>
        <v>284.36</v>
      </c>
      <c r="M211" s="187" t="s">
        <v>1570</v>
      </c>
      <c r="N211" s="188">
        <v>6</v>
      </c>
      <c r="O211" s="189">
        <v>10.8</v>
      </c>
      <c r="P211" s="247" t="s">
        <v>1557</v>
      </c>
      <c r="Q211" s="247" t="s">
        <v>662</v>
      </c>
      <c r="R211" s="247" t="s">
        <v>662</v>
      </c>
      <c r="S211" s="247" t="s">
        <v>662</v>
      </c>
      <c r="T211" s="259" t="s">
        <v>1570</v>
      </c>
      <c r="U211" s="247">
        <v>6</v>
      </c>
      <c r="V211" s="248">
        <v>0</v>
      </c>
      <c r="W211" s="249" t="s">
        <v>1557</v>
      </c>
      <c r="X211" s="250">
        <v>1.2839524999999999E-2</v>
      </c>
      <c r="Y211" s="251" t="s">
        <v>1557</v>
      </c>
      <c r="Z211" s="252">
        <v>7.4983649999999999E-2</v>
      </c>
      <c r="AA211" s="253" t="s">
        <v>1557</v>
      </c>
      <c r="AB211" s="254">
        <v>0.13838515000000001</v>
      </c>
      <c r="AC211" s="247" t="s">
        <v>662</v>
      </c>
      <c r="AD211" s="255">
        <v>1</v>
      </c>
      <c r="AE211" s="255" t="s">
        <v>1557</v>
      </c>
      <c r="AF211" s="256">
        <v>1.1884769999999999E-2</v>
      </c>
      <c r="AG211" s="256" t="s">
        <v>1557</v>
      </c>
      <c r="AH211" s="257">
        <v>0.81499999999999995</v>
      </c>
      <c r="AI211" s="258" t="s">
        <v>1557</v>
      </c>
    </row>
    <row r="212" spans="1:35" ht="18.75" customHeight="1" thickBot="1" x14ac:dyDescent="0.35">
      <c r="A212" s="125" t="s">
        <v>1815</v>
      </c>
      <c r="B212" s="121">
        <v>4478509</v>
      </c>
      <c r="C212" s="121" t="s">
        <v>1681</v>
      </c>
      <c r="D212" s="177">
        <v>239.83</v>
      </c>
      <c r="E212" s="177">
        <v>13.67</v>
      </c>
      <c r="F212" s="176">
        <v>9</v>
      </c>
      <c r="G212" s="176">
        <f t="shared" si="10"/>
        <v>262.5</v>
      </c>
      <c r="H212" s="177">
        <v>239.83</v>
      </c>
      <c r="I212" s="177">
        <v>14.27</v>
      </c>
      <c r="J212" s="177">
        <v>13.67</v>
      </c>
      <c r="K212" s="176">
        <v>9</v>
      </c>
      <c r="L212" s="178">
        <f t="shared" si="11"/>
        <v>276.77000000000004</v>
      </c>
      <c r="M212" s="146" t="s">
        <v>1570</v>
      </c>
      <c r="N212" s="147">
        <v>5</v>
      </c>
      <c r="O212" s="148">
        <v>9</v>
      </c>
      <c r="P212" s="159" t="s">
        <v>1557</v>
      </c>
      <c r="Q212" s="159" t="s">
        <v>662</v>
      </c>
      <c r="R212" s="159" t="s">
        <v>662</v>
      </c>
      <c r="S212" s="159" t="s">
        <v>662</v>
      </c>
      <c r="T212" s="166" t="s">
        <v>1570</v>
      </c>
      <c r="U212" s="159">
        <v>5</v>
      </c>
      <c r="V212" s="145">
        <v>0</v>
      </c>
      <c r="W212" s="152" t="s">
        <v>1557</v>
      </c>
      <c r="X212" s="153">
        <v>3.3225925000000003E-2</v>
      </c>
      <c r="Y212" s="154" t="s">
        <v>662</v>
      </c>
      <c r="Z212" s="156">
        <v>8.692167499999999E-2</v>
      </c>
      <c r="AA212" s="157" t="s">
        <v>1557</v>
      </c>
      <c r="AB212" s="158">
        <v>0.10393375000000002</v>
      </c>
      <c r="AC212" s="159" t="s">
        <v>662</v>
      </c>
      <c r="AD212" s="155">
        <v>1</v>
      </c>
      <c r="AE212" s="155" t="s">
        <v>1557</v>
      </c>
      <c r="AF212" s="160">
        <v>1.452668E-2</v>
      </c>
      <c r="AG212" s="160" t="s">
        <v>1557</v>
      </c>
      <c r="AH212" s="168">
        <v>0.92999999999999994</v>
      </c>
      <c r="AI212" s="169" t="s">
        <v>1557</v>
      </c>
    </row>
    <row r="213" spans="1:35" ht="18.75" customHeight="1" thickBot="1" x14ac:dyDescent="0.35">
      <c r="A213" s="125" t="s">
        <v>1816</v>
      </c>
      <c r="B213" s="121">
        <v>247618</v>
      </c>
      <c r="C213" s="121" t="s">
        <v>1681</v>
      </c>
      <c r="D213" s="177">
        <v>240.59</v>
      </c>
      <c r="E213" s="177">
        <v>13.67</v>
      </c>
      <c r="F213" s="176">
        <v>0</v>
      </c>
      <c r="G213" s="176">
        <f t="shared" si="10"/>
        <v>254.26</v>
      </c>
      <c r="H213" s="177">
        <v>240.59</v>
      </c>
      <c r="I213" s="177">
        <v>14.27</v>
      </c>
      <c r="J213" s="177">
        <v>13.67</v>
      </c>
      <c r="K213" s="176">
        <v>5.4</v>
      </c>
      <c r="L213" s="178">
        <f t="shared" si="11"/>
        <v>273.93</v>
      </c>
      <c r="M213" s="146" t="s">
        <v>1570</v>
      </c>
      <c r="N213" s="147">
        <v>3</v>
      </c>
      <c r="O213" s="148">
        <v>5.4</v>
      </c>
      <c r="P213" s="159" t="s">
        <v>1557</v>
      </c>
      <c r="Q213" s="159" t="s">
        <v>662</v>
      </c>
      <c r="R213" s="159" t="s">
        <v>662</v>
      </c>
      <c r="S213" s="159" t="s">
        <v>662</v>
      </c>
      <c r="T213" s="166" t="s">
        <v>1570</v>
      </c>
      <c r="U213" s="159">
        <v>3</v>
      </c>
      <c r="V213" s="145">
        <v>0</v>
      </c>
      <c r="W213" s="152" t="s">
        <v>1557</v>
      </c>
      <c r="X213" s="153">
        <v>4.0983499999999997E-3</v>
      </c>
      <c r="Y213" s="154" t="s">
        <v>1557</v>
      </c>
      <c r="Z213" s="156">
        <v>0.16213427500000002</v>
      </c>
      <c r="AA213" s="157" t="s">
        <v>662</v>
      </c>
      <c r="AB213" s="158">
        <v>0.14190914999999998</v>
      </c>
      <c r="AC213" s="159" t="s">
        <v>662</v>
      </c>
      <c r="AD213" s="155">
        <v>0.90888594</v>
      </c>
      <c r="AE213" s="155" t="s">
        <v>662</v>
      </c>
      <c r="AF213" s="160">
        <v>1.379553E-2</v>
      </c>
      <c r="AG213" s="160" t="s">
        <v>1557</v>
      </c>
      <c r="AH213" s="168" t="s">
        <v>1573</v>
      </c>
      <c r="AI213" s="169" t="s">
        <v>662</v>
      </c>
    </row>
    <row r="214" spans="1:35" ht="18.75" customHeight="1" thickBot="1" x14ac:dyDescent="0.35">
      <c r="A214" s="125" t="s">
        <v>482</v>
      </c>
      <c r="B214" s="121">
        <v>4464401</v>
      </c>
      <c r="C214" s="121" t="s">
        <v>1681</v>
      </c>
      <c r="D214" s="177">
        <v>229.63</v>
      </c>
      <c r="E214" s="177">
        <v>13.67</v>
      </c>
      <c r="F214" s="176">
        <v>7.2</v>
      </c>
      <c r="G214" s="176">
        <f t="shared" si="10"/>
        <v>250.49999999999997</v>
      </c>
      <c r="H214" s="177">
        <v>229.63</v>
      </c>
      <c r="I214" s="177">
        <v>14.27</v>
      </c>
      <c r="J214" s="177">
        <v>13.67</v>
      </c>
      <c r="K214" s="176">
        <v>10.8</v>
      </c>
      <c r="L214" s="178">
        <f t="shared" si="11"/>
        <v>268.37</v>
      </c>
      <c r="M214" s="146" t="s">
        <v>1570</v>
      </c>
      <c r="N214" s="147">
        <v>6</v>
      </c>
      <c r="O214" s="148">
        <v>10.8</v>
      </c>
      <c r="P214" s="159" t="s">
        <v>1557</v>
      </c>
      <c r="Q214" s="159" t="s">
        <v>662</v>
      </c>
      <c r="R214" s="159" t="s">
        <v>662</v>
      </c>
      <c r="S214" s="159" t="s">
        <v>662</v>
      </c>
      <c r="T214" s="166" t="s">
        <v>1570</v>
      </c>
      <c r="U214" s="159">
        <v>6</v>
      </c>
      <c r="V214" s="145">
        <v>5.6818250000000006E-3</v>
      </c>
      <c r="W214" s="152" t="s">
        <v>662</v>
      </c>
      <c r="X214" s="153">
        <v>1.6779549999999997E-2</v>
      </c>
      <c r="Y214" s="154" t="s">
        <v>1557</v>
      </c>
      <c r="Z214" s="156">
        <v>2.8446974999999999E-2</v>
      </c>
      <c r="AA214" s="157" t="s">
        <v>1557</v>
      </c>
      <c r="AB214" s="158">
        <v>3.10672E-2</v>
      </c>
      <c r="AC214" s="159" t="s">
        <v>1557</v>
      </c>
      <c r="AD214" s="155">
        <v>1</v>
      </c>
      <c r="AE214" s="155" t="s">
        <v>1557</v>
      </c>
      <c r="AF214" s="160">
        <v>7.1777100000000003E-3</v>
      </c>
      <c r="AG214" s="160" t="s">
        <v>1557</v>
      </c>
      <c r="AH214" s="168">
        <v>0.86</v>
      </c>
      <c r="AI214" s="169" t="s">
        <v>1557</v>
      </c>
    </row>
    <row r="215" spans="1:35" ht="18.75" customHeight="1" thickBot="1" x14ac:dyDescent="0.35">
      <c r="A215" s="125" t="s">
        <v>1817</v>
      </c>
      <c r="B215" s="121">
        <v>4466101</v>
      </c>
      <c r="C215" s="121" t="s">
        <v>1681</v>
      </c>
      <c r="D215" s="177">
        <v>238.88</v>
      </c>
      <c r="E215" s="177">
        <v>13.67</v>
      </c>
      <c r="F215" s="176">
        <v>5.4</v>
      </c>
      <c r="G215" s="176">
        <f t="shared" si="10"/>
        <v>257.95</v>
      </c>
      <c r="H215" s="177">
        <v>238.88</v>
      </c>
      <c r="I215" s="177">
        <v>14.27</v>
      </c>
      <c r="J215" s="177">
        <v>13.67</v>
      </c>
      <c r="K215" s="176">
        <v>5.4</v>
      </c>
      <c r="L215" s="178">
        <f t="shared" si="11"/>
        <v>272.21999999999997</v>
      </c>
      <c r="M215" s="146" t="s">
        <v>1570</v>
      </c>
      <c r="N215" s="147">
        <v>3</v>
      </c>
      <c r="O215" s="148">
        <v>5.4</v>
      </c>
      <c r="P215" s="159" t="s">
        <v>1557</v>
      </c>
      <c r="Q215" s="159" t="s">
        <v>662</v>
      </c>
      <c r="R215" s="159" t="s">
        <v>662</v>
      </c>
      <c r="S215" s="159" t="s">
        <v>662</v>
      </c>
      <c r="T215" s="166" t="s">
        <v>1570</v>
      </c>
      <c r="U215" s="159">
        <v>3</v>
      </c>
      <c r="V215" s="145">
        <v>0</v>
      </c>
      <c r="W215" s="152" t="s">
        <v>1557</v>
      </c>
      <c r="X215" s="153">
        <v>4.0476375000000002E-2</v>
      </c>
      <c r="Y215" s="154" t="s">
        <v>662</v>
      </c>
      <c r="Z215" s="156">
        <v>0.109913425</v>
      </c>
      <c r="AA215" s="157" t="s">
        <v>662</v>
      </c>
      <c r="AB215" s="158">
        <v>8.9933874999999996E-2</v>
      </c>
      <c r="AC215" s="159" t="s">
        <v>662</v>
      </c>
      <c r="AD215" s="155">
        <v>1</v>
      </c>
      <c r="AE215" s="155" t="s">
        <v>1557</v>
      </c>
      <c r="AF215" s="160">
        <v>9.8230399999999999E-3</v>
      </c>
      <c r="AG215" s="160" t="s">
        <v>1557</v>
      </c>
      <c r="AH215" s="168" t="s">
        <v>1573</v>
      </c>
      <c r="AI215" s="169" t="s">
        <v>662</v>
      </c>
    </row>
    <row r="216" spans="1:35" ht="18.75" customHeight="1" thickBot="1" x14ac:dyDescent="0.35">
      <c r="A216" s="125" t="s">
        <v>1818</v>
      </c>
      <c r="B216" s="121">
        <v>6329209</v>
      </c>
      <c r="C216" s="121" t="s">
        <v>1681</v>
      </c>
      <c r="D216" s="177">
        <v>244.86</v>
      </c>
      <c r="E216" s="177">
        <v>13.67</v>
      </c>
      <c r="F216" s="176">
        <v>10.8</v>
      </c>
      <c r="G216" s="176">
        <f t="shared" si="10"/>
        <v>269.33000000000004</v>
      </c>
      <c r="H216" s="177">
        <v>244.86</v>
      </c>
      <c r="I216" s="177">
        <v>14.27</v>
      </c>
      <c r="J216" s="177">
        <v>13.67</v>
      </c>
      <c r="K216" s="176">
        <v>10.8</v>
      </c>
      <c r="L216" s="178">
        <f t="shared" si="11"/>
        <v>283.60000000000002</v>
      </c>
      <c r="M216" s="146" t="s">
        <v>1570</v>
      </c>
      <c r="N216" s="147">
        <v>6</v>
      </c>
      <c r="O216" s="148">
        <v>10.8</v>
      </c>
      <c r="P216" s="159" t="s">
        <v>1557</v>
      </c>
      <c r="Q216" s="159" t="s">
        <v>662</v>
      </c>
      <c r="R216" s="159" t="s">
        <v>662</v>
      </c>
      <c r="S216" s="159" t="s">
        <v>662</v>
      </c>
      <c r="T216" s="166" t="s">
        <v>1570</v>
      </c>
      <c r="U216" s="159">
        <v>6</v>
      </c>
      <c r="V216" s="145">
        <v>0</v>
      </c>
      <c r="W216" s="152" t="s">
        <v>1557</v>
      </c>
      <c r="X216" s="153">
        <v>1.154385E-2</v>
      </c>
      <c r="Y216" s="154" t="s">
        <v>1557</v>
      </c>
      <c r="Z216" s="156">
        <v>0.13967815</v>
      </c>
      <c r="AA216" s="157" t="s">
        <v>662</v>
      </c>
      <c r="AB216" s="158">
        <v>2.5016024999999997E-2</v>
      </c>
      <c r="AC216" s="159" t="s">
        <v>1557</v>
      </c>
      <c r="AD216" s="155">
        <v>0.99285714499999989</v>
      </c>
      <c r="AE216" s="155" t="s">
        <v>1557</v>
      </c>
      <c r="AF216" s="160">
        <v>5.4658799999999994E-3</v>
      </c>
      <c r="AG216" s="160" t="s">
        <v>1557</v>
      </c>
      <c r="AH216" s="168">
        <v>0.84000000000000008</v>
      </c>
      <c r="AI216" s="169" t="s">
        <v>1557</v>
      </c>
    </row>
    <row r="217" spans="1:35" ht="18.75" customHeight="1" thickBot="1" x14ac:dyDescent="0.35">
      <c r="A217" s="125" t="s">
        <v>487</v>
      </c>
      <c r="B217" s="121">
        <v>4466209</v>
      </c>
      <c r="C217" s="121" t="s">
        <v>1681</v>
      </c>
      <c r="D217" s="177">
        <v>220.06</v>
      </c>
      <c r="E217" s="177">
        <v>13.67</v>
      </c>
      <c r="F217" s="176">
        <v>0</v>
      </c>
      <c r="G217" s="176">
        <f t="shared" si="10"/>
        <v>233.73</v>
      </c>
      <c r="H217" s="177">
        <v>220.06</v>
      </c>
      <c r="I217" s="177">
        <v>14.27</v>
      </c>
      <c r="J217" s="177">
        <v>13.67</v>
      </c>
      <c r="K217" s="176">
        <v>0</v>
      </c>
      <c r="L217" s="178">
        <f t="shared" si="11"/>
        <v>248</v>
      </c>
      <c r="M217" s="146" t="s">
        <v>1571</v>
      </c>
      <c r="N217" s="147" t="s">
        <v>1680</v>
      </c>
      <c r="O217" s="148">
        <v>0</v>
      </c>
      <c r="P217" s="159" t="s">
        <v>1557</v>
      </c>
      <c r="Q217" s="159" t="s">
        <v>662</v>
      </c>
      <c r="R217" s="159" t="s">
        <v>1557</v>
      </c>
      <c r="S217" s="159" t="s">
        <v>662</v>
      </c>
      <c r="T217" s="166" t="s">
        <v>1571</v>
      </c>
      <c r="U217" s="159" t="s">
        <v>1680</v>
      </c>
      <c r="V217" s="145">
        <v>0</v>
      </c>
      <c r="W217" s="152" t="s">
        <v>1557</v>
      </c>
      <c r="X217" s="153">
        <v>1.9744049999999999E-2</v>
      </c>
      <c r="Y217" s="154" t="s">
        <v>1557</v>
      </c>
      <c r="Z217" s="156">
        <v>0.20544299999999999</v>
      </c>
      <c r="AA217" s="157" t="s">
        <v>662</v>
      </c>
      <c r="AB217" s="158">
        <v>0.16073545</v>
      </c>
      <c r="AC217" s="159" t="s">
        <v>662</v>
      </c>
      <c r="AD217" s="155">
        <v>0.98606016000000007</v>
      </c>
      <c r="AE217" s="155" t="s">
        <v>1557</v>
      </c>
      <c r="AF217" s="160">
        <v>1.053285E-2</v>
      </c>
      <c r="AG217" s="160" t="s">
        <v>1557</v>
      </c>
      <c r="AH217" s="168">
        <v>0.84000000000000008</v>
      </c>
      <c r="AI217" s="169" t="s">
        <v>1557</v>
      </c>
    </row>
    <row r="218" spans="1:35" ht="18.75" customHeight="1" thickBot="1" x14ac:dyDescent="0.35">
      <c r="A218" s="125" t="s">
        <v>1819</v>
      </c>
      <c r="B218" s="121">
        <v>626511</v>
      </c>
      <c r="C218" s="121" t="s">
        <v>1681</v>
      </c>
      <c r="D218" s="177">
        <v>250.74</v>
      </c>
      <c r="E218" s="177">
        <v>13.67</v>
      </c>
      <c r="F218" s="176">
        <v>0</v>
      </c>
      <c r="G218" s="176">
        <f t="shared" si="10"/>
        <v>264.41000000000003</v>
      </c>
      <c r="H218" s="177">
        <v>250.74</v>
      </c>
      <c r="I218" s="177">
        <v>14.27</v>
      </c>
      <c r="J218" s="177">
        <v>13.67</v>
      </c>
      <c r="K218" s="176">
        <v>0</v>
      </c>
      <c r="L218" s="178">
        <f t="shared" si="11"/>
        <v>278.68</v>
      </c>
      <c r="M218" s="146" t="s">
        <v>1570</v>
      </c>
      <c r="N218" s="147">
        <v>0</v>
      </c>
      <c r="O218" s="148">
        <v>0</v>
      </c>
      <c r="P218" s="159" t="s">
        <v>1557</v>
      </c>
      <c r="Q218" s="159" t="s">
        <v>662</v>
      </c>
      <c r="R218" s="159" t="s">
        <v>662</v>
      </c>
      <c r="S218" s="159" t="s">
        <v>662</v>
      </c>
      <c r="T218" s="166" t="s">
        <v>1570</v>
      </c>
      <c r="U218" s="159">
        <v>0</v>
      </c>
      <c r="V218" s="145" t="s">
        <v>667</v>
      </c>
      <c r="W218" s="152" t="s">
        <v>662</v>
      </c>
      <c r="X218" s="153" t="s">
        <v>667</v>
      </c>
      <c r="Y218" s="154" t="s">
        <v>662</v>
      </c>
      <c r="Z218" s="156" t="s">
        <v>667</v>
      </c>
      <c r="AA218" s="157" t="s">
        <v>662</v>
      </c>
      <c r="AB218" s="158" t="s">
        <v>667</v>
      </c>
      <c r="AC218" s="159" t="s">
        <v>662</v>
      </c>
      <c r="AD218" s="155" t="s">
        <v>667</v>
      </c>
      <c r="AE218" s="155" t="s">
        <v>662</v>
      </c>
      <c r="AF218" s="160" t="s">
        <v>843</v>
      </c>
      <c r="AG218" s="160" t="s">
        <v>662</v>
      </c>
      <c r="AH218" s="168" t="s">
        <v>1573</v>
      </c>
      <c r="AI218" s="169" t="s">
        <v>662</v>
      </c>
    </row>
    <row r="219" spans="1:35" ht="18.75" customHeight="1" thickBot="1" x14ac:dyDescent="0.35">
      <c r="A219" s="125" t="s">
        <v>1820</v>
      </c>
      <c r="B219" s="121">
        <v>4491301</v>
      </c>
      <c r="C219" s="121" t="s">
        <v>1681</v>
      </c>
      <c r="D219" s="177">
        <v>244.99</v>
      </c>
      <c r="E219" s="177">
        <v>13.67</v>
      </c>
      <c r="F219" s="176">
        <v>0</v>
      </c>
      <c r="G219" s="176">
        <f t="shared" si="10"/>
        <v>258.66000000000003</v>
      </c>
      <c r="H219" s="177">
        <v>244.99</v>
      </c>
      <c r="I219" s="177">
        <v>14.27</v>
      </c>
      <c r="J219" s="177">
        <v>13.67</v>
      </c>
      <c r="K219" s="176">
        <v>5.4</v>
      </c>
      <c r="L219" s="178">
        <f t="shared" si="11"/>
        <v>278.33</v>
      </c>
      <c r="M219" s="146" t="s">
        <v>1570</v>
      </c>
      <c r="N219" s="147">
        <v>3</v>
      </c>
      <c r="O219" s="148">
        <v>5.4</v>
      </c>
      <c r="P219" s="159" t="s">
        <v>1557</v>
      </c>
      <c r="Q219" s="159" t="s">
        <v>662</v>
      </c>
      <c r="R219" s="159" t="s">
        <v>662</v>
      </c>
      <c r="S219" s="159" t="s">
        <v>662</v>
      </c>
      <c r="T219" s="166" t="s">
        <v>1570</v>
      </c>
      <c r="U219" s="159">
        <v>3</v>
      </c>
      <c r="V219" s="145">
        <v>0</v>
      </c>
      <c r="W219" s="152" t="s">
        <v>1557</v>
      </c>
      <c r="X219" s="153">
        <v>2.1483700000000001E-2</v>
      </c>
      <c r="Y219" s="154" t="s">
        <v>1557</v>
      </c>
      <c r="Z219" s="156">
        <v>0.26857599999999998</v>
      </c>
      <c r="AA219" s="157" t="s">
        <v>662</v>
      </c>
      <c r="AB219" s="158">
        <v>0.1136195</v>
      </c>
      <c r="AC219" s="159" t="s">
        <v>662</v>
      </c>
      <c r="AD219" s="155">
        <v>0.96105769000000008</v>
      </c>
      <c r="AE219" s="155" t="s">
        <v>662</v>
      </c>
      <c r="AF219" s="160">
        <v>1.0070840000000001E-2</v>
      </c>
      <c r="AG219" s="160" t="s">
        <v>1557</v>
      </c>
      <c r="AH219" s="168" t="s">
        <v>1573</v>
      </c>
      <c r="AI219" s="169" t="s">
        <v>662</v>
      </c>
    </row>
    <row r="220" spans="1:35" ht="18.75" customHeight="1" thickBot="1" x14ac:dyDescent="0.35">
      <c r="A220" s="125" t="s">
        <v>496</v>
      </c>
      <c r="B220" s="121">
        <v>4482808</v>
      </c>
      <c r="C220" s="121" t="s">
        <v>1681</v>
      </c>
      <c r="D220" s="177">
        <v>274.52999999999997</v>
      </c>
      <c r="E220" s="177">
        <v>13.67</v>
      </c>
      <c r="F220" s="176">
        <v>5.4</v>
      </c>
      <c r="G220" s="176">
        <f t="shared" si="10"/>
        <v>293.59999999999997</v>
      </c>
      <c r="H220" s="177">
        <v>274.52999999999997</v>
      </c>
      <c r="I220" s="177">
        <v>14.27</v>
      </c>
      <c r="J220" s="177">
        <v>13.67</v>
      </c>
      <c r="K220" s="176">
        <v>7.2</v>
      </c>
      <c r="L220" s="178">
        <f t="shared" si="11"/>
        <v>309.66999999999996</v>
      </c>
      <c r="M220" s="146" t="s">
        <v>1570</v>
      </c>
      <c r="N220" s="147">
        <v>4</v>
      </c>
      <c r="O220" s="148">
        <v>7.2</v>
      </c>
      <c r="P220" s="159" t="s">
        <v>1557</v>
      </c>
      <c r="Q220" s="159" t="s">
        <v>662</v>
      </c>
      <c r="R220" s="159" t="s">
        <v>662</v>
      </c>
      <c r="S220" s="159" t="s">
        <v>662</v>
      </c>
      <c r="T220" s="166" t="s">
        <v>1570</v>
      </c>
      <c r="U220" s="159">
        <v>4</v>
      </c>
      <c r="V220" s="145">
        <v>0</v>
      </c>
      <c r="W220" s="152" t="s">
        <v>1557</v>
      </c>
      <c r="X220" s="153">
        <v>1.7600125000000001E-2</v>
      </c>
      <c r="Y220" s="154" t="s">
        <v>1557</v>
      </c>
      <c r="Z220" s="156">
        <v>0.14524379999999998</v>
      </c>
      <c r="AA220" s="157" t="s">
        <v>662</v>
      </c>
      <c r="AB220" s="158">
        <v>0.15418019999999999</v>
      </c>
      <c r="AC220" s="159" t="s">
        <v>662</v>
      </c>
      <c r="AD220" s="155">
        <v>0.97345132500000009</v>
      </c>
      <c r="AE220" s="155" t="s">
        <v>1557</v>
      </c>
      <c r="AF220" s="160">
        <v>2.2965939999999997E-2</v>
      </c>
      <c r="AG220" s="160" t="s">
        <v>662</v>
      </c>
      <c r="AH220" s="168">
        <v>1</v>
      </c>
      <c r="AI220" s="169" t="s">
        <v>1557</v>
      </c>
    </row>
    <row r="221" spans="1:35" ht="18.75" customHeight="1" thickBot="1" x14ac:dyDescent="0.35">
      <c r="A221" s="125" t="s">
        <v>497</v>
      </c>
      <c r="B221" s="121">
        <v>4474007</v>
      </c>
      <c r="C221" s="121" t="s">
        <v>1681</v>
      </c>
      <c r="D221" s="177">
        <v>232.09</v>
      </c>
      <c r="E221" s="177">
        <v>13.67</v>
      </c>
      <c r="F221" s="176">
        <v>5.4</v>
      </c>
      <c r="G221" s="176">
        <f t="shared" si="10"/>
        <v>251.16</v>
      </c>
      <c r="H221" s="177">
        <v>232.09</v>
      </c>
      <c r="I221" s="177">
        <v>14.27</v>
      </c>
      <c r="J221" s="177">
        <v>13.67</v>
      </c>
      <c r="K221" s="176">
        <v>7.2</v>
      </c>
      <c r="L221" s="178">
        <f t="shared" si="11"/>
        <v>267.23</v>
      </c>
      <c r="M221" s="146" t="s">
        <v>1570</v>
      </c>
      <c r="N221" s="147">
        <v>4</v>
      </c>
      <c r="O221" s="148">
        <v>7.2</v>
      </c>
      <c r="P221" s="159" t="s">
        <v>1557</v>
      </c>
      <c r="Q221" s="159" t="s">
        <v>662</v>
      </c>
      <c r="R221" s="159" t="s">
        <v>662</v>
      </c>
      <c r="S221" s="159" t="s">
        <v>662</v>
      </c>
      <c r="T221" s="166" t="s">
        <v>1570</v>
      </c>
      <c r="U221" s="159">
        <v>4</v>
      </c>
      <c r="V221" s="145">
        <v>0</v>
      </c>
      <c r="W221" s="152" t="s">
        <v>1557</v>
      </c>
      <c r="X221" s="153">
        <v>1.8023749999999998E-2</v>
      </c>
      <c r="Y221" s="154" t="s">
        <v>1557</v>
      </c>
      <c r="Z221" s="156">
        <v>0.17620364999999999</v>
      </c>
      <c r="AA221" s="157" t="s">
        <v>662</v>
      </c>
      <c r="AB221" s="158">
        <v>0.11288667500000001</v>
      </c>
      <c r="AC221" s="159" t="s">
        <v>662</v>
      </c>
      <c r="AD221" s="155">
        <v>1</v>
      </c>
      <c r="AE221" s="155" t="s">
        <v>1557</v>
      </c>
      <c r="AF221" s="160">
        <v>1.593727E-2</v>
      </c>
      <c r="AG221" s="160" t="s">
        <v>662</v>
      </c>
      <c r="AH221" s="168">
        <v>0.89</v>
      </c>
      <c r="AI221" s="169" t="s">
        <v>1557</v>
      </c>
    </row>
    <row r="222" spans="1:35" ht="18.75" customHeight="1" thickBot="1" x14ac:dyDescent="0.35">
      <c r="A222" s="125" t="s">
        <v>499</v>
      </c>
      <c r="B222" s="121">
        <v>701190</v>
      </c>
      <c r="C222" s="121" t="s">
        <v>1681</v>
      </c>
      <c r="D222" s="177">
        <v>255.01</v>
      </c>
      <c r="E222" s="177">
        <v>13.67</v>
      </c>
      <c r="F222" s="176">
        <v>3.6</v>
      </c>
      <c r="G222" s="176">
        <f t="shared" si="10"/>
        <v>272.28000000000003</v>
      </c>
      <c r="H222" s="177">
        <v>255.01</v>
      </c>
      <c r="I222" s="177">
        <v>14.27</v>
      </c>
      <c r="J222" s="177">
        <v>13.67</v>
      </c>
      <c r="K222" s="176">
        <v>3.6</v>
      </c>
      <c r="L222" s="178">
        <f t="shared" si="11"/>
        <v>286.55</v>
      </c>
      <c r="M222" s="146" t="s">
        <v>1570</v>
      </c>
      <c r="N222" s="147">
        <v>2</v>
      </c>
      <c r="O222" s="148">
        <v>3.6</v>
      </c>
      <c r="P222" s="159" t="s">
        <v>1557</v>
      </c>
      <c r="Q222" s="159" t="s">
        <v>662</v>
      </c>
      <c r="R222" s="159" t="s">
        <v>662</v>
      </c>
      <c r="S222" s="159" t="s">
        <v>662</v>
      </c>
      <c r="T222" s="166" t="s">
        <v>1570</v>
      </c>
      <c r="U222" s="159">
        <v>2</v>
      </c>
      <c r="V222" s="145">
        <v>0</v>
      </c>
      <c r="W222" s="152" t="s">
        <v>1557</v>
      </c>
      <c r="X222" s="153">
        <v>3.9235424999999997E-2</v>
      </c>
      <c r="Y222" s="154" t="s">
        <v>662</v>
      </c>
      <c r="Z222" s="156">
        <v>0.164572675</v>
      </c>
      <c r="AA222" s="157" t="s">
        <v>662</v>
      </c>
      <c r="AB222" s="158">
        <v>0.21375749999999999</v>
      </c>
      <c r="AC222" s="159" t="s">
        <v>662</v>
      </c>
      <c r="AD222" s="155">
        <v>1</v>
      </c>
      <c r="AE222" s="155" t="s">
        <v>1557</v>
      </c>
      <c r="AF222" s="160">
        <v>2.4267170000000001E-2</v>
      </c>
      <c r="AG222" s="160" t="s">
        <v>662</v>
      </c>
      <c r="AH222" s="168" t="s">
        <v>1573</v>
      </c>
      <c r="AI222" s="169" t="s">
        <v>662</v>
      </c>
    </row>
    <row r="223" spans="1:35" ht="18.75" customHeight="1" thickBot="1" x14ac:dyDescent="0.35">
      <c r="A223" s="123" t="s">
        <v>502</v>
      </c>
      <c r="B223" s="121">
        <v>747386</v>
      </c>
      <c r="C223" s="121" t="s">
        <v>1681</v>
      </c>
      <c r="D223" s="177">
        <v>232.63</v>
      </c>
      <c r="E223" s="177">
        <v>13.67</v>
      </c>
      <c r="F223" s="176">
        <v>9</v>
      </c>
      <c r="G223" s="176">
        <f t="shared" si="10"/>
        <v>255.29999999999998</v>
      </c>
      <c r="H223" s="177">
        <v>232.63</v>
      </c>
      <c r="I223" s="177">
        <v>14.27</v>
      </c>
      <c r="J223" s="177">
        <v>13.67</v>
      </c>
      <c r="K223" s="176">
        <v>7.2</v>
      </c>
      <c r="L223" s="178">
        <f t="shared" si="11"/>
        <v>267.77</v>
      </c>
      <c r="M223" s="146" t="s">
        <v>1570</v>
      </c>
      <c r="N223" s="147">
        <v>4</v>
      </c>
      <c r="O223" s="148">
        <v>7.2</v>
      </c>
      <c r="P223" s="159" t="s">
        <v>1557</v>
      </c>
      <c r="Q223" s="159" t="s">
        <v>662</v>
      </c>
      <c r="R223" s="159" t="s">
        <v>662</v>
      </c>
      <c r="S223" s="159" t="s">
        <v>662</v>
      </c>
      <c r="T223" s="166" t="s">
        <v>1570</v>
      </c>
      <c r="U223" s="159">
        <v>4</v>
      </c>
      <c r="V223" s="145">
        <v>0</v>
      </c>
      <c r="W223" s="152" t="s">
        <v>1557</v>
      </c>
      <c r="X223" s="153">
        <v>2.5711900000000003E-2</v>
      </c>
      <c r="Y223" s="154" t="s">
        <v>662</v>
      </c>
      <c r="Z223" s="156">
        <v>0.159293825</v>
      </c>
      <c r="AA223" s="157" t="s">
        <v>662</v>
      </c>
      <c r="AB223" s="158">
        <v>6.3359374999999996E-2</v>
      </c>
      <c r="AC223" s="159" t="s">
        <v>1557</v>
      </c>
      <c r="AD223" s="155">
        <v>0.90630656999999992</v>
      </c>
      <c r="AE223" s="155" t="s">
        <v>662</v>
      </c>
      <c r="AF223" s="160">
        <v>1.2054840000000001E-2</v>
      </c>
      <c r="AG223" s="160" t="s">
        <v>1557</v>
      </c>
      <c r="AH223" s="168">
        <v>0.80499999999999994</v>
      </c>
      <c r="AI223" s="169" t="s">
        <v>1557</v>
      </c>
    </row>
    <row r="224" spans="1:35" ht="18.75" customHeight="1" thickBot="1" x14ac:dyDescent="0.35">
      <c r="A224" s="125" t="s">
        <v>1821</v>
      </c>
      <c r="B224" s="121">
        <v>605174</v>
      </c>
      <c r="C224" s="121" t="s">
        <v>1681</v>
      </c>
      <c r="D224" s="177">
        <v>241.18</v>
      </c>
      <c r="E224" s="177">
        <v>13.67</v>
      </c>
      <c r="F224" s="176">
        <v>5.4</v>
      </c>
      <c r="G224" s="176">
        <f t="shared" si="10"/>
        <v>260.25</v>
      </c>
      <c r="H224" s="177">
        <v>241.18</v>
      </c>
      <c r="I224" s="177">
        <v>14.27</v>
      </c>
      <c r="J224" s="177">
        <v>13.67</v>
      </c>
      <c r="K224" s="176">
        <v>0</v>
      </c>
      <c r="L224" s="178">
        <f t="shared" si="11"/>
        <v>269.12</v>
      </c>
      <c r="M224" s="146" t="s">
        <v>1571</v>
      </c>
      <c r="N224" s="147" t="s">
        <v>1680</v>
      </c>
      <c r="O224" s="148">
        <v>0</v>
      </c>
      <c r="P224" s="159" t="s">
        <v>1557</v>
      </c>
      <c r="Q224" s="159" t="s">
        <v>662</v>
      </c>
      <c r="R224" s="159" t="s">
        <v>662</v>
      </c>
      <c r="S224" s="159" t="s">
        <v>1557</v>
      </c>
      <c r="T224" s="166" t="s">
        <v>1571</v>
      </c>
      <c r="U224" s="159" t="s">
        <v>1680</v>
      </c>
      <c r="V224" s="145">
        <v>0</v>
      </c>
      <c r="W224" s="152" t="s">
        <v>1557</v>
      </c>
      <c r="X224" s="153">
        <v>2.9774975000000002E-2</v>
      </c>
      <c r="Y224" s="154" t="s">
        <v>662</v>
      </c>
      <c r="Z224" s="156">
        <v>0.11005455</v>
      </c>
      <c r="AA224" s="157" t="s">
        <v>662</v>
      </c>
      <c r="AB224" s="158">
        <v>9.8468025000000001E-2</v>
      </c>
      <c r="AC224" s="159" t="s">
        <v>662</v>
      </c>
      <c r="AD224" s="155">
        <v>0.95928106499999988</v>
      </c>
      <c r="AE224" s="155" t="s">
        <v>662</v>
      </c>
      <c r="AF224" s="160">
        <v>1.6654310000000002E-2</v>
      </c>
      <c r="AG224" s="160" t="s">
        <v>662</v>
      </c>
      <c r="AH224" s="168">
        <v>0.85499999999999998</v>
      </c>
      <c r="AI224" s="169" t="s">
        <v>1557</v>
      </c>
    </row>
    <row r="225" spans="1:35" ht="18.75" customHeight="1" thickBot="1" x14ac:dyDescent="0.35">
      <c r="A225" s="125" t="s">
        <v>503</v>
      </c>
      <c r="B225" s="121">
        <v>863963</v>
      </c>
      <c r="C225" s="121" t="s">
        <v>1681</v>
      </c>
      <c r="D225" s="177">
        <v>245.48</v>
      </c>
      <c r="E225" s="177">
        <v>13.67</v>
      </c>
      <c r="F225" s="176">
        <v>0</v>
      </c>
      <c r="G225" s="176">
        <f t="shared" si="10"/>
        <v>259.14999999999998</v>
      </c>
      <c r="H225" s="177">
        <v>245.48</v>
      </c>
      <c r="I225" s="177">
        <v>14.27</v>
      </c>
      <c r="J225" s="177">
        <v>13.67</v>
      </c>
      <c r="K225" s="176">
        <v>7.2</v>
      </c>
      <c r="L225" s="178">
        <f t="shared" si="11"/>
        <v>280.62</v>
      </c>
      <c r="M225" s="146" t="s">
        <v>1570</v>
      </c>
      <c r="N225" s="147">
        <v>4</v>
      </c>
      <c r="O225" s="148">
        <v>7.2</v>
      </c>
      <c r="P225" s="159" t="s">
        <v>1557</v>
      </c>
      <c r="Q225" s="159" t="s">
        <v>662</v>
      </c>
      <c r="R225" s="159" t="s">
        <v>662</v>
      </c>
      <c r="S225" s="159" t="s">
        <v>662</v>
      </c>
      <c r="T225" s="166" t="s">
        <v>1570</v>
      </c>
      <c r="U225" s="159">
        <v>4</v>
      </c>
      <c r="V225" s="145">
        <v>0</v>
      </c>
      <c r="W225" s="152" t="s">
        <v>1557</v>
      </c>
      <c r="X225" s="153">
        <v>1.0636099999999999E-2</v>
      </c>
      <c r="Y225" s="154" t="s">
        <v>1557</v>
      </c>
      <c r="Z225" s="156">
        <v>0.15109854999999997</v>
      </c>
      <c r="AA225" s="157" t="s">
        <v>662</v>
      </c>
      <c r="AB225" s="158">
        <v>3.8189424999999999E-2</v>
      </c>
      <c r="AC225" s="159" t="s">
        <v>1557</v>
      </c>
      <c r="AD225" s="155">
        <v>0.95727461000000003</v>
      </c>
      <c r="AE225" s="155" t="s">
        <v>662</v>
      </c>
      <c r="AF225" s="160">
        <v>9.0799799999999996E-3</v>
      </c>
      <c r="AG225" s="160" t="s">
        <v>1557</v>
      </c>
      <c r="AH225" s="168">
        <v>0.67500000000000004</v>
      </c>
      <c r="AI225" s="169" t="s">
        <v>662</v>
      </c>
    </row>
    <row r="226" spans="1:35" ht="18.75" customHeight="1" thickBot="1" x14ac:dyDescent="0.35">
      <c r="A226" s="322" t="s">
        <v>1978</v>
      </c>
      <c r="B226" s="300">
        <v>980056</v>
      </c>
      <c r="C226" s="121" t="s">
        <v>1681</v>
      </c>
      <c r="D226" s="177">
        <v>241.52</v>
      </c>
      <c r="E226" s="177">
        <v>13.67</v>
      </c>
      <c r="F226" s="176">
        <v>10.8</v>
      </c>
      <c r="G226" s="176">
        <f t="shared" si="10"/>
        <v>265.99</v>
      </c>
      <c r="H226" s="177">
        <v>241.52</v>
      </c>
      <c r="I226" s="177">
        <v>14.27</v>
      </c>
      <c r="J226" s="177">
        <v>13.67</v>
      </c>
      <c r="K226" s="176">
        <v>0</v>
      </c>
      <c r="L226" s="176">
        <f t="shared" si="11"/>
        <v>269.46000000000004</v>
      </c>
      <c r="M226" s="146" t="s">
        <v>1571</v>
      </c>
      <c r="N226" s="147" t="s">
        <v>1680</v>
      </c>
      <c r="O226" s="148">
        <v>0</v>
      </c>
      <c r="P226" s="159" t="s">
        <v>1557</v>
      </c>
      <c r="Q226" s="159" t="s">
        <v>662</v>
      </c>
      <c r="R226" s="159" t="s">
        <v>1557</v>
      </c>
      <c r="S226" s="159" t="s">
        <v>662</v>
      </c>
      <c r="T226" s="166" t="s">
        <v>1571</v>
      </c>
      <c r="U226" s="159" t="s">
        <v>1680</v>
      </c>
      <c r="V226" s="145">
        <v>0</v>
      </c>
      <c r="W226" s="152" t="s">
        <v>1557</v>
      </c>
      <c r="X226" s="153">
        <v>2.8735749999999997E-3</v>
      </c>
      <c r="Y226" s="154" t="s">
        <v>1557</v>
      </c>
      <c r="Z226" s="156">
        <v>7.8580399999999995E-2</v>
      </c>
      <c r="AA226" s="157" t="s">
        <v>1557</v>
      </c>
      <c r="AB226" s="158">
        <v>0.13911324999999999</v>
      </c>
      <c r="AC226" s="159" t="s">
        <v>662</v>
      </c>
      <c r="AD226" s="155">
        <v>0.97005621000000009</v>
      </c>
      <c r="AE226" s="155" t="s">
        <v>1557</v>
      </c>
      <c r="AF226" s="160">
        <v>1.607285E-2</v>
      </c>
      <c r="AG226" s="160" t="s">
        <v>662</v>
      </c>
      <c r="AH226" s="168">
        <v>0.90500000000000003</v>
      </c>
      <c r="AI226" s="169" t="s">
        <v>1557</v>
      </c>
    </row>
    <row r="227" spans="1:35" ht="18.75" customHeight="1" thickBot="1" x14ac:dyDescent="0.35">
      <c r="A227" s="210" t="s">
        <v>507</v>
      </c>
      <c r="B227" s="220">
        <v>4476701</v>
      </c>
      <c r="C227" s="121" t="s">
        <v>1681</v>
      </c>
      <c r="D227" s="177">
        <v>230.62</v>
      </c>
      <c r="E227" s="174">
        <v>0</v>
      </c>
      <c r="F227" s="176">
        <v>9</v>
      </c>
      <c r="G227" s="176">
        <f t="shared" si="10"/>
        <v>239.62</v>
      </c>
      <c r="H227" s="177">
        <v>230.62</v>
      </c>
      <c r="I227" s="177">
        <v>14.27</v>
      </c>
      <c r="J227" s="174">
        <v>0</v>
      </c>
      <c r="K227" s="176">
        <v>7.2</v>
      </c>
      <c r="L227" s="178">
        <f t="shared" si="11"/>
        <v>252.09</v>
      </c>
      <c r="M227" s="146" t="s">
        <v>1570</v>
      </c>
      <c r="N227" s="147">
        <v>4</v>
      </c>
      <c r="O227" s="148">
        <v>7.2</v>
      </c>
      <c r="P227" s="159" t="s">
        <v>1557</v>
      </c>
      <c r="Q227" s="159" t="s">
        <v>662</v>
      </c>
      <c r="R227" s="159" t="s">
        <v>662</v>
      </c>
      <c r="S227" s="159" t="s">
        <v>662</v>
      </c>
      <c r="T227" s="166" t="s">
        <v>1570</v>
      </c>
      <c r="U227" s="159">
        <v>4</v>
      </c>
      <c r="V227" s="145">
        <v>0</v>
      </c>
      <c r="W227" s="152" t="s">
        <v>1557</v>
      </c>
      <c r="X227" s="153">
        <v>3.1693625000000003E-2</v>
      </c>
      <c r="Y227" s="154" t="s">
        <v>662</v>
      </c>
      <c r="Z227" s="156">
        <v>1.2345666666666666E-2</v>
      </c>
      <c r="AA227" s="157" t="s">
        <v>1557</v>
      </c>
      <c r="AB227" s="158" t="s">
        <v>667</v>
      </c>
      <c r="AC227" s="159" t="s">
        <v>662</v>
      </c>
      <c r="AD227" s="155">
        <v>1</v>
      </c>
      <c r="AE227" s="155" t="s">
        <v>1557</v>
      </c>
      <c r="AF227" s="160" t="s">
        <v>667</v>
      </c>
      <c r="AG227" s="160" t="s">
        <v>662</v>
      </c>
      <c r="AH227" s="168">
        <v>0.88</v>
      </c>
      <c r="AI227" s="169" t="s">
        <v>1557</v>
      </c>
    </row>
    <row r="228" spans="1:35" s="245" customFormat="1" ht="18.75" customHeight="1" thickBot="1" x14ac:dyDescent="0.35">
      <c r="A228" s="264" t="s">
        <v>1822</v>
      </c>
      <c r="B228" s="265">
        <v>4499506</v>
      </c>
      <c r="C228" s="121" t="s">
        <v>1681</v>
      </c>
      <c r="D228" s="177">
        <v>233.05</v>
      </c>
      <c r="E228" s="175">
        <v>13.67</v>
      </c>
      <c r="F228" s="174">
        <v>12.6</v>
      </c>
      <c r="G228" s="176">
        <f t="shared" si="10"/>
        <v>259.32</v>
      </c>
      <c r="H228" s="177">
        <v>233.05</v>
      </c>
      <c r="I228" s="175">
        <v>14.27</v>
      </c>
      <c r="J228" s="175">
        <v>13.67</v>
      </c>
      <c r="K228" s="174">
        <v>10.8</v>
      </c>
      <c r="L228" s="246">
        <f t="shared" si="11"/>
        <v>271.79000000000002</v>
      </c>
      <c r="M228" s="187" t="s">
        <v>1570</v>
      </c>
      <c r="N228" s="188">
        <v>6</v>
      </c>
      <c r="O228" s="189">
        <v>10.8</v>
      </c>
      <c r="P228" s="247" t="s">
        <v>1557</v>
      </c>
      <c r="Q228" s="247" t="s">
        <v>662</v>
      </c>
      <c r="R228" s="247" t="s">
        <v>662</v>
      </c>
      <c r="S228" s="247" t="s">
        <v>662</v>
      </c>
      <c r="T228" s="259" t="s">
        <v>1570</v>
      </c>
      <c r="U228" s="247">
        <v>6</v>
      </c>
      <c r="V228" s="248">
        <v>0</v>
      </c>
      <c r="W228" s="249" t="s">
        <v>1557</v>
      </c>
      <c r="X228" s="250">
        <v>2.7959024999999998E-2</v>
      </c>
      <c r="Y228" s="251" t="s">
        <v>662</v>
      </c>
      <c r="Z228" s="252">
        <v>0</v>
      </c>
      <c r="AA228" s="253" t="s">
        <v>1557</v>
      </c>
      <c r="AB228" s="254">
        <v>6.5279549999999992E-2</v>
      </c>
      <c r="AC228" s="247" t="s">
        <v>1557</v>
      </c>
      <c r="AD228" s="255">
        <v>1</v>
      </c>
      <c r="AE228" s="255" t="s">
        <v>1557</v>
      </c>
      <c r="AF228" s="256">
        <v>6.25575E-3</v>
      </c>
      <c r="AG228" s="256" t="s">
        <v>1557</v>
      </c>
      <c r="AH228" s="257">
        <v>0.92</v>
      </c>
      <c r="AI228" s="258" t="s">
        <v>1557</v>
      </c>
    </row>
    <row r="229" spans="1:35" s="245" customFormat="1" ht="18.75" customHeight="1" thickBot="1" x14ac:dyDescent="0.35">
      <c r="A229" s="266" t="s">
        <v>1823</v>
      </c>
      <c r="B229" s="267">
        <v>758361</v>
      </c>
      <c r="C229" s="121" t="s">
        <v>1681</v>
      </c>
      <c r="D229" s="177">
        <v>234.41</v>
      </c>
      <c r="E229" s="174">
        <v>0</v>
      </c>
      <c r="F229" s="174">
        <v>9</v>
      </c>
      <c r="G229" s="176">
        <f t="shared" si="10"/>
        <v>243.41</v>
      </c>
      <c r="H229" s="177">
        <v>234.41</v>
      </c>
      <c r="I229" s="175">
        <v>14.27</v>
      </c>
      <c r="J229" s="174">
        <v>0</v>
      </c>
      <c r="K229" s="262">
        <v>0</v>
      </c>
      <c r="L229" s="178">
        <f t="shared" si="11"/>
        <v>248.68</v>
      </c>
      <c r="M229" s="187" t="s">
        <v>1571</v>
      </c>
      <c r="N229" s="188" t="s">
        <v>1680</v>
      </c>
      <c r="O229" s="189">
        <v>0</v>
      </c>
      <c r="P229" s="247" t="s">
        <v>1557</v>
      </c>
      <c r="Q229" s="247" t="s">
        <v>1557</v>
      </c>
      <c r="R229" s="247" t="s">
        <v>662</v>
      </c>
      <c r="S229" s="247" t="s">
        <v>662</v>
      </c>
      <c r="T229" s="259" t="s">
        <v>1571</v>
      </c>
      <c r="U229" s="247" t="s">
        <v>1680</v>
      </c>
      <c r="V229" s="248">
        <v>0</v>
      </c>
      <c r="W229" s="249" t="s">
        <v>1557</v>
      </c>
      <c r="X229" s="250">
        <v>1.468645E-2</v>
      </c>
      <c r="Y229" s="251" t="s">
        <v>1557</v>
      </c>
      <c r="Z229" s="252">
        <v>0.16626052499999999</v>
      </c>
      <c r="AA229" s="253" t="s">
        <v>662</v>
      </c>
      <c r="AB229" s="254">
        <v>2.490945E-2</v>
      </c>
      <c r="AC229" s="247" t="s">
        <v>1557</v>
      </c>
      <c r="AD229" s="255">
        <v>0.98602403499999991</v>
      </c>
      <c r="AE229" s="255" t="s">
        <v>1557</v>
      </c>
      <c r="AF229" s="256">
        <v>1.011197E-2</v>
      </c>
      <c r="AG229" s="256" t="s">
        <v>1557</v>
      </c>
      <c r="AH229" s="257">
        <v>0.81</v>
      </c>
      <c r="AI229" s="258" t="s">
        <v>1557</v>
      </c>
    </row>
    <row r="230" spans="1:35" ht="18.75" customHeight="1" thickBot="1" x14ac:dyDescent="0.35">
      <c r="A230" s="125" t="s">
        <v>511</v>
      </c>
      <c r="B230" s="121">
        <v>6799604</v>
      </c>
      <c r="C230" s="121" t="s">
        <v>1681</v>
      </c>
      <c r="D230" s="177">
        <v>225.54</v>
      </c>
      <c r="E230" s="177">
        <v>13.67</v>
      </c>
      <c r="F230" s="176">
        <v>9</v>
      </c>
      <c r="G230" s="176">
        <f t="shared" si="10"/>
        <v>248.20999999999998</v>
      </c>
      <c r="H230" s="177">
        <v>225.54</v>
      </c>
      <c r="I230" s="177">
        <v>14.27</v>
      </c>
      <c r="J230" s="177">
        <v>13.67</v>
      </c>
      <c r="K230" s="176">
        <v>9</v>
      </c>
      <c r="L230" s="178">
        <f t="shared" si="11"/>
        <v>262.48</v>
      </c>
      <c r="M230" s="146" t="s">
        <v>1570</v>
      </c>
      <c r="N230" s="147">
        <v>5</v>
      </c>
      <c r="O230" s="148">
        <v>9</v>
      </c>
      <c r="P230" s="159" t="s">
        <v>1557</v>
      </c>
      <c r="Q230" s="159" t="s">
        <v>662</v>
      </c>
      <c r="R230" s="159" t="s">
        <v>662</v>
      </c>
      <c r="S230" s="159" t="s">
        <v>662</v>
      </c>
      <c r="T230" s="166" t="s">
        <v>1570</v>
      </c>
      <c r="U230" s="159">
        <v>5</v>
      </c>
      <c r="V230" s="145">
        <v>0</v>
      </c>
      <c r="W230" s="152" t="s">
        <v>1557</v>
      </c>
      <c r="X230" s="153">
        <v>7.9895425000000006E-2</v>
      </c>
      <c r="Y230" s="154" t="s">
        <v>662</v>
      </c>
      <c r="Z230" s="156">
        <v>9.5901675000000006E-2</v>
      </c>
      <c r="AA230" s="157" t="s">
        <v>1557</v>
      </c>
      <c r="AB230" s="158">
        <v>6.2080650000000001E-2</v>
      </c>
      <c r="AC230" s="159" t="s">
        <v>1557</v>
      </c>
      <c r="AD230" s="155">
        <v>0.97897435500000007</v>
      </c>
      <c r="AE230" s="155" t="s">
        <v>1557</v>
      </c>
      <c r="AF230" s="160">
        <v>1.5929599999999999E-2</v>
      </c>
      <c r="AG230" s="160" t="s">
        <v>662</v>
      </c>
      <c r="AH230" s="168">
        <v>0.8</v>
      </c>
      <c r="AI230" s="169" t="s">
        <v>1557</v>
      </c>
    </row>
    <row r="231" spans="1:35" ht="18.75" customHeight="1" thickBot="1" x14ac:dyDescent="0.35">
      <c r="A231" s="228" t="s">
        <v>1921</v>
      </c>
      <c r="B231" s="121">
        <v>889849</v>
      </c>
      <c r="C231" s="121" t="s">
        <v>1681</v>
      </c>
      <c r="D231" s="177">
        <v>242.77</v>
      </c>
      <c r="E231" s="177">
        <v>13.67</v>
      </c>
      <c r="F231" s="176">
        <v>10.8</v>
      </c>
      <c r="G231" s="176">
        <f t="shared" si="10"/>
        <v>267.24</v>
      </c>
      <c r="H231" s="177">
        <v>242.77</v>
      </c>
      <c r="I231" s="177">
        <v>14.27</v>
      </c>
      <c r="J231" s="177">
        <v>13.67</v>
      </c>
      <c r="K231" s="176">
        <v>10.8</v>
      </c>
      <c r="L231" s="178">
        <f t="shared" si="11"/>
        <v>281.51000000000005</v>
      </c>
      <c r="M231" s="146" t="s">
        <v>1570</v>
      </c>
      <c r="N231" s="147">
        <v>6</v>
      </c>
      <c r="O231" s="148">
        <v>10.8</v>
      </c>
      <c r="P231" s="159" t="s">
        <v>1557</v>
      </c>
      <c r="Q231" s="159" t="s">
        <v>662</v>
      </c>
      <c r="R231" s="159" t="s">
        <v>662</v>
      </c>
      <c r="S231" s="159" t="s">
        <v>662</v>
      </c>
      <c r="T231" s="166" t="s">
        <v>1570</v>
      </c>
      <c r="U231" s="159">
        <v>6</v>
      </c>
      <c r="V231" s="145">
        <v>0</v>
      </c>
      <c r="W231" s="152" t="s">
        <v>1557</v>
      </c>
      <c r="X231" s="153">
        <v>2.50475E-2</v>
      </c>
      <c r="Y231" s="154" t="s">
        <v>662</v>
      </c>
      <c r="Z231" s="156">
        <v>3.92138E-2</v>
      </c>
      <c r="AA231" s="157" t="s">
        <v>1557</v>
      </c>
      <c r="AB231" s="158">
        <v>5.4029374999999998E-2</v>
      </c>
      <c r="AC231" s="159" t="s">
        <v>1557</v>
      </c>
      <c r="AD231" s="155">
        <v>0.98636447500000002</v>
      </c>
      <c r="AE231" s="155" t="s">
        <v>1557</v>
      </c>
      <c r="AF231" s="160">
        <v>1.345466E-2</v>
      </c>
      <c r="AG231" s="160" t="s">
        <v>1557</v>
      </c>
      <c r="AH231" s="168">
        <v>0.79</v>
      </c>
      <c r="AI231" s="169" t="s">
        <v>1557</v>
      </c>
    </row>
    <row r="232" spans="1:35" ht="18.75" customHeight="1" thickBot="1" x14ac:dyDescent="0.35">
      <c r="A232" s="125" t="s">
        <v>1824</v>
      </c>
      <c r="B232" s="121">
        <v>4471407</v>
      </c>
      <c r="C232" s="121" t="s">
        <v>1681</v>
      </c>
      <c r="D232" s="177">
        <v>226.63</v>
      </c>
      <c r="E232" s="174">
        <v>0</v>
      </c>
      <c r="F232" s="176">
        <v>0</v>
      </c>
      <c r="G232" s="176">
        <f t="shared" si="10"/>
        <v>226.63</v>
      </c>
      <c r="H232" s="177">
        <v>226.63</v>
      </c>
      <c r="I232" s="177">
        <v>14.27</v>
      </c>
      <c r="J232" s="174">
        <v>0</v>
      </c>
      <c r="K232" s="176">
        <v>0</v>
      </c>
      <c r="L232" s="178">
        <f t="shared" si="11"/>
        <v>240.9</v>
      </c>
      <c r="M232" s="146" t="s">
        <v>1571</v>
      </c>
      <c r="N232" s="147" t="s">
        <v>1680</v>
      </c>
      <c r="O232" s="148">
        <v>0</v>
      </c>
      <c r="P232" s="159" t="s">
        <v>1557</v>
      </c>
      <c r="Q232" s="159" t="s">
        <v>662</v>
      </c>
      <c r="R232" s="159" t="s">
        <v>1557</v>
      </c>
      <c r="S232" s="159" t="s">
        <v>662</v>
      </c>
      <c r="T232" s="166" t="s">
        <v>1571</v>
      </c>
      <c r="U232" s="159" t="s">
        <v>1680</v>
      </c>
      <c r="V232" s="145">
        <v>0</v>
      </c>
      <c r="W232" s="152" t="s">
        <v>1557</v>
      </c>
      <c r="X232" s="153">
        <v>1.3157874999999998E-2</v>
      </c>
      <c r="Y232" s="154" t="s">
        <v>1557</v>
      </c>
      <c r="Z232" s="156">
        <v>0.17985889999999999</v>
      </c>
      <c r="AA232" s="157" t="s">
        <v>662</v>
      </c>
      <c r="AB232" s="158">
        <v>2.7777800000000002E-2</v>
      </c>
      <c r="AC232" s="159" t="s">
        <v>1557</v>
      </c>
      <c r="AD232" s="155">
        <v>0.9796907199999999</v>
      </c>
      <c r="AE232" s="155" t="s">
        <v>1557</v>
      </c>
      <c r="AF232" s="160">
        <v>1.418812E-2</v>
      </c>
      <c r="AG232" s="160" t="s">
        <v>1557</v>
      </c>
      <c r="AH232" s="168">
        <v>0.99</v>
      </c>
      <c r="AI232" s="169" t="s">
        <v>1557</v>
      </c>
    </row>
    <row r="233" spans="1:35" ht="18.75" customHeight="1" thickBot="1" x14ac:dyDescent="0.35">
      <c r="A233" s="293" t="s">
        <v>1659</v>
      </c>
      <c r="B233" s="292">
        <v>969834</v>
      </c>
      <c r="C233" s="300" t="s">
        <v>1681</v>
      </c>
      <c r="D233" s="177">
        <v>237.75</v>
      </c>
      <c r="E233" s="177">
        <v>13.67</v>
      </c>
      <c r="F233" s="176">
        <v>7.2</v>
      </c>
      <c r="G233" s="176">
        <f t="shared" si="10"/>
        <v>258.62</v>
      </c>
      <c r="H233" s="177">
        <v>237.75</v>
      </c>
      <c r="I233" s="177">
        <v>14.27</v>
      </c>
      <c r="J233" s="177">
        <v>13.67</v>
      </c>
      <c r="K233" s="176">
        <v>9</v>
      </c>
      <c r="L233" s="176">
        <f t="shared" si="11"/>
        <v>274.69</v>
      </c>
      <c r="M233" s="146" t="s">
        <v>1570</v>
      </c>
      <c r="N233" s="147">
        <v>5</v>
      </c>
      <c r="O233" s="148">
        <v>9</v>
      </c>
      <c r="P233" s="159" t="s">
        <v>1557</v>
      </c>
      <c r="Q233" s="159" t="s">
        <v>662</v>
      </c>
      <c r="R233" s="159" t="s">
        <v>662</v>
      </c>
      <c r="S233" s="159" t="s">
        <v>662</v>
      </c>
      <c r="T233" s="166" t="s">
        <v>1570</v>
      </c>
      <c r="U233" s="159">
        <v>5</v>
      </c>
      <c r="V233" s="145">
        <v>0</v>
      </c>
      <c r="W233" s="152" t="s">
        <v>1557</v>
      </c>
      <c r="X233" s="153">
        <v>4.1102275000000001E-2</v>
      </c>
      <c r="Y233" s="154" t="s">
        <v>662</v>
      </c>
      <c r="Z233" s="156">
        <v>1.9951299999999998E-2</v>
      </c>
      <c r="AA233" s="157" t="s">
        <v>1557</v>
      </c>
      <c r="AB233" s="158">
        <v>8.8853925E-2</v>
      </c>
      <c r="AC233" s="159" t="s">
        <v>662</v>
      </c>
      <c r="AD233" s="155">
        <v>0.99596773999999999</v>
      </c>
      <c r="AE233" s="155" t="s">
        <v>1557</v>
      </c>
      <c r="AF233" s="160">
        <v>1.1951989999999999E-2</v>
      </c>
      <c r="AG233" s="160" t="s">
        <v>1557</v>
      </c>
      <c r="AH233" s="168">
        <v>0.86499999999999999</v>
      </c>
      <c r="AI233" s="169" t="s">
        <v>1557</v>
      </c>
    </row>
    <row r="234" spans="1:35" ht="18.75" customHeight="1" thickBot="1" x14ac:dyDescent="0.35">
      <c r="A234" s="123" t="s">
        <v>1825</v>
      </c>
      <c r="B234" s="121">
        <v>890341</v>
      </c>
      <c r="C234" s="121" t="s">
        <v>1681</v>
      </c>
      <c r="D234" s="177">
        <v>243.77</v>
      </c>
      <c r="E234" s="177">
        <v>13.67</v>
      </c>
      <c r="F234" s="176">
        <v>9</v>
      </c>
      <c r="G234" s="176">
        <f t="shared" si="10"/>
        <v>266.44</v>
      </c>
      <c r="H234" s="177">
        <v>243.77</v>
      </c>
      <c r="I234" s="177">
        <v>14.27</v>
      </c>
      <c r="J234" s="177">
        <v>13.67</v>
      </c>
      <c r="K234" s="176">
        <v>10.8</v>
      </c>
      <c r="L234" s="178">
        <f t="shared" si="11"/>
        <v>282.51000000000005</v>
      </c>
      <c r="M234" s="146" t="s">
        <v>1570</v>
      </c>
      <c r="N234" s="147">
        <v>6</v>
      </c>
      <c r="O234" s="148">
        <v>10.8</v>
      </c>
      <c r="P234" s="159" t="s">
        <v>1557</v>
      </c>
      <c r="Q234" s="159" t="s">
        <v>662</v>
      </c>
      <c r="R234" s="159" t="s">
        <v>662</v>
      </c>
      <c r="S234" s="159" t="s">
        <v>662</v>
      </c>
      <c r="T234" s="166" t="s">
        <v>1570</v>
      </c>
      <c r="U234" s="159">
        <v>6</v>
      </c>
      <c r="V234" s="145">
        <v>0</v>
      </c>
      <c r="W234" s="152" t="s">
        <v>1557</v>
      </c>
      <c r="X234" s="153">
        <v>1.8739575000000001E-2</v>
      </c>
      <c r="Y234" s="154" t="s">
        <v>1557</v>
      </c>
      <c r="Z234" s="156">
        <v>2.1697874999999998E-2</v>
      </c>
      <c r="AA234" s="157" t="s">
        <v>1557</v>
      </c>
      <c r="AB234" s="158">
        <v>0.17390564999999999</v>
      </c>
      <c r="AC234" s="159" t="s">
        <v>662</v>
      </c>
      <c r="AD234" s="155">
        <v>0.98648648499999991</v>
      </c>
      <c r="AE234" s="155" t="s">
        <v>1557</v>
      </c>
      <c r="AF234" s="160">
        <v>7.7438799999999999E-3</v>
      </c>
      <c r="AG234" s="160" t="s">
        <v>1557</v>
      </c>
      <c r="AH234" s="168">
        <v>0.75</v>
      </c>
      <c r="AI234" s="169" t="s">
        <v>1557</v>
      </c>
    </row>
    <row r="235" spans="1:35" ht="18.75" customHeight="1" thickBot="1" x14ac:dyDescent="0.35">
      <c r="A235" s="125" t="s">
        <v>1826</v>
      </c>
      <c r="B235" s="121">
        <v>537136</v>
      </c>
      <c r="C235" s="121" t="s">
        <v>1681</v>
      </c>
      <c r="D235" s="177">
        <v>237.27</v>
      </c>
      <c r="E235" s="177">
        <v>13.67</v>
      </c>
      <c r="F235" s="176">
        <v>0</v>
      </c>
      <c r="G235" s="176">
        <f t="shared" si="10"/>
        <v>250.94</v>
      </c>
      <c r="H235" s="177">
        <v>237.27</v>
      </c>
      <c r="I235" s="177">
        <v>14.27</v>
      </c>
      <c r="J235" s="177">
        <v>13.67</v>
      </c>
      <c r="K235" s="176">
        <v>12.6</v>
      </c>
      <c r="L235" s="178">
        <f t="shared" si="11"/>
        <v>277.81000000000006</v>
      </c>
      <c r="M235" s="146" t="s">
        <v>1570</v>
      </c>
      <c r="N235" s="147">
        <v>7</v>
      </c>
      <c r="O235" s="148">
        <v>12.6</v>
      </c>
      <c r="P235" s="159" t="s">
        <v>1557</v>
      </c>
      <c r="Q235" s="159" t="s">
        <v>662</v>
      </c>
      <c r="R235" s="159" t="s">
        <v>662</v>
      </c>
      <c r="S235" s="159" t="s">
        <v>662</v>
      </c>
      <c r="T235" s="166" t="s">
        <v>1570</v>
      </c>
      <c r="U235" s="159">
        <v>7</v>
      </c>
      <c r="V235" s="145">
        <v>0</v>
      </c>
      <c r="W235" s="152" t="s">
        <v>1557</v>
      </c>
      <c r="X235" s="153">
        <v>1.5125774999999999E-2</v>
      </c>
      <c r="Y235" s="154" t="s">
        <v>1557</v>
      </c>
      <c r="Z235" s="156">
        <v>3.4276749999999995E-2</v>
      </c>
      <c r="AA235" s="157" t="s">
        <v>1557</v>
      </c>
      <c r="AB235" s="158">
        <v>3.5806125000000001E-2</v>
      </c>
      <c r="AC235" s="159" t="s">
        <v>1557</v>
      </c>
      <c r="AD235" s="155">
        <v>0.96882408499999995</v>
      </c>
      <c r="AE235" s="155" t="s">
        <v>1557</v>
      </c>
      <c r="AF235" s="160">
        <v>7.1409599999999991E-3</v>
      </c>
      <c r="AG235" s="160" t="s">
        <v>1557</v>
      </c>
      <c r="AH235" s="168">
        <v>0.85</v>
      </c>
      <c r="AI235" s="169" t="s">
        <v>1557</v>
      </c>
    </row>
    <row r="236" spans="1:35" ht="18.75" customHeight="1" thickBot="1" x14ac:dyDescent="0.35">
      <c r="A236" s="125" t="s">
        <v>1827</v>
      </c>
      <c r="B236" s="121">
        <v>141283</v>
      </c>
      <c r="C236" s="121" t="s">
        <v>1681</v>
      </c>
      <c r="D236" s="177">
        <v>224.42</v>
      </c>
      <c r="E236" s="177">
        <v>13.67</v>
      </c>
      <c r="F236" s="176">
        <v>0</v>
      </c>
      <c r="G236" s="176">
        <f t="shared" si="10"/>
        <v>238.08999999999997</v>
      </c>
      <c r="H236" s="177">
        <v>224.42</v>
      </c>
      <c r="I236" s="177">
        <v>14.27</v>
      </c>
      <c r="J236" s="177">
        <v>13.67</v>
      </c>
      <c r="K236" s="176">
        <v>0</v>
      </c>
      <c r="L236" s="178">
        <f t="shared" si="11"/>
        <v>252.35999999999999</v>
      </c>
      <c r="M236" s="146" t="s">
        <v>1571</v>
      </c>
      <c r="N236" s="147" t="s">
        <v>1680</v>
      </c>
      <c r="O236" s="148">
        <v>0</v>
      </c>
      <c r="P236" s="159" t="s">
        <v>1557</v>
      </c>
      <c r="Q236" s="159" t="s">
        <v>662</v>
      </c>
      <c r="R236" s="159" t="s">
        <v>1557</v>
      </c>
      <c r="S236" s="159" t="s">
        <v>1557</v>
      </c>
      <c r="T236" s="166" t="s">
        <v>1571</v>
      </c>
      <c r="U236" s="159" t="s">
        <v>1680</v>
      </c>
      <c r="V236" s="145">
        <v>0</v>
      </c>
      <c r="W236" s="152" t="s">
        <v>1557</v>
      </c>
      <c r="X236" s="153">
        <v>1.4511699999999999E-2</v>
      </c>
      <c r="Y236" s="154" t="s">
        <v>1557</v>
      </c>
      <c r="Z236" s="156">
        <v>0.29560607499999997</v>
      </c>
      <c r="AA236" s="157" t="s">
        <v>662</v>
      </c>
      <c r="AB236" s="158">
        <v>9.1610824999999993E-2</v>
      </c>
      <c r="AC236" s="159" t="s">
        <v>662</v>
      </c>
      <c r="AD236" s="155">
        <v>0.97411213499999993</v>
      </c>
      <c r="AE236" s="155" t="s">
        <v>1557</v>
      </c>
      <c r="AF236" s="160">
        <v>2.3141180000000001E-2</v>
      </c>
      <c r="AG236" s="160" t="s">
        <v>662</v>
      </c>
      <c r="AH236" s="168">
        <v>0.77</v>
      </c>
      <c r="AI236" s="169" t="s">
        <v>1557</v>
      </c>
    </row>
    <row r="237" spans="1:35" ht="18.75" customHeight="1" thickBot="1" x14ac:dyDescent="0.35">
      <c r="A237" s="125" t="s">
        <v>1828</v>
      </c>
      <c r="B237" s="121">
        <v>4475704</v>
      </c>
      <c r="C237" s="121" t="s">
        <v>1681</v>
      </c>
      <c r="D237" s="177">
        <v>242.3</v>
      </c>
      <c r="E237" s="177">
        <v>13.67</v>
      </c>
      <c r="F237" s="176">
        <v>10.8</v>
      </c>
      <c r="G237" s="176">
        <f t="shared" si="10"/>
        <v>266.77</v>
      </c>
      <c r="H237" s="177">
        <v>242.3</v>
      </c>
      <c r="I237" s="177">
        <v>14.27</v>
      </c>
      <c r="J237" s="177">
        <v>13.67</v>
      </c>
      <c r="K237" s="176">
        <v>10.8</v>
      </c>
      <c r="L237" s="178">
        <f t="shared" si="11"/>
        <v>281.04000000000002</v>
      </c>
      <c r="M237" s="146" t="s">
        <v>1570</v>
      </c>
      <c r="N237" s="147">
        <v>6</v>
      </c>
      <c r="O237" s="148">
        <v>10.8</v>
      </c>
      <c r="P237" s="159" t="s">
        <v>1557</v>
      </c>
      <c r="Q237" s="159" t="s">
        <v>662</v>
      </c>
      <c r="R237" s="159" t="s">
        <v>662</v>
      </c>
      <c r="S237" s="159" t="s">
        <v>662</v>
      </c>
      <c r="T237" s="166" t="s">
        <v>1570</v>
      </c>
      <c r="U237" s="159">
        <v>6</v>
      </c>
      <c r="V237" s="145">
        <v>0</v>
      </c>
      <c r="W237" s="152" t="s">
        <v>1557</v>
      </c>
      <c r="X237" s="153">
        <v>8.6201000000000003E-3</v>
      </c>
      <c r="Y237" s="154" t="s">
        <v>1557</v>
      </c>
      <c r="Z237" s="156">
        <v>5.3702449999999999E-2</v>
      </c>
      <c r="AA237" s="157" t="s">
        <v>1557</v>
      </c>
      <c r="AB237" s="158">
        <v>6.3613100000000006E-2</v>
      </c>
      <c r="AC237" s="159" t="s">
        <v>1557</v>
      </c>
      <c r="AD237" s="155">
        <v>0.98983471999999995</v>
      </c>
      <c r="AE237" s="155" t="s">
        <v>1557</v>
      </c>
      <c r="AF237" s="160">
        <v>2.263824E-2</v>
      </c>
      <c r="AG237" s="160" t="s">
        <v>662</v>
      </c>
      <c r="AH237" s="168">
        <v>0.80499999999999994</v>
      </c>
      <c r="AI237" s="169" t="s">
        <v>1557</v>
      </c>
    </row>
    <row r="238" spans="1:35" ht="18.75" customHeight="1" thickBot="1" x14ac:dyDescent="0.35">
      <c r="A238" s="125" t="s">
        <v>1829</v>
      </c>
      <c r="B238" s="121">
        <v>502162</v>
      </c>
      <c r="C238" s="121" t="s">
        <v>1681</v>
      </c>
      <c r="D238" s="177">
        <v>247.67</v>
      </c>
      <c r="E238" s="177">
        <v>13.67</v>
      </c>
      <c r="F238" s="176">
        <v>9</v>
      </c>
      <c r="G238" s="176">
        <f t="shared" si="10"/>
        <v>270.33999999999997</v>
      </c>
      <c r="H238" s="177">
        <v>247.67</v>
      </c>
      <c r="I238" s="177">
        <v>14.27</v>
      </c>
      <c r="J238" s="177">
        <v>13.67</v>
      </c>
      <c r="K238" s="176">
        <v>9</v>
      </c>
      <c r="L238" s="178">
        <f t="shared" si="11"/>
        <v>284.61</v>
      </c>
      <c r="M238" s="146" t="s">
        <v>1570</v>
      </c>
      <c r="N238" s="147">
        <v>5</v>
      </c>
      <c r="O238" s="148">
        <v>9</v>
      </c>
      <c r="P238" s="159" t="s">
        <v>1557</v>
      </c>
      <c r="Q238" s="159" t="s">
        <v>662</v>
      </c>
      <c r="R238" s="159" t="s">
        <v>662</v>
      </c>
      <c r="S238" s="159" t="s">
        <v>662</v>
      </c>
      <c r="T238" s="166" t="s">
        <v>1570</v>
      </c>
      <c r="U238" s="159">
        <v>5</v>
      </c>
      <c r="V238" s="145">
        <v>0</v>
      </c>
      <c r="W238" s="152" t="s">
        <v>1557</v>
      </c>
      <c r="X238" s="153">
        <v>3.0817374999999998E-2</v>
      </c>
      <c r="Y238" s="154" t="s">
        <v>662</v>
      </c>
      <c r="Z238" s="156">
        <v>9.814995E-2</v>
      </c>
      <c r="AA238" s="157" t="s">
        <v>1557</v>
      </c>
      <c r="AB238" s="158">
        <v>5.8410224999999996E-2</v>
      </c>
      <c r="AC238" s="159" t="s">
        <v>1557</v>
      </c>
      <c r="AD238" s="155">
        <v>1</v>
      </c>
      <c r="AE238" s="155" t="s">
        <v>1557</v>
      </c>
      <c r="AF238" s="160">
        <v>1.5821180000000001E-2</v>
      </c>
      <c r="AG238" s="160" t="s">
        <v>662</v>
      </c>
      <c r="AH238" s="168">
        <v>0.91500000000000004</v>
      </c>
      <c r="AI238" s="169" t="s">
        <v>1557</v>
      </c>
    </row>
    <row r="239" spans="1:35" ht="18.75" customHeight="1" thickBot="1" x14ac:dyDescent="0.35">
      <c r="A239" s="125" t="s">
        <v>1830</v>
      </c>
      <c r="B239" s="121">
        <v>4479807</v>
      </c>
      <c r="C239" s="121" t="s">
        <v>1681</v>
      </c>
      <c r="D239" s="177">
        <v>235.66</v>
      </c>
      <c r="E239" s="177">
        <v>13.67</v>
      </c>
      <c r="F239" s="176">
        <v>5.4</v>
      </c>
      <c r="G239" s="176">
        <f t="shared" si="10"/>
        <v>254.73</v>
      </c>
      <c r="H239" s="177">
        <v>235.66</v>
      </c>
      <c r="I239" s="177">
        <v>14.27</v>
      </c>
      <c r="J239" s="177">
        <v>13.67</v>
      </c>
      <c r="K239" s="176">
        <v>5.4</v>
      </c>
      <c r="L239" s="178">
        <f t="shared" si="11"/>
        <v>269</v>
      </c>
      <c r="M239" s="146" t="s">
        <v>1570</v>
      </c>
      <c r="N239" s="147">
        <v>3</v>
      </c>
      <c r="O239" s="148">
        <v>5.4</v>
      </c>
      <c r="P239" s="159" t="s">
        <v>1557</v>
      </c>
      <c r="Q239" s="159" t="s">
        <v>662</v>
      </c>
      <c r="R239" s="159" t="s">
        <v>662</v>
      </c>
      <c r="S239" s="159" t="s">
        <v>662</v>
      </c>
      <c r="T239" s="166" t="s">
        <v>1570</v>
      </c>
      <c r="U239" s="159">
        <v>3</v>
      </c>
      <c r="V239" s="145">
        <v>0</v>
      </c>
      <c r="W239" s="152" t="s">
        <v>1557</v>
      </c>
      <c r="X239" s="153">
        <v>2.4486225E-2</v>
      </c>
      <c r="Y239" s="154" t="s">
        <v>1557</v>
      </c>
      <c r="Z239" s="156">
        <v>0.112058875</v>
      </c>
      <c r="AA239" s="157" t="s">
        <v>662</v>
      </c>
      <c r="AB239" s="158">
        <v>0.111178375</v>
      </c>
      <c r="AC239" s="159" t="s">
        <v>662</v>
      </c>
      <c r="AD239" s="155">
        <v>0.98808003500000008</v>
      </c>
      <c r="AE239" s="155" t="s">
        <v>1557</v>
      </c>
      <c r="AF239" s="160">
        <v>2.0441930000000001E-2</v>
      </c>
      <c r="AG239" s="160" t="s">
        <v>662</v>
      </c>
      <c r="AH239" s="168" t="s">
        <v>1572</v>
      </c>
      <c r="AI239" s="169" t="s">
        <v>662</v>
      </c>
    </row>
    <row r="240" spans="1:35" ht="18.75" customHeight="1" thickBot="1" x14ac:dyDescent="0.35">
      <c r="A240" s="125" t="s">
        <v>1831</v>
      </c>
      <c r="B240" s="219">
        <v>4479904</v>
      </c>
      <c r="C240" s="121" t="s">
        <v>1681</v>
      </c>
      <c r="D240" s="177">
        <v>240.25</v>
      </c>
      <c r="E240" s="177">
        <v>13.67</v>
      </c>
      <c r="F240" s="176">
        <v>10.8</v>
      </c>
      <c r="G240" s="176">
        <f t="shared" si="10"/>
        <v>264.71999999999997</v>
      </c>
      <c r="H240" s="177">
        <v>240.25</v>
      </c>
      <c r="I240" s="177">
        <v>14.27</v>
      </c>
      <c r="J240" s="177">
        <v>13.67</v>
      </c>
      <c r="K240" s="176">
        <v>9</v>
      </c>
      <c r="L240" s="178">
        <f t="shared" si="11"/>
        <v>277.19</v>
      </c>
      <c r="M240" s="146" t="s">
        <v>1570</v>
      </c>
      <c r="N240" s="147">
        <v>5</v>
      </c>
      <c r="O240" s="148">
        <v>9</v>
      </c>
      <c r="P240" s="159" t="s">
        <v>1557</v>
      </c>
      <c r="Q240" s="159" t="s">
        <v>662</v>
      </c>
      <c r="R240" s="159" t="s">
        <v>662</v>
      </c>
      <c r="S240" s="159" t="s">
        <v>662</v>
      </c>
      <c r="T240" s="166" t="s">
        <v>1570</v>
      </c>
      <c r="U240" s="159">
        <v>5</v>
      </c>
      <c r="V240" s="145">
        <v>0</v>
      </c>
      <c r="W240" s="152" t="s">
        <v>1557</v>
      </c>
      <c r="X240" s="153">
        <v>6.5586499999999992E-3</v>
      </c>
      <c r="Y240" s="154" t="s">
        <v>1557</v>
      </c>
      <c r="Z240" s="156">
        <v>6.5841975000000011E-2</v>
      </c>
      <c r="AA240" s="157" t="s">
        <v>1557</v>
      </c>
      <c r="AB240" s="158">
        <v>0.1231303</v>
      </c>
      <c r="AC240" s="159" t="s">
        <v>662</v>
      </c>
      <c r="AD240" s="155">
        <v>0.99324324500000005</v>
      </c>
      <c r="AE240" s="155" t="s">
        <v>1557</v>
      </c>
      <c r="AF240" s="160">
        <v>1.7243059999999998E-2</v>
      </c>
      <c r="AG240" s="160" t="s">
        <v>662</v>
      </c>
      <c r="AH240" s="168">
        <v>0.95</v>
      </c>
      <c r="AI240" s="169" t="s">
        <v>1557</v>
      </c>
    </row>
    <row r="241" spans="1:35" ht="18.75" customHeight="1" thickBot="1" x14ac:dyDescent="0.35">
      <c r="A241" s="223" t="s">
        <v>1948</v>
      </c>
      <c r="B241" s="121">
        <v>892491</v>
      </c>
      <c r="C241" s="121" t="s">
        <v>1681</v>
      </c>
      <c r="D241" s="177">
        <v>253.13</v>
      </c>
      <c r="E241" s="177">
        <v>13.67</v>
      </c>
      <c r="F241" s="176">
        <v>5.4</v>
      </c>
      <c r="G241" s="176">
        <f t="shared" si="10"/>
        <v>272.2</v>
      </c>
      <c r="H241" s="177">
        <v>253.13</v>
      </c>
      <c r="I241" s="177">
        <v>14.27</v>
      </c>
      <c r="J241" s="177">
        <v>13.67</v>
      </c>
      <c r="K241" s="176">
        <v>5.4</v>
      </c>
      <c r="L241" s="178">
        <f t="shared" si="11"/>
        <v>286.46999999999997</v>
      </c>
      <c r="M241" s="146" t="s">
        <v>1570</v>
      </c>
      <c r="N241" s="147">
        <v>3</v>
      </c>
      <c r="O241" s="148">
        <v>5.4</v>
      </c>
      <c r="P241" s="159" t="s">
        <v>1557</v>
      </c>
      <c r="Q241" s="159" t="s">
        <v>662</v>
      </c>
      <c r="R241" s="159" t="s">
        <v>662</v>
      </c>
      <c r="S241" s="159" t="s">
        <v>662</v>
      </c>
      <c r="T241" s="166" t="s">
        <v>1570</v>
      </c>
      <c r="U241" s="159">
        <v>3</v>
      </c>
      <c r="V241" s="145">
        <v>0</v>
      </c>
      <c r="W241" s="152" t="s">
        <v>1557</v>
      </c>
      <c r="X241" s="153">
        <v>4.744085E-2</v>
      </c>
      <c r="Y241" s="154" t="s">
        <v>662</v>
      </c>
      <c r="Z241" s="156">
        <v>0.15426610000000002</v>
      </c>
      <c r="AA241" s="157" t="s">
        <v>662</v>
      </c>
      <c r="AB241" s="158">
        <v>9.4747875000000009E-2</v>
      </c>
      <c r="AC241" s="159" t="s">
        <v>662</v>
      </c>
      <c r="AD241" s="155">
        <v>1</v>
      </c>
      <c r="AE241" s="155" t="s">
        <v>1557</v>
      </c>
      <c r="AF241" s="160">
        <v>1.6401249999999999E-2</v>
      </c>
      <c r="AG241" s="160" t="s">
        <v>662</v>
      </c>
      <c r="AH241" s="168">
        <v>0.86</v>
      </c>
      <c r="AI241" s="169" t="s">
        <v>1557</v>
      </c>
    </row>
    <row r="242" spans="1:35" ht="18.75" customHeight="1" thickBot="1" x14ac:dyDescent="0.35">
      <c r="A242" s="125" t="s">
        <v>1832</v>
      </c>
      <c r="B242" s="121">
        <v>732575</v>
      </c>
      <c r="C242" s="121" t="s">
        <v>1681</v>
      </c>
      <c r="D242" s="177">
        <v>225.75</v>
      </c>
      <c r="E242" s="177">
        <v>13.67</v>
      </c>
      <c r="F242" s="176">
        <v>0</v>
      </c>
      <c r="G242" s="176">
        <f t="shared" si="10"/>
        <v>239.42</v>
      </c>
      <c r="H242" s="177">
        <v>225.75</v>
      </c>
      <c r="I242" s="177">
        <v>14.27</v>
      </c>
      <c r="J242" s="177">
        <v>13.67</v>
      </c>
      <c r="K242" s="176">
        <v>0</v>
      </c>
      <c r="L242" s="178">
        <f t="shared" si="11"/>
        <v>253.69</v>
      </c>
      <c r="M242" s="146" t="s">
        <v>1571</v>
      </c>
      <c r="N242" s="147" t="s">
        <v>1680</v>
      </c>
      <c r="O242" s="148">
        <v>0</v>
      </c>
      <c r="P242" s="159" t="s">
        <v>1557</v>
      </c>
      <c r="Q242" s="159" t="s">
        <v>1557</v>
      </c>
      <c r="R242" s="159" t="s">
        <v>1557</v>
      </c>
      <c r="S242" s="159" t="s">
        <v>662</v>
      </c>
      <c r="T242" s="166" t="s">
        <v>1571</v>
      </c>
      <c r="U242" s="159" t="s">
        <v>1680</v>
      </c>
      <c r="V242" s="145">
        <v>5.9097999999999998E-3</v>
      </c>
      <c r="W242" s="152" t="s">
        <v>662</v>
      </c>
      <c r="X242" s="153">
        <v>0</v>
      </c>
      <c r="Y242" s="154" t="s">
        <v>1557</v>
      </c>
      <c r="Z242" s="156">
        <v>9.582750000000001E-2</v>
      </c>
      <c r="AA242" s="157" t="s">
        <v>1557</v>
      </c>
      <c r="AB242" s="158">
        <v>2.8738449999999999E-2</v>
      </c>
      <c r="AC242" s="159" t="s">
        <v>1557</v>
      </c>
      <c r="AD242" s="155">
        <v>0.99146103500000005</v>
      </c>
      <c r="AE242" s="155" t="s">
        <v>1557</v>
      </c>
      <c r="AF242" s="160">
        <v>1.7325259999999999E-2</v>
      </c>
      <c r="AG242" s="160" t="s">
        <v>662</v>
      </c>
      <c r="AH242" s="168">
        <v>0.72499999999999998</v>
      </c>
      <c r="AI242" s="169" t="s">
        <v>662</v>
      </c>
    </row>
    <row r="243" spans="1:35" ht="18.75" customHeight="1" thickBot="1" x14ac:dyDescent="0.35">
      <c r="A243" s="125" t="s">
        <v>524</v>
      </c>
      <c r="B243" s="121">
        <v>4491602</v>
      </c>
      <c r="C243" s="121" t="s">
        <v>1681</v>
      </c>
      <c r="D243" s="177">
        <v>237.61</v>
      </c>
      <c r="E243" s="177">
        <v>13.67</v>
      </c>
      <c r="F243" s="176">
        <v>7.2</v>
      </c>
      <c r="G243" s="176">
        <f t="shared" si="10"/>
        <v>258.48</v>
      </c>
      <c r="H243" s="177">
        <v>237.61</v>
      </c>
      <c r="I243" s="177">
        <v>14.27</v>
      </c>
      <c r="J243" s="177">
        <v>13.67</v>
      </c>
      <c r="K243" s="176">
        <v>9</v>
      </c>
      <c r="L243" s="178">
        <f t="shared" si="11"/>
        <v>274.55</v>
      </c>
      <c r="M243" s="146" t="s">
        <v>1570</v>
      </c>
      <c r="N243" s="147">
        <v>5</v>
      </c>
      <c r="O243" s="148">
        <v>9</v>
      </c>
      <c r="P243" s="159" t="s">
        <v>1557</v>
      </c>
      <c r="Q243" s="159" t="s">
        <v>662</v>
      </c>
      <c r="R243" s="159" t="s">
        <v>662</v>
      </c>
      <c r="S243" s="159" t="s">
        <v>662</v>
      </c>
      <c r="T243" s="166" t="s">
        <v>1570</v>
      </c>
      <c r="U243" s="159">
        <v>5</v>
      </c>
      <c r="V243" s="145">
        <v>0</v>
      </c>
      <c r="W243" s="152" t="s">
        <v>1557</v>
      </c>
      <c r="X243" s="153">
        <v>3.2846524999999994E-2</v>
      </c>
      <c r="Y243" s="154" t="s">
        <v>662</v>
      </c>
      <c r="Z243" s="156">
        <v>0.107808125</v>
      </c>
      <c r="AA243" s="157" t="s">
        <v>662</v>
      </c>
      <c r="AB243" s="158">
        <v>8.0942750000000008E-2</v>
      </c>
      <c r="AC243" s="159" t="s">
        <v>1557</v>
      </c>
      <c r="AD243" s="155">
        <v>0.992857145</v>
      </c>
      <c r="AE243" s="155" t="s">
        <v>1557</v>
      </c>
      <c r="AF243" s="160">
        <v>1.2883869999999999E-2</v>
      </c>
      <c r="AG243" s="160" t="s">
        <v>1557</v>
      </c>
      <c r="AH243" s="168">
        <v>0.85000000000000009</v>
      </c>
      <c r="AI243" s="169" t="s">
        <v>1557</v>
      </c>
    </row>
    <row r="244" spans="1:35" ht="18.75" customHeight="1" thickBot="1" x14ac:dyDescent="0.35">
      <c r="A244" s="125" t="s">
        <v>1833</v>
      </c>
      <c r="B244" s="121">
        <v>4478100</v>
      </c>
      <c r="C244" s="121" t="s">
        <v>1681</v>
      </c>
      <c r="D244" s="177">
        <v>227.28</v>
      </c>
      <c r="E244" s="177">
        <v>13.67</v>
      </c>
      <c r="F244" s="176">
        <v>0</v>
      </c>
      <c r="G244" s="176">
        <f t="shared" si="10"/>
        <v>240.95</v>
      </c>
      <c r="H244" s="177">
        <v>227.28</v>
      </c>
      <c r="I244" s="177">
        <v>14.27</v>
      </c>
      <c r="J244" s="177">
        <v>13.67</v>
      </c>
      <c r="K244" s="176">
        <v>7.2</v>
      </c>
      <c r="L244" s="178">
        <f t="shared" si="11"/>
        <v>262.42</v>
      </c>
      <c r="M244" s="146" t="s">
        <v>1570</v>
      </c>
      <c r="N244" s="147">
        <v>4</v>
      </c>
      <c r="O244" s="148">
        <v>7.2</v>
      </c>
      <c r="P244" s="159" t="s">
        <v>1557</v>
      </c>
      <c r="Q244" s="159" t="s">
        <v>662</v>
      </c>
      <c r="R244" s="159" t="s">
        <v>662</v>
      </c>
      <c r="S244" s="159" t="s">
        <v>662</v>
      </c>
      <c r="T244" s="166" t="s">
        <v>1570</v>
      </c>
      <c r="U244" s="159">
        <v>4</v>
      </c>
      <c r="V244" s="145">
        <v>0</v>
      </c>
      <c r="W244" s="152" t="s">
        <v>1557</v>
      </c>
      <c r="X244" s="153">
        <v>6.3133149999999999E-2</v>
      </c>
      <c r="Y244" s="154" t="s">
        <v>662</v>
      </c>
      <c r="Z244" s="156">
        <v>7.7465500000000007E-2</v>
      </c>
      <c r="AA244" s="157" t="s">
        <v>1557</v>
      </c>
      <c r="AB244" s="158">
        <v>6.0022074999999994E-2</v>
      </c>
      <c r="AC244" s="159" t="s">
        <v>1557</v>
      </c>
      <c r="AD244" s="155">
        <v>0.97407407499999998</v>
      </c>
      <c r="AE244" s="155" t="s">
        <v>1557</v>
      </c>
      <c r="AF244" s="160">
        <v>2.062899E-2</v>
      </c>
      <c r="AG244" s="160" t="s">
        <v>662</v>
      </c>
      <c r="AH244" s="168" t="s">
        <v>1573</v>
      </c>
      <c r="AI244" s="169" t="s">
        <v>662</v>
      </c>
    </row>
    <row r="245" spans="1:35" ht="18.75" customHeight="1" thickBot="1" x14ac:dyDescent="0.35">
      <c r="A245" s="125" t="s">
        <v>1834</v>
      </c>
      <c r="B245" s="121">
        <v>36498</v>
      </c>
      <c r="C245" s="121" t="s">
        <v>1681</v>
      </c>
      <c r="D245" s="177">
        <v>228.5</v>
      </c>
      <c r="E245" s="177">
        <v>13.67</v>
      </c>
      <c r="F245" s="176">
        <v>7.2</v>
      </c>
      <c r="G245" s="176">
        <f t="shared" si="10"/>
        <v>249.36999999999998</v>
      </c>
      <c r="H245" s="177">
        <v>228.5</v>
      </c>
      <c r="I245" s="177">
        <v>14.27</v>
      </c>
      <c r="J245" s="177">
        <v>13.67</v>
      </c>
      <c r="K245" s="176">
        <v>0</v>
      </c>
      <c r="L245" s="178">
        <f t="shared" si="11"/>
        <v>256.44</v>
      </c>
      <c r="M245" s="146" t="s">
        <v>1571</v>
      </c>
      <c r="N245" s="147" t="s">
        <v>1680</v>
      </c>
      <c r="O245" s="148">
        <v>0</v>
      </c>
      <c r="P245" s="159" t="s">
        <v>1557</v>
      </c>
      <c r="Q245" s="159" t="s">
        <v>662</v>
      </c>
      <c r="R245" s="159" t="s">
        <v>662</v>
      </c>
      <c r="S245" s="159" t="s">
        <v>1557</v>
      </c>
      <c r="T245" s="166" t="s">
        <v>1571</v>
      </c>
      <c r="U245" s="159" t="s">
        <v>1680</v>
      </c>
      <c r="V245" s="145">
        <v>0</v>
      </c>
      <c r="W245" s="152" t="s">
        <v>1557</v>
      </c>
      <c r="X245" s="153">
        <v>2.01987E-2</v>
      </c>
      <c r="Y245" s="154" t="s">
        <v>1557</v>
      </c>
      <c r="Z245" s="156">
        <v>0.13251726666666666</v>
      </c>
      <c r="AA245" s="157" t="s">
        <v>662</v>
      </c>
      <c r="AB245" s="158">
        <v>8.0357149999999988E-2</v>
      </c>
      <c r="AC245" s="159" t="s">
        <v>1557</v>
      </c>
      <c r="AD245" s="155">
        <v>0.94742443499999995</v>
      </c>
      <c r="AE245" s="155" t="s">
        <v>662</v>
      </c>
      <c r="AF245" s="160">
        <v>1.5962500000000001E-2</v>
      </c>
      <c r="AG245" s="160" t="s">
        <v>662</v>
      </c>
      <c r="AH245" s="168">
        <v>0.85499999999999998</v>
      </c>
      <c r="AI245" s="169" t="s">
        <v>1557</v>
      </c>
    </row>
    <row r="246" spans="1:35" s="245" customFormat="1" ht="18.75" customHeight="1" thickBot="1" x14ac:dyDescent="0.35">
      <c r="A246" s="264" t="s">
        <v>1835</v>
      </c>
      <c r="B246" s="265">
        <v>382957</v>
      </c>
      <c r="C246" s="121" t="s">
        <v>1681</v>
      </c>
      <c r="D246" s="177">
        <v>253.38</v>
      </c>
      <c r="E246" s="175">
        <v>13.67</v>
      </c>
      <c r="F246" s="174">
        <v>0</v>
      </c>
      <c r="G246" s="176">
        <f t="shared" si="10"/>
        <v>267.05</v>
      </c>
      <c r="H246" s="177">
        <v>253.38</v>
      </c>
      <c r="I246" s="175">
        <v>14.27</v>
      </c>
      <c r="J246" s="175">
        <v>13.67</v>
      </c>
      <c r="K246" s="174">
        <v>0</v>
      </c>
      <c r="L246" s="178">
        <f t="shared" si="11"/>
        <v>281.32</v>
      </c>
      <c r="M246" s="187" t="s">
        <v>1571</v>
      </c>
      <c r="N246" s="188" t="s">
        <v>1680</v>
      </c>
      <c r="O246" s="189">
        <v>0</v>
      </c>
      <c r="P246" s="247" t="s">
        <v>662</v>
      </c>
      <c r="Q246" s="247" t="s">
        <v>662</v>
      </c>
      <c r="R246" s="247" t="s">
        <v>662</v>
      </c>
      <c r="S246" s="247" t="s">
        <v>662</v>
      </c>
      <c r="T246" s="259" t="s">
        <v>1571</v>
      </c>
      <c r="U246" s="247" t="s">
        <v>1680</v>
      </c>
      <c r="V246" s="248" t="s">
        <v>667</v>
      </c>
      <c r="W246" s="249" t="s">
        <v>662</v>
      </c>
      <c r="X246" s="250" t="s">
        <v>667</v>
      </c>
      <c r="Y246" s="251" t="s">
        <v>662</v>
      </c>
      <c r="Z246" s="252" t="s">
        <v>667</v>
      </c>
      <c r="AA246" s="253" t="s">
        <v>662</v>
      </c>
      <c r="AB246" s="254" t="s">
        <v>667</v>
      </c>
      <c r="AC246" s="247" t="s">
        <v>662</v>
      </c>
      <c r="AD246" s="255" t="s">
        <v>667</v>
      </c>
      <c r="AE246" s="255" t="s">
        <v>662</v>
      </c>
      <c r="AF246" s="256" t="s">
        <v>843</v>
      </c>
      <c r="AG246" s="256" t="s">
        <v>662</v>
      </c>
      <c r="AH246" s="257" t="s">
        <v>1680</v>
      </c>
      <c r="AI246" s="258" t="s">
        <v>662</v>
      </c>
    </row>
    <row r="247" spans="1:35" ht="18.75" customHeight="1" thickBot="1" x14ac:dyDescent="0.35">
      <c r="A247" s="125" t="s">
        <v>1836</v>
      </c>
      <c r="B247" s="121">
        <v>522791</v>
      </c>
      <c r="C247" s="121" t="s">
        <v>1681</v>
      </c>
      <c r="D247" s="177">
        <v>253.5</v>
      </c>
      <c r="E247" s="177">
        <v>13.67</v>
      </c>
      <c r="F247" s="176">
        <v>0</v>
      </c>
      <c r="G247" s="176">
        <f t="shared" si="10"/>
        <v>267.17</v>
      </c>
      <c r="H247" s="177">
        <v>253.5</v>
      </c>
      <c r="I247" s="177">
        <v>14.27</v>
      </c>
      <c r="J247" s="177">
        <v>13.67</v>
      </c>
      <c r="K247" s="176">
        <v>0</v>
      </c>
      <c r="L247" s="178">
        <f t="shared" si="11"/>
        <v>281.44</v>
      </c>
      <c r="M247" s="146" t="s">
        <v>1571</v>
      </c>
      <c r="N247" s="147" t="s">
        <v>1680</v>
      </c>
      <c r="O247" s="148">
        <v>0</v>
      </c>
      <c r="P247" s="159" t="s">
        <v>662</v>
      </c>
      <c r="Q247" s="159" t="s">
        <v>662</v>
      </c>
      <c r="R247" s="159" t="s">
        <v>662</v>
      </c>
      <c r="S247" s="159" t="s">
        <v>662</v>
      </c>
      <c r="T247" s="166" t="s">
        <v>1571</v>
      </c>
      <c r="U247" s="159" t="s">
        <v>1680</v>
      </c>
      <c r="V247" s="145" t="s">
        <v>667</v>
      </c>
      <c r="W247" s="152" t="s">
        <v>662</v>
      </c>
      <c r="X247" s="153" t="s">
        <v>667</v>
      </c>
      <c r="Y247" s="154" t="s">
        <v>662</v>
      </c>
      <c r="Z247" s="156" t="s">
        <v>667</v>
      </c>
      <c r="AA247" s="157" t="s">
        <v>662</v>
      </c>
      <c r="AB247" s="158" t="s">
        <v>667</v>
      </c>
      <c r="AC247" s="159" t="s">
        <v>662</v>
      </c>
      <c r="AD247" s="155" t="s">
        <v>667</v>
      </c>
      <c r="AE247" s="155" t="s">
        <v>662</v>
      </c>
      <c r="AF247" s="160" t="s">
        <v>843</v>
      </c>
      <c r="AG247" s="160" t="s">
        <v>662</v>
      </c>
      <c r="AH247" s="168" t="s">
        <v>1680</v>
      </c>
      <c r="AI247" s="169" t="s">
        <v>662</v>
      </c>
    </row>
    <row r="248" spans="1:35" s="245" customFormat="1" ht="18.75" customHeight="1" thickBot="1" x14ac:dyDescent="0.35">
      <c r="A248" s="278" t="s">
        <v>1971</v>
      </c>
      <c r="B248" s="275">
        <v>889709</v>
      </c>
      <c r="C248" s="121" t="s">
        <v>1681</v>
      </c>
      <c r="D248" s="177">
        <v>253.38</v>
      </c>
      <c r="E248" s="175">
        <v>13.67</v>
      </c>
      <c r="F248" s="174">
        <v>0</v>
      </c>
      <c r="G248" s="176">
        <f t="shared" si="10"/>
        <v>267.05</v>
      </c>
      <c r="H248" s="177">
        <v>253.38</v>
      </c>
      <c r="I248" s="175">
        <v>14.27</v>
      </c>
      <c r="J248" s="175">
        <v>13.67</v>
      </c>
      <c r="K248" s="174">
        <v>0</v>
      </c>
      <c r="L248" s="176">
        <f t="shared" si="11"/>
        <v>281.32</v>
      </c>
      <c r="M248" s="187" t="s">
        <v>1571</v>
      </c>
      <c r="N248" s="188" t="s">
        <v>1680</v>
      </c>
      <c r="O248" s="189">
        <v>0</v>
      </c>
      <c r="P248" s="247" t="s">
        <v>662</v>
      </c>
      <c r="Q248" s="247" t="s">
        <v>662</v>
      </c>
      <c r="R248" s="247" t="s">
        <v>1557</v>
      </c>
      <c r="S248" s="247" t="s">
        <v>662</v>
      </c>
      <c r="T248" s="259" t="s">
        <v>1571</v>
      </c>
      <c r="U248" s="247" t="s">
        <v>1680</v>
      </c>
      <c r="V248" s="248" t="s">
        <v>667</v>
      </c>
      <c r="W248" s="249" t="s">
        <v>662</v>
      </c>
      <c r="X248" s="250" t="s">
        <v>667</v>
      </c>
      <c r="Y248" s="251" t="s">
        <v>662</v>
      </c>
      <c r="Z248" s="252" t="s">
        <v>667</v>
      </c>
      <c r="AA248" s="253" t="s">
        <v>662</v>
      </c>
      <c r="AB248" s="254" t="s">
        <v>667</v>
      </c>
      <c r="AC248" s="247" t="s">
        <v>662</v>
      </c>
      <c r="AD248" s="255">
        <v>0.90476190000000001</v>
      </c>
      <c r="AE248" s="255" t="s">
        <v>662</v>
      </c>
      <c r="AF248" s="256" t="s">
        <v>667</v>
      </c>
      <c r="AG248" s="256" t="s">
        <v>662</v>
      </c>
      <c r="AH248" s="257" t="s">
        <v>1680</v>
      </c>
      <c r="AI248" s="258" t="s">
        <v>662</v>
      </c>
    </row>
    <row r="249" spans="1:35" ht="18.75" customHeight="1" thickBot="1" x14ac:dyDescent="0.35">
      <c r="A249" s="125" t="s">
        <v>528</v>
      </c>
      <c r="B249" s="121">
        <v>687677</v>
      </c>
      <c r="C249" s="121" t="s">
        <v>1681</v>
      </c>
      <c r="D249" s="177">
        <v>241.76</v>
      </c>
      <c r="E249" s="177">
        <v>13.67</v>
      </c>
      <c r="F249" s="176">
        <v>7.2</v>
      </c>
      <c r="G249" s="176">
        <f t="shared" si="10"/>
        <v>262.63</v>
      </c>
      <c r="H249" s="177">
        <v>241.76</v>
      </c>
      <c r="I249" s="177">
        <v>14.27</v>
      </c>
      <c r="J249" s="177">
        <v>13.67</v>
      </c>
      <c r="K249" s="176">
        <v>9</v>
      </c>
      <c r="L249" s="178">
        <f t="shared" si="11"/>
        <v>278.7</v>
      </c>
      <c r="M249" s="146" t="s">
        <v>1570</v>
      </c>
      <c r="N249" s="147">
        <v>5</v>
      </c>
      <c r="O249" s="148">
        <v>9</v>
      </c>
      <c r="P249" s="159" t="s">
        <v>1557</v>
      </c>
      <c r="Q249" s="159" t="s">
        <v>662</v>
      </c>
      <c r="R249" s="159" t="s">
        <v>662</v>
      </c>
      <c r="S249" s="159" t="s">
        <v>662</v>
      </c>
      <c r="T249" s="166" t="s">
        <v>1570</v>
      </c>
      <c r="U249" s="159">
        <v>5</v>
      </c>
      <c r="V249" s="145">
        <v>0</v>
      </c>
      <c r="W249" s="152" t="s">
        <v>1557</v>
      </c>
      <c r="X249" s="153">
        <v>4.2121949999999998E-2</v>
      </c>
      <c r="Y249" s="154" t="s">
        <v>662</v>
      </c>
      <c r="Z249" s="156">
        <v>3.9995625E-2</v>
      </c>
      <c r="AA249" s="157" t="s">
        <v>1557</v>
      </c>
      <c r="AB249" s="158">
        <v>6.9937300000000008E-2</v>
      </c>
      <c r="AC249" s="159" t="s">
        <v>1557</v>
      </c>
      <c r="AD249" s="155">
        <v>0.99099099000000002</v>
      </c>
      <c r="AE249" s="155" t="s">
        <v>1557</v>
      </c>
      <c r="AF249" s="160">
        <v>1.615925E-2</v>
      </c>
      <c r="AG249" s="160" t="s">
        <v>662</v>
      </c>
      <c r="AH249" s="168">
        <v>1</v>
      </c>
      <c r="AI249" s="169" t="s">
        <v>1557</v>
      </c>
    </row>
    <row r="250" spans="1:35" ht="18.75" customHeight="1" thickBot="1" x14ac:dyDescent="0.35">
      <c r="A250" s="123" t="s">
        <v>1837</v>
      </c>
      <c r="B250" s="121">
        <v>908517</v>
      </c>
      <c r="C250" s="121" t="s">
        <v>1681</v>
      </c>
      <c r="D250" s="177">
        <v>240.09</v>
      </c>
      <c r="E250" s="177">
        <v>13.67</v>
      </c>
      <c r="F250" s="176">
        <v>1.8</v>
      </c>
      <c r="G250" s="176">
        <f t="shared" ref="G250:G313" si="12">SUM(D250:F250)</f>
        <v>255.56</v>
      </c>
      <c r="H250" s="177">
        <v>240.09</v>
      </c>
      <c r="I250" s="177">
        <v>14.27</v>
      </c>
      <c r="J250" s="177">
        <v>13.67</v>
      </c>
      <c r="K250" s="176">
        <v>5.4</v>
      </c>
      <c r="L250" s="178">
        <f t="shared" si="11"/>
        <v>273.43</v>
      </c>
      <c r="M250" s="146" t="s">
        <v>1570</v>
      </c>
      <c r="N250" s="147">
        <v>3</v>
      </c>
      <c r="O250" s="148">
        <v>5.4</v>
      </c>
      <c r="P250" s="159" t="s">
        <v>1557</v>
      </c>
      <c r="Q250" s="159" t="s">
        <v>662</v>
      </c>
      <c r="R250" s="159" t="s">
        <v>662</v>
      </c>
      <c r="S250" s="159" t="s">
        <v>662</v>
      </c>
      <c r="T250" s="166" t="s">
        <v>1570</v>
      </c>
      <c r="U250" s="159">
        <v>3</v>
      </c>
      <c r="V250" s="145">
        <v>4.16665E-3</v>
      </c>
      <c r="W250" s="152" t="s">
        <v>662</v>
      </c>
      <c r="X250" s="153">
        <v>3.9428400000000002E-2</v>
      </c>
      <c r="Y250" s="154" t="s">
        <v>662</v>
      </c>
      <c r="Z250" s="156">
        <v>0.14654724999999999</v>
      </c>
      <c r="AA250" s="157" t="s">
        <v>662</v>
      </c>
      <c r="AB250" s="158">
        <v>4.2912699999999998E-2</v>
      </c>
      <c r="AC250" s="159" t="s">
        <v>1557</v>
      </c>
      <c r="AD250" s="155">
        <v>0.97882524000000015</v>
      </c>
      <c r="AE250" s="155" t="s">
        <v>1557</v>
      </c>
      <c r="AF250" s="160">
        <v>1.5383610000000001E-2</v>
      </c>
      <c r="AG250" s="160" t="s">
        <v>662</v>
      </c>
      <c r="AH250" s="168">
        <v>1</v>
      </c>
      <c r="AI250" s="169" t="s">
        <v>1557</v>
      </c>
    </row>
    <row r="251" spans="1:35" ht="18.75" customHeight="1" thickBot="1" x14ac:dyDescent="0.35">
      <c r="A251" s="125" t="s">
        <v>529</v>
      </c>
      <c r="B251" s="121">
        <v>715255</v>
      </c>
      <c r="C251" s="121" t="s">
        <v>1681</v>
      </c>
      <c r="D251" s="177">
        <v>232.49</v>
      </c>
      <c r="E251" s="177">
        <v>13.67</v>
      </c>
      <c r="F251" s="176">
        <v>7.2</v>
      </c>
      <c r="G251" s="176">
        <f t="shared" si="12"/>
        <v>253.35999999999999</v>
      </c>
      <c r="H251" s="177">
        <v>232.49</v>
      </c>
      <c r="I251" s="177">
        <v>14.27</v>
      </c>
      <c r="J251" s="177">
        <v>13.67</v>
      </c>
      <c r="K251" s="176">
        <v>9</v>
      </c>
      <c r="L251" s="178">
        <f t="shared" si="11"/>
        <v>269.43</v>
      </c>
      <c r="M251" s="146" t="s">
        <v>1570</v>
      </c>
      <c r="N251" s="147">
        <v>5</v>
      </c>
      <c r="O251" s="148">
        <v>9</v>
      </c>
      <c r="P251" s="159" t="s">
        <v>1557</v>
      </c>
      <c r="Q251" s="159" t="s">
        <v>662</v>
      </c>
      <c r="R251" s="159" t="s">
        <v>662</v>
      </c>
      <c r="S251" s="159" t="s">
        <v>662</v>
      </c>
      <c r="T251" s="166" t="s">
        <v>1570</v>
      </c>
      <c r="U251" s="159">
        <v>5</v>
      </c>
      <c r="V251" s="145">
        <v>0</v>
      </c>
      <c r="W251" s="152" t="s">
        <v>1557</v>
      </c>
      <c r="X251" s="153">
        <v>2.0052449999999999E-2</v>
      </c>
      <c r="Y251" s="154" t="s">
        <v>1557</v>
      </c>
      <c r="Z251" s="156">
        <v>0.11054127500000001</v>
      </c>
      <c r="AA251" s="157" t="s">
        <v>662</v>
      </c>
      <c r="AB251" s="158">
        <v>0.1220165</v>
      </c>
      <c r="AC251" s="159" t="s">
        <v>662</v>
      </c>
      <c r="AD251" s="155">
        <v>1</v>
      </c>
      <c r="AE251" s="155" t="s">
        <v>1557</v>
      </c>
      <c r="AF251" s="160">
        <v>1.0719030000000001E-2</v>
      </c>
      <c r="AG251" s="160" t="s">
        <v>1557</v>
      </c>
      <c r="AH251" s="168">
        <v>1</v>
      </c>
      <c r="AI251" s="169" t="s">
        <v>1557</v>
      </c>
    </row>
    <row r="252" spans="1:35" ht="18.75" customHeight="1" thickBot="1" x14ac:dyDescent="0.35">
      <c r="A252" s="125" t="s">
        <v>531</v>
      </c>
      <c r="B252" s="121">
        <v>567299</v>
      </c>
      <c r="C252" s="121" t="s">
        <v>1681</v>
      </c>
      <c r="D252" s="177">
        <v>244.82</v>
      </c>
      <c r="E252" s="177">
        <v>13.67</v>
      </c>
      <c r="F252" s="176">
        <v>9</v>
      </c>
      <c r="G252" s="176">
        <f t="shared" si="12"/>
        <v>267.49</v>
      </c>
      <c r="H252" s="177">
        <v>244.82</v>
      </c>
      <c r="I252" s="177">
        <v>14.27</v>
      </c>
      <c r="J252" s="177">
        <v>13.67</v>
      </c>
      <c r="K252" s="176">
        <v>12.6</v>
      </c>
      <c r="L252" s="178">
        <f t="shared" si="11"/>
        <v>285.36</v>
      </c>
      <c r="M252" s="146" t="s">
        <v>1570</v>
      </c>
      <c r="N252" s="147">
        <v>7</v>
      </c>
      <c r="O252" s="148">
        <v>12.6</v>
      </c>
      <c r="P252" s="159" t="s">
        <v>1557</v>
      </c>
      <c r="Q252" s="159" t="s">
        <v>662</v>
      </c>
      <c r="R252" s="159" t="s">
        <v>662</v>
      </c>
      <c r="S252" s="159" t="s">
        <v>662</v>
      </c>
      <c r="T252" s="166" t="s">
        <v>1570</v>
      </c>
      <c r="U252" s="159">
        <v>7</v>
      </c>
      <c r="V252" s="145">
        <v>0</v>
      </c>
      <c r="W252" s="152" t="s">
        <v>1557</v>
      </c>
      <c r="X252" s="153">
        <v>0</v>
      </c>
      <c r="Y252" s="154" t="s">
        <v>1557</v>
      </c>
      <c r="Z252" s="156">
        <v>5.2083250000000006E-3</v>
      </c>
      <c r="AA252" s="157" t="s">
        <v>1557</v>
      </c>
      <c r="AB252" s="158">
        <v>8.0345399999999997E-2</v>
      </c>
      <c r="AC252" s="159" t="s">
        <v>1557</v>
      </c>
      <c r="AD252" s="155">
        <v>0.9765625</v>
      </c>
      <c r="AE252" s="155" t="s">
        <v>1557</v>
      </c>
      <c r="AF252" s="160">
        <v>1.2154730000000001E-2</v>
      </c>
      <c r="AG252" s="160" t="s">
        <v>1557</v>
      </c>
      <c r="AH252" s="168">
        <v>0.97499999999999998</v>
      </c>
      <c r="AI252" s="169" t="s">
        <v>1557</v>
      </c>
    </row>
    <row r="253" spans="1:35" ht="18.75" customHeight="1" thickBot="1" x14ac:dyDescent="0.35">
      <c r="A253" s="125" t="s">
        <v>1838</v>
      </c>
      <c r="B253" s="121">
        <v>594555</v>
      </c>
      <c r="C253" s="121" t="s">
        <v>1681</v>
      </c>
      <c r="D253" s="177">
        <v>222.53</v>
      </c>
      <c r="E253" s="177">
        <v>13.67</v>
      </c>
      <c r="F253" s="176">
        <v>10.8</v>
      </c>
      <c r="G253" s="176">
        <f t="shared" si="12"/>
        <v>247</v>
      </c>
      <c r="H253" s="177">
        <v>222.53</v>
      </c>
      <c r="I253" s="177">
        <v>14.27</v>
      </c>
      <c r="J253" s="177">
        <v>13.67</v>
      </c>
      <c r="K253" s="176">
        <v>10.8</v>
      </c>
      <c r="L253" s="246">
        <f t="shared" si="11"/>
        <v>261.27</v>
      </c>
      <c r="M253" s="146" t="s">
        <v>1570</v>
      </c>
      <c r="N253" s="147">
        <v>6</v>
      </c>
      <c r="O253" s="148">
        <v>10.8</v>
      </c>
      <c r="P253" s="159" t="s">
        <v>1557</v>
      </c>
      <c r="Q253" s="159" t="s">
        <v>662</v>
      </c>
      <c r="R253" s="159" t="s">
        <v>662</v>
      </c>
      <c r="S253" s="247" t="s">
        <v>662</v>
      </c>
      <c r="T253" s="259" t="s">
        <v>1570</v>
      </c>
      <c r="U253" s="247">
        <v>6</v>
      </c>
      <c r="V253" s="145">
        <v>2.9762E-3</v>
      </c>
      <c r="W253" s="152" t="s">
        <v>662</v>
      </c>
      <c r="X253" s="153">
        <v>1.8052249999999999E-2</v>
      </c>
      <c r="Y253" s="154" t="s">
        <v>1557</v>
      </c>
      <c r="Z253" s="156">
        <v>2.68065E-2</v>
      </c>
      <c r="AA253" s="157" t="s">
        <v>1557</v>
      </c>
      <c r="AB253" s="158">
        <v>7.7513300000000007E-2</v>
      </c>
      <c r="AC253" s="159" t="s">
        <v>1557</v>
      </c>
      <c r="AD253" s="155">
        <v>0.98835792499999997</v>
      </c>
      <c r="AE253" s="155" t="s">
        <v>1557</v>
      </c>
      <c r="AF253" s="160">
        <v>1.3953310000000002E-2</v>
      </c>
      <c r="AG253" s="160" t="s">
        <v>1557</v>
      </c>
      <c r="AH253" s="168">
        <v>1</v>
      </c>
      <c r="AI253" s="258" t="s">
        <v>1557</v>
      </c>
    </row>
    <row r="254" spans="1:35" s="245" customFormat="1" ht="18.75" customHeight="1" thickBot="1" x14ac:dyDescent="0.35">
      <c r="A254" s="264" t="s">
        <v>533</v>
      </c>
      <c r="B254" s="265">
        <v>518620</v>
      </c>
      <c r="C254" s="121" t="s">
        <v>1681</v>
      </c>
      <c r="D254" s="177">
        <v>240.78</v>
      </c>
      <c r="E254" s="175">
        <v>13.67</v>
      </c>
      <c r="F254" s="174">
        <v>9</v>
      </c>
      <c r="G254" s="176">
        <f t="shared" si="12"/>
        <v>263.45</v>
      </c>
      <c r="H254" s="177">
        <v>240.78</v>
      </c>
      <c r="I254" s="175">
        <v>14.27</v>
      </c>
      <c r="J254" s="175">
        <v>13.67</v>
      </c>
      <c r="K254" s="174">
        <v>10.8</v>
      </c>
      <c r="L254" s="246">
        <f t="shared" si="11"/>
        <v>279.52000000000004</v>
      </c>
      <c r="M254" s="187" t="s">
        <v>1570</v>
      </c>
      <c r="N254" s="188">
        <v>6</v>
      </c>
      <c r="O254" s="189">
        <v>10.8</v>
      </c>
      <c r="P254" s="247" t="s">
        <v>1557</v>
      </c>
      <c r="Q254" s="247" t="s">
        <v>662</v>
      </c>
      <c r="R254" s="247" t="s">
        <v>662</v>
      </c>
      <c r="S254" s="247" t="s">
        <v>662</v>
      </c>
      <c r="T254" s="259" t="s">
        <v>1570</v>
      </c>
      <c r="U254" s="247">
        <v>6</v>
      </c>
      <c r="V254" s="248">
        <v>0</v>
      </c>
      <c r="W254" s="249" t="s">
        <v>1557</v>
      </c>
      <c r="X254" s="250">
        <v>1.7835774999999998E-2</v>
      </c>
      <c r="Y254" s="251" t="s">
        <v>1557</v>
      </c>
      <c r="Z254" s="252">
        <v>0.1094938</v>
      </c>
      <c r="AA254" s="253" t="s">
        <v>662</v>
      </c>
      <c r="AB254" s="254">
        <v>6.8179175000000009E-2</v>
      </c>
      <c r="AC254" s="247" t="s">
        <v>1557</v>
      </c>
      <c r="AD254" s="255">
        <v>1</v>
      </c>
      <c r="AE254" s="255" t="s">
        <v>1557</v>
      </c>
      <c r="AF254" s="256">
        <v>7.0540099999999994E-3</v>
      </c>
      <c r="AG254" s="256" t="s">
        <v>1557</v>
      </c>
      <c r="AH254" s="257">
        <v>1</v>
      </c>
      <c r="AI254" s="258" t="s">
        <v>1557</v>
      </c>
    </row>
    <row r="255" spans="1:35" s="245" customFormat="1" ht="18.75" customHeight="1" thickBot="1" x14ac:dyDescent="0.35">
      <c r="A255" s="264" t="s">
        <v>534</v>
      </c>
      <c r="B255" s="265">
        <v>550817</v>
      </c>
      <c r="C255" s="121" t="s">
        <v>1681</v>
      </c>
      <c r="D255" s="177">
        <v>237.02</v>
      </c>
      <c r="E255" s="231">
        <v>0</v>
      </c>
      <c r="F255" s="231">
        <v>0</v>
      </c>
      <c r="G255" s="176">
        <f t="shared" si="12"/>
        <v>237.02</v>
      </c>
      <c r="H255" s="177">
        <v>237.02</v>
      </c>
      <c r="I255" s="230">
        <v>14.27</v>
      </c>
      <c r="J255" s="231">
        <v>0</v>
      </c>
      <c r="K255" s="231">
        <v>0</v>
      </c>
      <c r="L255" s="178">
        <f t="shared" si="11"/>
        <v>251.29000000000002</v>
      </c>
      <c r="M255" s="260" t="s">
        <v>1571</v>
      </c>
      <c r="N255" s="261" t="s">
        <v>1680</v>
      </c>
      <c r="O255" s="232">
        <v>0</v>
      </c>
      <c r="P255" s="233" t="s">
        <v>662</v>
      </c>
      <c r="Q255" s="271" t="s">
        <v>1557</v>
      </c>
      <c r="R255" s="271" t="s">
        <v>662</v>
      </c>
      <c r="S255" s="271" t="s">
        <v>662</v>
      </c>
      <c r="T255" s="272" t="s">
        <v>1571</v>
      </c>
      <c r="U255" s="271" t="s">
        <v>1680</v>
      </c>
      <c r="V255" s="234">
        <v>0</v>
      </c>
      <c r="W255" s="235" t="s">
        <v>1557</v>
      </c>
      <c r="X255" s="236">
        <v>2.0463974999999999E-2</v>
      </c>
      <c r="Y255" s="237" t="s">
        <v>1557</v>
      </c>
      <c r="Z255" s="238">
        <v>0.10860449999999999</v>
      </c>
      <c r="AA255" s="239" t="s">
        <v>662</v>
      </c>
      <c r="AB255" s="240">
        <v>9.0063400000000002E-2</v>
      </c>
      <c r="AC255" s="233" t="s">
        <v>662</v>
      </c>
      <c r="AD255" s="241">
        <v>0.99532710499999988</v>
      </c>
      <c r="AE255" s="241" t="s">
        <v>1557</v>
      </c>
      <c r="AF255" s="242">
        <v>1.465033E-2</v>
      </c>
      <c r="AG255" s="242" t="s">
        <v>1557</v>
      </c>
      <c r="AH255" s="243" t="s">
        <v>1680</v>
      </c>
      <c r="AI255" s="244" t="s">
        <v>662</v>
      </c>
    </row>
    <row r="256" spans="1:35" ht="18.75" customHeight="1" thickBot="1" x14ac:dyDescent="0.35">
      <c r="A256" s="125" t="s">
        <v>1839</v>
      </c>
      <c r="B256" s="121">
        <v>4483707</v>
      </c>
      <c r="C256" s="121" t="s">
        <v>1681</v>
      </c>
      <c r="D256" s="177">
        <v>239.24</v>
      </c>
      <c r="E256" s="174">
        <v>0</v>
      </c>
      <c r="F256" s="176">
        <v>3.6</v>
      </c>
      <c r="G256" s="176">
        <f t="shared" si="12"/>
        <v>242.84</v>
      </c>
      <c r="H256" s="177">
        <v>239.24</v>
      </c>
      <c r="I256" s="177">
        <v>14.27</v>
      </c>
      <c r="J256" s="174">
        <v>0</v>
      </c>
      <c r="K256" s="176">
        <v>0</v>
      </c>
      <c r="L256" s="178">
        <f t="shared" si="11"/>
        <v>253.51000000000002</v>
      </c>
      <c r="M256" s="146" t="s">
        <v>1571</v>
      </c>
      <c r="N256" s="147" t="s">
        <v>1680</v>
      </c>
      <c r="O256" s="148">
        <v>0</v>
      </c>
      <c r="P256" s="159" t="s">
        <v>1557</v>
      </c>
      <c r="Q256" s="159" t="s">
        <v>662</v>
      </c>
      <c r="R256" s="159" t="s">
        <v>1557</v>
      </c>
      <c r="S256" s="159" t="s">
        <v>662</v>
      </c>
      <c r="T256" s="166" t="s">
        <v>1571</v>
      </c>
      <c r="U256" s="159" t="s">
        <v>1680</v>
      </c>
      <c r="V256" s="145">
        <v>0</v>
      </c>
      <c r="W256" s="152" t="s">
        <v>1557</v>
      </c>
      <c r="X256" s="153">
        <v>3.7447074999999996E-2</v>
      </c>
      <c r="Y256" s="154" t="s">
        <v>662</v>
      </c>
      <c r="Z256" s="156">
        <v>0.10244379999999997</v>
      </c>
      <c r="AA256" s="157" t="s">
        <v>1557</v>
      </c>
      <c r="AB256" s="158">
        <v>0.12619046666666667</v>
      </c>
      <c r="AC256" s="159" t="s">
        <v>662</v>
      </c>
      <c r="AD256" s="155">
        <v>0.96052631500000007</v>
      </c>
      <c r="AE256" s="155" t="s">
        <v>662</v>
      </c>
      <c r="AF256" s="160">
        <v>2.0582840000000002E-2</v>
      </c>
      <c r="AG256" s="160" t="s">
        <v>662</v>
      </c>
      <c r="AH256" s="168" t="s">
        <v>1680</v>
      </c>
      <c r="AI256" s="169" t="s">
        <v>662</v>
      </c>
    </row>
    <row r="257" spans="1:35" ht="18.75" customHeight="1" thickBot="1" x14ac:dyDescent="0.35">
      <c r="A257" s="208" t="s">
        <v>1840</v>
      </c>
      <c r="B257" s="127">
        <v>891771</v>
      </c>
      <c r="C257" s="121" t="s">
        <v>1681</v>
      </c>
      <c r="D257" s="177">
        <v>239.13</v>
      </c>
      <c r="E257" s="177">
        <v>13.67</v>
      </c>
      <c r="F257" s="176">
        <v>9</v>
      </c>
      <c r="G257" s="176">
        <f t="shared" si="12"/>
        <v>261.79999999999995</v>
      </c>
      <c r="H257" s="177">
        <v>239.13</v>
      </c>
      <c r="I257" s="177">
        <v>14.27</v>
      </c>
      <c r="J257" s="177">
        <v>13.67</v>
      </c>
      <c r="K257" s="176">
        <v>7.2</v>
      </c>
      <c r="L257" s="178">
        <f t="shared" si="11"/>
        <v>274.27</v>
      </c>
      <c r="M257" s="146" t="s">
        <v>1570</v>
      </c>
      <c r="N257" s="147">
        <v>4</v>
      </c>
      <c r="O257" s="148">
        <v>7.2</v>
      </c>
      <c r="P257" s="159" t="s">
        <v>1557</v>
      </c>
      <c r="Q257" s="159" t="s">
        <v>662</v>
      </c>
      <c r="R257" s="159" t="s">
        <v>662</v>
      </c>
      <c r="S257" s="159" t="s">
        <v>662</v>
      </c>
      <c r="T257" s="166" t="s">
        <v>1570</v>
      </c>
      <c r="U257" s="159">
        <v>4</v>
      </c>
      <c r="V257" s="145">
        <v>0</v>
      </c>
      <c r="W257" s="152" t="s">
        <v>1557</v>
      </c>
      <c r="X257" s="153">
        <v>5.77914E-2</v>
      </c>
      <c r="Y257" s="154" t="s">
        <v>662</v>
      </c>
      <c r="Z257" s="156">
        <v>0.1550271</v>
      </c>
      <c r="AA257" s="157" t="s">
        <v>662</v>
      </c>
      <c r="AB257" s="158">
        <v>6.3095249999999992E-2</v>
      </c>
      <c r="AC257" s="159" t="s">
        <v>1557</v>
      </c>
      <c r="AD257" s="155">
        <v>1</v>
      </c>
      <c r="AE257" s="155" t="s">
        <v>1557</v>
      </c>
      <c r="AF257" s="160">
        <v>2.2139720000000002E-2</v>
      </c>
      <c r="AG257" s="160" t="s">
        <v>662</v>
      </c>
      <c r="AH257" s="168">
        <v>0.76</v>
      </c>
      <c r="AI257" s="169" t="s">
        <v>1557</v>
      </c>
    </row>
    <row r="258" spans="1:35" ht="18.75" customHeight="1" thickBot="1" x14ac:dyDescent="0.35">
      <c r="A258" s="223" t="s">
        <v>1958</v>
      </c>
      <c r="B258" s="121">
        <v>955272</v>
      </c>
      <c r="C258" s="121" t="s">
        <v>1681</v>
      </c>
      <c r="D258" s="177">
        <v>230.08</v>
      </c>
      <c r="E258" s="177">
        <v>13.67</v>
      </c>
      <c r="F258" s="176">
        <v>5.4</v>
      </c>
      <c r="G258" s="176">
        <f t="shared" si="12"/>
        <v>249.15</v>
      </c>
      <c r="H258" s="303">
        <v>230.08</v>
      </c>
      <c r="I258" s="177">
        <v>14.27</v>
      </c>
      <c r="J258" s="301">
        <v>13.67</v>
      </c>
      <c r="K258" s="274">
        <v>7.2</v>
      </c>
      <c r="L258" s="178">
        <f t="shared" si="11"/>
        <v>265.22000000000003</v>
      </c>
      <c r="M258" s="146" t="s">
        <v>1570</v>
      </c>
      <c r="N258" s="147">
        <v>4</v>
      </c>
      <c r="O258" s="148">
        <v>7.2</v>
      </c>
      <c r="P258" s="159" t="s">
        <v>1557</v>
      </c>
      <c r="Q258" s="159" t="s">
        <v>662</v>
      </c>
      <c r="R258" s="159" t="s">
        <v>662</v>
      </c>
      <c r="S258" s="159" t="s">
        <v>662</v>
      </c>
      <c r="T258" s="166" t="s">
        <v>1570</v>
      </c>
      <c r="U258" s="159">
        <v>4</v>
      </c>
      <c r="V258" s="145">
        <v>0</v>
      </c>
      <c r="W258" s="152" t="s">
        <v>1557</v>
      </c>
      <c r="X258" s="153">
        <v>3.9700349999999995E-2</v>
      </c>
      <c r="Y258" s="154" t="s">
        <v>662</v>
      </c>
      <c r="Z258" s="156">
        <v>1.46289E-2</v>
      </c>
      <c r="AA258" s="157" t="s">
        <v>1557</v>
      </c>
      <c r="AB258" s="158">
        <v>8.8406575000000001E-2</v>
      </c>
      <c r="AC258" s="159" t="s">
        <v>662</v>
      </c>
      <c r="AD258" s="155">
        <v>1</v>
      </c>
      <c r="AE258" s="155" t="s">
        <v>1557</v>
      </c>
      <c r="AF258" s="160">
        <v>2.9011249999999999E-2</v>
      </c>
      <c r="AG258" s="160" t="s">
        <v>662</v>
      </c>
      <c r="AH258" s="168">
        <v>0.86</v>
      </c>
      <c r="AI258" s="169" t="s">
        <v>1557</v>
      </c>
    </row>
    <row r="259" spans="1:35" ht="18.75" customHeight="1" thickBot="1" x14ac:dyDescent="0.35">
      <c r="A259" s="125" t="s">
        <v>544</v>
      </c>
      <c r="B259" s="121">
        <v>4477502</v>
      </c>
      <c r="C259" s="121" t="s">
        <v>1681</v>
      </c>
      <c r="D259" s="177">
        <v>245.84</v>
      </c>
      <c r="E259" s="177">
        <v>13.67</v>
      </c>
      <c r="F259" s="176">
        <v>10.8</v>
      </c>
      <c r="G259" s="176">
        <f t="shared" si="12"/>
        <v>270.31</v>
      </c>
      <c r="H259" s="177">
        <v>245.84</v>
      </c>
      <c r="I259" s="177">
        <v>14.27</v>
      </c>
      <c r="J259" s="177">
        <v>13.67</v>
      </c>
      <c r="K259" s="176">
        <v>12.6</v>
      </c>
      <c r="L259" s="178">
        <f t="shared" si="11"/>
        <v>286.38000000000005</v>
      </c>
      <c r="M259" s="146" t="s">
        <v>1570</v>
      </c>
      <c r="N259" s="147">
        <v>7</v>
      </c>
      <c r="O259" s="148">
        <v>12.6</v>
      </c>
      <c r="P259" s="159" t="s">
        <v>1557</v>
      </c>
      <c r="Q259" s="159" t="s">
        <v>662</v>
      </c>
      <c r="R259" s="159" t="s">
        <v>662</v>
      </c>
      <c r="S259" s="159" t="s">
        <v>662</v>
      </c>
      <c r="T259" s="166" t="s">
        <v>1570</v>
      </c>
      <c r="U259" s="159">
        <v>7</v>
      </c>
      <c r="V259" s="145">
        <v>0</v>
      </c>
      <c r="W259" s="152" t="s">
        <v>1557</v>
      </c>
      <c r="X259" s="153">
        <v>2.4219625000000002E-2</v>
      </c>
      <c r="Y259" s="154" t="s">
        <v>1557</v>
      </c>
      <c r="Z259" s="156">
        <v>9.1577249999999999E-2</v>
      </c>
      <c r="AA259" s="157" t="s">
        <v>1557</v>
      </c>
      <c r="AB259" s="158">
        <v>4.4159724999999997E-2</v>
      </c>
      <c r="AC259" s="159" t="s">
        <v>1557</v>
      </c>
      <c r="AD259" s="155">
        <v>1</v>
      </c>
      <c r="AE259" s="155" t="s">
        <v>1557</v>
      </c>
      <c r="AF259" s="160">
        <v>1.134978E-2</v>
      </c>
      <c r="AG259" s="160" t="s">
        <v>1557</v>
      </c>
      <c r="AH259" s="168">
        <v>0.90500000000000003</v>
      </c>
      <c r="AI259" s="169" t="s">
        <v>1557</v>
      </c>
    </row>
    <row r="260" spans="1:35" s="245" customFormat="1" ht="18.75" customHeight="1" thickBot="1" x14ac:dyDescent="0.35">
      <c r="A260" s="264" t="s">
        <v>1841</v>
      </c>
      <c r="B260" s="265">
        <v>4499107</v>
      </c>
      <c r="C260" s="121" t="s">
        <v>1681</v>
      </c>
      <c r="D260" s="177">
        <v>233.97</v>
      </c>
      <c r="E260" s="175">
        <v>13.67</v>
      </c>
      <c r="F260" s="174">
        <v>5.4</v>
      </c>
      <c r="G260" s="176">
        <f t="shared" si="12"/>
        <v>253.04</v>
      </c>
      <c r="H260" s="177">
        <v>233.97</v>
      </c>
      <c r="I260" s="175">
        <v>14.27</v>
      </c>
      <c r="J260" s="175">
        <v>13.67</v>
      </c>
      <c r="K260" s="174">
        <v>7.2</v>
      </c>
      <c r="L260" s="246">
        <f t="shared" si="11"/>
        <v>269.11</v>
      </c>
      <c r="M260" s="187" t="s">
        <v>1570</v>
      </c>
      <c r="N260" s="188">
        <v>4</v>
      </c>
      <c r="O260" s="189">
        <v>7.2</v>
      </c>
      <c r="P260" s="247" t="s">
        <v>1557</v>
      </c>
      <c r="Q260" s="247" t="s">
        <v>662</v>
      </c>
      <c r="R260" s="247" t="s">
        <v>662</v>
      </c>
      <c r="S260" s="247" t="s">
        <v>662</v>
      </c>
      <c r="T260" s="259" t="s">
        <v>1570</v>
      </c>
      <c r="U260" s="247">
        <v>4</v>
      </c>
      <c r="V260" s="248">
        <v>0</v>
      </c>
      <c r="W260" s="249" t="s">
        <v>1557</v>
      </c>
      <c r="X260" s="250">
        <v>4.3193649999999993E-2</v>
      </c>
      <c r="Y260" s="251" t="s">
        <v>662</v>
      </c>
      <c r="Z260" s="252">
        <v>0.10381072499999999</v>
      </c>
      <c r="AA260" s="253" t="s">
        <v>1557</v>
      </c>
      <c r="AB260" s="254">
        <v>0.12872925000000002</v>
      </c>
      <c r="AC260" s="247" t="s">
        <v>662</v>
      </c>
      <c r="AD260" s="255">
        <v>0.99051807999999997</v>
      </c>
      <c r="AE260" s="255" t="s">
        <v>1557</v>
      </c>
      <c r="AF260" s="256">
        <v>2.4941689999999999E-2</v>
      </c>
      <c r="AG260" s="256" t="s">
        <v>662</v>
      </c>
      <c r="AH260" s="257">
        <v>0.79</v>
      </c>
      <c r="AI260" s="258" t="s">
        <v>1557</v>
      </c>
    </row>
    <row r="261" spans="1:35" ht="18.75" customHeight="1" thickBot="1" x14ac:dyDescent="0.35">
      <c r="A261" s="323" t="s">
        <v>1974</v>
      </c>
      <c r="B261" s="265">
        <v>971367</v>
      </c>
      <c r="C261" s="121" t="s">
        <v>1681</v>
      </c>
      <c r="D261" s="177">
        <v>250.44</v>
      </c>
      <c r="E261" s="177">
        <v>13.67</v>
      </c>
      <c r="F261" s="176">
        <v>9</v>
      </c>
      <c r="G261" s="176">
        <f t="shared" si="12"/>
        <v>273.11</v>
      </c>
      <c r="H261" s="177">
        <v>250.44</v>
      </c>
      <c r="I261" s="177">
        <v>14.27</v>
      </c>
      <c r="J261" s="177">
        <v>13.67</v>
      </c>
      <c r="K261" s="176">
        <v>0</v>
      </c>
      <c r="L261" s="176">
        <f t="shared" si="11"/>
        <v>278.38</v>
      </c>
      <c r="M261" s="146" t="s">
        <v>1571</v>
      </c>
      <c r="N261" s="147" t="s">
        <v>1680</v>
      </c>
      <c r="O261" s="148">
        <v>0</v>
      </c>
      <c r="P261" s="159" t="s">
        <v>1557</v>
      </c>
      <c r="Q261" s="159" t="s">
        <v>662</v>
      </c>
      <c r="R261" s="159" t="s">
        <v>1557</v>
      </c>
      <c r="S261" s="159" t="s">
        <v>662</v>
      </c>
      <c r="T261" s="166" t="s">
        <v>1571</v>
      </c>
      <c r="U261" s="159" t="s">
        <v>1680</v>
      </c>
      <c r="V261" s="145">
        <v>0</v>
      </c>
      <c r="W261" s="152" t="s">
        <v>1557</v>
      </c>
      <c r="X261" s="153">
        <v>1.3355124999999999E-2</v>
      </c>
      <c r="Y261" s="154" t="s">
        <v>1557</v>
      </c>
      <c r="Z261" s="156">
        <v>0.11450215</v>
      </c>
      <c r="AA261" s="157" t="s">
        <v>662</v>
      </c>
      <c r="AB261" s="158">
        <v>0.110635475</v>
      </c>
      <c r="AC261" s="159" t="s">
        <v>662</v>
      </c>
      <c r="AD261" s="155">
        <v>0.98031495999999985</v>
      </c>
      <c r="AE261" s="155" t="s">
        <v>1557</v>
      </c>
      <c r="AF261" s="160">
        <v>1.451563E-2</v>
      </c>
      <c r="AG261" s="160" t="s">
        <v>1557</v>
      </c>
      <c r="AH261" s="168">
        <v>0.875</v>
      </c>
      <c r="AI261" s="169" t="s">
        <v>1557</v>
      </c>
    </row>
    <row r="262" spans="1:35" s="245" customFormat="1" ht="18.75" customHeight="1" thickBot="1" x14ac:dyDescent="0.35">
      <c r="A262" s="264" t="s">
        <v>552</v>
      </c>
      <c r="B262" s="265">
        <v>4464303</v>
      </c>
      <c r="C262" s="121" t="s">
        <v>1681</v>
      </c>
      <c r="D262" s="177">
        <v>252.17</v>
      </c>
      <c r="E262" s="175">
        <v>13.67</v>
      </c>
      <c r="F262" s="174">
        <v>5.4</v>
      </c>
      <c r="G262" s="176">
        <f t="shared" si="12"/>
        <v>271.23999999999995</v>
      </c>
      <c r="H262" s="177">
        <v>252.17</v>
      </c>
      <c r="I262" s="175">
        <v>14.27</v>
      </c>
      <c r="J262" s="175">
        <v>13.67</v>
      </c>
      <c r="K262" s="262">
        <v>0</v>
      </c>
      <c r="L262" s="178">
        <f t="shared" si="11"/>
        <v>280.11</v>
      </c>
      <c r="M262" s="187" t="s">
        <v>1571</v>
      </c>
      <c r="N262" s="188" t="s">
        <v>1680</v>
      </c>
      <c r="O262" s="189">
        <v>0</v>
      </c>
      <c r="P262" s="247" t="s">
        <v>1557</v>
      </c>
      <c r="Q262" s="247" t="s">
        <v>662</v>
      </c>
      <c r="R262" s="247" t="s">
        <v>1557</v>
      </c>
      <c r="S262" s="247" t="s">
        <v>662</v>
      </c>
      <c r="T262" s="259" t="s">
        <v>1571</v>
      </c>
      <c r="U262" s="247" t="s">
        <v>1680</v>
      </c>
      <c r="V262" s="248">
        <v>0</v>
      </c>
      <c r="W262" s="249" t="s">
        <v>1557</v>
      </c>
      <c r="X262" s="250">
        <v>6.624182499999999E-2</v>
      </c>
      <c r="Y262" s="251" t="s">
        <v>662</v>
      </c>
      <c r="Z262" s="252">
        <v>0.15072987499999999</v>
      </c>
      <c r="AA262" s="253" t="s">
        <v>662</v>
      </c>
      <c r="AB262" s="254">
        <v>6.2215324999999995E-2</v>
      </c>
      <c r="AC262" s="247" t="s">
        <v>1557</v>
      </c>
      <c r="AD262" s="255">
        <v>0.98483455999999991</v>
      </c>
      <c r="AE262" s="255" t="s">
        <v>1557</v>
      </c>
      <c r="AF262" s="256">
        <v>1.3453919999999999E-2</v>
      </c>
      <c r="AG262" s="256" t="s">
        <v>1557</v>
      </c>
      <c r="AH262" s="257">
        <v>0.87</v>
      </c>
      <c r="AI262" s="258" t="s">
        <v>1557</v>
      </c>
    </row>
    <row r="263" spans="1:35" ht="18.75" customHeight="1" thickBot="1" x14ac:dyDescent="0.35">
      <c r="A263" s="125" t="s">
        <v>553</v>
      </c>
      <c r="B263" s="121">
        <v>675377</v>
      </c>
      <c r="C263" s="121" t="s">
        <v>1681</v>
      </c>
      <c r="D263" s="177">
        <v>234.39</v>
      </c>
      <c r="E263" s="177">
        <v>13.67</v>
      </c>
      <c r="F263" s="176">
        <v>1.8</v>
      </c>
      <c r="G263" s="176">
        <f t="shared" si="12"/>
        <v>249.85999999999999</v>
      </c>
      <c r="H263" s="177">
        <v>234.39</v>
      </c>
      <c r="I263" s="177">
        <v>14.27</v>
      </c>
      <c r="J263" s="177">
        <v>13.67</v>
      </c>
      <c r="K263" s="176">
        <v>7.2</v>
      </c>
      <c r="L263" s="178">
        <f t="shared" si="11"/>
        <v>269.52999999999997</v>
      </c>
      <c r="M263" s="146" t="s">
        <v>1570</v>
      </c>
      <c r="N263" s="147">
        <v>4</v>
      </c>
      <c r="O263" s="148">
        <v>7.2</v>
      </c>
      <c r="P263" s="159" t="s">
        <v>1557</v>
      </c>
      <c r="Q263" s="159" t="s">
        <v>662</v>
      </c>
      <c r="R263" s="159" t="s">
        <v>662</v>
      </c>
      <c r="S263" s="159" t="s">
        <v>662</v>
      </c>
      <c r="T263" s="166" t="s">
        <v>1570</v>
      </c>
      <c r="U263" s="159">
        <v>4</v>
      </c>
      <c r="V263" s="145">
        <v>0</v>
      </c>
      <c r="W263" s="152" t="s">
        <v>1557</v>
      </c>
      <c r="X263" s="153">
        <v>3.1190224999999995E-2</v>
      </c>
      <c r="Y263" s="154" t="s">
        <v>662</v>
      </c>
      <c r="Z263" s="156">
        <v>0.137602475</v>
      </c>
      <c r="AA263" s="157" t="s">
        <v>662</v>
      </c>
      <c r="AB263" s="158">
        <v>5.8570999999999998E-2</v>
      </c>
      <c r="AC263" s="159" t="s">
        <v>1557</v>
      </c>
      <c r="AD263" s="155">
        <v>0.87726780999999998</v>
      </c>
      <c r="AE263" s="155" t="s">
        <v>662</v>
      </c>
      <c r="AF263" s="160">
        <v>1.3722829999999998E-2</v>
      </c>
      <c r="AG263" s="160" t="s">
        <v>1557</v>
      </c>
      <c r="AH263" s="168">
        <v>0.85499999999999998</v>
      </c>
      <c r="AI263" s="169" t="s">
        <v>1557</v>
      </c>
    </row>
    <row r="264" spans="1:35" s="245" customFormat="1" ht="18.75" customHeight="1" thickBot="1" x14ac:dyDescent="0.35">
      <c r="A264" s="264" t="s">
        <v>554</v>
      </c>
      <c r="B264" s="265">
        <v>413381</v>
      </c>
      <c r="C264" s="121" t="s">
        <v>1681</v>
      </c>
      <c r="D264" s="177">
        <v>235.59</v>
      </c>
      <c r="E264" s="175">
        <v>13.67</v>
      </c>
      <c r="F264" s="174">
        <v>9</v>
      </c>
      <c r="G264" s="176">
        <f t="shared" si="12"/>
        <v>258.26</v>
      </c>
      <c r="H264" s="177">
        <v>235.59</v>
      </c>
      <c r="I264" s="175">
        <v>14.27</v>
      </c>
      <c r="J264" s="175">
        <v>13.67</v>
      </c>
      <c r="K264" s="174">
        <v>7.2</v>
      </c>
      <c r="L264" s="246">
        <f t="shared" si="11"/>
        <v>270.73</v>
      </c>
      <c r="M264" s="187" t="s">
        <v>1570</v>
      </c>
      <c r="N264" s="188">
        <v>4</v>
      </c>
      <c r="O264" s="189">
        <v>7.2</v>
      </c>
      <c r="P264" s="247" t="s">
        <v>1557</v>
      </c>
      <c r="Q264" s="247" t="s">
        <v>662</v>
      </c>
      <c r="R264" s="247" t="s">
        <v>662</v>
      </c>
      <c r="S264" s="247" t="s">
        <v>662</v>
      </c>
      <c r="T264" s="259" t="s">
        <v>1570</v>
      </c>
      <c r="U264" s="247">
        <v>4</v>
      </c>
      <c r="V264" s="248">
        <v>0</v>
      </c>
      <c r="W264" s="249" t="s">
        <v>1557</v>
      </c>
      <c r="X264" s="250">
        <v>6.4714999999999998E-3</v>
      </c>
      <c r="Y264" s="251" t="s">
        <v>1557</v>
      </c>
      <c r="Z264" s="252">
        <v>0.20761155000000001</v>
      </c>
      <c r="AA264" s="253" t="s">
        <v>662</v>
      </c>
      <c r="AB264" s="254">
        <v>5.4814150000000006E-2</v>
      </c>
      <c r="AC264" s="247" t="s">
        <v>1557</v>
      </c>
      <c r="AD264" s="255">
        <v>0.95220645500000001</v>
      </c>
      <c r="AE264" s="255" t="s">
        <v>662</v>
      </c>
      <c r="AF264" s="256">
        <v>1.939252E-2</v>
      </c>
      <c r="AG264" s="256" t="s">
        <v>662</v>
      </c>
      <c r="AH264" s="257">
        <v>0.79500000000000004</v>
      </c>
      <c r="AI264" s="258" t="s">
        <v>1557</v>
      </c>
    </row>
    <row r="265" spans="1:35" s="245" customFormat="1" ht="18.75" customHeight="1" thickBot="1" x14ac:dyDescent="0.35">
      <c r="A265" s="320" t="s">
        <v>555</v>
      </c>
      <c r="B265" s="265">
        <v>959618</v>
      </c>
      <c r="C265" s="121" t="s">
        <v>1681</v>
      </c>
      <c r="D265" s="177">
        <v>235.95</v>
      </c>
      <c r="E265" s="230">
        <v>13.67</v>
      </c>
      <c r="F265" s="231">
        <v>0</v>
      </c>
      <c r="G265" s="176">
        <f t="shared" si="12"/>
        <v>249.61999999999998</v>
      </c>
      <c r="H265" s="177">
        <v>235.95</v>
      </c>
      <c r="I265" s="230">
        <v>14.27</v>
      </c>
      <c r="J265" s="230">
        <v>13.67</v>
      </c>
      <c r="K265" s="262">
        <v>0</v>
      </c>
      <c r="L265" s="176">
        <f t="shared" si="11"/>
        <v>263.89</v>
      </c>
      <c r="M265" s="269" t="s">
        <v>1571</v>
      </c>
      <c r="N265" s="270" t="s">
        <v>1680</v>
      </c>
      <c r="O265" s="232">
        <v>0</v>
      </c>
      <c r="P265" s="233" t="s">
        <v>1557</v>
      </c>
      <c r="Q265" s="233" t="s">
        <v>662</v>
      </c>
      <c r="R265" s="271" t="s">
        <v>1557</v>
      </c>
      <c r="S265" s="271" t="s">
        <v>662</v>
      </c>
      <c r="T265" s="272" t="s">
        <v>1571</v>
      </c>
      <c r="U265" s="271" t="s">
        <v>1680</v>
      </c>
      <c r="V265" s="234">
        <v>0</v>
      </c>
      <c r="W265" s="235" t="s">
        <v>1557</v>
      </c>
      <c r="X265" s="236">
        <v>1.6954025000000001E-2</v>
      </c>
      <c r="Y265" s="237" t="s">
        <v>1557</v>
      </c>
      <c r="Z265" s="238">
        <v>6.4131199999999999E-2</v>
      </c>
      <c r="AA265" s="239" t="s">
        <v>1557</v>
      </c>
      <c r="AB265" s="240">
        <v>6.3446950000000002E-2</v>
      </c>
      <c r="AC265" s="233" t="s">
        <v>1557</v>
      </c>
      <c r="AD265" s="241">
        <v>0.93147656999999995</v>
      </c>
      <c r="AE265" s="241" t="s">
        <v>662</v>
      </c>
      <c r="AF265" s="242">
        <v>1.1143289999999998E-2</v>
      </c>
      <c r="AG265" s="242" t="s">
        <v>1557</v>
      </c>
      <c r="AH265" s="243" t="s">
        <v>1573</v>
      </c>
      <c r="AI265" s="244" t="s">
        <v>662</v>
      </c>
    </row>
    <row r="266" spans="1:35" ht="18.75" customHeight="1" thickBot="1" x14ac:dyDescent="0.35">
      <c r="A266" s="125" t="s">
        <v>556</v>
      </c>
      <c r="B266" s="121">
        <v>4480104</v>
      </c>
      <c r="C266" s="121" t="s">
        <v>1681</v>
      </c>
      <c r="D266" s="177">
        <v>231.31</v>
      </c>
      <c r="E266" s="177">
        <v>13.67</v>
      </c>
      <c r="F266" s="176">
        <v>9</v>
      </c>
      <c r="G266" s="176">
        <f t="shared" si="12"/>
        <v>253.98</v>
      </c>
      <c r="H266" s="177">
        <v>231.31</v>
      </c>
      <c r="I266" s="177">
        <v>14.27</v>
      </c>
      <c r="J266" s="177">
        <v>13.67</v>
      </c>
      <c r="K266" s="176">
        <v>10.8</v>
      </c>
      <c r="L266" s="178">
        <f t="shared" si="11"/>
        <v>270.05</v>
      </c>
      <c r="M266" s="146" t="s">
        <v>1570</v>
      </c>
      <c r="N266" s="147">
        <v>6</v>
      </c>
      <c r="O266" s="148">
        <v>10.8</v>
      </c>
      <c r="P266" s="159" t="s">
        <v>1557</v>
      </c>
      <c r="Q266" s="159" t="s">
        <v>662</v>
      </c>
      <c r="R266" s="159" t="s">
        <v>662</v>
      </c>
      <c r="S266" s="159" t="s">
        <v>662</v>
      </c>
      <c r="T266" s="166" t="s">
        <v>1570</v>
      </c>
      <c r="U266" s="159">
        <v>6</v>
      </c>
      <c r="V266" s="145">
        <v>0</v>
      </c>
      <c r="W266" s="152" t="s">
        <v>1557</v>
      </c>
      <c r="X266" s="153">
        <v>1.1387149999999999E-2</v>
      </c>
      <c r="Y266" s="154" t="s">
        <v>1557</v>
      </c>
      <c r="Z266" s="156">
        <v>6.0170624999999998E-2</v>
      </c>
      <c r="AA266" s="157" t="s">
        <v>1557</v>
      </c>
      <c r="AB266" s="158">
        <v>2.6213275000000001E-2</v>
      </c>
      <c r="AC266" s="159" t="s">
        <v>1557</v>
      </c>
      <c r="AD266" s="155">
        <v>1</v>
      </c>
      <c r="AE266" s="155" t="s">
        <v>1557</v>
      </c>
      <c r="AF266" s="160">
        <v>1.6412990000000002E-2</v>
      </c>
      <c r="AG266" s="160" t="s">
        <v>662</v>
      </c>
      <c r="AH266" s="168">
        <v>0.85499999999999998</v>
      </c>
      <c r="AI266" s="169" t="s">
        <v>1557</v>
      </c>
    </row>
    <row r="267" spans="1:35" ht="18.75" customHeight="1" thickBot="1" x14ac:dyDescent="0.35">
      <c r="A267" s="125" t="s">
        <v>1842</v>
      </c>
      <c r="B267" s="121">
        <v>4494202</v>
      </c>
      <c r="C267" s="121" t="s">
        <v>1681</v>
      </c>
      <c r="D267" s="177">
        <v>251.45</v>
      </c>
      <c r="E267" s="177">
        <v>13.67</v>
      </c>
      <c r="F267" s="176">
        <v>7.2</v>
      </c>
      <c r="G267" s="176">
        <f t="shared" si="12"/>
        <v>272.32</v>
      </c>
      <c r="H267" s="177">
        <v>251.45</v>
      </c>
      <c r="I267" s="177">
        <v>14.27</v>
      </c>
      <c r="J267" s="177">
        <v>13.67</v>
      </c>
      <c r="K267" s="176">
        <v>9</v>
      </c>
      <c r="L267" s="178">
        <f t="shared" si="11"/>
        <v>288.39</v>
      </c>
      <c r="M267" s="146" t="s">
        <v>1570</v>
      </c>
      <c r="N267" s="147">
        <v>5</v>
      </c>
      <c r="O267" s="148">
        <v>9</v>
      </c>
      <c r="P267" s="159" t="s">
        <v>1557</v>
      </c>
      <c r="Q267" s="159" t="s">
        <v>662</v>
      </c>
      <c r="R267" s="159" t="s">
        <v>662</v>
      </c>
      <c r="S267" s="159" t="s">
        <v>662</v>
      </c>
      <c r="T267" s="166" t="s">
        <v>1570</v>
      </c>
      <c r="U267" s="159">
        <v>5</v>
      </c>
      <c r="V267" s="145">
        <v>0</v>
      </c>
      <c r="W267" s="152" t="s">
        <v>1557</v>
      </c>
      <c r="X267" s="153">
        <v>1.7448999999999999E-2</v>
      </c>
      <c r="Y267" s="154" t="s">
        <v>1557</v>
      </c>
      <c r="Z267" s="156">
        <v>0.14505272499999999</v>
      </c>
      <c r="AA267" s="157" t="s">
        <v>662</v>
      </c>
      <c r="AB267" s="158">
        <v>6.4828650000000002E-2</v>
      </c>
      <c r="AC267" s="159" t="s">
        <v>1557</v>
      </c>
      <c r="AD267" s="155">
        <v>1</v>
      </c>
      <c r="AE267" s="155" t="s">
        <v>1557</v>
      </c>
      <c r="AF267" s="160">
        <v>2.2581500000000001E-2</v>
      </c>
      <c r="AG267" s="160" t="s">
        <v>662</v>
      </c>
      <c r="AH267" s="168">
        <v>0.92999999999999994</v>
      </c>
      <c r="AI267" s="169" t="s">
        <v>1557</v>
      </c>
    </row>
    <row r="268" spans="1:35" ht="18.75" customHeight="1" thickBot="1" x14ac:dyDescent="0.35">
      <c r="A268" s="125" t="s">
        <v>562</v>
      </c>
      <c r="B268" s="121">
        <v>4485301</v>
      </c>
      <c r="C268" s="121" t="s">
        <v>1681</v>
      </c>
      <c r="D268" s="177">
        <v>228.37</v>
      </c>
      <c r="E268" s="177">
        <v>13.67</v>
      </c>
      <c r="F268" s="176">
        <v>3.6</v>
      </c>
      <c r="G268" s="176">
        <f t="shared" si="12"/>
        <v>245.64</v>
      </c>
      <c r="H268" s="177">
        <v>228.37</v>
      </c>
      <c r="I268" s="177">
        <v>14.27</v>
      </c>
      <c r="J268" s="177">
        <v>13.67</v>
      </c>
      <c r="K268" s="176">
        <v>5.4</v>
      </c>
      <c r="L268" s="178">
        <f t="shared" si="11"/>
        <v>261.70999999999998</v>
      </c>
      <c r="M268" s="146" t="s">
        <v>1570</v>
      </c>
      <c r="N268" s="147">
        <v>3</v>
      </c>
      <c r="O268" s="148">
        <v>5.4</v>
      </c>
      <c r="P268" s="159" t="s">
        <v>1557</v>
      </c>
      <c r="Q268" s="159" t="s">
        <v>662</v>
      </c>
      <c r="R268" s="159" t="s">
        <v>662</v>
      </c>
      <c r="S268" s="159" t="s">
        <v>662</v>
      </c>
      <c r="T268" s="166" t="s">
        <v>1570</v>
      </c>
      <c r="U268" s="159">
        <v>3</v>
      </c>
      <c r="V268" s="145">
        <v>0</v>
      </c>
      <c r="W268" s="152" t="s">
        <v>1557</v>
      </c>
      <c r="X268" s="153">
        <v>3.4215324999999998E-2</v>
      </c>
      <c r="Y268" s="154" t="s">
        <v>662</v>
      </c>
      <c r="Z268" s="156">
        <v>0.10997345</v>
      </c>
      <c r="AA268" s="157" t="s">
        <v>662</v>
      </c>
      <c r="AB268" s="158">
        <v>0.12405995</v>
      </c>
      <c r="AC268" s="159" t="s">
        <v>662</v>
      </c>
      <c r="AD268" s="155">
        <v>0.99264705999999991</v>
      </c>
      <c r="AE268" s="155" t="s">
        <v>1557</v>
      </c>
      <c r="AF268" s="160">
        <v>2.0258120000000001E-2</v>
      </c>
      <c r="AG268" s="160" t="s">
        <v>662</v>
      </c>
      <c r="AH268" s="168">
        <v>0.85</v>
      </c>
      <c r="AI268" s="169" t="s">
        <v>1557</v>
      </c>
    </row>
    <row r="269" spans="1:35" s="245" customFormat="1" ht="18.75" customHeight="1" thickBot="1" x14ac:dyDescent="0.35">
      <c r="A269" s="264" t="s">
        <v>1915</v>
      </c>
      <c r="B269" s="265">
        <v>118770</v>
      </c>
      <c r="C269" s="121" t="s">
        <v>1681</v>
      </c>
      <c r="D269" s="177">
        <v>242.45</v>
      </c>
      <c r="E269" s="175">
        <v>13.67</v>
      </c>
      <c r="F269" s="174">
        <v>10.8</v>
      </c>
      <c r="G269" s="176">
        <f t="shared" si="12"/>
        <v>266.92</v>
      </c>
      <c r="H269" s="177">
        <v>242.45</v>
      </c>
      <c r="I269" s="175">
        <v>14.27</v>
      </c>
      <c r="J269" s="175">
        <v>13.67</v>
      </c>
      <c r="K269" s="174">
        <v>10.8</v>
      </c>
      <c r="L269" s="246">
        <f t="shared" si="11"/>
        <v>281.19</v>
      </c>
      <c r="M269" s="187" t="s">
        <v>1570</v>
      </c>
      <c r="N269" s="188">
        <v>6</v>
      </c>
      <c r="O269" s="189">
        <v>10.8</v>
      </c>
      <c r="P269" s="247" t="s">
        <v>1557</v>
      </c>
      <c r="Q269" s="247" t="s">
        <v>662</v>
      </c>
      <c r="R269" s="247" t="s">
        <v>662</v>
      </c>
      <c r="S269" s="247" t="s">
        <v>662</v>
      </c>
      <c r="T269" s="259" t="s">
        <v>1570</v>
      </c>
      <c r="U269" s="247">
        <v>6</v>
      </c>
      <c r="V269" s="248">
        <v>0</v>
      </c>
      <c r="W269" s="249" t="s">
        <v>1557</v>
      </c>
      <c r="X269" s="250">
        <v>5.3573375000000006E-2</v>
      </c>
      <c r="Y269" s="251" t="s">
        <v>662</v>
      </c>
      <c r="Z269" s="252">
        <v>6.2637999999999999E-2</v>
      </c>
      <c r="AA269" s="253" t="s">
        <v>1557</v>
      </c>
      <c r="AB269" s="254">
        <v>6.3732449999999996E-2</v>
      </c>
      <c r="AC269" s="247" t="s">
        <v>1557</v>
      </c>
      <c r="AD269" s="255">
        <v>0.97727272500000006</v>
      </c>
      <c r="AE269" s="255" t="s">
        <v>1557</v>
      </c>
      <c r="AF269" s="256">
        <v>1.007078E-2</v>
      </c>
      <c r="AG269" s="256" t="s">
        <v>1557</v>
      </c>
      <c r="AH269" s="257">
        <v>0.90999999999999992</v>
      </c>
      <c r="AI269" s="258" t="s">
        <v>1557</v>
      </c>
    </row>
    <row r="270" spans="1:35" s="245" customFormat="1" ht="18.75" customHeight="1" thickBot="1" x14ac:dyDescent="0.35">
      <c r="A270" s="264" t="s">
        <v>1843</v>
      </c>
      <c r="B270" s="265">
        <v>482331</v>
      </c>
      <c r="C270" s="121" t="s">
        <v>1681</v>
      </c>
      <c r="D270" s="177">
        <v>249.68</v>
      </c>
      <c r="E270" s="175">
        <v>13.67</v>
      </c>
      <c r="F270" s="174">
        <v>7.2</v>
      </c>
      <c r="G270" s="176">
        <f t="shared" si="12"/>
        <v>270.55</v>
      </c>
      <c r="H270" s="177">
        <v>249.68</v>
      </c>
      <c r="I270" s="175">
        <v>14.27</v>
      </c>
      <c r="J270" s="175">
        <v>13.67</v>
      </c>
      <c r="K270" s="262">
        <v>0</v>
      </c>
      <c r="L270" s="178">
        <f t="shared" si="11"/>
        <v>277.62</v>
      </c>
      <c r="M270" s="187" t="s">
        <v>1571</v>
      </c>
      <c r="N270" s="188" t="s">
        <v>1680</v>
      </c>
      <c r="O270" s="189">
        <v>0</v>
      </c>
      <c r="P270" s="247" t="s">
        <v>1557</v>
      </c>
      <c r="Q270" s="247" t="s">
        <v>662</v>
      </c>
      <c r="R270" s="247" t="s">
        <v>1557</v>
      </c>
      <c r="S270" s="247" t="s">
        <v>662</v>
      </c>
      <c r="T270" s="259" t="s">
        <v>1571</v>
      </c>
      <c r="U270" s="247" t="s">
        <v>1680</v>
      </c>
      <c r="V270" s="248">
        <v>0</v>
      </c>
      <c r="W270" s="249" t="s">
        <v>1557</v>
      </c>
      <c r="X270" s="250">
        <v>1.8871824999999998E-2</v>
      </c>
      <c r="Y270" s="251" t="s">
        <v>1557</v>
      </c>
      <c r="Z270" s="252">
        <v>0.25303825000000002</v>
      </c>
      <c r="AA270" s="253" t="s">
        <v>662</v>
      </c>
      <c r="AB270" s="254">
        <v>0.1210196</v>
      </c>
      <c r="AC270" s="247" t="s">
        <v>662</v>
      </c>
      <c r="AD270" s="255">
        <v>0.93951367499999994</v>
      </c>
      <c r="AE270" s="255" t="s">
        <v>662</v>
      </c>
      <c r="AF270" s="256">
        <v>1.4728680000000001E-2</v>
      </c>
      <c r="AG270" s="256" t="s">
        <v>1557</v>
      </c>
      <c r="AH270" s="257">
        <v>0.84499999999999997</v>
      </c>
      <c r="AI270" s="258" t="s">
        <v>1557</v>
      </c>
    </row>
    <row r="271" spans="1:35" ht="18.75" customHeight="1" thickBot="1" x14ac:dyDescent="0.35">
      <c r="A271" s="125" t="s">
        <v>1844</v>
      </c>
      <c r="B271" s="121">
        <v>8682801</v>
      </c>
      <c r="C271" s="121" t="s">
        <v>1681</v>
      </c>
      <c r="D271" s="177">
        <v>256.74</v>
      </c>
      <c r="E271" s="177">
        <v>13.67</v>
      </c>
      <c r="F271" s="176">
        <v>7.2</v>
      </c>
      <c r="G271" s="176">
        <f t="shared" si="12"/>
        <v>277.61</v>
      </c>
      <c r="H271" s="177">
        <v>256.74</v>
      </c>
      <c r="I271" s="177">
        <v>14.27</v>
      </c>
      <c r="J271" s="177">
        <v>13.67</v>
      </c>
      <c r="K271" s="176">
        <v>0</v>
      </c>
      <c r="L271" s="178">
        <f t="shared" ref="L271:L325" si="13">SUM(H271:K271)</f>
        <v>284.68</v>
      </c>
      <c r="M271" s="146" t="s">
        <v>1571</v>
      </c>
      <c r="N271" s="147" t="s">
        <v>1680</v>
      </c>
      <c r="O271" s="148">
        <v>0</v>
      </c>
      <c r="P271" s="159" t="s">
        <v>662</v>
      </c>
      <c r="Q271" s="159" t="s">
        <v>662</v>
      </c>
      <c r="R271" s="159" t="s">
        <v>662</v>
      </c>
      <c r="S271" s="159" t="s">
        <v>662</v>
      </c>
      <c r="T271" s="166" t="s">
        <v>1571</v>
      </c>
      <c r="U271" s="159" t="s">
        <v>1680</v>
      </c>
      <c r="V271" s="145">
        <v>0</v>
      </c>
      <c r="W271" s="152" t="s">
        <v>1557</v>
      </c>
      <c r="X271" s="153">
        <v>0</v>
      </c>
      <c r="Y271" s="154" t="s">
        <v>1557</v>
      </c>
      <c r="Z271" s="156">
        <v>0</v>
      </c>
      <c r="AA271" s="157" t="s">
        <v>1557</v>
      </c>
      <c r="AB271" s="158" t="s">
        <v>667</v>
      </c>
      <c r="AC271" s="159" t="s">
        <v>662</v>
      </c>
      <c r="AD271" s="155">
        <v>1</v>
      </c>
      <c r="AE271" s="155" t="s">
        <v>1557</v>
      </c>
      <c r="AF271" s="160">
        <v>1.6117389999999999E-2</v>
      </c>
      <c r="AG271" s="160" t="s">
        <v>662</v>
      </c>
      <c r="AH271" s="168" t="s">
        <v>1680</v>
      </c>
      <c r="AI271" s="169" t="s">
        <v>662</v>
      </c>
    </row>
    <row r="272" spans="1:35" ht="18.75" customHeight="1" thickBot="1" x14ac:dyDescent="0.35">
      <c r="A272" s="123" t="s">
        <v>1845</v>
      </c>
      <c r="B272" s="121">
        <v>4496809</v>
      </c>
      <c r="C272" s="121" t="s">
        <v>1681</v>
      </c>
      <c r="D272" s="177">
        <v>236.62</v>
      </c>
      <c r="E272" s="177">
        <v>13.67</v>
      </c>
      <c r="F272" s="176">
        <v>7.2</v>
      </c>
      <c r="G272" s="176">
        <f t="shared" si="12"/>
        <v>257.49</v>
      </c>
      <c r="H272" s="177">
        <v>236.62</v>
      </c>
      <c r="I272" s="177">
        <v>14.27</v>
      </c>
      <c r="J272" s="177">
        <v>13.67</v>
      </c>
      <c r="K272" s="176">
        <v>5.4</v>
      </c>
      <c r="L272" s="178">
        <f t="shared" si="13"/>
        <v>269.95999999999998</v>
      </c>
      <c r="M272" s="146" t="s">
        <v>1570</v>
      </c>
      <c r="N272" s="147">
        <v>3</v>
      </c>
      <c r="O272" s="148">
        <v>5.4</v>
      </c>
      <c r="P272" s="159" t="s">
        <v>1557</v>
      </c>
      <c r="Q272" s="159" t="s">
        <v>662</v>
      </c>
      <c r="R272" s="159" t="s">
        <v>662</v>
      </c>
      <c r="S272" s="159" t="s">
        <v>662</v>
      </c>
      <c r="T272" s="166" t="s">
        <v>1570</v>
      </c>
      <c r="U272" s="159">
        <v>3</v>
      </c>
      <c r="V272" s="145">
        <v>0</v>
      </c>
      <c r="W272" s="152" t="s">
        <v>1557</v>
      </c>
      <c r="X272" s="153">
        <v>4.6255249999999998E-2</v>
      </c>
      <c r="Y272" s="154" t="s">
        <v>662</v>
      </c>
      <c r="Z272" s="156">
        <v>0.11241509999999999</v>
      </c>
      <c r="AA272" s="157" t="s">
        <v>662</v>
      </c>
      <c r="AB272" s="158">
        <v>7.9098425E-2</v>
      </c>
      <c r="AC272" s="159" t="s">
        <v>1557</v>
      </c>
      <c r="AD272" s="155">
        <v>1</v>
      </c>
      <c r="AE272" s="155" t="s">
        <v>1557</v>
      </c>
      <c r="AF272" s="160">
        <v>1.6068819999999998E-2</v>
      </c>
      <c r="AG272" s="160" t="s">
        <v>662</v>
      </c>
      <c r="AH272" s="168" t="s">
        <v>1573</v>
      </c>
      <c r="AI272" s="169" t="s">
        <v>662</v>
      </c>
    </row>
    <row r="273" spans="1:35" ht="18.75" customHeight="1" thickBot="1" x14ac:dyDescent="0.35">
      <c r="A273" s="125" t="s">
        <v>1846</v>
      </c>
      <c r="B273" s="121">
        <v>4143418</v>
      </c>
      <c r="C273" s="121" t="s">
        <v>1681</v>
      </c>
      <c r="D273" s="177">
        <v>256.91000000000003</v>
      </c>
      <c r="E273" s="177">
        <v>13.67</v>
      </c>
      <c r="F273" s="176">
        <v>0</v>
      </c>
      <c r="G273" s="176">
        <f t="shared" si="12"/>
        <v>270.58000000000004</v>
      </c>
      <c r="H273" s="177">
        <v>256.91000000000003</v>
      </c>
      <c r="I273" s="177">
        <v>14.27</v>
      </c>
      <c r="J273" s="177">
        <v>13.67</v>
      </c>
      <c r="K273" s="176">
        <v>0</v>
      </c>
      <c r="L273" s="178">
        <f t="shared" si="13"/>
        <v>284.85000000000002</v>
      </c>
      <c r="M273" s="146" t="s">
        <v>1571</v>
      </c>
      <c r="N273" s="147" t="s">
        <v>1680</v>
      </c>
      <c r="O273" s="148">
        <v>0</v>
      </c>
      <c r="P273" s="159" t="s">
        <v>662</v>
      </c>
      <c r="Q273" s="159" t="s">
        <v>662</v>
      </c>
      <c r="R273" s="159" t="s">
        <v>662</v>
      </c>
      <c r="S273" s="159" t="s">
        <v>662</v>
      </c>
      <c r="T273" s="166" t="s">
        <v>1571</v>
      </c>
      <c r="U273" s="159" t="s">
        <v>1680</v>
      </c>
      <c r="V273" s="145" t="s">
        <v>667</v>
      </c>
      <c r="W273" s="152" t="s">
        <v>662</v>
      </c>
      <c r="X273" s="153" t="s">
        <v>667</v>
      </c>
      <c r="Y273" s="154" t="s">
        <v>662</v>
      </c>
      <c r="Z273" s="156" t="s">
        <v>667</v>
      </c>
      <c r="AA273" s="157" t="s">
        <v>662</v>
      </c>
      <c r="AB273" s="158" t="s">
        <v>667</v>
      </c>
      <c r="AC273" s="159" t="s">
        <v>662</v>
      </c>
      <c r="AD273" s="155" t="s">
        <v>667</v>
      </c>
      <c r="AE273" s="155" t="s">
        <v>662</v>
      </c>
      <c r="AF273" s="160" t="s">
        <v>667</v>
      </c>
      <c r="AG273" s="160" t="s">
        <v>662</v>
      </c>
      <c r="AH273" s="168" t="s">
        <v>1680</v>
      </c>
      <c r="AI273" s="169" t="s">
        <v>662</v>
      </c>
    </row>
    <row r="274" spans="1:35" ht="18.75" customHeight="1" thickBot="1" x14ac:dyDescent="0.35">
      <c r="A274" s="206" t="s">
        <v>1847</v>
      </c>
      <c r="B274" s="215">
        <v>873713</v>
      </c>
      <c r="C274" s="121" t="s">
        <v>1681</v>
      </c>
      <c r="D274" s="177">
        <v>220.24</v>
      </c>
      <c r="E274" s="177">
        <v>13.67</v>
      </c>
      <c r="F274" s="176">
        <v>9</v>
      </c>
      <c r="G274" s="176">
        <f t="shared" si="12"/>
        <v>242.91</v>
      </c>
      <c r="H274" s="177">
        <v>220.24</v>
      </c>
      <c r="I274" s="177">
        <v>14.27</v>
      </c>
      <c r="J274" s="177">
        <v>13.67</v>
      </c>
      <c r="K274" s="176">
        <v>9</v>
      </c>
      <c r="L274" s="178">
        <f t="shared" si="13"/>
        <v>257.18</v>
      </c>
      <c r="M274" s="146" t="s">
        <v>1570</v>
      </c>
      <c r="N274" s="147">
        <v>5</v>
      </c>
      <c r="O274" s="148">
        <v>9</v>
      </c>
      <c r="P274" s="159" t="s">
        <v>1557</v>
      </c>
      <c r="Q274" s="159" t="s">
        <v>662</v>
      </c>
      <c r="R274" s="159" t="s">
        <v>662</v>
      </c>
      <c r="S274" s="159" t="s">
        <v>662</v>
      </c>
      <c r="T274" s="166" t="s">
        <v>1570</v>
      </c>
      <c r="U274" s="159">
        <v>5</v>
      </c>
      <c r="V274" s="145">
        <v>0</v>
      </c>
      <c r="W274" s="152" t="s">
        <v>1557</v>
      </c>
      <c r="X274" s="153">
        <v>4.6670774999999998E-2</v>
      </c>
      <c r="Y274" s="154" t="s">
        <v>662</v>
      </c>
      <c r="Z274" s="156">
        <v>8.9228274999999996E-2</v>
      </c>
      <c r="AA274" s="157" t="s">
        <v>1557</v>
      </c>
      <c r="AB274" s="158">
        <v>6.664864999999999E-2</v>
      </c>
      <c r="AC274" s="159" t="s">
        <v>1557</v>
      </c>
      <c r="AD274" s="155">
        <v>0.99438201999999998</v>
      </c>
      <c r="AE274" s="155" t="s">
        <v>1557</v>
      </c>
      <c r="AF274" s="160">
        <v>1.7754490000000001E-2</v>
      </c>
      <c r="AG274" s="160" t="s">
        <v>662</v>
      </c>
      <c r="AH274" s="168">
        <v>0.78499999999999992</v>
      </c>
      <c r="AI274" s="169" t="s">
        <v>1557</v>
      </c>
    </row>
    <row r="275" spans="1:35" ht="18.75" customHeight="1" thickBot="1" x14ac:dyDescent="0.35">
      <c r="A275" s="125" t="s">
        <v>1848</v>
      </c>
      <c r="B275" s="121">
        <v>4463102</v>
      </c>
      <c r="C275" s="121" t="s">
        <v>1681</v>
      </c>
      <c r="D275" s="177">
        <v>231.03</v>
      </c>
      <c r="E275" s="177">
        <v>13.67</v>
      </c>
      <c r="F275" s="176">
        <v>0</v>
      </c>
      <c r="G275" s="176">
        <f t="shared" si="12"/>
        <v>244.7</v>
      </c>
      <c r="H275" s="177">
        <v>231.03</v>
      </c>
      <c r="I275" s="177">
        <v>14.27</v>
      </c>
      <c r="J275" s="177">
        <v>13.67</v>
      </c>
      <c r="K275" s="176">
        <v>7.2</v>
      </c>
      <c r="L275" s="178">
        <f t="shared" si="13"/>
        <v>266.17</v>
      </c>
      <c r="M275" s="146" t="s">
        <v>1570</v>
      </c>
      <c r="N275" s="147">
        <v>4</v>
      </c>
      <c r="O275" s="148">
        <v>7.2</v>
      </c>
      <c r="P275" s="159" t="s">
        <v>1557</v>
      </c>
      <c r="Q275" s="159" t="s">
        <v>662</v>
      </c>
      <c r="R275" s="159" t="s">
        <v>662</v>
      </c>
      <c r="S275" s="159" t="s">
        <v>662</v>
      </c>
      <c r="T275" s="166" t="s">
        <v>1570</v>
      </c>
      <c r="U275" s="159">
        <v>4</v>
      </c>
      <c r="V275" s="145">
        <v>0</v>
      </c>
      <c r="W275" s="152" t="s">
        <v>1557</v>
      </c>
      <c r="X275" s="153">
        <v>6.5424850000000007E-2</v>
      </c>
      <c r="Y275" s="154" t="s">
        <v>662</v>
      </c>
      <c r="Z275" s="156">
        <v>0.11429135000000001</v>
      </c>
      <c r="AA275" s="157" t="s">
        <v>662</v>
      </c>
      <c r="AB275" s="158">
        <v>3.5107050000000001E-2</v>
      </c>
      <c r="AC275" s="159" t="s">
        <v>1557</v>
      </c>
      <c r="AD275" s="155">
        <v>1</v>
      </c>
      <c r="AE275" s="155" t="s">
        <v>1557</v>
      </c>
      <c r="AF275" s="160">
        <v>1.113013E-2</v>
      </c>
      <c r="AG275" s="160" t="s">
        <v>1557</v>
      </c>
      <c r="AH275" s="168" t="s">
        <v>1572</v>
      </c>
      <c r="AI275" s="169" t="s">
        <v>662</v>
      </c>
    </row>
    <row r="276" spans="1:35" s="245" customFormat="1" ht="18.75" customHeight="1" thickBot="1" x14ac:dyDescent="0.35">
      <c r="A276" s="268" t="s">
        <v>1902</v>
      </c>
      <c r="B276" s="121">
        <v>845582</v>
      </c>
      <c r="C276" s="121" t="s">
        <v>1681</v>
      </c>
      <c r="D276" s="177">
        <v>240.93</v>
      </c>
      <c r="E276" s="230">
        <v>13.67</v>
      </c>
      <c r="F276" s="231">
        <v>5.4</v>
      </c>
      <c r="G276" s="176">
        <f t="shared" si="12"/>
        <v>260</v>
      </c>
      <c r="H276" s="177">
        <v>240.93</v>
      </c>
      <c r="I276" s="230">
        <v>14.27</v>
      </c>
      <c r="J276" s="230">
        <v>13.67</v>
      </c>
      <c r="K276" s="231">
        <v>0</v>
      </c>
      <c r="L276" s="178">
        <f t="shared" si="13"/>
        <v>268.87</v>
      </c>
      <c r="M276" s="260" t="s">
        <v>1571</v>
      </c>
      <c r="N276" s="261" t="s">
        <v>1680</v>
      </c>
      <c r="O276" s="232">
        <v>0</v>
      </c>
      <c r="P276" s="233" t="s">
        <v>1557</v>
      </c>
      <c r="Q276" s="271" t="s">
        <v>662</v>
      </c>
      <c r="R276" s="271" t="s">
        <v>1557</v>
      </c>
      <c r="S276" s="271" t="s">
        <v>662</v>
      </c>
      <c r="T276" s="272" t="s">
        <v>1571</v>
      </c>
      <c r="U276" s="271" t="s">
        <v>1680</v>
      </c>
      <c r="V276" s="234">
        <v>0</v>
      </c>
      <c r="W276" s="235" t="s">
        <v>1557</v>
      </c>
      <c r="X276" s="236">
        <v>2.4156850000000001E-2</v>
      </c>
      <c r="Y276" s="237" t="s">
        <v>1557</v>
      </c>
      <c r="Z276" s="238">
        <v>0.11363374999999999</v>
      </c>
      <c r="AA276" s="239" t="s">
        <v>662</v>
      </c>
      <c r="AB276" s="240">
        <v>8.6344625000000008E-2</v>
      </c>
      <c r="AC276" s="233" t="s">
        <v>662</v>
      </c>
      <c r="AD276" s="241">
        <v>0.97466626000000001</v>
      </c>
      <c r="AE276" s="241" t="s">
        <v>1557</v>
      </c>
      <c r="AF276" s="242">
        <v>2.2142759999999997E-2</v>
      </c>
      <c r="AG276" s="242" t="s">
        <v>662</v>
      </c>
      <c r="AH276" s="243">
        <v>0.82000000000000006</v>
      </c>
      <c r="AI276" s="244" t="s">
        <v>1557</v>
      </c>
    </row>
    <row r="277" spans="1:35" ht="18.75" customHeight="1" thickBot="1" x14ac:dyDescent="0.35">
      <c r="A277" s="125" t="s">
        <v>570</v>
      </c>
      <c r="B277" s="121">
        <v>600598</v>
      </c>
      <c r="C277" s="121" t="s">
        <v>1681</v>
      </c>
      <c r="D277" s="177">
        <v>249.92</v>
      </c>
      <c r="E277" s="177">
        <v>13.67</v>
      </c>
      <c r="F277" s="176">
        <v>0</v>
      </c>
      <c r="G277" s="176">
        <f t="shared" si="12"/>
        <v>263.58999999999997</v>
      </c>
      <c r="H277" s="177">
        <v>249.92</v>
      </c>
      <c r="I277" s="177">
        <v>14.27</v>
      </c>
      <c r="J277" s="177">
        <v>13.67</v>
      </c>
      <c r="K277" s="176">
        <v>0</v>
      </c>
      <c r="L277" s="178">
        <f t="shared" si="13"/>
        <v>277.86</v>
      </c>
      <c r="M277" s="146" t="s">
        <v>1571</v>
      </c>
      <c r="N277" s="147" t="s">
        <v>1680</v>
      </c>
      <c r="O277" s="148">
        <v>0</v>
      </c>
      <c r="P277" s="159" t="s">
        <v>1557</v>
      </c>
      <c r="Q277" s="159" t="s">
        <v>1557</v>
      </c>
      <c r="R277" s="159" t="s">
        <v>1557</v>
      </c>
      <c r="S277" s="159" t="s">
        <v>1557</v>
      </c>
      <c r="T277" s="166" t="s">
        <v>1571</v>
      </c>
      <c r="U277" s="159" t="s">
        <v>1680</v>
      </c>
      <c r="V277" s="145">
        <v>4.4112999999999999E-3</v>
      </c>
      <c r="W277" s="152" t="s">
        <v>662</v>
      </c>
      <c r="X277" s="153">
        <v>2.8222074999999999E-2</v>
      </c>
      <c r="Y277" s="154" t="s">
        <v>662</v>
      </c>
      <c r="Z277" s="156">
        <v>0.32621527500000003</v>
      </c>
      <c r="AA277" s="157" t="s">
        <v>662</v>
      </c>
      <c r="AB277" s="158">
        <v>7.5746474999999994E-2</v>
      </c>
      <c r="AC277" s="159" t="s">
        <v>1557</v>
      </c>
      <c r="AD277" s="155">
        <v>0.96399999999999997</v>
      </c>
      <c r="AE277" s="155" t="s">
        <v>662</v>
      </c>
      <c r="AF277" s="160">
        <v>2.1097910000000001E-2</v>
      </c>
      <c r="AG277" s="160" t="s">
        <v>662</v>
      </c>
      <c r="AH277" s="168">
        <v>0.87</v>
      </c>
      <c r="AI277" s="169" t="s">
        <v>1557</v>
      </c>
    </row>
    <row r="278" spans="1:35" s="245" customFormat="1" ht="18.75" customHeight="1" thickBot="1" x14ac:dyDescent="0.35">
      <c r="A278" s="264" t="s">
        <v>1849</v>
      </c>
      <c r="B278" s="265">
        <v>464589</v>
      </c>
      <c r="C278" s="121" t="s">
        <v>1681</v>
      </c>
      <c r="D278" s="177">
        <v>234.59</v>
      </c>
      <c r="E278" s="174">
        <v>0</v>
      </c>
      <c r="F278" s="174">
        <v>9</v>
      </c>
      <c r="G278" s="176">
        <f t="shared" si="12"/>
        <v>243.59</v>
      </c>
      <c r="H278" s="177">
        <v>234.59</v>
      </c>
      <c r="I278" s="175">
        <v>14.27</v>
      </c>
      <c r="J278" s="174">
        <v>0</v>
      </c>
      <c r="K278" s="174">
        <v>7.2</v>
      </c>
      <c r="L278" s="246">
        <f t="shared" si="13"/>
        <v>256.06</v>
      </c>
      <c r="M278" s="187" t="s">
        <v>1570</v>
      </c>
      <c r="N278" s="188">
        <v>4</v>
      </c>
      <c r="O278" s="189">
        <v>7.2</v>
      </c>
      <c r="P278" s="247" t="s">
        <v>1557</v>
      </c>
      <c r="Q278" s="247" t="s">
        <v>662</v>
      </c>
      <c r="R278" s="247" t="s">
        <v>662</v>
      </c>
      <c r="S278" s="247" t="s">
        <v>662</v>
      </c>
      <c r="T278" s="259" t="s">
        <v>1570</v>
      </c>
      <c r="U278" s="247">
        <v>4</v>
      </c>
      <c r="V278" s="248">
        <v>0</v>
      </c>
      <c r="W278" s="249" t="s">
        <v>1557</v>
      </c>
      <c r="X278" s="250">
        <v>1.1928600000000001E-2</v>
      </c>
      <c r="Y278" s="251" t="s">
        <v>1557</v>
      </c>
      <c r="Z278" s="252">
        <v>0.14724852499999999</v>
      </c>
      <c r="AA278" s="253" t="s">
        <v>662</v>
      </c>
      <c r="AB278" s="254">
        <v>4.8000875000000005E-2</v>
      </c>
      <c r="AC278" s="247" t="s">
        <v>1557</v>
      </c>
      <c r="AD278" s="255">
        <v>0.85293327499999994</v>
      </c>
      <c r="AE278" s="255" t="s">
        <v>662</v>
      </c>
      <c r="AF278" s="256">
        <v>1.317954E-2</v>
      </c>
      <c r="AG278" s="256" t="s">
        <v>1557</v>
      </c>
      <c r="AH278" s="257">
        <v>0.755</v>
      </c>
      <c r="AI278" s="258" t="s">
        <v>1557</v>
      </c>
    </row>
    <row r="279" spans="1:35" ht="18.75" customHeight="1" thickBot="1" x14ac:dyDescent="0.35">
      <c r="A279" s="125" t="s">
        <v>1850</v>
      </c>
      <c r="B279" s="121">
        <v>521396</v>
      </c>
      <c r="C279" s="121" t="s">
        <v>1681</v>
      </c>
      <c r="D279" s="177">
        <v>253.74</v>
      </c>
      <c r="E279" s="177">
        <v>13.67</v>
      </c>
      <c r="F279" s="180">
        <v>0</v>
      </c>
      <c r="G279" s="176">
        <f t="shared" si="12"/>
        <v>267.41000000000003</v>
      </c>
      <c r="H279" s="177">
        <v>253.74</v>
      </c>
      <c r="I279" s="177">
        <v>14.27</v>
      </c>
      <c r="J279" s="177">
        <v>13.67</v>
      </c>
      <c r="K279" s="176">
        <v>0</v>
      </c>
      <c r="L279" s="178">
        <f t="shared" si="13"/>
        <v>281.68</v>
      </c>
      <c r="M279" s="146" t="s">
        <v>1571</v>
      </c>
      <c r="N279" s="147" t="s">
        <v>1680</v>
      </c>
      <c r="O279" s="148">
        <v>0</v>
      </c>
      <c r="P279" s="159" t="s">
        <v>1557</v>
      </c>
      <c r="Q279" s="159" t="s">
        <v>1557</v>
      </c>
      <c r="R279" s="159" t="s">
        <v>1557</v>
      </c>
      <c r="S279" s="159" t="s">
        <v>1557</v>
      </c>
      <c r="T279" s="166" t="s">
        <v>1571</v>
      </c>
      <c r="U279" s="159" t="s">
        <v>1680</v>
      </c>
      <c r="V279" s="145">
        <v>0</v>
      </c>
      <c r="W279" s="152" t="s">
        <v>1557</v>
      </c>
      <c r="X279" s="153">
        <v>3.9258299999999996E-2</v>
      </c>
      <c r="Y279" s="154" t="s">
        <v>662</v>
      </c>
      <c r="Z279" s="156">
        <v>1.21951E-2</v>
      </c>
      <c r="AA279" s="157" t="s">
        <v>1557</v>
      </c>
      <c r="AB279" s="158">
        <v>0.12134455000000001</v>
      </c>
      <c r="AC279" s="159" t="s">
        <v>662</v>
      </c>
      <c r="AD279" s="155">
        <v>0.97883418</v>
      </c>
      <c r="AE279" s="155" t="s">
        <v>1557</v>
      </c>
      <c r="AF279" s="160">
        <v>1.4462859999999999E-2</v>
      </c>
      <c r="AG279" s="160" t="s">
        <v>1557</v>
      </c>
      <c r="AH279" s="168">
        <v>0.84</v>
      </c>
      <c r="AI279" s="169" t="s">
        <v>1557</v>
      </c>
    </row>
    <row r="280" spans="1:35" s="245" customFormat="1" ht="18.75" customHeight="1" thickBot="1" x14ac:dyDescent="0.35">
      <c r="A280" s="264" t="s">
        <v>574</v>
      </c>
      <c r="B280" s="265">
        <v>4473701</v>
      </c>
      <c r="C280" s="121" t="s">
        <v>1681</v>
      </c>
      <c r="D280" s="177">
        <v>225.41</v>
      </c>
      <c r="E280" s="175">
        <v>13.67</v>
      </c>
      <c r="F280" s="174">
        <v>0</v>
      </c>
      <c r="G280" s="176">
        <f t="shared" si="12"/>
        <v>239.07999999999998</v>
      </c>
      <c r="H280" s="177">
        <v>225.41</v>
      </c>
      <c r="I280" s="175">
        <v>14.27</v>
      </c>
      <c r="J280" s="175">
        <v>13.67</v>
      </c>
      <c r="K280" s="174">
        <v>0</v>
      </c>
      <c r="L280" s="178">
        <f t="shared" si="13"/>
        <v>253.35</v>
      </c>
      <c r="M280" s="187" t="s">
        <v>1571</v>
      </c>
      <c r="N280" s="188" t="s">
        <v>1680</v>
      </c>
      <c r="O280" s="189">
        <v>0</v>
      </c>
      <c r="P280" s="247" t="s">
        <v>662</v>
      </c>
      <c r="Q280" s="247" t="s">
        <v>1557</v>
      </c>
      <c r="R280" s="247" t="s">
        <v>1557</v>
      </c>
      <c r="S280" s="247" t="s">
        <v>1557</v>
      </c>
      <c r="T280" s="259" t="s">
        <v>1571</v>
      </c>
      <c r="U280" s="247" t="s">
        <v>1680</v>
      </c>
      <c r="V280" s="248">
        <v>0</v>
      </c>
      <c r="W280" s="249" t="s">
        <v>1557</v>
      </c>
      <c r="X280" s="250">
        <v>2.5095699999999999E-2</v>
      </c>
      <c r="Y280" s="251" t="s">
        <v>662</v>
      </c>
      <c r="Z280" s="252">
        <v>0.148669475</v>
      </c>
      <c r="AA280" s="253" t="s">
        <v>662</v>
      </c>
      <c r="AB280" s="254">
        <v>9.7950499999999996E-2</v>
      </c>
      <c r="AC280" s="247" t="s">
        <v>662</v>
      </c>
      <c r="AD280" s="255">
        <v>0.95327103000000002</v>
      </c>
      <c r="AE280" s="255" t="s">
        <v>662</v>
      </c>
      <c r="AF280" s="256">
        <v>2.338718E-2</v>
      </c>
      <c r="AG280" s="256" t="s">
        <v>662</v>
      </c>
      <c r="AH280" s="257" t="s">
        <v>1680</v>
      </c>
      <c r="AI280" s="258" t="s">
        <v>662</v>
      </c>
    </row>
    <row r="281" spans="1:35" s="245" customFormat="1" ht="18.75" customHeight="1" thickBot="1" x14ac:dyDescent="0.35">
      <c r="A281" s="264" t="s">
        <v>1851</v>
      </c>
      <c r="B281" s="265">
        <v>4504208</v>
      </c>
      <c r="C281" s="121" t="s">
        <v>1681</v>
      </c>
      <c r="D281" s="177">
        <v>239.75</v>
      </c>
      <c r="E281" s="175">
        <v>13.67</v>
      </c>
      <c r="F281" s="174">
        <v>9</v>
      </c>
      <c r="G281" s="176">
        <f t="shared" si="12"/>
        <v>262.41999999999996</v>
      </c>
      <c r="H281" s="177">
        <v>239.75</v>
      </c>
      <c r="I281" s="175">
        <v>14.27</v>
      </c>
      <c r="J281" s="175">
        <v>13.67</v>
      </c>
      <c r="K281" s="174">
        <v>10.8</v>
      </c>
      <c r="L281" s="246">
        <f t="shared" si="13"/>
        <v>278.49</v>
      </c>
      <c r="M281" s="187" t="s">
        <v>1570</v>
      </c>
      <c r="N281" s="188">
        <v>6</v>
      </c>
      <c r="O281" s="189">
        <v>10.8</v>
      </c>
      <c r="P281" s="247" t="s">
        <v>1557</v>
      </c>
      <c r="Q281" s="247" t="s">
        <v>662</v>
      </c>
      <c r="R281" s="247" t="s">
        <v>662</v>
      </c>
      <c r="S281" s="247" t="s">
        <v>662</v>
      </c>
      <c r="T281" s="259" t="s">
        <v>1570</v>
      </c>
      <c r="U281" s="247">
        <v>6</v>
      </c>
      <c r="V281" s="248">
        <v>0</v>
      </c>
      <c r="W281" s="249" t="s">
        <v>1557</v>
      </c>
      <c r="X281" s="250">
        <v>2.3880499999999999E-2</v>
      </c>
      <c r="Y281" s="251" t="s">
        <v>1557</v>
      </c>
      <c r="Z281" s="252">
        <v>7.5822125000000004E-2</v>
      </c>
      <c r="AA281" s="253" t="s">
        <v>1557</v>
      </c>
      <c r="AB281" s="254">
        <v>8.687955E-2</v>
      </c>
      <c r="AC281" s="247" t="s">
        <v>662</v>
      </c>
      <c r="AD281" s="255">
        <v>0.97498897500000004</v>
      </c>
      <c r="AE281" s="255" t="s">
        <v>1557</v>
      </c>
      <c r="AF281" s="256">
        <v>1.207161E-2</v>
      </c>
      <c r="AG281" s="256" t="s">
        <v>1557</v>
      </c>
      <c r="AH281" s="257">
        <v>0.85</v>
      </c>
      <c r="AI281" s="258" t="s">
        <v>1557</v>
      </c>
    </row>
    <row r="282" spans="1:35" s="245" customFormat="1" ht="18.75" customHeight="1" thickBot="1" x14ac:dyDescent="0.35">
      <c r="A282" s="264" t="s">
        <v>576</v>
      </c>
      <c r="B282" s="265">
        <v>6231802</v>
      </c>
      <c r="C282" s="121" t="s">
        <v>1681</v>
      </c>
      <c r="D282" s="177">
        <v>245.82</v>
      </c>
      <c r="E282" s="175">
        <v>13.67</v>
      </c>
      <c r="F282" s="174">
        <v>10.8</v>
      </c>
      <c r="G282" s="176">
        <f t="shared" si="12"/>
        <v>270.29000000000002</v>
      </c>
      <c r="H282" s="177">
        <v>245.82</v>
      </c>
      <c r="I282" s="175">
        <v>14.27</v>
      </c>
      <c r="J282" s="175">
        <v>13.67</v>
      </c>
      <c r="K282" s="262">
        <v>0</v>
      </c>
      <c r="L282" s="178">
        <f t="shared" si="13"/>
        <v>273.76</v>
      </c>
      <c r="M282" s="269" t="s">
        <v>1571</v>
      </c>
      <c r="N282" s="270" t="s">
        <v>1680</v>
      </c>
      <c r="O282" s="232">
        <v>0</v>
      </c>
      <c r="P282" s="233" t="s">
        <v>1557</v>
      </c>
      <c r="Q282" s="233" t="s">
        <v>662</v>
      </c>
      <c r="R282" s="271" t="s">
        <v>1557</v>
      </c>
      <c r="S282" s="271" t="s">
        <v>662</v>
      </c>
      <c r="T282" s="272" t="s">
        <v>1571</v>
      </c>
      <c r="U282" s="271" t="s">
        <v>1680</v>
      </c>
      <c r="V282" s="234">
        <v>0</v>
      </c>
      <c r="W282" s="235" t="s">
        <v>1557</v>
      </c>
      <c r="X282" s="236">
        <v>6.9225149999999999E-2</v>
      </c>
      <c r="Y282" s="237" t="s">
        <v>662</v>
      </c>
      <c r="Z282" s="238">
        <v>5.3719349999999999E-2</v>
      </c>
      <c r="AA282" s="239" t="s">
        <v>1557</v>
      </c>
      <c r="AB282" s="240">
        <v>5.0377900000000003E-2</v>
      </c>
      <c r="AC282" s="233" t="s">
        <v>1557</v>
      </c>
      <c r="AD282" s="241">
        <v>0.99404761999999991</v>
      </c>
      <c r="AE282" s="241" t="s">
        <v>1557</v>
      </c>
      <c r="AF282" s="242">
        <v>1.7305899999999999E-2</v>
      </c>
      <c r="AG282" s="242" t="s">
        <v>662</v>
      </c>
      <c r="AH282" s="243">
        <v>0.875</v>
      </c>
      <c r="AI282" s="244" t="s">
        <v>1557</v>
      </c>
    </row>
    <row r="283" spans="1:35" ht="18.75" customHeight="1" thickBot="1" x14ac:dyDescent="0.35">
      <c r="A283" s="125" t="s">
        <v>1852</v>
      </c>
      <c r="B283" s="121">
        <v>387754</v>
      </c>
      <c r="C283" s="121" t="s">
        <v>1681</v>
      </c>
      <c r="D283" s="177">
        <v>252.59</v>
      </c>
      <c r="E283" s="177">
        <v>13.67</v>
      </c>
      <c r="F283" s="176">
        <v>7.2</v>
      </c>
      <c r="G283" s="176">
        <f t="shared" si="12"/>
        <v>273.45999999999998</v>
      </c>
      <c r="H283" s="177">
        <v>252.59</v>
      </c>
      <c r="I283" s="177">
        <v>14.27</v>
      </c>
      <c r="J283" s="177">
        <v>13.67</v>
      </c>
      <c r="K283" s="176">
        <v>5.4</v>
      </c>
      <c r="L283" s="178">
        <f t="shared" si="13"/>
        <v>285.93</v>
      </c>
      <c r="M283" s="146" t="s">
        <v>1570</v>
      </c>
      <c r="N283" s="147">
        <v>3</v>
      </c>
      <c r="O283" s="148">
        <v>5.4</v>
      </c>
      <c r="P283" s="159" t="s">
        <v>1557</v>
      </c>
      <c r="Q283" s="159" t="s">
        <v>662</v>
      </c>
      <c r="R283" s="159" t="s">
        <v>662</v>
      </c>
      <c r="S283" s="159" t="s">
        <v>662</v>
      </c>
      <c r="T283" s="166" t="s">
        <v>1570</v>
      </c>
      <c r="U283" s="159">
        <v>3</v>
      </c>
      <c r="V283" s="145">
        <v>0</v>
      </c>
      <c r="W283" s="152" t="s">
        <v>1557</v>
      </c>
      <c r="X283" s="153">
        <v>2.9488575000000003E-2</v>
      </c>
      <c r="Y283" s="154" t="s">
        <v>662</v>
      </c>
      <c r="Z283" s="156">
        <v>0.11832082499999999</v>
      </c>
      <c r="AA283" s="157" t="s">
        <v>662</v>
      </c>
      <c r="AB283" s="158">
        <v>0.10468077499999999</v>
      </c>
      <c r="AC283" s="159" t="s">
        <v>662</v>
      </c>
      <c r="AD283" s="155">
        <v>1</v>
      </c>
      <c r="AE283" s="155" t="s">
        <v>1557</v>
      </c>
      <c r="AF283" s="160">
        <v>1.5648229999999999E-2</v>
      </c>
      <c r="AG283" s="160" t="s">
        <v>662</v>
      </c>
      <c r="AH283" s="168">
        <v>1</v>
      </c>
      <c r="AI283" s="169" t="s">
        <v>1557</v>
      </c>
    </row>
    <row r="284" spans="1:35" ht="18.75" customHeight="1" thickBot="1" x14ac:dyDescent="0.35">
      <c r="A284" s="123" t="s">
        <v>578</v>
      </c>
      <c r="B284" s="121">
        <v>849529</v>
      </c>
      <c r="C284" s="121" t="s">
        <v>1681</v>
      </c>
      <c r="D284" s="177">
        <v>221.54</v>
      </c>
      <c r="E284" s="177">
        <v>13.67</v>
      </c>
      <c r="F284" s="176">
        <v>0</v>
      </c>
      <c r="G284" s="176">
        <f t="shared" si="12"/>
        <v>235.20999999999998</v>
      </c>
      <c r="H284" s="177">
        <v>221.54</v>
      </c>
      <c r="I284" s="177">
        <v>14.27</v>
      </c>
      <c r="J284" s="177">
        <v>13.67</v>
      </c>
      <c r="K284" s="176">
        <v>7.2</v>
      </c>
      <c r="L284" s="178">
        <f t="shared" si="13"/>
        <v>256.68</v>
      </c>
      <c r="M284" s="146" t="s">
        <v>1570</v>
      </c>
      <c r="N284" s="147">
        <v>4</v>
      </c>
      <c r="O284" s="148">
        <v>7.2</v>
      </c>
      <c r="P284" s="159" t="s">
        <v>1557</v>
      </c>
      <c r="Q284" s="159" t="s">
        <v>662</v>
      </c>
      <c r="R284" s="159" t="s">
        <v>662</v>
      </c>
      <c r="S284" s="159" t="s">
        <v>662</v>
      </c>
      <c r="T284" s="166" t="s">
        <v>1570</v>
      </c>
      <c r="U284" s="159">
        <v>4</v>
      </c>
      <c r="V284" s="145">
        <v>0</v>
      </c>
      <c r="W284" s="152" t="s">
        <v>1557</v>
      </c>
      <c r="X284" s="153">
        <v>7.2856750000000001E-3</v>
      </c>
      <c r="Y284" s="154" t="s">
        <v>1557</v>
      </c>
      <c r="Z284" s="156">
        <v>3.5257175000000002E-2</v>
      </c>
      <c r="AA284" s="157" t="s">
        <v>1557</v>
      </c>
      <c r="AB284" s="158">
        <v>0.109718675</v>
      </c>
      <c r="AC284" s="159" t="s">
        <v>662</v>
      </c>
      <c r="AD284" s="155">
        <v>0.94851984499999997</v>
      </c>
      <c r="AE284" s="155" t="s">
        <v>662</v>
      </c>
      <c r="AF284" s="160">
        <v>2.428692E-2</v>
      </c>
      <c r="AG284" s="160" t="s">
        <v>662</v>
      </c>
      <c r="AH284" s="168">
        <v>0.88</v>
      </c>
      <c r="AI284" s="169" t="s">
        <v>1557</v>
      </c>
    </row>
    <row r="285" spans="1:35" ht="18.75" customHeight="1" thickBot="1" x14ac:dyDescent="0.35">
      <c r="A285" s="202" t="s">
        <v>1581</v>
      </c>
      <c r="B285" s="121">
        <v>904660</v>
      </c>
      <c r="C285" s="121" t="s">
        <v>1681</v>
      </c>
      <c r="D285" s="177">
        <v>248.25</v>
      </c>
      <c r="E285" s="173">
        <v>13.67</v>
      </c>
      <c r="F285" s="174">
        <v>0</v>
      </c>
      <c r="G285" s="176">
        <f t="shared" si="12"/>
        <v>261.92</v>
      </c>
      <c r="H285" s="177">
        <v>248.25</v>
      </c>
      <c r="I285" s="175">
        <v>14.27</v>
      </c>
      <c r="J285" s="175">
        <v>13.67</v>
      </c>
      <c r="K285" s="174">
        <v>0</v>
      </c>
      <c r="L285" s="178">
        <f t="shared" si="13"/>
        <v>276.19</v>
      </c>
      <c r="M285" s="187" t="s">
        <v>1571</v>
      </c>
      <c r="N285" s="188" t="s">
        <v>1680</v>
      </c>
      <c r="O285" s="189">
        <v>0</v>
      </c>
      <c r="P285" s="159" t="s">
        <v>662</v>
      </c>
      <c r="Q285" s="159" t="s">
        <v>662</v>
      </c>
      <c r="R285" s="159" t="s">
        <v>1557</v>
      </c>
      <c r="S285" s="159" t="s">
        <v>662</v>
      </c>
      <c r="T285" s="166" t="s">
        <v>1571</v>
      </c>
      <c r="U285" s="159" t="s">
        <v>1680</v>
      </c>
      <c r="V285" s="145" t="s">
        <v>667</v>
      </c>
      <c r="W285" s="152" t="s">
        <v>662</v>
      </c>
      <c r="X285" s="153" t="s">
        <v>667</v>
      </c>
      <c r="Y285" s="154" t="s">
        <v>662</v>
      </c>
      <c r="Z285" s="156" t="s">
        <v>667</v>
      </c>
      <c r="AA285" s="157" t="s">
        <v>662</v>
      </c>
      <c r="AB285" s="158" t="s">
        <v>667</v>
      </c>
      <c r="AC285" s="159" t="s">
        <v>662</v>
      </c>
      <c r="AD285" s="155" t="s">
        <v>667</v>
      </c>
      <c r="AE285" s="155" t="s">
        <v>662</v>
      </c>
      <c r="AF285" s="160" t="s">
        <v>667</v>
      </c>
      <c r="AG285" s="160" t="s">
        <v>662</v>
      </c>
      <c r="AH285" s="168" t="s">
        <v>1680</v>
      </c>
      <c r="AI285" s="169" t="s">
        <v>662</v>
      </c>
    </row>
    <row r="286" spans="1:35" ht="18.75" customHeight="1" thickBot="1" x14ac:dyDescent="0.35">
      <c r="A286" s="125" t="s">
        <v>1853</v>
      </c>
      <c r="B286" s="121">
        <v>673889</v>
      </c>
      <c r="C286" s="121" t="s">
        <v>1681</v>
      </c>
      <c r="D286" s="177">
        <v>238.15</v>
      </c>
      <c r="E286" s="177">
        <v>13.67</v>
      </c>
      <c r="F286" s="176">
        <v>9</v>
      </c>
      <c r="G286" s="176">
        <f t="shared" si="12"/>
        <v>260.82</v>
      </c>
      <c r="H286" s="177">
        <v>238.15</v>
      </c>
      <c r="I286" s="177">
        <v>14.27</v>
      </c>
      <c r="J286" s="177">
        <v>13.67</v>
      </c>
      <c r="K286" s="176">
        <v>9</v>
      </c>
      <c r="L286" s="178">
        <f t="shared" si="13"/>
        <v>275.09000000000003</v>
      </c>
      <c r="M286" s="146" t="s">
        <v>1570</v>
      </c>
      <c r="N286" s="147">
        <v>5</v>
      </c>
      <c r="O286" s="148">
        <v>9</v>
      </c>
      <c r="P286" s="159" t="s">
        <v>1557</v>
      </c>
      <c r="Q286" s="159" t="s">
        <v>662</v>
      </c>
      <c r="R286" s="159" t="s">
        <v>662</v>
      </c>
      <c r="S286" s="159" t="s">
        <v>662</v>
      </c>
      <c r="T286" s="166" t="s">
        <v>1570</v>
      </c>
      <c r="U286" s="159">
        <v>5</v>
      </c>
      <c r="V286" s="145">
        <v>0</v>
      </c>
      <c r="W286" s="152" t="s">
        <v>1557</v>
      </c>
      <c r="X286" s="153">
        <v>6.8493250000000007E-3</v>
      </c>
      <c r="Y286" s="154" t="s">
        <v>1557</v>
      </c>
      <c r="Z286" s="156">
        <v>0.13056384999999998</v>
      </c>
      <c r="AA286" s="157" t="s">
        <v>662</v>
      </c>
      <c r="AB286" s="158">
        <v>9.75356E-2</v>
      </c>
      <c r="AC286" s="159" t="s">
        <v>662</v>
      </c>
      <c r="AD286" s="155">
        <v>0.98214285499999998</v>
      </c>
      <c r="AE286" s="155" t="s">
        <v>1557</v>
      </c>
      <c r="AF286" s="160">
        <v>1.211138E-2</v>
      </c>
      <c r="AG286" s="160" t="s">
        <v>1557</v>
      </c>
      <c r="AH286" s="168">
        <v>0.78500000000000003</v>
      </c>
      <c r="AI286" s="169" t="s">
        <v>1557</v>
      </c>
    </row>
    <row r="287" spans="1:35" ht="18.75" customHeight="1" thickBot="1" x14ac:dyDescent="0.35">
      <c r="A287" s="122" t="s">
        <v>1641</v>
      </c>
      <c r="B287" s="121">
        <v>857815</v>
      </c>
      <c r="C287" s="126" t="s">
        <v>1681</v>
      </c>
      <c r="D287" s="177">
        <v>248.67</v>
      </c>
      <c r="E287" s="183">
        <v>13.67</v>
      </c>
      <c r="F287" s="183">
        <v>0</v>
      </c>
      <c r="G287" s="176">
        <f t="shared" si="12"/>
        <v>262.33999999999997</v>
      </c>
      <c r="H287" s="177">
        <v>248.67</v>
      </c>
      <c r="I287" s="177">
        <v>14.27</v>
      </c>
      <c r="J287" s="183">
        <v>13.67</v>
      </c>
      <c r="K287" s="176">
        <v>0</v>
      </c>
      <c r="L287" s="178">
        <f t="shared" si="13"/>
        <v>276.61</v>
      </c>
      <c r="M287" s="146" t="s">
        <v>1571</v>
      </c>
      <c r="N287" s="147" t="s">
        <v>1680</v>
      </c>
      <c r="O287" s="148">
        <v>0</v>
      </c>
      <c r="P287" s="159" t="s">
        <v>662</v>
      </c>
      <c r="Q287" s="159" t="s">
        <v>662</v>
      </c>
      <c r="R287" s="159" t="s">
        <v>662</v>
      </c>
      <c r="S287" s="159" t="s">
        <v>662</v>
      </c>
      <c r="T287" s="166" t="s">
        <v>1571</v>
      </c>
      <c r="U287" s="159" t="s">
        <v>1680</v>
      </c>
      <c r="V287" s="145" t="s">
        <v>667</v>
      </c>
      <c r="W287" s="152" t="s">
        <v>662</v>
      </c>
      <c r="X287" s="153" t="s">
        <v>667</v>
      </c>
      <c r="Y287" s="154" t="s">
        <v>662</v>
      </c>
      <c r="Z287" s="156" t="s">
        <v>667</v>
      </c>
      <c r="AA287" s="157" t="s">
        <v>662</v>
      </c>
      <c r="AB287" s="158" t="s">
        <v>667</v>
      </c>
      <c r="AC287" s="159" t="s">
        <v>662</v>
      </c>
      <c r="AD287" s="155" t="s">
        <v>667</v>
      </c>
      <c r="AE287" s="155" t="s">
        <v>662</v>
      </c>
      <c r="AF287" s="160" t="s">
        <v>667</v>
      </c>
      <c r="AG287" s="160" t="s">
        <v>662</v>
      </c>
      <c r="AH287" s="168" t="s">
        <v>1680</v>
      </c>
      <c r="AI287" s="169" t="s">
        <v>662</v>
      </c>
    </row>
    <row r="288" spans="1:35" ht="18.75" customHeight="1" thickBot="1" x14ac:dyDescent="0.35">
      <c r="A288" s="125" t="s">
        <v>580</v>
      </c>
      <c r="B288" s="121">
        <v>858889</v>
      </c>
      <c r="C288" s="121" t="s">
        <v>1681</v>
      </c>
      <c r="D288" s="177">
        <v>237.61</v>
      </c>
      <c r="E288" s="177">
        <v>13.67</v>
      </c>
      <c r="F288" s="176">
        <v>9</v>
      </c>
      <c r="G288" s="176">
        <f t="shared" si="12"/>
        <v>260.27999999999997</v>
      </c>
      <c r="H288" s="177">
        <v>237.61</v>
      </c>
      <c r="I288" s="177">
        <v>14.27</v>
      </c>
      <c r="J288" s="177">
        <v>13.67</v>
      </c>
      <c r="K288" s="176">
        <v>7.2</v>
      </c>
      <c r="L288" s="178">
        <f t="shared" si="13"/>
        <v>272.75</v>
      </c>
      <c r="M288" s="146" t="s">
        <v>1570</v>
      </c>
      <c r="N288" s="147">
        <v>4</v>
      </c>
      <c r="O288" s="148">
        <v>7.2</v>
      </c>
      <c r="P288" s="159" t="s">
        <v>1557</v>
      </c>
      <c r="Q288" s="159" t="s">
        <v>662</v>
      </c>
      <c r="R288" s="159" t="s">
        <v>662</v>
      </c>
      <c r="S288" s="159" t="s">
        <v>662</v>
      </c>
      <c r="T288" s="166" t="s">
        <v>1570</v>
      </c>
      <c r="U288" s="159">
        <v>4</v>
      </c>
      <c r="V288" s="145">
        <v>0</v>
      </c>
      <c r="W288" s="152" t="s">
        <v>1557</v>
      </c>
      <c r="X288" s="153">
        <v>9.8106750000000013E-3</v>
      </c>
      <c r="Y288" s="154" t="s">
        <v>1557</v>
      </c>
      <c r="Z288" s="156">
        <v>2.6580924999999998E-2</v>
      </c>
      <c r="AA288" s="157" t="s">
        <v>1557</v>
      </c>
      <c r="AB288" s="158">
        <v>0.11720965</v>
      </c>
      <c r="AC288" s="159" t="s">
        <v>662</v>
      </c>
      <c r="AD288" s="155">
        <v>0.96341463499999991</v>
      </c>
      <c r="AE288" s="155" t="s">
        <v>662</v>
      </c>
      <c r="AF288" s="160">
        <v>1.7385710000000002E-2</v>
      </c>
      <c r="AG288" s="160" t="s">
        <v>662</v>
      </c>
      <c r="AH288" s="168">
        <v>0.88</v>
      </c>
      <c r="AI288" s="169" t="s">
        <v>1557</v>
      </c>
    </row>
    <row r="289" spans="1:35" ht="18.75" customHeight="1" thickBot="1" x14ac:dyDescent="0.35">
      <c r="A289" s="278" t="s">
        <v>1949</v>
      </c>
      <c r="B289" s="275">
        <v>921033</v>
      </c>
      <c r="C289" s="121" t="s">
        <v>1681</v>
      </c>
      <c r="D289" s="177">
        <v>253.38</v>
      </c>
      <c r="E289" s="177">
        <v>13.67</v>
      </c>
      <c r="F289" s="176">
        <v>0</v>
      </c>
      <c r="G289" s="176">
        <f t="shared" si="12"/>
        <v>267.05</v>
      </c>
      <c r="H289" s="177">
        <v>253.38</v>
      </c>
      <c r="I289" s="177">
        <v>14.27</v>
      </c>
      <c r="J289" s="177">
        <v>13.67</v>
      </c>
      <c r="K289" s="176">
        <v>0</v>
      </c>
      <c r="L289" s="178">
        <f t="shared" si="13"/>
        <v>281.32</v>
      </c>
      <c r="M289" s="146" t="s">
        <v>1571</v>
      </c>
      <c r="N289" s="147" t="s">
        <v>1680</v>
      </c>
      <c r="O289" s="148">
        <v>0</v>
      </c>
      <c r="P289" s="159" t="s">
        <v>1557</v>
      </c>
      <c r="Q289" s="159" t="s">
        <v>662</v>
      </c>
      <c r="R289" s="159" t="s">
        <v>662</v>
      </c>
      <c r="S289" s="159" t="s">
        <v>1557</v>
      </c>
      <c r="T289" s="166" t="s">
        <v>1571</v>
      </c>
      <c r="U289" s="159" t="s">
        <v>1680</v>
      </c>
      <c r="V289" s="145" t="s">
        <v>667</v>
      </c>
      <c r="W289" s="152" t="s">
        <v>662</v>
      </c>
      <c r="X289" s="153" t="s">
        <v>667</v>
      </c>
      <c r="Y289" s="154" t="s">
        <v>662</v>
      </c>
      <c r="Z289" s="156" t="s">
        <v>667</v>
      </c>
      <c r="AA289" s="157" t="s">
        <v>662</v>
      </c>
      <c r="AB289" s="158" t="s">
        <v>667</v>
      </c>
      <c r="AC289" s="159" t="s">
        <v>662</v>
      </c>
      <c r="AD289" s="155" t="s">
        <v>667</v>
      </c>
      <c r="AE289" s="155" t="s">
        <v>662</v>
      </c>
      <c r="AF289" s="160" t="s">
        <v>667</v>
      </c>
      <c r="AG289" s="160" t="s">
        <v>662</v>
      </c>
      <c r="AH289" s="168" t="s">
        <v>1680</v>
      </c>
      <c r="AI289" s="169" t="s">
        <v>662</v>
      </c>
    </row>
    <row r="290" spans="1:35" ht="18.75" customHeight="1" thickBot="1" x14ac:dyDescent="0.35">
      <c r="A290" s="125" t="s">
        <v>1854</v>
      </c>
      <c r="B290" s="121">
        <v>5353301</v>
      </c>
      <c r="C290" s="121" t="s">
        <v>1681</v>
      </c>
      <c r="D290" s="177">
        <v>256.77999999999997</v>
      </c>
      <c r="E290" s="177">
        <v>13.67</v>
      </c>
      <c r="F290" s="176">
        <v>0</v>
      </c>
      <c r="G290" s="176">
        <f t="shared" si="12"/>
        <v>270.45</v>
      </c>
      <c r="H290" s="177">
        <v>256.77999999999997</v>
      </c>
      <c r="I290" s="177">
        <v>14.27</v>
      </c>
      <c r="J290" s="177">
        <v>13.67</v>
      </c>
      <c r="K290" s="176">
        <v>7.2</v>
      </c>
      <c r="L290" s="178">
        <f t="shared" si="13"/>
        <v>291.91999999999996</v>
      </c>
      <c r="M290" s="146" t="s">
        <v>1570</v>
      </c>
      <c r="N290" s="147">
        <v>4</v>
      </c>
      <c r="O290" s="148">
        <v>7.2</v>
      </c>
      <c r="P290" s="159" t="s">
        <v>1557</v>
      </c>
      <c r="Q290" s="159" t="s">
        <v>662</v>
      </c>
      <c r="R290" s="159" t="s">
        <v>662</v>
      </c>
      <c r="S290" s="159" t="s">
        <v>662</v>
      </c>
      <c r="T290" s="166" t="s">
        <v>1570</v>
      </c>
      <c r="U290" s="159">
        <v>4</v>
      </c>
      <c r="V290" s="145">
        <v>0</v>
      </c>
      <c r="W290" s="152" t="s">
        <v>1557</v>
      </c>
      <c r="X290" s="153">
        <v>5.81395E-3</v>
      </c>
      <c r="Y290" s="154" t="s">
        <v>1557</v>
      </c>
      <c r="Z290" s="156">
        <v>0.27651197499999997</v>
      </c>
      <c r="AA290" s="157" t="s">
        <v>662</v>
      </c>
      <c r="AB290" s="158">
        <v>8.0645249999999995E-3</v>
      </c>
      <c r="AC290" s="159" t="s">
        <v>1557</v>
      </c>
      <c r="AD290" s="155">
        <v>1</v>
      </c>
      <c r="AE290" s="155" t="s">
        <v>1557</v>
      </c>
      <c r="AF290" s="160">
        <v>1.6117649999999997E-2</v>
      </c>
      <c r="AG290" s="160" t="s">
        <v>662</v>
      </c>
      <c r="AH290" s="168" t="s">
        <v>1573</v>
      </c>
      <c r="AI290" s="169" t="s">
        <v>662</v>
      </c>
    </row>
    <row r="291" spans="1:35" s="245" customFormat="1" ht="18.75" customHeight="1" thickBot="1" x14ac:dyDescent="0.35">
      <c r="A291" s="264" t="s">
        <v>1855</v>
      </c>
      <c r="B291" s="265">
        <v>537667</v>
      </c>
      <c r="C291" s="121" t="s">
        <v>1681</v>
      </c>
      <c r="D291" s="177">
        <v>232.78</v>
      </c>
      <c r="E291" s="175">
        <v>13.67</v>
      </c>
      <c r="F291" s="174">
        <v>5.4</v>
      </c>
      <c r="G291" s="176">
        <f t="shared" si="12"/>
        <v>251.85</v>
      </c>
      <c r="H291" s="177">
        <v>232.78</v>
      </c>
      <c r="I291" s="175">
        <v>14.27</v>
      </c>
      <c r="J291" s="175">
        <v>13.67</v>
      </c>
      <c r="K291" s="174">
        <v>7.2</v>
      </c>
      <c r="L291" s="246">
        <f t="shared" si="13"/>
        <v>267.92</v>
      </c>
      <c r="M291" s="187" t="s">
        <v>1570</v>
      </c>
      <c r="N291" s="188">
        <v>4</v>
      </c>
      <c r="O291" s="263">
        <v>7.2</v>
      </c>
      <c r="P291" s="247" t="s">
        <v>1557</v>
      </c>
      <c r="Q291" s="247" t="s">
        <v>662</v>
      </c>
      <c r="R291" s="247" t="s">
        <v>662</v>
      </c>
      <c r="S291" s="247" t="s">
        <v>662</v>
      </c>
      <c r="T291" s="259" t="s">
        <v>1570</v>
      </c>
      <c r="U291" s="247">
        <v>4</v>
      </c>
      <c r="V291" s="248">
        <v>0</v>
      </c>
      <c r="W291" s="249" t="s">
        <v>1557</v>
      </c>
      <c r="X291" s="250">
        <v>4.2096450000000001E-2</v>
      </c>
      <c r="Y291" s="251" t="s">
        <v>662</v>
      </c>
      <c r="Z291" s="252">
        <v>2.2162624999999998E-2</v>
      </c>
      <c r="AA291" s="253" t="s">
        <v>1557</v>
      </c>
      <c r="AB291" s="254">
        <v>5.0116225E-2</v>
      </c>
      <c r="AC291" s="247" t="s">
        <v>1557</v>
      </c>
      <c r="AD291" s="255">
        <v>0.99290726499999993</v>
      </c>
      <c r="AE291" s="255" t="s">
        <v>1557</v>
      </c>
      <c r="AF291" s="256">
        <v>1.6909050000000002E-2</v>
      </c>
      <c r="AG291" s="256" t="s">
        <v>662</v>
      </c>
      <c r="AH291" s="257">
        <v>0.71</v>
      </c>
      <c r="AI291" s="258" t="s">
        <v>662</v>
      </c>
    </row>
    <row r="292" spans="1:35" s="245" customFormat="1" ht="18.75" customHeight="1" thickBot="1" x14ac:dyDescent="0.35">
      <c r="A292" s="264" t="s">
        <v>592</v>
      </c>
      <c r="B292" s="265">
        <v>4466004</v>
      </c>
      <c r="C292" s="121" t="s">
        <v>1681</v>
      </c>
      <c r="D292" s="177">
        <v>227.51</v>
      </c>
      <c r="E292" s="230">
        <v>13.67</v>
      </c>
      <c r="F292" s="231">
        <v>0</v>
      </c>
      <c r="G292" s="176">
        <f t="shared" si="12"/>
        <v>241.17999999999998</v>
      </c>
      <c r="H292" s="177">
        <v>227.51</v>
      </c>
      <c r="I292" s="230">
        <v>14.27</v>
      </c>
      <c r="J292" s="230">
        <v>13.67</v>
      </c>
      <c r="K292" s="262">
        <v>0</v>
      </c>
      <c r="L292" s="178">
        <f t="shared" si="13"/>
        <v>255.45</v>
      </c>
      <c r="M292" s="269" t="s">
        <v>1571</v>
      </c>
      <c r="N292" s="270" t="s">
        <v>1680</v>
      </c>
      <c r="O292" s="232">
        <v>0</v>
      </c>
      <c r="P292" s="233" t="s">
        <v>1557</v>
      </c>
      <c r="Q292" s="271" t="s">
        <v>1557</v>
      </c>
      <c r="R292" s="271" t="s">
        <v>1557</v>
      </c>
      <c r="S292" s="271" t="s">
        <v>662</v>
      </c>
      <c r="T292" s="272" t="s">
        <v>1571</v>
      </c>
      <c r="U292" s="271" t="s">
        <v>1680</v>
      </c>
      <c r="V292" s="234">
        <v>2.8089999999999999E-3</v>
      </c>
      <c r="W292" s="235" t="s">
        <v>662</v>
      </c>
      <c r="X292" s="236">
        <v>2.3815074999999998E-2</v>
      </c>
      <c r="Y292" s="237" t="s">
        <v>1557</v>
      </c>
      <c r="Z292" s="238">
        <v>0.19268246666666666</v>
      </c>
      <c r="AA292" s="239" t="s">
        <v>662</v>
      </c>
      <c r="AB292" s="240">
        <v>0.3</v>
      </c>
      <c r="AC292" s="233" t="s">
        <v>662</v>
      </c>
      <c r="AD292" s="241">
        <v>0.99425287499999992</v>
      </c>
      <c r="AE292" s="241" t="s">
        <v>1557</v>
      </c>
      <c r="AF292" s="242">
        <v>2.8793549999999998E-2</v>
      </c>
      <c r="AG292" s="242" t="s">
        <v>662</v>
      </c>
      <c r="AH292" s="243">
        <v>0.78</v>
      </c>
      <c r="AI292" s="244" t="s">
        <v>1557</v>
      </c>
    </row>
    <row r="293" spans="1:35" s="245" customFormat="1" ht="18.75" customHeight="1" thickBot="1" x14ac:dyDescent="0.35">
      <c r="A293" s="264" t="s">
        <v>1856</v>
      </c>
      <c r="B293" s="265">
        <v>69744</v>
      </c>
      <c r="C293" s="121" t="s">
        <v>1681</v>
      </c>
      <c r="D293" s="177">
        <v>252.16</v>
      </c>
      <c r="E293" s="174">
        <v>0</v>
      </c>
      <c r="F293" s="174">
        <v>9</v>
      </c>
      <c r="G293" s="176">
        <f t="shared" si="12"/>
        <v>261.15999999999997</v>
      </c>
      <c r="H293" s="177">
        <v>252.16</v>
      </c>
      <c r="I293" s="175">
        <v>14.27</v>
      </c>
      <c r="J293" s="174">
        <v>0</v>
      </c>
      <c r="K293" s="174">
        <v>3.6</v>
      </c>
      <c r="L293" s="246">
        <f t="shared" si="13"/>
        <v>270.03000000000003</v>
      </c>
      <c r="M293" s="187" t="s">
        <v>1570</v>
      </c>
      <c r="N293" s="188">
        <v>2</v>
      </c>
      <c r="O293" s="263">
        <v>3.6</v>
      </c>
      <c r="P293" s="247" t="s">
        <v>1557</v>
      </c>
      <c r="Q293" s="247" t="s">
        <v>662</v>
      </c>
      <c r="R293" s="247" t="s">
        <v>662</v>
      </c>
      <c r="S293" s="247" t="s">
        <v>662</v>
      </c>
      <c r="T293" s="259" t="s">
        <v>1570</v>
      </c>
      <c r="U293" s="247">
        <v>2</v>
      </c>
      <c r="V293" s="248">
        <v>0</v>
      </c>
      <c r="W293" s="249" t="s">
        <v>1557</v>
      </c>
      <c r="X293" s="250">
        <v>0</v>
      </c>
      <c r="Y293" s="251" t="s">
        <v>1557</v>
      </c>
      <c r="Z293" s="252">
        <v>0.155303</v>
      </c>
      <c r="AA293" s="253" t="s">
        <v>662</v>
      </c>
      <c r="AB293" s="254">
        <v>0.1472222</v>
      </c>
      <c r="AC293" s="247" t="s">
        <v>662</v>
      </c>
      <c r="AD293" s="255">
        <v>0.89999999999999991</v>
      </c>
      <c r="AE293" s="255" t="s">
        <v>662</v>
      </c>
      <c r="AF293" s="256">
        <v>1.5190829999999999E-2</v>
      </c>
      <c r="AG293" s="256" t="s">
        <v>662</v>
      </c>
      <c r="AH293" s="257" t="s">
        <v>1572</v>
      </c>
      <c r="AI293" s="258" t="s">
        <v>662</v>
      </c>
    </row>
    <row r="294" spans="1:35" s="245" customFormat="1" ht="18.75" customHeight="1" thickBot="1" x14ac:dyDescent="0.35">
      <c r="A294" s="264" t="s">
        <v>1857</v>
      </c>
      <c r="B294" s="265">
        <v>464031</v>
      </c>
      <c r="C294" s="121" t="s">
        <v>1681</v>
      </c>
      <c r="D294" s="177">
        <v>236.82</v>
      </c>
      <c r="E294" s="175">
        <v>13.67</v>
      </c>
      <c r="F294" s="174">
        <v>10.8</v>
      </c>
      <c r="G294" s="176">
        <f t="shared" si="12"/>
        <v>261.28999999999996</v>
      </c>
      <c r="H294" s="177">
        <v>236.82</v>
      </c>
      <c r="I294" s="175">
        <v>14.27</v>
      </c>
      <c r="J294" s="175">
        <v>13.67</v>
      </c>
      <c r="K294" s="262">
        <v>0</v>
      </c>
      <c r="L294" s="178">
        <f t="shared" si="13"/>
        <v>264.76</v>
      </c>
      <c r="M294" s="187" t="s">
        <v>1571</v>
      </c>
      <c r="N294" s="188" t="s">
        <v>1680</v>
      </c>
      <c r="O294" s="189">
        <v>0</v>
      </c>
      <c r="P294" s="247" t="s">
        <v>1557</v>
      </c>
      <c r="Q294" s="247" t="s">
        <v>1557</v>
      </c>
      <c r="R294" s="247" t="s">
        <v>662</v>
      </c>
      <c r="S294" s="247" t="s">
        <v>662</v>
      </c>
      <c r="T294" s="259" t="s">
        <v>1571</v>
      </c>
      <c r="U294" s="247" t="s">
        <v>1680</v>
      </c>
      <c r="V294" s="248">
        <v>0</v>
      </c>
      <c r="W294" s="249" t="s">
        <v>1557</v>
      </c>
      <c r="X294" s="250">
        <v>4.6831249999999998E-3</v>
      </c>
      <c r="Y294" s="251" t="s">
        <v>1557</v>
      </c>
      <c r="Z294" s="252">
        <v>1.9439375000000002E-2</v>
      </c>
      <c r="AA294" s="253" t="s">
        <v>1557</v>
      </c>
      <c r="AB294" s="254">
        <v>5.9083000000000011E-2</v>
      </c>
      <c r="AC294" s="247" t="s">
        <v>1557</v>
      </c>
      <c r="AD294" s="255">
        <v>0.99572649499999999</v>
      </c>
      <c r="AE294" s="255" t="s">
        <v>1557</v>
      </c>
      <c r="AF294" s="256">
        <v>1.9140459999999998E-2</v>
      </c>
      <c r="AG294" s="256" t="s">
        <v>662</v>
      </c>
      <c r="AH294" s="257">
        <v>0.92999999999999994</v>
      </c>
      <c r="AI294" s="258" t="s">
        <v>1557</v>
      </c>
    </row>
    <row r="295" spans="1:35" ht="18.75" customHeight="1" thickBot="1" x14ac:dyDescent="0.35">
      <c r="A295" s="125" t="s">
        <v>596</v>
      </c>
      <c r="B295" s="121">
        <v>382493</v>
      </c>
      <c r="C295" s="121" t="s">
        <v>1681</v>
      </c>
      <c r="D295" s="177">
        <v>227.09</v>
      </c>
      <c r="E295" s="177">
        <v>13.67</v>
      </c>
      <c r="F295" s="176">
        <v>9</v>
      </c>
      <c r="G295" s="176">
        <f t="shared" si="12"/>
        <v>249.76</v>
      </c>
      <c r="H295" s="177">
        <v>227.09</v>
      </c>
      <c r="I295" s="177">
        <v>14.27</v>
      </c>
      <c r="J295" s="177">
        <v>13.67</v>
      </c>
      <c r="K295" s="176">
        <v>10.8</v>
      </c>
      <c r="L295" s="178">
        <f t="shared" si="13"/>
        <v>265.83</v>
      </c>
      <c r="M295" s="146" t="s">
        <v>1570</v>
      </c>
      <c r="N295" s="147">
        <v>6</v>
      </c>
      <c r="O295" s="148">
        <v>10.8</v>
      </c>
      <c r="P295" s="159" t="s">
        <v>1557</v>
      </c>
      <c r="Q295" s="159" t="s">
        <v>662</v>
      </c>
      <c r="R295" s="159" t="s">
        <v>662</v>
      </c>
      <c r="S295" s="159" t="s">
        <v>662</v>
      </c>
      <c r="T295" s="166" t="s">
        <v>1570</v>
      </c>
      <c r="U295" s="159">
        <v>6</v>
      </c>
      <c r="V295" s="145">
        <v>0</v>
      </c>
      <c r="W295" s="152" t="s">
        <v>1557</v>
      </c>
      <c r="X295" s="153">
        <v>7.9364999999999991E-3</v>
      </c>
      <c r="Y295" s="154" t="s">
        <v>1557</v>
      </c>
      <c r="Z295" s="156">
        <v>7.5152825000000006E-2</v>
      </c>
      <c r="AA295" s="157" t="s">
        <v>1557</v>
      </c>
      <c r="AB295" s="158">
        <v>7.3454800000000001E-2</v>
      </c>
      <c r="AC295" s="159" t="s">
        <v>1557</v>
      </c>
      <c r="AD295" s="155">
        <v>1</v>
      </c>
      <c r="AE295" s="155" t="s">
        <v>1557</v>
      </c>
      <c r="AF295" s="160">
        <v>3.1716470000000004E-2</v>
      </c>
      <c r="AG295" s="160" t="s">
        <v>662</v>
      </c>
      <c r="AH295" s="168">
        <v>1</v>
      </c>
      <c r="AI295" s="169" t="s">
        <v>1557</v>
      </c>
    </row>
    <row r="296" spans="1:35" ht="18.75" customHeight="1" thickBot="1" x14ac:dyDescent="0.35">
      <c r="A296" s="125" t="s">
        <v>597</v>
      </c>
      <c r="B296" s="121">
        <v>7902506</v>
      </c>
      <c r="C296" s="121" t="s">
        <v>1681</v>
      </c>
      <c r="D296" s="177">
        <v>236.6</v>
      </c>
      <c r="E296" s="177">
        <v>13.67</v>
      </c>
      <c r="F296" s="176">
        <v>9</v>
      </c>
      <c r="G296" s="176">
        <f t="shared" si="12"/>
        <v>259.27</v>
      </c>
      <c r="H296" s="177">
        <v>236.6</v>
      </c>
      <c r="I296" s="177">
        <v>14.27</v>
      </c>
      <c r="J296" s="177">
        <v>13.67</v>
      </c>
      <c r="K296" s="176">
        <v>7.2</v>
      </c>
      <c r="L296" s="178">
        <f t="shared" si="13"/>
        <v>271.74</v>
      </c>
      <c r="M296" s="146" t="s">
        <v>1570</v>
      </c>
      <c r="N296" s="147">
        <v>4</v>
      </c>
      <c r="O296" s="148">
        <v>7.2</v>
      </c>
      <c r="P296" s="159" t="s">
        <v>1557</v>
      </c>
      <c r="Q296" s="159" t="s">
        <v>662</v>
      </c>
      <c r="R296" s="159" t="s">
        <v>662</v>
      </c>
      <c r="S296" s="159" t="s">
        <v>662</v>
      </c>
      <c r="T296" s="166" t="s">
        <v>1570</v>
      </c>
      <c r="U296" s="159">
        <v>4</v>
      </c>
      <c r="V296" s="145">
        <v>0</v>
      </c>
      <c r="W296" s="152" t="s">
        <v>1557</v>
      </c>
      <c r="X296" s="153">
        <v>7.2152099999999997E-2</v>
      </c>
      <c r="Y296" s="154" t="s">
        <v>662</v>
      </c>
      <c r="Z296" s="156">
        <v>9.5728150000000012E-2</v>
      </c>
      <c r="AA296" s="157" t="s">
        <v>1557</v>
      </c>
      <c r="AB296" s="158">
        <v>0.03</v>
      </c>
      <c r="AC296" s="159" t="s">
        <v>1557</v>
      </c>
      <c r="AD296" s="155">
        <v>1</v>
      </c>
      <c r="AE296" s="155" t="s">
        <v>1557</v>
      </c>
      <c r="AF296" s="160">
        <v>1.9270119999999998E-2</v>
      </c>
      <c r="AG296" s="160" t="s">
        <v>662</v>
      </c>
      <c r="AH296" s="168" t="s">
        <v>1573</v>
      </c>
      <c r="AI296" s="169" t="s">
        <v>662</v>
      </c>
    </row>
    <row r="297" spans="1:35" ht="18.75" customHeight="1" thickBot="1" x14ac:dyDescent="0.35">
      <c r="A297" s="123" t="s">
        <v>598</v>
      </c>
      <c r="B297" s="121">
        <v>741973</v>
      </c>
      <c r="C297" s="121" t="s">
        <v>1681</v>
      </c>
      <c r="D297" s="177">
        <v>253.38</v>
      </c>
      <c r="E297" s="177">
        <v>13.67</v>
      </c>
      <c r="F297" s="176">
        <v>0</v>
      </c>
      <c r="G297" s="176">
        <f t="shared" si="12"/>
        <v>267.05</v>
      </c>
      <c r="H297" s="177">
        <v>253.38</v>
      </c>
      <c r="I297" s="177">
        <v>14.27</v>
      </c>
      <c r="J297" s="177">
        <v>13.67</v>
      </c>
      <c r="K297" s="176">
        <v>1.8</v>
      </c>
      <c r="L297" s="178">
        <f t="shared" si="13"/>
        <v>283.12</v>
      </c>
      <c r="M297" s="146" t="s">
        <v>1570</v>
      </c>
      <c r="N297" s="147">
        <v>1</v>
      </c>
      <c r="O297" s="148">
        <v>1.8</v>
      </c>
      <c r="P297" s="159" t="s">
        <v>1557</v>
      </c>
      <c r="Q297" s="159" t="s">
        <v>662</v>
      </c>
      <c r="R297" s="159" t="s">
        <v>662</v>
      </c>
      <c r="S297" s="159" t="s">
        <v>662</v>
      </c>
      <c r="T297" s="166" t="s">
        <v>1570</v>
      </c>
      <c r="U297" s="159">
        <v>1</v>
      </c>
      <c r="V297" s="145">
        <v>0</v>
      </c>
      <c r="W297" s="152" t="s">
        <v>1557</v>
      </c>
      <c r="X297" s="153">
        <v>7.7757224999999999E-2</v>
      </c>
      <c r="Y297" s="154" t="s">
        <v>662</v>
      </c>
      <c r="Z297" s="156">
        <v>0.145616675</v>
      </c>
      <c r="AA297" s="157" t="s">
        <v>662</v>
      </c>
      <c r="AB297" s="158">
        <v>9.0909099999999993E-2</v>
      </c>
      <c r="AC297" s="159" t="s">
        <v>662</v>
      </c>
      <c r="AD297" s="155">
        <v>0.77419355000000001</v>
      </c>
      <c r="AE297" s="155" t="s">
        <v>662</v>
      </c>
      <c r="AF297" s="160">
        <v>1.8704419999999999E-2</v>
      </c>
      <c r="AG297" s="160" t="s">
        <v>662</v>
      </c>
      <c r="AH297" s="168" t="s">
        <v>1573</v>
      </c>
      <c r="AI297" s="169" t="s">
        <v>662</v>
      </c>
    </row>
    <row r="298" spans="1:35" ht="18.75" customHeight="1" thickBot="1" x14ac:dyDescent="0.35">
      <c r="A298" s="125" t="s">
        <v>599</v>
      </c>
      <c r="B298" s="121">
        <v>8161801</v>
      </c>
      <c r="C298" s="121" t="s">
        <v>1681</v>
      </c>
      <c r="D298" s="177">
        <v>242.5</v>
      </c>
      <c r="E298" s="177">
        <v>13.67</v>
      </c>
      <c r="F298" s="176">
        <v>9</v>
      </c>
      <c r="G298" s="176">
        <f t="shared" si="12"/>
        <v>265.17</v>
      </c>
      <c r="H298" s="177">
        <v>242.5</v>
      </c>
      <c r="I298" s="177">
        <v>14.27</v>
      </c>
      <c r="J298" s="177">
        <v>13.67</v>
      </c>
      <c r="K298" s="176">
        <v>10.8</v>
      </c>
      <c r="L298" s="178">
        <f t="shared" si="13"/>
        <v>281.24</v>
      </c>
      <c r="M298" s="146" t="s">
        <v>1570</v>
      </c>
      <c r="N298" s="147">
        <v>6</v>
      </c>
      <c r="O298" s="148">
        <v>10.8</v>
      </c>
      <c r="P298" s="159" t="s">
        <v>1557</v>
      </c>
      <c r="Q298" s="159" t="s">
        <v>662</v>
      </c>
      <c r="R298" s="159" t="s">
        <v>662</v>
      </c>
      <c r="S298" s="159" t="s">
        <v>662</v>
      </c>
      <c r="T298" s="166" t="s">
        <v>1570</v>
      </c>
      <c r="U298" s="159">
        <v>6</v>
      </c>
      <c r="V298" s="145">
        <v>0</v>
      </c>
      <c r="W298" s="152" t="s">
        <v>1557</v>
      </c>
      <c r="X298" s="153">
        <v>1.8121775E-2</v>
      </c>
      <c r="Y298" s="154" t="s">
        <v>1557</v>
      </c>
      <c r="Z298" s="156">
        <v>1.01826E-2</v>
      </c>
      <c r="AA298" s="157" t="s">
        <v>1557</v>
      </c>
      <c r="AB298" s="158">
        <v>7.4494425000000003E-2</v>
      </c>
      <c r="AC298" s="159" t="s">
        <v>1557</v>
      </c>
      <c r="AD298" s="155">
        <v>0.97391774999999992</v>
      </c>
      <c r="AE298" s="155" t="s">
        <v>1557</v>
      </c>
      <c r="AF298" s="160">
        <v>1.9386460000000001E-2</v>
      </c>
      <c r="AG298" s="160" t="s">
        <v>662</v>
      </c>
      <c r="AH298" s="168">
        <v>0.85499999999999998</v>
      </c>
      <c r="AI298" s="169" t="s">
        <v>1557</v>
      </c>
    </row>
    <row r="299" spans="1:35" ht="18.75" customHeight="1" thickBot="1" x14ac:dyDescent="0.35">
      <c r="A299" s="125" t="s">
        <v>1858</v>
      </c>
      <c r="B299" s="121">
        <v>4465202</v>
      </c>
      <c r="C299" s="121" t="s">
        <v>1681</v>
      </c>
      <c r="D299" s="177">
        <v>229.56</v>
      </c>
      <c r="E299" s="177">
        <v>13.67</v>
      </c>
      <c r="F299" s="176">
        <v>5.4</v>
      </c>
      <c r="G299" s="176">
        <f t="shared" si="12"/>
        <v>248.63</v>
      </c>
      <c r="H299" s="177">
        <v>229.56</v>
      </c>
      <c r="I299" s="177">
        <v>14.27</v>
      </c>
      <c r="J299" s="177">
        <v>13.67</v>
      </c>
      <c r="K299" s="176">
        <v>5.4</v>
      </c>
      <c r="L299" s="178">
        <f t="shared" si="13"/>
        <v>262.89999999999998</v>
      </c>
      <c r="M299" s="146" t="s">
        <v>1570</v>
      </c>
      <c r="N299" s="147">
        <v>3</v>
      </c>
      <c r="O299" s="148">
        <v>5.4</v>
      </c>
      <c r="P299" s="159" t="s">
        <v>1557</v>
      </c>
      <c r="Q299" s="159" t="s">
        <v>662</v>
      </c>
      <c r="R299" s="159" t="s">
        <v>662</v>
      </c>
      <c r="S299" s="159" t="s">
        <v>662</v>
      </c>
      <c r="T299" s="166" t="s">
        <v>1570</v>
      </c>
      <c r="U299" s="159">
        <v>3</v>
      </c>
      <c r="V299" s="145">
        <v>0</v>
      </c>
      <c r="W299" s="152" t="s">
        <v>1557</v>
      </c>
      <c r="X299" s="153">
        <v>2.0565649999999998E-2</v>
      </c>
      <c r="Y299" s="154" t="s">
        <v>1557</v>
      </c>
      <c r="Z299" s="156">
        <v>0.13870597500000001</v>
      </c>
      <c r="AA299" s="157" t="s">
        <v>662</v>
      </c>
      <c r="AB299" s="158">
        <v>0.15853977500000002</v>
      </c>
      <c r="AC299" s="159" t="s">
        <v>662</v>
      </c>
      <c r="AD299" s="155">
        <v>0.98076922999999994</v>
      </c>
      <c r="AE299" s="155" t="s">
        <v>1557</v>
      </c>
      <c r="AF299" s="160">
        <v>2.1107360000000002E-2</v>
      </c>
      <c r="AG299" s="160" t="s">
        <v>662</v>
      </c>
      <c r="AH299" s="168" t="s">
        <v>1573</v>
      </c>
      <c r="AI299" s="169" t="s">
        <v>662</v>
      </c>
    </row>
    <row r="300" spans="1:35" ht="18.75" customHeight="1" thickBot="1" x14ac:dyDescent="0.35">
      <c r="A300" s="323" t="s">
        <v>1973</v>
      </c>
      <c r="B300" s="265">
        <v>963810</v>
      </c>
      <c r="C300" s="121" t="s">
        <v>1681</v>
      </c>
      <c r="D300" s="177">
        <v>240.92</v>
      </c>
      <c r="E300" s="177">
        <v>13.67</v>
      </c>
      <c r="F300" s="176">
        <v>0</v>
      </c>
      <c r="G300" s="176">
        <f t="shared" si="12"/>
        <v>254.58999999999997</v>
      </c>
      <c r="H300" s="177">
        <v>240.92</v>
      </c>
      <c r="I300" s="177">
        <v>14.27</v>
      </c>
      <c r="J300" s="177">
        <v>13.67</v>
      </c>
      <c r="K300" s="176">
        <v>0</v>
      </c>
      <c r="L300" s="176">
        <f t="shared" si="13"/>
        <v>268.86</v>
      </c>
      <c r="M300" s="146" t="s">
        <v>1571</v>
      </c>
      <c r="N300" s="147" t="s">
        <v>1680</v>
      </c>
      <c r="O300" s="148">
        <v>0</v>
      </c>
      <c r="P300" s="159" t="s">
        <v>1557</v>
      </c>
      <c r="Q300" s="159" t="s">
        <v>1557</v>
      </c>
      <c r="R300" s="159" t="s">
        <v>662</v>
      </c>
      <c r="S300" s="159" t="s">
        <v>662</v>
      </c>
      <c r="T300" s="166" t="s">
        <v>1571</v>
      </c>
      <c r="U300" s="159" t="s">
        <v>1680</v>
      </c>
      <c r="V300" s="145">
        <v>0</v>
      </c>
      <c r="W300" s="152" t="s">
        <v>1557</v>
      </c>
      <c r="X300" s="153">
        <v>3.8588925000000003E-2</v>
      </c>
      <c r="Y300" s="154" t="s">
        <v>662</v>
      </c>
      <c r="Z300" s="156">
        <v>0.1232456</v>
      </c>
      <c r="AA300" s="157" t="s">
        <v>662</v>
      </c>
      <c r="AB300" s="158">
        <v>2.6749949999999998E-2</v>
      </c>
      <c r="AC300" s="159" t="s">
        <v>1557</v>
      </c>
      <c r="AD300" s="155">
        <v>0.97789855000000003</v>
      </c>
      <c r="AE300" s="155" t="s">
        <v>1557</v>
      </c>
      <c r="AF300" s="160">
        <v>2.047154E-2</v>
      </c>
      <c r="AG300" s="160" t="s">
        <v>662</v>
      </c>
      <c r="AH300" s="168">
        <v>0.80499999999999994</v>
      </c>
      <c r="AI300" s="169" t="s">
        <v>1557</v>
      </c>
    </row>
    <row r="301" spans="1:35" ht="18.75" customHeight="1" thickBot="1" x14ac:dyDescent="0.35">
      <c r="A301" s="223" t="s">
        <v>1955</v>
      </c>
      <c r="B301" s="121">
        <v>936715</v>
      </c>
      <c r="C301" s="121" t="s">
        <v>1681</v>
      </c>
      <c r="D301" s="177">
        <v>263.38</v>
      </c>
      <c r="E301" s="177">
        <v>13.67</v>
      </c>
      <c r="F301" s="176">
        <v>10.8</v>
      </c>
      <c r="G301" s="176">
        <f t="shared" si="12"/>
        <v>287.85000000000002</v>
      </c>
      <c r="H301" s="177">
        <v>263.38</v>
      </c>
      <c r="I301" s="177">
        <v>14.27</v>
      </c>
      <c r="J301" s="177">
        <v>13.67</v>
      </c>
      <c r="K301" s="176">
        <v>12.6</v>
      </c>
      <c r="L301" s="178">
        <f t="shared" si="13"/>
        <v>303.92</v>
      </c>
      <c r="M301" s="146" t="s">
        <v>1570</v>
      </c>
      <c r="N301" s="147">
        <v>7</v>
      </c>
      <c r="O301" s="148">
        <v>12.6</v>
      </c>
      <c r="P301" s="159" t="s">
        <v>1557</v>
      </c>
      <c r="Q301" s="159" t="s">
        <v>662</v>
      </c>
      <c r="R301" s="159" t="s">
        <v>662</v>
      </c>
      <c r="S301" s="159" t="s">
        <v>662</v>
      </c>
      <c r="T301" s="166" t="s">
        <v>1570</v>
      </c>
      <c r="U301" s="159">
        <v>7</v>
      </c>
      <c r="V301" s="145">
        <v>0</v>
      </c>
      <c r="W301" s="152" t="s">
        <v>1557</v>
      </c>
      <c r="X301" s="153">
        <v>7.7898749999999999E-3</v>
      </c>
      <c r="Y301" s="154" t="s">
        <v>1557</v>
      </c>
      <c r="Z301" s="156">
        <v>0.10209500000000001</v>
      </c>
      <c r="AA301" s="157" t="s">
        <v>1557</v>
      </c>
      <c r="AB301" s="158">
        <v>7.2293225000000003E-2</v>
      </c>
      <c r="AC301" s="159" t="s">
        <v>1557</v>
      </c>
      <c r="AD301" s="155">
        <v>0.97954203999999989</v>
      </c>
      <c r="AE301" s="155" t="s">
        <v>1557</v>
      </c>
      <c r="AF301" s="160">
        <v>1.1978610000000001E-2</v>
      </c>
      <c r="AG301" s="160" t="s">
        <v>1557</v>
      </c>
      <c r="AH301" s="168">
        <v>0.95</v>
      </c>
      <c r="AI301" s="169" t="s">
        <v>1557</v>
      </c>
    </row>
    <row r="302" spans="1:35" ht="18.75" customHeight="1" thickBot="1" x14ac:dyDescent="0.35">
      <c r="A302" s="125" t="s">
        <v>1859</v>
      </c>
      <c r="B302" s="121">
        <v>363529</v>
      </c>
      <c r="C302" s="121" t="s">
        <v>1681</v>
      </c>
      <c r="D302" s="177">
        <v>251.63</v>
      </c>
      <c r="E302" s="177">
        <v>13.67</v>
      </c>
      <c r="F302" s="176">
        <v>0</v>
      </c>
      <c r="G302" s="176">
        <f t="shared" si="12"/>
        <v>265.3</v>
      </c>
      <c r="H302" s="177">
        <v>251.63</v>
      </c>
      <c r="I302" s="177">
        <v>14.27</v>
      </c>
      <c r="J302" s="177">
        <v>13.67</v>
      </c>
      <c r="K302" s="176">
        <v>10.8</v>
      </c>
      <c r="L302" s="178">
        <f t="shared" si="13"/>
        <v>290.37</v>
      </c>
      <c r="M302" s="146" t="s">
        <v>1570</v>
      </c>
      <c r="N302" s="147">
        <v>6</v>
      </c>
      <c r="O302" s="148">
        <v>10.8</v>
      </c>
      <c r="P302" s="159" t="s">
        <v>1557</v>
      </c>
      <c r="Q302" s="159" t="s">
        <v>662</v>
      </c>
      <c r="R302" s="159" t="s">
        <v>662</v>
      </c>
      <c r="S302" s="159" t="s">
        <v>662</v>
      </c>
      <c r="T302" s="166" t="s">
        <v>1570</v>
      </c>
      <c r="U302" s="159">
        <v>6</v>
      </c>
      <c r="V302" s="145">
        <v>0</v>
      </c>
      <c r="W302" s="152" t="s">
        <v>1557</v>
      </c>
      <c r="X302" s="153">
        <v>1.5423599999999999E-2</v>
      </c>
      <c r="Y302" s="154" t="s">
        <v>1557</v>
      </c>
      <c r="Z302" s="156">
        <v>6.5932999999999992E-2</v>
      </c>
      <c r="AA302" s="157" t="s">
        <v>1557</v>
      </c>
      <c r="AB302" s="158">
        <v>5.2971025000000005E-2</v>
      </c>
      <c r="AC302" s="159" t="s">
        <v>1557</v>
      </c>
      <c r="AD302" s="155">
        <v>0.93345705499999998</v>
      </c>
      <c r="AE302" s="155" t="s">
        <v>662</v>
      </c>
      <c r="AF302" s="160">
        <v>7.4646800000000004E-3</v>
      </c>
      <c r="AG302" s="160" t="s">
        <v>1557</v>
      </c>
      <c r="AH302" s="168">
        <v>0.81</v>
      </c>
      <c r="AI302" s="169" t="s">
        <v>1557</v>
      </c>
    </row>
    <row r="303" spans="1:35" ht="18.75" customHeight="1" thickBot="1" x14ac:dyDescent="0.35">
      <c r="A303" s="207" t="s">
        <v>1860</v>
      </c>
      <c r="B303" s="218">
        <v>748773</v>
      </c>
      <c r="C303" s="121" t="s">
        <v>1681</v>
      </c>
      <c r="D303" s="177">
        <v>253.38</v>
      </c>
      <c r="E303" s="177">
        <v>13.67</v>
      </c>
      <c r="F303" s="176">
        <v>5.4</v>
      </c>
      <c r="G303" s="176">
        <f t="shared" si="12"/>
        <v>272.45</v>
      </c>
      <c r="H303" s="177">
        <v>253.38</v>
      </c>
      <c r="I303" s="177">
        <v>14.27</v>
      </c>
      <c r="J303" s="177">
        <v>13.67</v>
      </c>
      <c r="K303" s="176">
        <v>5.4</v>
      </c>
      <c r="L303" s="178">
        <f t="shared" si="13"/>
        <v>286.71999999999997</v>
      </c>
      <c r="M303" s="146" t="s">
        <v>1570</v>
      </c>
      <c r="N303" s="147">
        <v>3</v>
      </c>
      <c r="O303" s="148">
        <v>5.4</v>
      </c>
      <c r="P303" s="159" t="s">
        <v>1557</v>
      </c>
      <c r="Q303" s="159" t="s">
        <v>662</v>
      </c>
      <c r="R303" s="159" t="s">
        <v>662</v>
      </c>
      <c r="S303" s="159" t="s">
        <v>662</v>
      </c>
      <c r="T303" s="166" t="s">
        <v>1570</v>
      </c>
      <c r="U303" s="159">
        <v>3</v>
      </c>
      <c r="V303" s="145">
        <v>0</v>
      </c>
      <c r="W303" s="152" t="s">
        <v>1557</v>
      </c>
      <c r="X303" s="153">
        <v>6.2762275000000006E-2</v>
      </c>
      <c r="Y303" s="154" t="s">
        <v>662</v>
      </c>
      <c r="Z303" s="156">
        <v>7.522485000000001E-2</v>
      </c>
      <c r="AA303" s="157" t="s">
        <v>1557</v>
      </c>
      <c r="AB303" s="158">
        <v>8.4542825000000002E-2</v>
      </c>
      <c r="AC303" s="159" t="s">
        <v>662</v>
      </c>
      <c r="AD303" s="155">
        <v>0.92119962999999994</v>
      </c>
      <c r="AE303" s="155" t="s">
        <v>662</v>
      </c>
      <c r="AF303" s="160">
        <v>1.9411560000000001E-2</v>
      </c>
      <c r="AG303" s="160" t="s">
        <v>662</v>
      </c>
      <c r="AH303" s="168">
        <v>0.77499999999999991</v>
      </c>
      <c r="AI303" s="169" t="s">
        <v>1557</v>
      </c>
    </row>
    <row r="304" spans="1:35" ht="18.75" customHeight="1" thickBot="1" x14ac:dyDescent="0.35">
      <c r="A304" s="125" t="s">
        <v>1861</v>
      </c>
      <c r="B304" s="121">
        <v>4489802</v>
      </c>
      <c r="C304" s="121" t="s">
        <v>1681</v>
      </c>
      <c r="D304" s="177">
        <v>249.3</v>
      </c>
      <c r="E304" s="177">
        <v>13.67</v>
      </c>
      <c r="F304" s="176">
        <v>7.2</v>
      </c>
      <c r="G304" s="176">
        <f t="shared" si="12"/>
        <v>270.17</v>
      </c>
      <c r="H304" s="177">
        <v>249.3</v>
      </c>
      <c r="I304" s="177">
        <v>14.27</v>
      </c>
      <c r="J304" s="177">
        <v>13.67</v>
      </c>
      <c r="K304" s="176">
        <v>7.2</v>
      </c>
      <c r="L304" s="178">
        <f t="shared" si="13"/>
        <v>284.44</v>
      </c>
      <c r="M304" s="146" t="s">
        <v>1570</v>
      </c>
      <c r="N304" s="147">
        <v>4</v>
      </c>
      <c r="O304" s="148">
        <v>7.2</v>
      </c>
      <c r="P304" s="159" t="s">
        <v>1557</v>
      </c>
      <c r="Q304" s="159" t="s">
        <v>662</v>
      </c>
      <c r="R304" s="159" t="s">
        <v>662</v>
      </c>
      <c r="S304" s="159" t="s">
        <v>662</v>
      </c>
      <c r="T304" s="166" t="s">
        <v>1570</v>
      </c>
      <c r="U304" s="159">
        <v>4</v>
      </c>
      <c r="V304" s="145">
        <v>0</v>
      </c>
      <c r="W304" s="152" t="s">
        <v>1557</v>
      </c>
      <c r="X304" s="153">
        <v>3.1493500000000008E-2</v>
      </c>
      <c r="Y304" s="154" t="s">
        <v>662</v>
      </c>
      <c r="Z304" s="156">
        <v>2.3410174999999998E-2</v>
      </c>
      <c r="AA304" s="157" t="s">
        <v>1557</v>
      </c>
      <c r="AB304" s="158">
        <v>8.3197574999999996E-2</v>
      </c>
      <c r="AC304" s="159" t="s">
        <v>662</v>
      </c>
      <c r="AD304" s="155">
        <v>1</v>
      </c>
      <c r="AE304" s="155" t="s">
        <v>1557</v>
      </c>
      <c r="AF304" s="160">
        <v>1.248263E-2</v>
      </c>
      <c r="AG304" s="160" t="s">
        <v>1557</v>
      </c>
      <c r="AH304" s="168" t="s">
        <v>1573</v>
      </c>
      <c r="AI304" s="169" t="s">
        <v>662</v>
      </c>
    </row>
    <row r="305" spans="1:35" ht="18.75" customHeight="1" thickBot="1" x14ac:dyDescent="0.35">
      <c r="A305" s="125" t="s">
        <v>1862</v>
      </c>
      <c r="B305" s="121">
        <v>538582</v>
      </c>
      <c r="C305" s="121" t="s">
        <v>1681</v>
      </c>
      <c r="D305" s="177">
        <v>252.14</v>
      </c>
      <c r="E305" s="174">
        <v>0</v>
      </c>
      <c r="F305" s="176">
        <v>0</v>
      </c>
      <c r="G305" s="176">
        <f t="shared" si="12"/>
        <v>252.14</v>
      </c>
      <c r="H305" s="177">
        <v>252.14</v>
      </c>
      <c r="I305" s="177">
        <v>14.27</v>
      </c>
      <c r="J305" s="174">
        <v>0</v>
      </c>
      <c r="K305" s="176">
        <v>0</v>
      </c>
      <c r="L305" s="178">
        <f t="shared" si="13"/>
        <v>266.40999999999997</v>
      </c>
      <c r="M305" s="146" t="s">
        <v>1571</v>
      </c>
      <c r="N305" s="147" t="s">
        <v>1680</v>
      </c>
      <c r="O305" s="148">
        <v>0</v>
      </c>
      <c r="P305" s="159" t="s">
        <v>662</v>
      </c>
      <c r="Q305" s="159" t="s">
        <v>662</v>
      </c>
      <c r="R305" s="159" t="s">
        <v>662</v>
      </c>
      <c r="S305" s="159" t="s">
        <v>662</v>
      </c>
      <c r="T305" s="166" t="s">
        <v>1571</v>
      </c>
      <c r="U305" s="159" t="s">
        <v>1680</v>
      </c>
      <c r="V305" s="145">
        <v>0</v>
      </c>
      <c r="W305" s="152" t="s">
        <v>1557</v>
      </c>
      <c r="X305" s="153">
        <v>1.4705900000000001E-2</v>
      </c>
      <c r="Y305" s="154" t="s">
        <v>1557</v>
      </c>
      <c r="Z305" s="156">
        <v>0.1882703</v>
      </c>
      <c r="AA305" s="157" t="s">
        <v>662</v>
      </c>
      <c r="AB305" s="158">
        <v>6.1018399999999993E-2</v>
      </c>
      <c r="AC305" s="159" t="s">
        <v>1557</v>
      </c>
      <c r="AD305" s="155">
        <v>0.92534721999999991</v>
      </c>
      <c r="AE305" s="155" t="s">
        <v>662</v>
      </c>
      <c r="AF305" s="160">
        <v>8.7894700000000006E-3</v>
      </c>
      <c r="AG305" s="160" t="s">
        <v>1557</v>
      </c>
      <c r="AH305" s="168" t="s">
        <v>1680</v>
      </c>
      <c r="AI305" s="169" t="s">
        <v>662</v>
      </c>
    </row>
    <row r="306" spans="1:35" ht="18.75" customHeight="1" thickBot="1" x14ac:dyDescent="0.35">
      <c r="A306" s="125" t="s">
        <v>602</v>
      </c>
      <c r="B306" s="121">
        <v>4488806</v>
      </c>
      <c r="C306" s="121" t="s">
        <v>1681</v>
      </c>
      <c r="D306" s="177">
        <v>220.12</v>
      </c>
      <c r="E306" s="177">
        <v>13.67</v>
      </c>
      <c r="F306" s="176">
        <v>0</v>
      </c>
      <c r="G306" s="176">
        <f t="shared" si="12"/>
        <v>233.79</v>
      </c>
      <c r="H306" s="177">
        <v>220.12</v>
      </c>
      <c r="I306" s="177">
        <v>14.27</v>
      </c>
      <c r="J306" s="177">
        <v>13.67</v>
      </c>
      <c r="K306" s="176">
        <v>7.2</v>
      </c>
      <c r="L306" s="178">
        <f t="shared" si="13"/>
        <v>255.26</v>
      </c>
      <c r="M306" s="146" t="s">
        <v>1570</v>
      </c>
      <c r="N306" s="147">
        <v>4</v>
      </c>
      <c r="O306" s="148">
        <v>7.2</v>
      </c>
      <c r="P306" s="159" t="s">
        <v>1557</v>
      </c>
      <c r="Q306" s="159" t="s">
        <v>662</v>
      </c>
      <c r="R306" s="159" t="s">
        <v>662</v>
      </c>
      <c r="S306" s="159" t="s">
        <v>662</v>
      </c>
      <c r="T306" s="166" t="s">
        <v>1570</v>
      </c>
      <c r="U306" s="159">
        <v>4</v>
      </c>
      <c r="V306" s="145">
        <v>0</v>
      </c>
      <c r="W306" s="152" t="s">
        <v>1557</v>
      </c>
      <c r="X306" s="153">
        <v>2.6671424999999999E-2</v>
      </c>
      <c r="Y306" s="154" t="s">
        <v>662</v>
      </c>
      <c r="Z306" s="156">
        <v>2.124185E-2</v>
      </c>
      <c r="AA306" s="157" t="s">
        <v>1557</v>
      </c>
      <c r="AB306" s="158">
        <v>3.0869575000000003E-2</v>
      </c>
      <c r="AC306" s="159" t="s">
        <v>1557</v>
      </c>
      <c r="AD306" s="155">
        <v>0.9883720949999999</v>
      </c>
      <c r="AE306" s="155" t="s">
        <v>1557</v>
      </c>
      <c r="AF306" s="160">
        <v>2.395688E-2</v>
      </c>
      <c r="AG306" s="160" t="s">
        <v>662</v>
      </c>
      <c r="AH306" s="168" t="s">
        <v>1573</v>
      </c>
      <c r="AI306" s="169" t="s">
        <v>662</v>
      </c>
    </row>
    <row r="307" spans="1:35" ht="18.75" customHeight="1" thickBot="1" x14ac:dyDescent="0.35">
      <c r="A307" s="125" t="s">
        <v>603</v>
      </c>
      <c r="B307" s="121">
        <v>4505301</v>
      </c>
      <c r="C307" s="121" t="s">
        <v>1681</v>
      </c>
      <c r="D307" s="177">
        <v>240.33</v>
      </c>
      <c r="E307" s="177">
        <v>13.67</v>
      </c>
      <c r="F307" s="176">
        <v>7.2</v>
      </c>
      <c r="G307" s="176">
        <f t="shared" si="12"/>
        <v>261.2</v>
      </c>
      <c r="H307" s="177">
        <v>240.33</v>
      </c>
      <c r="I307" s="177">
        <v>14.27</v>
      </c>
      <c r="J307" s="177">
        <v>13.67</v>
      </c>
      <c r="K307" s="176">
        <v>0</v>
      </c>
      <c r="L307" s="178">
        <f t="shared" si="13"/>
        <v>268.27000000000004</v>
      </c>
      <c r="M307" s="146" t="s">
        <v>1571</v>
      </c>
      <c r="N307" s="147" t="s">
        <v>1680</v>
      </c>
      <c r="O307" s="148">
        <v>0</v>
      </c>
      <c r="P307" s="159" t="s">
        <v>1557</v>
      </c>
      <c r="Q307" s="159" t="s">
        <v>662</v>
      </c>
      <c r="R307" s="159" t="s">
        <v>1557</v>
      </c>
      <c r="S307" s="159" t="s">
        <v>662</v>
      </c>
      <c r="T307" s="166" t="s">
        <v>1571</v>
      </c>
      <c r="U307" s="159" t="s">
        <v>1680</v>
      </c>
      <c r="V307" s="145">
        <v>0</v>
      </c>
      <c r="W307" s="152" t="s">
        <v>1557</v>
      </c>
      <c r="X307" s="153">
        <v>1.2387100000000002E-2</v>
      </c>
      <c r="Y307" s="154" t="s">
        <v>1557</v>
      </c>
      <c r="Z307" s="156">
        <v>0.148219925</v>
      </c>
      <c r="AA307" s="157" t="s">
        <v>662</v>
      </c>
      <c r="AB307" s="158">
        <v>0.13831117500000001</v>
      </c>
      <c r="AC307" s="159" t="s">
        <v>662</v>
      </c>
      <c r="AD307" s="155">
        <v>0.99438201999999998</v>
      </c>
      <c r="AE307" s="155" t="s">
        <v>1557</v>
      </c>
      <c r="AF307" s="160">
        <v>9.9747399999999993E-3</v>
      </c>
      <c r="AG307" s="160" t="s">
        <v>1557</v>
      </c>
      <c r="AH307" s="168">
        <v>0.84000000000000008</v>
      </c>
      <c r="AI307" s="169" t="s">
        <v>1557</v>
      </c>
    </row>
    <row r="308" spans="1:35" ht="18.75" customHeight="1" thickBot="1" x14ac:dyDescent="0.35">
      <c r="A308" s="125" t="s">
        <v>604</v>
      </c>
      <c r="B308" s="121">
        <v>4491700</v>
      </c>
      <c r="C308" s="121" t="s">
        <v>1681</v>
      </c>
      <c r="D308" s="177">
        <v>245.23</v>
      </c>
      <c r="E308" s="177">
        <v>13.67</v>
      </c>
      <c r="F308" s="176">
        <v>5.4</v>
      </c>
      <c r="G308" s="176">
        <f t="shared" si="12"/>
        <v>264.29999999999995</v>
      </c>
      <c r="H308" s="177">
        <v>245.23</v>
      </c>
      <c r="I308" s="177">
        <v>14.27</v>
      </c>
      <c r="J308" s="177">
        <v>13.67</v>
      </c>
      <c r="K308" s="176">
        <v>0</v>
      </c>
      <c r="L308" s="178">
        <f t="shared" si="13"/>
        <v>273.17</v>
      </c>
      <c r="M308" s="146" t="s">
        <v>1571</v>
      </c>
      <c r="N308" s="147" t="s">
        <v>1680</v>
      </c>
      <c r="O308" s="148">
        <v>0</v>
      </c>
      <c r="P308" s="159" t="s">
        <v>1557</v>
      </c>
      <c r="Q308" s="159" t="s">
        <v>662</v>
      </c>
      <c r="R308" s="159" t="s">
        <v>1557</v>
      </c>
      <c r="S308" s="159" t="s">
        <v>662</v>
      </c>
      <c r="T308" s="166" t="s">
        <v>1571</v>
      </c>
      <c r="U308" s="159" t="s">
        <v>1680</v>
      </c>
      <c r="V308" s="145">
        <v>0</v>
      </c>
      <c r="W308" s="152" t="s">
        <v>1557</v>
      </c>
      <c r="X308" s="153">
        <v>1.8586624999999999E-2</v>
      </c>
      <c r="Y308" s="154" t="s">
        <v>1557</v>
      </c>
      <c r="Z308" s="156">
        <v>0.12051729999999999</v>
      </c>
      <c r="AA308" s="157" t="s">
        <v>662</v>
      </c>
      <c r="AB308" s="158">
        <v>0.121244925</v>
      </c>
      <c r="AC308" s="159" t="s">
        <v>662</v>
      </c>
      <c r="AD308" s="155">
        <v>1</v>
      </c>
      <c r="AE308" s="155" t="s">
        <v>1557</v>
      </c>
      <c r="AF308" s="160">
        <v>2.142964E-2</v>
      </c>
      <c r="AG308" s="160" t="s">
        <v>662</v>
      </c>
      <c r="AH308" s="168">
        <v>0.85499999999999998</v>
      </c>
      <c r="AI308" s="169" t="s">
        <v>1557</v>
      </c>
    </row>
    <row r="309" spans="1:35" ht="18.75" customHeight="1" thickBot="1" x14ac:dyDescent="0.35">
      <c r="A309" s="203" t="s">
        <v>605</v>
      </c>
      <c r="B309" s="121">
        <v>4504003</v>
      </c>
      <c r="C309" s="121" t="s">
        <v>1681</v>
      </c>
      <c r="D309" s="177">
        <v>240.5</v>
      </c>
      <c r="E309" s="174">
        <v>0</v>
      </c>
      <c r="F309" s="176">
        <v>0</v>
      </c>
      <c r="G309" s="176">
        <f t="shared" si="12"/>
        <v>240.5</v>
      </c>
      <c r="H309" s="177">
        <v>240.5</v>
      </c>
      <c r="I309" s="177">
        <v>14.27</v>
      </c>
      <c r="J309" s="174">
        <v>0</v>
      </c>
      <c r="K309" s="176">
        <v>7.2</v>
      </c>
      <c r="L309" s="178">
        <f t="shared" si="13"/>
        <v>261.97000000000003</v>
      </c>
      <c r="M309" s="146" t="s">
        <v>1570</v>
      </c>
      <c r="N309" s="147">
        <v>4</v>
      </c>
      <c r="O309" s="148">
        <v>7.2</v>
      </c>
      <c r="P309" s="159" t="s">
        <v>1557</v>
      </c>
      <c r="Q309" s="159" t="s">
        <v>662</v>
      </c>
      <c r="R309" s="159" t="s">
        <v>662</v>
      </c>
      <c r="S309" s="159" t="s">
        <v>662</v>
      </c>
      <c r="T309" s="166" t="s">
        <v>1570</v>
      </c>
      <c r="U309" s="159">
        <v>4</v>
      </c>
      <c r="V309" s="145">
        <v>0</v>
      </c>
      <c r="W309" s="152" t="s">
        <v>1557</v>
      </c>
      <c r="X309" s="153">
        <v>4.1294650000000002E-2</v>
      </c>
      <c r="Y309" s="154" t="s">
        <v>662</v>
      </c>
      <c r="Z309" s="156">
        <v>2.5388299999999999E-2</v>
      </c>
      <c r="AA309" s="157" t="s">
        <v>1557</v>
      </c>
      <c r="AB309" s="158">
        <v>4.3607674999999999E-2</v>
      </c>
      <c r="AC309" s="159" t="s">
        <v>1557</v>
      </c>
      <c r="AD309" s="155">
        <v>0.97499999999999998</v>
      </c>
      <c r="AE309" s="155" t="s">
        <v>1557</v>
      </c>
      <c r="AF309" s="160">
        <v>1.7651939999999998E-2</v>
      </c>
      <c r="AG309" s="160" t="s">
        <v>662</v>
      </c>
      <c r="AH309" s="168" t="s">
        <v>1573</v>
      </c>
      <c r="AI309" s="169" t="s">
        <v>662</v>
      </c>
    </row>
    <row r="310" spans="1:35" ht="18.75" customHeight="1" thickBot="1" x14ac:dyDescent="0.35">
      <c r="A310" s="123" t="s">
        <v>607</v>
      </c>
      <c r="B310" s="121">
        <v>4470907</v>
      </c>
      <c r="C310" s="121" t="s">
        <v>1681</v>
      </c>
      <c r="D310" s="177">
        <v>233.69</v>
      </c>
      <c r="E310" s="177">
        <v>13.67</v>
      </c>
      <c r="F310" s="176">
        <v>7.2</v>
      </c>
      <c r="G310" s="176">
        <f t="shared" si="12"/>
        <v>254.55999999999997</v>
      </c>
      <c r="H310" s="177">
        <v>233.69</v>
      </c>
      <c r="I310" s="177">
        <v>14.27</v>
      </c>
      <c r="J310" s="177">
        <v>13.67</v>
      </c>
      <c r="K310" s="176">
        <v>7.2</v>
      </c>
      <c r="L310" s="178">
        <f t="shared" si="13"/>
        <v>268.83</v>
      </c>
      <c r="M310" s="146" t="s">
        <v>1570</v>
      </c>
      <c r="N310" s="147">
        <v>4</v>
      </c>
      <c r="O310" s="148">
        <v>7.2</v>
      </c>
      <c r="P310" s="159" t="s">
        <v>1557</v>
      </c>
      <c r="Q310" s="159" t="s">
        <v>662</v>
      </c>
      <c r="R310" s="159" t="s">
        <v>662</v>
      </c>
      <c r="S310" s="159" t="s">
        <v>662</v>
      </c>
      <c r="T310" s="166" t="s">
        <v>1570</v>
      </c>
      <c r="U310" s="159">
        <v>4</v>
      </c>
      <c r="V310" s="145">
        <v>0</v>
      </c>
      <c r="W310" s="152" t="s">
        <v>1557</v>
      </c>
      <c r="X310" s="153">
        <v>2.065635E-2</v>
      </c>
      <c r="Y310" s="154" t="s">
        <v>1557</v>
      </c>
      <c r="Z310" s="156">
        <v>0.16756755000000001</v>
      </c>
      <c r="AA310" s="157" t="s">
        <v>662</v>
      </c>
      <c r="AB310" s="158">
        <v>8.2444724999999996E-2</v>
      </c>
      <c r="AC310" s="159" t="s">
        <v>662</v>
      </c>
      <c r="AD310" s="155">
        <v>0.97279411999999998</v>
      </c>
      <c r="AE310" s="155" t="s">
        <v>1557</v>
      </c>
      <c r="AF310" s="160">
        <v>1.4994780000000001E-2</v>
      </c>
      <c r="AG310" s="160" t="s">
        <v>1557</v>
      </c>
      <c r="AH310" s="168" t="s">
        <v>1573</v>
      </c>
      <c r="AI310" s="169" t="s">
        <v>662</v>
      </c>
    </row>
    <row r="311" spans="1:35" ht="18.75" customHeight="1" thickBot="1" x14ac:dyDescent="0.35">
      <c r="A311" s="125" t="s">
        <v>1863</v>
      </c>
      <c r="B311" s="121">
        <v>4471903</v>
      </c>
      <c r="C311" s="121" t="s">
        <v>1681</v>
      </c>
      <c r="D311" s="177">
        <v>241.77</v>
      </c>
      <c r="E311" s="177">
        <v>13.67</v>
      </c>
      <c r="F311" s="176">
        <v>5.4</v>
      </c>
      <c r="G311" s="176">
        <f t="shared" si="12"/>
        <v>260.83999999999997</v>
      </c>
      <c r="H311" s="177">
        <v>241.77</v>
      </c>
      <c r="I311" s="177">
        <v>14.27</v>
      </c>
      <c r="J311" s="177">
        <v>13.67</v>
      </c>
      <c r="K311" s="176">
        <v>5.4</v>
      </c>
      <c r="L311" s="178">
        <f t="shared" si="13"/>
        <v>275.11</v>
      </c>
      <c r="M311" s="146" t="s">
        <v>1570</v>
      </c>
      <c r="N311" s="147">
        <v>3</v>
      </c>
      <c r="O311" s="148">
        <v>5.4</v>
      </c>
      <c r="P311" s="159" t="s">
        <v>1557</v>
      </c>
      <c r="Q311" s="159" t="s">
        <v>662</v>
      </c>
      <c r="R311" s="159" t="s">
        <v>662</v>
      </c>
      <c r="S311" s="159" t="s">
        <v>662</v>
      </c>
      <c r="T311" s="166" t="s">
        <v>1570</v>
      </c>
      <c r="U311" s="159">
        <v>3</v>
      </c>
      <c r="V311" s="145">
        <v>0</v>
      </c>
      <c r="W311" s="152" t="s">
        <v>1557</v>
      </c>
      <c r="X311" s="153">
        <v>6.7133799999999993E-2</v>
      </c>
      <c r="Y311" s="154" t="s">
        <v>662</v>
      </c>
      <c r="Z311" s="156">
        <v>0.21707609999999999</v>
      </c>
      <c r="AA311" s="157" t="s">
        <v>662</v>
      </c>
      <c r="AB311" s="158">
        <v>4.1250000000000002E-2</v>
      </c>
      <c r="AC311" s="159" t="s">
        <v>1557</v>
      </c>
      <c r="AD311" s="155">
        <v>0.98717948499999997</v>
      </c>
      <c r="AE311" s="155" t="s">
        <v>1557</v>
      </c>
      <c r="AF311" s="160">
        <v>2.7428499999999998E-2</v>
      </c>
      <c r="AG311" s="160" t="s">
        <v>662</v>
      </c>
      <c r="AH311" s="168" t="s">
        <v>1573</v>
      </c>
      <c r="AI311" s="169" t="s">
        <v>662</v>
      </c>
    </row>
    <row r="312" spans="1:35" ht="18.75" customHeight="1" thickBot="1" x14ac:dyDescent="0.35">
      <c r="A312" s="125" t="s">
        <v>1864</v>
      </c>
      <c r="B312" s="121">
        <v>509515</v>
      </c>
      <c r="C312" s="121" t="s">
        <v>1681</v>
      </c>
      <c r="D312" s="177">
        <v>236.01</v>
      </c>
      <c r="E312" s="177">
        <v>13.67</v>
      </c>
      <c r="F312" s="176">
        <v>0</v>
      </c>
      <c r="G312" s="176">
        <f t="shared" si="12"/>
        <v>249.67999999999998</v>
      </c>
      <c r="H312" s="177">
        <v>236.01</v>
      </c>
      <c r="I312" s="177">
        <v>14.27</v>
      </c>
      <c r="J312" s="177">
        <v>13.67</v>
      </c>
      <c r="K312" s="176">
        <v>0</v>
      </c>
      <c r="L312" s="178">
        <f t="shared" si="13"/>
        <v>263.95</v>
      </c>
      <c r="M312" s="146" t="s">
        <v>1570</v>
      </c>
      <c r="N312" s="147">
        <v>0</v>
      </c>
      <c r="O312" s="148">
        <v>0</v>
      </c>
      <c r="P312" s="159" t="s">
        <v>1557</v>
      </c>
      <c r="Q312" s="159" t="s">
        <v>662</v>
      </c>
      <c r="R312" s="159" t="s">
        <v>662</v>
      </c>
      <c r="S312" s="159" t="s">
        <v>662</v>
      </c>
      <c r="T312" s="166" t="s">
        <v>1570</v>
      </c>
      <c r="U312" s="159">
        <v>0</v>
      </c>
      <c r="V312" s="145" t="s">
        <v>667</v>
      </c>
      <c r="W312" s="152" t="s">
        <v>662</v>
      </c>
      <c r="X312" s="153" t="s">
        <v>667</v>
      </c>
      <c r="Y312" s="154" t="s">
        <v>662</v>
      </c>
      <c r="Z312" s="156" t="s">
        <v>667</v>
      </c>
      <c r="AA312" s="157" t="s">
        <v>662</v>
      </c>
      <c r="AB312" s="158" t="s">
        <v>667</v>
      </c>
      <c r="AC312" s="159" t="s">
        <v>662</v>
      </c>
      <c r="AD312" s="155" t="s">
        <v>667</v>
      </c>
      <c r="AE312" s="155" t="s">
        <v>662</v>
      </c>
      <c r="AF312" s="160" t="s">
        <v>667</v>
      </c>
      <c r="AG312" s="160" t="s">
        <v>662</v>
      </c>
      <c r="AH312" s="168" t="s">
        <v>1573</v>
      </c>
      <c r="AI312" s="169" t="s">
        <v>662</v>
      </c>
    </row>
    <row r="313" spans="1:35" ht="18.75" customHeight="1" thickBot="1" x14ac:dyDescent="0.35">
      <c r="A313" s="125" t="s">
        <v>1865</v>
      </c>
      <c r="B313" s="121">
        <v>452122</v>
      </c>
      <c r="C313" s="121" t="s">
        <v>1681</v>
      </c>
      <c r="D313" s="177">
        <v>253.62</v>
      </c>
      <c r="E313" s="177">
        <v>13.67</v>
      </c>
      <c r="F313" s="176">
        <v>9</v>
      </c>
      <c r="G313" s="176">
        <f t="shared" si="12"/>
        <v>276.29000000000002</v>
      </c>
      <c r="H313" s="177">
        <v>253.62</v>
      </c>
      <c r="I313" s="177">
        <v>14.27</v>
      </c>
      <c r="J313" s="177">
        <v>13.67</v>
      </c>
      <c r="K313" s="176">
        <v>7.2</v>
      </c>
      <c r="L313" s="178">
        <f t="shared" si="13"/>
        <v>288.76</v>
      </c>
      <c r="M313" s="146" t="s">
        <v>1570</v>
      </c>
      <c r="N313" s="147">
        <v>4</v>
      </c>
      <c r="O313" s="148">
        <v>7.2</v>
      </c>
      <c r="P313" s="159" t="s">
        <v>1557</v>
      </c>
      <c r="Q313" s="159" t="s">
        <v>662</v>
      </c>
      <c r="R313" s="159" t="s">
        <v>662</v>
      </c>
      <c r="S313" s="159" t="s">
        <v>662</v>
      </c>
      <c r="T313" s="166" t="s">
        <v>1570</v>
      </c>
      <c r="U313" s="159">
        <v>4</v>
      </c>
      <c r="V313" s="145">
        <v>0</v>
      </c>
      <c r="W313" s="152" t="s">
        <v>1557</v>
      </c>
      <c r="X313" s="153">
        <v>1.8617024999999999E-2</v>
      </c>
      <c r="Y313" s="154" t="s">
        <v>1557</v>
      </c>
      <c r="Z313" s="156">
        <v>0.10919025000000002</v>
      </c>
      <c r="AA313" s="157" t="s">
        <v>662</v>
      </c>
      <c r="AB313" s="158">
        <v>0.14019870000000001</v>
      </c>
      <c r="AC313" s="159" t="s">
        <v>662</v>
      </c>
      <c r="AD313" s="155">
        <v>0.985148515</v>
      </c>
      <c r="AE313" s="155" t="s">
        <v>1557</v>
      </c>
      <c r="AF313" s="160">
        <v>1.817535E-2</v>
      </c>
      <c r="AG313" s="160" t="s">
        <v>662</v>
      </c>
      <c r="AH313" s="168">
        <v>0.95</v>
      </c>
      <c r="AI313" s="169" t="s">
        <v>1557</v>
      </c>
    </row>
    <row r="314" spans="1:35" ht="18.75" customHeight="1" thickBot="1" x14ac:dyDescent="0.35">
      <c r="A314" s="125" t="s">
        <v>615</v>
      </c>
      <c r="B314" s="121">
        <v>638811</v>
      </c>
      <c r="C314" s="121" t="s">
        <v>1681</v>
      </c>
      <c r="D314" s="177">
        <v>253.5</v>
      </c>
      <c r="E314" s="177">
        <v>13.67</v>
      </c>
      <c r="F314" s="176">
        <v>0</v>
      </c>
      <c r="G314" s="176">
        <f t="shared" ref="G314:G325" si="14">SUM(D314:F314)</f>
        <v>267.17</v>
      </c>
      <c r="H314" s="177">
        <v>253.5</v>
      </c>
      <c r="I314" s="177">
        <v>14.27</v>
      </c>
      <c r="J314" s="177">
        <v>13.67</v>
      </c>
      <c r="K314" s="176">
        <v>3.6</v>
      </c>
      <c r="L314" s="178">
        <f t="shared" si="13"/>
        <v>285.04000000000002</v>
      </c>
      <c r="M314" s="146" t="s">
        <v>1570</v>
      </c>
      <c r="N314" s="147">
        <v>2</v>
      </c>
      <c r="O314" s="148">
        <v>3.6</v>
      </c>
      <c r="P314" s="159" t="s">
        <v>1557</v>
      </c>
      <c r="Q314" s="159" t="s">
        <v>662</v>
      </c>
      <c r="R314" s="159" t="s">
        <v>662</v>
      </c>
      <c r="S314" s="159" t="s">
        <v>662</v>
      </c>
      <c r="T314" s="166" t="s">
        <v>1570</v>
      </c>
      <c r="U314" s="159">
        <v>2</v>
      </c>
      <c r="V314" s="145">
        <v>0</v>
      </c>
      <c r="W314" s="152" t="s">
        <v>1557</v>
      </c>
      <c r="X314" s="153">
        <v>5.4312874999999997E-2</v>
      </c>
      <c r="Y314" s="154" t="s">
        <v>662</v>
      </c>
      <c r="Z314" s="156">
        <v>0.13546340000000001</v>
      </c>
      <c r="AA314" s="157" t="s">
        <v>662</v>
      </c>
      <c r="AB314" s="158">
        <v>5.9583400000000002E-2</v>
      </c>
      <c r="AC314" s="159" t="s">
        <v>1557</v>
      </c>
      <c r="AD314" s="155">
        <v>0.96785714499999997</v>
      </c>
      <c r="AE314" s="155" t="s">
        <v>662</v>
      </c>
      <c r="AF314" s="160">
        <v>2.013452E-2</v>
      </c>
      <c r="AG314" s="160" t="s">
        <v>662</v>
      </c>
      <c r="AH314" s="168" t="s">
        <v>1573</v>
      </c>
      <c r="AI314" s="169" t="s">
        <v>662</v>
      </c>
    </row>
    <row r="315" spans="1:35" ht="18.75" customHeight="1" thickBot="1" x14ac:dyDescent="0.35">
      <c r="A315" s="125" t="s">
        <v>1866</v>
      </c>
      <c r="B315" s="121">
        <v>503037</v>
      </c>
      <c r="C315" s="121" t="s">
        <v>1681</v>
      </c>
      <c r="D315" s="177">
        <v>236.3</v>
      </c>
      <c r="E315" s="177">
        <v>13.67</v>
      </c>
      <c r="F315" s="176">
        <v>0</v>
      </c>
      <c r="G315" s="176">
        <f t="shared" si="14"/>
        <v>249.97</v>
      </c>
      <c r="H315" s="177">
        <v>236.3</v>
      </c>
      <c r="I315" s="177">
        <v>14.27</v>
      </c>
      <c r="J315" s="177">
        <v>13.67</v>
      </c>
      <c r="K315" s="176">
        <v>0</v>
      </c>
      <c r="L315" s="178">
        <f t="shared" si="13"/>
        <v>264.24</v>
      </c>
      <c r="M315" s="146" t="s">
        <v>1571</v>
      </c>
      <c r="N315" s="147" t="s">
        <v>1680</v>
      </c>
      <c r="O315" s="148">
        <v>0</v>
      </c>
      <c r="P315" s="159" t="s">
        <v>1557</v>
      </c>
      <c r="Q315" s="159" t="s">
        <v>662</v>
      </c>
      <c r="R315" s="159" t="s">
        <v>1557</v>
      </c>
      <c r="S315" s="159" t="s">
        <v>662</v>
      </c>
      <c r="T315" s="166" t="s">
        <v>1571</v>
      </c>
      <c r="U315" s="159" t="s">
        <v>1680</v>
      </c>
      <c r="V315" s="145">
        <v>0</v>
      </c>
      <c r="W315" s="152" t="s">
        <v>1557</v>
      </c>
      <c r="X315" s="153">
        <v>4.5362150000000004E-2</v>
      </c>
      <c r="Y315" s="154" t="s">
        <v>662</v>
      </c>
      <c r="Z315" s="156">
        <v>0.158954975</v>
      </c>
      <c r="AA315" s="157" t="s">
        <v>662</v>
      </c>
      <c r="AB315" s="158">
        <v>6.0364900000000006E-2</v>
      </c>
      <c r="AC315" s="159" t="s">
        <v>1557</v>
      </c>
      <c r="AD315" s="155">
        <v>1</v>
      </c>
      <c r="AE315" s="155" t="s">
        <v>1557</v>
      </c>
      <c r="AF315" s="160">
        <v>3.0281780000000001E-2</v>
      </c>
      <c r="AG315" s="160" t="s">
        <v>662</v>
      </c>
      <c r="AH315" s="168">
        <v>0.8</v>
      </c>
      <c r="AI315" s="169" t="s">
        <v>1557</v>
      </c>
    </row>
    <row r="316" spans="1:35" ht="18.75" customHeight="1" thickBot="1" x14ac:dyDescent="0.35">
      <c r="A316" s="125" t="s">
        <v>1867</v>
      </c>
      <c r="B316" s="121">
        <v>5561400</v>
      </c>
      <c r="C316" s="121" t="s">
        <v>1681</v>
      </c>
      <c r="D316" s="177">
        <v>254.59</v>
      </c>
      <c r="E316" s="177">
        <v>13.67</v>
      </c>
      <c r="F316" s="176">
        <v>0</v>
      </c>
      <c r="G316" s="176">
        <f t="shared" si="14"/>
        <v>268.26</v>
      </c>
      <c r="H316" s="177">
        <v>254.59</v>
      </c>
      <c r="I316" s="177">
        <v>14.27</v>
      </c>
      <c r="J316" s="177">
        <v>13.67</v>
      </c>
      <c r="K316" s="176">
        <v>9</v>
      </c>
      <c r="L316" s="178">
        <f t="shared" si="13"/>
        <v>291.53000000000003</v>
      </c>
      <c r="M316" s="146" t="s">
        <v>1570</v>
      </c>
      <c r="N316" s="147">
        <v>5</v>
      </c>
      <c r="O316" s="148">
        <v>9</v>
      </c>
      <c r="P316" s="159" t="s">
        <v>1557</v>
      </c>
      <c r="Q316" s="159" t="s">
        <v>662</v>
      </c>
      <c r="R316" s="159" t="s">
        <v>662</v>
      </c>
      <c r="S316" s="159" t="s">
        <v>662</v>
      </c>
      <c r="T316" s="166" t="s">
        <v>1570</v>
      </c>
      <c r="U316" s="159">
        <v>5</v>
      </c>
      <c r="V316" s="145">
        <v>0</v>
      </c>
      <c r="W316" s="152" t="s">
        <v>1557</v>
      </c>
      <c r="X316" s="153">
        <v>1.736385E-2</v>
      </c>
      <c r="Y316" s="154" t="s">
        <v>1557</v>
      </c>
      <c r="Z316" s="156">
        <v>0.14463134999999999</v>
      </c>
      <c r="AA316" s="157" t="s">
        <v>662</v>
      </c>
      <c r="AB316" s="158">
        <v>7.1939824999999985E-2</v>
      </c>
      <c r="AC316" s="159" t="s">
        <v>1557</v>
      </c>
      <c r="AD316" s="155">
        <v>1</v>
      </c>
      <c r="AE316" s="155" t="s">
        <v>1557</v>
      </c>
      <c r="AF316" s="160">
        <v>1.498041E-2</v>
      </c>
      <c r="AG316" s="160" t="s">
        <v>1557</v>
      </c>
      <c r="AH316" s="168" t="s">
        <v>1573</v>
      </c>
      <c r="AI316" s="169" t="s">
        <v>662</v>
      </c>
    </row>
    <row r="317" spans="1:35" ht="18.75" customHeight="1" thickBot="1" x14ac:dyDescent="0.35">
      <c r="A317" s="319" t="s">
        <v>1868</v>
      </c>
      <c r="B317" s="265">
        <v>186571</v>
      </c>
      <c r="C317" s="121" t="s">
        <v>1681</v>
      </c>
      <c r="D317" s="177">
        <v>259.95999999999998</v>
      </c>
      <c r="E317" s="177">
        <v>13.67</v>
      </c>
      <c r="F317" s="176">
        <v>10.8</v>
      </c>
      <c r="G317" s="176">
        <f t="shared" si="14"/>
        <v>284.43</v>
      </c>
      <c r="H317" s="177">
        <v>259.95999999999998</v>
      </c>
      <c r="I317" s="177">
        <v>14.27</v>
      </c>
      <c r="J317" s="177">
        <v>13.67</v>
      </c>
      <c r="K317" s="176">
        <v>0</v>
      </c>
      <c r="L317" s="176">
        <f t="shared" si="13"/>
        <v>287.89999999999998</v>
      </c>
      <c r="M317" s="146" t="s">
        <v>1571</v>
      </c>
      <c r="N317" s="147" t="s">
        <v>1680</v>
      </c>
      <c r="O317" s="148">
        <v>0</v>
      </c>
      <c r="P317" s="159" t="s">
        <v>1557</v>
      </c>
      <c r="Q317" s="159" t="s">
        <v>662</v>
      </c>
      <c r="R317" s="159" t="s">
        <v>662</v>
      </c>
      <c r="S317" s="247" t="s">
        <v>1557</v>
      </c>
      <c r="T317" s="259" t="s">
        <v>1571</v>
      </c>
      <c r="U317" s="247" t="s">
        <v>1680</v>
      </c>
      <c r="V317" s="145">
        <v>0</v>
      </c>
      <c r="W317" s="152" t="s">
        <v>1557</v>
      </c>
      <c r="X317" s="153">
        <v>3.1212974999999997E-2</v>
      </c>
      <c r="Y317" s="154" t="s">
        <v>662</v>
      </c>
      <c r="Z317" s="156">
        <v>4.0322500000000002E-3</v>
      </c>
      <c r="AA317" s="157" t="s">
        <v>1557</v>
      </c>
      <c r="AB317" s="158">
        <v>8.3842374999999997E-2</v>
      </c>
      <c r="AC317" s="159" t="s">
        <v>662</v>
      </c>
      <c r="AD317" s="155">
        <v>1</v>
      </c>
      <c r="AE317" s="155" t="s">
        <v>1557</v>
      </c>
      <c r="AF317" s="160">
        <v>2.1927270000000002E-2</v>
      </c>
      <c r="AG317" s="160" t="s">
        <v>662</v>
      </c>
      <c r="AH317" s="168" t="s">
        <v>1572</v>
      </c>
      <c r="AI317" s="169" t="s">
        <v>662</v>
      </c>
    </row>
    <row r="318" spans="1:35" ht="18.75" customHeight="1" thickBot="1" x14ac:dyDescent="0.35">
      <c r="A318" s="208" t="s">
        <v>1869</v>
      </c>
      <c r="B318" s="127">
        <v>4476301</v>
      </c>
      <c r="C318" s="121" t="s">
        <v>1681</v>
      </c>
      <c r="D318" s="177">
        <v>220.12</v>
      </c>
      <c r="E318" s="177">
        <v>13.67</v>
      </c>
      <c r="F318" s="176">
        <v>9</v>
      </c>
      <c r="G318" s="176">
        <f t="shared" si="14"/>
        <v>242.79</v>
      </c>
      <c r="H318" s="177">
        <v>220.12</v>
      </c>
      <c r="I318" s="177">
        <v>14.27</v>
      </c>
      <c r="J318" s="177">
        <v>13.67</v>
      </c>
      <c r="K318" s="176">
        <v>7.2</v>
      </c>
      <c r="L318" s="178">
        <f t="shared" si="13"/>
        <v>255.26</v>
      </c>
      <c r="M318" s="146" t="s">
        <v>1570</v>
      </c>
      <c r="N318" s="147">
        <v>4</v>
      </c>
      <c r="O318" s="148">
        <v>7.2</v>
      </c>
      <c r="P318" s="159" t="s">
        <v>1557</v>
      </c>
      <c r="Q318" s="159" t="s">
        <v>662</v>
      </c>
      <c r="R318" s="159" t="s">
        <v>662</v>
      </c>
      <c r="S318" s="159" t="s">
        <v>662</v>
      </c>
      <c r="T318" s="166" t="s">
        <v>1570</v>
      </c>
      <c r="U318" s="159">
        <v>4</v>
      </c>
      <c r="V318" s="145">
        <v>0</v>
      </c>
      <c r="W318" s="152" t="s">
        <v>1557</v>
      </c>
      <c r="X318" s="153">
        <v>0</v>
      </c>
      <c r="Y318" s="154" t="s">
        <v>1557</v>
      </c>
      <c r="Z318" s="156">
        <v>1.0834650000000001E-2</v>
      </c>
      <c r="AA318" s="157" t="s">
        <v>1557</v>
      </c>
      <c r="AB318" s="158">
        <v>0.15361074999999999</v>
      </c>
      <c r="AC318" s="159" t="s">
        <v>662</v>
      </c>
      <c r="AD318" s="155">
        <v>0.94921875</v>
      </c>
      <c r="AE318" s="155" t="s">
        <v>662</v>
      </c>
      <c r="AF318" s="160">
        <v>2.765403E-2</v>
      </c>
      <c r="AG318" s="160" t="s">
        <v>662</v>
      </c>
      <c r="AH318" s="168">
        <v>0.92500000000000004</v>
      </c>
      <c r="AI318" s="169" t="s">
        <v>1557</v>
      </c>
    </row>
    <row r="319" spans="1:35" ht="18.75" customHeight="1" thickBot="1" x14ac:dyDescent="0.35">
      <c r="A319" s="223" t="s">
        <v>1959</v>
      </c>
      <c r="B319" s="121">
        <v>964255</v>
      </c>
      <c r="C319" s="121" t="s">
        <v>1681</v>
      </c>
      <c r="D319" s="177">
        <v>228.43</v>
      </c>
      <c r="E319" s="177">
        <v>13.67</v>
      </c>
      <c r="F319" s="176">
        <v>0</v>
      </c>
      <c r="G319" s="176">
        <f t="shared" si="14"/>
        <v>242.1</v>
      </c>
      <c r="H319" s="177">
        <v>228.43</v>
      </c>
      <c r="I319" s="177">
        <v>14.27</v>
      </c>
      <c r="J319" s="301">
        <v>13.67</v>
      </c>
      <c r="K319" s="176">
        <v>7.2</v>
      </c>
      <c r="L319" s="178">
        <f t="shared" si="13"/>
        <v>263.57</v>
      </c>
      <c r="M319" s="146" t="s">
        <v>1570</v>
      </c>
      <c r="N319" s="147">
        <v>4</v>
      </c>
      <c r="O319" s="148">
        <v>7.2</v>
      </c>
      <c r="P319" s="159" t="s">
        <v>1557</v>
      </c>
      <c r="Q319" s="159" t="s">
        <v>662</v>
      </c>
      <c r="R319" s="159" t="s">
        <v>662</v>
      </c>
      <c r="S319" s="159" t="s">
        <v>662</v>
      </c>
      <c r="T319" s="166" t="s">
        <v>1570</v>
      </c>
      <c r="U319" s="159">
        <v>4</v>
      </c>
      <c r="V319" s="145">
        <v>0</v>
      </c>
      <c r="W319" s="152" t="s">
        <v>1557</v>
      </c>
      <c r="X319" s="153">
        <v>4.8302699999999997E-2</v>
      </c>
      <c r="Y319" s="154" t="s">
        <v>662</v>
      </c>
      <c r="Z319" s="156">
        <v>5.2810750000000004E-2</v>
      </c>
      <c r="AA319" s="157" t="s">
        <v>1557</v>
      </c>
      <c r="AB319" s="158">
        <v>7.287722499999999E-2</v>
      </c>
      <c r="AC319" s="159" t="s">
        <v>1557</v>
      </c>
      <c r="AD319" s="155">
        <v>0.95160159</v>
      </c>
      <c r="AE319" s="155" t="s">
        <v>662</v>
      </c>
      <c r="AF319" s="160">
        <v>1.9032279999999999E-2</v>
      </c>
      <c r="AG319" s="160" t="s">
        <v>662</v>
      </c>
      <c r="AH319" s="168">
        <v>0.8</v>
      </c>
      <c r="AI319" s="169" t="s">
        <v>1557</v>
      </c>
    </row>
    <row r="320" spans="1:35" ht="18.75" customHeight="1" thickBot="1" x14ac:dyDescent="0.35">
      <c r="A320" s="125" t="s">
        <v>1870</v>
      </c>
      <c r="B320" s="121">
        <v>4466900</v>
      </c>
      <c r="C320" s="121" t="s">
        <v>1681</v>
      </c>
      <c r="D320" s="177">
        <v>261.33999999999997</v>
      </c>
      <c r="E320" s="174">
        <v>0</v>
      </c>
      <c r="F320" s="176">
        <v>5.4</v>
      </c>
      <c r="G320" s="176">
        <f t="shared" si="14"/>
        <v>266.73999999999995</v>
      </c>
      <c r="H320" s="177">
        <v>261.33999999999997</v>
      </c>
      <c r="I320" s="177">
        <v>14.27</v>
      </c>
      <c r="J320" s="174">
        <v>0</v>
      </c>
      <c r="K320" s="176">
        <v>5.4</v>
      </c>
      <c r="L320" s="178">
        <f t="shared" si="13"/>
        <v>281.00999999999993</v>
      </c>
      <c r="M320" s="146" t="s">
        <v>1570</v>
      </c>
      <c r="N320" s="147">
        <v>3</v>
      </c>
      <c r="O320" s="148">
        <v>5.4</v>
      </c>
      <c r="P320" s="159" t="s">
        <v>1557</v>
      </c>
      <c r="Q320" s="159" t="s">
        <v>662</v>
      </c>
      <c r="R320" s="159" t="s">
        <v>662</v>
      </c>
      <c r="S320" s="159" t="s">
        <v>662</v>
      </c>
      <c r="T320" s="166" t="s">
        <v>1570</v>
      </c>
      <c r="U320" s="159">
        <v>3</v>
      </c>
      <c r="V320" s="145">
        <v>0</v>
      </c>
      <c r="W320" s="152" t="s">
        <v>1557</v>
      </c>
      <c r="X320" s="153">
        <v>0.101674625</v>
      </c>
      <c r="Y320" s="154" t="s">
        <v>662</v>
      </c>
      <c r="Z320" s="156">
        <v>0.11039617499999999</v>
      </c>
      <c r="AA320" s="157" t="s">
        <v>662</v>
      </c>
      <c r="AB320" s="158">
        <v>8.3615574999999998E-2</v>
      </c>
      <c r="AC320" s="159" t="s">
        <v>662</v>
      </c>
      <c r="AD320" s="155">
        <v>1</v>
      </c>
      <c r="AE320" s="155" t="s">
        <v>1557</v>
      </c>
      <c r="AF320" s="160">
        <v>6.4769399999999996E-3</v>
      </c>
      <c r="AG320" s="160" t="s">
        <v>1557</v>
      </c>
      <c r="AH320" s="168" t="s">
        <v>1573</v>
      </c>
      <c r="AI320" s="169" t="s">
        <v>662</v>
      </c>
    </row>
    <row r="321" spans="1:35" ht="18.75" customHeight="1" thickBot="1" x14ac:dyDescent="0.35">
      <c r="A321" s="125" t="s">
        <v>1871</v>
      </c>
      <c r="B321" s="121">
        <v>450570</v>
      </c>
      <c r="C321" s="121" t="s">
        <v>1681</v>
      </c>
      <c r="D321" s="177">
        <v>229.17</v>
      </c>
      <c r="E321" s="177">
        <v>13.67</v>
      </c>
      <c r="F321" s="176">
        <v>5.4</v>
      </c>
      <c r="G321" s="176">
        <f t="shared" si="14"/>
        <v>248.23999999999998</v>
      </c>
      <c r="H321" s="177">
        <v>229.17</v>
      </c>
      <c r="I321" s="177">
        <v>14.27</v>
      </c>
      <c r="J321" s="177">
        <v>13.67</v>
      </c>
      <c r="K321" s="176">
        <v>9</v>
      </c>
      <c r="L321" s="178">
        <f t="shared" si="13"/>
        <v>266.11</v>
      </c>
      <c r="M321" s="146" t="s">
        <v>1570</v>
      </c>
      <c r="N321" s="147">
        <v>5</v>
      </c>
      <c r="O321" s="148">
        <v>9</v>
      </c>
      <c r="P321" s="159" t="s">
        <v>1557</v>
      </c>
      <c r="Q321" s="159" t="s">
        <v>662</v>
      </c>
      <c r="R321" s="159" t="s">
        <v>662</v>
      </c>
      <c r="S321" s="159" t="s">
        <v>662</v>
      </c>
      <c r="T321" s="166" t="s">
        <v>1570</v>
      </c>
      <c r="U321" s="159">
        <v>5</v>
      </c>
      <c r="V321" s="145">
        <v>0</v>
      </c>
      <c r="W321" s="152" t="s">
        <v>1557</v>
      </c>
      <c r="X321" s="153">
        <v>1.73122E-2</v>
      </c>
      <c r="Y321" s="154" t="s">
        <v>1557</v>
      </c>
      <c r="Z321" s="156">
        <v>5.85295E-3</v>
      </c>
      <c r="AA321" s="157" t="s">
        <v>1557</v>
      </c>
      <c r="AB321" s="158">
        <v>9.9144725000000003E-2</v>
      </c>
      <c r="AC321" s="159" t="s">
        <v>662</v>
      </c>
      <c r="AD321" s="155">
        <v>0.92354965499999997</v>
      </c>
      <c r="AE321" s="155" t="s">
        <v>662</v>
      </c>
      <c r="AF321" s="160">
        <v>1.460936E-2</v>
      </c>
      <c r="AG321" s="160" t="s">
        <v>1557</v>
      </c>
      <c r="AH321" s="168">
        <v>0.92999999999999994</v>
      </c>
      <c r="AI321" s="169" t="s">
        <v>1557</v>
      </c>
    </row>
    <row r="322" spans="1:35" ht="18.75" customHeight="1" thickBot="1" x14ac:dyDescent="0.35">
      <c r="A322" s="125" t="s">
        <v>1872</v>
      </c>
      <c r="B322" s="121">
        <v>631621</v>
      </c>
      <c r="C322" s="121" t="s">
        <v>1681</v>
      </c>
      <c r="D322" s="177">
        <v>252.02</v>
      </c>
      <c r="E322" s="174">
        <v>0</v>
      </c>
      <c r="F322" s="176">
        <v>0</v>
      </c>
      <c r="G322" s="176">
        <f t="shared" si="14"/>
        <v>252.02</v>
      </c>
      <c r="H322" s="177">
        <v>252.02</v>
      </c>
      <c r="I322" s="177">
        <v>14.27</v>
      </c>
      <c r="J322" s="174">
        <v>0</v>
      </c>
      <c r="K322" s="176">
        <v>0</v>
      </c>
      <c r="L322" s="178">
        <f t="shared" si="13"/>
        <v>266.29000000000002</v>
      </c>
      <c r="M322" s="146" t="s">
        <v>1571</v>
      </c>
      <c r="N322" s="147" t="s">
        <v>1680</v>
      </c>
      <c r="O322" s="148">
        <v>0</v>
      </c>
      <c r="P322" s="159" t="s">
        <v>662</v>
      </c>
      <c r="Q322" s="159" t="s">
        <v>662</v>
      </c>
      <c r="R322" s="159" t="s">
        <v>662</v>
      </c>
      <c r="S322" s="159" t="s">
        <v>662</v>
      </c>
      <c r="T322" s="166" t="s">
        <v>1571</v>
      </c>
      <c r="U322" s="159" t="s">
        <v>1680</v>
      </c>
      <c r="V322" s="145" t="s">
        <v>667</v>
      </c>
      <c r="W322" s="152" t="s">
        <v>662</v>
      </c>
      <c r="X322" s="153" t="s">
        <v>667</v>
      </c>
      <c r="Y322" s="154" t="s">
        <v>662</v>
      </c>
      <c r="Z322" s="156" t="s">
        <v>667</v>
      </c>
      <c r="AA322" s="157" t="s">
        <v>662</v>
      </c>
      <c r="AB322" s="158" t="s">
        <v>667</v>
      </c>
      <c r="AC322" s="159" t="s">
        <v>662</v>
      </c>
      <c r="AD322" s="155" t="s">
        <v>667</v>
      </c>
      <c r="AE322" s="155" t="s">
        <v>662</v>
      </c>
      <c r="AF322" s="160" t="s">
        <v>667</v>
      </c>
      <c r="AG322" s="160" t="s">
        <v>662</v>
      </c>
      <c r="AH322" s="168" t="s">
        <v>1680</v>
      </c>
      <c r="AI322" s="169" t="s">
        <v>662</v>
      </c>
    </row>
    <row r="323" spans="1:35" ht="18.75" customHeight="1" thickBot="1" x14ac:dyDescent="0.35">
      <c r="A323" s="125" t="s">
        <v>1873</v>
      </c>
      <c r="B323" s="121">
        <v>4463307</v>
      </c>
      <c r="C323" s="121" t="s">
        <v>1681</v>
      </c>
      <c r="D323" s="177">
        <v>252.63</v>
      </c>
      <c r="E323" s="177">
        <v>13.67</v>
      </c>
      <c r="F323" s="176">
        <v>10.8</v>
      </c>
      <c r="G323" s="176">
        <f t="shared" si="14"/>
        <v>277.10000000000002</v>
      </c>
      <c r="H323" s="177">
        <v>252.63</v>
      </c>
      <c r="I323" s="177">
        <v>14.27</v>
      </c>
      <c r="J323" s="177">
        <v>13.67</v>
      </c>
      <c r="K323" s="176">
        <v>7.2</v>
      </c>
      <c r="L323" s="178">
        <f t="shared" si="13"/>
        <v>287.77</v>
      </c>
      <c r="M323" s="146" t="s">
        <v>1570</v>
      </c>
      <c r="N323" s="147">
        <v>4</v>
      </c>
      <c r="O323" s="148">
        <v>7.2</v>
      </c>
      <c r="P323" s="159" t="s">
        <v>1557</v>
      </c>
      <c r="Q323" s="159" t="s">
        <v>662</v>
      </c>
      <c r="R323" s="159" t="s">
        <v>662</v>
      </c>
      <c r="S323" s="159" t="s">
        <v>662</v>
      </c>
      <c r="T323" s="166" t="s">
        <v>1570</v>
      </c>
      <c r="U323" s="159">
        <v>4</v>
      </c>
      <c r="V323" s="145">
        <v>0</v>
      </c>
      <c r="W323" s="152" t="s">
        <v>1557</v>
      </c>
      <c r="X323" s="153">
        <v>4.6591574999999996E-2</v>
      </c>
      <c r="Y323" s="154" t="s">
        <v>662</v>
      </c>
      <c r="Z323" s="156">
        <v>9.2398874999999991E-2</v>
      </c>
      <c r="AA323" s="157" t="s">
        <v>1557</v>
      </c>
      <c r="AB323" s="158">
        <v>0.10806099999999999</v>
      </c>
      <c r="AC323" s="159" t="s">
        <v>662</v>
      </c>
      <c r="AD323" s="155">
        <v>1</v>
      </c>
      <c r="AE323" s="155" t="s">
        <v>1557</v>
      </c>
      <c r="AF323" s="160">
        <v>1.2350119999999999E-2</v>
      </c>
      <c r="AG323" s="160" t="s">
        <v>1557</v>
      </c>
      <c r="AH323" s="168" t="s">
        <v>1573</v>
      </c>
      <c r="AI323" s="169" t="s">
        <v>662</v>
      </c>
    </row>
    <row r="324" spans="1:35" ht="18.75" customHeight="1" thickBot="1" x14ac:dyDescent="0.35">
      <c r="A324" s="125" t="s">
        <v>1874</v>
      </c>
      <c r="B324" s="121">
        <v>4464605</v>
      </c>
      <c r="C324" s="121" t="s">
        <v>1681</v>
      </c>
      <c r="D324" s="177">
        <v>233.48</v>
      </c>
      <c r="E324" s="177">
        <v>13.67</v>
      </c>
      <c r="F324" s="176">
        <v>9</v>
      </c>
      <c r="G324" s="176">
        <f t="shared" si="14"/>
        <v>256.14999999999998</v>
      </c>
      <c r="H324" s="177">
        <v>233.48</v>
      </c>
      <c r="I324" s="177">
        <v>14.27</v>
      </c>
      <c r="J324" s="177">
        <v>13.67</v>
      </c>
      <c r="K324" s="176">
        <v>10.8</v>
      </c>
      <c r="L324" s="178">
        <f t="shared" si="13"/>
        <v>272.22000000000003</v>
      </c>
      <c r="M324" s="146" t="s">
        <v>1570</v>
      </c>
      <c r="N324" s="147">
        <v>6</v>
      </c>
      <c r="O324" s="148">
        <v>10.8</v>
      </c>
      <c r="P324" s="159" t="s">
        <v>1557</v>
      </c>
      <c r="Q324" s="159" t="s">
        <v>662</v>
      </c>
      <c r="R324" s="159" t="s">
        <v>662</v>
      </c>
      <c r="S324" s="159" t="s">
        <v>662</v>
      </c>
      <c r="T324" s="166" t="s">
        <v>1570</v>
      </c>
      <c r="U324" s="159">
        <v>6</v>
      </c>
      <c r="V324" s="145">
        <v>0</v>
      </c>
      <c r="W324" s="152" t="s">
        <v>1557</v>
      </c>
      <c r="X324" s="153">
        <v>2.4972025000000002E-2</v>
      </c>
      <c r="Y324" s="154" t="s">
        <v>1557</v>
      </c>
      <c r="Z324" s="156">
        <v>9.7526425E-2</v>
      </c>
      <c r="AA324" s="157" t="s">
        <v>1557</v>
      </c>
      <c r="AB324" s="158">
        <v>6.5941625000000004E-2</v>
      </c>
      <c r="AC324" s="159" t="s">
        <v>1557</v>
      </c>
      <c r="AD324" s="155">
        <v>1</v>
      </c>
      <c r="AE324" s="155" t="s">
        <v>1557</v>
      </c>
      <c r="AF324" s="160">
        <v>1.7090769999999998E-2</v>
      </c>
      <c r="AG324" s="160" t="s">
        <v>662</v>
      </c>
      <c r="AH324" s="168">
        <v>0.76</v>
      </c>
      <c r="AI324" s="169" t="s">
        <v>1557</v>
      </c>
    </row>
    <row r="325" spans="1:35" ht="18.75" customHeight="1" thickBot="1" x14ac:dyDescent="0.35">
      <c r="A325" s="208" t="s">
        <v>629</v>
      </c>
      <c r="B325" s="215">
        <v>875872</v>
      </c>
      <c r="C325" s="127" t="s">
        <v>1681</v>
      </c>
      <c r="D325" s="177">
        <v>226.26</v>
      </c>
      <c r="E325" s="184">
        <v>13.67</v>
      </c>
      <c r="F325" s="185">
        <v>5.4</v>
      </c>
      <c r="G325" s="176">
        <f t="shared" si="14"/>
        <v>245.32999999999998</v>
      </c>
      <c r="H325" s="177">
        <v>226.26</v>
      </c>
      <c r="I325" s="177">
        <v>14.27</v>
      </c>
      <c r="J325" s="184">
        <v>13.67</v>
      </c>
      <c r="K325" s="176">
        <v>7.2</v>
      </c>
      <c r="L325" s="178">
        <f t="shared" si="13"/>
        <v>261.39999999999998</v>
      </c>
      <c r="M325" s="146" t="s">
        <v>1570</v>
      </c>
      <c r="N325" s="147">
        <v>4</v>
      </c>
      <c r="O325" s="148">
        <v>7.2</v>
      </c>
      <c r="P325" s="159" t="s">
        <v>1557</v>
      </c>
      <c r="Q325" s="159" t="s">
        <v>662</v>
      </c>
      <c r="R325" s="159" t="s">
        <v>662</v>
      </c>
      <c r="S325" s="159" t="s">
        <v>662</v>
      </c>
      <c r="T325" s="166" t="s">
        <v>1570</v>
      </c>
      <c r="U325" s="159">
        <v>4</v>
      </c>
      <c r="V325" s="145">
        <v>0</v>
      </c>
      <c r="W325" s="152" t="s">
        <v>1557</v>
      </c>
      <c r="X325" s="153">
        <v>1.5554124999999999E-2</v>
      </c>
      <c r="Y325" s="154" t="s">
        <v>1557</v>
      </c>
      <c r="Z325" s="156">
        <v>0.11203175</v>
      </c>
      <c r="AA325" s="157" t="s">
        <v>662</v>
      </c>
      <c r="AB325" s="158">
        <v>0.110635475</v>
      </c>
      <c r="AC325" s="159" t="s">
        <v>662</v>
      </c>
      <c r="AD325" s="155">
        <v>0.98561554500000004</v>
      </c>
      <c r="AE325" s="155" t="s">
        <v>1557</v>
      </c>
      <c r="AF325" s="160">
        <v>1.6011789999999998E-2</v>
      </c>
      <c r="AG325" s="160" t="s">
        <v>662</v>
      </c>
      <c r="AH325" s="168">
        <v>0.875</v>
      </c>
      <c r="AI325" s="169" t="s">
        <v>1557</v>
      </c>
    </row>
    <row r="326" spans="1:35" ht="18.75" customHeight="1" thickBot="1" x14ac:dyDescent="0.35">
      <c r="A326" s="209" t="s">
        <v>1682</v>
      </c>
      <c r="B326" s="129"/>
      <c r="C326" s="129"/>
      <c r="D326" s="197"/>
      <c r="E326" s="128"/>
      <c r="F326" s="128"/>
      <c r="G326" s="128"/>
      <c r="H326" s="128"/>
      <c r="I326" s="128"/>
      <c r="J326" s="128"/>
      <c r="K326" s="136"/>
      <c r="L326" s="128"/>
      <c r="M326" s="167"/>
      <c r="N326" s="167"/>
      <c r="O326" s="167"/>
      <c r="P326" s="167"/>
      <c r="Q326" s="167"/>
      <c r="R326" s="167"/>
      <c r="S326" s="167"/>
      <c r="T326" s="167"/>
      <c r="U326" s="167"/>
      <c r="V326" s="167"/>
      <c r="W326" s="167"/>
      <c r="X326" s="167"/>
      <c r="Y326" s="167"/>
      <c r="Z326" s="167"/>
      <c r="AA326" s="167"/>
      <c r="AB326" s="167"/>
      <c r="AC326" s="167"/>
      <c r="AD326" s="167"/>
      <c r="AE326" s="167"/>
      <c r="AF326" s="167"/>
      <c r="AG326" s="167"/>
      <c r="AH326" s="167"/>
      <c r="AI326" s="167"/>
    </row>
    <row r="327" spans="1:35" ht="18.75" customHeight="1" thickBot="1" x14ac:dyDescent="0.35">
      <c r="A327" s="276" t="s">
        <v>1977</v>
      </c>
      <c r="B327" s="265">
        <v>978311</v>
      </c>
      <c r="C327" s="124" t="s">
        <v>1682</v>
      </c>
      <c r="D327" s="177">
        <v>733.49</v>
      </c>
      <c r="E327" s="177">
        <v>13.67</v>
      </c>
      <c r="F327" s="176">
        <v>7.2</v>
      </c>
      <c r="G327" s="176">
        <f t="shared" ref="G327:G337" si="15">SUM(D327:F327)</f>
        <v>754.36</v>
      </c>
      <c r="H327" s="177">
        <v>733.49</v>
      </c>
      <c r="I327" s="177">
        <v>14.27</v>
      </c>
      <c r="J327" s="177">
        <v>13.67</v>
      </c>
      <c r="K327" s="176">
        <v>0</v>
      </c>
      <c r="L327" s="176">
        <f t="shared" ref="L327:L337" si="16">SUM(H327:K327)</f>
        <v>761.43</v>
      </c>
      <c r="M327" s="146" t="s">
        <v>1571</v>
      </c>
      <c r="N327" s="147" t="s">
        <v>1680</v>
      </c>
      <c r="O327" s="148">
        <v>0</v>
      </c>
      <c r="P327" s="159" t="s">
        <v>1557</v>
      </c>
      <c r="Q327" s="159" t="s">
        <v>662</v>
      </c>
      <c r="R327" s="159" t="s">
        <v>662</v>
      </c>
      <c r="S327" s="247" t="s">
        <v>1557</v>
      </c>
      <c r="T327" s="259" t="s">
        <v>1571</v>
      </c>
      <c r="U327" s="247" t="s">
        <v>1680</v>
      </c>
      <c r="V327" s="145">
        <v>0</v>
      </c>
      <c r="W327" s="152" t="s">
        <v>1557</v>
      </c>
      <c r="X327" s="153">
        <v>2.7472500000000001E-3</v>
      </c>
      <c r="Y327" s="154" t="s">
        <v>1557</v>
      </c>
      <c r="Z327" s="156">
        <v>7.3633499999999991E-2</v>
      </c>
      <c r="AA327" s="157" t="s">
        <v>1557</v>
      </c>
      <c r="AB327" s="158">
        <v>0.13781552499999999</v>
      </c>
      <c r="AC327" s="159" t="s">
        <v>662</v>
      </c>
      <c r="AD327" s="155">
        <v>0.92084681499999999</v>
      </c>
      <c r="AE327" s="155" t="s">
        <v>662</v>
      </c>
      <c r="AF327" s="160">
        <v>2.7197490000000001E-2</v>
      </c>
      <c r="AG327" s="160" t="s">
        <v>662</v>
      </c>
      <c r="AH327" s="168">
        <v>0.9</v>
      </c>
      <c r="AI327" s="169" t="s">
        <v>1557</v>
      </c>
    </row>
    <row r="328" spans="1:35" ht="18.75" customHeight="1" thickBot="1" x14ac:dyDescent="0.35">
      <c r="A328" s="125" t="s">
        <v>1875</v>
      </c>
      <c r="B328" s="121">
        <v>6799311</v>
      </c>
      <c r="C328" s="124" t="s">
        <v>1682</v>
      </c>
      <c r="D328" s="177">
        <v>829.69</v>
      </c>
      <c r="E328" s="177">
        <v>13.67</v>
      </c>
      <c r="F328" s="176">
        <v>0</v>
      </c>
      <c r="G328" s="176">
        <f t="shared" si="15"/>
        <v>843.36</v>
      </c>
      <c r="H328" s="177">
        <v>829.69</v>
      </c>
      <c r="I328" s="177">
        <v>14.27</v>
      </c>
      <c r="J328" s="177">
        <v>13.67</v>
      </c>
      <c r="K328" s="176">
        <v>9</v>
      </c>
      <c r="L328" s="178">
        <f t="shared" si="16"/>
        <v>866.63</v>
      </c>
      <c r="M328" s="146" t="s">
        <v>1570</v>
      </c>
      <c r="N328" s="147">
        <v>5</v>
      </c>
      <c r="O328" s="148">
        <v>9</v>
      </c>
      <c r="P328" s="159" t="s">
        <v>1557</v>
      </c>
      <c r="Q328" s="159" t="s">
        <v>662</v>
      </c>
      <c r="R328" s="159" t="s">
        <v>662</v>
      </c>
      <c r="S328" s="159" t="s">
        <v>662</v>
      </c>
      <c r="T328" s="166" t="s">
        <v>1570</v>
      </c>
      <c r="U328" s="159">
        <v>5</v>
      </c>
      <c r="V328" s="145">
        <v>0</v>
      </c>
      <c r="W328" s="152" t="s">
        <v>1557</v>
      </c>
      <c r="X328" s="153">
        <v>1.430585E-2</v>
      </c>
      <c r="Y328" s="154" t="s">
        <v>1557</v>
      </c>
      <c r="Z328" s="156">
        <v>5.8949849999999998E-2</v>
      </c>
      <c r="AA328" s="157" t="s">
        <v>1557</v>
      </c>
      <c r="AB328" s="158">
        <v>0.13943849999999999</v>
      </c>
      <c r="AC328" s="159" t="s">
        <v>662</v>
      </c>
      <c r="AD328" s="155">
        <v>0.99626865499999995</v>
      </c>
      <c r="AE328" s="155" t="s">
        <v>1557</v>
      </c>
      <c r="AF328" s="160">
        <v>2.0881050000000002E-2</v>
      </c>
      <c r="AG328" s="160" t="s">
        <v>662</v>
      </c>
      <c r="AH328" s="168">
        <v>1</v>
      </c>
      <c r="AI328" s="169" t="s">
        <v>1557</v>
      </c>
    </row>
    <row r="329" spans="1:35" ht="18.75" customHeight="1" thickBot="1" x14ac:dyDescent="0.35">
      <c r="A329" s="125" t="s">
        <v>1876</v>
      </c>
      <c r="B329" s="121">
        <v>132349</v>
      </c>
      <c r="C329" s="124" t="s">
        <v>1682</v>
      </c>
      <c r="D329" s="177">
        <v>834.56</v>
      </c>
      <c r="E329" s="177">
        <v>13.67</v>
      </c>
      <c r="F329" s="176">
        <v>7.2</v>
      </c>
      <c r="G329" s="176">
        <f t="shared" si="15"/>
        <v>855.43</v>
      </c>
      <c r="H329" s="177">
        <v>834.56</v>
      </c>
      <c r="I329" s="177">
        <v>14.27</v>
      </c>
      <c r="J329" s="177">
        <v>13.67</v>
      </c>
      <c r="K329" s="176">
        <v>10.8</v>
      </c>
      <c r="L329" s="178">
        <f t="shared" si="16"/>
        <v>873.29999999999984</v>
      </c>
      <c r="M329" s="146" t="s">
        <v>1570</v>
      </c>
      <c r="N329" s="147">
        <v>6</v>
      </c>
      <c r="O329" s="148">
        <v>10.8</v>
      </c>
      <c r="P329" s="159" t="s">
        <v>1557</v>
      </c>
      <c r="Q329" s="159" t="s">
        <v>662</v>
      </c>
      <c r="R329" s="159" t="s">
        <v>662</v>
      </c>
      <c r="S329" s="159" t="s">
        <v>662</v>
      </c>
      <c r="T329" s="166" t="s">
        <v>1570</v>
      </c>
      <c r="U329" s="159">
        <v>6</v>
      </c>
      <c r="V329" s="145">
        <v>0</v>
      </c>
      <c r="W329" s="152" t="s">
        <v>1557</v>
      </c>
      <c r="X329" s="153">
        <v>6.4218000000000001E-3</v>
      </c>
      <c r="Y329" s="154" t="s">
        <v>1557</v>
      </c>
      <c r="Z329" s="156">
        <v>0.1056894</v>
      </c>
      <c r="AA329" s="157" t="s">
        <v>1557</v>
      </c>
      <c r="AB329" s="158">
        <v>0.146628175</v>
      </c>
      <c r="AC329" s="159" t="s">
        <v>662</v>
      </c>
      <c r="AD329" s="155">
        <v>0.99456521499999995</v>
      </c>
      <c r="AE329" s="155" t="s">
        <v>1557</v>
      </c>
      <c r="AF329" s="160">
        <v>1.203035E-2</v>
      </c>
      <c r="AG329" s="160" t="s">
        <v>1557</v>
      </c>
      <c r="AH329" s="168">
        <v>1</v>
      </c>
      <c r="AI329" s="169" t="s">
        <v>1557</v>
      </c>
    </row>
    <row r="330" spans="1:35" ht="18.75" customHeight="1" thickBot="1" x14ac:dyDescent="0.35">
      <c r="A330" s="282" t="s">
        <v>1877</v>
      </c>
      <c r="B330" s="220">
        <v>4465415</v>
      </c>
      <c r="C330" s="124" t="s">
        <v>1682</v>
      </c>
      <c r="D330" s="177">
        <v>883.07</v>
      </c>
      <c r="E330" s="174">
        <v>0</v>
      </c>
      <c r="F330" s="176">
        <v>0</v>
      </c>
      <c r="G330" s="176">
        <f t="shared" si="15"/>
        <v>883.07</v>
      </c>
      <c r="H330" s="177">
        <v>883.07</v>
      </c>
      <c r="I330" s="177">
        <v>14.27</v>
      </c>
      <c r="J330" s="174">
        <v>0</v>
      </c>
      <c r="K330" s="176">
        <v>7.2</v>
      </c>
      <c r="L330" s="178">
        <f t="shared" si="16"/>
        <v>904.54000000000008</v>
      </c>
      <c r="M330" s="146" t="s">
        <v>1570</v>
      </c>
      <c r="N330" s="147">
        <v>4</v>
      </c>
      <c r="O330" s="148">
        <v>7.2</v>
      </c>
      <c r="P330" s="159" t="s">
        <v>1557</v>
      </c>
      <c r="Q330" s="159" t="s">
        <v>662</v>
      </c>
      <c r="R330" s="159" t="s">
        <v>662</v>
      </c>
      <c r="S330" s="159" t="s">
        <v>662</v>
      </c>
      <c r="T330" s="166" t="s">
        <v>1570</v>
      </c>
      <c r="U330" s="159">
        <v>4</v>
      </c>
      <c r="V330" s="145">
        <v>0</v>
      </c>
      <c r="W330" s="152" t="s">
        <v>1557</v>
      </c>
      <c r="X330" s="153">
        <v>3.9442274999999999E-2</v>
      </c>
      <c r="Y330" s="154" t="s">
        <v>662</v>
      </c>
      <c r="Z330" s="156">
        <v>0.16081804999999999</v>
      </c>
      <c r="AA330" s="157" t="s">
        <v>662</v>
      </c>
      <c r="AB330" s="158">
        <v>6.1912000000000002E-2</v>
      </c>
      <c r="AC330" s="159" t="s">
        <v>1557</v>
      </c>
      <c r="AD330" s="155">
        <v>0.99012410000000006</v>
      </c>
      <c r="AE330" s="155" t="s">
        <v>1557</v>
      </c>
      <c r="AF330" s="160">
        <v>1.2222230000000001E-2</v>
      </c>
      <c r="AG330" s="160" t="s">
        <v>1557</v>
      </c>
      <c r="AH330" s="168" t="s">
        <v>1572</v>
      </c>
      <c r="AI330" s="169" t="s">
        <v>662</v>
      </c>
    </row>
    <row r="331" spans="1:35" ht="18.75" customHeight="1" thickBot="1" x14ac:dyDescent="0.35">
      <c r="A331" s="125" t="s">
        <v>1741</v>
      </c>
      <c r="B331" s="121">
        <v>6400400</v>
      </c>
      <c r="C331" s="124" t="s">
        <v>1682</v>
      </c>
      <c r="D331" s="177">
        <v>553.89</v>
      </c>
      <c r="E331" s="174">
        <v>0</v>
      </c>
      <c r="F331" s="176">
        <v>0</v>
      </c>
      <c r="G331" s="176">
        <f t="shared" si="15"/>
        <v>553.89</v>
      </c>
      <c r="H331" s="177">
        <v>553.89</v>
      </c>
      <c r="I331" s="177">
        <v>14.27</v>
      </c>
      <c r="J331" s="174">
        <v>0</v>
      </c>
      <c r="K331" s="176">
        <v>0</v>
      </c>
      <c r="L331" s="178">
        <f t="shared" si="16"/>
        <v>568.16</v>
      </c>
      <c r="M331" s="146" t="s">
        <v>1571</v>
      </c>
      <c r="N331" s="147" t="s">
        <v>1680</v>
      </c>
      <c r="O331" s="148">
        <v>0</v>
      </c>
      <c r="P331" s="159" t="s">
        <v>662</v>
      </c>
      <c r="Q331" s="159" t="s">
        <v>662</v>
      </c>
      <c r="R331" s="159" t="s">
        <v>662</v>
      </c>
      <c r="S331" s="159" t="s">
        <v>662</v>
      </c>
      <c r="T331" s="166" t="s">
        <v>1571</v>
      </c>
      <c r="U331" s="159" t="s">
        <v>1680</v>
      </c>
      <c r="V331" s="145">
        <v>3.84615E-3</v>
      </c>
      <c r="W331" s="152" t="s">
        <v>662</v>
      </c>
      <c r="X331" s="153">
        <v>3.84615E-3</v>
      </c>
      <c r="Y331" s="154" t="s">
        <v>1557</v>
      </c>
      <c r="Z331" s="156">
        <v>0.43866249999999996</v>
      </c>
      <c r="AA331" s="157" t="s">
        <v>662</v>
      </c>
      <c r="AB331" s="158">
        <v>4.8750000000000002E-2</v>
      </c>
      <c r="AC331" s="159" t="s">
        <v>1557</v>
      </c>
      <c r="AD331" s="155">
        <v>0.99206349000000005</v>
      </c>
      <c r="AE331" s="155" t="s">
        <v>1557</v>
      </c>
      <c r="AF331" s="160" t="s">
        <v>667</v>
      </c>
      <c r="AG331" s="160" t="s">
        <v>662</v>
      </c>
      <c r="AH331" s="168" t="s">
        <v>1680</v>
      </c>
      <c r="AI331" s="169" t="s">
        <v>662</v>
      </c>
    </row>
    <row r="332" spans="1:35" ht="18.75" customHeight="1" thickBot="1" x14ac:dyDescent="0.35">
      <c r="A332" s="123" t="s">
        <v>1878</v>
      </c>
      <c r="B332" s="121">
        <v>733318</v>
      </c>
      <c r="C332" s="124" t="s">
        <v>1682</v>
      </c>
      <c r="D332" s="177">
        <v>733.08</v>
      </c>
      <c r="E332" s="177">
        <v>13.67</v>
      </c>
      <c r="F332" s="176">
        <v>0</v>
      </c>
      <c r="G332" s="176">
        <f t="shared" si="15"/>
        <v>746.75</v>
      </c>
      <c r="H332" s="177">
        <v>733.08</v>
      </c>
      <c r="I332" s="177">
        <v>14.27</v>
      </c>
      <c r="J332" s="177">
        <v>13.67</v>
      </c>
      <c r="K332" s="176">
        <v>0</v>
      </c>
      <c r="L332" s="178">
        <f t="shared" si="16"/>
        <v>761.02</v>
      </c>
      <c r="M332" s="146" t="s">
        <v>1571</v>
      </c>
      <c r="N332" s="147" t="s">
        <v>1680</v>
      </c>
      <c r="O332" s="148">
        <v>0</v>
      </c>
      <c r="P332" s="159" t="s">
        <v>1557</v>
      </c>
      <c r="Q332" s="159" t="s">
        <v>662</v>
      </c>
      <c r="R332" s="159" t="s">
        <v>1557</v>
      </c>
      <c r="S332" s="159" t="s">
        <v>662</v>
      </c>
      <c r="T332" s="166" t="s">
        <v>1571</v>
      </c>
      <c r="U332" s="159" t="s">
        <v>1680</v>
      </c>
      <c r="V332" s="145">
        <v>0</v>
      </c>
      <c r="W332" s="152" t="s">
        <v>1557</v>
      </c>
      <c r="X332" s="153">
        <v>1.9230749999999998E-2</v>
      </c>
      <c r="Y332" s="154" t="s">
        <v>1557</v>
      </c>
      <c r="Z332" s="156">
        <v>0.138201775</v>
      </c>
      <c r="AA332" s="157" t="s">
        <v>662</v>
      </c>
      <c r="AB332" s="158">
        <v>0.16270047500000001</v>
      </c>
      <c r="AC332" s="159" t="s">
        <v>662</v>
      </c>
      <c r="AD332" s="155">
        <v>0.9</v>
      </c>
      <c r="AE332" s="155" t="s">
        <v>662</v>
      </c>
      <c r="AF332" s="160">
        <v>1.5943499999999999E-2</v>
      </c>
      <c r="AG332" s="160" t="s">
        <v>662</v>
      </c>
      <c r="AH332" s="168">
        <v>0.79500000000000004</v>
      </c>
      <c r="AI332" s="169" t="s">
        <v>1557</v>
      </c>
    </row>
    <row r="333" spans="1:35" ht="18.75" customHeight="1" thickBot="1" x14ac:dyDescent="0.35">
      <c r="A333" s="125" t="s">
        <v>331</v>
      </c>
      <c r="B333" s="121">
        <v>4492005</v>
      </c>
      <c r="C333" s="124" t="s">
        <v>1682</v>
      </c>
      <c r="D333" s="177">
        <v>690.68</v>
      </c>
      <c r="E333" s="177">
        <v>13.67</v>
      </c>
      <c r="F333" s="176">
        <v>9</v>
      </c>
      <c r="G333" s="176">
        <f t="shared" si="15"/>
        <v>713.34999999999991</v>
      </c>
      <c r="H333" s="177">
        <v>690.68</v>
      </c>
      <c r="I333" s="177">
        <v>14.27</v>
      </c>
      <c r="J333" s="177">
        <v>13.67</v>
      </c>
      <c r="K333" s="176">
        <v>9</v>
      </c>
      <c r="L333" s="178">
        <f t="shared" si="16"/>
        <v>727.61999999999989</v>
      </c>
      <c r="M333" s="146" t="s">
        <v>1570</v>
      </c>
      <c r="N333" s="147">
        <v>5</v>
      </c>
      <c r="O333" s="148">
        <v>9</v>
      </c>
      <c r="P333" s="159" t="s">
        <v>1557</v>
      </c>
      <c r="Q333" s="159" t="s">
        <v>662</v>
      </c>
      <c r="R333" s="159" t="s">
        <v>662</v>
      </c>
      <c r="S333" s="159" t="s">
        <v>662</v>
      </c>
      <c r="T333" s="166" t="s">
        <v>1570</v>
      </c>
      <c r="U333" s="159">
        <v>5</v>
      </c>
      <c r="V333" s="145">
        <v>0</v>
      </c>
      <c r="W333" s="152" t="s">
        <v>1557</v>
      </c>
      <c r="X333" s="153">
        <v>0</v>
      </c>
      <c r="Y333" s="154" t="s">
        <v>1557</v>
      </c>
      <c r="Z333" s="156">
        <v>0</v>
      </c>
      <c r="AA333" s="157" t="s">
        <v>1557</v>
      </c>
      <c r="AB333" s="158">
        <v>0.12824302500000001</v>
      </c>
      <c r="AC333" s="159" t="s">
        <v>662</v>
      </c>
      <c r="AD333" s="155">
        <v>0.98648648499999991</v>
      </c>
      <c r="AE333" s="155" t="s">
        <v>1557</v>
      </c>
      <c r="AF333" s="160" t="s">
        <v>667</v>
      </c>
      <c r="AG333" s="160" t="s">
        <v>662</v>
      </c>
      <c r="AH333" s="168">
        <v>0.8</v>
      </c>
      <c r="AI333" s="169" t="s">
        <v>1557</v>
      </c>
    </row>
    <row r="334" spans="1:35" ht="18.75" customHeight="1" thickBot="1" x14ac:dyDescent="0.35">
      <c r="A334" s="125" t="s">
        <v>1879</v>
      </c>
      <c r="B334" s="121">
        <v>828424</v>
      </c>
      <c r="C334" s="124" t="s">
        <v>1682</v>
      </c>
      <c r="D334" s="177">
        <v>1002.09</v>
      </c>
      <c r="E334" s="174">
        <v>0</v>
      </c>
      <c r="F334" s="176">
        <v>0</v>
      </c>
      <c r="G334" s="176">
        <f t="shared" si="15"/>
        <v>1002.09</v>
      </c>
      <c r="H334" s="177">
        <v>1002.09</v>
      </c>
      <c r="I334" s="177">
        <v>14.27</v>
      </c>
      <c r="J334" s="174">
        <v>0</v>
      </c>
      <c r="K334" s="176">
        <v>0</v>
      </c>
      <c r="L334" s="178">
        <f t="shared" si="16"/>
        <v>1016.36</v>
      </c>
      <c r="M334" s="146" t="s">
        <v>1571</v>
      </c>
      <c r="N334" s="147" t="s">
        <v>1680</v>
      </c>
      <c r="O334" s="148">
        <v>0</v>
      </c>
      <c r="P334" s="159" t="s">
        <v>662</v>
      </c>
      <c r="Q334" s="159" t="s">
        <v>662</v>
      </c>
      <c r="R334" s="159" t="s">
        <v>662</v>
      </c>
      <c r="S334" s="159" t="s">
        <v>662</v>
      </c>
      <c r="T334" s="166" t="s">
        <v>1571</v>
      </c>
      <c r="U334" s="159" t="s">
        <v>1680</v>
      </c>
      <c r="V334" s="145">
        <v>0</v>
      </c>
      <c r="W334" s="152" t="s">
        <v>1557</v>
      </c>
      <c r="X334" s="153">
        <v>0</v>
      </c>
      <c r="Y334" s="154" t="s">
        <v>1557</v>
      </c>
      <c r="Z334" s="156">
        <v>2.8449500000000003E-2</v>
      </c>
      <c r="AA334" s="157" t="s">
        <v>1557</v>
      </c>
      <c r="AB334" s="158">
        <v>2.3690900000000001E-2</v>
      </c>
      <c r="AC334" s="159" t="s">
        <v>1557</v>
      </c>
      <c r="AD334" s="155">
        <v>0.96590288999999996</v>
      </c>
      <c r="AE334" s="155" t="s">
        <v>662</v>
      </c>
      <c r="AF334" s="160" t="s">
        <v>843</v>
      </c>
      <c r="AG334" s="160" t="s">
        <v>662</v>
      </c>
      <c r="AH334" s="168" t="s">
        <v>1680</v>
      </c>
      <c r="AI334" s="169" t="s">
        <v>662</v>
      </c>
    </row>
    <row r="335" spans="1:35" ht="18.75" customHeight="1" thickBot="1" x14ac:dyDescent="0.35">
      <c r="A335" s="125" t="s">
        <v>1880</v>
      </c>
      <c r="B335" s="121">
        <v>806757</v>
      </c>
      <c r="C335" s="124" t="s">
        <v>1682</v>
      </c>
      <c r="D335" s="177">
        <v>924.55</v>
      </c>
      <c r="E335" s="174">
        <v>0</v>
      </c>
      <c r="F335" s="176">
        <v>0</v>
      </c>
      <c r="G335" s="176">
        <f t="shared" si="15"/>
        <v>924.55</v>
      </c>
      <c r="H335" s="177">
        <v>924.55</v>
      </c>
      <c r="I335" s="177">
        <v>14.27</v>
      </c>
      <c r="J335" s="174">
        <v>0</v>
      </c>
      <c r="K335" s="176">
        <v>0</v>
      </c>
      <c r="L335" s="178">
        <f t="shared" si="16"/>
        <v>938.81999999999994</v>
      </c>
      <c r="M335" s="146" t="s">
        <v>1571</v>
      </c>
      <c r="N335" s="147" t="s">
        <v>1680</v>
      </c>
      <c r="O335" s="148">
        <v>0</v>
      </c>
      <c r="P335" s="159" t="s">
        <v>662</v>
      </c>
      <c r="Q335" s="159" t="s">
        <v>662</v>
      </c>
      <c r="R335" s="159" t="s">
        <v>662</v>
      </c>
      <c r="S335" s="159" t="s">
        <v>662</v>
      </c>
      <c r="T335" s="166" t="s">
        <v>1571</v>
      </c>
      <c r="U335" s="159" t="s">
        <v>1680</v>
      </c>
      <c r="V335" s="145">
        <v>0</v>
      </c>
      <c r="W335" s="152" t="s">
        <v>1557</v>
      </c>
      <c r="X335" s="153">
        <v>0</v>
      </c>
      <c r="Y335" s="154" t="s">
        <v>1557</v>
      </c>
      <c r="Z335" s="156">
        <v>0</v>
      </c>
      <c r="AA335" s="157" t="s">
        <v>1557</v>
      </c>
      <c r="AB335" s="158" t="s">
        <v>667</v>
      </c>
      <c r="AC335" s="159" t="s">
        <v>662</v>
      </c>
      <c r="AD335" s="155">
        <v>0.95238095</v>
      </c>
      <c r="AE335" s="155" t="s">
        <v>662</v>
      </c>
      <c r="AF335" s="160" t="s">
        <v>667</v>
      </c>
      <c r="AG335" s="160" t="s">
        <v>662</v>
      </c>
      <c r="AH335" s="168" t="s">
        <v>1680</v>
      </c>
      <c r="AI335" s="169" t="s">
        <v>662</v>
      </c>
    </row>
    <row r="336" spans="1:35" s="131" customFormat="1" ht="18.75" customHeight="1" thickBot="1" x14ac:dyDescent="0.35">
      <c r="A336" s="319" t="s">
        <v>1635</v>
      </c>
      <c r="B336" s="265">
        <v>4463510</v>
      </c>
      <c r="C336" s="124" t="s">
        <v>1682</v>
      </c>
      <c r="D336" s="177">
        <v>512.1</v>
      </c>
      <c r="E336" s="177">
        <v>13.67</v>
      </c>
      <c r="F336" s="176">
        <v>7.2</v>
      </c>
      <c r="G336" s="176">
        <f t="shared" si="15"/>
        <v>532.97</v>
      </c>
      <c r="H336" s="177">
        <v>512.1</v>
      </c>
      <c r="I336" s="177">
        <v>14.27</v>
      </c>
      <c r="J336" s="177">
        <v>13.67</v>
      </c>
      <c r="K336" s="279">
        <v>7.2</v>
      </c>
      <c r="L336" s="176">
        <f t="shared" si="16"/>
        <v>547.24</v>
      </c>
      <c r="M336" s="146" t="s">
        <v>1570</v>
      </c>
      <c r="N336" s="147">
        <v>4</v>
      </c>
      <c r="O336" s="148">
        <v>7.2</v>
      </c>
      <c r="P336" s="159" t="s">
        <v>1557</v>
      </c>
      <c r="Q336" s="159" t="s">
        <v>662</v>
      </c>
      <c r="R336" s="159" t="s">
        <v>662</v>
      </c>
      <c r="S336" s="247" t="s">
        <v>662</v>
      </c>
      <c r="T336" s="259" t="s">
        <v>1570</v>
      </c>
      <c r="U336" s="247">
        <v>4</v>
      </c>
      <c r="V336" s="145">
        <v>0</v>
      </c>
      <c r="W336" s="152" t="s">
        <v>1557</v>
      </c>
      <c r="X336" s="153">
        <v>4.4954274999999995E-2</v>
      </c>
      <c r="Y336" s="154" t="s">
        <v>662</v>
      </c>
      <c r="Z336" s="156">
        <v>0.19446480000000002</v>
      </c>
      <c r="AA336" s="157" t="s">
        <v>662</v>
      </c>
      <c r="AB336" s="158">
        <v>9.6109575000000003E-2</v>
      </c>
      <c r="AC336" s="159" t="s">
        <v>662</v>
      </c>
      <c r="AD336" s="155">
        <v>0.98505650000000011</v>
      </c>
      <c r="AE336" s="155" t="s">
        <v>1557</v>
      </c>
      <c r="AF336" s="160">
        <v>7.1731699999999995E-3</v>
      </c>
      <c r="AG336" s="160" t="s">
        <v>1557</v>
      </c>
      <c r="AH336" s="168">
        <v>0.95500000000000007</v>
      </c>
      <c r="AI336" s="169" t="s">
        <v>1557</v>
      </c>
    </row>
    <row r="337" spans="1:306" ht="18.75" customHeight="1" thickBot="1" x14ac:dyDescent="0.35">
      <c r="A337" s="223" t="s">
        <v>1961</v>
      </c>
      <c r="B337" s="121">
        <v>961027</v>
      </c>
      <c r="C337" s="124" t="s">
        <v>1682</v>
      </c>
      <c r="D337" s="177">
        <v>738.04</v>
      </c>
      <c r="E337" s="177">
        <v>13.67</v>
      </c>
      <c r="F337" s="176">
        <v>3.6</v>
      </c>
      <c r="G337" s="176">
        <f t="shared" si="15"/>
        <v>755.31</v>
      </c>
      <c r="H337" s="177">
        <v>738.04</v>
      </c>
      <c r="I337" s="177">
        <v>14.27</v>
      </c>
      <c r="J337" s="301">
        <v>13.67</v>
      </c>
      <c r="K337" s="176">
        <v>7.2</v>
      </c>
      <c r="L337" s="178">
        <f t="shared" si="16"/>
        <v>773.18</v>
      </c>
      <c r="M337" s="146" t="s">
        <v>1570</v>
      </c>
      <c r="N337" s="147">
        <v>4</v>
      </c>
      <c r="O337" s="148">
        <v>7.2</v>
      </c>
      <c r="P337" s="159" t="s">
        <v>1557</v>
      </c>
      <c r="Q337" s="159" t="s">
        <v>662</v>
      </c>
      <c r="R337" s="159" t="s">
        <v>662</v>
      </c>
      <c r="S337" s="159" t="s">
        <v>662</v>
      </c>
      <c r="T337" s="166" t="s">
        <v>1570</v>
      </c>
      <c r="U337" s="159">
        <v>4</v>
      </c>
      <c r="V337" s="145">
        <v>0</v>
      </c>
      <c r="W337" s="152" t="s">
        <v>1557</v>
      </c>
      <c r="X337" s="153">
        <v>1.5342975000000002E-2</v>
      </c>
      <c r="Y337" s="154" t="s">
        <v>1557</v>
      </c>
      <c r="Z337" s="156">
        <v>0.14696447500000001</v>
      </c>
      <c r="AA337" s="157" t="s">
        <v>662</v>
      </c>
      <c r="AB337" s="158">
        <v>7.8692499999999999E-2</v>
      </c>
      <c r="AC337" s="159" t="s">
        <v>1557</v>
      </c>
      <c r="AD337" s="155">
        <v>0.95356550500000004</v>
      </c>
      <c r="AE337" s="155" t="s">
        <v>662</v>
      </c>
      <c r="AF337" s="160">
        <v>2.4777569999999999E-2</v>
      </c>
      <c r="AG337" s="160" t="s">
        <v>662</v>
      </c>
      <c r="AH337" s="168">
        <v>0.8</v>
      </c>
      <c r="AI337" s="169" t="s">
        <v>1557</v>
      </c>
    </row>
    <row r="338" spans="1:306" ht="18.75" customHeight="1" thickBot="1" x14ac:dyDescent="0.35">
      <c r="A338" s="223" t="s">
        <v>1954</v>
      </c>
      <c r="B338" s="121">
        <v>944734</v>
      </c>
      <c r="C338" s="124" t="s">
        <v>1682</v>
      </c>
      <c r="D338" s="177">
        <v>757.98</v>
      </c>
      <c r="E338" s="177">
        <v>13.67</v>
      </c>
      <c r="F338" s="176">
        <v>0</v>
      </c>
      <c r="G338" s="176">
        <f t="shared" ref="G338:G379" si="17">SUM(D338:F338)</f>
        <v>771.65</v>
      </c>
      <c r="H338" s="177">
        <v>757.98</v>
      </c>
      <c r="I338" s="177">
        <v>14.27</v>
      </c>
      <c r="J338" s="177">
        <v>13.67</v>
      </c>
      <c r="K338" s="176">
        <v>0</v>
      </c>
      <c r="L338" s="178">
        <f t="shared" ref="L338:L379" si="18">SUM(H338:K338)</f>
        <v>785.92</v>
      </c>
      <c r="M338" s="146" t="s">
        <v>1571</v>
      </c>
      <c r="N338" s="147" t="s">
        <v>1680</v>
      </c>
      <c r="O338" s="148">
        <v>0</v>
      </c>
      <c r="P338" s="159" t="s">
        <v>1557</v>
      </c>
      <c r="Q338" s="159" t="s">
        <v>1557</v>
      </c>
      <c r="R338" s="159" t="s">
        <v>662</v>
      </c>
      <c r="S338" s="159" t="s">
        <v>662</v>
      </c>
      <c r="T338" s="166" t="s">
        <v>1571</v>
      </c>
      <c r="U338" s="159" t="s">
        <v>1680</v>
      </c>
      <c r="V338" s="145">
        <v>1.6395699999999999E-2</v>
      </c>
      <c r="W338" s="152" t="s">
        <v>662</v>
      </c>
      <c r="X338" s="153">
        <v>4.4642750000000002E-3</v>
      </c>
      <c r="Y338" s="154" t="s">
        <v>1557</v>
      </c>
      <c r="Z338" s="156">
        <v>0.12627812499999999</v>
      </c>
      <c r="AA338" s="157" t="s">
        <v>662</v>
      </c>
      <c r="AB338" s="158">
        <v>0.104184975</v>
      </c>
      <c r="AC338" s="159" t="s">
        <v>662</v>
      </c>
      <c r="AD338" s="155">
        <v>0.99230769000000008</v>
      </c>
      <c r="AE338" s="155" t="s">
        <v>1557</v>
      </c>
      <c r="AF338" s="160">
        <v>2.026242E-2</v>
      </c>
      <c r="AG338" s="160" t="s">
        <v>662</v>
      </c>
      <c r="AH338" s="168">
        <v>0.92999999999999994</v>
      </c>
      <c r="AI338" s="169" t="s">
        <v>1557</v>
      </c>
    </row>
    <row r="339" spans="1:306" ht="18.75" customHeight="1" thickBot="1" x14ac:dyDescent="0.35">
      <c r="A339" s="223" t="s">
        <v>1953</v>
      </c>
      <c r="B339" s="121">
        <v>955051</v>
      </c>
      <c r="C339" s="124" t="s">
        <v>1682</v>
      </c>
      <c r="D339" s="177">
        <v>694.19</v>
      </c>
      <c r="E339" s="177">
        <v>13.67</v>
      </c>
      <c r="F339" s="176">
        <v>7.2</v>
      </c>
      <c r="G339" s="176">
        <f>SUM(D339:F339)</f>
        <v>715.06000000000006</v>
      </c>
      <c r="H339" s="177">
        <v>694.19</v>
      </c>
      <c r="I339" s="177">
        <v>14.27</v>
      </c>
      <c r="J339" s="177">
        <v>13.67</v>
      </c>
      <c r="K339" s="176">
        <v>9</v>
      </c>
      <c r="L339" s="178">
        <f>SUM(H339:K339)</f>
        <v>731.13</v>
      </c>
      <c r="M339" s="146" t="s">
        <v>1570</v>
      </c>
      <c r="N339" s="147">
        <v>5</v>
      </c>
      <c r="O339" s="148">
        <v>9</v>
      </c>
      <c r="P339" s="159" t="s">
        <v>1557</v>
      </c>
      <c r="Q339" s="159" t="s">
        <v>662</v>
      </c>
      <c r="R339" s="159" t="s">
        <v>662</v>
      </c>
      <c r="S339" s="159" t="s">
        <v>662</v>
      </c>
      <c r="T339" s="166" t="s">
        <v>1570</v>
      </c>
      <c r="U339" s="159">
        <v>5</v>
      </c>
      <c r="V339" s="145">
        <v>0</v>
      </c>
      <c r="W339" s="152" t="s">
        <v>1557</v>
      </c>
      <c r="X339" s="153">
        <v>1.5752425E-2</v>
      </c>
      <c r="Y339" s="154" t="s">
        <v>1557</v>
      </c>
      <c r="Z339" s="156">
        <v>8.0018674999999997E-2</v>
      </c>
      <c r="AA339" s="157" t="s">
        <v>1557</v>
      </c>
      <c r="AB339" s="158">
        <v>0.13660322499999999</v>
      </c>
      <c r="AC339" s="159" t="s">
        <v>662</v>
      </c>
      <c r="AD339" s="155">
        <v>0.97904369999999996</v>
      </c>
      <c r="AE339" s="155" t="s">
        <v>1557</v>
      </c>
      <c r="AF339" s="160">
        <v>3.4680249999999996E-2</v>
      </c>
      <c r="AG339" s="160" t="s">
        <v>662</v>
      </c>
      <c r="AH339" s="168">
        <v>0.875</v>
      </c>
      <c r="AI339" s="169" t="s">
        <v>1557</v>
      </c>
    </row>
    <row r="340" spans="1:306" ht="18.75" customHeight="1" thickBot="1" x14ac:dyDescent="0.35">
      <c r="A340" s="278" t="s">
        <v>1969</v>
      </c>
      <c r="B340" s="275">
        <v>967548</v>
      </c>
      <c r="C340" s="130" t="s">
        <v>1682</v>
      </c>
      <c r="D340" s="177">
        <v>684.58</v>
      </c>
      <c r="E340" s="183">
        <v>13.67</v>
      </c>
      <c r="F340" s="178">
        <v>0</v>
      </c>
      <c r="G340" s="176">
        <f t="shared" ref="G340" si="19">SUM(D340:F340)</f>
        <v>698.25</v>
      </c>
      <c r="H340" s="177">
        <v>684.58</v>
      </c>
      <c r="I340" s="177">
        <v>14.27</v>
      </c>
      <c r="J340" s="302">
        <v>13.67</v>
      </c>
      <c r="K340" s="176">
        <v>0</v>
      </c>
      <c r="L340" s="178">
        <f t="shared" ref="L340" si="20">SUM(H340:K340)</f>
        <v>712.52</v>
      </c>
      <c r="M340" s="146" t="s">
        <v>1571</v>
      </c>
      <c r="N340" s="147" t="s">
        <v>1680</v>
      </c>
      <c r="O340" s="148">
        <v>0</v>
      </c>
      <c r="P340" s="159" t="s">
        <v>1557</v>
      </c>
      <c r="Q340" s="159" t="s">
        <v>662</v>
      </c>
      <c r="R340" s="159" t="s">
        <v>1557</v>
      </c>
      <c r="S340" s="159" t="s">
        <v>662</v>
      </c>
      <c r="T340" s="166" t="s">
        <v>1571</v>
      </c>
      <c r="U340" s="159" t="s">
        <v>1680</v>
      </c>
      <c r="V340" s="145">
        <v>0</v>
      </c>
      <c r="W340" s="152" t="s">
        <v>1557</v>
      </c>
      <c r="X340" s="153">
        <v>2.5463075000000002E-2</v>
      </c>
      <c r="Y340" s="154" t="s">
        <v>662</v>
      </c>
      <c r="Z340" s="156">
        <v>0.13802890000000001</v>
      </c>
      <c r="AA340" s="157" t="s">
        <v>662</v>
      </c>
      <c r="AB340" s="158">
        <v>0.20646945</v>
      </c>
      <c r="AC340" s="159" t="s">
        <v>662</v>
      </c>
      <c r="AD340" s="155">
        <v>0.97240990999999999</v>
      </c>
      <c r="AE340" s="155" t="s">
        <v>1557</v>
      </c>
      <c r="AF340" s="160">
        <v>2.7443769999999999E-2</v>
      </c>
      <c r="AG340" s="160" t="s">
        <v>662</v>
      </c>
      <c r="AH340" s="168">
        <v>0.78</v>
      </c>
      <c r="AI340" s="169" t="s">
        <v>1557</v>
      </c>
    </row>
    <row r="341" spans="1:306" ht="18.75" customHeight="1" thickBot="1" x14ac:dyDescent="0.35">
      <c r="A341" s="125" t="s">
        <v>1881</v>
      </c>
      <c r="B341" s="121">
        <v>643815</v>
      </c>
      <c r="C341" s="124" t="s">
        <v>1682</v>
      </c>
      <c r="D341" s="177">
        <v>742.42</v>
      </c>
      <c r="E341" s="177">
        <v>13.67</v>
      </c>
      <c r="F341" s="176">
        <v>3.6</v>
      </c>
      <c r="G341" s="176">
        <f t="shared" si="17"/>
        <v>759.68999999999994</v>
      </c>
      <c r="H341" s="177">
        <v>742.42</v>
      </c>
      <c r="I341" s="177">
        <v>14.27</v>
      </c>
      <c r="J341" s="177">
        <v>13.67</v>
      </c>
      <c r="K341" s="176">
        <v>5.4</v>
      </c>
      <c r="L341" s="178">
        <f t="shared" si="18"/>
        <v>775.75999999999988</v>
      </c>
      <c r="M341" s="146" t="s">
        <v>1570</v>
      </c>
      <c r="N341" s="147">
        <v>3</v>
      </c>
      <c r="O341" s="148">
        <v>5.4</v>
      </c>
      <c r="P341" s="159" t="s">
        <v>1557</v>
      </c>
      <c r="Q341" s="159" t="s">
        <v>662</v>
      </c>
      <c r="R341" s="159" t="s">
        <v>662</v>
      </c>
      <c r="S341" s="159" t="s">
        <v>662</v>
      </c>
      <c r="T341" s="166" t="s">
        <v>1570</v>
      </c>
      <c r="U341" s="159">
        <v>3</v>
      </c>
      <c r="V341" s="145">
        <v>0</v>
      </c>
      <c r="W341" s="152" t="s">
        <v>1557</v>
      </c>
      <c r="X341" s="153">
        <v>4.3991124999999992E-2</v>
      </c>
      <c r="Y341" s="154" t="s">
        <v>662</v>
      </c>
      <c r="Z341" s="156">
        <v>0.103020025</v>
      </c>
      <c r="AA341" s="157" t="s">
        <v>1557</v>
      </c>
      <c r="AB341" s="158">
        <v>0.14077847500000001</v>
      </c>
      <c r="AC341" s="159" t="s">
        <v>662</v>
      </c>
      <c r="AD341" s="155">
        <v>0.93700658000000003</v>
      </c>
      <c r="AE341" s="155" t="s">
        <v>662</v>
      </c>
      <c r="AF341" s="160">
        <v>2.0430239999999999E-2</v>
      </c>
      <c r="AG341" s="160" t="s">
        <v>662</v>
      </c>
      <c r="AH341" s="168">
        <v>0.82000000000000006</v>
      </c>
      <c r="AI341" s="169" t="s">
        <v>1557</v>
      </c>
    </row>
    <row r="342" spans="1:306" ht="18.75" customHeight="1" thickBot="1" x14ac:dyDescent="0.35">
      <c r="A342" s="125" t="s">
        <v>1882</v>
      </c>
      <c r="B342" s="121">
        <v>862339</v>
      </c>
      <c r="C342" s="124" t="s">
        <v>1682</v>
      </c>
      <c r="D342" s="177">
        <v>712.66</v>
      </c>
      <c r="E342" s="177">
        <v>0</v>
      </c>
      <c r="F342" s="176">
        <v>0</v>
      </c>
      <c r="G342" s="176">
        <f t="shared" si="17"/>
        <v>712.66</v>
      </c>
      <c r="H342" s="177">
        <v>712.66</v>
      </c>
      <c r="I342" s="177">
        <v>14.27</v>
      </c>
      <c r="J342" s="177">
        <v>0</v>
      </c>
      <c r="K342" s="176">
        <v>7.2</v>
      </c>
      <c r="L342" s="178">
        <f t="shared" si="18"/>
        <v>734.13</v>
      </c>
      <c r="M342" s="146" t="s">
        <v>1570</v>
      </c>
      <c r="N342" s="147">
        <v>4</v>
      </c>
      <c r="O342" s="148">
        <v>7.2</v>
      </c>
      <c r="P342" s="159" t="s">
        <v>1557</v>
      </c>
      <c r="Q342" s="159" t="s">
        <v>662</v>
      </c>
      <c r="R342" s="159" t="s">
        <v>662</v>
      </c>
      <c r="S342" s="159" t="s">
        <v>662</v>
      </c>
      <c r="T342" s="166" t="s">
        <v>1570</v>
      </c>
      <c r="U342" s="159">
        <v>4</v>
      </c>
      <c r="V342" s="145">
        <v>0</v>
      </c>
      <c r="W342" s="152" t="s">
        <v>1557</v>
      </c>
      <c r="X342" s="153">
        <v>1.33483E-2</v>
      </c>
      <c r="Y342" s="154" t="s">
        <v>1557</v>
      </c>
      <c r="Z342" s="156">
        <v>0.14762650000000002</v>
      </c>
      <c r="AA342" s="157" t="s">
        <v>662</v>
      </c>
      <c r="AB342" s="158">
        <v>0.12947002499999999</v>
      </c>
      <c r="AC342" s="159" t="s">
        <v>662</v>
      </c>
      <c r="AD342" s="155">
        <v>0.97744360999999991</v>
      </c>
      <c r="AE342" s="155" t="s">
        <v>1557</v>
      </c>
      <c r="AF342" s="160">
        <v>2.0321349999999998E-2</v>
      </c>
      <c r="AG342" s="160" t="s">
        <v>662</v>
      </c>
      <c r="AH342" s="168">
        <v>0.76</v>
      </c>
      <c r="AI342" s="169" t="s">
        <v>1557</v>
      </c>
    </row>
    <row r="343" spans="1:306" ht="18.75" customHeight="1" thickBot="1" x14ac:dyDescent="0.35">
      <c r="A343" s="125" t="s">
        <v>1883</v>
      </c>
      <c r="B343" s="121">
        <v>811343</v>
      </c>
      <c r="C343" s="124" t="s">
        <v>1682</v>
      </c>
      <c r="D343" s="177">
        <v>497.02</v>
      </c>
      <c r="E343" s="177">
        <v>13.67</v>
      </c>
      <c r="F343" s="176">
        <v>0</v>
      </c>
      <c r="G343" s="176">
        <f t="shared" si="17"/>
        <v>510.69</v>
      </c>
      <c r="H343" s="177">
        <v>497.02</v>
      </c>
      <c r="I343" s="177">
        <v>14.27</v>
      </c>
      <c r="J343" s="177">
        <v>13.67</v>
      </c>
      <c r="K343" s="176">
        <v>7.2</v>
      </c>
      <c r="L343" s="178">
        <f t="shared" si="18"/>
        <v>532.16</v>
      </c>
      <c r="M343" s="146" t="s">
        <v>1570</v>
      </c>
      <c r="N343" s="147">
        <v>4</v>
      </c>
      <c r="O343" s="148">
        <v>7.2</v>
      </c>
      <c r="P343" s="159" t="s">
        <v>1557</v>
      </c>
      <c r="Q343" s="159" t="s">
        <v>662</v>
      </c>
      <c r="R343" s="159" t="s">
        <v>662</v>
      </c>
      <c r="S343" s="159" t="s">
        <v>662</v>
      </c>
      <c r="T343" s="166" t="s">
        <v>1570</v>
      </c>
      <c r="U343" s="159">
        <v>4</v>
      </c>
      <c r="V343" s="145">
        <v>0</v>
      </c>
      <c r="W343" s="152" t="s">
        <v>1557</v>
      </c>
      <c r="X343" s="153">
        <v>1.2415875E-2</v>
      </c>
      <c r="Y343" s="154" t="s">
        <v>1557</v>
      </c>
      <c r="Z343" s="156">
        <v>0.140630225</v>
      </c>
      <c r="AA343" s="157" t="s">
        <v>662</v>
      </c>
      <c r="AB343" s="158">
        <v>0.15406212500000002</v>
      </c>
      <c r="AC343" s="159" t="s">
        <v>662</v>
      </c>
      <c r="AD343" s="155">
        <v>0.94687168500000007</v>
      </c>
      <c r="AE343" s="155" t="s">
        <v>662</v>
      </c>
      <c r="AF343" s="160">
        <v>5.7659400000000006E-3</v>
      </c>
      <c r="AG343" s="160" t="s">
        <v>1557</v>
      </c>
      <c r="AH343" s="168">
        <v>0.77</v>
      </c>
      <c r="AI343" s="169" t="s">
        <v>1557</v>
      </c>
    </row>
    <row r="344" spans="1:306" s="172" customFormat="1" ht="34.5" customHeight="1" thickBot="1" x14ac:dyDescent="0.35">
      <c r="A344" s="213" t="s">
        <v>1967</v>
      </c>
      <c r="B344" s="121">
        <v>742546</v>
      </c>
      <c r="C344" s="124" t="s">
        <v>1682</v>
      </c>
      <c r="D344" s="177">
        <v>450</v>
      </c>
      <c r="E344" s="174">
        <v>0</v>
      </c>
      <c r="F344" s="174">
        <v>0</v>
      </c>
      <c r="G344" s="176">
        <f t="shared" si="17"/>
        <v>450</v>
      </c>
      <c r="H344" s="177">
        <v>740.01</v>
      </c>
      <c r="I344" s="175">
        <v>14.27</v>
      </c>
      <c r="J344" s="174">
        <v>0</v>
      </c>
      <c r="K344" s="176">
        <v>0</v>
      </c>
      <c r="L344" s="176">
        <f t="shared" si="18"/>
        <v>754.28</v>
      </c>
      <c r="M344" s="146" t="s">
        <v>1571</v>
      </c>
      <c r="N344" s="147" t="s">
        <v>1680</v>
      </c>
      <c r="O344" s="148">
        <v>0</v>
      </c>
      <c r="P344" s="159" t="s">
        <v>662</v>
      </c>
      <c r="Q344" s="159" t="s">
        <v>662</v>
      </c>
      <c r="R344" s="159" t="s">
        <v>1557</v>
      </c>
      <c r="S344" s="159" t="s">
        <v>662</v>
      </c>
      <c r="T344" s="166" t="s">
        <v>1571</v>
      </c>
      <c r="U344" s="159" t="s">
        <v>1680</v>
      </c>
      <c r="V344" s="145" t="s">
        <v>843</v>
      </c>
      <c r="W344" s="152" t="s">
        <v>662</v>
      </c>
      <c r="X344" s="153" t="s">
        <v>843</v>
      </c>
      <c r="Y344" s="154" t="s">
        <v>662</v>
      </c>
      <c r="Z344" s="156" t="s">
        <v>843</v>
      </c>
      <c r="AA344" s="157" t="s">
        <v>662</v>
      </c>
      <c r="AB344" s="158" t="s">
        <v>843</v>
      </c>
      <c r="AC344" s="159" t="s">
        <v>662</v>
      </c>
      <c r="AD344" s="155" t="s">
        <v>843</v>
      </c>
      <c r="AE344" s="155" t="s">
        <v>662</v>
      </c>
      <c r="AF344" s="160">
        <v>7.6611099999999996E-3</v>
      </c>
      <c r="AG344" s="160" t="s">
        <v>1557</v>
      </c>
      <c r="AH344" s="168" t="s">
        <v>1680</v>
      </c>
      <c r="AI344" s="169" t="s">
        <v>662</v>
      </c>
      <c r="AJ344" s="105"/>
      <c r="AK344" s="105"/>
      <c r="AL344" s="105"/>
      <c r="AM344" s="105"/>
      <c r="AN344" s="105"/>
      <c r="AO344" s="105"/>
      <c r="AP344" s="105"/>
      <c r="AQ344" s="105"/>
      <c r="AR344" s="105"/>
      <c r="AS344" s="105"/>
      <c r="AT344" s="105"/>
      <c r="AU344" s="105"/>
      <c r="AV344" s="105"/>
      <c r="AW344" s="105"/>
      <c r="AX344" s="105"/>
      <c r="AY344" s="105"/>
      <c r="AZ344" s="105"/>
      <c r="BA344" s="105"/>
      <c r="BB344" s="105"/>
      <c r="BC344" s="105"/>
      <c r="BD344" s="105"/>
      <c r="BE344" s="105"/>
      <c r="BF344" s="105"/>
      <c r="BG344" s="105"/>
      <c r="BH344" s="105"/>
      <c r="BI344" s="105"/>
      <c r="BJ344" s="105"/>
      <c r="BK344" s="105"/>
      <c r="BL344" s="105"/>
      <c r="BM344" s="105"/>
      <c r="BN344" s="105"/>
      <c r="BO344" s="105"/>
      <c r="BP344" s="105"/>
      <c r="BQ344" s="105"/>
      <c r="BR344" s="105"/>
      <c r="BS344" s="105"/>
      <c r="BT344" s="105"/>
      <c r="BU344" s="105"/>
      <c r="BV344" s="105"/>
      <c r="BW344" s="105"/>
      <c r="BX344" s="105"/>
      <c r="BY344" s="105"/>
      <c r="BZ344" s="105"/>
      <c r="CA344" s="105"/>
      <c r="CB344" s="105"/>
      <c r="CC344" s="105"/>
      <c r="CD344" s="105"/>
      <c r="CE344" s="105"/>
      <c r="CF344" s="105"/>
      <c r="CG344" s="105"/>
      <c r="CH344" s="105"/>
      <c r="CI344" s="105"/>
      <c r="CJ344" s="105"/>
      <c r="CK344" s="105"/>
      <c r="CL344" s="105"/>
      <c r="CM344" s="105"/>
      <c r="CN344" s="105"/>
      <c r="CO344" s="105"/>
      <c r="CP344" s="105"/>
      <c r="CQ344" s="105"/>
      <c r="CR344" s="105"/>
      <c r="CS344" s="105"/>
      <c r="CT344" s="105"/>
      <c r="CU344" s="105"/>
      <c r="CV344" s="105"/>
      <c r="CW344" s="105"/>
      <c r="CX344" s="105"/>
      <c r="CY344" s="105"/>
      <c r="CZ344" s="105"/>
      <c r="DA344" s="105"/>
      <c r="DB344" s="105"/>
      <c r="DC344" s="105"/>
      <c r="DD344" s="105"/>
      <c r="DE344" s="105"/>
      <c r="DF344" s="105"/>
      <c r="DG344" s="105"/>
      <c r="DH344" s="105"/>
      <c r="DI344" s="105"/>
      <c r="DJ344" s="105"/>
      <c r="DK344" s="105"/>
      <c r="DL344" s="105"/>
      <c r="DM344" s="105"/>
      <c r="DN344" s="105"/>
      <c r="DO344" s="105"/>
      <c r="DP344" s="105"/>
      <c r="DQ344" s="105"/>
      <c r="DR344" s="105"/>
      <c r="DS344" s="105"/>
      <c r="DT344" s="105"/>
      <c r="DU344" s="105"/>
      <c r="DV344" s="105"/>
      <c r="DW344" s="105"/>
      <c r="DX344" s="105"/>
      <c r="DY344" s="105"/>
      <c r="DZ344" s="105"/>
      <c r="EA344" s="105"/>
      <c r="EB344" s="105"/>
      <c r="EC344" s="105"/>
      <c r="ED344" s="105"/>
      <c r="EE344" s="105"/>
      <c r="EF344" s="105"/>
      <c r="EG344" s="105"/>
      <c r="EH344" s="105"/>
      <c r="EI344" s="105"/>
      <c r="EJ344" s="105"/>
      <c r="EK344" s="105"/>
      <c r="EL344" s="105"/>
      <c r="EM344" s="105"/>
      <c r="EN344" s="105"/>
      <c r="EO344" s="105"/>
      <c r="EP344" s="105"/>
      <c r="EQ344" s="105"/>
      <c r="ER344" s="105"/>
      <c r="ES344" s="105"/>
      <c r="ET344" s="105"/>
      <c r="EU344" s="105"/>
      <c r="EV344" s="105"/>
      <c r="EW344" s="105"/>
      <c r="EX344" s="105"/>
      <c r="EY344" s="105"/>
      <c r="EZ344" s="105"/>
      <c r="FA344" s="105"/>
      <c r="FB344" s="105"/>
      <c r="FC344" s="105"/>
      <c r="FD344" s="105"/>
      <c r="FE344" s="105"/>
      <c r="FF344" s="105"/>
      <c r="FG344" s="105"/>
      <c r="FH344" s="105"/>
      <c r="FI344" s="105"/>
      <c r="FJ344" s="105"/>
      <c r="FK344" s="105"/>
      <c r="FL344" s="105"/>
      <c r="FM344" s="105"/>
      <c r="FN344" s="105"/>
      <c r="FO344" s="105"/>
      <c r="FP344" s="105"/>
      <c r="FQ344" s="105"/>
      <c r="FR344" s="105"/>
      <c r="FS344" s="105"/>
      <c r="FT344" s="105"/>
      <c r="FU344" s="105"/>
      <c r="FV344" s="105"/>
      <c r="FW344" s="105"/>
      <c r="FX344" s="105"/>
      <c r="FY344" s="105"/>
      <c r="FZ344" s="105"/>
      <c r="GA344" s="105"/>
      <c r="GB344" s="105"/>
      <c r="GC344" s="105"/>
      <c r="GD344" s="105"/>
      <c r="GE344" s="105"/>
      <c r="GF344" s="105"/>
      <c r="GG344" s="105"/>
      <c r="GH344" s="105"/>
      <c r="GI344" s="105"/>
      <c r="GJ344" s="105"/>
      <c r="GK344" s="105"/>
      <c r="GL344" s="105"/>
      <c r="GM344" s="105"/>
      <c r="GN344" s="105"/>
      <c r="GO344" s="105"/>
      <c r="GP344" s="105"/>
      <c r="GQ344" s="105"/>
      <c r="GR344" s="105"/>
      <c r="GS344" s="105"/>
      <c r="GT344" s="105"/>
      <c r="GU344" s="105"/>
      <c r="GV344" s="105"/>
      <c r="GW344" s="105"/>
      <c r="GX344" s="105"/>
      <c r="GY344" s="105"/>
      <c r="GZ344" s="105"/>
      <c r="HA344" s="105"/>
      <c r="HB344" s="105"/>
      <c r="HC344" s="105"/>
      <c r="HD344" s="105"/>
      <c r="HE344" s="105"/>
      <c r="HF344" s="105"/>
      <c r="HG344" s="105"/>
      <c r="HH344" s="105"/>
      <c r="HI344" s="105"/>
      <c r="HJ344" s="105"/>
      <c r="HK344" s="105"/>
      <c r="HL344" s="105"/>
      <c r="HM344" s="105"/>
      <c r="HN344" s="105"/>
      <c r="HO344" s="105"/>
      <c r="HP344" s="105"/>
      <c r="HQ344" s="105"/>
      <c r="HR344" s="105"/>
      <c r="HS344" s="105"/>
      <c r="HT344" s="105"/>
      <c r="HU344" s="105"/>
      <c r="HV344" s="105"/>
      <c r="HW344" s="105"/>
      <c r="HX344" s="105"/>
      <c r="HY344" s="105"/>
      <c r="HZ344" s="105"/>
      <c r="IA344" s="105"/>
      <c r="IB344" s="105"/>
      <c r="IC344" s="105"/>
      <c r="ID344" s="105"/>
      <c r="IE344" s="105"/>
      <c r="IF344" s="105"/>
      <c r="IG344" s="105"/>
      <c r="IH344" s="105"/>
      <c r="II344" s="105"/>
      <c r="IJ344" s="105"/>
      <c r="IK344" s="105"/>
      <c r="IL344" s="105"/>
      <c r="IM344" s="105"/>
      <c r="IN344" s="105"/>
      <c r="IO344" s="105"/>
      <c r="IP344" s="105"/>
      <c r="IQ344" s="105"/>
      <c r="IR344" s="105"/>
      <c r="IS344" s="105"/>
      <c r="IT344" s="105"/>
      <c r="IU344" s="105"/>
      <c r="IV344" s="105"/>
      <c r="IW344" s="105"/>
      <c r="IX344" s="105"/>
      <c r="IY344" s="105"/>
      <c r="IZ344" s="105"/>
      <c r="JA344" s="105"/>
      <c r="JB344" s="105"/>
      <c r="JC344" s="105"/>
      <c r="JD344" s="105"/>
      <c r="JE344" s="105"/>
      <c r="JF344" s="105"/>
      <c r="JG344" s="105"/>
      <c r="JH344" s="105"/>
      <c r="JI344" s="105"/>
      <c r="JJ344" s="105"/>
      <c r="JK344" s="105"/>
      <c r="JL344" s="105"/>
      <c r="JM344" s="105"/>
      <c r="JN344" s="105"/>
      <c r="JO344" s="105"/>
      <c r="JP344" s="105"/>
      <c r="JQ344" s="105"/>
      <c r="JR344" s="105"/>
      <c r="JS344" s="105"/>
      <c r="JT344" s="105"/>
      <c r="JU344" s="105"/>
      <c r="JV344" s="105"/>
      <c r="JW344" s="105"/>
      <c r="JX344" s="105"/>
      <c r="JY344" s="105"/>
      <c r="JZ344" s="105"/>
      <c r="KA344" s="105"/>
      <c r="KB344" s="105"/>
      <c r="KC344" s="105"/>
      <c r="KD344" s="105"/>
      <c r="KE344" s="105"/>
      <c r="KF344" s="105"/>
      <c r="KG344" s="105"/>
      <c r="KH344" s="105"/>
      <c r="KI344" s="105"/>
      <c r="KJ344" s="105"/>
      <c r="KK344" s="105"/>
      <c r="KL344" s="105"/>
      <c r="KM344" s="105"/>
      <c r="KN344" s="105"/>
      <c r="KO344" s="105"/>
      <c r="KP344" s="105"/>
      <c r="KQ344" s="105"/>
      <c r="KR344" s="105"/>
      <c r="KS344" s="105"/>
      <c r="KT344" s="105"/>
    </row>
    <row r="345" spans="1:306" ht="18.75" customHeight="1" thickBot="1" x14ac:dyDescent="0.35">
      <c r="A345" s="125" t="s">
        <v>1884</v>
      </c>
      <c r="B345" s="121">
        <v>492655</v>
      </c>
      <c r="C345" s="124" t="s">
        <v>1682</v>
      </c>
      <c r="D345" s="177">
        <v>840.21</v>
      </c>
      <c r="E345" s="177">
        <v>13.67</v>
      </c>
      <c r="F345" s="176">
        <v>0</v>
      </c>
      <c r="G345" s="176">
        <f t="shared" si="17"/>
        <v>853.88</v>
      </c>
      <c r="H345" s="177">
        <v>840.21</v>
      </c>
      <c r="I345" s="177">
        <v>14.27</v>
      </c>
      <c r="J345" s="177">
        <v>13.67</v>
      </c>
      <c r="K345" s="176">
        <v>7.2</v>
      </c>
      <c r="L345" s="178">
        <f t="shared" si="18"/>
        <v>875.35</v>
      </c>
      <c r="M345" s="146" t="s">
        <v>1570</v>
      </c>
      <c r="N345" s="147">
        <v>4</v>
      </c>
      <c r="O345" s="148">
        <v>7.2</v>
      </c>
      <c r="P345" s="159" t="s">
        <v>1557</v>
      </c>
      <c r="Q345" s="159" t="s">
        <v>662</v>
      </c>
      <c r="R345" s="159" t="s">
        <v>662</v>
      </c>
      <c r="S345" s="159" t="s">
        <v>662</v>
      </c>
      <c r="T345" s="166" t="s">
        <v>1570</v>
      </c>
      <c r="U345" s="159">
        <v>4</v>
      </c>
      <c r="V345" s="145">
        <v>0</v>
      </c>
      <c r="W345" s="152" t="s">
        <v>1557</v>
      </c>
      <c r="X345" s="153">
        <v>0</v>
      </c>
      <c r="Y345" s="154" t="s">
        <v>1557</v>
      </c>
      <c r="Z345" s="156">
        <v>4.1666700000000001E-2</v>
      </c>
      <c r="AA345" s="157" t="s">
        <v>1557</v>
      </c>
      <c r="AB345" s="158">
        <v>0.22500000000000001</v>
      </c>
      <c r="AC345" s="159" t="s">
        <v>662</v>
      </c>
      <c r="AD345" s="155">
        <v>1</v>
      </c>
      <c r="AE345" s="155" t="s">
        <v>1557</v>
      </c>
      <c r="AF345" s="160" t="s">
        <v>667</v>
      </c>
      <c r="AG345" s="160" t="s">
        <v>662</v>
      </c>
      <c r="AH345" s="168" t="s">
        <v>1573</v>
      </c>
      <c r="AI345" s="169" t="s">
        <v>662</v>
      </c>
    </row>
    <row r="346" spans="1:306" ht="19.5" customHeight="1" thickBot="1" x14ac:dyDescent="0.35">
      <c r="A346" s="125" t="s">
        <v>1595</v>
      </c>
      <c r="B346" s="121">
        <v>199044</v>
      </c>
      <c r="C346" s="124" t="s">
        <v>1682</v>
      </c>
      <c r="D346" s="177">
        <v>814.88</v>
      </c>
      <c r="E346" s="177">
        <v>13.67</v>
      </c>
      <c r="F346" s="176">
        <v>0</v>
      </c>
      <c r="G346" s="176">
        <f t="shared" si="17"/>
        <v>828.55</v>
      </c>
      <c r="H346" s="177">
        <v>814.88</v>
      </c>
      <c r="I346" s="177">
        <v>14.27</v>
      </c>
      <c r="J346" s="177">
        <v>13.67</v>
      </c>
      <c r="K346" s="176">
        <v>9</v>
      </c>
      <c r="L346" s="178">
        <f t="shared" si="18"/>
        <v>851.81999999999994</v>
      </c>
      <c r="M346" s="146" t="s">
        <v>1570</v>
      </c>
      <c r="N346" s="147">
        <v>5</v>
      </c>
      <c r="O346" s="148">
        <v>9</v>
      </c>
      <c r="P346" s="159" t="s">
        <v>1557</v>
      </c>
      <c r="Q346" s="159" t="s">
        <v>662</v>
      </c>
      <c r="R346" s="159" t="s">
        <v>662</v>
      </c>
      <c r="S346" s="159" t="s">
        <v>662</v>
      </c>
      <c r="T346" s="166" t="s">
        <v>1570</v>
      </c>
      <c r="U346" s="159">
        <v>5</v>
      </c>
      <c r="V346" s="145">
        <v>0</v>
      </c>
      <c r="W346" s="152" t="s">
        <v>1557</v>
      </c>
      <c r="X346" s="153">
        <v>3.3333249999999998E-3</v>
      </c>
      <c r="Y346" s="154" t="s">
        <v>1557</v>
      </c>
      <c r="Z346" s="156">
        <v>1.8630975000000001E-2</v>
      </c>
      <c r="AA346" s="157" t="s">
        <v>1557</v>
      </c>
      <c r="AB346" s="158">
        <v>0.15295172500000001</v>
      </c>
      <c r="AC346" s="159" t="s">
        <v>662</v>
      </c>
      <c r="AD346" s="155">
        <v>1</v>
      </c>
      <c r="AE346" s="155" t="s">
        <v>1557</v>
      </c>
      <c r="AF346" s="160">
        <v>2.1128309999999997E-2</v>
      </c>
      <c r="AG346" s="160" t="s">
        <v>662</v>
      </c>
      <c r="AH346" s="168">
        <v>0.78500000000000003</v>
      </c>
      <c r="AI346" s="169" t="s">
        <v>1557</v>
      </c>
    </row>
    <row r="347" spans="1:306" s="172" customFormat="1" ht="33" customHeight="1" thickBot="1" x14ac:dyDescent="0.35">
      <c r="A347" s="308" t="s">
        <v>1968</v>
      </c>
      <c r="B347" s="121">
        <v>4484002</v>
      </c>
      <c r="C347" s="124" t="s">
        <v>1682</v>
      </c>
      <c r="D347" s="177">
        <v>595.74</v>
      </c>
      <c r="E347" s="175">
        <v>13.67</v>
      </c>
      <c r="F347" s="174">
        <v>3.6</v>
      </c>
      <c r="G347" s="176">
        <f t="shared" si="17"/>
        <v>613.01</v>
      </c>
      <c r="H347" s="177">
        <v>740.01</v>
      </c>
      <c r="I347" s="175">
        <v>14.27</v>
      </c>
      <c r="J347" s="175">
        <v>13.67</v>
      </c>
      <c r="K347" s="176">
        <v>3.6</v>
      </c>
      <c r="L347" s="178">
        <f t="shared" si="18"/>
        <v>771.55</v>
      </c>
      <c r="M347" s="146" t="s">
        <v>1570</v>
      </c>
      <c r="N347" s="147">
        <v>2</v>
      </c>
      <c r="O347" s="148">
        <v>3.6</v>
      </c>
      <c r="P347" s="159" t="s">
        <v>1557</v>
      </c>
      <c r="Q347" s="159" t="s">
        <v>662</v>
      </c>
      <c r="R347" s="159" t="s">
        <v>662</v>
      </c>
      <c r="S347" s="159" t="s">
        <v>662</v>
      </c>
      <c r="T347" s="166" t="s">
        <v>1570</v>
      </c>
      <c r="U347" s="159">
        <v>2</v>
      </c>
      <c r="V347" s="145">
        <v>4.0794999999999998E-2</v>
      </c>
      <c r="W347" s="152" t="s">
        <v>662</v>
      </c>
      <c r="X347" s="153">
        <v>1.0328175E-2</v>
      </c>
      <c r="Y347" s="154" t="s">
        <v>1557</v>
      </c>
      <c r="Z347" s="156">
        <v>0.19010645000000001</v>
      </c>
      <c r="AA347" s="157" t="s">
        <v>662</v>
      </c>
      <c r="AB347" s="158">
        <v>0.15846642499999999</v>
      </c>
      <c r="AC347" s="159" t="s">
        <v>662</v>
      </c>
      <c r="AD347" s="155">
        <v>0.99425287500000004</v>
      </c>
      <c r="AE347" s="155" t="s">
        <v>1557</v>
      </c>
      <c r="AF347" s="160">
        <v>1.858448E-2</v>
      </c>
      <c r="AG347" s="160" t="s">
        <v>662</v>
      </c>
      <c r="AH347" s="168" t="s">
        <v>1573</v>
      </c>
      <c r="AI347" s="169" t="s">
        <v>662</v>
      </c>
      <c r="AJ347" s="105"/>
      <c r="AK347" s="105"/>
      <c r="AL347" s="105"/>
      <c r="AM347" s="105"/>
      <c r="AN347" s="105"/>
      <c r="AO347" s="105"/>
      <c r="AP347" s="105"/>
      <c r="AQ347" s="105"/>
      <c r="AR347" s="105"/>
      <c r="AS347" s="105"/>
      <c r="AT347" s="105"/>
      <c r="AU347" s="105"/>
      <c r="AV347" s="105"/>
      <c r="AW347" s="105"/>
      <c r="AX347" s="105"/>
      <c r="AY347" s="105"/>
      <c r="AZ347" s="105"/>
      <c r="BA347" s="105"/>
      <c r="BB347" s="105"/>
      <c r="BC347" s="105"/>
      <c r="BD347" s="105"/>
      <c r="BE347" s="105"/>
      <c r="BF347" s="105"/>
      <c r="BG347" s="105"/>
      <c r="BH347" s="105"/>
      <c r="BI347" s="105"/>
      <c r="BJ347" s="105"/>
      <c r="BK347" s="105"/>
      <c r="BL347" s="105"/>
      <c r="BM347" s="105"/>
      <c r="BN347" s="105"/>
      <c r="BO347" s="105"/>
      <c r="BP347" s="105"/>
      <c r="BQ347" s="105"/>
      <c r="BR347" s="105"/>
      <c r="BS347" s="105"/>
      <c r="BT347" s="105"/>
      <c r="BU347" s="105"/>
      <c r="BV347" s="105"/>
      <c r="BW347" s="105"/>
      <c r="BX347" s="105"/>
      <c r="BY347" s="105"/>
      <c r="BZ347" s="105"/>
      <c r="CA347" s="105"/>
      <c r="CB347" s="105"/>
      <c r="CC347" s="105"/>
      <c r="CD347" s="105"/>
      <c r="CE347" s="105"/>
      <c r="CF347" s="105"/>
      <c r="CG347" s="105"/>
      <c r="CH347" s="105"/>
      <c r="CI347" s="105"/>
      <c r="CJ347" s="105"/>
      <c r="CK347" s="105"/>
      <c r="CL347" s="105"/>
      <c r="CM347" s="105"/>
      <c r="CN347" s="105"/>
      <c r="CO347" s="105"/>
      <c r="CP347" s="105"/>
      <c r="CQ347" s="105"/>
      <c r="CR347" s="105"/>
      <c r="CS347" s="105"/>
      <c r="CT347" s="105"/>
      <c r="CU347" s="105"/>
      <c r="CV347" s="105"/>
      <c r="CW347" s="105"/>
      <c r="CX347" s="105"/>
      <c r="CY347" s="105"/>
      <c r="CZ347" s="105"/>
      <c r="DA347" s="105"/>
      <c r="DB347" s="105"/>
      <c r="DC347" s="105"/>
      <c r="DD347" s="105"/>
      <c r="DE347" s="105"/>
      <c r="DF347" s="105"/>
      <c r="DG347" s="105"/>
      <c r="DH347" s="105"/>
      <c r="DI347" s="105"/>
      <c r="DJ347" s="105"/>
      <c r="DK347" s="105"/>
      <c r="DL347" s="105"/>
      <c r="DM347" s="105"/>
      <c r="DN347" s="105"/>
      <c r="DO347" s="105"/>
      <c r="DP347" s="105"/>
      <c r="DQ347" s="105"/>
      <c r="DR347" s="105"/>
      <c r="DS347" s="105"/>
      <c r="DT347" s="105"/>
      <c r="DU347" s="105"/>
      <c r="DV347" s="105"/>
      <c r="DW347" s="105"/>
      <c r="DX347" s="105"/>
      <c r="DY347" s="105"/>
      <c r="DZ347" s="105"/>
      <c r="EA347" s="105"/>
      <c r="EB347" s="105"/>
      <c r="EC347" s="105"/>
      <c r="ED347" s="105"/>
      <c r="EE347" s="105"/>
      <c r="EF347" s="105"/>
      <c r="EG347" s="105"/>
      <c r="EH347" s="105"/>
      <c r="EI347" s="105"/>
      <c r="EJ347" s="105"/>
      <c r="EK347" s="105"/>
      <c r="EL347" s="105"/>
      <c r="EM347" s="105"/>
      <c r="EN347" s="105"/>
      <c r="EO347" s="105"/>
      <c r="EP347" s="105"/>
      <c r="EQ347" s="105"/>
      <c r="ER347" s="105"/>
      <c r="ES347" s="105"/>
      <c r="ET347" s="105"/>
      <c r="EU347" s="105"/>
      <c r="EV347" s="105"/>
      <c r="EW347" s="105"/>
      <c r="EX347" s="105"/>
      <c r="EY347" s="105"/>
      <c r="EZ347" s="105"/>
      <c r="FA347" s="105"/>
      <c r="FB347" s="105"/>
      <c r="FC347" s="105"/>
      <c r="FD347" s="105"/>
      <c r="FE347" s="105"/>
      <c r="FF347" s="105"/>
      <c r="FG347" s="105"/>
      <c r="FH347" s="105"/>
      <c r="FI347" s="105"/>
      <c r="FJ347" s="105"/>
      <c r="FK347" s="105"/>
      <c r="FL347" s="105"/>
      <c r="FM347" s="105"/>
      <c r="FN347" s="105"/>
      <c r="FO347" s="105"/>
      <c r="FP347" s="105"/>
      <c r="FQ347" s="105"/>
      <c r="FR347" s="105"/>
      <c r="FS347" s="105"/>
      <c r="FT347" s="105"/>
      <c r="FU347" s="105"/>
      <c r="FV347" s="105"/>
      <c r="FW347" s="105"/>
      <c r="FX347" s="105"/>
      <c r="FY347" s="105"/>
      <c r="FZ347" s="105"/>
      <c r="GA347" s="105"/>
      <c r="GB347" s="105"/>
      <c r="GC347" s="105"/>
      <c r="GD347" s="105"/>
      <c r="GE347" s="105"/>
      <c r="GF347" s="105"/>
      <c r="GG347" s="105"/>
      <c r="GH347" s="105"/>
      <c r="GI347" s="105"/>
      <c r="GJ347" s="105"/>
      <c r="GK347" s="105"/>
      <c r="GL347" s="105"/>
      <c r="GM347" s="105"/>
      <c r="GN347" s="105"/>
      <c r="GO347" s="105"/>
      <c r="GP347" s="105"/>
      <c r="GQ347" s="105"/>
      <c r="GR347" s="105"/>
      <c r="GS347" s="105"/>
      <c r="GT347" s="105"/>
      <c r="GU347" s="105"/>
      <c r="GV347" s="105"/>
      <c r="GW347" s="105"/>
      <c r="GX347" s="105"/>
      <c r="GY347" s="105"/>
      <c r="GZ347" s="105"/>
      <c r="HA347" s="105"/>
      <c r="HB347" s="105"/>
      <c r="HC347" s="105"/>
      <c r="HD347" s="105"/>
      <c r="HE347" s="105"/>
      <c r="HF347" s="105"/>
      <c r="HG347" s="105"/>
      <c r="HH347" s="105"/>
      <c r="HI347" s="105"/>
      <c r="HJ347" s="105"/>
      <c r="HK347" s="105"/>
      <c r="HL347" s="105"/>
      <c r="HM347" s="105"/>
      <c r="HN347" s="105"/>
      <c r="HO347" s="105"/>
      <c r="HP347" s="105"/>
      <c r="HQ347" s="105"/>
      <c r="HR347" s="105"/>
      <c r="HS347" s="105"/>
      <c r="HT347" s="105"/>
      <c r="HU347" s="105"/>
      <c r="HV347" s="105"/>
      <c r="HW347" s="105"/>
      <c r="HX347" s="105"/>
      <c r="HY347" s="105"/>
      <c r="HZ347" s="105"/>
      <c r="IA347" s="105"/>
      <c r="IB347" s="105"/>
      <c r="IC347" s="105"/>
      <c r="ID347" s="105"/>
      <c r="IE347" s="105"/>
      <c r="IF347" s="105"/>
      <c r="IG347" s="105"/>
      <c r="IH347" s="105"/>
      <c r="II347" s="105"/>
      <c r="IJ347" s="105"/>
      <c r="IK347" s="105"/>
      <c r="IL347" s="105"/>
      <c r="IM347" s="105"/>
      <c r="IN347" s="105"/>
      <c r="IO347" s="105"/>
      <c r="IP347" s="105"/>
      <c r="IQ347" s="105"/>
      <c r="IR347" s="105"/>
      <c r="IS347" s="105"/>
      <c r="IT347" s="105"/>
      <c r="IU347" s="105"/>
      <c r="IV347" s="105"/>
      <c r="IW347" s="105"/>
      <c r="IX347" s="105"/>
      <c r="IY347" s="105"/>
      <c r="IZ347" s="105"/>
      <c r="JA347" s="105"/>
      <c r="JB347" s="105"/>
      <c r="JC347" s="105"/>
      <c r="JD347" s="105"/>
      <c r="JE347" s="105"/>
      <c r="JF347" s="105"/>
      <c r="JG347" s="105"/>
      <c r="JH347" s="105"/>
      <c r="JI347" s="105"/>
      <c r="JJ347" s="105"/>
      <c r="JK347" s="105"/>
      <c r="JL347" s="105"/>
      <c r="JM347" s="105"/>
      <c r="JN347" s="105"/>
      <c r="JO347" s="105"/>
      <c r="JP347" s="105"/>
      <c r="JQ347" s="105"/>
      <c r="JR347" s="105"/>
      <c r="JS347" s="105"/>
      <c r="JT347" s="105"/>
      <c r="JU347" s="105"/>
      <c r="JV347" s="105"/>
      <c r="JW347" s="105"/>
      <c r="JX347" s="105"/>
      <c r="JY347" s="105"/>
      <c r="JZ347" s="105"/>
      <c r="KA347" s="105"/>
      <c r="KB347" s="105"/>
      <c r="KC347" s="105"/>
      <c r="KD347" s="105"/>
      <c r="KE347" s="105"/>
      <c r="KF347" s="105"/>
      <c r="KG347" s="105"/>
      <c r="KH347" s="105"/>
      <c r="KI347" s="105"/>
      <c r="KJ347" s="105"/>
      <c r="KK347" s="105"/>
      <c r="KL347" s="105"/>
      <c r="KM347" s="105"/>
      <c r="KN347" s="105"/>
      <c r="KO347" s="105"/>
      <c r="KP347" s="105"/>
      <c r="KQ347" s="105"/>
      <c r="KR347" s="105"/>
      <c r="KS347" s="105"/>
      <c r="KT347" s="105"/>
    </row>
    <row r="348" spans="1:306" ht="18.75" customHeight="1" thickBot="1" x14ac:dyDescent="0.35">
      <c r="A348" s="125" t="s">
        <v>1598</v>
      </c>
      <c r="B348" s="121">
        <v>4484100</v>
      </c>
      <c r="C348" s="124" t="s">
        <v>1682</v>
      </c>
      <c r="D348" s="177">
        <v>626.33000000000004</v>
      </c>
      <c r="E348" s="177">
        <v>13.67</v>
      </c>
      <c r="F348" s="176">
        <v>3.6</v>
      </c>
      <c r="G348" s="176">
        <f t="shared" si="17"/>
        <v>643.6</v>
      </c>
      <c r="H348" s="177">
        <v>626.33000000000004</v>
      </c>
      <c r="I348" s="177">
        <v>14.27</v>
      </c>
      <c r="J348" s="177">
        <v>13.67</v>
      </c>
      <c r="K348" s="176">
        <v>3.6</v>
      </c>
      <c r="L348" s="178">
        <f t="shared" si="18"/>
        <v>657.87</v>
      </c>
      <c r="M348" s="146" t="s">
        <v>1570</v>
      </c>
      <c r="N348" s="147">
        <v>2</v>
      </c>
      <c r="O348" s="148">
        <v>3.6</v>
      </c>
      <c r="P348" s="159" t="s">
        <v>1557</v>
      </c>
      <c r="Q348" s="159" t="s">
        <v>662</v>
      </c>
      <c r="R348" s="159" t="s">
        <v>662</v>
      </c>
      <c r="S348" s="159" t="s">
        <v>662</v>
      </c>
      <c r="T348" s="166" t="s">
        <v>1570</v>
      </c>
      <c r="U348" s="159">
        <v>2</v>
      </c>
      <c r="V348" s="145">
        <v>4.0794999999999998E-2</v>
      </c>
      <c r="W348" s="152" t="s">
        <v>662</v>
      </c>
      <c r="X348" s="153">
        <v>1.0328175E-2</v>
      </c>
      <c r="Y348" s="154" t="s">
        <v>1557</v>
      </c>
      <c r="Z348" s="156">
        <v>0.19010645000000001</v>
      </c>
      <c r="AA348" s="157" t="s">
        <v>662</v>
      </c>
      <c r="AB348" s="158">
        <v>0.15846642499999999</v>
      </c>
      <c r="AC348" s="159" t="s">
        <v>662</v>
      </c>
      <c r="AD348" s="155">
        <v>0.99425287500000004</v>
      </c>
      <c r="AE348" s="155" t="s">
        <v>1557</v>
      </c>
      <c r="AF348" s="160">
        <v>1.858448E-2</v>
      </c>
      <c r="AG348" s="160" t="s">
        <v>662</v>
      </c>
      <c r="AH348" s="168" t="s">
        <v>1573</v>
      </c>
      <c r="AI348" s="169" t="s">
        <v>662</v>
      </c>
    </row>
    <row r="349" spans="1:306" ht="18.75" customHeight="1" thickBot="1" x14ac:dyDescent="0.35">
      <c r="A349" s="125" t="s">
        <v>1599</v>
      </c>
      <c r="B349" s="121">
        <v>525910</v>
      </c>
      <c r="C349" s="124" t="s">
        <v>1682</v>
      </c>
      <c r="D349" s="177">
        <v>669.81</v>
      </c>
      <c r="E349" s="177">
        <v>13.67</v>
      </c>
      <c r="F349" s="176">
        <v>7.2</v>
      </c>
      <c r="G349" s="176">
        <f t="shared" si="17"/>
        <v>690.68</v>
      </c>
      <c r="H349" s="177">
        <v>669.81</v>
      </c>
      <c r="I349" s="177">
        <v>14.27</v>
      </c>
      <c r="J349" s="177">
        <v>13.67</v>
      </c>
      <c r="K349" s="176">
        <v>0</v>
      </c>
      <c r="L349" s="178">
        <f t="shared" si="18"/>
        <v>697.74999999999989</v>
      </c>
      <c r="M349" s="146" t="s">
        <v>1571</v>
      </c>
      <c r="N349" s="147" t="s">
        <v>1680</v>
      </c>
      <c r="O349" s="148">
        <v>0</v>
      </c>
      <c r="P349" s="159" t="s">
        <v>1557</v>
      </c>
      <c r="Q349" s="159" t="s">
        <v>662</v>
      </c>
      <c r="R349" s="159" t="s">
        <v>1557</v>
      </c>
      <c r="S349" s="159" t="s">
        <v>662</v>
      </c>
      <c r="T349" s="166" t="s">
        <v>1571</v>
      </c>
      <c r="U349" s="159" t="s">
        <v>1680</v>
      </c>
      <c r="V349" s="145">
        <v>0</v>
      </c>
      <c r="W349" s="152" t="s">
        <v>1557</v>
      </c>
      <c r="X349" s="153">
        <v>8.1235500000000002E-3</v>
      </c>
      <c r="Y349" s="154" t="s">
        <v>1557</v>
      </c>
      <c r="Z349" s="156">
        <v>0.14154</v>
      </c>
      <c r="AA349" s="157" t="s">
        <v>662</v>
      </c>
      <c r="AB349" s="158">
        <v>0.13840330000000001</v>
      </c>
      <c r="AC349" s="159" t="s">
        <v>662</v>
      </c>
      <c r="AD349" s="155">
        <v>0.89321671500000011</v>
      </c>
      <c r="AE349" s="155" t="s">
        <v>662</v>
      </c>
      <c r="AF349" s="160">
        <v>3.6081149999999999E-2</v>
      </c>
      <c r="AG349" s="160" t="s">
        <v>662</v>
      </c>
      <c r="AH349" s="168">
        <v>0.79499999999999993</v>
      </c>
      <c r="AI349" s="169" t="s">
        <v>1557</v>
      </c>
    </row>
    <row r="350" spans="1:306" ht="18.75" customHeight="1" thickBot="1" x14ac:dyDescent="0.35">
      <c r="A350" s="320" t="s">
        <v>1976</v>
      </c>
      <c r="B350" s="265">
        <v>902764</v>
      </c>
      <c r="C350" s="124" t="s">
        <v>1682</v>
      </c>
      <c r="D350" s="177">
        <v>450</v>
      </c>
      <c r="E350" s="174">
        <v>0</v>
      </c>
      <c r="F350" s="176">
        <v>7.2</v>
      </c>
      <c r="G350" s="176">
        <f t="shared" si="17"/>
        <v>457.2</v>
      </c>
      <c r="H350" s="177">
        <v>450</v>
      </c>
      <c r="I350" s="177">
        <v>14.27</v>
      </c>
      <c r="J350" s="174">
        <v>0</v>
      </c>
      <c r="K350" s="176">
        <v>3.6</v>
      </c>
      <c r="L350" s="176">
        <f t="shared" si="18"/>
        <v>467.87</v>
      </c>
      <c r="M350" s="146" t="s">
        <v>1570</v>
      </c>
      <c r="N350" s="147">
        <v>2</v>
      </c>
      <c r="O350" s="148">
        <v>3.6</v>
      </c>
      <c r="P350" s="159" t="s">
        <v>1557</v>
      </c>
      <c r="Q350" s="159" t="s">
        <v>662</v>
      </c>
      <c r="R350" s="159" t="s">
        <v>662</v>
      </c>
      <c r="S350" s="159" t="s">
        <v>662</v>
      </c>
      <c r="T350" s="166" t="s">
        <v>1570</v>
      </c>
      <c r="U350" s="159">
        <v>2</v>
      </c>
      <c r="V350" s="145">
        <v>4.2398100000000001E-2</v>
      </c>
      <c r="W350" s="152" t="s">
        <v>662</v>
      </c>
      <c r="X350" s="153">
        <v>2.5189375E-2</v>
      </c>
      <c r="Y350" s="154" t="s">
        <v>662</v>
      </c>
      <c r="Z350" s="156">
        <v>0.1134447</v>
      </c>
      <c r="AA350" s="157" t="s">
        <v>662</v>
      </c>
      <c r="AB350" s="158">
        <v>9.7674050000000012E-2</v>
      </c>
      <c r="AC350" s="159" t="s">
        <v>662</v>
      </c>
      <c r="AD350" s="155">
        <v>0.957894735</v>
      </c>
      <c r="AE350" s="155" t="s">
        <v>662</v>
      </c>
      <c r="AF350" s="160">
        <v>8.3298999999999995E-3</v>
      </c>
      <c r="AG350" s="160" t="s">
        <v>1557</v>
      </c>
      <c r="AH350" s="168">
        <v>0.76</v>
      </c>
      <c r="AI350" s="169" t="s">
        <v>1557</v>
      </c>
    </row>
    <row r="351" spans="1:306" ht="18.75" customHeight="1" thickBot="1" x14ac:dyDescent="0.35">
      <c r="A351" s="125" t="s">
        <v>1885</v>
      </c>
      <c r="B351" s="121">
        <v>516082</v>
      </c>
      <c r="C351" s="124" t="s">
        <v>1682</v>
      </c>
      <c r="D351" s="177">
        <v>450</v>
      </c>
      <c r="E351" s="174">
        <v>0</v>
      </c>
      <c r="F351" s="176">
        <v>5.4</v>
      </c>
      <c r="G351" s="176">
        <f t="shared" si="17"/>
        <v>455.4</v>
      </c>
      <c r="H351" s="177">
        <v>450</v>
      </c>
      <c r="I351" s="177">
        <v>14.27</v>
      </c>
      <c r="J351" s="174">
        <v>0</v>
      </c>
      <c r="K351" s="176">
        <v>7.2</v>
      </c>
      <c r="L351" s="178">
        <f t="shared" si="18"/>
        <v>471.46999999999997</v>
      </c>
      <c r="M351" s="146" t="s">
        <v>1570</v>
      </c>
      <c r="N351" s="147">
        <v>4</v>
      </c>
      <c r="O351" s="148">
        <v>7.2</v>
      </c>
      <c r="P351" s="159" t="s">
        <v>1557</v>
      </c>
      <c r="Q351" s="159" t="s">
        <v>662</v>
      </c>
      <c r="R351" s="159" t="s">
        <v>662</v>
      </c>
      <c r="S351" s="159" t="s">
        <v>662</v>
      </c>
      <c r="T351" s="166" t="s">
        <v>1570</v>
      </c>
      <c r="U351" s="159">
        <v>4</v>
      </c>
      <c r="V351" s="145">
        <v>0.16070445</v>
      </c>
      <c r="W351" s="152" t="s">
        <v>662</v>
      </c>
      <c r="X351" s="153">
        <v>6.1967749999999999E-3</v>
      </c>
      <c r="Y351" s="154" t="s">
        <v>1557</v>
      </c>
      <c r="Z351" s="156">
        <v>0.10145539999999999</v>
      </c>
      <c r="AA351" s="157" t="s">
        <v>1557</v>
      </c>
      <c r="AB351" s="158">
        <v>9.1043974999999999E-2</v>
      </c>
      <c r="AC351" s="159" t="s">
        <v>662</v>
      </c>
      <c r="AD351" s="155">
        <v>0.97739463500000001</v>
      </c>
      <c r="AE351" s="155" t="s">
        <v>1557</v>
      </c>
      <c r="AF351" s="160">
        <v>1.729263E-2</v>
      </c>
      <c r="AG351" s="160" t="s">
        <v>662</v>
      </c>
      <c r="AH351" s="168">
        <v>0.98</v>
      </c>
      <c r="AI351" s="169" t="s">
        <v>1557</v>
      </c>
    </row>
    <row r="352" spans="1:306" ht="18.75" customHeight="1" thickBot="1" x14ac:dyDescent="0.35">
      <c r="A352" s="212" t="s">
        <v>1886</v>
      </c>
      <c r="B352" s="215">
        <v>828416</v>
      </c>
      <c r="C352" s="121" t="s">
        <v>1682</v>
      </c>
      <c r="D352" s="177">
        <v>515.4</v>
      </c>
      <c r="E352" s="177">
        <v>13.67</v>
      </c>
      <c r="F352" s="186">
        <v>5.4</v>
      </c>
      <c r="G352" s="176">
        <f t="shared" si="17"/>
        <v>534.46999999999991</v>
      </c>
      <c r="H352" s="177">
        <v>515.4</v>
      </c>
      <c r="I352" s="177">
        <v>14.27</v>
      </c>
      <c r="J352" s="177">
        <v>13.67</v>
      </c>
      <c r="K352" s="176">
        <v>0</v>
      </c>
      <c r="L352" s="178">
        <f t="shared" si="18"/>
        <v>543.33999999999992</v>
      </c>
      <c r="M352" s="146" t="s">
        <v>1571</v>
      </c>
      <c r="N352" s="147" t="s">
        <v>1680</v>
      </c>
      <c r="O352" s="148">
        <v>0</v>
      </c>
      <c r="P352" s="159" t="s">
        <v>1557</v>
      </c>
      <c r="Q352" s="159" t="s">
        <v>662</v>
      </c>
      <c r="R352" s="159" t="s">
        <v>662</v>
      </c>
      <c r="S352" s="159" t="s">
        <v>1557</v>
      </c>
      <c r="T352" s="166" t="s">
        <v>1571</v>
      </c>
      <c r="U352" s="159" t="s">
        <v>1680</v>
      </c>
      <c r="V352" s="145">
        <v>0</v>
      </c>
      <c r="W352" s="152" t="s">
        <v>1557</v>
      </c>
      <c r="X352" s="153">
        <v>2.9774975000000002E-2</v>
      </c>
      <c r="Y352" s="154" t="s">
        <v>662</v>
      </c>
      <c r="Z352" s="156">
        <v>0.11005455</v>
      </c>
      <c r="AA352" s="157" t="s">
        <v>662</v>
      </c>
      <c r="AB352" s="158">
        <v>9.8468025000000001E-2</v>
      </c>
      <c r="AC352" s="159" t="s">
        <v>662</v>
      </c>
      <c r="AD352" s="155">
        <v>0.95928106499999988</v>
      </c>
      <c r="AE352" s="155" t="s">
        <v>662</v>
      </c>
      <c r="AF352" s="160">
        <v>1.6654310000000002E-2</v>
      </c>
      <c r="AG352" s="160" t="s">
        <v>662</v>
      </c>
      <c r="AH352" s="168">
        <v>0.85499999999999998</v>
      </c>
      <c r="AI352" s="169" t="s">
        <v>1557</v>
      </c>
    </row>
    <row r="353" spans="1:35" ht="18.75" customHeight="1" thickBot="1" x14ac:dyDescent="0.35">
      <c r="A353" s="123" t="s">
        <v>1887</v>
      </c>
      <c r="B353" s="121">
        <v>732567</v>
      </c>
      <c r="C353" s="124" t="s">
        <v>1682</v>
      </c>
      <c r="D353" s="177">
        <v>601.19000000000005</v>
      </c>
      <c r="E353" s="177">
        <v>13.67</v>
      </c>
      <c r="F353" s="176">
        <v>0</v>
      </c>
      <c r="G353" s="176">
        <f t="shared" si="17"/>
        <v>614.86</v>
      </c>
      <c r="H353" s="177">
        <v>601.19000000000005</v>
      </c>
      <c r="I353" s="177">
        <v>14.27</v>
      </c>
      <c r="J353" s="177">
        <v>13.67</v>
      </c>
      <c r="K353" s="176">
        <v>0</v>
      </c>
      <c r="L353" s="178">
        <f t="shared" si="18"/>
        <v>629.13</v>
      </c>
      <c r="M353" s="146" t="s">
        <v>1571</v>
      </c>
      <c r="N353" s="147" t="s">
        <v>1680</v>
      </c>
      <c r="O353" s="148">
        <v>0</v>
      </c>
      <c r="P353" s="159" t="s">
        <v>1557</v>
      </c>
      <c r="Q353" s="159" t="s">
        <v>1557</v>
      </c>
      <c r="R353" s="159" t="s">
        <v>1557</v>
      </c>
      <c r="S353" s="159" t="s">
        <v>662</v>
      </c>
      <c r="T353" s="166" t="s">
        <v>1571</v>
      </c>
      <c r="U353" s="159" t="s">
        <v>1680</v>
      </c>
      <c r="V353" s="145">
        <v>5.9097999999999998E-3</v>
      </c>
      <c r="W353" s="152" t="s">
        <v>662</v>
      </c>
      <c r="X353" s="153">
        <v>0</v>
      </c>
      <c r="Y353" s="154" t="s">
        <v>1557</v>
      </c>
      <c r="Z353" s="156">
        <v>9.582750000000001E-2</v>
      </c>
      <c r="AA353" s="157" t="s">
        <v>1557</v>
      </c>
      <c r="AB353" s="158">
        <v>2.8738449999999999E-2</v>
      </c>
      <c r="AC353" s="159" t="s">
        <v>1557</v>
      </c>
      <c r="AD353" s="155">
        <v>0.99146103500000005</v>
      </c>
      <c r="AE353" s="155" t="s">
        <v>1557</v>
      </c>
      <c r="AF353" s="160">
        <v>1.7325259999999999E-2</v>
      </c>
      <c r="AG353" s="160" t="s">
        <v>662</v>
      </c>
      <c r="AH353" s="168">
        <v>0.72499999999999998</v>
      </c>
      <c r="AI353" s="169" t="s">
        <v>662</v>
      </c>
    </row>
    <row r="354" spans="1:35" ht="18.75" customHeight="1" thickBot="1" x14ac:dyDescent="0.35">
      <c r="A354" s="125" t="s">
        <v>1610</v>
      </c>
      <c r="B354" s="121">
        <v>253596</v>
      </c>
      <c r="C354" s="124" t="s">
        <v>1682</v>
      </c>
      <c r="D354" s="177">
        <v>634.23</v>
      </c>
      <c r="E354" s="174">
        <v>0</v>
      </c>
      <c r="F354" s="176">
        <v>10.8</v>
      </c>
      <c r="G354" s="176">
        <f t="shared" si="17"/>
        <v>645.03</v>
      </c>
      <c r="H354" s="177">
        <v>634.23</v>
      </c>
      <c r="I354" s="177">
        <v>14.27</v>
      </c>
      <c r="J354" s="174">
        <v>0</v>
      </c>
      <c r="K354" s="176">
        <v>7.2</v>
      </c>
      <c r="L354" s="178">
        <f t="shared" si="18"/>
        <v>655.7</v>
      </c>
      <c r="M354" s="146" t="s">
        <v>1570</v>
      </c>
      <c r="N354" s="147">
        <v>4</v>
      </c>
      <c r="O354" s="148">
        <v>7.2</v>
      </c>
      <c r="P354" s="159" t="s">
        <v>1557</v>
      </c>
      <c r="Q354" s="159" t="s">
        <v>662</v>
      </c>
      <c r="R354" s="159" t="s">
        <v>662</v>
      </c>
      <c r="S354" s="159" t="s">
        <v>662</v>
      </c>
      <c r="T354" s="166" t="s">
        <v>1570</v>
      </c>
      <c r="U354" s="159">
        <v>4</v>
      </c>
      <c r="V354" s="145">
        <v>0</v>
      </c>
      <c r="W354" s="152" t="s">
        <v>1557</v>
      </c>
      <c r="X354" s="153">
        <v>1.7247099999999998E-2</v>
      </c>
      <c r="Y354" s="154" t="s">
        <v>1557</v>
      </c>
      <c r="Z354" s="156">
        <v>0.12086397500000001</v>
      </c>
      <c r="AA354" s="157" t="s">
        <v>662</v>
      </c>
      <c r="AB354" s="158">
        <v>0.101570225</v>
      </c>
      <c r="AC354" s="159" t="s">
        <v>662</v>
      </c>
      <c r="AD354" s="155">
        <v>1</v>
      </c>
      <c r="AE354" s="155" t="s">
        <v>1557</v>
      </c>
      <c r="AF354" s="160">
        <v>2.3461880000000001E-2</v>
      </c>
      <c r="AG354" s="160" t="s">
        <v>662</v>
      </c>
      <c r="AH354" s="168">
        <v>0.79500000000000004</v>
      </c>
      <c r="AI354" s="169" t="s">
        <v>1557</v>
      </c>
    </row>
    <row r="355" spans="1:35" ht="18.75" customHeight="1" thickBot="1" x14ac:dyDescent="0.35">
      <c r="A355" s="125" t="s">
        <v>1888</v>
      </c>
      <c r="B355" s="121">
        <v>4497317</v>
      </c>
      <c r="C355" s="124" t="s">
        <v>1682</v>
      </c>
      <c r="D355" s="177">
        <v>548.15</v>
      </c>
      <c r="E355" s="174">
        <v>0</v>
      </c>
      <c r="F355" s="176">
        <v>10.8</v>
      </c>
      <c r="G355" s="176">
        <f t="shared" si="17"/>
        <v>558.94999999999993</v>
      </c>
      <c r="H355" s="177">
        <v>548.15</v>
      </c>
      <c r="I355" s="177">
        <v>14.27</v>
      </c>
      <c r="J355" s="174">
        <v>0</v>
      </c>
      <c r="K355" s="176">
        <v>7.2</v>
      </c>
      <c r="L355" s="178">
        <f t="shared" si="18"/>
        <v>569.62</v>
      </c>
      <c r="M355" s="146" t="s">
        <v>1570</v>
      </c>
      <c r="N355" s="147">
        <v>4</v>
      </c>
      <c r="O355" s="148">
        <v>7.2</v>
      </c>
      <c r="P355" s="159" t="s">
        <v>1557</v>
      </c>
      <c r="Q355" s="159" t="s">
        <v>662</v>
      </c>
      <c r="R355" s="159" t="s">
        <v>662</v>
      </c>
      <c r="S355" s="159" t="s">
        <v>662</v>
      </c>
      <c r="T355" s="166" t="s">
        <v>1570</v>
      </c>
      <c r="U355" s="159">
        <v>4</v>
      </c>
      <c r="V355" s="145">
        <v>0</v>
      </c>
      <c r="W355" s="152" t="s">
        <v>1557</v>
      </c>
      <c r="X355" s="153">
        <v>1.7247099999999998E-2</v>
      </c>
      <c r="Y355" s="154" t="s">
        <v>1557</v>
      </c>
      <c r="Z355" s="156">
        <v>0.12086397500000001</v>
      </c>
      <c r="AA355" s="157" t="s">
        <v>662</v>
      </c>
      <c r="AB355" s="158">
        <v>0.101570225</v>
      </c>
      <c r="AC355" s="159" t="s">
        <v>662</v>
      </c>
      <c r="AD355" s="155">
        <v>1</v>
      </c>
      <c r="AE355" s="155" t="s">
        <v>1557</v>
      </c>
      <c r="AF355" s="160">
        <v>2.3461880000000001E-2</v>
      </c>
      <c r="AG355" s="160" t="s">
        <v>662</v>
      </c>
      <c r="AH355" s="168">
        <v>0.79500000000000004</v>
      </c>
      <c r="AI355" s="169" t="s">
        <v>1557</v>
      </c>
    </row>
    <row r="356" spans="1:35" ht="18.75" customHeight="1" thickBot="1" x14ac:dyDescent="0.35">
      <c r="A356" s="213" t="s">
        <v>1612</v>
      </c>
      <c r="B356" s="124">
        <v>687545</v>
      </c>
      <c r="C356" s="124" t="s">
        <v>1682</v>
      </c>
      <c r="D356" s="177">
        <v>450.79</v>
      </c>
      <c r="E356" s="177">
        <v>13.67</v>
      </c>
      <c r="F356" s="176">
        <v>7.2</v>
      </c>
      <c r="G356" s="176">
        <f t="shared" si="17"/>
        <v>471.66</v>
      </c>
      <c r="H356" s="177">
        <v>450.79</v>
      </c>
      <c r="I356" s="177">
        <v>14.27</v>
      </c>
      <c r="J356" s="177">
        <v>13.67</v>
      </c>
      <c r="K356" s="176">
        <v>9</v>
      </c>
      <c r="L356" s="178">
        <f t="shared" si="18"/>
        <v>487.73</v>
      </c>
      <c r="M356" s="146" t="s">
        <v>1570</v>
      </c>
      <c r="N356" s="147">
        <v>5</v>
      </c>
      <c r="O356" s="148">
        <v>9</v>
      </c>
      <c r="P356" s="159" t="s">
        <v>1557</v>
      </c>
      <c r="Q356" s="159" t="s">
        <v>662</v>
      </c>
      <c r="R356" s="159" t="s">
        <v>662</v>
      </c>
      <c r="S356" s="159" t="s">
        <v>662</v>
      </c>
      <c r="T356" s="166" t="s">
        <v>1570</v>
      </c>
      <c r="U356" s="159">
        <v>5</v>
      </c>
      <c r="V356" s="145">
        <v>0</v>
      </c>
      <c r="W356" s="152" t="s">
        <v>1557</v>
      </c>
      <c r="X356" s="153">
        <v>4.2121949999999998E-2</v>
      </c>
      <c r="Y356" s="154" t="s">
        <v>662</v>
      </c>
      <c r="Z356" s="156">
        <v>3.9995625E-2</v>
      </c>
      <c r="AA356" s="157" t="s">
        <v>1557</v>
      </c>
      <c r="AB356" s="158">
        <v>6.9937300000000008E-2</v>
      </c>
      <c r="AC356" s="159" t="s">
        <v>1557</v>
      </c>
      <c r="AD356" s="155">
        <v>0.99099099000000002</v>
      </c>
      <c r="AE356" s="155" t="s">
        <v>1557</v>
      </c>
      <c r="AF356" s="160">
        <v>1.615925E-2</v>
      </c>
      <c r="AG356" s="160" t="s">
        <v>662</v>
      </c>
      <c r="AH356" s="168">
        <v>1</v>
      </c>
      <c r="AI356" s="169" t="s">
        <v>1557</v>
      </c>
    </row>
    <row r="357" spans="1:35" ht="18.75" customHeight="1" thickBot="1" x14ac:dyDescent="0.35">
      <c r="A357" s="125" t="s">
        <v>1889</v>
      </c>
      <c r="B357" s="121">
        <v>600695</v>
      </c>
      <c r="C357" s="124" t="s">
        <v>1682</v>
      </c>
      <c r="D357" s="177">
        <v>557.37</v>
      </c>
      <c r="E357" s="177">
        <v>13.67</v>
      </c>
      <c r="F357" s="176">
        <v>0</v>
      </c>
      <c r="G357" s="176">
        <f t="shared" si="17"/>
        <v>571.04</v>
      </c>
      <c r="H357" s="177">
        <v>557.37</v>
      </c>
      <c r="I357" s="177">
        <v>14.27</v>
      </c>
      <c r="J357" s="177">
        <v>13.67</v>
      </c>
      <c r="K357" s="176">
        <v>0</v>
      </c>
      <c r="L357" s="178">
        <f t="shared" si="18"/>
        <v>585.30999999999995</v>
      </c>
      <c r="M357" s="146" t="s">
        <v>1571</v>
      </c>
      <c r="N357" s="147" t="s">
        <v>1680</v>
      </c>
      <c r="O357" s="148">
        <v>0</v>
      </c>
      <c r="P357" s="159" t="s">
        <v>1557</v>
      </c>
      <c r="Q357" s="159" t="s">
        <v>1557</v>
      </c>
      <c r="R357" s="159" t="s">
        <v>1557</v>
      </c>
      <c r="S357" s="159" t="s">
        <v>1557</v>
      </c>
      <c r="T357" s="166" t="s">
        <v>1571</v>
      </c>
      <c r="U357" s="159" t="s">
        <v>1680</v>
      </c>
      <c r="V357" s="145">
        <v>4.4112999999999999E-3</v>
      </c>
      <c r="W357" s="152" t="s">
        <v>662</v>
      </c>
      <c r="X357" s="153">
        <v>2.8222074999999999E-2</v>
      </c>
      <c r="Y357" s="154" t="s">
        <v>662</v>
      </c>
      <c r="Z357" s="156">
        <v>0.32621527500000003</v>
      </c>
      <c r="AA357" s="157" t="s">
        <v>662</v>
      </c>
      <c r="AB357" s="158">
        <v>7.5746474999999994E-2</v>
      </c>
      <c r="AC357" s="159" t="s">
        <v>1557</v>
      </c>
      <c r="AD357" s="155">
        <v>0.96399999999999997</v>
      </c>
      <c r="AE357" s="155" t="s">
        <v>662</v>
      </c>
      <c r="AF357" s="160">
        <v>2.1097910000000001E-2</v>
      </c>
      <c r="AG357" s="160" t="s">
        <v>662</v>
      </c>
      <c r="AH357" s="168">
        <v>0.87</v>
      </c>
      <c r="AI357" s="169" t="s">
        <v>1557</v>
      </c>
    </row>
    <row r="358" spans="1:35" s="245" customFormat="1" ht="18.75" customHeight="1" thickBot="1" x14ac:dyDescent="0.35">
      <c r="A358" s="264" t="s">
        <v>1615</v>
      </c>
      <c r="B358" s="265">
        <v>600661</v>
      </c>
      <c r="C358" s="121" t="s">
        <v>1682</v>
      </c>
      <c r="D358" s="177">
        <v>735.53</v>
      </c>
      <c r="E358" s="175">
        <v>13.67</v>
      </c>
      <c r="F358" s="174">
        <v>0</v>
      </c>
      <c r="G358" s="176">
        <f t="shared" si="17"/>
        <v>749.19999999999993</v>
      </c>
      <c r="H358" s="177">
        <v>735.53</v>
      </c>
      <c r="I358" s="175">
        <v>14.27</v>
      </c>
      <c r="J358" s="175">
        <v>13.67</v>
      </c>
      <c r="K358" s="174">
        <v>0</v>
      </c>
      <c r="L358" s="178">
        <f t="shared" si="18"/>
        <v>763.46999999999991</v>
      </c>
      <c r="M358" s="187" t="s">
        <v>1571</v>
      </c>
      <c r="N358" s="188" t="s">
        <v>1680</v>
      </c>
      <c r="O358" s="189">
        <v>0</v>
      </c>
      <c r="P358" s="247" t="s">
        <v>1557</v>
      </c>
      <c r="Q358" s="247" t="s">
        <v>1557</v>
      </c>
      <c r="R358" s="247" t="s">
        <v>1557</v>
      </c>
      <c r="S358" s="247" t="s">
        <v>1557</v>
      </c>
      <c r="T358" s="259" t="s">
        <v>1571</v>
      </c>
      <c r="U358" s="247" t="s">
        <v>1680</v>
      </c>
      <c r="V358" s="248">
        <v>4.4112999999999999E-3</v>
      </c>
      <c r="W358" s="249" t="s">
        <v>662</v>
      </c>
      <c r="X358" s="250">
        <v>2.8222074999999999E-2</v>
      </c>
      <c r="Y358" s="251" t="s">
        <v>662</v>
      </c>
      <c r="Z358" s="252">
        <v>0.32621527500000003</v>
      </c>
      <c r="AA358" s="253" t="s">
        <v>662</v>
      </c>
      <c r="AB358" s="254">
        <v>7.5746474999999994E-2</v>
      </c>
      <c r="AC358" s="247" t="s">
        <v>1557</v>
      </c>
      <c r="AD358" s="255">
        <v>0.96399999999999997</v>
      </c>
      <c r="AE358" s="255" t="s">
        <v>662</v>
      </c>
      <c r="AF358" s="256">
        <v>2.1097910000000001E-2</v>
      </c>
      <c r="AG358" s="256" t="s">
        <v>662</v>
      </c>
      <c r="AH358" s="257">
        <v>0.87</v>
      </c>
      <c r="AI358" s="258" t="s">
        <v>1557</v>
      </c>
    </row>
    <row r="359" spans="1:35" ht="18.75" customHeight="1" thickBot="1" x14ac:dyDescent="0.35">
      <c r="A359" s="123" t="s">
        <v>1890</v>
      </c>
      <c r="B359" s="121">
        <v>888290</v>
      </c>
      <c r="C359" s="124" t="s">
        <v>1682</v>
      </c>
      <c r="D359" s="177">
        <v>707.3</v>
      </c>
      <c r="E359" s="177">
        <v>13.67</v>
      </c>
      <c r="F359" s="176">
        <v>9</v>
      </c>
      <c r="G359" s="176">
        <f t="shared" si="17"/>
        <v>729.96999999999991</v>
      </c>
      <c r="H359" s="177">
        <v>707.3</v>
      </c>
      <c r="I359" s="177">
        <v>14.27</v>
      </c>
      <c r="J359" s="177">
        <v>13.67</v>
      </c>
      <c r="K359" s="176">
        <v>7.2</v>
      </c>
      <c r="L359" s="178">
        <f t="shared" si="18"/>
        <v>742.43999999999994</v>
      </c>
      <c r="M359" s="146" t="s">
        <v>1570</v>
      </c>
      <c r="N359" s="147">
        <v>4</v>
      </c>
      <c r="O359" s="148">
        <v>7.2</v>
      </c>
      <c r="P359" s="159" t="s">
        <v>1557</v>
      </c>
      <c r="Q359" s="159" t="s">
        <v>662</v>
      </c>
      <c r="R359" s="159" t="s">
        <v>662</v>
      </c>
      <c r="S359" s="159" t="s">
        <v>662</v>
      </c>
      <c r="T359" s="166" t="s">
        <v>1570</v>
      </c>
      <c r="U359" s="159">
        <v>4</v>
      </c>
      <c r="V359" s="145">
        <v>0</v>
      </c>
      <c r="W359" s="152" t="s">
        <v>1557</v>
      </c>
      <c r="X359" s="153">
        <v>9.8106750000000013E-3</v>
      </c>
      <c r="Y359" s="154" t="s">
        <v>1557</v>
      </c>
      <c r="Z359" s="156">
        <v>2.6580924999999998E-2</v>
      </c>
      <c r="AA359" s="157" t="s">
        <v>1557</v>
      </c>
      <c r="AB359" s="158">
        <v>0.11720965</v>
      </c>
      <c r="AC359" s="159" t="s">
        <v>662</v>
      </c>
      <c r="AD359" s="155">
        <v>0.96341463499999991</v>
      </c>
      <c r="AE359" s="155" t="s">
        <v>662</v>
      </c>
      <c r="AF359" s="160">
        <v>1.7385710000000002E-2</v>
      </c>
      <c r="AG359" s="160" t="s">
        <v>662</v>
      </c>
      <c r="AH359" s="168">
        <v>0.88</v>
      </c>
      <c r="AI359" s="169" t="s">
        <v>1557</v>
      </c>
    </row>
    <row r="360" spans="1:35" ht="18.75" customHeight="1" thickBot="1" x14ac:dyDescent="0.35">
      <c r="A360" s="125" t="s">
        <v>617</v>
      </c>
      <c r="B360" s="121">
        <v>4470001</v>
      </c>
      <c r="C360" s="124" t="s">
        <v>1682</v>
      </c>
      <c r="D360" s="177">
        <v>943.25</v>
      </c>
      <c r="E360" s="177">
        <v>13.67</v>
      </c>
      <c r="F360" s="176">
        <v>0</v>
      </c>
      <c r="G360" s="176">
        <f t="shared" si="17"/>
        <v>956.92</v>
      </c>
      <c r="H360" s="177">
        <v>943.25</v>
      </c>
      <c r="I360" s="177">
        <v>14.27</v>
      </c>
      <c r="J360" s="177">
        <v>13.67</v>
      </c>
      <c r="K360" s="176">
        <v>0</v>
      </c>
      <c r="L360" s="178">
        <f t="shared" si="18"/>
        <v>971.18999999999994</v>
      </c>
      <c r="M360" s="146" t="s">
        <v>1571</v>
      </c>
      <c r="N360" s="147" t="s">
        <v>1680</v>
      </c>
      <c r="O360" s="148">
        <v>0</v>
      </c>
      <c r="P360" s="159" t="s">
        <v>662</v>
      </c>
      <c r="Q360" s="159" t="s">
        <v>662</v>
      </c>
      <c r="R360" s="159" t="s">
        <v>662</v>
      </c>
      <c r="S360" s="159" t="s">
        <v>662</v>
      </c>
      <c r="T360" s="166" t="s">
        <v>1571</v>
      </c>
      <c r="U360" s="159" t="s">
        <v>1680</v>
      </c>
      <c r="V360" s="145">
        <v>1.9103925000000001E-2</v>
      </c>
      <c r="W360" s="152" t="s">
        <v>662</v>
      </c>
      <c r="X360" s="153">
        <v>0</v>
      </c>
      <c r="Y360" s="154" t="s">
        <v>1557</v>
      </c>
      <c r="Z360" s="156">
        <v>4.5444999999999999E-2</v>
      </c>
      <c r="AA360" s="157" t="s">
        <v>1557</v>
      </c>
      <c r="AB360" s="158">
        <v>2.4455749999999998E-2</v>
      </c>
      <c r="AC360" s="159" t="s">
        <v>1557</v>
      </c>
      <c r="AD360" s="155">
        <v>1</v>
      </c>
      <c r="AE360" s="155" t="s">
        <v>1557</v>
      </c>
      <c r="AF360" s="160" t="s">
        <v>667</v>
      </c>
      <c r="AG360" s="160" t="s">
        <v>662</v>
      </c>
      <c r="AH360" s="168" t="s">
        <v>1680</v>
      </c>
      <c r="AI360" s="169" t="s">
        <v>662</v>
      </c>
    </row>
    <row r="361" spans="1:35" ht="18.75" customHeight="1" thickBot="1" x14ac:dyDescent="0.35">
      <c r="A361" s="209" t="s">
        <v>1891</v>
      </c>
      <c r="B361" s="133"/>
      <c r="C361" s="133"/>
      <c r="D361" s="197"/>
      <c r="E361" s="128"/>
      <c r="F361" s="128"/>
      <c r="G361" s="128"/>
      <c r="H361" s="128"/>
      <c r="I361" s="128"/>
      <c r="J361" s="128"/>
      <c r="K361" s="136"/>
      <c r="L361" s="128"/>
      <c r="M361" s="167"/>
      <c r="N361" s="167"/>
      <c r="O361" s="167"/>
      <c r="P361" s="167"/>
      <c r="Q361" s="167"/>
      <c r="R361" s="167"/>
      <c r="S361" s="167"/>
      <c r="T361" s="167"/>
      <c r="U361" s="167"/>
      <c r="V361" s="132"/>
      <c r="W361" s="133"/>
      <c r="X361" s="128"/>
      <c r="Y361" s="128"/>
      <c r="Z361" s="132"/>
      <c r="AA361" s="133"/>
      <c r="AB361" s="128"/>
      <c r="AC361" s="128"/>
      <c r="AD361" s="167"/>
      <c r="AE361" s="167"/>
      <c r="AF361" s="128"/>
      <c r="AG361" s="128"/>
      <c r="AH361" s="167"/>
      <c r="AI361" s="167"/>
    </row>
    <row r="362" spans="1:35" ht="18.75" customHeight="1" thickBot="1" x14ac:dyDescent="0.35">
      <c r="A362" s="211" t="s">
        <v>1892</v>
      </c>
      <c r="B362" s="121">
        <v>4465407</v>
      </c>
      <c r="C362" s="121" t="s">
        <v>1893</v>
      </c>
      <c r="D362" s="177">
        <v>270.76</v>
      </c>
      <c r="E362" s="174">
        <v>0</v>
      </c>
      <c r="F362" s="176">
        <v>0</v>
      </c>
      <c r="G362" s="176">
        <f t="shared" si="17"/>
        <v>270.76</v>
      </c>
      <c r="H362" s="177">
        <v>270.76</v>
      </c>
      <c r="I362" s="177">
        <v>14.27</v>
      </c>
      <c r="J362" s="174">
        <v>0</v>
      </c>
      <c r="K362" s="176">
        <v>7.2</v>
      </c>
      <c r="L362" s="178">
        <f t="shared" si="18"/>
        <v>292.22999999999996</v>
      </c>
      <c r="M362" s="146" t="s">
        <v>1570</v>
      </c>
      <c r="N362" s="147">
        <v>4</v>
      </c>
      <c r="O362" s="148">
        <v>7.2</v>
      </c>
      <c r="P362" s="159" t="s">
        <v>1557</v>
      </c>
      <c r="Q362" s="159" t="s">
        <v>662</v>
      </c>
      <c r="R362" s="159" t="s">
        <v>662</v>
      </c>
      <c r="S362" s="159" t="s">
        <v>662</v>
      </c>
      <c r="T362" s="166" t="s">
        <v>1570</v>
      </c>
      <c r="U362" s="159">
        <v>4</v>
      </c>
      <c r="V362" s="145">
        <v>0</v>
      </c>
      <c r="W362" s="152" t="s">
        <v>1557</v>
      </c>
      <c r="X362" s="153">
        <v>3.9442274999999999E-2</v>
      </c>
      <c r="Y362" s="154" t="s">
        <v>662</v>
      </c>
      <c r="Z362" s="156">
        <v>0.16081804999999999</v>
      </c>
      <c r="AA362" s="157" t="s">
        <v>662</v>
      </c>
      <c r="AB362" s="158">
        <v>6.1912000000000002E-2</v>
      </c>
      <c r="AC362" s="159" t="s">
        <v>1557</v>
      </c>
      <c r="AD362" s="155">
        <v>0.99012410000000006</v>
      </c>
      <c r="AE362" s="155" t="s">
        <v>1557</v>
      </c>
      <c r="AF362" s="160">
        <v>1.2222230000000001E-2</v>
      </c>
      <c r="AG362" s="160" t="s">
        <v>1557</v>
      </c>
      <c r="AH362" s="168" t="s">
        <v>1572</v>
      </c>
      <c r="AI362" s="169" t="s">
        <v>662</v>
      </c>
    </row>
    <row r="363" spans="1:35" ht="18.75" customHeight="1" thickBot="1" x14ac:dyDescent="0.35">
      <c r="A363" s="125" t="s">
        <v>1894</v>
      </c>
      <c r="B363" s="121">
        <v>4471806</v>
      </c>
      <c r="C363" s="121" t="s">
        <v>1893</v>
      </c>
      <c r="D363" s="177">
        <v>268.3</v>
      </c>
      <c r="E363" s="174">
        <v>0</v>
      </c>
      <c r="F363" s="176">
        <v>3.6</v>
      </c>
      <c r="G363" s="176">
        <f t="shared" si="17"/>
        <v>271.90000000000003</v>
      </c>
      <c r="H363" s="177">
        <v>268.3</v>
      </c>
      <c r="I363" s="177">
        <v>14.27</v>
      </c>
      <c r="J363" s="174">
        <v>0</v>
      </c>
      <c r="K363" s="176">
        <v>7.2</v>
      </c>
      <c r="L363" s="178">
        <f t="shared" si="18"/>
        <v>289.77</v>
      </c>
      <c r="M363" s="146" t="s">
        <v>1570</v>
      </c>
      <c r="N363" s="147">
        <v>4</v>
      </c>
      <c r="O363" s="148">
        <v>7.2</v>
      </c>
      <c r="P363" s="159" t="s">
        <v>1557</v>
      </c>
      <c r="Q363" s="159" t="s">
        <v>662</v>
      </c>
      <c r="R363" s="159" t="s">
        <v>662</v>
      </c>
      <c r="S363" s="159" t="s">
        <v>662</v>
      </c>
      <c r="T363" s="166" t="s">
        <v>1570</v>
      </c>
      <c r="U363" s="159">
        <v>4</v>
      </c>
      <c r="V363" s="145">
        <v>7.0436499999999994E-3</v>
      </c>
      <c r="W363" s="152" t="s">
        <v>662</v>
      </c>
      <c r="X363" s="153">
        <v>6.0842674999999999E-2</v>
      </c>
      <c r="Y363" s="154" t="s">
        <v>662</v>
      </c>
      <c r="Z363" s="156">
        <v>0.1092019</v>
      </c>
      <c r="AA363" s="157" t="s">
        <v>662</v>
      </c>
      <c r="AB363" s="158">
        <v>5.4999999999999993E-2</v>
      </c>
      <c r="AC363" s="159" t="s">
        <v>1557</v>
      </c>
      <c r="AD363" s="155">
        <v>0.98726833000000003</v>
      </c>
      <c r="AE363" s="155" t="s">
        <v>1557</v>
      </c>
      <c r="AF363" s="160">
        <v>1.400786E-2</v>
      </c>
      <c r="AG363" s="160" t="s">
        <v>1557</v>
      </c>
      <c r="AH363" s="168">
        <v>0.755</v>
      </c>
      <c r="AI363" s="169" t="s">
        <v>1557</v>
      </c>
    </row>
    <row r="364" spans="1:35" s="134" customFormat="1" ht="18.75" customHeight="1" thickBot="1" x14ac:dyDescent="0.35">
      <c r="A364" s="125" t="s">
        <v>1895</v>
      </c>
      <c r="B364" s="121">
        <v>4462904</v>
      </c>
      <c r="C364" s="126" t="s">
        <v>1893</v>
      </c>
      <c r="D364" s="177">
        <v>258.64</v>
      </c>
      <c r="E364" s="174">
        <v>0</v>
      </c>
      <c r="F364" s="186">
        <v>9</v>
      </c>
      <c r="G364" s="176">
        <f t="shared" si="17"/>
        <v>267.64</v>
      </c>
      <c r="H364" s="177">
        <v>258.64</v>
      </c>
      <c r="I364" s="177">
        <v>14.27</v>
      </c>
      <c r="J364" s="174">
        <v>0</v>
      </c>
      <c r="K364" s="176">
        <v>9</v>
      </c>
      <c r="L364" s="178">
        <f t="shared" si="18"/>
        <v>281.90999999999997</v>
      </c>
      <c r="M364" s="146" t="s">
        <v>1570</v>
      </c>
      <c r="N364" s="147">
        <v>5</v>
      </c>
      <c r="O364" s="148">
        <v>9</v>
      </c>
      <c r="P364" s="159" t="s">
        <v>1557</v>
      </c>
      <c r="Q364" s="159" t="s">
        <v>662</v>
      </c>
      <c r="R364" s="159" t="s">
        <v>662</v>
      </c>
      <c r="S364" s="159" t="s">
        <v>662</v>
      </c>
      <c r="T364" s="166" t="s">
        <v>1570</v>
      </c>
      <c r="U364" s="159">
        <v>5</v>
      </c>
      <c r="V364" s="145">
        <v>0</v>
      </c>
      <c r="W364" s="152" t="s">
        <v>1557</v>
      </c>
      <c r="X364" s="153">
        <v>3.6965125000000001E-2</v>
      </c>
      <c r="Y364" s="154" t="s">
        <v>662</v>
      </c>
      <c r="Z364" s="156">
        <v>1.5734249999999998E-2</v>
      </c>
      <c r="AA364" s="157" t="s">
        <v>1557</v>
      </c>
      <c r="AB364" s="158">
        <v>3.0112999999999997E-2</v>
      </c>
      <c r="AC364" s="159" t="s">
        <v>1557</v>
      </c>
      <c r="AD364" s="155">
        <v>0.99519230999999997</v>
      </c>
      <c r="AE364" s="155" t="s">
        <v>1557</v>
      </c>
      <c r="AF364" s="160">
        <v>2.006163E-2</v>
      </c>
      <c r="AG364" s="160" t="s">
        <v>662</v>
      </c>
      <c r="AH364" s="168">
        <v>0.80499999999999994</v>
      </c>
      <c r="AI364" s="169" t="s">
        <v>1557</v>
      </c>
    </row>
    <row r="365" spans="1:35" s="134" customFormat="1" ht="18.75" customHeight="1" thickBot="1" x14ac:dyDescent="0.35">
      <c r="A365" s="125" t="s">
        <v>526</v>
      </c>
      <c r="B365" s="121">
        <v>4497309</v>
      </c>
      <c r="C365" s="121" t="s">
        <v>1893</v>
      </c>
      <c r="D365" s="177">
        <v>260.23</v>
      </c>
      <c r="E365" s="174">
        <v>0</v>
      </c>
      <c r="F365" s="176">
        <v>10.8</v>
      </c>
      <c r="G365" s="176">
        <f t="shared" si="17"/>
        <v>271.03000000000003</v>
      </c>
      <c r="H365" s="177">
        <v>260.23</v>
      </c>
      <c r="I365" s="177">
        <v>14.27</v>
      </c>
      <c r="J365" s="174">
        <v>0</v>
      </c>
      <c r="K365" s="176">
        <v>7.2</v>
      </c>
      <c r="L365" s="178">
        <f t="shared" si="18"/>
        <v>281.7</v>
      </c>
      <c r="M365" s="146" t="s">
        <v>1570</v>
      </c>
      <c r="N365" s="147">
        <v>4</v>
      </c>
      <c r="O365" s="148">
        <v>7.2</v>
      </c>
      <c r="P365" s="159" t="s">
        <v>1557</v>
      </c>
      <c r="Q365" s="159" t="s">
        <v>662</v>
      </c>
      <c r="R365" s="159" t="s">
        <v>662</v>
      </c>
      <c r="S365" s="159" t="s">
        <v>662</v>
      </c>
      <c r="T365" s="166" t="s">
        <v>1570</v>
      </c>
      <c r="U365" s="159">
        <v>4</v>
      </c>
      <c r="V365" s="145">
        <v>0</v>
      </c>
      <c r="W365" s="152" t="s">
        <v>1557</v>
      </c>
      <c r="X365" s="153">
        <v>1.7247099999999998E-2</v>
      </c>
      <c r="Y365" s="154" t="s">
        <v>1557</v>
      </c>
      <c r="Z365" s="156">
        <v>0.12086397500000001</v>
      </c>
      <c r="AA365" s="157" t="s">
        <v>662</v>
      </c>
      <c r="AB365" s="158">
        <v>0.101570225</v>
      </c>
      <c r="AC365" s="159" t="s">
        <v>662</v>
      </c>
      <c r="AD365" s="155">
        <v>1</v>
      </c>
      <c r="AE365" s="155" t="s">
        <v>1557</v>
      </c>
      <c r="AF365" s="160">
        <v>2.3461880000000001E-2</v>
      </c>
      <c r="AG365" s="160" t="s">
        <v>662</v>
      </c>
      <c r="AH365" s="168">
        <v>0.79500000000000004</v>
      </c>
      <c r="AI365" s="169" t="s">
        <v>1557</v>
      </c>
    </row>
    <row r="366" spans="1:35" ht="18.75" customHeight="1" thickBot="1" x14ac:dyDescent="0.35">
      <c r="A366" s="125" t="s">
        <v>557</v>
      </c>
      <c r="B366" s="121">
        <v>4485408</v>
      </c>
      <c r="C366" s="121" t="s">
        <v>1893</v>
      </c>
      <c r="D366" s="177">
        <v>265.72000000000003</v>
      </c>
      <c r="E366" s="174">
        <v>0</v>
      </c>
      <c r="F366" s="176">
        <v>5.4</v>
      </c>
      <c r="G366" s="176">
        <f t="shared" si="17"/>
        <v>271.12</v>
      </c>
      <c r="H366" s="177">
        <v>265.72000000000003</v>
      </c>
      <c r="I366" s="177">
        <v>14.27</v>
      </c>
      <c r="J366" s="174">
        <v>0</v>
      </c>
      <c r="K366" s="176">
        <v>7.2</v>
      </c>
      <c r="L366" s="178">
        <f t="shared" si="18"/>
        <v>287.19</v>
      </c>
      <c r="M366" s="146" t="s">
        <v>1570</v>
      </c>
      <c r="N366" s="147">
        <v>4</v>
      </c>
      <c r="O366" s="148">
        <v>7.2</v>
      </c>
      <c r="P366" s="159" t="s">
        <v>1557</v>
      </c>
      <c r="Q366" s="159" t="s">
        <v>662</v>
      </c>
      <c r="R366" s="159" t="s">
        <v>662</v>
      </c>
      <c r="S366" s="159" t="s">
        <v>662</v>
      </c>
      <c r="T366" s="166" t="s">
        <v>1570</v>
      </c>
      <c r="U366" s="159">
        <v>4</v>
      </c>
      <c r="V366" s="145">
        <v>0</v>
      </c>
      <c r="W366" s="152" t="s">
        <v>1557</v>
      </c>
      <c r="X366" s="153">
        <v>1.752275E-2</v>
      </c>
      <c r="Y366" s="154" t="s">
        <v>1557</v>
      </c>
      <c r="Z366" s="156">
        <v>6.1031500000000009E-2</v>
      </c>
      <c r="AA366" s="157" t="s">
        <v>1557</v>
      </c>
      <c r="AB366" s="158">
        <v>0.113279425</v>
      </c>
      <c r="AC366" s="159" t="s">
        <v>662</v>
      </c>
      <c r="AD366" s="155">
        <v>0.93094405499999988</v>
      </c>
      <c r="AE366" s="155" t="s">
        <v>662</v>
      </c>
      <c r="AF366" s="160">
        <v>1.904875E-2</v>
      </c>
      <c r="AG366" s="160" t="s">
        <v>662</v>
      </c>
      <c r="AH366" s="168">
        <v>0.83499999999999996</v>
      </c>
      <c r="AI366" s="169" t="s">
        <v>1557</v>
      </c>
    </row>
    <row r="367" spans="1:35" ht="18.75" customHeight="1" thickBot="1" x14ac:dyDescent="0.35">
      <c r="A367" s="125" t="s">
        <v>559</v>
      </c>
      <c r="B367" s="121">
        <v>286176</v>
      </c>
      <c r="C367" s="121" t="s">
        <v>1893</v>
      </c>
      <c r="D367" s="177">
        <v>257.75</v>
      </c>
      <c r="E367" s="174">
        <v>0</v>
      </c>
      <c r="F367" s="176">
        <v>7.2</v>
      </c>
      <c r="G367" s="176">
        <f t="shared" si="17"/>
        <v>264.95</v>
      </c>
      <c r="H367" s="177">
        <v>257.75</v>
      </c>
      <c r="I367" s="177">
        <v>14.27</v>
      </c>
      <c r="J367" s="174">
        <v>0</v>
      </c>
      <c r="K367" s="176">
        <v>12.6</v>
      </c>
      <c r="L367" s="178">
        <f t="shared" si="18"/>
        <v>284.62</v>
      </c>
      <c r="M367" s="146" t="s">
        <v>1570</v>
      </c>
      <c r="N367" s="147">
        <v>7</v>
      </c>
      <c r="O367" s="148">
        <v>12.6</v>
      </c>
      <c r="P367" s="159" t="s">
        <v>1557</v>
      </c>
      <c r="Q367" s="159" t="s">
        <v>662</v>
      </c>
      <c r="R367" s="159" t="s">
        <v>662</v>
      </c>
      <c r="S367" s="159" t="s">
        <v>662</v>
      </c>
      <c r="T367" s="166" t="s">
        <v>1570</v>
      </c>
      <c r="U367" s="159">
        <v>7</v>
      </c>
      <c r="V367" s="145">
        <v>0</v>
      </c>
      <c r="W367" s="152" t="s">
        <v>1557</v>
      </c>
      <c r="X367" s="153">
        <v>1.8073599999999999E-2</v>
      </c>
      <c r="Y367" s="154" t="s">
        <v>1557</v>
      </c>
      <c r="Z367" s="156">
        <v>3.7901550000000006E-2</v>
      </c>
      <c r="AA367" s="157" t="s">
        <v>1557</v>
      </c>
      <c r="AB367" s="158">
        <v>6.7840899999999996E-2</v>
      </c>
      <c r="AC367" s="159" t="s">
        <v>1557</v>
      </c>
      <c r="AD367" s="155">
        <v>0.98581560499999998</v>
      </c>
      <c r="AE367" s="155" t="s">
        <v>1557</v>
      </c>
      <c r="AF367" s="160">
        <v>1.391769E-2</v>
      </c>
      <c r="AG367" s="160" t="s">
        <v>1557</v>
      </c>
      <c r="AH367" s="168">
        <v>0.84000000000000008</v>
      </c>
      <c r="AI367" s="169" t="s">
        <v>1557</v>
      </c>
    </row>
    <row r="368" spans="1:35" s="245" customFormat="1" ht="18.75" customHeight="1" thickBot="1" x14ac:dyDescent="0.35">
      <c r="A368" s="264" t="s">
        <v>1896</v>
      </c>
      <c r="B368" s="265">
        <v>4478703</v>
      </c>
      <c r="C368" s="121" t="s">
        <v>1893</v>
      </c>
      <c r="D368" s="177">
        <v>305.79000000000002</v>
      </c>
      <c r="E368" s="174">
        <v>0</v>
      </c>
      <c r="F368" s="174">
        <v>7.2</v>
      </c>
      <c r="G368" s="176">
        <f t="shared" si="17"/>
        <v>312.99</v>
      </c>
      <c r="H368" s="177">
        <v>305.79000000000002</v>
      </c>
      <c r="I368" s="175">
        <v>14.27</v>
      </c>
      <c r="J368" s="174">
        <v>0</v>
      </c>
      <c r="K368" s="174">
        <v>10.8</v>
      </c>
      <c r="L368" s="246">
        <f t="shared" si="18"/>
        <v>330.86</v>
      </c>
      <c r="M368" s="187" t="s">
        <v>1570</v>
      </c>
      <c r="N368" s="188">
        <v>6</v>
      </c>
      <c r="O368" s="263">
        <v>10.8</v>
      </c>
      <c r="P368" s="247" t="s">
        <v>1557</v>
      </c>
      <c r="Q368" s="247" t="s">
        <v>662</v>
      </c>
      <c r="R368" s="247" t="s">
        <v>662</v>
      </c>
      <c r="S368" s="247" t="s">
        <v>662</v>
      </c>
      <c r="T368" s="259" t="s">
        <v>1570</v>
      </c>
      <c r="U368" s="247">
        <v>6</v>
      </c>
      <c r="V368" s="248">
        <v>0</v>
      </c>
      <c r="W368" s="249" t="s">
        <v>1557</v>
      </c>
      <c r="X368" s="250">
        <v>1.979875E-2</v>
      </c>
      <c r="Y368" s="251" t="s">
        <v>1557</v>
      </c>
      <c r="Z368" s="252">
        <v>9.4563624999999998E-2</v>
      </c>
      <c r="AA368" s="253" t="s">
        <v>1557</v>
      </c>
      <c r="AB368" s="254">
        <v>1.6145825000000003E-2</v>
      </c>
      <c r="AC368" s="247" t="s">
        <v>1557</v>
      </c>
      <c r="AD368" s="255">
        <v>1</v>
      </c>
      <c r="AE368" s="255" t="s">
        <v>1557</v>
      </c>
      <c r="AF368" s="256">
        <v>6.9269899999999992E-3</v>
      </c>
      <c r="AG368" s="256" t="s">
        <v>1557</v>
      </c>
      <c r="AH368" s="257" t="s">
        <v>1572</v>
      </c>
      <c r="AI368" s="258" t="s">
        <v>662</v>
      </c>
    </row>
    <row r="369" spans="1:306" ht="18.75" customHeight="1" thickBot="1" x14ac:dyDescent="0.35">
      <c r="A369" s="209" t="s">
        <v>1897</v>
      </c>
      <c r="B369" s="128"/>
      <c r="C369" s="128"/>
      <c r="D369" s="197"/>
      <c r="E369" s="128"/>
      <c r="F369" s="128"/>
      <c r="G369" s="128"/>
      <c r="H369" s="128"/>
      <c r="I369" s="128"/>
      <c r="J369" s="128"/>
      <c r="K369" s="136"/>
      <c r="L369" s="128"/>
      <c r="M369" s="167"/>
      <c r="N369" s="167"/>
      <c r="O369" s="167"/>
      <c r="P369" s="167"/>
      <c r="Q369" s="167"/>
      <c r="R369" s="167"/>
      <c r="S369" s="167"/>
      <c r="T369" s="167"/>
      <c r="U369" s="167"/>
      <c r="V369" s="132"/>
      <c r="W369" s="133"/>
      <c r="X369" s="128"/>
      <c r="Y369" s="128"/>
      <c r="Z369" s="132"/>
      <c r="AA369" s="133"/>
      <c r="AB369" s="128"/>
      <c r="AC369" s="128"/>
      <c r="AD369" s="167"/>
      <c r="AE369" s="167"/>
      <c r="AF369" s="128"/>
      <c r="AG369" s="128"/>
      <c r="AH369" s="167"/>
      <c r="AI369" s="167"/>
    </row>
    <row r="370" spans="1:306" ht="18.75" customHeight="1" thickBot="1" x14ac:dyDescent="0.35">
      <c r="A370" s="211" t="s">
        <v>1892</v>
      </c>
      <c r="B370" s="121">
        <v>4465407</v>
      </c>
      <c r="C370" s="121" t="s">
        <v>1898</v>
      </c>
      <c r="D370" s="177">
        <v>252.85</v>
      </c>
      <c r="E370" s="174">
        <v>0</v>
      </c>
      <c r="F370" s="176">
        <v>0</v>
      </c>
      <c r="G370" s="176">
        <f t="shared" si="17"/>
        <v>252.85</v>
      </c>
      <c r="H370" s="177">
        <v>252.85</v>
      </c>
      <c r="I370" s="177">
        <v>14.27</v>
      </c>
      <c r="J370" s="174">
        <v>0</v>
      </c>
      <c r="K370" s="176">
        <v>7.2</v>
      </c>
      <c r="L370" s="178">
        <f t="shared" ref="L370:L376" si="21">SUM(H370:K370)</f>
        <v>274.32</v>
      </c>
      <c r="M370" s="146" t="s">
        <v>1570</v>
      </c>
      <c r="N370" s="147">
        <v>4</v>
      </c>
      <c r="O370" s="148">
        <v>7.2</v>
      </c>
      <c r="P370" s="159" t="s">
        <v>1557</v>
      </c>
      <c r="Q370" s="159" t="s">
        <v>662</v>
      </c>
      <c r="R370" s="159" t="s">
        <v>662</v>
      </c>
      <c r="S370" s="159" t="s">
        <v>662</v>
      </c>
      <c r="T370" s="166" t="s">
        <v>1570</v>
      </c>
      <c r="U370" s="159">
        <v>4</v>
      </c>
      <c r="V370" s="145">
        <v>0</v>
      </c>
      <c r="W370" s="152" t="s">
        <v>1557</v>
      </c>
      <c r="X370" s="153">
        <v>3.9442274999999999E-2</v>
      </c>
      <c r="Y370" s="154" t="s">
        <v>662</v>
      </c>
      <c r="Z370" s="156">
        <v>0.16081804999999999</v>
      </c>
      <c r="AA370" s="157" t="s">
        <v>662</v>
      </c>
      <c r="AB370" s="158">
        <v>6.1912000000000002E-2</v>
      </c>
      <c r="AC370" s="159" t="s">
        <v>1557</v>
      </c>
      <c r="AD370" s="155">
        <v>0.99012410000000006</v>
      </c>
      <c r="AE370" s="155" t="s">
        <v>1557</v>
      </c>
      <c r="AF370" s="160">
        <v>1.2222230000000001E-2</v>
      </c>
      <c r="AG370" s="160" t="s">
        <v>1557</v>
      </c>
      <c r="AH370" s="168" t="s">
        <v>1572</v>
      </c>
      <c r="AI370" s="169" t="s">
        <v>662</v>
      </c>
    </row>
    <row r="371" spans="1:306" ht="18.75" customHeight="1" thickBot="1" x14ac:dyDescent="0.35">
      <c r="A371" s="125" t="s">
        <v>1894</v>
      </c>
      <c r="B371" s="121">
        <v>4471806</v>
      </c>
      <c r="C371" s="121" t="s">
        <v>1898</v>
      </c>
      <c r="D371" s="177">
        <v>245.33</v>
      </c>
      <c r="E371" s="174">
        <v>0</v>
      </c>
      <c r="F371" s="176">
        <v>3.6</v>
      </c>
      <c r="G371" s="176">
        <f t="shared" si="17"/>
        <v>248.93</v>
      </c>
      <c r="H371" s="177">
        <v>245.33</v>
      </c>
      <c r="I371" s="177">
        <v>14.27</v>
      </c>
      <c r="J371" s="174">
        <v>0</v>
      </c>
      <c r="K371" s="176">
        <v>7.2</v>
      </c>
      <c r="L371" s="178">
        <f t="shared" si="21"/>
        <v>266.8</v>
      </c>
      <c r="M371" s="146" t="s">
        <v>1570</v>
      </c>
      <c r="N371" s="147">
        <v>4</v>
      </c>
      <c r="O371" s="148">
        <v>7.2</v>
      </c>
      <c r="P371" s="159" t="s">
        <v>1557</v>
      </c>
      <c r="Q371" s="159" t="s">
        <v>662</v>
      </c>
      <c r="R371" s="159" t="s">
        <v>662</v>
      </c>
      <c r="S371" s="159" t="s">
        <v>662</v>
      </c>
      <c r="T371" s="166" t="s">
        <v>1570</v>
      </c>
      <c r="U371" s="159">
        <v>4</v>
      </c>
      <c r="V371" s="145">
        <v>7.0436499999999994E-3</v>
      </c>
      <c r="W371" s="152" t="s">
        <v>662</v>
      </c>
      <c r="X371" s="153">
        <v>6.0842674999999999E-2</v>
      </c>
      <c r="Y371" s="154" t="s">
        <v>662</v>
      </c>
      <c r="Z371" s="156">
        <v>0.1092019</v>
      </c>
      <c r="AA371" s="157" t="s">
        <v>662</v>
      </c>
      <c r="AB371" s="158">
        <v>5.4999999999999993E-2</v>
      </c>
      <c r="AC371" s="159" t="s">
        <v>1557</v>
      </c>
      <c r="AD371" s="155">
        <v>0.98726833000000003</v>
      </c>
      <c r="AE371" s="155" t="s">
        <v>1557</v>
      </c>
      <c r="AF371" s="160">
        <v>1.400786E-2</v>
      </c>
      <c r="AG371" s="160" t="s">
        <v>1557</v>
      </c>
      <c r="AH371" s="168">
        <v>0.755</v>
      </c>
      <c r="AI371" s="169" t="s">
        <v>1557</v>
      </c>
    </row>
    <row r="372" spans="1:306" ht="18.75" customHeight="1" thickBot="1" x14ac:dyDescent="0.35">
      <c r="A372" s="125" t="s">
        <v>1895</v>
      </c>
      <c r="B372" s="121">
        <v>4462904</v>
      </c>
      <c r="C372" s="121" t="s">
        <v>1898</v>
      </c>
      <c r="D372" s="177">
        <v>238.56</v>
      </c>
      <c r="E372" s="174">
        <v>0</v>
      </c>
      <c r="F372" s="186">
        <v>9</v>
      </c>
      <c r="G372" s="176">
        <f t="shared" si="17"/>
        <v>247.56</v>
      </c>
      <c r="H372" s="177">
        <v>238.56</v>
      </c>
      <c r="I372" s="177">
        <v>14.27</v>
      </c>
      <c r="J372" s="174">
        <v>0</v>
      </c>
      <c r="K372" s="176">
        <v>9</v>
      </c>
      <c r="L372" s="178">
        <f t="shared" si="21"/>
        <v>261.83000000000004</v>
      </c>
      <c r="M372" s="146" t="s">
        <v>1570</v>
      </c>
      <c r="N372" s="147">
        <v>5</v>
      </c>
      <c r="O372" s="148">
        <v>9</v>
      </c>
      <c r="P372" s="159" t="s">
        <v>1557</v>
      </c>
      <c r="Q372" s="159" t="s">
        <v>662</v>
      </c>
      <c r="R372" s="159" t="s">
        <v>662</v>
      </c>
      <c r="S372" s="159" t="s">
        <v>662</v>
      </c>
      <c r="T372" s="166" t="s">
        <v>1570</v>
      </c>
      <c r="U372" s="159">
        <v>5</v>
      </c>
      <c r="V372" s="145">
        <v>0</v>
      </c>
      <c r="W372" s="152" t="s">
        <v>1557</v>
      </c>
      <c r="X372" s="153">
        <v>3.6965125000000001E-2</v>
      </c>
      <c r="Y372" s="154" t="s">
        <v>662</v>
      </c>
      <c r="Z372" s="156">
        <v>1.5734249999999998E-2</v>
      </c>
      <c r="AA372" s="157" t="s">
        <v>1557</v>
      </c>
      <c r="AB372" s="158">
        <v>3.0112999999999997E-2</v>
      </c>
      <c r="AC372" s="159" t="s">
        <v>1557</v>
      </c>
      <c r="AD372" s="155">
        <v>0.99519230999999997</v>
      </c>
      <c r="AE372" s="155" t="s">
        <v>1557</v>
      </c>
      <c r="AF372" s="160">
        <v>2.006163E-2</v>
      </c>
      <c r="AG372" s="160" t="s">
        <v>662</v>
      </c>
      <c r="AH372" s="168">
        <v>0.80499999999999994</v>
      </c>
      <c r="AI372" s="169" t="s">
        <v>1557</v>
      </c>
    </row>
    <row r="373" spans="1:306" s="135" customFormat="1" ht="18.75" customHeight="1" thickBot="1" x14ac:dyDescent="0.35">
      <c r="A373" s="125" t="s">
        <v>526</v>
      </c>
      <c r="B373" s="121">
        <v>4497309</v>
      </c>
      <c r="C373" s="121" t="s">
        <v>1898</v>
      </c>
      <c r="D373" s="177">
        <v>243.29</v>
      </c>
      <c r="E373" s="174">
        <v>0</v>
      </c>
      <c r="F373" s="176">
        <v>10.8</v>
      </c>
      <c r="G373" s="176">
        <f t="shared" si="17"/>
        <v>254.09</v>
      </c>
      <c r="H373" s="177">
        <v>243.29</v>
      </c>
      <c r="I373" s="177">
        <v>14.27</v>
      </c>
      <c r="J373" s="174">
        <v>0</v>
      </c>
      <c r="K373" s="176">
        <v>7.2</v>
      </c>
      <c r="L373" s="178">
        <f t="shared" si="21"/>
        <v>264.76</v>
      </c>
      <c r="M373" s="146" t="s">
        <v>1570</v>
      </c>
      <c r="N373" s="147">
        <v>4</v>
      </c>
      <c r="O373" s="148">
        <v>7.2</v>
      </c>
      <c r="P373" s="159" t="s">
        <v>1557</v>
      </c>
      <c r="Q373" s="159" t="s">
        <v>662</v>
      </c>
      <c r="R373" s="159" t="s">
        <v>662</v>
      </c>
      <c r="S373" s="159" t="s">
        <v>662</v>
      </c>
      <c r="T373" s="166" t="s">
        <v>1570</v>
      </c>
      <c r="U373" s="159">
        <v>4</v>
      </c>
      <c r="V373" s="145">
        <v>0</v>
      </c>
      <c r="W373" s="152" t="s">
        <v>1557</v>
      </c>
      <c r="X373" s="153">
        <v>1.7247099999999998E-2</v>
      </c>
      <c r="Y373" s="154" t="s">
        <v>1557</v>
      </c>
      <c r="Z373" s="156">
        <v>0.12086397500000001</v>
      </c>
      <c r="AA373" s="157" t="s">
        <v>662</v>
      </c>
      <c r="AB373" s="158">
        <v>0.101570225</v>
      </c>
      <c r="AC373" s="159" t="s">
        <v>662</v>
      </c>
      <c r="AD373" s="155">
        <v>1</v>
      </c>
      <c r="AE373" s="155" t="s">
        <v>1557</v>
      </c>
      <c r="AF373" s="160">
        <v>2.3461880000000001E-2</v>
      </c>
      <c r="AG373" s="160" t="s">
        <v>662</v>
      </c>
      <c r="AH373" s="168">
        <v>0.79500000000000004</v>
      </c>
      <c r="AI373" s="169" t="s">
        <v>1557</v>
      </c>
    </row>
    <row r="374" spans="1:306" ht="18.75" customHeight="1" thickBot="1" x14ac:dyDescent="0.35">
      <c r="A374" s="125" t="s">
        <v>557</v>
      </c>
      <c r="B374" s="121">
        <v>4485408</v>
      </c>
      <c r="C374" s="121" t="s">
        <v>1898</v>
      </c>
      <c r="D374" s="177">
        <v>240.44</v>
      </c>
      <c r="E374" s="174">
        <v>0</v>
      </c>
      <c r="F374" s="176">
        <v>5.4</v>
      </c>
      <c r="G374" s="176">
        <f t="shared" si="17"/>
        <v>245.84</v>
      </c>
      <c r="H374" s="177">
        <v>240.44</v>
      </c>
      <c r="I374" s="177">
        <v>14.27</v>
      </c>
      <c r="J374" s="174">
        <v>0</v>
      </c>
      <c r="K374" s="176">
        <v>7.2</v>
      </c>
      <c r="L374" s="178">
        <f t="shared" si="21"/>
        <v>261.91000000000003</v>
      </c>
      <c r="M374" s="146" t="s">
        <v>1570</v>
      </c>
      <c r="N374" s="147">
        <v>4</v>
      </c>
      <c r="O374" s="148">
        <v>7.2</v>
      </c>
      <c r="P374" s="159" t="s">
        <v>1557</v>
      </c>
      <c r="Q374" s="159" t="s">
        <v>662</v>
      </c>
      <c r="R374" s="159" t="s">
        <v>662</v>
      </c>
      <c r="S374" s="159" t="s">
        <v>662</v>
      </c>
      <c r="T374" s="166" t="s">
        <v>1570</v>
      </c>
      <c r="U374" s="159">
        <v>4</v>
      </c>
      <c r="V374" s="145">
        <v>0</v>
      </c>
      <c r="W374" s="152" t="s">
        <v>1557</v>
      </c>
      <c r="X374" s="153">
        <v>1.752275E-2</v>
      </c>
      <c r="Y374" s="154" t="s">
        <v>1557</v>
      </c>
      <c r="Z374" s="156">
        <v>6.1031500000000009E-2</v>
      </c>
      <c r="AA374" s="157" t="s">
        <v>1557</v>
      </c>
      <c r="AB374" s="158">
        <v>0.113279425</v>
      </c>
      <c r="AC374" s="159" t="s">
        <v>662</v>
      </c>
      <c r="AD374" s="155">
        <v>0.93094405499999988</v>
      </c>
      <c r="AE374" s="155" t="s">
        <v>662</v>
      </c>
      <c r="AF374" s="160">
        <v>1.904875E-2</v>
      </c>
      <c r="AG374" s="160" t="s">
        <v>662</v>
      </c>
      <c r="AH374" s="168">
        <v>0.83499999999999996</v>
      </c>
      <c r="AI374" s="169" t="s">
        <v>1557</v>
      </c>
    </row>
    <row r="375" spans="1:306" ht="18.75" customHeight="1" thickBot="1" x14ac:dyDescent="0.35">
      <c r="A375" s="125" t="s">
        <v>559</v>
      </c>
      <c r="B375" s="121">
        <v>286176</v>
      </c>
      <c r="C375" s="121" t="s">
        <v>1898</v>
      </c>
      <c r="D375" s="177">
        <v>250.01</v>
      </c>
      <c r="E375" s="174">
        <v>0</v>
      </c>
      <c r="F375" s="176">
        <v>7.2</v>
      </c>
      <c r="G375" s="176">
        <f t="shared" si="17"/>
        <v>257.20999999999998</v>
      </c>
      <c r="H375" s="177">
        <v>250.01</v>
      </c>
      <c r="I375" s="177">
        <v>14.27</v>
      </c>
      <c r="J375" s="174">
        <v>0</v>
      </c>
      <c r="K375" s="176">
        <v>12.6</v>
      </c>
      <c r="L375" s="178">
        <f t="shared" si="21"/>
        <v>276.88</v>
      </c>
      <c r="M375" s="146" t="s">
        <v>1570</v>
      </c>
      <c r="N375" s="147">
        <v>7</v>
      </c>
      <c r="O375" s="148">
        <v>12.6</v>
      </c>
      <c r="P375" s="159" t="s">
        <v>1557</v>
      </c>
      <c r="Q375" s="159" t="s">
        <v>662</v>
      </c>
      <c r="R375" s="159" t="s">
        <v>662</v>
      </c>
      <c r="S375" s="159" t="s">
        <v>662</v>
      </c>
      <c r="T375" s="166" t="s">
        <v>1570</v>
      </c>
      <c r="U375" s="159">
        <v>7</v>
      </c>
      <c r="V375" s="145">
        <v>0</v>
      </c>
      <c r="W375" s="152" t="s">
        <v>1557</v>
      </c>
      <c r="X375" s="153">
        <v>1.8073599999999999E-2</v>
      </c>
      <c r="Y375" s="154" t="s">
        <v>1557</v>
      </c>
      <c r="Z375" s="156">
        <v>3.7901550000000006E-2</v>
      </c>
      <c r="AA375" s="157" t="s">
        <v>1557</v>
      </c>
      <c r="AB375" s="158">
        <v>6.7840899999999996E-2</v>
      </c>
      <c r="AC375" s="159" t="s">
        <v>1557</v>
      </c>
      <c r="AD375" s="155">
        <v>0.98581560499999998</v>
      </c>
      <c r="AE375" s="155" t="s">
        <v>1557</v>
      </c>
      <c r="AF375" s="160">
        <v>1.391769E-2</v>
      </c>
      <c r="AG375" s="160" t="s">
        <v>1557</v>
      </c>
      <c r="AH375" s="168">
        <v>0.84000000000000008</v>
      </c>
      <c r="AI375" s="169" t="s">
        <v>1557</v>
      </c>
    </row>
    <row r="376" spans="1:306" s="245" customFormat="1" ht="17.25" customHeight="1" thickBot="1" x14ac:dyDescent="0.35">
      <c r="A376" s="264" t="s">
        <v>1896</v>
      </c>
      <c r="B376" s="265">
        <v>4478703</v>
      </c>
      <c r="C376" s="121" t="s">
        <v>1898</v>
      </c>
      <c r="D376" s="177">
        <v>248.05</v>
      </c>
      <c r="E376" s="174">
        <v>0</v>
      </c>
      <c r="F376" s="174">
        <v>7.2</v>
      </c>
      <c r="G376" s="176">
        <f t="shared" si="17"/>
        <v>255.25</v>
      </c>
      <c r="H376" s="177">
        <v>248.05</v>
      </c>
      <c r="I376" s="175">
        <v>14.27</v>
      </c>
      <c r="J376" s="174">
        <v>0</v>
      </c>
      <c r="K376" s="174">
        <v>10.8</v>
      </c>
      <c r="L376" s="246">
        <f t="shared" si="21"/>
        <v>273.12</v>
      </c>
      <c r="M376" s="187" t="s">
        <v>1570</v>
      </c>
      <c r="N376" s="188">
        <v>6</v>
      </c>
      <c r="O376" s="189">
        <v>10.8</v>
      </c>
      <c r="P376" s="247" t="s">
        <v>1557</v>
      </c>
      <c r="Q376" s="247" t="s">
        <v>662</v>
      </c>
      <c r="R376" s="247" t="s">
        <v>662</v>
      </c>
      <c r="S376" s="247" t="s">
        <v>662</v>
      </c>
      <c r="T376" s="259" t="s">
        <v>1570</v>
      </c>
      <c r="U376" s="247">
        <v>6</v>
      </c>
      <c r="V376" s="248">
        <v>0</v>
      </c>
      <c r="W376" s="249" t="s">
        <v>1557</v>
      </c>
      <c r="X376" s="250">
        <v>1.979875E-2</v>
      </c>
      <c r="Y376" s="251" t="s">
        <v>1557</v>
      </c>
      <c r="Z376" s="252">
        <v>9.4563624999999998E-2</v>
      </c>
      <c r="AA376" s="253" t="s">
        <v>1557</v>
      </c>
      <c r="AB376" s="254">
        <v>1.6145825000000003E-2</v>
      </c>
      <c r="AC376" s="247" t="s">
        <v>1557</v>
      </c>
      <c r="AD376" s="255">
        <v>1</v>
      </c>
      <c r="AE376" s="255" t="s">
        <v>1557</v>
      </c>
      <c r="AF376" s="256">
        <v>6.9269899999999992E-3</v>
      </c>
      <c r="AG376" s="256" t="s">
        <v>1557</v>
      </c>
      <c r="AH376" s="257" t="s">
        <v>1572</v>
      </c>
      <c r="AI376" s="258" t="s">
        <v>662</v>
      </c>
    </row>
    <row r="377" spans="1:306" ht="19.95" customHeight="1" thickBot="1" x14ac:dyDescent="0.35">
      <c r="A377" s="214" t="s">
        <v>1683</v>
      </c>
      <c r="B377" s="136"/>
      <c r="C377" s="136"/>
      <c r="D377" s="198"/>
      <c r="E377" s="136"/>
      <c r="F377" s="136"/>
      <c r="G377" s="128"/>
      <c r="H377" s="199"/>
      <c r="I377" s="136"/>
      <c r="J377" s="136"/>
      <c r="K377" s="136"/>
      <c r="L377" s="136"/>
      <c r="M377" s="167"/>
      <c r="N377" s="167"/>
      <c r="O377" s="167"/>
      <c r="P377" s="167"/>
      <c r="Q377" s="167"/>
      <c r="R377" s="167"/>
      <c r="S377" s="167"/>
      <c r="T377" s="167"/>
      <c r="U377" s="167"/>
      <c r="V377" s="128"/>
      <c r="W377" s="128"/>
      <c r="X377" s="128"/>
      <c r="Y377" s="128"/>
      <c r="Z377" s="167"/>
      <c r="AA377" s="167"/>
      <c r="AB377" s="128"/>
      <c r="AC377" s="128"/>
      <c r="AD377" s="167"/>
      <c r="AE377" s="167"/>
      <c r="AF377" s="128"/>
      <c r="AG377" s="128"/>
      <c r="AH377" s="167"/>
      <c r="AI377" s="167"/>
    </row>
    <row r="378" spans="1:306" ht="27.75" customHeight="1" thickBot="1" x14ac:dyDescent="0.35">
      <c r="A378" s="210" t="s">
        <v>1920</v>
      </c>
      <c r="B378" s="121">
        <v>874167</v>
      </c>
      <c r="C378" s="126" t="s">
        <v>1683</v>
      </c>
      <c r="D378" s="177">
        <v>439.25</v>
      </c>
      <c r="E378" s="177">
        <v>13.67</v>
      </c>
      <c r="F378" s="177">
        <v>0</v>
      </c>
      <c r="G378" s="176">
        <f t="shared" si="17"/>
        <v>452.92</v>
      </c>
      <c r="H378" s="177">
        <v>451.38</v>
      </c>
      <c r="I378" s="176">
        <v>0</v>
      </c>
      <c r="J378" s="177">
        <v>13.67</v>
      </c>
      <c r="K378" s="176">
        <v>0</v>
      </c>
      <c r="L378" s="176">
        <f t="shared" si="18"/>
        <v>465.05</v>
      </c>
      <c r="M378" s="146" t="s">
        <v>1903</v>
      </c>
      <c r="N378" s="147" t="s">
        <v>1680</v>
      </c>
      <c r="O378" s="148">
        <v>0</v>
      </c>
      <c r="P378" s="221" t="s">
        <v>1557</v>
      </c>
      <c r="Q378" s="221" t="s">
        <v>662</v>
      </c>
      <c r="R378" s="221" t="s">
        <v>662</v>
      </c>
      <c r="S378" s="221" t="s">
        <v>662</v>
      </c>
      <c r="T378" s="221" t="s">
        <v>1571</v>
      </c>
      <c r="U378" s="159" t="s">
        <v>1680</v>
      </c>
      <c r="V378" s="145">
        <v>0</v>
      </c>
      <c r="W378" s="152" t="s">
        <v>1557</v>
      </c>
      <c r="X378" s="153">
        <v>9.3057499999999981E-3</v>
      </c>
      <c r="Y378" s="154" t="s">
        <v>1557</v>
      </c>
      <c r="Z378" s="156">
        <v>0.14439627499999999</v>
      </c>
      <c r="AA378" s="157" t="s">
        <v>662</v>
      </c>
      <c r="AB378" s="158">
        <v>0.1145675</v>
      </c>
      <c r="AC378" s="159" t="s">
        <v>662</v>
      </c>
      <c r="AD378" s="155">
        <v>1</v>
      </c>
      <c r="AE378" s="155" t="s">
        <v>1557</v>
      </c>
      <c r="AF378" s="160">
        <v>2.0707569999999998E-2</v>
      </c>
      <c r="AG378" s="160" t="s">
        <v>662</v>
      </c>
      <c r="AH378" s="168">
        <v>0.95</v>
      </c>
      <c r="AI378" s="169" t="s">
        <v>1557</v>
      </c>
    </row>
    <row r="379" spans="1:306" ht="24.75" customHeight="1" thickBot="1" x14ac:dyDescent="0.35">
      <c r="A379" s="123" t="s">
        <v>1899</v>
      </c>
      <c r="B379" s="121">
        <v>889717</v>
      </c>
      <c r="C379" s="126" t="s">
        <v>1683</v>
      </c>
      <c r="D379" s="177">
        <v>439.25</v>
      </c>
      <c r="E379" s="177">
        <v>13.67</v>
      </c>
      <c r="F379" s="177">
        <v>0</v>
      </c>
      <c r="G379" s="176">
        <f t="shared" si="17"/>
        <v>452.92</v>
      </c>
      <c r="H379" s="177">
        <v>451.38</v>
      </c>
      <c r="I379" s="176">
        <v>0</v>
      </c>
      <c r="J379" s="177">
        <v>13.67</v>
      </c>
      <c r="K379" s="176">
        <v>0</v>
      </c>
      <c r="L379" s="176">
        <f t="shared" si="18"/>
        <v>465.05</v>
      </c>
      <c r="M379" s="146" t="s">
        <v>1903</v>
      </c>
      <c r="N379" s="147" t="s">
        <v>1680</v>
      </c>
      <c r="O379" s="148">
        <v>0</v>
      </c>
      <c r="P379" s="221" t="s">
        <v>1557</v>
      </c>
      <c r="Q379" s="221" t="s">
        <v>662</v>
      </c>
      <c r="R379" s="221" t="s">
        <v>662</v>
      </c>
      <c r="S379" s="221" t="s">
        <v>662</v>
      </c>
      <c r="T379" s="221" t="s">
        <v>1571</v>
      </c>
      <c r="U379" s="159" t="s">
        <v>1680</v>
      </c>
      <c r="V379" s="145">
        <v>0</v>
      </c>
      <c r="W379" s="152" t="s">
        <v>1557</v>
      </c>
      <c r="X379" s="153">
        <v>3.3783750000000003E-3</v>
      </c>
      <c r="Y379" s="154" t="s">
        <v>1557</v>
      </c>
      <c r="Z379" s="156">
        <v>0.1091939</v>
      </c>
      <c r="AA379" s="157" t="s">
        <v>662</v>
      </c>
      <c r="AB379" s="158">
        <v>6.5981974999999998E-2</v>
      </c>
      <c r="AC379" s="159" t="s">
        <v>1557</v>
      </c>
      <c r="AD379" s="155">
        <v>0.9939759050000001</v>
      </c>
      <c r="AE379" s="155" t="s">
        <v>1557</v>
      </c>
      <c r="AF379" s="160">
        <v>1.2855559999999999E-2</v>
      </c>
      <c r="AG379" s="160" t="s">
        <v>1557</v>
      </c>
      <c r="AH379" s="168">
        <v>0.78</v>
      </c>
      <c r="AI379" s="169" t="s">
        <v>1557</v>
      </c>
    </row>
    <row r="380" spans="1:306" ht="21.75" customHeight="1" thickBot="1" x14ac:dyDescent="0.35">
      <c r="A380" s="123"/>
      <c r="B380" s="121"/>
      <c r="C380" s="126"/>
      <c r="D380" s="177"/>
      <c r="E380" s="177"/>
      <c r="F380" s="177"/>
      <c r="G380" s="176"/>
      <c r="H380" s="177"/>
      <c r="I380" s="285"/>
      <c r="J380" s="286"/>
      <c r="K380" s="287"/>
      <c r="L380" s="287"/>
      <c r="M380" s="288"/>
      <c r="N380" s="147"/>
      <c r="O380" s="148"/>
      <c r="P380" s="221"/>
      <c r="Q380" s="221"/>
      <c r="R380" s="221"/>
      <c r="S380" s="221"/>
      <c r="T380" s="221"/>
      <c r="U380" s="159"/>
      <c r="V380" s="145"/>
      <c r="W380" s="152"/>
      <c r="X380" s="153"/>
      <c r="Y380" s="154"/>
      <c r="Z380" s="156"/>
      <c r="AA380" s="157"/>
      <c r="AB380" s="158"/>
      <c r="AC380" s="159"/>
      <c r="AD380" s="155"/>
      <c r="AE380" s="155"/>
      <c r="AF380" s="160"/>
      <c r="AG380" s="160"/>
      <c r="AH380" s="168"/>
      <c r="AI380" s="169"/>
    </row>
    <row r="381" spans="1:306" ht="19.95" customHeight="1" thickBot="1" x14ac:dyDescent="0.35">
      <c r="A381" s="214" t="s">
        <v>1965</v>
      </c>
      <c r="B381" s="136"/>
      <c r="C381" s="136"/>
      <c r="D381" s="198"/>
      <c r="E381" s="136"/>
      <c r="F381" s="136"/>
      <c r="G381" s="128"/>
      <c r="H381" s="136"/>
      <c r="I381" s="400" t="s">
        <v>1964</v>
      </c>
      <c r="J381" s="401"/>
      <c r="K381" s="401"/>
      <c r="L381" s="402"/>
      <c r="M381" s="402"/>
      <c r="N381" s="167"/>
      <c r="O381" s="167"/>
      <c r="P381" s="167"/>
      <c r="Q381" s="167"/>
      <c r="R381" s="167"/>
      <c r="S381" s="167"/>
      <c r="T381" s="167"/>
      <c r="U381" s="167"/>
      <c r="V381" s="128"/>
      <c r="W381" s="128"/>
      <c r="X381" s="128"/>
      <c r="Y381" s="128"/>
      <c r="Z381" s="167"/>
      <c r="AA381" s="167"/>
      <c r="AB381" s="128"/>
      <c r="AC381" s="128"/>
      <c r="AD381" s="167"/>
      <c r="AE381" s="167"/>
      <c r="AF381" s="128"/>
      <c r="AG381" s="128"/>
      <c r="AH381" s="167"/>
      <c r="AI381" s="167"/>
    </row>
    <row r="382" spans="1:306" ht="95.1" customHeight="1" thickBot="1" x14ac:dyDescent="0.35">
      <c r="A382" s="109" t="s">
        <v>1694</v>
      </c>
      <c r="B382" s="110" t="s">
        <v>1695</v>
      </c>
      <c r="C382" s="110" t="s">
        <v>1696</v>
      </c>
      <c r="D382" s="161"/>
      <c r="E382" s="161"/>
      <c r="F382" s="161"/>
      <c r="G382" s="161"/>
      <c r="H382" s="284" t="s">
        <v>1966</v>
      </c>
      <c r="I382" s="283" t="s">
        <v>1701</v>
      </c>
      <c r="J382" s="283" t="s">
        <v>1698</v>
      </c>
      <c r="K382" s="283" t="s">
        <v>1702</v>
      </c>
      <c r="L382" s="283" t="s">
        <v>1963</v>
      </c>
      <c r="M382" s="149" t="s">
        <v>1704</v>
      </c>
      <c r="N382" s="150" t="s">
        <v>1705</v>
      </c>
      <c r="O382" s="151" t="s">
        <v>1706</v>
      </c>
      <c r="P382" s="162" t="s">
        <v>1707</v>
      </c>
      <c r="Q382" s="162" t="s">
        <v>1653</v>
      </c>
      <c r="R382" s="162" t="s">
        <v>1654</v>
      </c>
      <c r="S382" s="163" t="s">
        <v>1655</v>
      </c>
      <c r="T382" s="164" t="s">
        <v>6</v>
      </c>
      <c r="U382" s="165" t="s">
        <v>1708</v>
      </c>
      <c r="V382" s="111" t="s">
        <v>1</v>
      </c>
      <c r="W382" s="112" t="s">
        <v>1709</v>
      </c>
      <c r="X382" s="113" t="s">
        <v>1</v>
      </c>
      <c r="Y382" s="114" t="s">
        <v>1709</v>
      </c>
      <c r="Z382" s="115" t="s">
        <v>1</v>
      </c>
      <c r="AA382" s="116" t="s">
        <v>1709</v>
      </c>
      <c r="AB382" s="117" t="s">
        <v>1</v>
      </c>
      <c r="AC382" s="118" t="s">
        <v>2</v>
      </c>
      <c r="AD382" s="190" t="s">
        <v>1</v>
      </c>
      <c r="AE382" s="190" t="s">
        <v>1709</v>
      </c>
      <c r="AF382" s="119" t="s">
        <v>1</v>
      </c>
      <c r="AG382" s="119" t="s">
        <v>2</v>
      </c>
      <c r="AH382" s="120" t="s">
        <v>1710</v>
      </c>
      <c r="AI382" s="120" t="s">
        <v>1711</v>
      </c>
    </row>
    <row r="383" spans="1:306" s="172" customFormat="1" ht="18.75" customHeight="1" thickBot="1" x14ac:dyDescent="0.35">
      <c r="A383" s="123" t="s">
        <v>1591</v>
      </c>
      <c r="B383" s="121">
        <v>742546</v>
      </c>
      <c r="C383" s="124" t="s">
        <v>1682</v>
      </c>
      <c r="D383" s="177"/>
      <c r="E383" s="175"/>
      <c r="F383" s="174"/>
      <c r="G383" s="176"/>
      <c r="H383" s="289">
        <v>743.61</v>
      </c>
      <c r="I383" s="289">
        <v>14.27</v>
      </c>
      <c r="J383" s="289">
        <v>0</v>
      </c>
      <c r="K383" s="289">
        <v>0</v>
      </c>
      <c r="L383" s="289">
        <f>H383+I383+J383+K383</f>
        <v>757.88</v>
      </c>
      <c r="M383" s="146" t="s">
        <v>1571</v>
      </c>
      <c r="N383" s="147" t="s">
        <v>1680</v>
      </c>
      <c r="O383" s="148">
        <v>0</v>
      </c>
      <c r="P383" s="159" t="s">
        <v>662</v>
      </c>
      <c r="Q383" s="159" t="s">
        <v>662</v>
      </c>
      <c r="R383" s="159" t="s">
        <v>1557</v>
      </c>
      <c r="S383" s="159" t="s">
        <v>662</v>
      </c>
      <c r="T383" s="166" t="s">
        <v>1571</v>
      </c>
      <c r="U383" s="159" t="s">
        <v>1680</v>
      </c>
      <c r="V383" s="145" t="s">
        <v>843</v>
      </c>
      <c r="W383" s="152" t="s">
        <v>662</v>
      </c>
      <c r="X383" s="153" t="s">
        <v>843</v>
      </c>
      <c r="Y383" s="154" t="s">
        <v>662</v>
      </c>
      <c r="Z383" s="156" t="s">
        <v>843</v>
      </c>
      <c r="AA383" s="157" t="s">
        <v>662</v>
      </c>
      <c r="AB383" s="158" t="s">
        <v>843</v>
      </c>
      <c r="AC383" s="159" t="s">
        <v>662</v>
      </c>
      <c r="AD383" s="155" t="s">
        <v>843</v>
      </c>
      <c r="AE383" s="155" t="s">
        <v>662</v>
      </c>
      <c r="AF383" s="160">
        <v>7.6611099999999996E-3</v>
      </c>
      <c r="AG383" s="160" t="s">
        <v>1557</v>
      </c>
      <c r="AH383" s="168" t="s">
        <v>1680</v>
      </c>
      <c r="AI383" s="169" t="s">
        <v>662</v>
      </c>
      <c r="AJ383" s="105"/>
      <c r="AK383" s="105"/>
      <c r="AL383" s="105"/>
      <c r="AM383" s="105"/>
      <c r="AN383" s="105"/>
      <c r="AO383" s="105"/>
      <c r="AP383" s="105"/>
      <c r="AQ383" s="105"/>
      <c r="AR383" s="105"/>
      <c r="AS383" s="105"/>
      <c r="AT383" s="105"/>
      <c r="AU383" s="105"/>
      <c r="AV383" s="105"/>
      <c r="AW383" s="105"/>
      <c r="AX383" s="105"/>
      <c r="AY383" s="105"/>
      <c r="AZ383" s="105"/>
      <c r="BA383" s="105"/>
      <c r="BB383" s="105"/>
      <c r="BC383" s="105"/>
      <c r="BD383" s="105"/>
      <c r="BE383" s="105"/>
      <c r="BF383" s="105"/>
      <c r="BG383" s="105"/>
      <c r="BH383" s="105"/>
      <c r="BI383" s="105"/>
      <c r="BJ383" s="105"/>
      <c r="BK383" s="105"/>
      <c r="BL383" s="105"/>
      <c r="BM383" s="105"/>
      <c r="BN383" s="105"/>
      <c r="BO383" s="105"/>
      <c r="BP383" s="105"/>
      <c r="BQ383" s="105"/>
      <c r="BR383" s="105"/>
      <c r="BS383" s="105"/>
      <c r="BT383" s="105"/>
      <c r="BU383" s="105"/>
      <c r="BV383" s="105"/>
      <c r="BW383" s="105"/>
      <c r="BX383" s="105"/>
      <c r="BY383" s="105"/>
      <c r="BZ383" s="105"/>
      <c r="CA383" s="105"/>
      <c r="CB383" s="105"/>
      <c r="CC383" s="105"/>
      <c r="CD383" s="105"/>
      <c r="CE383" s="105"/>
      <c r="CF383" s="105"/>
      <c r="CG383" s="105"/>
      <c r="CH383" s="105"/>
      <c r="CI383" s="105"/>
      <c r="CJ383" s="105"/>
      <c r="CK383" s="105"/>
      <c r="CL383" s="105"/>
      <c r="CM383" s="105"/>
      <c r="CN383" s="105"/>
      <c r="CO383" s="105"/>
      <c r="CP383" s="105"/>
      <c r="CQ383" s="105"/>
      <c r="CR383" s="105"/>
      <c r="CS383" s="105"/>
      <c r="CT383" s="105"/>
      <c r="CU383" s="105"/>
      <c r="CV383" s="105"/>
      <c r="CW383" s="105"/>
      <c r="CX383" s="105"/>
      <c r="CY383" s="105"/>
      <c r="CZ383" s="105"/>
      <c r="DA383" s="105"/>
      <c r="DB383" s="105"/>
      <c r="DC383" s="105"/>
      <c r="DD383" s="105"/>
      <c r="DE383" s="105"/>
      <c r="DF383" s="105"/>
      <c r="DG383" s="105"/>
      <c r="DH383" s="105"/>
      <c r="DI383" s="105"/>
      <c r="DJ383" s="105"/>
      <c r="DK383" s="105"/>
      <c r="DL383" s="105"/>
      <c r="DM383" s="105"/>
      <c r="DN383" s="105"/>
      <c r="DO383" s="105"/>
      <c r="DP383" s="105"/>
      <c r="DQ383" s="105"/>
      <c r="DR383" s="105"/>
      <c r="DS383" s="105"/>
      <c r="DT383" s="105"/>
      <c r="DU383" s="105"/>
      <c r="DV383" s="105"/>
      <c r="DW383" s="105"/>
      <c r="DX383" s="105"/>
      <c r="DY383" s="105"/>
      <c r="DZ383" s="105"/>
      <c r="EA383" s="105"/>
      <c r="EB383" s="105"/>
      <c r="EC383" s="105"/>
      <c r="ED383" s="105"/>
      <c r="EE383" s="105"/>
      <c r="EF383" s="105"/>
      <c r="EG383" s="105"/>
      <c r="EH383" s="105"/>
      <c r="EI383" s="105"/>
      <c r="EJ383" s="105"/>
      <c r="EK383" s="105"/>
      <c r="EL383" s="105"/>
      <c r="EM383" s="105"/>
      <c r="EN383" s="105"/>
      <c r="EO383" s="105"/>
      <c r="EP383" s="105"/>
      <c r="EQ383" s="105"/>
      <c r="ER383" s="105"/>
      <c r="ES383" s="105"/>
      <c r="ET383" s="105"/>
      <c r="EU383" s="105"/>
      <c r="EV383" s="105"/>
      <c r="EW383" s="105"/>
      <c r="EX383" s="105"/>
      <c r="EY383" s="105"/>
      <c r="EZ383" s="105"/>
      <c r="FA383" s="105"/>
      <c r="FB383" s="105"/>
      <c r="FC383" s="105"/>
      <c r="FD383" s="105"/>
      <c r="FE383" s="105"/>
      <c r="FF383" s="105"/>
      <c r="FG383" s="105"/>
      <c r="FH383" s="105"/>
      <c r="FI383" s="105"/>
      <c r="FJ383" s="105"/>
      <c r="FK383" s="105"/>
      <c r="FL383" s="105"/>
      <c r="FM383" s="105"/>
      <c r="FN383" s="105"/>
      <c r="FO383" s="105"/>
      <c r="FP383" s="105"/>
      <c r="FQ383" s="105"/>
      <c r="FR383" s="105"/>
      <c r="FS383" s="105"/>
      <c r="FT383" s="105"/>
      <c r="FU383" s="105"/>
      <c r="FV383" s="105"/>
      <c r="FW383" s="105"/>
      <c r="FX383" s="105"/>
      <c r="FY383" s="105"/>
      <c r="FZ383" s="105"/>
      <c r="GA383" s="105"/>
      <c r="GB383" s="105"/>
      <c r="GC383" s="105"/>
      <c r="GD383" s="105"/>
      <c r="GE383" s="105"/>
      <c r="GF383" s="105"/>
      <c r="GG383" s="105"/>
      <c r="GH383" s="105"/>
      <c r="GI383" s="105"/>
      <c r="GJ383" s="105"/>
      <c r="GK383" s="105"/>
      <c r="GL383" s="105"/>
      <c r="GM383" s="105"/>
      <c r="GN383" s="105"/>
      <c r="GO383" s="105"/>
      <c r="GP383" s="105"/>
      <c r="GQ383" s="105"/>
      <c r="GR383" s="105"/>
      <c r="GS383" s="105"/>
      <c r="GT383" s="105"/>
      <c r="GU383" s="105"/>
      <c r="GV383" s="105"/>
      <c r="GW383" s="105"/>
      <c r="GX383" s="105"/>
      <c r="GY383" s="105"/>
      <c r="GZ383" s="105"/>
      <c r="HA383" s="105"/>
      <c r="HB383" s="105"/>
      <c r="HC383" s="105"/>
      <c r="HD383" s="105"/>
      <c r="HE383" s="105"/>
      <c r="HF383" s="105"/>
      <c r="HG383" s="105"/>
      <c r="HH383" s="105"/>
      <c r="HI383" s="105"/>
      <c r="HJ383" s="105"/>
      <c r="HK383" s="105"/>
      <c r="HL383" s="105"/>
      <c r="HM383" s="105"/>
      <c r="HN383" s="105"/>
      <c r="HO383" s="105"/>
      <c r="HP383" s="105"/>
      <c r="HQ383" s="105"/>
      <c r="HR383" s="105"/>
      <c r="HS383" s="105"/>
      <c r="HT383" s="105"/>
      <c r="HU383" s="105"/>
      <c r="HV383" s="105"/>
      <c r="HW383" s="105"/>
      <c r="HX383" s="105"/>
      <c r="HY383" s="105"/>
      <c r="HZ383" s="105"/>
      <c r="IA383" s="105"/>
      <c r="IB383" s="105"/>
      <c r="IC383" s="105"/>
      <c r="ID383" s="105"/>
      <c r="IE383" s="105"/>
      <c r="IF383" s="105"/>
      <c r="IG383" s="105"/>
      <c r="IH383" s="105"/>
      <c r="II383" s="105"/>
      <c r="IJ383" s="105"/>
      <c r="IK383" s="105"/>
      <c r="IL383" s="105"/>
      <c r="IM383" s="105"/>
      <c r="IN383" s="105"/>
      <c r="IO383" s="105"/>
      <c r="IP383" s="105"/>
      <c r="IQ383" s="105"/>
      <c r="IR383" s="105"/>
      <c r="IS383" s="105"/>
      <c r="IT383" s="105"/>
      <c r="IU383" s="105"/>
      <c r="IV383" s="105"/>
      <c r="IW383" s="105"/>
      <c r="IX383" s="105"/>
      <c r="IY383" s="105"/>
      <c r="IZ383" s="105"/>
      <c r="JA383" s="105"/>
      <c r="JB383" s="105"/>
      <c r="JC383" s="105"/>
      <c r="JD383" s="105"/>
      <c r="JE383" s="105"/>
      <c r="JF383" s="105"/>
      <c r="JG383" s="105"/>
      <c r="JH383" s="105"/>
      <c r="JI383" s="105"/>
      <c r="JJ383" s="105"/>
      <c r="JK383" s="105"/>
      <c r="JL383" s="105"/>
      <c r="JM383" s="105"/>
      <c r="JN383" s="105"/>
      <c r="JO383" s="105"/>
      <c r="JP383" s="105"/>
      <c r="JQ383" s="105"/>
      <c r="JR383" s="105"/>
      <c r="JS383" s="105"/>
      <c r="JT383" s="105"/>
      <c r="JU383" s="105"/>
      <c r="JV383" s="105"/>
      <c r="JW383" s="105"/>
      <c r="JX383" s="105"/>
      <c r="JY383" s="105"/>
      <c r="JZ383" s="105"/>
      <c r="KA383" s="105"/>
      <c r="KB383" s="105"/>
      <c r="KC383" s="105"/>
      <c r="KD383" s="105"/>
      <c r="KE383" s="105"/>
      <c r="KF383" s="105"/>
      <c r="KG383" s="105"/>
      <c r="KH383" s="105"/>
      <c r="KI383" s="105"/>
      <c r="KJ383" s="105"/>
      <c r="KK383" s="105"/>
      <c r="KL383" s="105"/>
      <c r="KM383" s="105"/>
      <c r="KN383" s="105"/>
      <c r="KO383" s="105"/>
      <c r="KP383" s="105"/>
      <c r="KQ383" s="105"/>
      <c r="KR383" s="105"/>
      <c r="KS383" s="105"/>
      <c r="KT383" s="105"/>
    </row>
    <row r="384" spans="1:306" s="172" customFormat="1" ht="18.75" customHeight="1" thickBot="1" x14ac:dyDescent="0.35">
      <c r="A384" s="125" t="s">
        <v>1901</v>
      </c>
      <c r="B384" s="121">
        <v>4484002</v>
      </c>
      <c r="C384" s="124" t="s">
        <v>1682</v>
      </c>
      <c r="D384" s="177"/>
      <c r="E384" s="175"/>
      <c r="F384" s="175"/>
      <c r="G384" s="176"/>
      <c r="H384" s="289">
        <v>963.1</v>
      </c>
      <c r="I384" s="175">
        <v>14.27</v>
      </c>
      <c r="J384" s="175">
        <v>13.67</v>
      </c>
      <c r="K384" s="177">
        <v>3.6</v>
      </c>
      <c r="L384" s="289">
        <f>H384+I384+J384+K384</f>
        <v>994.64</v>
      </c>
      <c r="M384" s="146" t="s">
        <v>1570</v>
      </c>
      <c r="N384" s="147">
        <v>2</v>
      </c>
      <c r="O384" s="148">
        <v>3.6</v>
      </c>
      <c r="P384" s="159" t="s">
        <v>1557</v>
      </c>
      <c r="Q384" s="159" t="s">
        <v>662</v>
      </c>
      <c r="R384" s="159" t="s">
        <v>662</v>
      </c>
      <c r="S384" s="159" t="s">
        <v>662</v>
      </c>
      <c r="T384" s="166" t="s">
        <v>1570</v>
      </c>
      <c r="U384" s="159">
        <v>2</v>
      </c>
      <c r="V384" s="145">
        <v>4.0794999999999998E-2</v>
      </c>
      <c r="W384" s="152" t="s">
        <v>662</v>
      </c>
      <c r="X384" s="153">
        <v>1.0328175E-2</v>
      </c>
      <c r="Y384" s="154" t="s">
        <v>1557</v>
      </c>
      <c r="Z384" s="156">
        <v>0.19010645000000001</v>
      </c>
      <c r="AA384" s="157" t="s">
        <v>662</v>
      </c>
      <c r="AB384" s="158">
        <v>0.15846642499999999</v>
      </c>
      <c r="AC384" s="159" t="s">
        <v>662</v>
      </c>
      <c r="AD384" s="155">
        <v>0.99425287500000004</v>
      </c>
      <c r="AE384" s="155" t="s">
        <v>1557</v>
      </c>
      <c r="AF384" s="160">
        <v>1.858448E-2</v>
      </c>
      <c r="AG384" s="160" t="s">
        <v>662</v>
      </c>
      <c r="AH384" s="168" t="s">
        <v>1573</v>
      </c>
      <c r="AI384" s="169" t="s">
        <v>662</v>
      </c>
      <c r="AJ384" s="105"/>
      <c r="AK384" s="105"/>
      <c r="AL384" s="105"/>
      <c r="AM384" s="105"/>
      <c r="AN384" s="105"/>
      <c r="AO384" s="105"/>
      <c r="AP384" s="105"/>
      <c r="AQ384" s="105"/>
      <c r="AR384" s="105"/>
      <c r="AS384" s="105"/>
      <c r="AT384" s="105"/>
      <c r="AU384" s="105"/>
      <c r="AV384" s="105"/>
      <c r="AW384" s="105"/>
      <c r="AX384" s="105"/>
      <c r="AY384" s="105"/>
      <c r="AZ384" s="105"/>
      <c r="BA384" s="105"/>
      <c r="BB384" s="105"/>
      <c r="BC384" s="105"/>
      <c r="BD384" s="105"/>
      <c r="BE384" s="105"/>
      <c r="BF384" s="105"/>
      <c r="BG384" s="105"/>
      <c r="BH384" s="105"/>
      <c r="BI384" s="105"/>
      <c r="BJ384" s="105"/>
      <c r="BK384" s="105"/>
      <c r="BL384" s="105"/>
      <c r="BM384" s="105"/>
      <c r="BN384" s="105"/>
      <c r="BO384" s="105"/>
      <c r="BP384" s="105"/>
      <c r="BQ384" s="105"/>
      <c r="BR384" s="105"/>
      <c r="BS384" s="105"/>
      <c r="BT384" s="105"/>
      <c r="BU384" s="105"/>
      <c r="BV384" s="105"/>
      <c r="BW384" s="105"/>
      <c r="BX384" s="105"/>
      <c r="BY384" s="105"/>
      <c r="BZ384" s="105"/>
      <c r="CA384" s="105"/>
      <c r="CB384" s="105"/>
      <c r="CC384" s="105"/>
      <c r="CD384" s="105"/>
      <c r="CE384" s="105"/>
      <c r="CF384" s="105"/>
      <c r="CG384" s="105"/>
      <c r="CH384" s="105"/>
      <c r="CI384" s="105"/>
      <c r="CJ384" s="105"/>
      <c r="CK384" s="105"/>
      <c r="CL384" s="105"/>
      <c r="CM384" s="105"/>
      <c r="CN384" s="105"/>
      <c r="CO384" s="105"/>
      <c r="CP384" s="105"/>
      <c r="CQ384" s="105"/>
      <c r="CR384" s="105"/>
      <c r="CS384" s="105"/>
      <c r="CT384" s="105"/>
      <c r="CU384" s="105"/>
      <c r="CV384" s="105"/>
      <c r="CW384" s="105"/>
      <c r="CX384" s="105"/>
      <c r="CY384" s="105"/>
      <c r="CZ384" s="105"/>
      <c r="DA384" s="105"/>
      <c r="DB384" s="105"/>
      <c r="DC384" s="105"/>
      <c r="DD384" s="105"/>
      <c r="DE384" s="105"/>
      <c r="DF384" s="105"/>
      <c r="DG384" s="105"/>
      <c r="DH384" s="105"/>
      <c r="DI384" s="105"/>
      <c r="DJ384" s="105"/>
      <c r="DK384" s="105"/>
      <c r="DL384" s="105"/>
      <c r="DM384" s="105"/>
      <c r="DN384" s="105"/>
      <c r="DO384" s="105"/>
      <c r="DP384" s="105"/>
      <c r="DQ384" s="105"/>
      <c r="DR384" s="105"/>
      <c r="DS384" s="105"/>
      <c r="DT384" s="105"/>
      <c r="DU384" s="105"/>
      <c r="DV384" s="105"/>
      <c r="DW384" s="105"/>
      <c r="DX384" s="105"/>
      <c r="DY384" s="105"/>
      <c r="DZ384" s="105"/>
      <c r="EA384" s="105"/>
      <c r="EB384" s="105"/>
      <c r="EC384" s="105"/>
      <c r="ED384" s="105"/>
      <c r="EE384" s="105"/>
      <c r="EF384" s="105"/>
      <c r="EG384" s="105"/>
      <c r="EH384" s="105"/>
      <c r="EI384" s="105"/>
      <c r="EJ384" s="105"/>
      <c r="EK384" s="105"/>
      <c r="EL384" s="105"/>
      <c r="EM384" s="105"/>
      <c r="EN384" s="105"/>
      <c r="EO384" s="105"/>
      <c r="EP384" s="105"/>
      <c r="EQ384" s="105"/>
      <c r="ER384" s="105"/>
      <c r="ES384" s="105"/>
      <c r="ET384" s="105"/>
      <c r="EU384" s="105"/>
      <c r="EV384" s="105"/>
      <c r="EW384" s="105"/>
      <c r="EX384" s="105"/>
      <c r="EY384" s="105"/>
      <c r="EZ384" s="105"/>
      <c r="FA384" s="105"/>
      <c r="FB384" s="105"/>
      <c r="FC384" s="105"/>
      <c r="FD384" s="105"/>
      <c r="FE384" s="105"/>
      <c r="FF384" s="105"/>
      <c r="FG384" s="105"/>
      <c r="FH384" s="105"/>
      <c r="FI384" s="105"/>
      <c r="FJ384" s="105"/>
      <c r="FK384" s="105"/>
      <c r="FL384" s="105"/>
      <c r="FM384" s="105"/>
      <c r="FN384" s="105"/>
      <c r="FO384" s="105"/>
      <c r="FP384" s="105"/>
      <c r="FQ384" s="105"/>
      <c r="FR384" s="105"/>
      <c r="FS384" s="105"/>
      <c r="FT384" s="105"/>
      <c r="FU384" s="105"/>
      <c r="FV384" s="105"/>
      <c r="FW384" s="105"/>
      <c r="FX384" s="105"/>
      <c r="FY384" s="105"/>
      <c r="FZ384" s="105"/>
      <c r="GA384" s="105"/>
      <c r="GB384" s="105"/>
      <c r="GC384" s="105"/>
      <c r="GD384" s="105"/>
      <c r="GE384" s="105"/>
      <c r="GF384" s="105"/>
      <c r="GG384" s="105"/>
      <c r="GH384" s="105"/>
      <c r="GI384" s="105"/>
      <c r="GJ384" s="105"/>
      <c r="GK384" s="105"/>
      <c r="GL384" s="105"/>
      <c r="GM384" s="105"/>
      <c r="GN384" s="105"/>
      <c r="GO384" s="105"/>
      <c r="GP384" s="105"/>
      <c r="GQ384" s="105"/>
      <c r="GR384" s="105"/>
      <c r="GS384" s="105"/>
      <c r="GT384" s="105"/>
      <c r="GU384" s="105"/>
      <c r="GV384" s="105"/>
      <c r="GW384" s="105"/>
      <c r="GX384" s="105"/>
      <c r="GY384" s="105"/>
      <c r="GZ384" s="105"/>
      <c r="HA384" s="105"/>
      <c r="HB384" s="105"/>
      <c r="HC384" s="105"/>
      <c r="HD384" s="105"/>
      <c r="HE384" s="105"/>
      <c r="HF384" s="105"/>
      <c r="HG384" s="105"/>
      <c r="HH384" s="105"/>
      <c r="HI384" s="105"/>
      <c r="HJ384" s="105"/>
      <c r="HK384" s="105"/>
      <c r="HL384" s="105"/>
      <c r="HM384" s="105"/>
      <c r="HN384" s="105"/>
      <c r="HO384" s="105"/>
      <c r="HP384" s="105"/>
      <c r="HQ384" s="105"/>
      <c r="HR384" s="105"/>
      <c r="HS384" s="105"/>
      <c r="HT384" s="105"/>
      <c r="HU384" s="105"/>
      <c r="HV384" s="105"/>
      <c r="HW384" s="105"/>
      <c r="HX384" s="105"/>
      <c r="HY384" s="105"/>
      <c r="HZ384" s="105"/>
      <c r="IA384" s="105"/>
      <c r="IB384" s="105"/>
      <c r="IC384" s="105"/>
      <c r="ID384" s="105"/>
      <c r="IE384" s="105"/>
      <c r="IF384" s="105"/>
      <c r="IG384" s="105"/>
      <c r="IH384" s="105"/>
      <c r="II384" s="105"/>
      <c r="IJ384" s="105"/>
      <c r="IK384" s="105"/>
      <c r="IL384" s="105"/>
      <c r="IM384" s="105"/>
      <c r="IN384" s="105"/>
      <c r="IO384" s="105"/>
      <c r="IP384" s="105"/>
      <c r="IQ384" s="105"/>
      <c r="IR384" s="105"/>
      <c r="IS384" s="105"/>
      <c r="IT384" s="105"/>
      <c r="IU384" s="105"/>
      <c r="IV384" s="105"/>
      <c r="IW384" s="105"/>
      <c r="IX384" s="105"/>
      <c r="IY384" s="105"/>
      <c r="IZ384" s="105"/>
      <c r="JA384" s="105"/>
      <c r="JB384" s="105"/>
      <c r="JC384" s="105"/>
      <c r="JD384" s="105"/>
      <c r="JE384" s="105"/>
      <c r="JF384" s="105"/>
      <c r="JG384" s="105"/>
      <c r="JH384" s="105"/>
      <c r="JI384" s="105"/>
      <c r="JJ384" s="105"/>
      <c r="JK384" s="105"/>
      <c r="JL384" s="105"/>
      <c r="JM384" s="105"/>
      <c r="JN384" s="105"/>
      <c r="JO384" s="105"/>
      <c r="JP384" s="105"/>
      <c r="JQ384" s="105"/>
      <c r="JR384" s="105"/>
      <c r="JS384" s="105"/>
      <c r="JT384" s="105"/>
      <c r="JU384" s="105"/>
      <c r="JV384" s="105"/>
      <c r="JW384" s="105"/>
      <c r="JX384" s="105"/>
      <c r="JY384" s="105"/>
      <c r="JZ384" s="105"/>
      <c r="KA384" s="105"/>
      <c r="KB384" s="105"/>
      <c r="KC384" s="105"/>
      <c r="KD384" s="105"/>
      <c r="KE384" s="105"/>
      <c r="KF384" s="105"/>
      <c r="KG384" s="105"/>
      <c r="KH384" s="105"/>
      <c r="KI384" s="105"/>
      <c r="KJ384" s="105"/>
      <c r="KK384" s="105"/>
      <c r="KL384" s="105"/>
      <c r="KM384" s="105"/>
      <c r="KN384" s="105"/>
      <c r="KO384" s="105"/>
      <c r="KP384" s="105"/>
      <c r="KQ384" s="105"/>
      <c r="KR384" s="105"/>
      <c r="KS384" s="105"/>
      <c r="KT384" s="105"/>
    </row>
    <row r="385" spans="25:35" x14ac:dyDescent="0.3">
      <c r="Y385" s="141"/>
      <c r="AA385" s="141"/>
      <c r="AC385" s="141"/>
      <c r="AD385" s="141"/>
      <c r="AE385" s="142"/>
      <c r="AF385" s="141"/>
      <c r="AG385" s="141"/>
      <c r="AH385" s="141"/>
      <c r="AI385" s="141"/>
    </row>
    <row r="386" spans="25:35" x14ac:dyDescent="0.3">
      <c r="Y386" s="141"/>
      <c r="AA386" s="141"/>
      <c r="AC386" s="141"/>
      <c r="AD386" s="141"/>
      <c r="AE386" s="142"/>
      <c r="AF386" s="141"/>
      <c r="AG386" s="141"/>
      <c r="AH386" s="141"/>
      <c r="AI386" s="141"/>
    </row>
    <row r="387" spans="25:35" x14ac:dyDescent="0.3">
      <c r="Y387" s="141"/>
      <c r="AA387" s="141"/>
      <c r="AC387" s="141"/>
      <c r="AD387" s="141"/>
      <c r="AE387" s="142"/>
      <c r="AF387" s="141"/>
      <c r="AG387" s="141"/>
      <c r="AH387" s="141"/>
      <c r="AI387" s="141"/>
    </row>
    <row r="388" spans="25:35" x14ac:dyDescent="0.3">
      <c r="Y388" s="141"/>
      <c r="AA388" s="141"/>
      <c r="AC388" s="141"/>
      <c r="AD388" s="141"/>
      <c r="AE388" s="142"/>
      <c r="AF388" s="141"/>
      <c r="AG388" s="141"/>
      <c r="AH388" s="141"/>
      <c r="AI388" s="141"/>
    </row>
    <row r="389" spans="25:35" x14ac:dyDescent="0.3">
      <c r="Y389" s="141"/>
      <c r="AA389" s="141"/>
      <c r="AC389" s="141"/>
      <c r="AD389" s="141"/>
      <c r="AE389" s="142"/>
      <c r="AF389" s="141"/>
      <c r="AG389" s="141"/>
      <c r="AH389" s="141"/>
      <c r="AI389" s="141"/>
    </row>
    <row r="390" spans="25:35" x14ac:dyDescent="0.3">
      <c r="Y390" s="141"/>
      <c r="AA390" s="141"/>
      <c r="AC390" s="141"/>
      <c r="AD390" s="141"/>
      <c r="AE390" s="142"/>
      <c r="AF390" s="141"/>
      <c r="AG390" s="141"/>
      <c r="AH390" s="141"/>
      <c r="AI390" s="141"/>
    </row>
    <row r="391" spans="25:35" x14ac:dyDescent="0.3">
      <c r="Y391" s="141"/>
      <c r="AA391" s="141"/>
      <c r="AC391" s="141"/>
      <c r="AD391" s="141"/>
      <c r="AE391" s="142"/>
      <c r="AF391" s="141"/>
      <c r="AG391" s="141"/>
      <c r="AH391" s="141"/>
      <c r="AI391" s="141"/>
    </row>
  </sheetData>
  <sheetProtection algorithmName="SHA-512" hashValue="2ulg24vjxjzd7gXgQhiuL/MR59uMQzsOxnTZPd68ggow6+/HNW0L809ek2y2Pn5loNtqKwTjXsrLt7FemoUlMA==" saltValue="XsWs/ViRTMy5jFzCVPrunw==" spinCount="100000" sheet="1" autoFilter="0"/>
  <autoFilter ref="A5:AI379">
    <sortState ref="A15:AQ336">
      <sortCondition sortBy="cellColor" ref="B5:B379" dxfId="0"/>
    </sortState>
  </autoFilter>
  <mergeCells count="14">
    <mergeCell ref="AH2:AI4"/>
    <mergeCell ref="I381:M381"/>
    <mergeCell ref="V2:W4"/>
    <mergeCell ref="X2:Y4"/>
    <mergeCell ref="Z2:AA4"/>
    <mergeCell ref="AB2:AC4"/>
    <mergeCell ref="AD2:AE4"/>
    <mergeCell ref="AF2:AG4"/>
    <mergeCell ref="P2:U4"/>
    <mergeCell ref="A2:A4"/>
    <mergeCell ref="B2:C4"/>
    <mergeCell ref="D2:G4"/>
    <mergeCell ref="H2:L4"/>
    <mergeCell ref="M2:O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070"/>
  <sheetViews>
    <sheetView zoomScaleNormal="100" workbookViewId="0">
      <pane ySplit="5" topLeftCell="A6" activePane="bottomLeft" state="frozen"/>
      <selection pane="bottomLeft" activeCell="D373" sqref="D373"/>
    </sheetView>
  </sheetViews>
  <sheetFormatPr defaultColWidth="8.6640625" defaultRowHeight="14.4" x14ac:dyDescent="0.3"/>
  <cols>
    <col min="1" max="1" width="4" style="33" bestFit="1" customWidth="1"/>
    <col min="2" max="2" width="49.33203125" style="34" customWidth="1"/>
    <col min="3" max="3" width="24.6640625" style="34" customWidth="1"/>
    <col min="4" max="4" width="13.109375" style="31" customWidth="1"/>
    <col min="5" max="5" width="13.88671875" style="38" customWidth="1"/>
    <col min="6" max="6" width="12.109375" style="4" customWidth="1"/>
    <col min="7" max="7" width="12.33203125" style="4" customWidth="1"/>
    <col min="8" max="8" width="11.44140625" style="4" customWidth="1"/>
    <col min="9" max="9" width="13" style="4" customWidth="1"/>
    <col min="10" max="10" width="11.44140625" style="4" customWidth="1"/>
    <col min="11" max="13" width="7.88671875" style="29" customWidth="1"/>
    <col min="14" max="14" width="7.88671875" style="30" customWidth="1"/>
    <col min="15" max="15" width="8.33203125" style="29" customWidth="1"/>
    <col min="16" max="16" width="6.6640625" style="29" customWidth="1"/>
    <col min="17" max="17" width="7.88671875" style="31" customWidth="1"/>
    <col min="18" max="18" width="7.88671875" style="32" customWidth="1"/>
    <col min="19" max="20" width="7.88671875" style="2" customWidth="1"/>
    <col min="21" max="21" width="8.33203125" style="2" customWidth="1"/>
    <col min="22" max="22" width="6.6640625" style="2" customWidth="1"/>
    <col min="23" max="26" width="7.88671875" style="2" customWidth="1"/>
    <col min="27" max="27" width="8.33203125" style="2" customWidth="1"/>
    <col min="28" max="28" width="6.6640625" style="2" customWidth="1"/>
    <col min="29" max="32" width="7.88671875" style="2" customWidth="1"/>
    <col min="33" max="33" width="8.33203125" style="2" customWidth="1"/>
    <col min="34" max="34" width="6.5546875" style="2" customWidth="1"/>
    <col min="35" max="38" width="7.88671875" style="2" customWidth="1"/>
    <col min="39" max="39" width="8.33203125" style="2" customWidth="1"/>
    <col min="40" max="40" width="6.6640625" style="2" customWidth="1"/>
    <col min="41" max="41" width="16.44140625" style="2" customWidth="1"/>
    <col min="42" max="42" width="6.6640625" style="2" customWidth="1"/>
    <col min="43" max="44" width="10.5546875" style="17" customWidth="1"/>
    <col min="45" max="45" width="8.33203125" style="2" customWidth="1"/>
    <col min="46" max="46" width="14" style="2" customWidth="1"/>
    <col min="47" max="16384" width="8.6640625" style="18"/>
  </cols>
  <sheetData>
    <row r="1" spans="1:46" ht="15" thickBot="1" x14ac:dyDescent="0.35">
      <c r="A1" s="21"/>
      <c r="B1" s="22" t="s">
        <v>1568</v>
      </c>
      <c r="C1" s="22"/>
      <c r="D1" s="23"/>
      <c r="E1" s="36"/>
      <c r="F1" s="100"/>
      <c r="G1" s="100"/>
      <c r="H1" s="101"/>
      <c r="I1" s="102"/>
      <c r="J1" s="1"/>
      <c r="K1" s="24"/>
      <c r="L1" s="24"/>
      <c r="M1" s="24"/>
      <c r="N1" s="25"/>
      <c r="O1" s="26">
        <v>1.1000000000000001E-3</v>
      </c>
      <c r="P1" s="24"/>
      <c r="Q1" s="27"/>
      <c r="R1" s="28"/>
      <c r="S1" s="6"/>
      <c r="T1" s="6"/>
      <c r="U1" s="5">
        <v>2.5000000000000001E-2</v>
      </c>
      <c r="V1" s="6"/>
      <c r="W1" s="7"/>
      <c r="X1" s="8"/>
      <c r="Y1" s="8"/>
      <c r="Z1" s="8"/>
      <c r="AA1" s="9">
        <v>0.1062</v>
      </c>
      <c r="AB1" s="10"/>
      <c r="AC1" s="11"/>
      <c r="AD1" s="12"/>
      <c r="AE1" s="13"/>
      <c r="AF1" s="11"/>
      <c r="AG1" s="14">
        <v>8.1299999999999997E-2</v>
      </c>
      <c r="AH1" s="15"/>
      <c r="AI1" s="11"/>
      <c r="AJ1" s="10"/>
      <c r="AK1" s="14"/>
      <c r="AL1" s="14"/>
      <c r="AM1" s="14">
        <v>0.96799999999999997</v>
      </c>
      <c r="AN1" s="15"/>
      <c r="AO1" s="14">
        <v>1.5100000000000001E-2</v>
      </c>
      <c r="AP1" s="15"/>
      <c r="AQ1" s="16"/>
      <c r="AR1" s="14">
        <v>0.75</v>
      </c>
      <c r="AS1" s="11"/>
      <c r="AT1" s="99"/>
    </row>
    <row r="2" spans="1:46" s="39" customFormat="1" ht="15" customHeight="1" x14ac:dyDescent="0.3">
      <c r="A2" s="446"/>
      <c r="B2" s="449" t="s">
        <v>4</v>
      </c>
      <c r="C2" s="449" t="s">
        <v>224</v>
      </c>
      <c r="D2" s="449" t="s">
        <v>0</v>
      </c>
      <c r="E2" s="461" t="s">
        <v>9</v>
      </c>
      <c r="F2" s="450" t="s">
        <v>1656</v>
      </c>
      <c r="G2" s="464" t="s">
        <v>1653</v>
      </c>
      <c r="H2" s="466" t="s">
        <v>1654</v>
      </c>
      <c r="I2" s="470" t="s">
        <v>1655</v>
      </c>
      <c r="J2" s="449" t="s">
        <v>6</v>
      </c>
      <c r="K2" s="452" t="s">
        <v>1673</v>
      </c>
      <c r="L2" s="453"/>
      <c r="M2" s="453"/>
      <c r="N2" s="453"/>
      <c r="O2" s="453"/>
      <c r="P2" s="454"/>
      <c r="Q2" s="452" t="s">
        <v>1674</v>
      </c>
      <c r="R2" s="453"/>
      <c r="S2" s="453"/>
      <c r="T2" s="453"/>
      <c r="U2" s="453"/>
      <c r="V2" s="454"/>
      <c r="W2" s="452" t="s">
        <v>1675</v>
      </c>
      <c r="X2" s="453"/>
      <c r="Y2" s="453"/>
      <c r="Z2" s="453"/>
      <c r="AA2" s="453"/>
      <c r="AB2" s="454"/>
      <c r="AC2" s="452" t="s">
        <v>1676</v>
      </c>
      <c r="AD2" s="453"/>
      <c r="AE2" s="453"/>
      <c r="AF2" s="453"/>
      <c r="AG2" s="453"/>
      <c r="AH2" s="454"/>
      <c r="AI2" s="452" t="s">
        <v>1569</v>
      </c>
      <c r="AJ2" s="453"/>
      <c r="AK2" s="453"/>
      <c r="AL2" s="453"/>
      <c r="AM2" s="453"/>
      <c r="AN2" s="454"/>
      <c r="AO2" s="453" t="s">
        <v>1677</v>
      </c>
      <c r="AP2" s="454"/>
      <c r="AQ2" s="452" t="s">
        <v>7</v>
      </c>
      <c r="AR2" s="453"/>
      <c r="AS2" s="454"/>
      <c r="AT2" s="467" t="s">
        <v>1679</v>
      </c>
    </row>
    <row r="3" spans="1:46" s="39" customFormat="1" ht="15" customHeight="1" x14ac:dyDescent="0.3">
      <c r="A3" s="447"/>
      <c r="B3" s="450"/>
      <c r="C3" s="450"/>
      <c r="D3" s="450"/>
      <c r="E3" s="462"/>
      <c r="F3" s="450"/>
      <c r="G3" s="464"/>
      <c r="H3" s="464"/>
      <c r="I3" s="471"/>
      <c r="J3" s="450"/>
      <c r="K3" s="455"/>
      <c r="L3" s="456"/>
      <c r="M3" s="456"/>
      <c r="N3" s="456"/>
      <c r="O3" s="456"/>
      <c r="P3" s="457"/>
      <c r="Q3" s="455"/>
      <c r="R3" s="456"/>
      <c r="S3" s="456"/>
      <c r="T3" s="456"/>
      <c r="U3" s="456"/>
      <c r="V3" s="457"/>
      <c r="W3" s="455"/>
      <c r="X3" s="456"/>
      <c r="Y3" s="456"/>
      <c r="Z3" s="456"/>
      <c r="AA3" s="456"/>
      <c r="AB3" s="457"/>
      <c r="AC3" s="455"/>
      <c r="AD3" s="456"/>
      <c r="AE3" s="456"/>
      <c r="AF3" s="456"/>
      <c r="AG3" s="456"/>
      <c r="AH3" s="457"/>
      <c r="AI3" s="455"/>
      <c r="AJ3" s="456"/>
      <c r="AK3" s="456"/>
      <c r="AL3" s="456"/>
      <c r="AM3" s="456"/>
      <c r="AN3" s="457"/>
      <c r="AO3" s="456"/>
      <c r="AP3" s="457"/>
      <c r="AQ3" s="455"/>
      <c r="AR3" s="456"/>
      <c r="AS3" s="457"/>
      <c r="AT3" s="468"/>
    </row>
    <row r="4" spans="1:46" s="39" customFormat="1" ht="35.25" customHeight="1" thickBot="1" x14ac:dyDescent="0.35">
      <c r="A4" s="447"/>
      <c r="B4" s="450"/>
      <c r="C4" s="450"/>
      <c r="D4" s="450"/>
      <c r="E4" s="462"/>
      <c r="F4" s="450"/>
      <c r="G4" s="464"/>
      <c r="H4" s="464"/>
      <c r="I4" s="471"/>
      <c r="J4" s="450"/>
      <c r="K4" s="458"/>
      <c r="L4" s="459"/>
      <c r="M4" s="459"/>
      <c r="N4" s="459"/>
      <c r="O4" s="459"/>
      <c r="P4" s="460"/>
      <c r="Q4" s="458"/>
      <c r="R4" s="459"/>
      <c r="S4" s="459"/>
      <c r="T4" s="459"/>
      <c r="U4" s="459"/>
      <c r="V4" s="460"/>
      <c r="W4" s="458"/>
      <c r="X4" s="459"/>
      <c r="Y4" s="459"/>
      <c r="Z4" s="459"/>
      <c r="AA4" s="459"/>
      <c r="AB4" s="460"/>
      <c r="AC4" s="458"/>
      <c r="AD4" s="459"/>
      <c r="AE4" s="459"/>
      <c r="AF4" s="459"/>
      <c r="AG4" s="459"/>
      <c r="AH4" s="460"/>
      <c r="AI4" s="458"/>
      <c r="AJ4" s="459"/>
      <c r="AK4" s="459"/>
      <c r="AL4" s="459"/>
      <c r="AM4" s="459"/>
      <c r="AN4" s="460"/>
      <c r="AO4" s="459"/>
      <c r="AP4" s="460"/>
      <c r="AQ4" s="458"/>
      <c r="AR4" s="459"/>
      <c r="AS4" s="460"/>
      <c r="AT4" s="468"/>
    </row>
    <row r="5" spans="1:46" s="39" customFormat="1" ht="89.25" customHeight="1" thickBot="1" x14ac:dyDescent="0.35">
      <c r="A5" s="448"/>
      <c r="B5" s="451"/>
      <c r="C5" s="451"/>
      <c r="D5" s="451"/>
      <c r="E5" s="463"/>
      <c r="F5" s="451"/>
      <c r="G5" s="465"/>
      <c r="H5" s="465"/>
      <c r="I5" s="472"/>
      <c r="J5" s="451"/>
      <c r="K5" s="98" t="s">
        <v>630</v>
      </c>
      <c r="L5" s="98" t="s">
        <v>631</v>
      </c>
      <c r="M5" s="98" t="s">
        <v>632</v>
      </c>
      <c r="N5" s="98" t="s">
        <v>633</v>
      </c>
      <c r="O5" s="98" t="s">
        <v>1</v>
      </c>
      <c r="P5" s="98" t="s">
        <v>2</v>
      </c>
      <c r="Q5" s="98" t="s">
        <v>630</v>
      </c>
      <c r="R5" s="98" t="s">
        <v>631</v>
      </c>
      <c r="S5" s="98" t="s">
        <v>632</v>
      </c>
      <c r="T5" s="98" t="s">
        <v>633</v>
      </c>
      <c r="U5" s="98" t="s">
        <v>1</v>
      </c>
      <c r="V5" s="98" t="s">
        <v>2</v>
      </c>
      <c r="W5" s="98" t="s">
        <v>630</v>
      </c>
      <c r="X5" s="98" t="s">
        <v>631</v>
      </c>
      <c r="Y5" s="98" t="s">
        <v>632</v>
      </c>
      <c r="Z5" s="98" t="s">
        <v>633</v>
      </c>
      <c r="AA5" s="98" t="s">
        <v>1</v>
      </c>
      <c r="AB5" s="98" t="s">
        <v>2</v>
      </c>
      <c r="AC5" s="98" t="s">
        <v>630</v>
      </c>
      <c r="AD5" s="98" t="s">
        <v>631</v>
      </c>
      <c r="AE5" s="98" t="s">
        <v>632</v>
      </c>
      <c r="AF5" s="98" t="s">
        <v>633</v>
      </c>
      <c r="AG5" s="98" t="s">
        <v>1</v>
      </c>
      <c r="AH5" s="98" t="s">
        <v>2</v>
      </c>
      <c r="AI5" s="98" t="s">
        <v>630</v>
      </c>
      <c r="AJ5" s="98" t="s">
        <v>631</v>
      </c>
      <c r="AK5" s="98" t="s">
        <v>632</v>
      </c>
      <c r="AL5" s="98" t="s">
        <v>633</v>
      </c>
      <c r="AM5" s="98" t="s">
        <v>1</v>
      </c>
      <c r="AN5" s="98" t="s">
        <v>2</v>
      </c>
      <c r="AO5" s="98" t="s">
        <v>1567</v>
      </c>
      <c r="AP5" s="98" t="s">
        <v>2</v>
      </c>
      <c r="AQ5" s="98" t="s">
        <v>5</v>
      </c>
      <c r="AR5" s="98" t="s">
        <v>8</v>
      </c>
      <c r="AS5" s="98" t="s">
        <v>3</v>
      </c>
      <c r="AT5" s="469"/>
    </row>
    <row r="6" spans="1:46" s="74" customFormat="1" x14ac:dyDescent="0.3">
      <c r="A6" s="19">
        <f t="shared" ref="A6:A23" si="0">ROW()-5</f>
        <v>1</v>
      </c>
      <c r="B6" s="52" t="s">
        <v>230</v>
      </c>
      <c r="C6" s="51"/>
      <c r="D6" s="56">
        <v>315267</v>
      </c>
      <c r="E6" s="59" t="s">
        <v>10</v>
      </c>
      <c r="F6" s="54" t="s">
        <v>1557</v>
      </c>
      <c r="G6" s="54" t="e">
        <f>IF(COUNTIF(#REF!,"SFF Candidate")&gt;=1,"Y",
IF(COUNTIF(#REF!,"SFF")&gt;=1,"Y","N"))</f>
        <v>#REF!</v>
      </c>
      <c r="H6" s="48" t="e">
        <f>IF(OR(#REF!=1,#REF!= 1,#REF!=
1,#REF!= 1,#REF!=
1,#REF!= 1,#REF!=
1,#REF!= 1,#REF!=
1,#REF!= 1,#REF!=
1,#REF!= 1),"Y","N")</f>
        <v>#REF!</v>
      </c>
      <c r="I6" s="48" t="s">
        <v>662</v>
      </c>
      <c r="J6" s="58" t="s">
        <v>1570</v>
      </c>
      <c r="K6" s="96">
        <f>IF(VLOOKUP(D6,'Physically Restrained'!$A$1:$W$352,10,FALSE) = "*","*",IF(VLOOKUP(D6,'Physically Restrained'!$A$1:$W$352,10,FALSE) = "---","---", VLOOKUP(D6,'Physically Restrained'!$A$1:$W$352,10,FALSE)/100))</f>
        <v>0</v>
      </c>
      <c r="L6" s="96">
        <f>IF(VLOOKUP(D6,'Physically Restrained'!$A$1:$W$352,12,FALSE) = "*","*",IF(VLOOKUP(D6,'Physically Restrained'!$A$1:$W$352,12,FALSE) = "---","---", VLOOKUP(D6,'Physically Restrained'!$A$1:$W$352,12,FALSE)/100))</f>
        <v>0</v>
      </c>
      <c r="M6" s="96">
        <f>IF(VLOOKUP(D6,'Physically Restrained'!$A$1:$W$352,14,FALSE) = "*","*",IF(VLOOKUP(D6,'Physically Restrained'!$A$1:$W$352,14,FALSE) = "---","---", VLOOKUP(D6,'Physically Restrained'!$A$1:$W$352,14,FALSE)/100))</f>
        <v>0</v>
      </c>
      <c r="N6" s="96">
        <f>IF(VLOOKUP(D6,'Physically Restrained'!$A$1:$W$352,16,FALSE) = "*","*",IF(VLOOKUP(D6,'Physically Restrained'!$A$1:$W$352,16,FALSE) = "---","---", VLOOKUP(D6,'Physically Restrained'!$A$1:$W$352,16,FALSE)/100))</f>
        <v>0</v>
      </c>
      <c r="O6" s="96">
        <f t="shared" ref="O6:O31" si="1">IF(COUNTIF(K6:N6,"---")&gt;=1,"---",IF(COUNTIF(K6:N6,"*")=4,"*",AVERAGE(K6:N6)))</f>
        <v>0</v>
      </c>
      <c r="P6" s="49" t="str">
        <f t="shared" ref="P6:P31" si="2">IF(O6="*","*",IF(O6="---","---",IF(O6&lt;O$1,"Y","N")))</f>
        <v>Y</v>
      </c>
      <c r="Q6" s="96">
        <f>IF(VLOOKUP(D6,'Falls with Major Injuries'!$A$1:$W$352,10,FALSE) = "*","*",IF(VLOOKUP(D6,'Falls with Major Injuries'!$A$1:$W$352,10,FALSE) = "---","---", VLOOKUP(D6,'Falls with Major Injuries'!$A$1:$W$352,10,FALSE)/100))</f>
        <v>2.15827E-2</v>
      </c>
      <c r="R6" s="96">
        <f>IF(VLOOKUP(D6,'Falls with Major Injuries'!$A$1:$W$352,12,FALSE) = "*","*",IF(VLOOKUP(D6,'Falls with Major Injuries'!$A$1:$W$352,12,FALSE) = "---","---", VLOOKUP(D6,'Falls with Major Injuries'!$A$1:$W$352,12,FALSE)/100))</f>
        <v>2.0689700000000002E-2</v>
      </c>
      <c r="S6" s="96">
        <f>IF(VLOOKUP(D6,'Falls with Major Injuries'!$A$1:$W$352,14,FALSE) = "*","*",IF(VLOOKUP(D6,'Falls with Major Injuries'!$A$1:$W$352,14,FALSE) = "---","---", VLOOKUP(D6,'Falls with Major Injuries'!$A$1:$W$352,14,FALSE)/100))</f>
        <v>1.3513500000000001E-2</v>
      </c>
      <c r="T6" s="96">
        <f>IF(VLOOKUP(D6,'Falls with Major Injuries'!$A$1:$W$352,16,FALSE) = "*","*",IF(VLOOKUP(D6,'Falls with Major Injuries'!$A$1:$W$352,16,FALSE) = "---","---", VLOOKUP(D6,'Falls with Major Injuries'!$A$1:$W$352,16,FALSE)/100))</f>
        <v>2.6845599999999997E-2</v>
      </c>
      <c r="U6" s="96">
        <f t="shared" ref="U6:U31" si="3">IF(COUNTIF(Q6:T6,"---")&gt;=1,"---",IF(COUNTIF(Q6:T6,"*")=4,"*",AVERAGE(Q6:T6)))</f>
        <v>2.0657874999999999E-2</v>
      </c>
      <c r="V6" s="49" t="str">
        <f t="shared" ref="V6:V31" si="4">IF(U6="*","*",IF(U6="---","---",IF(U6&lt;U$1,"Y","N")))</f>
        <v>Y</v>
      </c>
      <c r="W6" s="96">
        <f>IF(VLOOKUP(D6,'Antipsychotic Meds'!$A$1:$W$352,10,FALSE) = "*","*",IF(VLOOKUP(D6,'Antipsychotic Meds'!$A$1:$W$352,10,FALSE) = "---","---", VLOOKUP(D6,'Antipsychotic Meds'!$A$1:$W$352,10,FALSE)/100))</f>
        <v>0.30666670000000001</v>
      </c>
      <c r="X6" s="96">
        <f>IF(VLOOKUP(D6,'Antipsychotic Meds'!$A$1:$W$352,12,FALSE) = "*","*",IF(VLOOKUP(D6,'Antipsychotic Meds'!$A$1:$W$352,12,FALSE) = "---","---", VLOOKUP(D6,'Antipsychotic Meds'!$A$1:$W$352,12,FALSE)/100))</f>
        <v>0.33750000000000002</v>
      </c>
      <c r="Y6" s="96">
        <f>IF(VLOOKUP(D6,'Antipsychotic Meds'!$A$1:$W$352,14,FALSE) = "*","*",IF(VLOOKUP(D6,'Antipsychotic Meds'!$A$1:$W$352,14,FALSE) = "---","---", VLOOKUP(D6,'Antipsychotic Meds'!$A$1:$W$352,14,FALSE)/100))</f>
        <v>0.3</v>
      </c>
      <c r="Z6" s="96">
        <f>IF(VLOOKUP(D6,'Antipsychotic Meds'!$A$1:$W$352,16,FALSE) = "*","*",IF(VLOOKUP(D6,'Antipsychotic Meds'!$A$1:$W$352,16,FALSE) = "---","---", VLOOKUP(D6,'Antipsychotic Meds'!$A$1:$W$352,16,FALSE)/100))</f>
        <v>0.32941180000000003</v>
      </c>
      <c r="AA6" s="96">
        <f t="shared" ref="AA6:AA31" si="5">IF(COUNTIF(W6:Z6,"---")&gt;=1,"---",IF(COUNTIF(W6:Z6,"*")=4,"*",AVERAGE(W6:Z6)))</f>
        <v>0.31839462500000004</v>
      </c>
      <c r="AB6" s="49" t="str">
        <f t="shared" ref="AB6:AB31" si="6">IF(AA6="*","*",IF(AA6="---","---",IF(AA6&lt;AA$1,"Y","N")))</f>
        <v>N</v>
      </c>
      <c r="AC6" s="96">
        <f>IF(VLOOKUP(D6,'Pressure Ulcers'!$A$1:$W$352,10,FALSE) = "*","*",IF(VLOOKUP(D6,'Pressure Ulcers'!$A$1:$W$352,10,FALSE) = "---","---", VLOOKUP(D6,'Pressure Ulcers'!$A$1:$W$352,10,FALSE)/100))</f>
        <v>6.25E-2</v>
      </c>
      <c r="AD6" s="96">
        <f>IF(VLOOKUP(D6,'Pressure Ulcers'!$A$1:$W$352,12,FALSE) = "*","*",IF(VLOOKUP(D6,'Pressure Ulcers'!$A$1:$W$352,12,FALSE) = "---","---", VLOOKUP(D6,'Pressure Ulcers'!$A$1:$W$352,12,FALSE)/100))</f>
        <v>9.6774199999999991E-2</v>
      </c>
      <c r="AE6" s="96">
        <f>IF(VLOOKUP(D6,'Pressure Ulcers'!$A$1:$W$352,14,FALSE) = "*","*",IF(VLOOKUP(D6,'Pressure Ulcers'!$A$1:$W$352,14,FALSE) = "---","---", VLOOKUP(D6,'Pressure Ulcers'!$A$1:$W$352,14,FALSE)/100))</f>
        <v>0.1142857</v>
      </c>
      <c r="AF6" s="96">
        <f>IF(VLOOKUP(D6,'Pressure Ulcers'!$A$1:$W$352,16,FALSE) = "*","*",IF(VLOOKUP(D6,'Pressure Ulcers'!$A$1:$W$352,16,FALSE) = "---","---", VLOOKUP(D6,'Pressure Ulcers'!$A$1:$W$352,16,FALSE)/100))</f>
        <v>9.2105300000000001E-2</v>
      </c>
      <c r="AG6" s="96">
        <f t="shared" ref="AG6:AG31" si="7">IF(COUNTIF(AC6:AF6,"---")&gt;=1,"---",IF(COUNTIF(AC6:AF6,"*")=4,"*",AVERAGE(AC6:AF6)))</f>
        <v>9.1416299999999992E-2</v>
      </c>
      <c r="AH6" s="49" t="str">
        <f t="shared" ref="AH6:AH31" si="8">IF(AG6="*","*",IF(AG6="---","---",IF(AG6&lt;AG$1,"Y","N")))</f>
        <v>N</v>
      </c>
      <c r="AI6" s="96">
        <f>IF(VLOOKUP(D6,Influenza!$A$1:$W$352,10,FALSE) = "*","*",IF(VLOOKUP(D6,Influenza!$A$1:$W$352,10,FALSE) = "---","---", VLOOKUP(D6,Influenza!$A$1:$W$352,10,FALSE)/100))</f>
        <v>1</v>
      </c>
      <c r="AJ6" s="96">
        <f>IF(VLOOKUP(D6,Influenza!$A$1:$W$352,12,FALSE) = "*","*",IF(VLOOKUP(D6,Influenza!$A$1:$W$352,12,FALSE) = "---","---", VLOOKUP(D6,Influenza!$A$1:$W$352,12,FALSE)/100))</f>
        <v>1</v>
      </c>
      <c r="AK6" s="96">
        <f>IF(VLOOKUP(D6,Influenza!$A$1:$W$352,14,FALSE) = "*","*",IF(VLOOKUP(D6,Influenza!$A$1:$W$352,14,FALSE) = "---","---", VLOOKUP(D6,Influenza!$A$1:$W$352,14,FALSE)/100))</f>
        <v>0.98701299000000009</v>
      </c>
      <c r="AL6" s="96">
        <f>IF(VLOOKUP(D6,Influenza!$A$1:$W$352,16,FALSE) = "*","*",IF(VLOOKUP(D6,Influenza!$A$1:$W$352,16,FALSE) = "---","---", VLOOKUP(D6,Influenza!$A$1:$W$352,16,FALSE)/100))</f>
        <v>0.98701299000000009</v>
      </c>
      <c r="AM6" s="96">
        <f t="shared" ref="AM6:AM31" si="9">IF(COUNTIF(AI6:AL6,"---")&gt;=1,"---",IF(COUNTIF(AI6:AL6,"*")=4,"*",AVERAGE(AI6:AL6)))</f>
        <v>0.9935064950000001</v>
      </c>
      <c r="AN6" s="49" t="str">
        <f t="shared" ref="AN6:AN31" si="10">IF(AM6="*","*",IF(AM6="---","---",IF(AM6&gt;AM$1,"Y","N")))</f>
        <v>Y</v>
      </c>
      <c r="AO6" s="96">
        <f>IF(VLOOKUP(D6,'hospitalizations per 1000'!$A$1:$Q$352,10,FALSE) = "*","*",IF(VLOOKUP(D6,'hospitalizations per 1000'!$A$1:$Q$352,10,FALSE) = "---","---", VLOOKUP(D6,'hospitalizations per 1000'!$A$1:$Q$352,10,FALSE)/100))</f>
        <v>1.5622609999999999E-2</v>
      </c>
      <c r="AP6" s="49" t="str">
        <f>IF(AO6="*","*",IF(AO6="---","---",IF(AO6&lt;AO$1,"Y","N")))</f>
        <v>N</v>
      </c>
      <c r="AQ6" s="50" t="s">
        <v>1570</v>
      </c>
      <c r="AR6" s="50">
        <v>0.92500000000000004</v>
      </c>
      <c r="AS6" s="49" t="str">
        <f>IF(AR6="NS","NS",IF(AR6&gt;AR$1,"Y","N"))</f>
        <v>Y</v>
      </c>
      <c r="AT6" s="97">
        <f>COUNTIF($P6:$AS6,"=Y")</f>
        <v>4</v>
      </c>
    </row>
    <row r="7" spans="1:46" s="39" customFormat="1" x14ac:dyDescent="0.3">
      <c r="A7" s="19">
        <f t="shared" si="0"/>
        <v>2</v>
      </c>
      <c r="B7" s="52" t="s">
        <v>231</v>
      </c>
      <c r="C7" s="51"/>
      <c r="D7" s="56">
        <v>315141</v>
      </c>
      <c r="E7" s="59" t="s">
        <v>11</v>
      </c>
      <c r="F7" s="54" t="s">
        <v>1557</v>
      </c>
      <c r="G7" s="54" t="e">
        <f>IF(COUNTIF(#REF!,"SFF Candidate")&gt;=1,"Y",
IF(COUNTIF(#REF!,"SFF")&gt;=1,"Y","N"))</f>
        <v>#REF!</v>
      </c>
      <c r="H7" s="48" t="e">
        <f>IF(OR(#REF!=1,#REF!= 1,#REF!=
1,#REF!= 1,#REF!=
1,#REF!= 1,#REF!=
1,#REF!= 1,#REF!=
1,#REF!= 1,#REF!=
1,#REF!= 1),"Y","N")</f>
        <v>#REF!</v>
      </c>
      <c r="I7" s="48" t="s">
        <v>662</v>
      </c>
      <c r="J7" s="54" t="s">
        <v>1571</v>
      </c>
      <c r="K7" s="35">
        <f>IF(VLOOKUP(D7,'Physically Restrained'!$A$1:$W$352,10,FALSE) = "*","*",IF(VLOOKUP(D7,'Physically Restrained'!$A$1:$W$352,10,FALSE) = "---","---", VLOOKUP(D7,'Physically Restrained'!$A$1:$W$352,10,FALSE)/100))</f>
        <v>0</v>
      </c>
      <c r="L7" s="35">
        <f>IF(VLOOKUP(D7,'Physically Restrained'!$A$1:$W$352,12,FALSE) = "*","*",IF(VLOOKUP(D7,'Physically Restrained'!$A$1:$W$352,12,FALSE) = "---","---", VLOOKUP(D7,'Physically Restrained'!$A$1:$W$352,12,FALSE)/100))</f>
        <v>0</v>
      </c>
      <c r="M7" s="35">
        <f>IF(VLOOKUP(D7,'Physically Restrained'!$A$1:$W$352,14,FALSE) = "*","*",IF(VLOOKUP(D7,'Physically Restrained'!$A$1:$W$352,14,FALSE) = "---","---", VLOOKUP(D7,'Physically Restrained'!$A$1:$W$352,14,FALSE)/100))</f>
        <v>0</v>
      </c>
      <c r="N7" s="35">
        <f>IF(VLOOKUP(D7,'Physically Restrained'!$A$1:$W$352,16,FALSE) = "*","*",IF(VLOOKUP(D7,'Physically Restrained'!$A$1:$W$352,16,FALSE) = "---","---", VLOOKUP(D7,'Physically Restrained'!$A$1:$W$352,16,FALSE)/100))</f>
        <v>0</v>
      </c>
      <c r="O7" s="35">
        <f t="shared" si="1"/>
        <v>0</v>
      </c>
      <c r="P7" s="49" t="str">
        <f t="shared" si="2"/>
        <v>Y</v>
      </c>
      <c r="Q7" s="35">
        <f>IF(VLOOKUP(D7,'Falls with Major Injuries'!$A$1:$W$352,10,FALSE) = "*","*",IF(VLOOKUP(D7,'Falls with Major Injuries'!$A$1:$W$352,10,FALSE) = "---","---", VLOOKUP(D7,'Falls with Major Injuries'!$A$1:$W$352,10,FALSE)/100))</f>
        <v>9.4339999999999997E-3</v>
      </c>
      <c r="R7" s="35">
        <f>IF(VLOOKUP(D7,'Falls with Major Injuries'!$A$1:$W$352,12,FALSE) = "*","*",IF(VLOOKUP(D7,'Falls with Major Injuries'!$A$1:$W$352,12,FALSE) = "---","---", VLOOKUP(D7,'Falls with Major Injuries'!$A$1:$W$352,12,FALSE)/100))</f>
        <v>9.4339999999999997E-3</v>
      </c>
      <c r="S7" s="35">
        <f>IF(VLOOKUP(D7,'Falls with Major Injuries'!$A$1:$W$352,14,FALSE) = "*","*",IF(VLOOKUP(D7,'Falls with Major Injuries'!$A$1:$W$352,14,FALSE) = "---","---", VLOOKUP(D7,'Falls with Major Injuries'!$A$1:$W$352,14,FALSE)/100))</f>
        <v>1.9802E-2</v>
      </c>
      <c r="T7" s="35">
        <f>IF(VLOOKUP(D7,'Falls with Major Injuries'!$A$1:$W$352,16,FALSE) = "*","*",IF(VLOOKUP(D7,'Falls with Major Injuries'!$A$1:$W$352,16,FALSE) = "---","---", VLOOKUP(D7,'Falls with Major Injuries'!$A$1:$W$352,16,FALSE)/100))</f>
        <v>2.1052599999999998E-2</v>
      </c>
      <c r="U7" s="35">
        <f t="shared" si="3"/>
        <v>1.4930649999999998E-2</v>
      </c>
      <c r="V7" s="49" t="str">
        <f t="shared" si="4"/>
        <v>Y</v>
      </c>
      <c r="W7" s="35">
        <f>IF(VLOOKUP(D7,'Antipsychotic Meds'!$A$1:$W$352,10,FALSE) = "*","*",IF(VLOOKUP(D7,'Antipsychotic Meds'!$A$1:$W$352,10,FALSE) = "---","---", VLOOKUP(D7,'Antipsychotic Meds'!$A$1:$W$352,10,FALSE)/100))</f>
        <v>0.12345679999999999</v>
      </c>
      <c r="X7" s="35">
        <f>IF(VLOOKUP(D7,'Antipsychotic Meds'!$A$1:$W$352,12,FALSE) = "*","*",IF(VLOOKUP(D7,'Antipsychotic Meds'!$A$1:$W$352,12,FALSE) = "---","---", VLOOKUP(D7,'Antipsychotic Meds'!$A$1:$W$352,12,FALSE)/100))</f>
        <v>0.10843370000000001</v>
      </c>
      <c r="Y7" s="35">
        <f>IF(VLOOKUP(D7,'Antipsychotic Meds'!$A$1:$W$352,14,FALSE) = "*","*",IF(VLOOKUP(D7,'Antipsychotic Meds'!$A$1:$W$352,14,FALSE) = "---","---", VLOOKUP(D7,'Antipsychotic Meds'!$A$1:$W$352,14,FALSE)/100))</f>
        <v>8.7499999999999994E-2</v>
      </c>
      <c r="Z7" s="35">
        <f>IF(VLOOKUP(D7,'Antipsychotic Meds'!$A$1:$W$352,16,FALSE) = "*","*",IF(VLOOKUP(D7,'Antipsychotic Meds'!$A$1:$W$352,16,FALSE) = "---","---", VLOOKUP(D7,'Antipsychotic Meds'!$A$1:$W$352,16,FALSE)/100))</f>
        <v>8.9743600000000007E-2</v>
      </c>
      <c r="AA7" s="35">
        <f t="shared" si="5"/>
        <v>0.10228352500000001</v>
      </c>
      <c r="AB7" s="49" t="str">
        <f t="shared" si="6"/>
        <v>Y</v>
      </c>
      <c r="AC7" s="35">
        <f>IF(VLOOKUP(D7,'Pressure Ulcers'!$A$1:$W$352,10,FALSE) = "*","*",IF(VLOOKUP(D7,'Pressure Ulcers'!$A$1:$W$352,10,FALSE) = "---","---", VLOOKUP(D7,'Pressure Ulcers'!$A$1:$W$352,10,FALSE)/100))</f>
        <v>0.12</v>
      </c>
      <c r="AD7" s="35">
        <f>IF(VLOOKUP(D7,'Pressure Ulcers'!$A$1:$W$352,12,FALSE) = "*","*",IF(VLOOKUP(D7,'Pressure Ulcers'!$A$1:$W$352,12,FALSE) = "---","---", VLOOKUP(D7,'Pressure Ulcers'!$A$1:$W$352,12,FALSE)/100))</f>
        <v>0.13207549999999998</v>
      </c>
      <c r="AE7" s="35">
        <f>IF(VLOOKUP(D7,'Pressure Ulcers'!$A$1:$W$352,14,FALSE) = "*","*",IF(VLOOKUP(D7,'Pressure Ulcers'!$A$1:$W$352,14,FALSE) = "---","---", VLOOKUP(D7,'Pressure Ulcers'!$A$1:$W$352,14,FALSE)/100))</f>
        <v>0.12</v>
      </c>
      <c r="AF7" s="35">
        <f>IF(VLOOKUP(D7,'Pressure Ulcers'!$A$1:$W$352,16,FALSE) = "*","*",IF(VLOOKUP(D7,'Pressure Ulcers'!$A$1:$W$352,16,FALSE) = "---","---", VLOOKUP(D7,'Pressure Ulcers'!$A$1:$W$352,16,FALSE)/100))</f>
        <v>0.10204079999999999</v>
      </c>
      <c r="AG7" s="35">
        <f t="shared" si="7"/>
        <v>0.118529075</v>
      </c>
      <c r="AH7" s="49" t="str">
        <f t="shared" si="8"/>
        <v>N</v>
      </c>
      <c r="AI7" s="35">
        <f>IF(VLOOKUP(D7,Influenza!$A$1:$W$352,10,FALSE) = "*","*",IF(VLOOKUP(D7,Influenza!$A$1:$W$352,10,FALSE) = "---","---", VLOOKUP(D7,Influenza!$A$1:$W$352,10,FALSE)/100))</f>
        <v>0.99107142999999998</v>
      </c>
      <c r="AJ7" s="35">
        <f>IF(VLOOKUP(D7,Influenza!$A$1:$W$352,12,FALSE) = "*","*",IF(VLOOKUP(D7,Influenza!$A$1:$W$352,12,FALSE) = "---","---", VLOOKUP(D7,Influenza!$A$1:$W$352,12,FALSE)/100))</f>
        <v>0.99107142999999998</v>
      </c>
      <c r="AK7" s="35">
        <f>IF(VLOOKUP(D7,Influenza!$A$1:$W$352,14,FALSE) = "*","*",IF(VLOOKUP(D7,Influenza!$A$1:$W$352,14,FALSE) = "---","---", VLOOKUP(D7,Influenza!$A$1:$W$352,14,FALSE)/100))</f>
        <v>0.99038461999999994</v>
      </c>
      <c r="AL7" s="35">
        <f>IF(VLOOKUP(D7,Influenza!$A$1:$W$352,16,FALSE) = "*","*",IF(VLOOKUP(D7,Influenza!$A$1:$W$352,16,FALSE) = "---","---", VLOOKUP(D7,Influenza!$A$1:$W$352,16,FALSE)/100))</f>
        <v>0.99038461999999994</v>
      </c>
      <c r="AM7" s="35">
        <f t="shared" si="9"/>
        <v>0.99072802500000001</v>
      </c>
      <c r="AN7" s="49" t="str">
        <f t="shared" si="10"/>
        <v>Y</v>
      </c>
      <c r="AO7" s="35">
        <f>IF(VLOOKUP(D7,'hospitalizations per 1000'!$A$1:$Q$352,10,FALSE) = "*","*",IF(VLOOKUP(D7,'hospitalizations per 1000'!$A$1:$Q$352,10,FALSE) = "---","---", VLOOKUP(D7,'hospitalizations per 1000'!$A$1:$Q$352,10,FALSE)/100))</f>
        <v>1.1425920000000001E-2</v>
      </c>
      <c r="AP7" s="43" t="str">
        <f>IF(AO7="*","*",IF(AO7="---","---",IF(AO7&lt;AO$1,"Y","N")))</f>
        <v>Y</v>
      </c>
      <c r="AQ7" s="50" t="s">
        <v>1570</v>
      </c>
      <c r="AR7" s="50">
        <v>0.9</v>
      </c>
      <c r="AS7" s="49" t="str">
        <f>IF(AR7="NS","NS",IF(AR7&gt;AR$1,"Y","N"))</f>
        <v>Y</v>
      </c>
      <c r="AT7" s="97" t="s">
        <v>1680</v>
      </c>
    </row>
    <row r="8" spans="1:46" x14ac:dyDescent="0.3">
      <c r="A8" s="19">
        <f t="shared" si="0"/>
        <v>3</v>
      </c>
      <c r="B8" s="52" t="s">
        <v>232</v>
      </c>
      <c r="C8" s="51"/>
      <c r="D8" s="56">
        <v>315083</v>
      </c>
      <c r="E8" s="59" t="s">
        <v>1672</v>
      </c>
      <c r="F8" s="54" t="s">
        <v>1557</v>
      </c>
      <c r="G8" s="54" t="e">
        <f>IF(COUNTIF(#REF!,"SFF Candidate")&gt;=1,"Y",
IF(COUNTIF(#REF!,"SFF")&gt;=1,"Y","N"))</f>
        <v>#REF!</v>
      </c>
      <c r="H8" s="48" t="e">
        <f>IF(OR(#REF!=1,#REF!= 1,#REF!=
1,#REF!= 1,#REF!=
1,#REF!= 1,#REF!=
1,#REF!= 1,#REF!=
1,#REF!= 1,#REF!=
1,#REF!= 1),"Y","N")</f>
        <v>#REF!</v>
      </c>
      <c r="I8" s="48" t="s">
        <v>662</v>
      </c>
      <c r="J8" s="54" t="s">
        <v>1570</v>
      </c>
      <c r="K8" s="35">
        <f>IF(VLOOKUP(D8,'Physically Restrained'!$A$1:$W$352,10,FALSE) = "*","*",IF(VLOOKUP(D8,'Physically Restrained'!$A$1:$W$352,10,FALSE) = "---","---", VLOOKUP(D8,'Physically Restrained'!$A$1:$W$352,10,FALSE)/100))</f>
        <v>1.08696E-2</v>
      </c>
      <c r="L8" s="35">
        <f>IF(VLOOKUP(D8,'Physically Restrained'!$A$1:$W$352,12,FALSE) = "*","*",IF(VLOOKUP(D8,'Physically Restrained'!$A$1:$W$352,12,FALSE) = "---","---", VLOOKUP(D8,'Physically Restrained'!$A$1:$W$352,12,FALSE)/100))</f>
        <v>1.0416700000000001E-2</v>
      </c>
      <c r="M8" s="35">
        <f>IF(VLOOKUP(D8,'Physically Restrained'!$A$1:$W$352,14,FALSE) = "*","*",IF(VLOOKUP(D8,'Physically Restrained'!$A$1:$W$352,14,FALSE) = "---","---", VLOOKUP(D8,'Physically Restrained'!$A$1:$W$352,14,FALSE)/100))</f>
        <v>1.0309299999999999E-2</v>
      </c>
      <c r="N8" s="35">
        <f>IF(VLOOKUP(D8,'Physically Restrained'!$A$1:$W$352,16,FALSE) = "*","*",IF(VLOOKUP(D8,'Physically Restrained'!$A$1:$W$352,16,FALSE) = "---","---", VLOOKUP(D8,'Physically Restrained'!$A$1:$W$352,16,FALSE)/100))</f>
        <v>1.06383E-2</v>
      </c>
      <c r="O8" s="35">
        <f t="shared" si="1"/>
        <v>1.0558475000000001E-2</v>
      </c>
      <c r="P8" s="49" t="str">
        <f t="shared" si="2"/>
        <v>N</v>
      </c>
      <c r="Q8" s="35">
        <f>IF(VLOOKUP(D8,'Falls with Major Injuries'!$A$1:$W$352,10,FALSE) = "*","*",IF(VLOOKUP(D8,'Falls with Major Injuries'!$A$1:$W$352,10,FALSE) = "---","---", VLOOKUP(D8,'Falls with Major Injuries'!$A$1:$W$352,10,FALSE)/100))</f>
        <v>1.08696E-2</v>
      </c>
      <c r="R8" s="35">
        <f>IF(VLOOKUP(D8,'Falls with Major Injuries'!$A$1:$W$352,12,FALSE) = "*","*",IF(VLOOKUP(D8,'Falls with Major Injuries'!$A$1:$W$352,12,FALSE) = "---","---", VLOOKUP(D8,'Falls with Major Injuries'!$A$1:$W$352,12,FALSE)/100))</f>
        <v>1.0416700000000001E-2</v>
      </c>
      <c r="S8" s="35">
        <f>IF(VLOOKUP(D8,'Falls with Major Injuries'!$A$1:$W$352,14,FALSE) = "*","*",IF(VLOOKUP(D8,'Falls with Major Injuries'!$A$1:$W$352,14,FALSE) = "---","---", VLOOKUP(D8,'Falls with Major Injuries'!$A$1:$W$352,14,FALSE)/100))</f>
        <v>0</v>
      </c>
      <c r="T8" s="35">
        <f>IF(VLOOKUP(D8,'Falls with Major Injuries'!$A$1:$W$352,16,FALSE) = "*","*",IF(VLOOKUP(D8,'Falls with Major Injuries'!$A$1:$W$352,16,FALSE) = "---","---", VLOOKUP(D8,'Falls with Major Injuries'!$A$1:$W$352,16,FALSE)/100))</f>
        <v>2.12766E-2</v>
      </c>
      <c r="U8" s="35">
        <f t="shared" si="3"/>
        <v>1.0640725E-2</v>
      </c>
      <c r="V8" s="49" t="str">
        <f t="shared" si="4"/>
        <v>Y</v>
      </c>
      <c r="W8" s="35">
        <f>IF(VLOOKUP(D8,'Antipsychotic Meds'!$A$1:$W$352,10,FALSE) = "*","*",IF(VLOOKUP(D8,'Antipsychotic Meds'!$A$1:$W$352,10,FALSE) = "---","---", VLOOKUP(D8,'Antipsychotic Meds'!$A$1:$W$352,10,FALSE)/100))</f>
        <v>0</v>
      </c>
      <c r="X8" s="35">
        <f>IF(VLOOKUP(D8,'Antipsychotic Meds'!$A$1:$W$352,12,FALSE) = "*","*",IF(VLOOKUP(D8,'Antipsychotic Meds'!$A$1:$W$352,12,FALSE) = "---","---", VLOOKUP(D8,'Antipsychotic Meds'!$A$1:$W$352,12,FALSE)/100))</f>
        <v>0</v>
      </c>
      <c r="Y8" s="35">
        <f>IF(VLOOKUP(D8,'Antipsychotic Meds'!$A$1:$W$352,14,FALSE) = "*","*",IF(VLOOKUP(D8,'Antipsychotic Meds'!$A$1:$W$352,14,FALSE) = "---","---", VLOOKUP(D8,'Antipsychotic Meds'!$A$1:$W$352,14,FALSE)/100))</f>
        <v>1.4285699999999998E-2</v>
      </c>
      <c r="Z8" s="35">
        <f>IF(VLOOKUP(D8,'Antipsychotic Meds'!$A$1:$W$352,16,FALSE) = "*","*",IF(VLOOKUP(D8,'Antipsychotic Meds'!$A$1:$W$352,16,FALSE) = "---","---", VLOOKUP(D8,'Antipsychotic Meds'!$A$1:$W$352,16,FALSE)/100))</f>
        <v>2.9411800000000002E-2</v>
      </c>
      <c r="AA8" s="35">
        <f t="shared" si="5"/>
        <v>1.0924375E-2</v>
      </c>
      <c r="AB8" s="49" t="str">
        <f t="shared" si="6"/>
        <v>Y</v>
      </c>
      <c r="AC8" s="35">
        <f>IF(VLOOKUP(D8,'Pressure Ulcers'!$A$1:$W$352,10,FALSE) = "*","*",IF(VLOOKUP(D8,'Pressure Ulcers'!$A$1:$W$352,10,FALSE) = "---","---", VLOOKUP(D8,'Pressure Ulcers'!$A$1:$W$352,10,FALSE)/100))</f>
        <v>4.7618999999999995E-2</v>
      </c>
      <c r="AD8" s="35">
        <f>IF(VLOOKUP(D8,'Pressure Ulcers'!$A$1:$W$352,12,FALSE) = "*","*",IF(VLOOKUP(D8,'Pressure Ulcers'!$A$1:$W$352,12,FALSE) = "---","---", VLOOKUP(D8,'Pressure Ulcers'!$A$1:$W$352,12,FALSE)/100))</f>
        <v>0</v>
      </c>
      <c r="AE8" s="35">
        <f>IF(VLOOKUP(D8,'Pressure Ulcers'!$A$1:$W$352,14,FALSE) = "*","*",IF(VLOOKUP(D8,'Pressure Ulcers'!$A$1:$W$352,14,FALSE) = "---","---", VLOOKUP(D8,'Pressure Ulcers'!$A$1:$W$352,14,FALSE)/100))</f>
        <v>0.1315789</v>
      </c>
      <c r="AF8" s="35">
        <f>IF(VLOOKUP(D8,'Pressure Ulcers'!$A$1:$W$352,16,FALSE) = "*","*",IF(VLOOKUP(D8,'Pressure Ulcers'!$A$1:$W$352,16,FALSE) = "---","---", VLOOKUP(D8,'Pressure Ulcers'!$A$1:$W$352,16,FALSE)/100))</f>
        <v>5.2631600000000001E-2</v>
      </c>
      <c r="AG8" s="35">
        <f t="shared" si="7"/>
        <v>5.7957374999999998E-2</v>
      </c>
      <c r="AH8" s="49" t="str">
        <f t="shared" si="8"/>
        <v>Y</v>
      </c>
      <c r="AI8" s="35">
        <f>IF(VLOOKUP(D8,Influenza!$A$1:$W$352,10,FALSE) = "*","*",IF(VLOOKUP(D8,Influenza!$A$1:$W$352,10,FALSE) = "---","---", VLOOKUP(D8,Influenza!$A$1:$W$352,10,FALSE)/100))</f>
        <v>1</v>
      </c>
      <c r="AJ8" s="35">
        <f>IF(VLOOKUP(D8,Influenza!$A$1:$W$352,12,FALSE) = "*","*",IF(VLOOKUP(D8,Influenza!$A$1:$W$352,12,FALSE) = "---","---", VLOOKUP(D8,Influenza!$A$1:$W$352,12,FALSE)/100))</f>
        <v>1</v>
      </c>
      <c r="AK8" s="35">
        <f>IF(VLOOKUP(D8,Influenza!$A$1:$W$352,14,FALSE) = "*","*",IF(VLOOKUP(D8,Influenza!$A$1:$W$352,14,FALSE) = "---","---", VLOOKUP(D8,Influenza!$A$1:$W$352,14,FALSE)/100))</f>
        <v>1</v>
      </c>
      <c r="AL8" s="35">
        <f>IF(VLOOKUP(D8,Influenza!$A$1:$W$352,16,FALSE) = "*","*",IF(VLOOKUP(D8,Influenza!$A$1:$W$352,16,FALSE) = "---","---", VLOOKUP(D8,Influenza!$A$1:$W$352,16,FALSE)/100))</f>
        <v>1</v>
      </c>
      <c r="AM8" s="35">
        <f t="shared" si="9"/>
        <v>1</v>
      </c>
      <c r="AN8" s="49" t="str">
        <f t="shared" si="10"/>
        <v>Y</v>
      </c>
      <c r="AO8" s="35" t="str">
        <f>IF(VLOOKUP(D8,'hospitalizations per 1000'!$A$1:$Q$352,10,FALSE) = "*","*",IF(VLOOKUP(D8,'hospitalizations per 1000'!$A$1:$Q$352,10,FALSE) = "---","---", VLOOKUP(D8,'hospitalizations per 1000'!$A$1:$Q$352,10,FALSE)/100))</f>
        <v>*</v>
      </c>
      <c r="AP8" s="43" t="s">
        <v>662</v>
      </c>
      <c r="AQ8" s="50" t="s">
        <v>1570</v>
      </c>
      <c r="AR8" s="50">
        <v>1</v>
      </c>
      <c r="AS8" s="49" t="str">
        <f>IF(AR8="NS","NS",IF(AR8&gt;AR$1,"Y","N"))</f>
        <v>Y</v>
      </c>
      <c r="AT8" s="97">
        <f>COUNTIF($P8:$AS8,"=Y")</f>
        <v>5</v>
      </c>
    </row>
    <row r="9" spans="1:46" x14ac:dyDescent="0.3">
      <c r="A9" s="19">
        <f t="shared" si="0"/>
        <v>4</v>
      </c>
      <c r="B9" s="52" t="s">
        <v>233</v>
      </c>
      <c r="C9" s="51"/>
      <c r="D9" s="56">
        <v>315377</v>
      </c>
      <c r="E9" s="59" t="s">
        <v>12</v>
      </c>
      <c r="F9" s="54" t="s">
        <v>1557</v>
      </c>
      <c r="G9" s="54" t="e">
        <f>IF(COUNTIF(#REF!,"SFF Candidate")&gt;=1,"Y",
IF(COUNTIF(#REF!,"SFF")&gt;=1,"Y","N"))</f>
        <v>#REF!</v>
      </c>
      <c r="H9" s="48" t="e">
        <f>IF(OR(#REF!=1,#REF!= 1,#REF!=
1,#REF!= 1,#REF!=
1,#REF!= 1,#REF!=
1,#REF!= 1,#REF!=
1,#REF!= 1,#REF!=
1,#REF!= 1),"Y","N")</f>
        <v>#REF!</v>
      </c>
      <c r="I9" s="48" t="s">
        <v>662</v>
      </c>
      <c r="J9" s="54" t="s">
        <v>1570</v>
      </c>
      <c r="K9" s="35">
        <f>IF(VLOOKUP(D9,'Physically Restrained'!$A$1:$W$352,10,FALSE) = "*","*",IF(VLOOKUP(D9,'Physically Restrained'!$A$1:$W$352,10,FALSE) = "---","---", VLOOKUP(D9,'Physically Restrained'!$A$1:$W$352,10,FALSE)/100))</f>
        <v>0</v>
      </c>
      <c r="L9" s="35">
        <f>IF(VLOOKUP(D9,'Physically Restrained'!$A$1:$W$352,12,FALSE) = "*","*",IF(VLOOKUP(D9,'Physically Restrained'!$A$1:$W$352,12,FALSE) = "---","---", VLOOKUP(D9,'Physically Restrained'!$A$1:$W$352,12,FALSE)/100))</f>
        <v>0</v>
      </c>
      <c r="M9" s="35">
        <f>IF(VLOOKUP(D9,'Physically Restrained'!$A$1:$W$352,14,FALSE) = "*","*",IF(VLOOKUP(D9,'Physically Restrained'!$A$1:$W$352,14,FALSE) = "---","---", VLOOKUP(D9,'Physically Restrained'!$A$1:$W$352,14,FALSE)/100))</f>
        <v>0</v>
      </c>
      <c r="N9" s="35">
        <f>IF(VLOOKUP(D9,'Physically Restrained'!$A$1:$W$352,16,FALSE) = "*","*",IF(VLOOKUP(D9,'Physically Restrained'!$A$1:$W$352,16,FALSE) = "---","---", VLOOKUP(D9,'Physically Restrained'!$A$1:$W$352,16,FALSE)/100))</f>
        <v>0</v>
      </c>
      <c r="O9" s="35">
        <f t="shared" si="1"/>
        <v>0</v>
      </c>
      <c r="P9" s="49" t="str">
        <f t="shared" si="2"/>
        <v>Y</v>
      </c>
      <c r="Q9" s="35">
        <f>IF(VLOOKUP(D9,'Falls with Major Injuries'!$A$1:$W$352,10,FALSE) = "*","*",IF(VLOOKUP(D9,'Falls with Major Injuries'!$A$1:$W$352,10,FALSE) = "---","---", VLOOKUP(D9,'Falls with Major Injuries'!$A$1:$W$352,10,FALSE)/100))</f>
        <v>1.40845E-2</v>
      </c>
      <c r="R9" s="35">
        <f>IF(VLOOKUP(D9,'Falls with Major Injuries'!$A$1:$W$352,12,FALSE) = "*","*",IF(VLOOKUP(D9,'Falls with Major Injuries'!$A$1:$W$352,12,FALSE) = "---","---", VLOOKUP(D9,'Falls with Major Injuries'!$A$1:$W$352,12,FALSE)/100))</f>
        <v>2.7777799999999998E-2</v>
      </c>
      <c r="S9" s="35">
        <f>IF(VLOOKUP(D9,'Falls with Major Injuries'!$A$1:$W$352,14,FALSE) = "*","*",IF(VLOOKUP(D9,'Falls with Major Injuries'!$A$1:$W$352,14,FALSE) = "---","---", VLOOKUP(D9,'Falls with Major Injuries'!$A$1:$W$352,14,FALSE)/100))</f>
        <v>1.40845E-2</v>
      </c>
      <c r="T9" s="35">
        <f>IF(VLOOKUP(D9,'Falls with Major Injuries'!$A$1:$W$352,16,FALSE) = "*","*",IF(VLOOKUP(D9,'Falls with Major Injuries'!$A$1:$W$352,16,FALSE) = "---","---", VLOOKUP(D9,'Falls with Major Injuries'!$A$1:$W$352,16,FALSE)/100))</f>
        <v>2.63158E-2</v>
      </c>
      <c r="U9" s="35">
        <f t="shared" si="3"/>
        <v>2.0565649999999998E-2</v>
      </c>
      <c r="V9" s="49" t="str">
        <f t="shared" si="4"/>
        <v>Y</v>
      </c>
      <c r="W9" s="35">
        <f>IF(VLOOKUP(D9,'Antipsychotic Meds'!$A$1:$W$352,10,FALSE) = "*","*",IF(VLOOKUP(D9,'Antipsychotic Meds'!$A$1:$W$352,10,FALSE) = "---","---", VLOOKUP(D9,'Antipsychotic Meds'!$A$1:$W$352,10,FALSE)/100))</f>
        <v>0.11940300000000001</v>
      </c>
      <c r="X9" s="35">
        <f>IF(VLOOKUP(D9,'Antipsychotic Meds'!$A$1:$W$352,12,FALSE) = "*","*",IF(VLOOKUP(D9,'Antipsychotic Meds'!$A$1:$W$352,12,FALSE) = "---","---", VLOOKUP(D9,'Antipsychotic Meds'!$A$1:$W$352,12,FALSE)/100))</f>
        <v>0.1323529</v>
      </c>
      <c r="Y9" s="35">
        <f>IF(VLOOKUP(D9,'Antipsychotic Meds'!$A$1:$W$352,14,FALSE) = "*","*",IF(VLOOKUP(D9,'Antipsychotic Meds'!$A$1:$W$352,14,FALSE) = "---","---", VLOOKUP(D9,'Antipsychotic Meds'!$A$1:$W$352,14,FALSE)/100))</f>
        <v>0.16417909999999999</v>
      </c>
      <c r="Z9" s="35">
        <f>IF(VLOOKUP(D9,'Antipsychotic Meds'!$A$1:$W$352,16,FALSE) = "*","*",IF(VLOOKUP(D9,'Antipsychotic Meds'!$A$1:$W$352,16,FALSE) = "---","---", VLOOKUP(D9,'Antipsychotic Meds'!$A$1:$W$352,16,FALSE)/100))</f>
        <v>0.13888890000000001</v>
      </c>
      <c r="AA9" s="35">
        <f t="shared" si="5"/>
        <v>0.13870597500000001</v>
      </c>
      <c r="AB9" s="49" t="str">
        <f t="shared" si="6"/>
        <v>N</v>
      </c>
      <c r="AC9" s="35">
        <f>IF(VLOOKUP(D9,'Pressure Ulcers'!$A$1:$W$352,10,FALSE) = "*","*",IF(VLOOKUP(D9,'Pressure Ulcers'!$A$1:$W$352,10,FALSE) = "---","---", VLOOKUP(D9,'Pressure Ulcers'!$A$1:$W$352,10,FALSE)/100))</f>
        <v>0.1698113</v>
      </c>
      <c r="AD9" s="35">
        <f>IF(VLOOKUP(D9,'Pressure Ulcers'!$A$1:$W$352,12,FALSE) = "*","*",IF(VLOOKUP(D9,'Pressure Ulcers'!$A$1:$W$352,12,FALSE) = "---","---", VLOOKUP(D9,'Pressure Ulcers'!$A$1:$W$352,12,FALSE)/100))</f>
        <v>0.13043480000000002</v>
      </c>
      <c r="AE9" s="35">
        <f>IF(VLOOKUP(D9,'Pressure Ulcers'!$A$1:$W$352,14,FALSE) = "*","*",IF(VLOOKUP(D9,'Pressure Ulcers'!$A$1:$W$352,14,FALSE) = "---","---", VLOOKUP(D9,'Pressure Ulcers'!$A$1:$W$352,14,FALSE)/100))</f>
        <v>0.17391300000000001</v>
      </c>
      <c r="AF9" s="35">
        <f>IF(VLOOKUP(D9,'Pressure Ulcers'!$A$1:$W$352,16,FALSE) = "*","*",IF(VLOOKUP(D9,'Pressure Ulcers'!$A$1:$W$352,16,FALSE) = "---","---", VLOOKUP(D9,'Pressure Ulcers'!$A$1:$W$352,16,FALSE)/100))</f>
        <v>0.16</v>
      </c>
      <c r="AG9" s="35">
        <f t="shared" si="7"/>
        <v>0.15853977500000002</v>
      </c>
      <c r="AH9" s="49" t="str">
        <f t="shared" si="8"/>
        <v>N</v>
      </c>
      <c r="AI9" s="35">
        <f>IF(VLOOKUP(D9,Influenza!$A$1:$W$352,10,FALSE) = "*","*",IF(VLOOKUP(D9,Influenza!$A$1:$W$352,10,FALSE) = "---","---", VLOOKUP(D9,Influenza!$A$1:$W$352,10,FALSE)/100))</f>
        <v>1</v>
      </c>
      <c r="AJ9" s="35">
        <f>IF(VLOOKUP(D9,Influenza!$A$1:$W$352,12,FALSE) = "*","*",IF(VLOOKUP(D9,Influenza!$A$1:$W$352,12,FALSE) = "---","---", VLOOKUP(D9,Influenza!$A$1:$W$352,12,FALSE)/100))</f>
        <v>1</v>
      </c>
      <c r="AK9" s="35">
        <f>IF(VLOOKUP(D9,Influenza!$A$1:$W$352,14,FALSE) = "*","*",IF(VLOOKUP(D9,Influenza!$A$1:$W$352,14,FALSE) = "---","---", VLOOKUP(D9,Influenza!$A$1:$W$352,14,FALSE)/100))</f>
        <v>0.96153845999999998</v>
      </c>
      <c r="AL9" s="35">
        <f>IF(VLOOKUP(D9,Influenza!$A$1:$W$352,16,FALSE) = "*","*",IF(VLOOKUP(D9,Influenza!$A$1:$W$352,16,FALSE) = "---","---", VLOOKUP(D9,Influenza!$A$1:$W$352,16,FALSE)/100))</f>
        <v>0.96153845999999998</v>
      </c>
      <c r="AM9" s="35">
        <f t="shared" si="9"/>
        <v>0.98076922999999994</v>
      </c>
      <c r="AN9" s="49" t="str">
        <f t="shared" si="10"/>
        <v>Y</v>
      </c>
      <c r="AO9" s="35">
        <f>IF(VLOOKUP(D9,'hospitalizations per 1000'!$A$1:$Q$352,10,FALSE) = "*","*",IF(VLOOKUP(D9,'hospitalizations per 1000'!$A$1:$Q$352,10,FALSE) = "---","---", VLOOKUP(D9,'hospitalizations per 1000'!$A$1:$Q$352,10,FALSE)/100))</f>
        <v>2.1107360000000002E-2</v>
      </c>
      <c r="AP9" s="43" t="str">
        <f>IF(AO9="*","*",IF(AO9="---","---",IF(AO9&lt;AO$1,"Y","N")))</f>
        <v>N</v>
      </c>
      <c r="AQ9" s="50" t="s">
        <v>1571</v>
      </c>
      <c r="AR9" s="50" t="s">
        <v>1573</v>
      </c>
      <c r="AS9" s="49" t="s">
        <v>662</v>
      </c>
      <c r="AT9" s="97">
        <f>COUNTIF($P9:$AS9,"=Y")</f>
        <v>3</v>
      </c>
    </row>
    <row r="10" spans="1:46" x14ac:dyDescent="0.3">
      <c r="A10" s="19">
        <f t="shared" si="0"/>
        <v>5</v>
      </c>
      <c r="B10" s="52" t="s">
        <v>234</v>
      </c>
      <c r="C10" s="51"/>
      <c r="D10" s="56">
        <v>315198</v>
      </c>
      <c r="E10" s="71">
        <v>888222</v>
      </c>
      <c r="F10" s="54" t="s">
        <v>1557</v>
      </c>
      <c r="G10" s="54" t="e">
        <f>IF(COUNTIF(#REF!,"SFF Candidate")&gt;=1,"Y",
IF(COUNTIF(#REF!,"SFF")&gt;=1,"Y","N"))</f>
        <v>#REF!</v>
      </c>
      <c r="H10" s="48" t="e">
        <f>IF(OR(#REF!=1,#REF!= 1,#REF!=
1,#REF!= 1,#REF!=
1,#REF!= 1,#REF!=
1,#REF!= 1,#REF!=
1,#REF!= 1,#REF!=
1,#REF!= 1),"Y","N")</f>
        <v>#REF!</v>
      </c>
      <c r="I10" s="48" t="s">
        <v>662</v>
      </c>
      <c r="J10" s="54" t="s">
        <v>1570</v>
      </c>
      <c r="K10" s="35">
        <f>IF(VLOOKUP(D10,'Physically Restrained'!$A$1:$W$352,10,FALSE) = "*","*",IF(VLOOKUP(D10,'Physically Restrained'!$A$1:$W$352,10,FALSE) = "---","---", VLOOKUP(D10,'Physically Restrained'!$A$1:$W$352,10,FALSE)/100))</f>
        <v>0</v>
      </c>
      <c r="L10" s="35">
        <f>IF(VLOOKUP(D10,'Physically Restrained'!$A$1:$W$352,12,FALSE) = "*","*",IF(VLOOKUP(D10,'Physically Restrained'!$A$1:$W$352,12,FALSE) = "---","---", VLOOKUP(D10,'Physically Restrained'!$A$1:$W$352,12,FALSE)/100))</f>
        <v>0</v>
      </c>
      <c r="M10" s="35">
        <f>IF(VLOOKUP(D10,'Physically Restrained'!$A$1:$W$352,14,FALSE) = "*","*",IF(VLOOKUP(D10,'Physically Restrained'!$A$1:$W$352,14,FALSE) = "---","---", VLOOKUP(D10,'Physically Restrained'!$A$1:$W$352,14,FALSE)/100))</f>
        <v>0</v>
      </c>
      <c r="N10" s="35">
        <f>IF(VLOOKUP(D10,'Physically Restrained'!$A$1:$W$352,16,FALSE) = "*","*",IF(VLOOKUP(D10,'Physically Restrained'!$A$1:$W$352,16,FALSE) = "---","---", VLOOKUP(D10,'Physically Restrained'!$A$1:$W$352,16,FALSE)/100))</f>
        <v>0</v>
      </c>
      <c r="O10" s="35">
        <f t="shared" si="1"/>
        <v>0</v>
      </c>
      <c r="P10" s="49" t="str">
        <f t="shared" si="2"/>
        <v>Y</v>
      </c>
      <c r="Q10" s="35">
        <f>IF(VLOOKUP(D10,'Falls with Major Injuries'!$A$1:$W$352,10,FALSE) = "*","*",IF(VLOOKUP(D10,'Falls with Major Injuries'!$A$1:$W$352,10,FALSE) = "---","---", VLOOKUP(D10,'Falls with Major Injuries'!$A$1:$W$352,10,FALSE)/100))</f>
        <v>0</v>
      </c>
      <c r="R10" s="35">
        <f>IF(VLOOKUP(D10,'Falls with Major Injuries'!$A$1:$W$352,12,FALSE) = "*","*",IF(VLOOKUP(D10,'Falls with Major Injuries'!$A$1:$W$352,12,FALSE) = "---","---", VLOOKUP(D10,'Falls with Major Injuries'!$A$1:$W$352,12,FALSE)/100))</f>
        <v>0</v>
      </c>
      <c r="S10" s="35">
        <f>IF(VLOOKUP(D10,'Falls with Major Injuries'!$A$1:$W$352,14,FALSE) = "*","*",IF(VLOOKUP(D10,'Falls with Major Injuries'!$A$1:$W$352,14,FALSE) = "---","---", VLOOKUP(D10,'Falls with Major Injuries'!$A$1:$W$352,14,FALSE)/100))</f>
        <v>0</v>
      </c>
      <c r="T10" s="35">
        <f>IF(VLOOKUP(D10,'Falls with Major Injuries'!$A$1:$W$352,16,FALSE) = "*","*",IF(VLOOKUP(D10,'Falls with Major Injuries'!$A$1:$W$352,16,FALSE) = "---","---", VLOOKUP(D10,'Falls with Major Injuries'!$A$1:$W$352,16,FALSE)/100))</f>
        <v>1.7543899999999998E-2</v>
      </c>
      <c r="U10" s="35">
        <f t="shared" si="3"/>
        <v>4.3859749999999994E-3</v>
      </c>
      <c r="V10" s="49" t="str">
        <f t="shared" si="4"/>
        <v>Y</v>
      </c>
      <c r="W10" s="35">
        <f>IF(VLOOKUP(D10,'Antipsychotic Meds'!$A$1:$W$352,10,FALSE) = "*","*",IF(VLOOKUP(D10,'Antipsychotic Meds'!$A$1:$W$352,10,FALSE) = "---","---", VLOOKUP(D10,'Antipsychotic Meds'!$A$1:$W$352,10,FALSE)/100))</f>
        <v>0.11904759999999999</v>
      </c>
      <c r="X10" s="35">
        <f>IF(VLOOKUP(D10,'Antipsychotic Meds'!$A$1:$W$352,12,FALSE) = "*","*",IF(VLOOKUP(D10,'Antipsychotic Meds'!$A$1:$W$352,12,FALSE) = "---","---", VLOOKUP(D10,'Antipsychotic Meds'!$A$1:$W$352,12,FALSE)/100))</f>
        <v>0.1041667</v>
      </c>
      <c r="Y10" s="35">
        <f>IF(VLOOKUP(D10,'Antipsychotic Meds'!$A$1:$W$352,14,FALSE) = "*","*",IF(VLOOKUP(D10,'Antipsychotic Meds'!$A$1:$W$352,14,FALSE) = "---","---", VLOOKUP(D10,'Antipsychotic Meds'!$A$1:$W$352,14,FALSE)/100))</f>
        <v>8.6956500000000006E-2</v>
      </c>
      <c r="Z10" s="35">
        <f>IF(VLOOKUP(D10,'Antipsychotic Meds'!$A$1:$W$352,16,FALSE) = "*","*",IF(VLOOKUP(D10,'Antipsychotic Meds'!$A$1:$W$352,16,FALSE) = "---","---", VLOOKUP(D10,'Antipsychotic Meds'!$A$1:$W$352,16,FALSE)/100))</f>
        <v>8.5106399999999999E-2</v>
      </c>
      <c r="AA10" s="35">
        <f t="shared" si="5"/>
        <v>9.8819299999999999E-2</v>
      </c>
      <c r="AB10" s="49" t="str">
        <f t="shared" si="6"/>
        <v>Y</v>
      </c>
      <c r="AC10" s="35">
        <f>IF(VLOOKUP(D10,'Pressure Ulcers'!$A$1:$W$352,10,FALSE) = "*","*",IF(VLOOKUP(D10,'Pressure Ulcers'!$A$1:$W$352,10,FALSE) = "---","---", VLOOKUP(D10,'Pressure Ulcers'!$A$1:$W$352,10,FALSE)/100))</f>
        <v>0.1666667</v>
      </c>
      <c r="AD10" s="35">
        <f>IF(VLOOKUP(D10,'Pressure Ulcers'!$A$1:$W$352,12,FALSE) = "*","*",IF(VLOOKUP(D10,'Pressure Ulcers'!$A$1:$W$352,12,FALSE) = "---","---", VLOOKUP(D10,'Pressure Ulcers'!$A$1:$W$352,12,FALSE)/100))</f>
        <v>0.1481481</v>
      </c>
      <c r="AE10" s="35">
        <f>IF(VLOOKUP(D10,'Pressure Ulcers'!$A$1:$W$352,14,FALSE) = "*","*",IF(VLOOKUP(D10,'Pressure Ulcers'!$A$1:$W$352,14,FALSE) = "---","---", VLOOKUP(D10,'Pressure Ulcers'!$A$1:$W$352,14,FALSE)/100))</f>
        <v>0.15625</v>
      </c>
      <c r="AF10" s="35">
        <f>IF(VLOOKUP(D10,'Pressure Ulcers'!$A$1:$W$352,16,FALSE) = "*","*",IF(VLOOKUP(D10,'Pressure Ulcers'!$A$1:$W$352,16,FALSE) = "---","---", VLOOKUP(D10,'Pressure Ulcers'!$A$1:$W$352,16,FALSE)/100))</f>
        <v>0.12903230000000002</v>
      </c>
      <c r="AG10" s="35">
        <f t="shared" si="7"/>
        <v>0.15002427500000001</v>
      </c>
      <c r="AH10" s="49" t="str">
        <f t="shared" si="8"/>
        <v>N</v>
      </c>
      <c r="AI10" s="35">
        <f>IF(VLOOKUP(D10,Influenza!$A$1:$W$352,10,FALSE) = "*","*",IF(VLOOKUP(D10,Influenza!$A$1:$W$352,10,FALSE) = "---","---", VLOOKUP(D10,Influenza!$A$1:$W$352,10,FALSE)/100))</f>
        <v>0.96296296000000003</v>
      </c>
      <c r="AJ10" s="35">
        <f>IF(VLOOKUP(D10,Influenza!$A$1:$W$352,12,FALSE) = "*","*",IF(VLOOKUP(D10,Influenza!$A$1:$W$352,12,FALSE) = "---","---", VLOOKUP(D10,Influenza!$A$1:$W$352,12,FALSE)/100))</f>
        <v>0.96296296000000003</v>
      </c>
      <c r="AK10" s="35">
        <f>IF(VLOOKUP(D10,Influenza!$A$1:$W$352,14,FALSE) = "*","*",IF(VLOOKUP(D10,Influenza!$A$1:$W$352,14,FALSE) = "---","---", VLOOKUP(D10,Influenza!$A$1:$W$352,14,FALSE)/100))</f>
        <v>1</v>
      </c>
      <c r="AL10" s="35">
        <f>IF(VLOOKUP(D10,Influenza!$A$1:$W$352,16,FALSE) = "*","*",IF(VLOOKUP(D10,Influenza!$A$1:$W$352,16,FALSE) = "---","---", VLOOKUP(D10,Influenza!$A$1:$W$352,16,FALSE)/100))</f>
        <v>1</v>
      </c>
      <c r="AM10" s="35">
        <f t="shared" si="9"/>
        <v>0.98148148000000002</v>
      </c>
      <c r="AN10" s="49" t="str">
        <f t="shared" si="10"/>
        <v>Y</v>
      </c>
      <c r="AO10" s="35" t="str">
        <f>IF(VLOOKUP(D10,'hospitalizations per 1000'!$A$1:$Q$352,10,FALSE) = "*","*",IF(VLOOKUP(D10,'hospitalizations per 1000'!$A$1:$Q$352,10,FALSE) = "---","---", VLOOKUP(D10,'hospitalizations per 1000'!$A$1:$Q$352,10,FALSE)/100))</f>
        <v>*</v>
      </c>
      <c r="AP10" s="43" t="s">
        <v>662</v>
      </c>
      <c r="AQ10" s="50" t="s">
        <v>1570</v>
      </c>
      <c r="AR10" s="50">
        <v>0.88500000000000001</v>
      </c>
      <c r="AS10" s="49" t="str">
        <f>IF(AR10="NS","NS",IF(AR10&gt;AR$1,"Y","N"))</f>
        <v>Y</v>
      </c>
      <c r="AT10" s="97">
        <f>COUNTIF($P10:$AS10,"=Y")</f>
        <v>5</v>
      </c>
    </row>
    <row r="11" spans="1:46" ht="28.8" x14ac:dyDescent="0.3">
      <c r="A11" s="19">
        <f t="shared" si="0"/>
        <v>6</v>
      </c>
      <c r="B11" s="52" t="s">
        <v>235</v>
      </c>
      <c r="C11" s="51"/>
      <c r="D11" s="56">
        <v>315516</v>
      </c>
      <c r="E11" s="72" t="s">
        <v>152</v>
      </c>
      <c r="F11" s="54" t="s">
        <v>1557</v>
      </c>
      <c r="G11" s="54" t="e">
        <f>IF(COUNTIF(#REF!,"SFF Candidate")&gt;=1,"Y",
IF(COUNTIF(#REF!,"SFF")&gt;=1,"Y","N"))</f>
        <v>#REF!</v>
      </c>
      <c r="H11" s="48" t="e">
        <f>IF(OR(#REF!=1,#REF!= 1,#REF!=
1,#REF!= 1,#REF!=
1,#REF!= 1,#REF!=
1,#REF!= 1,#REF!=
1,#REF!= 1,#REF!=
1,#REF!= 1),"Y","N")</f>
        <v>#REF!</v>
      </c>
      <c r="I11" s="48" t="s">
        <v>662</v>
      </c>
      <c r="J11" s="54" t="s">
        <v>1571</v>
      </c>
      <c r="K11" s="35">
        <f>IF(VLOOKUP(D11,'Physically Restrained'!$A$1:$W$352,10,FALSE) = "*","*",IF(VLOOKUP(D11,'Physically Restrained'!$A$1:$W$352,10,FALSE) = "---","---", VLOOKUP(D11,'Physically Restrained'!$A$1:$W$352,10,FALSE)/100))</f>
        <v>0</v>
      </c>
      <c r="L11" s="35">
        <f>IF(VLOOKUP(D11,'Physically Restrained'!$A$1:$W$352,12,FALSE) = "*","*",IF(VLOOKUP(D11,'Physically Restrained'!$A$1:$W$352,12,FALSE) = "---","---", VLOOKUP(D11,'Physically Restrained'!$A$1:$W$352,12,FALSE)/100))</f>
        <v>0</v>
      </c>
      <c r="M11" s="35">
        <f>IF(VLOOKUP(D11,'Physically Restrained'!$A$1:$W$352,14,FALSE) = "*","*",IF(VLOOKUP(D11,'Physically Restrained'!$A$1:$W$352,14,FALSE) = "---","---", VLOOKUP(D11,'Physically Restrained'!$A$1:$W$352,14,FALSE)/100))</f>
        <v>0</v>
      </c>
      <c r="N11" s="35">
        <f>IF(VLOOKUP(D11,'Physically Restrained'!$A$1:$W$352,16,FALSE) = "*","*",IF(VLOOKUP(D11,'Physically Restrained'!$A$1:$W$352,16,FALSE) = "---","---", VLOOKUP(D11,'Physically Restrained'!$A$1:$W$352,16,FALSE)/100))</f>
        <v>0</v>
      </c>
      <c r="O11" s="35">
        <f t="shared" si="1"/>
        <v>0</v>
      </c>
      <c r="P11" s="49" t="str">
        <f t="shared" si="2"/>
        <v>Y</v>
      </c>
      <c r="Q11" s="35">
        <f>IF(VLOOKUP(D11,'Falls with Major Injuries'!$A$1:$W$352,10,FALSE) = "*","*",IF(VLOOKUP(D11,'Falls with Major Injuries'!$A$1:$W$352,10,FALSE) = "---","---", VLOOKUP(D11,'Falls with Major Injuries'!$A$1:$W$352,10,FALSE)/100))</f>
        <v>5.1948100000000004E-2</v>
      </c>
      <c r="R11" s="35">
        <f>IF(VLOOKUP(D11,'Falls with Major Injuries'!$A$1:$W$352,12,FALSE) = "*","*",IF(VLOOKUP(D11,'Falls with Major Injuries'!$A$1:$W$352,12,FALSE) = "---","---", VLOOKUP(D11,'Falls with Major Injuries'!$A$1:$W$352,12,FALSE)/100))</f>
        <v>6.4102599999999996E-2</v>
      </c>
      <c r="S11" s="35">
        <f>IF(VLOOKUP(D11,'Falls with Major Injuries'!$A$1:$W$352,14,FALSE) = "*","*",IF(VLOOKUP(D11,'Falls with Major Injuries'!$A$1:$W$352,14,FALSE) = "---","---", VLOOKUP(D11,'Falls with Major Injuries'!$A$1:$W$352,14,FALSE)/100))</f>
        <v>0.1125</v>
      </c>
      <c r="T11" s="35">
        <f>IF(VLOOKUP(D11,'Falls with Major Injuries'!$A$1:$W$352,16,FALSE) = "*","*",IF(VLOOKUP(D11,'Falls with Major Injuries'!$A$1:$W$352,16,FALSE) = "---","---", VLOOKUP(D11,'Falls with Major Injuries'!$A$1:$W$352,16,FALSE)/100))</f>
        <v>0.11904759999999999</v>
      </c>
      <c r="U11" s="35">
        <f t="shared" si="3"/>
        <v>8.6899574999999993E-2</v>
      </c>
      <c r="V11" s="49" t="str">
        <f t="shared" si="4"/>
        <v>N</v>
      </c>
      <c r="W11" s="35">
        <f>IF(VLOOKUP(D11,'Antipsychotic Meds'!$A$1:$W$352,10,FALSE) = "*","*",IF(VLOOKUP(D11,'Antipsychotic Meds'!$A$1:$W$352,10,FALSE) = "---","---", VLOOKUP(D11,'Antipsychotic Meds'!$A$1:$W$352,10,FALSE)/100))</f>
        <v>0.19444439999999999</v>
      </c>
      <c r="X11" s="35">
        <f>IF(VLOOKUP(D11,'Antipsychotic Meds'!$A$1:$W$352,12,FALSE) = "*","*",IF(VLOOKUP(D11,'Antipsychotic Meds'!$A$1:$W$352,12,FALSE) = "---","---", VLOOKUP(D11,'Antipsychotic Meds'!$A$1:$W$352,12,FALSE)/100))</f>
        <v>0.20547950000000001</v>
      </c>
      <c r="Y11" s="35">
        <f>IF(VLOOKUP(D11,'Antipsychotic Meds'!$A$1:$W$352,14,FALSE) = "*","*",IF(VLOOKUP(D11,'Antipsychotic Meds'!$A$1:$W$352,14,FALSE) = "---","---", VLOOKUP(D11,'Antipsychotic Meds'!$A$1:$W$352,14,FALSE)/100))</f>
        <v>0.2266667</v>
      </c>
      <c r="Z11" s="35">
        <f>IF(VLOOKUP(D11,'Antipsychotic Meds'!$A$1:$W$352,16,FALSE) = "*","*",IF(VLOOKUP(D11,'Antipsychotic Meds'!$A$1:$W$352,16,FALSE) = "---","---", VLOOKUP(D11,'Antipsychotic Meds'!$A$1:$W$352,16,FALSE)/100))</f>
        <v>0.1666667</v>
      </c>
      <c r="AA11" s="35">
        <f t="shared" si="5"/>
        <v>0.19831432500000001</v>
      </c>
      <c r="AB11" s="49" t="str">
        <f t="shared" si="6"/>
        <v>N</v>
      </c>
      <c r="AC11" s="35">
        <f>IF(VLOOKUP(D11,'Pressure Ulcers'!$A$1:$W$352,10,FALSE) = "*","*",IF(VLOOKUP(D11,'Pressure Ulcers'!$A$1:$W$352,10,FALSE) = "---","---", VLOOKUP(D11,'Pressure Ulcers'!$A$1:$W$352,10,FALSE)/100))</f>
        <v>4.4444400000000002E-2</v>
      </c>
      <c r="AD11" s="35">
        <f>IF(VLOOKUP(D11,'Pressure Ulcers'!$A$1:$W$352,12,FALSE) = "*","*",IF(VLOOKUP(D11,'Pressure Ulcers'!$A$1:$W$352,12,FALSE) = "---","---", VLOOKUP(D11,'Pressure Ulcers'!$A$1:$W$352,12,FALSE)/100))</f>
        <v>6.5217400000000009E-2</v>
      </c>
      <c r="AE11" s="35">
        <f>IF(VLOOKUP(D11,'Pressure Ulcers'!$A$1:$W$352,14,FALSE) = "*","*",IF(VLOOKUP(D11,'Pressure Ulcers'!$A$1:$W$352,14,FALSE) = "---","---", VLOOKUP(D11,'Pressure Ulcers'!$A$1:$W$352,14,FALSE)/100))</f>
        <v>4.65116E-2</v>
      </c>
      <c r="AF11" s="35">
        <f>IF(VLOOKUP(D11,'Pressure Ulcers'!$A$1:$W$352,16,FALSE) = "*","*",IF(VLOOKUP(D11,'Pressure Ulcers'!$A$1:$W$352,16,FALSE) = "---","---", VLOOKUP(D11,'Pressure Ulcers'!$A$1:$W$352,16,FALSE)/100))</f>
        <v>5.7692300000000002E-2</v>
      </c>
      <c r="AG11" s="35">
        <f t="shared" si="7"/>
        <v>5.3466425000000005E-2</v>
      </c>
      <c r="AH11" s="49" t="str">
        <f t="shared" si="8"/>
        <v>Y</v>
      </c>
      <c r="AI11" s="35">
        <f>IF(VLOOKUP(D11,Influenza!$A$1:$W$352,10,FALSE) = "*","*",IF(VLOOKUP(D11,Influenza!$A$1:$W$352,10,FALSE) = "---","---", VLOOKUP(D11,Influenza!$A$1:$W$352,10,FALSE)/100))</f>
        <v>1</v>
      </c>
      <c r="AJ11" s="35">
        <f>IF(VLOOKUP(D11,Influenza!$A$1:$W$352,12,FALSE) = "*","*",IF(VLOOKUP(D11,Influenza!$A$1:$W$352,12,FALSE) = "---","---", VLOOKUP(D11,Influenza!$A$1:$W$352,12,FALSE)/100))</f>
        <v>1</v>
      </c>
      <c r="AK11" s="35">
        <f>IF(VLOOKUP(D11,Influenza!$A$1:$W$352,14,FALSE) = "*","*",IF(VLOOKUP(D11,Influenza!$A$1:$W$352,14,FALSE) = "---","---", VLOOKUP(D11,Influenza!$A$1:$W$352,14,FALSE)/100))</f>
        <v>1</v>
      </c>
      <c r="AL11" s="35">
        <f>IF(VLOOKUP(D11,Influenza!$A$1:$W$352,16,FALSE) = "*","*",IF(VLOOKUP(D11,Influenza!$A$1:$W$352,16,FALSE) = "---","---", VLOOKUP(D11,Influenza!$A$1:$W$352,16,FALSE)/100))</f>
        <v>1</v>
      </c>
      <c r="AM11" s="35">
        <f t="shared" si="9"/>
        <v>1</v>
      </c>
      <c r="AN11" s="49" t="str">
        <f t="shared" si="10"/>
        <v>Y</v>
      </c>
      <c r="AO11" s="35">
        <f>IF(VLOOKUP(D11,'hospitalizations per 1000'!$A$1:$Q$352,10,FALSE) = "*","*",IF(VLOOKUP(D11,'hospitalizations per 1000'!$A$1:$Q$352,10,FALSE) = "---","---", VLOOKUP(D11,'hospitalizations per 1000'!$A$1:$Q$352,10,FALSE)/100))</f>
        <v>1.2447150000000001E-2</v>
      </c>
      <c r="AP11" s="43" t="str">
        <f>IF(AO11="*","*",IF(AO11="---","---",IF(AO11&lt;AO$1,"Y","N")))</f>
        <v>Y</v>
      </c>
      <c r="AQ11" s="50" t="s">
        <v>1570</v>
      </c>
      <c r="AR11" s="50">
        <v>0.84499999999999997</v>
      </c>
      <c r="AS11" s="49" t="str">
        <f>IF(AR11="NS","NS",IF(AR11&gt;AR$1,"Y","N"))</f>
        <v>Y</v>
      </c>
      <c r="AT11" s="97" t="s">
        <v>1680</v>
      </c>
    </row>
    <row r="12" spans="1:46" ht="28.8" x14ac:dyDescent="0.3">
      <c r="A12" s="19">
        <f t="shared" si="0"/>
        <v>7</v>
      </c>
      <c r="B12" s="52" t="s">
        <v>236</v>
      </c>
      <c r="C12" s="51"/>
      <c r="D12" s="56">
        <v>315180</v>
      </c>
      <c r="E12" s="72" t="s">
        <v>13</v>
      </c>
      <c r="F12" s="54" t="s">
        <v>1557</v>
      </c>
      <c r="G12" s="54" t="e">
        <f>IF(COUNTIF(#REF!,"SFF Candidate")&gt;=1,"Y",
IF(COUNTIF(#REF!,"SFF")&gt;=1,"Y","N"))</f>
        <v>#REF!</v>
      </c>
      <c r="H12" s="48" t="e">
        <f>IF(OR(#REF!=1,#REF!= 1,#REF!=
1,#REF!= 1,#REF!=
1,#REF!= 1,#REF!=
1,#REF!= 1,#REF!=
1,#REF!= 1,#REF!=
1,#REF!= 1),"Y","N")</f>
        <v>#REF!</v>
      </c>
      <c r="I12" s="48" t="s">
        <v>662</v>
      </c>
      <c r="J12" s="54" t="s">
        <v>1571</v>
      </c>
      <c r="K12" s="35">
        <f>IF(VLOOKUP(D12,'Physically Restrained'!$A$1:$W$352,10,FALSE) = "*","*",IF(VLOOKUP(D12,'Physically Restrained'!$A$1:$W$352,10,FALSE) = "---","---", VLOOKUP(D12,'Physically Restrained'!$A$1:$W$352,10,FALSE)/100))</f>
        <v>0</v>
      </c>
      <c r="L12" s="35">
        <f>IF(VLOOKUP(D12,'Physically Restrained'!$A$1:$W$352,12,FALSE) = "*","*",IF(VLOOKUP(D12,'Physically Restrained'!$A$1:$W$352,12,FALSE) = "---","---", VLOOKUP(D12,'Physically Restrained'!$A$1:$W$352,12,FALSE)/100))</f>
        <v>0</v>
      </c>
      <c r="M12" s="35">
        <f>IF(VLOOKUP(D12,'Physically Restrained'!$A$1:$W$352,14,FALSE) = "*","*",IF(VLOOKUP(D12,'Physically Restrained'!$A$1:$W$352,14,FALSE) = "---","---", VLOOKUP(D12,'Physically Restrained'!$A$1:$W$352,14,FALSE)/100))</f>
        <v>0</v>
      </c>
      <c r="N12" s="35">
        <f>IF(VLOOKUP(D12,'Physically Restrained'!$A$1:$W$352,16,FALSE) = "*","*",IF(VLOOKUP(D12,'Physically Restrained'!$A$1:$W$352,16,FALSE) = "---","---", VLOOKUP(D12,'Physically Restrained'!$A$1:$W$352,16,FALSE)/100))</f>
        <v>0</v>
      </c>
      <c r="O12" s="35">
        <f t="shared" si="1"/>
        <v>0</v>
      </c>
      <c r="P12" s="49" t="str">
        <f t="shared" si="2"/>
        <v>Y</v>
      </c>
      <c r="Q12" s="35">
        <f>IF(VLOOKUP(D12,'Falls with Major Injuries'!$A$1:$W$352,10,FALSE) = "*","*",IF(VLOOKUP(D12,'Falls with Major Injuries'!$A$1:$W$352,10,FALSE) = "---","---", VLOOKUP(D12,'Falls with Major Injuries'!$A$1:$W$352,10,FALSE)/100))</f>
        <v>5.4644999999999997E-3</v>
      </c>
      <c r="R12" s="35">
        <f>IF(VLOOKUP(D12,'Falls with Major Injuries'!$A$1:$W$352,12,FALSE) = "*","*",IF(VLOOKUP(D12,'Falls with Major Injuries'!$A$1:$W$352,12,FALSE) = "---","---", VLOOKUP(D12,'Falls with Major Injuries'!$A$1:$W$352,12,FALSE)/100))</f>
        <v>1.0810800000000001E-2</v>
      </c>
      <c r="S12" s="35">
        <f>IF(VLOOKUP(D12,'Falls with Major Injuries'!$A$1:$W$352,14,FALSE) = "*","*",IF(VLOOKUP(D12,'Falls with Major Injuries'!$A$1:$W$352,14,FALSE) = "---","---", VLOOKUP(D12,'Falls with Major Injuries'!$A$1:$W$352,14,FALSE)/100))</f>
        <v>1.0582000000000001E-2</v>
      </c>
      <c r="T12" s="35">
        <f>IF(VLOOKUP(D12,'Falls with Major Injuries'!$A$1:$W$352,16,FALSE) = "*","*",IF(VLOOKUP(D12,'Falls with Major Injuries'!$A$1:$W$352,16,FALSE) = "---","---", VLOOKUP(D12,'Falls with Major Injuries'!$A$1:$W$352,16,FALSE)/100))</f>
        <v>9.8522000000000002E-3</v>
      </c>
      <c r="U12" s="35">
        <f t="shared" si="3"/>
        <v>9.1773749999999998E-3</v>
      </c>
      <c r="V12" s="49" t="str">
        <f t="shared" si="4"/>
        <v>Y</v>
      </c>
      <c r="W12" s="35">
        <f>IF(VLOOKUP(D12,'Antipsychotic Meds'!$A$1:$W$352,10,FALSE) = "*","*",IF(VLOOKUP(D12,'Antipsychotic Meds'!$A$1:$W$352,10,FALSE) = "---","---", VLOOKUP(D12,'Antipsychotic Meds'!$A$1:$W$352,10,FALSE)/100))</f>
        <v>0.14649680000000001</v>
      </c>
      <c r="X12" s="35">
        <f>IF(VLOOKUP(D12,'Antipsychotic Meds'!$A$1:$W$352,12,FALSE) = "*","*",IF(VLOOKUP(D12,'Antipsychotic Meds'!$A$1:$W$352,12,FALSE) = "---","---", VLOOKUP(D12,'Antipsychotic Meds'!$A$1:$W$352,12,FALSE)/100))</f>
        <v>0.14374999999999999</v>
      </c>
      <c r="Y12" s="35">
        <f>IF(VLOOKUP(D12,'Antipsychotic Meds'!$A$1:$W$352,14,FALSE) = "*","*",IF(VLOOKUP(D12,'Antipsychotic Meds'!$A$1:$W$352,14,FALSE) = "---","---", VLOOKUP(D12,'Antipsychotic Meds'!$A$1:$W$352,14,FALSE)/100))</f>
        <v>0.14634150000000001</v>
      </c>
      <c r="Z12" s="35">
        <f>IF(VLOOKUP(D12,'Antipsychotic Meds'!$A$1:$W$352,16,FALSE) = "*","*",IF(VLOOKUP(D12,'Antipsychotic Meds'!$A$1:$W$352,16,FALSE) = "---","---", VLOOKUP(D12,'Antipsychotic Meds'!$A$1:$W$352,16,FALSE)/100))</f>
        <v>0.13218389999999999</v>
      </c>
      <c r="AA12" s="35">
        <f t="shared" si="5"/>
        <v>0.14219305000000002</v>
      </c>
      <c r="AB12" s="49" t="str">
        <f t="shared" si="6"/>
        <v>N</v>
      </c>
      <c r="AC12" s="35">
        <f>IF(VLOOKUP(D12,'Pressure Ulcers'!$A$1:$W$352,10,FALSE) = "*","*",IF(VLOOKUP(D12,'Pressure Ulcers'!$A$1:$W$352,10,FALSE) = "---","---", VLOOKUP(D12,'Pressure Ulcers'!$A$1:$W$352,10,FALSE)/100))</f>
        <v>7.0707099999999995E-2</v>
      </c>
      <c r="AD12" s="35">
        <f>IF(VLOOKUP(D12,'Pressure Ulcers'!$A$1:$W$352,12,FALSE) = "*","*",IF(VLOOKUP(D12,'Pressure Ulcers'!$A$1:$W$352,12,FALSE) = "---","---", VLOOKUP(D12,'Pressure Ulcers'!$A$1:$W$352,12,FALSE)/100))</f>
        <v>7.4468099999999995E-2</v>
      </c>
      <c r="AE12" s="35">
        <f>IF(VLOOKUP(D12,'Pressure Ulcers'!$A$1:$W$352,14,FALSE) = "*","*",IF(VLOOKUP(D12,'Pressure Ulcers'!$A$1:$W$352,14,FALSE) = "---","---", VLOOKUP(D12,'Pressure Ulcers'!$A$1:$W$352,14,FALSE)/100))</f>
        <v>4.4247800000000004E-2</v>
      </c>
      <c r="AF12" s="35">
        <f>IF(VLOOKUP(D12,'Pressure Ulcers'!$A$1:$W$352,16,FALSE) = "*","*",IF(VLOOKUP(D12,'Pressure Ulcers'!$A$1:$W$352,16,FALSE) = "---","---", VLOOKUP(D12,'Pressure Ulcers'!$A$1:$W$352,16,FALSE)/100))</f>
        <v>3.125E-2</v>
      </c>
      <c r="AG12" s="35">
        <f t="shared" si="7"/>
        <v>5.5168250000000002E-2</v>
      </c>
      <c r="AH12" s="49" t="str">
        <f t="shared" si="8"/>
        <v>Y</v>
      </c>
      <c r="AI12" s="35">
        <f>IF(VLOOKUP(D12,Influenza!$A$1:$W$352,10,FALSE) = "*","*",IF(VLOOKUP(D12,Influenza!$A$1:$W$352,10,FALSE) = "---","---", VLOOKUP(D12,Influenza!$A$1:$W$352,10,FALSE)/100))</f>
        <v>1</v>
      </c>
      <c r="AJ12" s="35">
        <f>IF(VLOOKUP(D12,Influenza!$A$1:$W$352,12,FALSE) = "*","*",IF(VLOOKUP(D12,Influenza!$A$1:$W$352,12,FALSE) = "---","---", VLOOKUP(D12,Influenza!$A$1:$W$352,12,FALSE)/100))</f>
        <v>1</v>
      </c>
      <c r="AK12" s="35">
        <f>IF(VLOOKUP(D12,Influenza!$A$1:$W$352,14,FALSE) = "*","*",IF(VLOOKUP(D12,Influenza!$A$1:$W$352,14,FALSE) = "---","---", VLOOKUP(D12,Influenza!$A$1:$W$352,14,FALSE)/100))</f>
        <v>0.99014778000000003</v>
      </c>
      <c r="AL12" s="35">
        <f>IF(VLOOKUP(D12,Influenza!$A$1:$W$352,16,FALSE) = "*","*",IF(VLOOKUP(D12,Influenza!$A$1:$W$352,16,FALSE) = "---","---", VLOOKUP(D12,Influenza!$A$1:$W$352,16,FALSE)/100))</f>
        <v>0.99014778000000003</v>
      </c>
      <c r="AM12" s="35">
        <f t="shared" si="9"/>
        <v>0.99507389000000002</v>
      </c>
      <c r="AN12" s="49" t="str">
        <f t="shared" si="10"/>
        <v>Y</v>
      </c>
      <c r="AO12" s="35">
        <f>IF(VLOOKUP(D12,'hospitalizations per 1000'!$A$1:$Q$352,10,FALSE) = "*","*",IF(VLOOKUP(D12,'hospitalizations per 1000'!$A$1:$Q$352,10,FALSE) = "---","---", VLOOKUP(D12,'hospitalizations per 1000'!$A$1:$Q$352,10,FALSE)/100))</f>
        <v>1.2628200000000001E-2</v>
      </c>
      <c r="AP12" s="43" t="str">
        <f>IF(AO12="*","*",IF(AO12="---","---",IF(AO12&lt;AO$1,"Y","N")))</f>
        <v>Y</v>
      </c>
      <c r="AQ12" s="50" t="s">
        <v>1570</v>
      </c>
      <c r="AR12" s="50">
        <v>0.81499999999999995</v>
      </c>
      <c r="AS12" s="49" t="str">
        <f>IF(AR12="NS","NS",IF(AR12&gt;AR$1,"Y","N"))</f>
        <v>Y</v>
      </c>
      <c r="AT12" s="97" t="s">
        <v>1680</v>
      </c>
    </row>
    <row r="13" spans="1:46" x14ac:dyDescent="0.3">
      <c r="A13" s="19">
        <f t="shared" si="0"/>
        <v>8</v>
      </c>
      <c r="B13" s="52" t="s">
        <v>237</v>
      </c>
      <c r="C13" s="51"/>
      <c r="D13" s="56">
        <v>315366</v>
      </c>
      <c r="E13" s="59" t="s">
        <v>14</v>
      </c>
      <c r="F13" s="54" t="s">
        <v>1557</v>
      </c>
      <c r="G13" s="54" t="e">
        <f>IF(COUNTIF(#REF!,"SFF Candidate")&gt;=1,"Y",
IF(COUNTIF(#REF!,"SFF")&gt;=1,"Y","N"))</f>
        <v>#REF!</v>
      </c>
      <c r="H13" s="48" t="e">
        <f>IF(OR(#REF!=1,#REF!= 1,#REF!=
1,#REF!= 1,#REF!=
1,#REF!= 1,#REF!=
1,#REF!= 1,#REF!=
1,#REF!= 1,#REF!=
1,#REF!= 1),"Y","N")</f>
        <v>#REF!</v>
      </c>
      <c r="I13" s="48" t="s">
        <v>662</v>
      </c>
      <c r="J13" s="54" t="s">
        <v>1570</v>
      </c>
      <c r="K13" s="35">
        <f>IF(VLOOKUP(D13,'Physically Restrained'!$A$1:$W$352,10,FALSE) = "*","*",IF(VLOOKUP(D13,'Physically Restrained'!$A$1:$W$352,10,FALSE) = "---","---", VLOOKUP(D13,'Physically Restrained'!$A$1:$W$352,10,FALSE)/100))</f>
        <v>0</v>
      </c>
      <c r="L13" s="35">
        <f>IF(VLOOKUP(D13,'Physically Restrained'!$A$1:$W$352,12,FALSE) = "*","*",IF(VLOOKUP(D13,'Physically Restrained'!$A$1:$W$352,12,FALSE) = "---","---", VLOOKUP(D13,'Physically Restrained'!$A$1:$W$352,12,FALSE)/100))</f>
        <v>0</v>
      </c>
      <c r="M13" s="35">
        <f>IF(VLOOKUP(D13,'Physically Restrained'!$A$1:$W$352,14,FALSE) = "*","*",IF(VLOOKUP(D13,'Physically Restrained'!$A$1:$W$352,14,FALSE) = "---","---", VLOOKUP(D13,'Physically Restrained'!$A$1:$W$352,14,FALSE)/100))</f>
        <v>0</v>
      </c>
      <c r="N13" s="35">
        <f>IF(VLOOKUP(D13,'Physically Restrained'!$A$1:$W$352,16,FALSE) = "*","*",IF(VLOOKUP(D13,'Physically Restrained'!$A$1:$W$352,16,FALSE) = "---","---", VLOOKUP(D13,'Physically Restrained'!$A$1:$W$352,16,FALSE)/100))</f>
        <v>0</v>
      </c>
      <c r="O13" s="35">
        <f t="shared" si="1"/>
        <v>0</v>
      </c>
      <c r="P13" s="49" t="str">
        <f t="shared" si="2"/>
        <v>Y</v>
      </c>
      <c r="Q13" s="35">
        <f>IF(VLOOKUP(D13,'Falls with Major Injuries'!$A$1:$W$352,10,FALSE) = "*","*",IF(VLOOKUP(D13,'Falls with Major Injuries'!$A$1:$W$352,10,FALSE) = "---","---", VLOOKUP(D13,'Falls with Major Injuries'!$A$1:$W$352,10,FALSE)/100))</f>
        <v>6.4516099999999993E-2</v>
      </c>
      <c r="R13" s="35">
        <f>IF(VLOOKUP(D13,'Falls with Major Injuries'!$A$1:$W$352,12,FALSE) = "*","*",IF(VLOOKUP(D13,'Falls with Major Injuries'!$A$1:$W$352,12,FALSE) = "---","---", VLOOKUP(D13,'Falls with Major Injuries'!$A$1:$W$352,12,FALSE)/100))</f>
        <v>5.7142900000000003E-2</v>
      </c>
      <c r="S13" s="35">
        <f>IF(VLOOKUP(D13,'Falls with Major Injuries'!$A$1:$W$352,14,FALSE) = "*","*",IF(VLOOKUP(D13,'Falls with Major Injuries'!$A$1:$W$352,14,FALSE) = "---","---", VLOOKUP(D13,'Falls with Major Injuries'!$A$1:$W$352,14,FALSE)/100))</f>
        <v>2.8571399999999997E-2</v>
      </c>
      <c r="T13" s="35">
        <f>IF(VLOOKUP(D13,'Falls with Major Injuries'!$A$1:$W$352,16,FALSE) = "*","*",IF(VLOOKUP(D13,'Falls with Major Injuries'!$A$1:$W$352,16,FALSE) = "---","---", VLOOKUP(D13,'Falls with Major Injuries'!$A$1:$W$352,16,FALSE)/100))</f>
        <v>5.5555599999999997E-2</v>
      </c>
      <c r="U13" s="35">
        <f t="shared" si="3"/>
        <v>5.1446499999999992E-2</v>
      </c>
      <c r="V13" s="49" t="str">
        <f t="shared" si="4"/>
        <v>N</v>
      </c>
      <c r="W13" s="35">
        <f>IF(VLOOKUP(D13,'Antipsychotic Meds'!$A$1:$W$352,10,FALSE) = "*","*",IF(VLOOKUP(D13,'Antipsychotic Meds'!$A$1:$W$352,10,FALSE) = "---","---", VLOOKUP(D13,'Antipsychotic Meds'!$A$1:$W$352,10,FALSE)/100))</f>
        <v>3.2258099999999998E-2</v>
      </c>
      <c r="X13" s="35">
        <f>IF(VLOOKUP(D13,'Antipsychotic Meds'!$A$1:$W$352,12,FALSE) = "*","*",IF(VLOOKUP(D13,'Antipsychotic Meds'!$A$1:$W$352,12,FALSE) = "---","---", VLOOKUP(D13,'Antipsychotic Meds'!$A$1:$W$352,12,FALSE)/100))</f>
        <v>0</v>
      </c>
      <c r="Y13" s="35">
        <f>IF(VLOOKUP(D13,'Antipsychotic Meds'!$A$1:$W$352,14,FALSE) = "*","*",IF(VLOOKUP(D13,'Antipsychotic Meds'!$A$1:$W$352,14,FALSE) = "---","---", VLOOKUP(D13,'Antipsychotic Meds'!$A$1:$W$352,14,FALSE)/100))</f>
        <v>3.2258099999999998E-2</v>
      </c>
      <c r="Z13" s="35">
        <f>IF(VLOOKUP(D13,'Antipsychotic Meds'!$A$1:$W$352,16,FALSE) = "*","*",IF(VLOOKUP(D13,'Antipsychotic Meds'!$A$1:$W$352,16,FALSE) = "---","---", VLOOKUP(D13,'Antipsychotic Meds'!$A$1:$W$352,16,FALSE)/100))</f>
        <v>3.125E-2</v>
      </c>
      <c r="AA13" s="35">
        <f t="shared" si="5"/>
        <v>2.3941549999999999E-2</v>
      </c>
      <c r="AB13" s="49" t="str">
        <f t="shared" si="6"/>
        <v>Y</v>
      </c>
      <c r="AC13" s="35" t="str">
        <f>IF(VLOOKUP(D13,'Pressure Ulcers'!$A$1:$W$352,10,FALSE) = "*","*",IF(VLOOKUP(D13,'Pressure Ulcers'!$A$1:$W$352,10,FALSE) = "---","---", VLOOKUP(D13,'Pressure Ulcers'!$A$1:$W$352,10,FALSE)/100))</f>
        <v>*</v>
      </c>
      <c r="AD13" s="35">
        <f>IF(VLOOKUP(D13,'Pressure Ulcers'!$A$1:$W$352,12,FALSE) = "*","*",IF(VLOOKUP(D13,'Pressure Ulcers'!$A$1:$W$352,12,FALSE) = "---","---", VLOOKUP(D13,'Pressure Ulcers'!$A$1:$W$352,12,FALSE)/100))</f>
        <v>4.7618999999999995E-2</v>
      </c>
      <c r="AE13" s="35">
        <f>IF(VLOOKUP(D13,'Pressure Ulcers'!$A$1:$W$352,14,FALSE) = "*","*",IF(VLOOKUP(D13,'Pressure Ulcers'!$A$1:$W$352,14,FALSE) = "---","---", VLOOKUP(D13,'Pressure Ulcers'!$A$1:$W$352,14,FALSE)/100))</f>
        <v>0.14285709999999999</v>
      </c>
      <c r="AF13" s="35">
        <f>IF(VLOOKUP(D13,'Pressure Ulcers'!$A$1:$W$352,16,FALSE) = "*","*",IF(VLOOKUP(D13,'Pressure Ulcers'!$A$1:$W$352,16,FALSE) = "---","---", VLOOKUP(D13,'Pressure Ulcers'!$A$1:$W$352,16,FALSE)/100))</f>
        <v>0.05</v>
      </c>
      <c r="AG13" s="35">
        <f t="shared" si="7"/>
        <v>8.0158699999999986E-2</v>
      </c>
      <c r="AH13" s="49" t="str">
        <f t="shared" si="8"/>
        <v>Y</v>
      </c>
      <c r="AI13" s="35">
        <f>IF(VLOOKUP(D13,Influenza!$A$1:$W$352,10,FALSE) = "*","*",IF(VLOOKUP(D13,Influenza!$A$1:$W$352,10,FALSE) = "---","---", VLOOKUP(D13,Influenza!$A$1:$W$352,10,FALSE)/100))</f>
        <v>1</v>
      </c>
      <c r="AJ13" s="35">
        <f>IF(VLOOKUP(D13,Influenza!$A$1:$W$352,12,FALSE) = "*","*",IF(VLOOKUP(D13,Influenza!$A$1:$W$352,12,FALSE) = "---","---", VLOOKUP(D13,Influenza!$A$1:$W$352,12,FALSE)/100))</f>
        <v>1</v>
      </c>
      <c r="AK13" s="35">
        <f>IF(VLOOKUP(D13,Influenza!$A$1:$W$352,14,FALSE) = "*","*",IF(VLOOKUP(D13,Influenza!$A$1:$W$352,14,FALSE) = "---","---", VLOOKUP(D13,Influenza!$A$1:$W$352,14,FALSE)/100))</f>
        <v>0.92857142999999998</v>
      </c>
      <c r="AL13" s="35">
        <f>IF(VLOOKUP(D13,Influenza!$A$1:$W$352,16,FALSE) = "*","*",IF(VLOOKUP(D13,Influenza!$A$1:$W$352,16,FALSE) = "---","---", VLOOKUP(D13,Influenza!$A$1:$W$352,16,FALSE)/100))</f>
        <v>0.92857142999999998</v>
      </c>
      <c r="AM13" s="35">
        <f t="shared" si="9"/>
        <v>0.96428571499999993</v>
      </c>
      <c r="AN13" s="49" t="str">
        <f t="shared" si="10"/>
        <v>N</v>
      </c>
      <c r="AO13" s="35">
        <f>IF(VLOOKUP(D13,'hospitalizations per 1000'!$A$1:$Q$352,10,FALSE) = "*","*",IF(VLOOKUP(D13,'hospitalizations per 1000'!$A$1:$Q$352,10,FALSE) = "---","---", VLOOKUP(D13,'hospitalizations per 1000'!$A$1:$Q$352,10,FALSE)/100))</f>
        <v>1.244287E-2</v>
      </c>
      <c r="AP13" s="44" t="s">
        <v>1557</v>
      </c>
      <c r="AQ13" s="50" t="s">
        <v>1571</v>
      </c>
      <c r="AR13" s="50" t="s">
        <v>1573</v>
      </c>
      <c r="AS13" s="49" t="s">
        <v>662</v>
      </c>
      <c r="AT13" s="97">
        <f t="shared" ref="AT13:AT24" si="11">COUNTIF($P13:$AS13,"=Y")</f>
        <v>4</v>
      </c>
    </row>
    <row r="14" spans="1:46" x14ac:dyDescent="0.3">
      <c r="A14" s="19">
        <f t="shared" si="0"/>
        <v>9</v>
      </c>
      <c r="B14" s="79" t="s">
        <v>238</v>
      </c>
      <c r="C14" s="103" t="s">
        <v>1659</v>
      </c>
      <c r="D14" s="56">
        <v>315344</v>
      </c>
      <c r="E14" s="59" t="s">
        <v>15</v>
      </c>
      <c r="F14" s="54" t="s">
        <v>1557</v>
      </c>
      <c r="G14" s="54" t="e">
        <f>IF(COUNTIF(#REF!,"SFF Candidate")&gt;=1,"Y",
IF(COUNTIF(#REF!,"SFF")&gt;=1,"Y","N"))</f>
        <v>#REF!</v>
      </c>
      <c r="H14" s="48" t="e">
        <f>IF(OR(#REF!=1,#REF!= 1,#REF!=
1,#REF!= 1,#REF!=
1,#REF!= 1,#REF!=
1,#REF!= 1,#REF!=
1,#REF!= 1,#REF!=
1,#REF!= 1),"Y","N")</f>
        <v>#REF!</v>
      </c>
      <c r="I14" s="73" t="s">
        <v>662</v>
      </c>
      <c r="J14" s="54" t="s">
        <v>1570</v>
      </c>
      <c r="K14" s="35">
        <f>IF(VLOOKUP(D14,'Physically Restrained'!$A$1:$W$352,10,FALSE) = "*","*",IF(VLOOKUP(D14,'Physically Restrained'!$A$1:$W$352,10,FALSE) = "---","---", VLOOKUP(D14,'Physically Restrained'!$A$1:$W$352,10,FALSE)/100))</f>
        <v>0</v>
      </c>
      <c r="L14" s="35">
        <f>IF(VLOOKUP(D14,'Physically Restrained'!$A$1:$W$352,12,FALSE) = "*","*",IF(VLOOKUP(D14,'Physically Restrained'!$A$1:$W$352,12,FALSE) = "---","---", VLOOKUP(D14,'Physically Restrained'!$A$1:$W$352,12,FALSE)/100))</f>
        <v>0</v>
      </c>
      <c r="M14" s="35">
        <f>IF(VLOOKUP(D14,'Physically Restrained'!$A$1:$W$352,14,FALSE) = "*","*",IF(VLOOKUP(D14,'Physically Restrained'!$A$1:$W$352,14,FALSE) = "---","---", VLOOKUP(D14,'Physically Restrained'!$A$1:$W$352,14,FALSE)/100))</f>
        <v>0</v>
      </c>
      <c r="N14" s="35">
        <f>IF(VLOOKUP(D14,'Physically Restrained'!$A$1:$W$352,16,FALSE) = "*","*",IF(VLOOKUP(D14,'Physically Restrained'!$A$1:$W$352,16,FALSE) = "---","---", VLOOKUP(D14,'Physically Restrained'!$A$1:$W$352,16,FALSE)/100))</f>
        <v>0</v>
      </c>
      <c r="O14" s="35">
        <f t="shared" si="1"/>
        <v>0</v>
      </c>
      <c r="P14" s="49" t="str">
        <f t="shared" si="2"/>
        <v>Y</v>
      </c>
      <c r="Q14" s="35">
        <f>IF(VLOOKUP(D14,'Falls with Major Injuries'!$A$1:$W$352,10,FALSE) = "*","*",IF(VLOOKUP(D14,'Falls with Major Injuries'!$A$1:$W$352,10,FALSE) = "---","---", VLOOKUP(D14,'Falls with Major Injuries'!$A$1:$W$352,10,FALSE)/100))</f>
        <v>5.3571400000000005E-2</v>
      </c>
      <c r="R14" s="35">
        <f>IF(VLOOKUP(D14,'Falls with Major Injuries'!$A$1:$W$352,12,FALSE) = "*","*",IF(VLOOKUP(D14,'Falls with Major Injuries'!$A$1:$W$352,12,FALSE) = "---","---", VLOOKUP(D14,'Falls with Major Injuries'!$A$1:$W$352,12,FALSE)/100))</f>
        <v>4.8387099999999995E-2</v>
      </c>
      <c r="S14" s="35">
        <f>IF(VLOOKUP(D14,'Falls with Major Injuries'!$A$1:$W$352,14,FALSE) = "*","*",IF(VLOOKUP(D14,'Falls with Major Injuries'!$A$1:$W$352,14,FALSE) = "---","---", VLOOKUP(D14,'Falls with Major Injuries'!$A$1:$W$352,14,FALSE)/100))</f>
        <v>2.6086999999999999E-2</v>
      </c>
      <c r="T14" s="35">
        <f>IF(VLOOKUP(D14,'Falls with Major Injuries'!$A$1:$W$352,16,FALSE) = "*","*",IF(VLOOKUP(D14,'Falls with Major Injuries'!$A$1:$W$352,16,FALSE) = "---","---", VLOOKUP(D14,'Falls with Major Injuries'!$A$1:$W$352,16,FALSE)/100))</f>
        <v>3.6363599999999996E-2</v>
      </c>
      <c r="U14" s="35">
        <f t="shared" si="3"/>
        <v>4.1102275000000001E-2</v>
      </c>
      <c r="V14" s="49" t="str">
        <f t="shared" si="4"/>
        <v>N</v>
      </c>
      <c r="W14" s="35">
        <f>IF(VLOOKUP(D14,'Antipsychotic Meds'!$A$1:$W$352,10,FALSE) = "*","*",IF(VLOOKUP(D14,'Antipsychotic Meds'!$A$1:$W$352,10,FALSE) = "---","---", VLOOKUP(D14,'Antipsychotic Meds'!$A$1:$W$352,10,FALSE)/100))</f>
        <v>1.9047600000000001E-2</v>
      </c>
      <c r="X14" s="35">
        <f>IF(VLOOKUP(D14,'Antipsychotic Meds'!$A$1:$W$352,12,FALSE) = "*","*",IF(VLOOKUP(D14,'Antipsychotic Meds'!$A$1:$W$352,12,FALSE) = "---","---", VLOOKUP(D14,'Antipsychotic Meds'!$A$1:$W$352,12,FALSE)/100))</f>
        <v>9.090899999999999E-3</v>
      </c>
      <c r="Y14" s="35">
        <f>IF(VLOOKUP(D14,'Antipsychotic Meds'!$A$1:$W$352,14,FALSE) = "*","*",IF(VLOOKUP(D14,'Antipsychotic Meds'!$A$1:$W$352,14,FALSE) = "---","---", VLOOKUP(D14,'Antipsychotic Meds'!$A$1:$W$352,14,FALSE)/100))</f>
        <v>0.01</v>
      </c>
      <c r="Z14" s="35">
        <f>IF(VLOOKUP(D14,'Antipsychotic Meds'!$A$1:$W$352,16,FALSE) = "*","*",IF(VLOOKUP(D14,'Antipsychotic Meds'!$A$1:$W$352,16,FALSE) = "---","---", VLOOKUP(D14,'Antipsychotic Meds'!$A$1:$W$352,16,FALSE)/100))</f>
        <v>4.1666700000000001E-2</v>
      </c>
      <c r="AA14" s="35">
        <f t="shared" si="5"/>
        <v>1.9951299999999998E-2</v>
      </c>
      <c r="AB14" s="49" t="str">
        <f t="shared" si="6"/>
        <v>Y</v>
      </c>
      <c r="AC14" s="35">
        <f>IF(VLOOKUP(D14,'Pressure Ulcers'!$A$1:$W$352,10,FALSE) = "*","*",IF(VLOOKUP(D14,'Pressure Ulcers'!$A$1:$W$352,10,FALSE) = "---","---", VLOOKUP(D14,'Pressure Ulcers'!$A$1:$W$352,10,FALSE)/100))</f>
        <v>7.59494E-2</v>
      </c>
      <c r="AD14" s="35">
        <f>IF(VLOOKUP(D14,'Pressure Ulcers'!$A$1:$W$352,12,FALSE) = "*","*",IF(VLOOKUP(D14,'Pressure Ulcers'!$A$1:$W$352,12,FALSE) = "---","---", VLOOKUP(D14,'Pressure Ulcers'!$A$1:$W$352,12,FALSE)/100))</f>
        <v>0.1136364</v>
      </c>
      <c r="AE14" s="35">
        <f>IF(VLOOKUP(D14,'Pressure Ulcers'!$A$1:$W$352,14,FALSE) = "*","*",IF(VLOOKUP(D14,'Pressure Ulcers'!$A$1:$W$352,14,FALSE) = "---","---", VLOOKUP(D14,'Pressure Ulcers'!$A$1:$W$352,14,FALSE)/100))</f>
        <v>9.6385499999999999E-2</v>
      </c>
      <c r="AF14" s="35">
        <f>IF(VLOOKUP(D14,'Pressure Ulcers'!$A$1:$W$352,16,FALSE) = "*","*",IF(VLOOKUP(D14,'Pressure Ulcers'!$A$1:$W$352,16,FALSE) = "---","---", VLOOKUP(D14,'Pressure Ulcers'!$A$1:$W$352,16,FALSE)/100))</f>
        <v>6.9444400000000003E-2</v>
      </c>
      <c r="AG14" s="35">
        <f t="shared" si="7"/>
        <v>8.8853925E-2</v>
      </c>
      <c r="AH14" s="49" t="str">
        <f t="shared" si="8"/>
        <v>N</v>
      </c>
      <c r="AI14" s="35">
        <f>IF(VLOOKUP(D14,Influenza!$A$1:$W$352,10,FALSE) = "*","*",IF(VLOOKUP(D14,Influenza!$A$1:$W$352,10,FALSE) = "---","---", VLOOKUP(D14,Influenza!$A$1:$W$352,10,FALSE)/100))</f>
        <v>1</v>
      </c>
      <c r="AJ14" s="35">
        <f>IF(VLOOKUP(D14,Influenza!$A$1:$W$352,12,FALSE) = "*","*",IF(VLOOKUP(D14,Influenza!$A$1:$W$352,12,FALSE) = "---","---", VLOOKUP(D14,Influenza!$A$1:$W$352,12,FALSE)/100))</f>
        <v>1</v>
      </c>
      <c r="AK14" s="35">
        <f>IF(VLOOKUP(D14,Influenza!$A$1:$W$352,14,FALSE) = "*","*",IF(VLOOKUP(D14,Influenza!$A$1:$W$352,14,FALSE) = "---","---", VLOOKUP(D14,Influenza!$A$1:$W$352,14,FALSE)/100))</f>
        <v>0.99193548000000009</v>
      </c>
      <c r="AL14" s="35">
        <f>IF(VLOOKUP(D14,Influenza!$A$1:$W$352,16,FALSE) = "*","*",IF(VLOOKUP(D14,Influenza!$A$1:$W$352,16,FALSE) = "---","---", VLOOKUP(D14,Influenza!$A$1:$W$352,16,FALSE)/100))</f>
        <v>0.99193548000000009</v>
      </c>
      <c r="AM14" s="35">
        <f t="shared" si="9"/>
        <v>0.99596773999999999</v>
      </c>
      <c r="AN14" s="49" t="str">
        <f t="shared" si="10"/>
        <v>Y</v>
      </c>
      <c r="AO14" s="35">
        <f>IF(VLOOKUP(D14,'hospitalizations per 1000'!$A$1:$Q$352,10,FALSE) = "*","*",IF(VLOOKUP(D14,'hospitalizations per 1000'!$A$1:$Q$352,10,FALSE) = "---","---", VLOOKUP(D14,'hospitalizations per 1000'!$A$1:$Q$352,10,FALSE)/100))</f>
        <v>1.1951989999999999E-2</v>
      </c>
      <c r="AP14" s="43" t="str">
        <f>IF(AO14="*","*",IF(AO14="---","---",IF(AO14&lt;AO$1,"Y","N")))</f>
        <v>Y</v>
      </c>
      <c r="AQ14" s="50" t="s">
        <v>1570</v>
      </c>
      <c r="AR14" s="50">
        <v>0.86499999999999999</v>
      </c>
      <c r="AS14" s="49" t="str">
        <f t="shared" ref="AS14:AS26" si="12">IF(AR14="NS","NS",IF(AR14&gt;AR$1,"Y","N"))</f>
        <v>Y</v>
      </c>
      <c r="AT14" s="97">
        <f t="shared" si="11"/>
        <v>5</v>
      </c>
    </row>
    <row r="15" spans="1:46" x14ac:dyDescent="0.3">
      <c r="A15" s="19">
        <f t="shared" si="0"/>
        <v>10</v>
      </c>
      <c r="B15" s="52" t="s">
        <v>239</v>
      </c>
      <c r="C15" s="51"/>
      <c r="D15" s="56">
        <v>315357</v>
      </c>
      <c r="E15" s="59" t="s">
        <v>16</v>
      </c>
      <c r="F15" s="54" t="s">
        <v>1557</v>
      </c>
      <c r="G15" s="54" t="e">
        <f>IF(COUNTIF(#REF!,"SFF Candidate")&gt;=1,"Y",
IF(COUNTIF(#REF!,"SFF")&gt;=1,"Y","N"))</f>
        <v>#REF!</v>
      </c>
      <c r="H15" s="48" t="e">
        <f>IF(OR(#REF!=1,#REF!= 1,#REF!=
1,#REF!= 1,#REF!=
1,#REF!= 1,#REF!=
1,#REF!= 1,#REF!=
1,#REF!= 1,#REF!=
1,#REF!= 1),"Y","N")</f>
        <v>#REF!</v>
      </c>
      <c r="I15" s="48" t="s">
        <v>662</v>
      </c>
      <c r="J15" s="54" t="s">
        <v>1570</v>
      </c>
      <c r="K15" s="35">
        <f>IF(VLOOKUP(D15,'Physically Restrained'!$A$1:$W$352,10,FALSE) = "*","*",IF(VLOOKUP(D15,'Physically Restrained'!$A$1:$W$352,10,FALSE) = "---","---", VLOOKUP(D15,'Physically Restrained'!$A$1:$W$352,10,FALSE)/100))</f>
        <v>0</v>
      </c>
      <c r="L15" s="35">
        <f>IF(VLOOKUP(D15,'Physically Restrained'!$A$1:$W$352,12,FALSE) = "*","*",IF(VLOOKUP(D15,'Physically Restrained'!$A$1:$W$352,12,FALSE) = "---","---", VLOOKUP(D15,'Physically Restrained'!$A$1:$W$352,12,FALSE)/100))</f>
        <v>0</v>
      </c>
      <c r="M15" s="35">
        <f>IF(VLOOKUP(D15,'Physically Restrained'!$A$1:$W$352,14,FALSE) = "*","*",IF(VLOOKUP(D15,'Physically Restrained'!$A$1:$W$352,14,FALSE) = "---","---", VLOOKUP(D15,'Physically Restrained'!$A$1:$W$352,14,FALSE)/100))</f>
        <v>0</v>
      </c>
      <c r="N15" s="35">
        <f>IF(VLOOKUP(D15,'Physically Restrained'!$A$1:$W$352,16,FALSE) = "*","*",IF(VLOOKUP(D15,'Physically Restrained'!$A$1:$W$352,16,FALSE) = "---","---", VLOOKUP(D15,'Physically Restrained'!$A$1:$W$352,16,FALSE)/100))</f>
        <v>0</v>
      </c>
      <c r="O15" s="35">
        <f t="shared" si="1"/>
        <v>0</v>
      </c>
      <c r="P15" s="49" t="str">
        <f t="shared" si="2"/>
        <v>Y</v>
      </c>
      <c r="Q15" s="35">
        <f>IF(VLOOKUP(D15,'Falls with Major Injuries'!$A$1:$W$352,10,FALSE) = "*","*",IF(VLOOKUP(D15,'Falls with Major Injuries'!$A$1:$W$352,10,FALSE) = "---","---", VLOOKUP(D15,'Falls with Major Injuries'!$A$1:$W$352,10,FALSE)/100))</f>
        <v>9.090899999999999E-3</v>
      </c>
      <c r="R15" s="35">
        <f>IF(VLOOKUP(D15,'Falls with Major Injuries'!$A$1:$W$352,12,FALSE) = "*","*",IF(VLOOKUP(D15,'Falls with Major Injuries'!$A$1:$W$352,12,FALSE) = "---","---", VLOOKUP(D15,'Falls with Major Injuries'!$A$1:$W$352,12,FALSE)/100))</f>
        <v>9.4339999999999997E-3</v>
      </c>
      <c r="S15" s="35">
        <f>IF(VLOOKUP(D15,'Falls with Major Injuries'!$A$1:$W$352,14,FALSE) = "*","*",IF(VLOOKUP(D15,'Falls with Major Injuries'!$A$1:$W$352,14,FALSE) = "---","---", VLOOKUP(D15,'Falls with Major Injuries'!$A$1:$W$352,14,FALSE)/100))</f>
        <v>9.5238000000000007E-3</v>
      </c>
      <c r="T15" s="35">
        <f>IF(VLOOKUP(D15,'Falls with Major Injuries'!$A$1:$W$352,16,FALSE) = "*","*",IF(VLOOKUP(D15,'Falls with Major Injuries'!$A$1:$W$352,16,FALSE) = "---","---", VLOOKUP(D15,'Falls with Major Injuries'!$A$1:$W$352,16,FALSE)/100))</f>
        <v>9.1742999999999998E-3</v>
      </c>
      <c r="U15" s="35">
        <f t="shared" si="3"/>
        <v>9.3057499999999981E-3</v>
      </c>
      <c r="V15" s="49" t="str">
        <f t="shared" si="4"/>
        <v>Y</v>
      </c>
      <c r="W15" s="35">
        <f>IF(VLOOKUP(D15,'Antipsychotic Meds'!$A$1:$W$352,10,FALSE) = "*","*",IF(VLOOKUP(D15,'Antipsychotic Meds'!$A$1:$W$352,10,FALSE) = "---","---", VLOOKUP(D15,'Antipsychotic Meds'!$A$1:$W$352,10,FALSE)/100))</f>
        <v>0.19191919999999998</v>
      </c>
      <c r="X15" s="35">
        <f>IF(VLOOKUP(D15,'Antipsychotic Meds'!$A$1:$W$352,12,FALSE) = "*","*",IF(VLOOKUP(D15,'Antipsychotic Meds'!$A$1:$W$352,12,FALSE) = "---","---", VLOOKUP(D15,'Antipsychotic Meds'!$A$1:$W$352,12,FALSE)/100))</f>
        <v>0.13978490000000002</v>
      </c>
      <c r="Y15" s="35">
        <f>IF(VLOOKUP(D15,'Antipsychotic Meds'!$A$1:$W$352,14,FALSE) = "*","*",IF(VLOOKUP(D15,'Antipsychotic Meds'!$A$1:$W$352,14,FALSE) = "---","---", VLOOKUP(D15,'Antipsychotic Meds'!$A$1:$W$352,14,FALSE)/100))</f>
        <v>0.1195652</v>
      </c>
      <c r="Z15" s="35">
        <f>IF(VLOOKUP(D15,'Antipsychotic Meds'!$A$1:$W$352,16,FALSE) = "*","*",IF(VLOOKUP(D15,'Antipsychotic Meds'!$A$1:$W$352,16,FALSE) = "---","---", VLOOKUP(D15,'Antipsychotic Meds'!$A$1:$W$352,16,FALSE)/100))</f>
        <v>0.12631580000000001</v>
      </c>
      <c r="AA15" s="35">
        <f t="shared" si="5"/>
        <v>0.14439627499999999</v>
      </c>
      <c r="AB15" s="49" t="str">
        <f t="shared" si="6"/>
        <v>N</v>
      </c>
      <c r="AC15" s="35">
        <f>IF(VLOOKUP(D15,'Pressure Ulcers'!$A$1:$W$352,10,FALSE) = "*","*",IF(VLOOKUP(D15,'Pressure Ulcers'!$A$1:$W$352,10,FALSE) = "---","---", VLOOKUP(D15,'Pressure Ulcers'!$A$1:$W$352,10,FALSE)/100))</f>
        <v>0.1</v>
      </c>
      <c r="AD15" s="35">
        <f>IF(VLOOKUP(D15,'Pressure Ulcers'!$A$1:$W$352,12,FALSE) = "*","*",IF(VLOOKUP(D15,'Pressure Ulcers'!$A$1:$W$352,12,FALSE) = "---","---", VLOOKUP(D15,'Pressure Ulcers'!$A$1:$W$352,12,FALSE)/100))</f>
        <v>0.18644069999999999</v>
      </c>
      <c r="AE15" s="35">
        <f>IF(VLOOKUP(D15,'Pressure Ulcers'!$A$1:$W$352,14,FALSE) = "*","*",IF(VLOOKUP(D15,'Pressure Ulcers'!$A$1:$W$352,14,FALSE) = "---","---", VLOOKUP(D15,'Pressure Ulcers'!$A$1:$W$352,14,FALSE)/100))</f>
        <v>0.137931</v>
      </c>
      <c r="AF15" s="35">
        <f>IF(VLOOKUP(D15,'Pressure Ulcers'!$A$1:$W$352,16,FALSE) = "*","*",IF(VLOOKUP(D15,'Pressure Ulcers'!$A$1:$W$352,16,FALSE) = "---","---", VLOOKUP(D15,'Pressure Ulcers'!$A$1:$W$352,16,FALSE)/100))</f>
        <v>3.3898299999999999E-2</v>
      </c>
      <c r="AG15" s="35">
        <f t="shared" si="7"/>
        <v>0.1145675</v>
      </c>
      <c r="AH15" s="49" t="str">
        <f t="shared" si="8"/>
        <v>N</v>
      </c>
      <c r="AI15" s="35">
        <f>IF(VLOOKUP(D15,Influenza!$A$1:$W$352,10,FALSE) = "*","*",IF(VLOOKUP(D15,Influenza!$A$1:$W$352,10,FALSE) = "---","---", VLOOKUP(D15,Influenza!$A$1:$W$352,10,FALSE)/100))</f>
        <v>1</v>
      </c>
      <c r="AJ15" s="35">
        <f>IF(VLOOKUP(D15,Influenza!$A$1:$W$352,12,FALSE) = "*","*",IF(VLOOKUP(D15,Influenza!$A$1:$W$352,12,FALSE) = "---","---", VLOOKUP(D15,Influenza!$A$1:$W$352,12,FALSE)/100))</f>
        <v>1</v>
      </c>
      <c r="AK15" s="35">
        <f>IF(VLOOKUP(D15,Influenza!$A$1:$W$352,14,FALSE) = "*","*",IF(VLOOKUP(D15,Influenza!$A$1:$W$352,14,FALSE) = "---","---", VLOOKUP(D15,Influenza!$A$1:$W$352,14,FALSE)/100))</f>
        <v>1</v>
      </c>
      <c r="AL15" s="35">
        <f>IF(VLOOKUP(D15,Influenza!$A$1:$W$352,16,FALSE) = "*","*",IF(VLOOKUP(D15,Influenza!$A$1:$W$352,16,FALSE) = "---","---", VLOOKUP(D15,Influenza!$A$1:$W$352,16,FALSE)/100))</f>
        <v>1</v>
      </c>
      <c r="AM15" s="35">
        <f t="shared" si="9"/>
        <v>1</v>
      </c>
      <c r="AN15" s="49" t="str">
        <f t="shared" si="10"/>
        <v>Y</v>
      </c>
      <c r="AO15" s="35">
        <f>IF(VLOOKUP(D15,'hospitalizations per 1000'!$A$1:$Q$352,10,FALSE) = "*","*",IF(VLOOKUP(D15,'hospitalizations per 1000'!$A$1:$Q$352,10,FALSE) = "---","---", VLOOKUP(D15,'hospitalizations per 1000'!$A$1:$Q$352,10,FALSE)/100))</f>
        <v>2.0707569999999998E-2</v>
      </c>
      <c r="AP15" s="43" t="str">
        <f>IF(AO15="*","*",IF(AO15="---","---",IF(AO15&lt;AO$1,"Y","N")))</f>
        <v>N</v>
      </c>
      <c r="AQ15" s="50" t="s">
        <v>1570</v>
      </c>
      <c r="AR15" s="50">
        <v>0.95</v>
      </c>
      <c r="AS15" s="49" t="str">
        <f t="shared" si="12"/>
        <v>Y</v>
      </c>
      <c r="AT15" s="97">
        <f t="shared" si="11"/>
        <v>4</v>
      </c>
    </row>
    <row r="16" spans="1:46" x14ac:dyDescent="0.3">
      <c r="A16" s="19">
        <f t="shared" si="0"/>
        <v>11</v>
      </c>
      <c r="B16" s="52" t="s">
        <v>1632</v>
      </c>
      <c r="C16" s="51"/>
      <c r="D16" s="56">
        <v>315357</v>
      </c>
      <c r="E16" s="59" t="s">
        <v>1633</v>
      </c>
      <c r="F16" s="54" t="s">
        <v>1557</v>
      </c>
      <c r="G16" s="54" t="e">
        <f>IF(COUNTIF(#REF!,"SFF Candidate")&gt;=1,"Y",
IF(COUNTIF(#REF!,"SFF")&gt;=1,"Y","N"))</f>
        <v>#REF!</v>
      </c>
      <c r="H16" s="48" t="e">
        <f>IF(OR(#REF!=1,#REF!= 1,#REF!=
1,#REF!= 1,#REF!=
1,#REF!= 1,#REF!=
1,#REF!= 1,#REF!=
1,#REF!= 1,#REF!=
1,#REF!= 1),"Y","N")</f>
        <v>#REF!</v>
      </c>
      <c r="I16" s="48" t="s">
        <v>662</v>
      </c>
      <c r="J16" s="54" t="s">
        <v>1571</v>
      </c>
      <c r="K16" s="35">
        <f>IF(VLOOKUP(D16,'Physically Restrained'!$A$1:$W$352,10,FALSE) = "*","*",IF(VLOOKUP(D16,'Physically Restrained'!$A$1:$W$352,10,FALSE) = "---","---", VLOOKUP(D16,'Physically Restrained'!$A$1:$W$352,10,FALSE)/100))</f>
        <v>0</v>
      </c>
      <c r="L16" s="35">
        <f>IF(VLOOKUP(D16,'Physically Restrained'!$A$1:$W$352,12,FALSE) = "*","*",IF(VLOOKUP(D16,'Physically Restrained'!$A$1:$W$352,12,FALSE) = "---","---", VLOOKUP(D16,'Physically Restrained'!$A$1:$W$352,12,FALSE)/100))</f>
        <v>0</v>
      </c>
      <c r="M16" s="35">
        <f>IF(VLOOKUP(D16,'Physically Restrained'!$A$1:$W$352,14,FALSE) = "*","*",IF(VLOOKUP(D16,'Physically Restrained'!$A$1:$W$352,14,FALSE) = "---","---", VLOOKUP(D16,'Physically Restrained'!$A$1:$W$352,14,FALSE)/100))</f>
        <v>0</v>
      </c>
      <c r="N16" s="35">
        <f>IF(VLOOKUP(D16,'Physically Restrained'!$A$1:$W$352,16,FALSE) = "*","*",IF(VLOOKUP(D16,'Physically Restrained'!$A$1:$W$352,16,FALSE) = "---","---", VLOOKUP(D16,'Physically Restrained'!$A$1:$W$352,16,FALSE)/100))</f>
        <v>0</v>
      </c>
      <c r="O16" s="35">
        <f t="shared" si="1"/>
        <v>0</v>
      </c>
      <c r="P16" s="49" t="str">
        <f t="shared" si="2"/>
        <v>Y</v>
      </c>
      <c r="Q16" s="35">
        <f>IF(VLOOKUP(D16,'Falls with Major Injuries'!$A$1:$W$352,10,FALSE) = "*","*",IF(VLOOKUP(D16,'Falls with Major Injuries'!$A$1:$W$352,10,FALSE) = "---","---", VLOOKUP(D16,'Falls with Major Injuries'!$A$1:$W$352,10,FALSE)/100))</f>
        <v>9.090899999999999E-3</v>
      </c>
      <c r="R16" s="35">
        <f>IF(VLOOKUP(D16,'Falls with Major Injuries'!$A$1:$W$352,12,FALSE) = "*","*",IF(VLOOKUP(D16,'Falls with Major Injuries'!$A$1:$W$352,12,FALSE) = "---","---", VLOOKUP(D16,'Falls with Major Injuries'!$A$1:$W$352,12,FALSE)/100))</f>
        <v>9.4339999999999997E-3</v>
      </c>
      <c r="S16" s="35">
        <f>IF(VLOOKUP(D16,'Falls with Major Injuries'!$A$1:$W$352,14,FALSE) = "*","*",IF(VLOOKUP(D16,'Falls with Major Injuries'!$A$1:$W$352,14,FALSE) = "---","---", VLOOKUP(D16,'Falls with Major Injuries'!$A$1:$W$352,14,FALSE)/100))</f>
        <v>9.5238000000000007E-3</v>
      </c>
      <c r="T16" s="35">
        <f>IF(VLOOKUP(D16,'Falls with Major Injuries'!$A$1:$W$352,16,FALSE) = "*","*",IF(VLOOKUP(D16,'Falls with Major Injuries'!$A$1:$W$352,16,FALSE) = "---","---", VLOOKUP(D16,'Falls with Major Injuries'!$A$1:$W$352,16,FALSE)/100))</f>
        <v>9.1742999999999998E-3</v>
      </c>
      <c r="U16" s="35">
        <f t="shared" si="3"/>
        <v>9.3057499999999981E-3</v>
      </c>
      <c r="V16" s="49" t="str">
        <f t="shared" si="4"/>
        <v>Y</v>
      </c>
      <c r="W16" s="35">
        <f>IF(VLOOKUP(D16,'Antipsychotic Meds'!$A$1:$W$352,10,FALSE) = "*","*",IF(VLOOKUP(D16,'Antipsychotic Meds'!$A$1:$W$352,10,FALSE) = "---","---", VLOOKUP(D16,'Antipsychotic Meds'!$A$1:$W$352,10,FALSE)/100))</f>
        <v>0.19191919999999998</v>
      </c>
      <c r="X16" s="35">
        <f>IF(VLOOKUP(D16,'Antipsychotic Meds'!$A$1:$W$352,12,FALSE) = "*","*",IF(VLOOKUP(D16,'Antipsychotic Meds'!$A$1:$W$352,12,FALSE) = "---","---", VLOOKUP(D16,'Antipsychotic Meds'!$A$1:$W$352,12,FALSE)/100))</f>
        <v>0.13978490000000002</v>
      </c>
      <c r="Y16" s="35">
        <f>IF(VLOOKUP(D16,'Antipsychotic Meds'!$A$1:$W$352,14,FALSE) = "*","*",IF(VLOOKUP(D16,'Antipsychotic Meds'!$A$1:$W$352,14,FALSE) = "---","---", VLOOKUP(D16,'Antipsychotic Meds'!$A$1:$W$352,14,FALSE)/100))</f>
        <v>0.1195652</v>
      </c>
      <c r="Z16" s="35">
        <f>IF(VLOOKUP(D16,'Antipsychotic Meds'!$A$1:$W$352,16,FALSE) = "*","*",IF(VLOOKUP(D16,'Antipsychotic Meds'!$A$1:$W$352,16,FALSE) = "---","---", VLOOKUP(D16,'Antipsychotic Meds'!$A$1:$W$352,16,FALSE)/100))</f>
        <v>0.12631580000000001</v>
      </c>
      <c r="AA16" s="35">
        <f t="shared" si="5"/>
        <v>0.14439627499999999</v>
      </c>
      <c r="AB16" s="49" t="str">
        <f t="shared" si="6"/>
        <v>N</v>
      </c>
      <c r="AC16" s="35">
        <f>IF(VLOOKUP(D16,'Pressure Ulcers'!$A$1:$W$352,10,FALSE) = "*","*",IF(VLOOKUP(D16,'Pressure Ulcers'!$A$1:$W$352,10,FALSE) = "---","---", VLOOKUP(D16,'Pressure Ulcers'!$A$1:$W$352,10,FALSE)/100))</f>
        <v>0.1</v>
      </c>
      <c r="AD16" s="35">
        <f>IF(VLOOKUP(D16,'Pressure Ulcers'!$A$1:$W$352,12,FALSE) = "*","*",IF(VLOOKUP(D16,'Pressure Ulcers'!$A$1:$W$352,12,FALSE) = "---","---", VLOOKUP(D16,'Pressure Ulcers'!$A$1:$W$352,12,FALSE)/100))</f>
        <v>0.18644069999999999</v>
      </c>
      <c r="AE16" s="35">
        <f>IF(VLOOKUP(D16,'Pressure Ulcers'!$A$1:$W$352,14,FALSE) = "*","*",IF(VLOOKUP(D16,'Pressure Ulcers'!$A$1:$W$352,14,FALSE) = "---","---", VLOOKUP(D16,'Pressure Ulcers'!$A$1:$W$352,14,FALSE)/100))</f>
        <v>0.137931</v>
      </c>
      <c r="AF16" s="35">
        <f>IF(VLOOKUP(D16,'Pressure Ulcers'!$A$1:$W$352,16,FALSE) = "*","*",IF(VLOOKUP(D16,'Pressure Ulcers'!$A$1:$W$352,16,FALSE) = "---","---", VLOOKUP(D16,'Pressure Ulcers'!$A$1:$W$352,16,FALSE)/100))</f>
        <v>3.3898299999999999E-2</v>
      </c>
      <c r="AG16" s="35">
        <f t="shared" si="7"/>
        <v>0.1145675</v>
      </c>
      <c r="AH16" s="49" t="str">
        <f t="shared" si="8"/>
        <v>N</v>
      </c>
      <c r="AI16" s="35">
        <f>IF(VLOOKUP(D16,Influenza!$A$1:$W$352,10,FALSE) = "*","*",IF(VLOOKUP(D16,Influenza!$A$1:$W$352,10,FALSE) = "---","---", VLOOKUP(D16,Influenza!$A$1:$W$352,10,FALSE)/100))</f>
        <v>1</v>
      </c>
      <c r="AJ16" s="35">
        <f>IF(VLOOKUP(D16,Influenza!$A$1:$W$352,12,FALSE) = "*","*",IF(VLOOKUP(D16,Influenza!$A$1:$W$352,12,FALSE) = "---","---", VLOOKUP(D16,Influenza!$A$1:$W$352,12,FALSE)/100))</f>
        <v>1</v>
      </c>
      <c r="AK16" s="35">
        <f>IF(VLOOKUP(D16,Influenza!$A$1:$W$352,14,FALSE) = "*","*",IF(VLOOKUP(D16,Influenza!$A$1:$W$352,14,FALSE) = "---","---", VLOOKUP(D16,Influenza!$A$1:$W$352,14,FALSE)/100))</f>
        <v>1</v>
      </c>
      <c r="AL16" s="35">
        <f>IF(VLOOKUP(D16,Influenza!$A$1:$W$352,16,FALSE) = "*","*",IF(VLOOKUP(D16,Influenza!$A$1:$W$352,16,FALSE) = "---","---", VLOOKUP(D16,Influenza!$A$1:$W$352,16,FALSE)/100))</f>
        <v>1</v>
      </c>
      <c r="AM16" s="35">
        <f t="shared" si="9"/>
        <v>1</v>
      </c>
      <c r="AN16" s="49" t="str">
        <f t="shared" si="10"/>
        <v>Y</v>
      </c>
      <c r="AO16" s="35">
        <f>IF(VLOOKUP(D16,'hospitalizations per 1000'!$A$1:$Q$352,10,FALSE) = "*","*",IF(VLOOKUP(D16,'hospitalizations per 1000'!$A$1:$Q$352,10,FALSE) = "---","---", VLOOKUP(D16,'hospitalizations per 1000'!$A$1:$Q$352,10,FALSE)/100))</f>
        <v>2.0707569999999998E-2</v>
      </c>
      <c r="AP16" s="43" t="str">
        <f>IF(AO16="*","*",IF(AO16="---","---",IF(AO16&lt;AO$1,"Y","N")))</f>
        <v>N</v>
      </c>
      <c r="AQ16" s="50" t="s">
        <v>1570</v>
      </c>
      <c r="AR16" s="50">
        <v>0.95</v>
      </c>
      <c r="AS16" s="49" t="str">
        <f t="shared" si="12"/>
        <v>Y</v>
      </c>
      <c r="AT16" s="97" t="s">
        <v>1680</v>
      </c>
    </row>
    <row r="17" spans="1:46" x14ac:dyDescent="0.3">
      <c r="A17" s="19">
        <f t="shared" si="0"/>
        <v>12</v>
      </c>
      <c r="B17" s="52" t="s">
        <v>240</v>
      </c>
      <c r="C17" s="51"/>
      <c r="D17" s="56">
        <v>315300</v>
      </c>
      <c r="E17" s="59" t="s">
        <v>17</v>
      </c>
      <c r="F17" s="54" t="s">
        <v>1557</v>
      </c>
      <c r="G17" s="54" t="e">
        <f>IF(COUNTIF(#REF!,"SFF Candidate")&gt;=1,"Y",
IF(COUNTIF(#REF!,"SFF")&gt;=1,"Y","N"))</f>
        <v>#REF!</v>
      </c>
      <c r="H17" s="48" t="e">
        <f>IF(OR(#REF!=1,#REF!= 1,#REF!=
1,#REF!= 1,#REF!=
1,#REF!= 1,#REF!=
1,#REF!= 1,#REF!=
1,#REF!= 1,#REF!=
1,#REF!= 1),"Y","N")</f>
        <v>#REF!</v>
      </c>
      <c r="I17" s="48" t="s">
        <v>662</v>
      </c>
      <c r="J17" s="54" t="s">
        <v>1570</v>
      </c>
      <c r="K17" s="35">
        <f>IF(VLOOKUP(D17,'Physically Restrained'!$A$1:$W$352,10,FALSE) = "*","*",IF(VLOOKUP(D17,'Physically Restrained'!$A$1:$W$352,10,FALSE) = "---","---", VLOOKUP(D17,'Physically Restrained'!$A$1:$W$352,10,FALSE)/100))</f>
        <v>0</v>
      </c>
      <c r="L17" s="35">
        <f>IF(VLOOKUP(D17,'Physically Restrained'!$A$1:$W$352,12,FALSE) = "*","*",IF(VLOOKUP(D17,'Physically Restrained'!$A$1:$W$352,12,FALSE) = "---","---", VLOOKUP(D17,'Physically Restrained'!$A$1:$W$352,12,FALSE)/100))</f>
        <v>0</v>
      </c>
      <c r="M17" s="35">
        <f>IF(VLOOKUP(D17,'Physically Restrained'!$A$1:$W$352,14,FALSE) = "*","*",IF(VLOOKUP(D17,'Physically Restrained'!$A$1:$W$352,14,FALSE) = "---","---", VLOOKUP(D17,'Physically Restrained'!$A$1:$W$352,14,FALSE)/100))</f>
        <v>0</v>
      </c>
      <c r="N17" s="35">
        <f>IF(VLOOKUP(D17,'Physically Restrained'!$A$1:$W$352,16,FALSE) = "*","*",IF(VLOOKUP(D17,'Physically Restrained'!$A$1:$W$352,16,FALSE) = "---","---", VLOOKUP(D17,'Physically Restrained'!$A$1:$W$352,16,FALSE)/100))</f>
        <v>0</v>
      </c>
      <c r="O17" s="35">
        <f t="shared" si="1"/>
        <v>0</v>
      </c>
      <c r="P17" s="49" t="str">
        <f t="shared" si="2"/>
        <v>Y</v>
      </c>
      <c r="Q17" s="35">
        <f>IF(VLOOKUP(D17,'Falls with Major Injuries'!$A$1:$W$352,10,FALSE) = "*","*",IF(VLOOKUP(D17,'Falls with Major Injuries'!$A$1:$W$352,10,FALSE) = "---","---", VLOOKUP(D17,'Falls with Major Injuries'!$A$1:$W$352,10,FALSE)/100))</f>
        <v>3.4883700000000004E-2</v>
      </c>
      <c r="R17" s="35">
        <f>IF(VLOOKUP(D17,'Falls with Major Injuries'!$A$1:$W$352,12,FALSE) = "*","*",IF(VLOOKUP(D17,'Falls with Major Injuries'!$A$1:$W$352,12,FALSE) = "---","---", VLOOKUP(D17,'Falls with Major Injuries'!$A$1:$W$352,12,FALSE)/100))</f>
        <v>1.0416700000000001E-2</v>
      </c>
      <c r="S17" s="35">
        <f>IF(VLOOKUP(D17,'Falls with Major Injuries'!$A$1:$W$352,14,FALSE) = "*","*",IF(VLOOKUP(D17,'Falls with Major Injuries'!$A$1:$W$352,14,FALSE) = "---","---", VLOOKUP(D17,'Falls with Major Injuries'!$A$1:$W$352,14,FALSE)/100))</f>
        <v>1.0752699999999999E-2</v>
      </c>
      <c r="T17" s="35">
        <f>IF(VLOOKUP(D17,'Falls with Major Injuries'!$A$1:$W$352,16,FALSE) = "*","*",IF(VLOOKUP(D17,'Falls with Major Injuries'!$A$1:$W$352,16,FALSE) = "---","---", VLOOKUP(D17,'Falls with Major Injuries'!$A$1:$W$352,16,FALSE)/100))</f>
        <v>2.1978000000000001E-2</v>
      </c>
      <c r="U17" s="35">
        <f t="shared" si="3"/>
        <v>1.9507775000000002E-2</v>
      </c>
      <c r="V17" s="49" t="str">
        <f t="shared" si="4"/>
        <v>Y</v>
      </c>
      <c r="W17" s="35">
        <f>IF(VLOOKUP(D17,'Antipsychotic Meds'!$A$1:$W$352,10,FALSE) = "*","*",IF(VLOOKUP(D17,'Antipsychotic Meds'!$A$1:$W$352,10,FALSE) = "---","---", VLOOKUP(D17,'Antipsychotic Meds'!$A$1:$W$352,10,FALSE)/100))</f>
        <v>7.6923099999999994E-2</v>
      </c>
      <c r="X17" s="35">
        <f>IF(VLOOKUP(D17,'Antipsychotic Meds'!$A$1:$W$352,12,FALSE) = "*","*",IF(VLOOKUP(D17,'Antipsychotic Meds'!$A$1:$W$352,12,FALSE) = "---","---", VLOOKUP(D17,'Antipsychotic Meds'!$A$1:$W$352,12,FALSE)/100))</f>
        <v>7.8651700000000005E-2</v>
      </c>
      <c r="Y17" s="35">
        <f>IF(VLOOKUP(D17,'Antipsychotic Meds'!$A$1:$W$352,14,FALSE) = "*","*",IF(VLOOKUP(D17,'Antipsychotic Meds'!$A$1:$W$352,14,FALSE) = "---","---", VLOOKUP(D17,'Antipsychotic Meds'!$A$1:$W$352,14,FALSE)/100))</f>
        <v>6.8965499999999999E-2</v>
      </c>
      <c r="Z17" s="35">
        <f>IF(VLOOKUP(D17,'Antipsychotic Meds'!$A$1:$W$352,16,FALSE) = "*","*",IF(VLOOKUP(D17,'Antipsychotic Meds'!$A$1:$W$352,16,FALSE) = "---","---", VLOOKUP(D17,'Antipsychotic Meds'!$A$1:$W$352,16,FALSE)/100))</f>
        <v>4.8192800000000001E-2</v>
      </c>
      <c r="AA17" s="35">
        <f t="shared" si="5"/>
        <v>6.8183275000000002E-2</v>
      </c>
      <c r="AB17" s="49" t="str">
        <f t="shared" si="6"/>
        <v>Y</v>
      </c>
      <c r="AC17" s="35">
        <f>IF(VLOOKUP(D17,'Pressure Ulcers'!$A$1:$W$352,10,FALSE) = "*","*",IF(VLOOKUP(D17,'Pressure Ulcers'!$A$1:$W$352,10,FALSE) = "---","---", VLOOKUP(D17,'Pressure Ulcers'!$A$1:$W$352,10,FALSE)/100))</f>
        <v>0.34042549999999999</v>
      </c>
      <c r="AD17" s="35">
        <f>IF(VLOOKUP(D17,'Pressure Ulcers'!$A$1:$W$352,12,FALSE) = "*","*",IF(VLOOKUP(D17,'Pressure Ulcers'!$A$1:$W$352,12,FALSE) = "---","---", VLOOKUP(D17,'Pressure Ulcers'!$A$1:$W$352,12,FALSE)/100))</f>
        <v>0.1929825</v>
      </c>
      <c r="AE17" s="35">
        <f>IF(VLOOKUP(D17,'Pressure Ulcers'!$A$1:$W$352,14,FALSE) = "*","*",IF(VLOOKUP(D17,'Pressure Ulcers'!$A$1:$W$352,14,FALSE) = "---","---", VLOOKUP(D17,'Pressure Ulcers'!$A$1:$W$352,14,FALSE)/100))</f>
        <v>0.30357139999999999</v>
      </c>
      <c r="AF17" s="35">
        <f>IF(VLOOKUP(D17,'Pressure Ulcers'!$A$1:$W$352,16,FALSE) = "*","*",IF(VLOOKUP(D17,'Pressure Ulcers'!$A$1:$W$352,16,FALSE) = "---","---", VLOOKUP(D17,'Pressure Ulcers'!$A$1:$W$352,16,FALSE)/100))</f>
        <v>0.25454550000000004</v>
      </c>
      <c r="AG17" s="35">
        <f t="shared" si="7"/>
        <v>0.27288122500000001</v>
      </c>
      <c r="AH17" s="49" t="str">
        <f t="shared" si="8"/>
        <v>N</v>
      </c>
      <c r="AI17" s="35">
        <f>IF(VLOOKUP(D17,Influenza!$A$1:$W$352,10,FALSE) = "*","*",IF(VLOOKUP(D17,Influenza!$A$1:$W$352,10,FALSE) = "---","---", VLOOKUP(D17,Influenza!$A$1:$W$352,10,FALSE)/100))</f>
        <v>1</v>
      </c>
      <c r="AJ17" s="35">
        <f>IF(VLOOKUP(D17,Influenza!$A$1:$W$352,12,FALSE) = "*","*",IF(VLOOKUP(D17,Influenza!$A$1:$W$352,12,FALSE) = "---","---", VLOOKUP(D17,Influenza!$A$1:$W$352,12,FALSE)/100))</f>
        <v>1</v>
      </c>
      <c r="AK17" s="35">
        <f>IF(VLOOKUP(D17,Influenza!$A$1:$W$352,14,FALSE) = "*","*",IF(VLOOKUP(D17,Influenza!$A$1:$W$352,14,FALSE) = "---","---", VLOOKUP(D17,Influenza!$A$1:$W$352,14,FALSE)/100))</f>
        <v>1</v>
      </c>
      <c r="AL17" s="35">
        <f>IF(VLOOKUP(D17,Influenza!$A$1:$W$352,16,FALSE) = "*","*",IF(VLOOKUP(D17,Influenza!$A$1:$W$352,16,FALSE) = "---","---", VLOOKUP(D17,Influenza!$A$1:$W$352,16,FALSE)/100))</f>
        <v>1</v>
      </c>
      <c r="AM17" s="35">
        <f t="shared" si="9"/>
        <v>1</v>
      </c>
      <c r="AN17" s="49" t="str">
        <f t="shared" si="10"/>
        <v>Y</v>
      </c>
      <c r="AO17" s="35">
        <f>IF(VLOOKUP(D17,'hospitalizations per 1000'!$A$1:$Q$352,10,FALSE) = "*","*",IF(VLOOKUP(D17,'hospitalizations per 1000'!$A$1:$Q$352,10,FALSE) = "---","---", VLOOKUP(D17,'hospitalizations per 1000'!$A$1:$Q$352,10,FALSE)/100))</f>
        <v>1.8252020000000001E-2</v>
      </c>
      <c r="AP17" s="43" t="str">
        <f>IF(AO17="*","*",IF(AO17="---","---",IF(AO17&lt;AO$1,"Y","N")))</f>
        <v>N</v>
      </c>
      <c r="AQ17" s="50" t="s">
        <v>1570</v>
      </c>
      <c r="AR17" s="50">
        <v>1</v>
      </c>
      <c r="AS17" s="49" t="str">
        <f t="shared" si="12"/>
        <v>Y</v>
      </c>
      <c r="AT17" s="97">
        <f t="shared" si="11"/>
        <v>5</v>
      </c>
    </row>
    <row r="18" spans="1:46" x14ac:dyDescent="0.3">
      <c r="A18" s="19">
        <f t="shared" si="0"/>
        <v>13</v>
      </c>
      <c r="B18" s="52" t="s">
        <v>241</v>
      </c>
      <c r="C18" s="51"/>
      <c r="D18" s="56">
        <v>315192</v>
      </c>
      <c r="E18" s="59" t="s">
        <v>18</v>
      </c>
      <c r="F18" s="54" t="s">
        <v>1557</v>
      </c>
      <c r="G18" s="54" t="e">
        <f>IF(COUNTIF(#REF!,"SFF Candidate")&gt;=1,"Y",
IF(COUNTIF(#REF!,"SFF")&gt;=1,"Y","N"))</f>
        <v>#REF!</v>
      </c>
      <c r="H18" s="48" t="e">
        <f>IF(OR(#REF!=1,#REF!= 1,#REF!=
1,#REF!= 1,#REF!=
1,#REF!= 1,#REF!=
1,#REF!= 1,#REF!=
1,#REF!= 1,#REF!=
1,#REF!= 1),"Y","N")</f>
        <v>#REF!</v>
      </c>
      <c r="I18" s="48" t="s">
        <v>662</v>
      </c>
      <c r="J18" s="54" t="s">
        <v>1570</v>
      </c>
      <c r="K18" s="35">
        <f>IF(VLOOKUP(D18,'Physically Restrained'!$A$1:$W$352,10,FALSE) = "*","*",IF(VLOOKUP(D18,'Physically Restrained'!$A$1:$W$352,10,FALSE) = "---","---", VLOOKUP(D18,'Physically Restrained'!$A$1:$W$352,10,FALSE)/100))</f>
        <v>0</v>
      </c>
      <c r="L18" s="35">
        <f>IF(VLOOKUP(D18,'Physically Restrained'!$A$1:$W$352,12,FALSE) = "*","*",IF(VLOOKUP(D18,'Physically Restrained'!$A$1:$W$352,12,FALSE) = "---","---", VLOOKUP(D18,'Physically Restrained'!$A$1:$W$352,12,FALSE)/100))</f>
        <v>0</v>
      </c>
      <c r="M18" s="35">
        <f>IF(VLOOKUP(D18,'Physically Restrained'!$A$1:$W$352,14,FALSE) = "*","*",IF(VLOOKUP(D18,'Physically Restrained'!$A$1:$W$352,14,FALSE) = "---","---", VLOOKUP(D18,'Physically Restrained'!$A$1:$W$352,14,FALSE)/100))</f>
        <v>1.1764699999999999E-2</v>
      </c>
      <c r="N18" s="35">
        <f>IF(VLOOKUP(D18,'Physically Restrained'!$A$1:$W$352,16,FALSE) = "*","*",IF(VLOOKUP(D18,'Physically Restrained'!$A$1:$W$352,16,FALSE) = "---","---", VLOOKUP(D18,'Physically Restrained'!$A$1:$W$352,16,FALSE)/100))</f>
        <v>0</v>
      </c>
      <c r="O18" s="35">
        <f t="shared" si="1"/>
        <v>2.9411749999999999E-3</v>
      </c>
      <c r="P18" s="49" t="str">
        <f t="shared" si="2"/>
        <v>N</v>
      </c>
      <c r="Q18" s="35">
        <f>IF(VLOOKUP(D18,'Falls with Major Injuries'!$A$1:$W$352,10,FALSE) = "*","*",IF(VLOOKUP(D18,'Falls with Major Injuries'!$A$1:$W$352,10,FALSE) = "---","---", VLOOKUP(D18,'Falls with Major Injuries'!$A$1:$W$352,10,FALSE)/100))</f>
        <v>1.0989000000000001E-2</v>
      </c>
      <c r="R18" s="35">
        <f>IF(VLOOKUP(D18,'Falls with Major Injuries'!$A$1:$W$352,12,FALSE) = "*","*",IF(VLOOKUP(D18,'Falls with Major Injuries'!$A$1:$W$352,12,FALSE) = "---","---", VLOOKUP(D18,'Falls with Major Injuries'!$A$1:$W$352,12,FALSE)/100))</f>
        <v>1.16279E-2</v>
      </c>
      <c r="S18" s="35">
        <f>IF(VLOOKUP(D18,'Falls with Major Injuries'!$A$1:$W$352,14,FALSE) = "*","*",IF(VLOOKUP(D18,'Falls with Major Injuries'!$A$1:$W$352,14,FALSE) = "---","---", VLOOKUP(D18,'Falls with Major Injuries'!$A$1:$W$352,14,FALSE)/100))</f>
        <v>1.1764699999999999E-2</v>
      </c>
      <c r="T18" s="35">
        <f>IF(VLOOKUP(D18,'Falls with Major Injuries'!$A$1:$W$352,16,FALSE) = "*","*",IF(VLOOKUP(D18,'Falls with Major Injuries'!$A$1:$W$352,16,FALSE) = "---","---", VLOOKUP(D18,'Falls with Major Injuries'!$A$1:$W$352,16,FALSE)/100))</f>
        <v>2.3809499999999997E-2</v>
      </c>
      <c r="U18" s="35">
        <f t="shared" si="3"/>
        <v>1.4547774999999999E-2</v>
      </c>
      <c r="V18" s="49" t="str">
        <f t="shared" si="4"/>
        <v>Y</v>
      </c>
      <c r="W18" s="35">
        <f>IF(VLOOKUP(D18,'Antipsychotic Meds'!$A$1:$W$352,10,FALSE) = "*","*",IF(VLOOKUP(D18,'Antipsychotic Meds'!$A$1:$W$352,10,FALSE) = "---","---", VLOOKUP(D18,'Antipsychotic Meds'!$A$1:$W$352,10,FALSE)/100))</f>
        <v>0</v>
      </c>
      <c r="X18" s="35">
        <f>IF(VLOOKUP(D18,'Antipsychotic Meds'!$A$1:$W$352,12,FALSE) = "*","*",IF(VLOOKUP(D18,'Antipsychotic Meds'!$A$1:$W$352,12,FALSE) = "---","---", VLOOKUP(D18,'Antipsychotic Meds'!$A$1:$W$352,12,FALSE)/100))</f>
        <v>0</v>
      </c>
      <c r="Y18" s="35">
        <f>IF(VLOOKUP(D18,'Antipsychotic Meds'!$A$1:$W$352,14,FALSE) = "*","*",IF(VLOOKUP(D18,'Antipsychotic Meds'!$A$1:$W$352,14,FALSE) = "---","---", VLOOKUP(D18,'Antipsychotic Meds'!$A$1:$W$352,14,FALSE)/100))</f>
        <v>0</v>
      </c>
      <c r="Z18" s="35">
        <f>IF(VLOOKUP(D18,'Antipsychotic Meds'!$A$1:$W$352,16,FALSE) = "*","*",IF(VLOOKUP(D18,'Antipsychotic Meds'!$A$1:$W$352,16,FALSE) = "---","---", VLOOKUP(D18,'Antipsychotic Meds'!$A$1:$W$352,16,FALSE)/100))</f>
        <v>1.5625E-2</v>
      </c>
      <c r="AA18" s="35">
        <f t="shared" si="5"/>
        <v>3.90625E-3</v>
      </c>
      <c r="AB18" s="49" t="str">
        <f t="shared" si="6"/>
        <v>Y</v>
      </c>
      <c r="AC18" s="35">
        <f>IF(VLOOKUP(D18,'Pressure Ulcers'!$A$1:$W$352,10,FALSE) = "*","*",IF(VLOOKUP(D18,'Pressure Ulcers'!$A$1:$W$352,10,FALSE) = "---","---", VLOOKUP(D18,'Pressure Ulcers'!$A$1:$W$352,10,FALSE)/100))</f>
        <v>6.7796599999999999E-2</v>
      </c>
      <c r="AD18" s="35">
        <f>IF(VLOOKUP(D18,'Pressure Ulcers'!$A$1:$W$352,12,FALSE) = "*","*",IF(VLOOKUP(D18,'Pressure Ulcers'!$A$1:$W$352,12,FALSE) = "---","---", VLOOKUP(D18,'Pressure Ulcers'!$A$1:$W$352,12,FALSE)/100))</f>
        <v>1.9607799999999998E-2</v>
      </c>
      <c r="AE18" s="35">
        <f>IF(VLOOKUP(D18,'Pressure Ulcers'!$A$1:$W$352,14,FALSE) = "*","*",IF(VLOOKUP(D18,'Pressure Ulcers'!$A$1:$W$352,14,FALSE) = "---","---", VLOOKUP(D18,'Pressure Ulcers'!$A$1:$W$352,14,FALSE)/100))</f>
        <v>2.0833300000000003E-2</v>
      </c>
      <c r="AF18" s="35">
        <f>IF(VLOOKUP(D18,'Pressure Ulcers'!$A$1:$W$352,16,FALSE) = "*","*",IF(VLOOKUP(D18,'Pressure Ulcers'!$A$1:$W$352,16,FALSE) = "---","---", VLOOKUP(D18,'Pressure Ulcers'!$A$1:$W$352,16,FALSE)/100))</f>
        <v>3.9215699999999999E-2</v>
      </c>
      <c r="AG18" s="35">
        <f t="shared" si="7"/>
        <v>3.6863349999999996E-2</v>
      </c>
      <c r="AH18" s="49" t="str">
        <f t="shared" si="8"/>
        <v>Y</v>
      </c>
      <c r="AI18" s="35">
        <f>IF(VLOOKUP(D18,Influenza!$A$1:$W$352,10,FALSE) = "*","*",IF(VLOOKUP(D18,Influenza!$A$1:$W$352,10,FALSE) = "---","---", VLOOKUP(D18,Influenza!$A$1:$W$352,10,FALSE)/100))</f>
        <v>1</v>
      </c>
      <c r="AJ18" s="35">
        <f>IF(VLOOKUP(D18,Influenza!$A$1:$W$352,12,FALSE) = "*","*",IF(VLOOKUP(D18,Influenza!$A$1:$W$352,12,FALSE) = "---","---", VLOOKUP(D18,Influenza!$A$1:$W$352,12,FALSE)/100))</f>
        <v>1</v>
      </c>
      <c r="AK18" s="35">
        <f>IF(VLOOKUP(D18,Influenza!$A$1:$W$352,14,FALSE) = "*","*",IF(VLOOKUP(D18,Influenza!$A$1:$W$352,14,FALSE) = "---","---", VLOOKUP(D18,Influenza!$A$1:$W$352,14,FALSE)/100))</f>
        <v>1</v>
      </c>
      <c r="AL18" s="35">
        <f>IF(VLOOKUP(D18,Influenza!$A$1:$W$352,16,FALSE) = "*","*",IF(VLOOKUP(D18,Influenza!$A$1:$W$352,16,FALSE) = "---","---", VLOOKUP(D18,Influenza!$A$1:$W$352,16,FALSE)/100))</f>
        <v>1</v>
      </c>
      <c r="AM18" s="35">
        <f t="shared" si="9"/>
        <v>1</v>
      </c>
      <c r="AN18" s="49" t="str">
        <f t="shared" si="10"/>
        <v>Y</v>
      </c>
      <c r="AO18" s="35" t="str">
        <f>IF(VLOOKUP(D18,'hospitalizations per 1000'!$A$1:$Q$352,10,FALSE) = "*","*",IF(VLOOKUP(D18,'hospitalizations per 1000'!$A$1:$Q$352,10,FALSE) = "---","---", VLOOKUP(D18,'hospitalizations per 1000'!$A$1:$Q$352,10,FALSE)/100))</f>
        <v>*</v>
      </c>
      <c r="AP18" s="43" t="s">
        <v>662</v>
      </c>
      <c r="AQ18" s="50" t="s">
        <v>1570</v>
      </c>
      <c r="AR18" s="50">
        <v>1</v>
      </c>
      <c r="AS18" s="49" t="str">
        <f t="shared" si="12"/>
        <v>Y</v>
      </c>
      <c r="AT18" s="97">
        <f t="shared" si="11"/>
        <v>5</v>
      </c>
    </row>
    <row r="19" spans="1:46" x14ac:dyDescent="0.3">
      <c r="A19" s="19">
        <f t="shared" si="0"/>
        <v>14</v>
      </c>
      <c r="B19" s="52" t="s">
        <v>242</v>
      </c>
      <c r="C19" s="51"/>
      <c r="D19" s="56">
        <v>315352</v>
      </c>
      <c r="E19" s="59" t="s">
        <v>243</v>
      </c>
      <c r="F19" s="54" t="s">
        <v>1557</v>
      </c>
      <c r="G19" s="54" t="e">
        <f>IF(COUNTIF(#REF!,"SFF Candidate")&gt;=1,"Y",
IF(COUNTIF(#REF!,"SFF")&gt;=1,"Y","N"))</f>
        <v>#REF!</v>
      </c>
      <c r="H19" s="48" t="e">
        <f>IF(OR(#REF!=1,#REF!= 1,#REF!=
1,#REF!= 1,#REF!=
1,#REF!= 1,#REF!=
1,#REF!= 1,#REF!=
1,#REF!= 1,#REF!=
1,#REF!= 1),"Y","N")</f>
        <v>#REF!</v>
      </c>
      <c r="I19" s="48" t="s">
        <v>662</v>
      </c>
      <c r="J19" s="54" t="s">
        <v>1570</v>
      </c>
      <c r="K19" s="35">
        <f>IF(VLOOKUP(D19,'Physically Restrained'!$A$1:$W$352,10,FALSE) = "*","*",IF(VLOOKUP(D19,'Physically Restrained'!$A$1:$W$352,10,FALSE) = "---","---", VLOOKUP(D19,'Physically Restrained'!$A$1:$W$352,10,FALSE)/100))</f>
        <v>0</v>
      </c>
      <c r="L19" s="35">
        <f>IF(VLOOKUP(D19,'Physically Restrained'!$A$1:$W$352,12,FALSE) = "*","*",IF(VLOOKUP(D19,'Physically Restrained'!$A$1:$W$352,12,FALSE) = "---","---", VLOOKUP(D19,'Physically Restrained'!$A$1:$W$352,12,FALSE)/100))</f>
        <v>0</v>
      </c>
      <c r="M19" s="35">
        <f>IF(VLOOKUP(D19,'Physically Restrained'!$A$1:$W$352,14,FALSE) = "*","*",IF(VLOOKUP(D19,'Physically Restrained'!$A$1:$W$352,14,FALSE) = "---","---", VLOOKUP(D19,'Physically Restrained'!$A$1:$W$352,14,FALSE)/100))</f>
        <v>0</v>
      </c>
      <c r="N19" s="35">
        <f>IF(VLOOKUP(D19,'Physically Restrained'!$A$1:$W$352,16,FALSE) = "*","*",IF(VLOOKUP(D19,'Physically Restrained'!$A$1:$W$352,16,FALSE) = "---","---", VLOOKUP(D19,'Physically Restrained'!$A$1:$W$352,16,FALSE)/100))</f>
        <v>0</v>
      </c>
      <c r="O19" s="35">
        <f t="shared" si="1"/>
        <v>0</v>
      </c>
      <c r="P19" s="49" t="str">
        <f t="shared" si="2"/>
        <v>Y</v>
      </c>
      <c r="Q19" s="35">
        <f>IF(VLOOKUP(D19,'Falls with Major Injuries'!$A$1:$W$352,10,FALSE) = "*","*",IF(VLOOKUP(D19,'Falls with Major Injuries'!$A$1:$W$352,10,FALSE) = "---","---", VLOOKUP(D19,'Falls with Major Injuries'!$A$1:$W$352,10,FALSE)/100))</f>
        <v>8.3333000000000001E-3</v>
      </c>
      <c r="R19" s="35">
        <f>IF(VLOOKUP(D19,'Falls with Major Injuries'!$A$1:$W$352,12,FALSE) = "*","*",IF(VLOOKUP(D19,'Falls with Major Injuries'!$A$1:$W$352,12,FALSE) = "---","---", VLOOKUP(D19,'Falls with Major Injuries'!$A$1:$W$352,12,FALSE)/100))</f>
        <v>1.6528899999999999E-2</v>
      </c>
      <c r="S19" s="35">
        <f>IF(VLOOKUP(D19,'Falls with Major Injuries'!$A$1:$W$352,14,FALSE) = "*","*",IF(VLOOKUP(D19,'Falls with Major Injuries'!$A$1:$W$352,14,FALSE) = "---","---", VLOOKUP(D19,'Falls with Major Injuries'!$A$1:$W$352,14,FALSE)/100))</f>
        <v>1.7094000000000002E-2</v>
      </c>
      <c r="T19" s="35">
        <f>IF(VLOOKUP(D19,'Falls with Major Injuries'!$A$1:$W$352,16,FALSE) = "*","*",IF(VLOOKUP(D19,'Falls with Major Injuries'!$A$1:$W$352,16,FALSE) = "---","---", VLOOKUP(D19,'Falls with Major Injuries'!$A$1:$W$352,16,FALSE)/100))</f>
        <v>1.5267200000000002E-2</v>
      </c>
      <c r="U19" s="35">
        <f t="shared" si="3"/>
        <v>1.430585E-2</v>
      </c>
      <c r="V19" s="49" t="str">
        <f t="shared" si="4"/>
        <v>Y</v>
      </c>
      <c r="W19" s="35">
        <f>IF(VLOOKUP(D19,'Antipsychotic Meds'!$A$1:$W$352,10,FALSE) = "*","*",IF(VLOOKUP(D19,'Antipsychotic Meds'!$A$1:$W$352,10,FALSE) = "---","---", VLOOKUP(D19,'Antipsychotic Meds'!$A$1:$W$352,10,FALSE)/100))</f>
        <v>6.18557E-2</v>
      </c>
      <c r="X19" s="35">
        <f>IF(VLOOKUP(D19,'Antipsychotic Meds'!$A$1:$W$352,12,FALSE) = "*","*",IF(VLOOKUP(D19,'Antipsychotic Meds'!$A$1:$W$352,12,FALSE) = "---","---", VLOOKUP(D19,'Antipsychotic Meds'!$A$1:$W$352,12,FALSE)/100))</f>
        <v>6.18557E-2</v>
      </c>
      <c r="Y19" s="35">
        <f>IF(VLOOKUP(D19,'Antipsychotic Meds'!$A$1:$W$352,14,FALSE) = "*","*",IF(VLOOKUP(D19,'Antipsychotic Meds'!$A$1:$W$352,14,FALSE) = "---","---", VLOOKUP(D19,'Antipsychotic Meds'!$A$1:$W$352,14,FALSE)/100))</f>
        <v>5.4945099999999997E-2</v>
      </c>
      <c r="Z19" s="35">
        <f>IF(VLOOKUP(D19,'Antipsychotic Meds'!$A$1:$W$352,16,FALSE) = "*","*",IF(VLOOKUP(D19,'Antipsychotic Meds'!$A$1:$W$352,16,FALSE) = "---","---", VLOOKUP(D19,'Antipsychotic Meds'!$A$1:$W$352,16,FALSE)/100))</f>
        <v>5.7142900000000003E-2</v>
      </c>
      <c r="AA19" s="35">
        <f t="shared" si="5"/>
        <v>5.8949849999999998E-2</v>
      </c>
      <c r="AB19" s="49" t="str">
        <f t="shared" si="6"/>
        <v>Y</v>
      </c>
      <c r="AC19" s="35">
        <f>IF(VLOOKUP(D19,'Pressure Ulcers'!$A$1:$W$352,10,FALSE) = "*","*",IF(VLOOKUP(D19,'Pressure Ulcers'!$A$1:$W$352,10,FALSE) = "---","---", VLOOKUP(D19,'Pressure Ulcers'!$A$1:$W$352,10,FALSE)/100))</f>
        <v>0.13750000000000001</v>
      </c>
      <c r="AD19" s="35">
        <f>IF(VLOOKUP(D19,'Pressure Ulcers'!$A$1:$W$352,12,FALSE) = "*","*",IF(VLOOKUP(D19,'Pressure Ulcers'!$A$1:$W$352,12,FALSE) = "---","---", VLOOKUP(D19,'Pressure Ulcers'!$A$1:$W$352,12,FALSE)/100))</f>
        <v>0.12658230000000001</v>
      </c>
      <c r="AE19" s="35">
        <f>IF(VLOOKUP(D19,'Pressure Ulcers'!$A$1:$W$352,14,FALSE) = "*","*",IF(VLOOKUP(D19,'Pressure Ulcers'!$A$1:$W$352,14,FALSE) = "---","---", VLOOKUP(D19,'Pressure Ulcers'!$A$1:$W$352,14,FALSE)/100))</f>
        <v>0.13513510000000001</v>
      </c>
      <c r="AF19" s="35">
        <f>IF(VLOOKUP(D19,'Pressure Ulcers'!$A$1:$W$352,16,FALSE) = "*","*",IF(VLOOKUP(D19,'Pressure Ulcers'!$A$1:$W$352,16,FALSE) = "---","---", VLOOKUP(D19,'Pressure Ulcers'!$A$1:$W$352,16,FALSE)/100))</f>
        <v>0.1585366</v>
      </c>
      <c r="AG19" s="35">
        <f t="shared" si="7"/>
        <v>0.13943849999999999</v>
      </c>
      <c r="AH19" s="49" t="str">
        <f t="shared" si="8"/>
        <v>N</v>
      </c>
      <c r="AI19" s="35">
        <f>IF(VLOOKUP(D19,Influenza!$A$1:$W$352,10,FALSE) = "*","*",IF(VLOOKUP(D19,Influenza!$A$1:$W$352,10,FALSE) = "---","---", VLOOKUP(D19,Influenza!$A$1:$W$352,10,FALSE)/100))</f>
        <v>0.99253731000000001</v>
      </c>
      <c r="AJ19" s="35">
        <f>IF(VLOOKUP(D19,Influenza!$A$1:$W$352,12,FALSE) = "*","*",IF(VLOOKUP(D19,Influenza!$A$1:$W$352,12,FALSE) = "---","---", VLOOKUP(D19,Influenza!$A$1:$W$352,12,FALSE)/100))</f>
        <v>0.99253731000000001</v>
      </c>
      <c r="AK19" s="35">
        <f>IF(VLOOKUP(D19,Influenza!$A$1:$W$352,14,FALSE) = "*","*",IF(VLOOKUP(D19,Influenza!$A$1:$W$352,14,FALSE) = "---","---", VLOOKUP(D19,Influenza!$A$1:$W$352,14,FALSE)/100))</f>
        <v>1</v>
      </c>
      <c r="AL19" s="35">
        <f>IF(VLOOKUP(D19,Influenza!$A$1:$W$352,16,FALSE) = "*","*",IF(VLOOKUP(D19,Influenza!$A$1:$W$352,16,FALSE) = "---","---", VLOOKUP(D19,Influenza!$A$1:$W$352,16,FALSE)/100))</f>
        <v>1</v>
      </c>
      <c r="AM19" s="35">
        <f t="shared" si="9"/>
        <v>0.99626865499999995</v>
      </c>
      <c r="AN19" s="49" t="str">
        <f t="shared" si="10"/>
        <v>Y</v>
      </c>
      <c r="AO19" s="35">
        <f>IF(VLOOKUP(D19,'hospitalizations per 1000'!$A$1:$Q$352,10,FALSE) = "*","*",IF(VLOOKUP(D19,'hospitalizations per 1000'!$A$1:$Q$352,10,FALSE) = "---","---", VLOOKUP(D19,'hospitalizations per 1000'!$A$1:$Q$352,10,FALSE)/100))</f>
        <v>2.0881050000000002E-2</v>
      </c>
      <c r="AP19" s="43" t="str">
        <f>IF(AO19="*","*",IF(AO19="---","---",IF(AO19&lt;AO$1,"Y","N")))</f>
        <v>N</v>
      </c>
      <c r="AQ19" s="50" t="s">
        <v>1570</v>
      </c>
      <c r="AR19" s="50">
        <v>1</v>
      </c>
      <c r="AS19" s="49" t="str">
        <f t="shared" si="12"/>
        <v>Y</v>
      </c>
      <c r="AT19" s="97">
        <f t="shared" si="11"/>
        <v>5</v>
      </c>
    </row>
    <row r="20" spans="1:46" x14ac:dyDescent="0.3">
      <c r="A20" s="19">
        <f t="shared" si="0"/>
        <v>15</v>
      </c>
      <c r="B20" s="52" t="s">
        <v>1577</v>
      </c>
      <c r="C20" s="51"/>
      <c r="D20" s="56">
        <v>315352</v>
      </c>
      <c r="E20" s="59">
        <v>6799311</v>
      </c>
      <c r="F20" s="54" t="s">
        <v>1557</v>
      </c>
      <c r="G20" s="54" t="e">
        <f>IF(COUNTIF(#REF!,"SFF Candidate")&gt;=1,"Y",
IF(COUNTIF(#REF!,"SFF")&gt;=1,"Y","N"))</f>
        <v>#REF!</v>
      </c>
      <c r="H20" s="48" t="e">
        <f>IF(OR(#REF!=1,#REF!= 1,#REF!=
1,#REF!= 1,#REF!=
1,#REF!= 1,#REF!=
1,#REF!= 1,#REF!=
1,#REF!= 1,#REF!=
1,#REF!= 1),"Y","N")</f>
        <v>#REF!</v>
      </c>
      <c r="I20" s="48" t="s">
        <v>662</v>
      </c>
      <c r="J20" s="54" t="s">
        <v>1570</v>
      </c>
      <c r="K20" s="35">
        <f>IF(VLOOKUP(D20,'Physically Restrained'!$A$1:$W$352,10,FALSE) = "*","*",IF(VLOOKUP(D20,'Physically Restrained'!$A$1:$W$352,10,FALSE) = "---","---", VLOOKUP(D20,'Physically Restrained'!$A$1:$W$352,10,FALSE)/100))</f>
        <v>0</v>
      </c>
      <c r="L20" s="35">
        <f>IF(VLOOKUP(D20,'Physically Restrained'!$A$1:$W$352,12,FALSE) = "*","*",IF(VLOOKUP(D20,'Physically Restrained'!$A$1:$W$352,12,FALSE) = "---","---", VLOOKUP(D20,'Physically Restrained'!$A$1:$W$352,12,FALSE)/100))</f>
        <v>0</v>
      </c>
      <c r="M20" s="35">
        <f>IF(VLOOKUP(D20,'Physically Restrained'!$A$1:$W$352,14,FALSE) = "*","*",IF(VLOOKUP(D20,'Physically Restrained'!$A$1:$W$352,14,FALSE) = "---","---", VLOOKUP(D20,'Physically Restrained'!$A$1:$W$352,14,FALSE)/100))</f>
        <v>0</v>
      </c>
      <c r="N20" s="35">
        <f>IF(VLOOKUP(D20,'Physically Restrained'!$A$1:$W$352,16,FALSE) = "*","*",IF(VLOOKUP(D20,'Physically Restrained'!$A$1:$W$352,16,FALSE) = "---","---", VLOOKUP(D20,'Physically Restrained'!$A$1:$W$352,16,FALSE)/100))</f>
        <v>0</v>
      </c>
      <c r="O20" s="35">
        <f t="shared" si="1"/>
        <v>0</v>
      </c>
      <c r="P20" s="49" t="str">
        <f t="shared" si="2"/>
        <v>Y</v>
      </c>
      <c r="Q20" s="35">
        <f>IF(VLOOKUP(D20,'Falls with Major Injuries'!$A$1:$W$352,10,FALSE) = "*","*",IF(VLOOKUP(D20,'Falls with Major Injuries'!$A$1:$W$352,10,FALSE) = "---","---", VLOOKUP(D20,'Falls with Major Injuries'!$A$1:$W$352,10,FALSE)/100))</f>
        <v>8.3333000000000001E-3</v>
      </c>
      <c r="R20" s="35">
        <f>IF(VLOOKUP(D20,'Falls with Major Injuries'!$A$1:$W$352,12,FALSE) = "*","*",IF(VLOOKUP(D20,'Falls with Major Injuries'!$A$1:$W$352,12,FALSE) = "---","---", VLOOKUP(D20,'Falls with Major Injuries'!$A$1:$W$352,12,FALSE)/100))</f>
        <v>1.6528899999999999E-2</v>
      </c>
      <c r="S20" s="35">
        <f>IF(VLOOKUP(D20,'Falls with Major Injuries'!$A$1:$W$352,14,FALSE) = "*","*",IF(VLOOKUP(D20,'Falls with Major Injuries'!$A$1:$W$352,14,FALSE) = "---","---", VLOOKUP(D20,'Falls with Major Injuries'!$A$1:$W$352,14,FALSE)/100))</f>
        <v>1.7094000000000002E-2</v>
      </c>
      <c r="T20" s="35">
        <f>IF(VLOOKUP(D20,'Falls with Major Injuries'!$A$1:$W$352,16,FALSE) = "*","*",IF(VLOOKUP(D20,'Falls with Major Injuries'!$A$1:$W$352,16,FALSE) = "---","---", VLOOKUP(D20,'Falls with Major Injuries'!$A$1:$W$352,16,FALSE)/100))</f>
        <v>1.5267200000000002E-2</v>
      </c>
      <c r="U20" s="35">
        <f t="shared" si="3"/>
        <v>1.430585E-2</v>
      </c>
      <c r="V20" s="49" t="str">
        <f t="shared" si="4"/>
        <v>Y</v>
      </c>
      <c r="W20" s="35">
        <f>IF(VLOOKUP(D20,'Antipsychotic Meds'!$A$1:$W$352,10,FALSE) = "*","*",IF(VLOOKUP(D20,'Antipsychotic Meds'!$A$1:$W$352,10,FALSE) = "---","---", VLOOKUP(D20,'Antipsychotic Meds'!$A$1:$W$352,10,FALSE)/100))</f>
        <v>6.18557E-2</v>
      </c>
      <c r="X20" s="35">
        <f>IF(VLOOKUP(D20,'Antipsychotic Meds'!$A$1:$W$352,12,FALSE) = "*","*",IF(VLOOKUP(D20,'Antipsychotic Meds'!$A$1:$W$352,12,FALSE) = "---","---", VLOOKUP(D20,'Antipsychotic Meds'!$A$1:$W$352,12,FALSE)/100))</f>
        <v>6.18557E-2</v>
      </c>
      <c r="Y20" s="35">
        <f>IF(VLOOKUP(D20,'Antipsychotic Meds'!$A$1:$W$352,14,FALSE) = "*","*",IF(VLOOKUP(D20,'Antipsychotic Meds'!$A$1:$W$352,14,FALSE) = "---","---", VLOOKUP(D20,'Antipsychotic Meds'!$A$1:$W$352,14,FALSE)/100))</f>
        <v>5.4945099999999997E-2</v>
      </c>
      <c r="Z20" s="35">
        <f>IF(VLOOKUP(D20,'Antipsychotic Meds'!$A$1:$W$352,16,FALSE) = "*","*",IF(VLOOKUP(D20,'Antipsychotic Meds'!$A$1:$W$352,16,FALSE) = "---","---", VLOOKUP(D20,'Antipsychotic Meds'!$A$1:$W$352,16,FALSE)/100))</f>
        <v>5.7142900000000003E-2</v>
      </c>
      <c r="AA20" s="35">
        <f t="shared" si="5"/>
        <v>5.8949849999999998E-2</v>
      </c>
      <c r="AB20" s="49" t="str">
        <f t="shared" si="6"/>
        <v>Y</v>
      </c>
      <c r="AC20" s="35">
        <f>IF(VLOOKUP(D20,'Pressure Ulcers'!$A$1:$W$352,10,FALSE) = "*","*",IF(VLOOKUP(D20,'Pressure Ulcers'!$A$1:$W$352,10,FALSE) = "---","---", VLOOKUP(D20,'Pressure Ulcers'!$A$1:$W$352,10,FALSE)/100))</f>
        <v>0.13750000000000001</v>
      </c>
      <c r="AD20" s="35">
        <f>IF(VLOOKUP(D20,'Pressure Ulcers'!$A$1:$W$352,12,FALSE) = "*","*",IF(VLOOKUP(D20,'Pressure Ulcers'!$A$1:$W$352,12,FALSE) = "---","---", VLOOKUP(D20,'Pressure Ulcers'!$A$1:$W$352,12,FALSE)/100))</f>
        <v>0.12658230000000001</v>
      </c>
      <c r="AE20" s="35">
        <f>IF(VLOOKUP(D20,'Pressure Ulcers'!$A$1:$W$352,14,FALSE) = "*","*",IF(VLOOKUP(D20,'Pressure Ulcers'!$A$1:$W$352,14,FALSE) = "---","---", VLOOKUP(D20,'Pressure Ulcers'!$A$1:$W$352,14,FALSE)/100))</f>
        <v>0.13513510000000001</v>
      </c>
      <c r="AF20" s="35">
        <f>IF(VLOOKUP(D20,'Pressure Ulcers'!$A$1:$W$352,16,FALSE) = "*","*",IF(VLOOKUP(D20,'Pressure Ulcers'!$A$1:$W$352,16,FALSE) = "---","---", VLOOKUP(D20,'Pressure Ulcers'!$A$1:$W$352,16,FALSE)/100))</f>
        <v>0.1585366</v>
      </c>
      <c r="AG20" s="35">
        <f t="shared" si="7"/>
        <v>0.13943849999999999</v>
      </c>
      <c r="AH20" s="49" t="str">
        <f t="shared" si="8"/>
        <v>N</v>
      </c>
      <c r="AI20" s="35">
        <f>IF(VLOOKUP(D20,Influenza!$A$1:$W$352,10,FALSE) = "*","*",IF(VLOOKUP(D20,Influenza!$A$1:$W$352,10,FALSE) = "---","---", VLOOKUP(D20,Influenza!$A$1:$W$352,10,FALSE)/100))</f>
        <v>0.99253731000000001</v>
      </c>
      <c r="AJ20" s="35">
        <f>IF(VLOOKUP(D20,Influenza!$A$1:$W$352,12,FALSE) = "*","*",IF(VLOOKUP(D20,Influenza!$A$1:$W$352,12,FALSE) = "---","---", VLOOKUP(D20,Influenza!$A$1:$W$352,12,FALSE)/100))</f>
        <v>0.99253731000000001</v>
      </c>
      <c r="AK20" s="35">
        <f>IF(VLOOKUP(D20,Influenza!$A$1:$W$352,14,FALSE) = "*","*",IF(VLOOKUP(D20,Influenza!$A$1:$W$352,14,FALSE) = "---","---", VLOOKUP(D20,Influenza!$A$1:$W$352,14,FALSE)/100))</f>
        <v>1</v>
      </c>
      <c r="AL20" s="35">
        <f>IF(VLOOKUP(D20,Influenza!$A$1:$W$352,16,FALSE) = "*","*",IF(VLOOKUP(D20,Influenza!$A$1:$W$352,16,FALSE) = "---","---", VLOOKUP(D20,Influenza!$A$1:$W$352,16,FALSE)/100))</f>
        <v>1</v>
      </c>
      <c r="AM20" s="35">
        <f t="shared" si="9"/>
        <v>0.99626865499999995</v>
      </c>
      <c r="AN20" s="49" t="str">
        <f t="shared" si="10"/>
        <v>Y</v>
      </c>
      <c r="AO20" s="35">
        <f>IF(VLOOKUP(D20,'hospitalizations per 1000'!$A$1:$Q$352,10,FALSE) = "*","*",IF(VLOOKUP(D20,'hospitalizations per 1000'!$A$1:$Q$352,10,FALSE) = "---","---", VLOOKUP(D20,'hospitalizations per 1000'!$A$1:$Q$352,10,FALSE)/100))</f>
        <v>2.0881050000000002E-2</v>
      </c>
      <c r="AP20" s="43" t="str">
        <f>IF(AO20="*","*",IF(AO20="---","---",IF(AO20&lt;AO$1,"Y","N")))</f>
        <v>N</v>
      </c>
      <c r="AQ20" s="50" t="s">
        <v>1570</v>
      </c>
      <c r="AR20" s="50">
        <v>1</v>
      </c>
      <c r="AS20" s="49" t="str">
        <f t="shared" si="12"/>
        <v>Y</v>
      </c>
      <c r="AT20" s="97">
        <f t="shared" si="11"/>
        <v>5</v>
      </c>
    </row>
    <row r="21" spans="1:46" x14ac:dyDescent="0.3">
      <c r="A21" s="19">
        <f t="shared" si="0"/>
        <v>16</v>
      </c>
      <c r="B21" s="52" t="s">
        <v>244</v>
      </c>
      <c r="C21" s="51"/>
      <c r="D21" s="56">
        <v>315494</v>
      </c>
      <c r="E21" s="59" t="s">
        <v>19</v>
      </c>
      <c r="F21" s="54" t="s">
        <v>1557</v>
      </c>
      <c r="G21" s="54" t="e">
        <f>IF(COUNTIF(#REF!,"SFF Candidate")&gt;=1,"Y",
IF(COUNTIF(#REF!,"SFF")&gt;=1,"Y","N"))</f>
        <v>#REF!</v>
      </c>
      <c r="H21" s="48" t="e">
        <f>IF(OR(#REF!=1,#REF!= 1,#REF!=
1,#REF!= 1,#REF!=
1,#REF!= 1,#REF!=
1,#REF!= 1,#REF!=
1,#REF!= 1,#REF!=
1,#REF!= 1),"Y","N")</f>
        <v>#REF!</v>
      </c>
      <c r="I21" s="48" t="s">
        <v>662</v>
      </c>
      <c r="J21" s="54" t="s">
        <v>1570</v>
      </c>
      <c r="K21" s="35">
        <f>IF(VLOOKUP(D21,'Physically Restrained'!$A$1:$W$352,10,FALSE) = "*","*",IF(VLOOKUP(D21,'Physically Restrained'!$A$1:$W$352,10,FALSE) = "---","---", VLOOKUP(D21,'Physically Restrained'!$A$1:$W$352,10,FALSE)/100))</f>
        <v>0</v>
      </c>
      <c r="L21" s="35">
        <f>IF(VLOOKUP(D21,'Physically Restrained'!$A$1:$W$352,12,FALSE) = "*","*",IF(VLOOKUP(D21,'Physically Restrained'!$A$1:$W$352,12,FALSE) = "---","---", VLOOKUP(D21,'Physically Restrained'!$A$1:$W$352,12,FALSE)/100))</f>
        <v>0</v>
      </c>
      <c r="M21" s="35">
        <f>IF(VLOOKUP(D21,'Physically Restrained'!$A$1:$W$352,14,FALSE) = "*","*",IF(VLOOKUP(D21,'Physically Restrained'!$A$1:$W$352,14,FALSE) = "---","---", VLOOKUP(D21,'Physically Restrained'!$A$1:$W$352,14,FALSE)/100))</f>
        <v>0</v>
      </c>
      <c r="N21" s="35">
        <f>IF(VLOOKUP(D21,'Physically Restrained'!$A$1:$W$352,16,FALSE) = "*","*",IF(VLOOKUP(D21,'Physically Restrained'!$A$1:$W$352,16,FALSE) = "---","---", VLOOKUP(D21,'Physically Restrained'!$A$1:$W$352,16,FALSE)/100))</f>
        <v>0</v>
      </c>
      <c r="O21" s="35">
        <f t="shared" si="1"/>
        <v>0</v>
      </c>
      <c r="P21" s="49" t="str">
        <f t="shared" si="2"/>
        <v>Y</v>
      </c>
      <c r="Q21" s="35">
        <f>IF(VLOOKUP(D21,'Falls with Major Injuries'!$A$1:$W$352,10,FALSE) = "*","*",IF(VLOOKUP(D21,'Falls with Major Injuries'!$A$1:$W$352,10,FALSE) = "---","---", VLOOKUP(D21,'Falls with Major Injuries'!$A$1:$W$352,10,FALSE)/100))</f>
        <v>0</v>
      </c>
      <c r="R21" s="35">
        <f>IF(VLOOKUP(D21,'Falls with Major Injuries'!$A$1:$W$352,12,FALSE) = "*","*",IF(VLOOKUP(D21,'Falls with Major Injuries'!$A$1:$W$352,12,FALSE) = "---","---", VLOOKUP(D21,'Falls with Major Injuries'!$A$1:$W$352,12,FALSE)/100))</f>
        <v>0</v>
      </c>
      <c r="S21" s="35">
        <f>IF(VLOOKUP(D21,'Falls with Major Injuries'!$A$1:$W$352,14,FALSE) = "*","*",IF(VLOOKUP(D21,'Falls with Major Injuries'!$A$1:$W$352,14,FALSE) = "---","---", VLOOKUP(D21,'Falls with Major Injuries'!$A$1:$W$352,14,FALSE)/100))</f>
        <v>6.5788999999999995E-3</v>
      </c>
      <c r="T21" s="35">
        <f>IF(VLOOKUP(D21,'Falls with Major Injuries'!$A$1:$W$352,16,FALSE) = "*","*",IF(VLOOKUP(D21,'Falls with Major Injuries'!$A$1:$W$352,16,FALSE) = "---","---", VLOOKUP(D21,'Falls with Major Injuries'!$A$1:$W$352,16,FALSE)/100))</f>
        <v>1.9108300000000002E-2</v>
      </c>
      <c r="U21" s="35">
        <f t="shared" si="3"/>
        <v>6.4218000000000001E-3</v>
      </c>
      <c r="V21" s="49" t="str">
        <f t="shared" si="4"/>
        <v>Y</v>
      </c>
      <c r="W21" s="35">
        <f>IF(VLOOKUP(D21,'Antipsychotic Meds'!$A$1:$W$352,10,FALSE) = "*","*",IF(VLOOKUP(D21,'Antipsychotic Meds'!$A$1:$W$352,10,FALSE) = "---","---", VLOOKUP(D21,'Antipsychotic Meds'!$A$1:$W$352,10,FALSE)/100))</f>
        <v>0.1076923</v>
      </c>
      <c r="X21" s="35">
        <f>IF(VLOOKUP(D21,'Antipsychotic Meds'!$A$1:$W$352,12,FALSE) = "*","*",IF(VLOOKUP(D21,'Antipsychotic Meds'!$A$1:$W$352,12,FALSE) = "---","---", VLOOKUP(D21,'Antipsychotic Meds'!$A$1:$W$352,12,FALSE)/100))</f>
        <v>8.59375E-2</v>
      </c>
      <c r="Y21" s="35">
        <f>IF(VLOOKUP(D21,'Antipsychotic Meds'!$A$1:$W$352,14,FALSE) = "*","*",IF(VLOOKUP(D21,'Antipsychotic Meds'!$A$1:$W$352,14,FALSE) = "---","---", VLOOKUP(D21,'Antipsychotic Meds'!$A$1:$W$352,14,FALSE)/100))</f>
        <v>0.1171875</v>
      </c>
      <c r="Z21" s="35">
        <f>IF(VLOOKUP(D21,'Antipsychotic Meds'!$A$1:$W$352,16,FALSE) = "*","*",IF(VLOOKUP(D21,'Antipsychotic Meds'!$A$1:$W$352,16,FALSE) = "---","---", VLOOKUP(D21,'Antipsychotic Meds'!$A$1:$W$352,16,FALSE)/100))</f>
        <v>0.11194029999999999</v>
      </c>
      <c r="AA21" s="35">
        <f t="shared" si="5"/>
        <v>0.1056894</v>
      </c>
      <c r="AB21" s="49" t="str">
        <f t="shared" si="6"/>
        <v>Y</v>
      </c>
      <c r="AC21" s="35">
        <f>IF(VLOOKUP(D21,'Pressure Ulcers'!$A$1:$W$352,10,FALSE) = "*","*",IF(VLOOKUP(D21,'Pressure Ulcers'!$A$1:$W$352,10,FALSE) = "---","---", VLOOKUP(D21,'Pressure Ulcers'!$A$1:$W$352,10,FALSE)/100))</f>
        <v>0.14606740000000001</v>
      </c>
      <c r="AD21" s="35">
        <f>IF(VLOOKUP(D21,'Pressure Ulcers'!$A$1:$W$352,12,FALSE) = "*","*",IF(VLOOKUP(D21,'Pressure Ulcers'!$A$1:$W$352,12,FALSE) = "---","---", VLOOKUP(D21,'Pressure Ulcers'!$A$1:$W$352,12,FALSE)/100))</f>
        <v>0.13924049999999999</v>
      </c>
      <c r="AE21" s="35">
        <f>IF(VLOOKUP(D21,'Pressure Ulcers'!$A$1:$W$352,14,FALSE) = "*","*",IF(VLOOKUP(D21,'Pressure Ulcers'!$A$1:$W$352,14,FALSE) = "---","---", VLOOKUP(D21,'Pressure Ulcers'!$A$1:$W$352,14,FALSE)/100))</f>
        <v>0.14457829999999999</v>
      </c>
      <c r="AF21" s="35">
        <f>IF(VLOOKUP(D21,'Pressure Ulcers'!$A$1:$W$352,16,FALSE) = "*","*",IF(VLOOKUP(D21,'Pressure Ulcers'!$A$1:$W$352,16,FALSE) = "---","---", VLOOKUP(D21,'Pressure Ulcers'!$A$1:$W$352,16,FALSE)/100))</f>
        <v>0.1566265</v>
      </c>
      <c r="AG21" s="35">
        <f t="shared" si="7"/>
        <v>0.146628175</v>
      </c>
      <c r="AH21" s="49" t="str">
        <f t="shared" si="8"/>
        <v>N</v>
      </c>
      <c r="AI21" s="35">
        <f>IF(VLOOKUP(D21,Influenza!$A$1:$W$352,10,FALSE) = "*","*",IF(VLOOKUP(D21,Influenza!$A$1:$W$352,10,FALSE) = "---","---", VLOOKUP(D21,Influenza!$A$1:$W$352,10,FALSE)/100))</f>
        <v>0.98913043</v>
      </c>
      <c r="AJ21" s="35">
        <f>IF(VLOOKUP(D21,Influenza!$A$1:$W$352,12,FALSE) = "*","*",IF(VLOOKUP(D21,Influenza!$A$1:$W$352,12,FALSE) = "---","---", VLOOKUP(D21,Influenza!$A$1:$W$352,12,FALSE)/100))</f>
        <v>0.98913043</v>
      </c>
      <c r="AK21" s="35">
        <f>IF(VLOOKUP(D21,Influenza!$A$1:$W$352,14,FALSE) = "*","*",IF(VLOOKUP(D21,Influenza!$A$1:$W$352,14,FALSE) = "---","---", VLOOKUP(D21,Influenza!$A$1:$W$352,14,FALSE)/100))</f>
        <v>1</v>
      </c>
      <c r="AL21" s="35">
        <f>IF(VLOOKUP(D21,Influenza!$A$1:$W$352,16,FALSE) = "*","*",IF(VLOOKUP(D21,Influenza!$A$1:$W$352,16,FALSE) = "---","---", VLOOKUP(D21,Influenza!$A$1:$W$352,16,FALSE)/100))</f>
        <v>1</v>
      </c>
      <c r="AM21" s="35">
        <f t="shared" si="9"/>
        <v>0.99456521499999995</v>
      </c>
      <c r="AN21" s="49" t="str">
        <f t="shared" si="10"/>
        <v>Y</v>
      </c>
      <c r="AO21" s="35">
        <f>IF(VLOOKUP(D21,'hospitalizations per 1000'!$A$1:$Q$352,10,FALSE) = "*","*",IF(VLOOKUP(D21,'hospitalizations per 1000'!$A$1:$Q$352,10,FALSE) = "---","---", VLOOKUP(D21,'hospitalizations per 1000'!$A$1:$Q$352,10,FALSE)/100))</f>
        <v>1.203035E-2</v>
      </c>
      <c r="AP21" s="43" t="str">
        <f>IF(AO21="*","*",IF(AO21="---","---",IF(AO21&lt;AO$1,"Y","N")))</f>
        <v>Y</v>
      </c>
      <c r="AQ21" s="50" t="s">
        <v>1570</v>
      </c>
      <c r="AR21" s="50">
        <v>1</v>
      </c>
      <c r="AS21" s="49" t="str">
        <f t="shared" si="12"/>
        <v>Y</v>
      </c>
      <c r="AT21" s="97">
        <f t="shared" si="11"/>
        <v>6</v>
      </c>
    </row>
    <row r="22" spans="1:46" x14ac:dyDescent="0.3">
      <c r="A22" s="19">
        <f t="shared" si="0"/>
        <v>17</v>
      </c>
      <c r="B22" s="52" t="s">
        <v>1578</v>
      </c>
      <c r="C22" s="51"/>
      <c r="D22" s="56">
        <v>315494</v>
      </c>
      <c r="E22" s="59" t="s">
        <v>1579</v>
      </c>
      <c r="F22" s="54" t="s">
        <v>1557</v>
      </c>
      <c r="G22" s="54" t="e">
        <f>IF(COUNTIF(#REF!,"SFF Candidate")&gt;=1,"Y",
IF(COUNTIF(#REF!,"SFF")&gt;=1,"Y","N"))</f>
        <v>#REF!</v>
      </c>
      <c r="H22" s="48" t="e">
        <f>IF(OR(#REF!=1,#REF!= 1,#REF!=
1,#REF!= 1,#REF!=
1,#REF!= 1,#REF!=
1,#REF!= 1,#REF!=
1,#REF!= 1,#REF!=
1,#REF!= 1),"Y","N")</f>
        <v>#REF!</v>
      </c>
      <c r="I22" s="48" t="s">
        <v>662</v>
      </c>
      <c r="J22" s="54" t="s">
        <v>1570</v>
      </c>
      <c r="K22" s="35">
        <f>IF(VLOOKUP(D22,'Physically Restrained'!$A$1:$W$352,10,FALSE) = "*","*",IF(VLOOKUP(D22,'Physically Restrained'!$A$1:$W$352,10,FALSE) = "---","---", VLOOKUP(D22,'Physically Restrained'!$A$1:$W$352,10,FALSE)/100))</f>
        <v>0</v>
      </c>
      <c r="L22" s="35">
        <f>IF(VLOOKUP(D22,'Physically Restrained'!$A$1:$W$352,12,FALSE) = "*","*",IF(VLOOKUP(D22,'Physically Restrained'!$A$1:$W$352,12,FALSE) = "---","---", VLOOKUP(D22,'Physically Restrained'!$A$1:$W$352,12,FALSE)/100))</f>
        <v>0</v>
      </c>
      <c r="M22" s="35">
        <f>IF(VLOOKUP(D22,'Physically Restrained'!$A$1:$W$352,14,FALSE) = "*","*",IF(VLOOKUP(D22,'Physically Restrained'!$A$1:$W$352,14,FALSE) = "---","---", VLOOKUP(D22,'Physically Restrained'!$A$1:$W$352,14,FALSE)/100))</f>
        <v>0</v>
      </c>
      <c r="N22" s="35">
        <f>IF(VLOOKUP(D22,'Physically Restrained'!$A$1:$W$352,16,FALSE) = "*","*",IF(VLOOKUP(D22,'Physically Restrained'!$A$1:$W$352,16,FALSE) = "---","---", VLOOKUP(D22,'Physically Restrained'!$A$1:$W$352,16,FALSE)/100))</f>
        <v>0</v>
      </c>
      <c r="O22" s="35">
        <f t="shared" si="1"/>
        <v>0</v>
      </c>
      <c r="P22" s="49" t="str">
        <f t="shared" si="2"/>
        <v>Y</v>
      </c>
      <c r="Q22" s="35">
        <f>IF(VLOOKUP(D22,'Falls with Major Injuries'!$A$1:$W$352,10,FALSE) = "*","*",IF(VLOOKUP(D22,'Falls with Major Injuries'!$A$1:$W$352,10,FALSE) = "---","---", VLOOKUP(D22,'Falls with Major Injuries'!$A$1:$W$352,10,FALSE)/100))</f>
        <v>0</v>
      </c>
      <c r="R22" s="35">
        <f>IF(VLOOKUP(D22,'Falls with Major Injuries'!$A$1:$W$352,12,FALSE) = "*","*",IF(VLOOKUP(D22,'Falls with Major Injuries'!$A$1:$W$352,12,FALSE) = "---","---", VLOOKUP(D22,'Falls with Major Injuries'!$A$1:$W$352,12,FALSE)/100))</f>
        <v>0</v>
      </c>
      <c r="S22" s="35">
        <f>IF(VLOOKUP(D22,'Falls with Major Injuries'!$A$1:$W$352,14,FALSE) = "*","*",IF(VLOOKUP(D22,'Falls with Major Injuries'!$A$1:$W$352,14,FALSE) = "---","---", VLOOKUP(D22,'Falls with Major Injuries'!$A$1:$W$352,14,FALSE)/100))</f>
        <v>6.5788999999999995E-3</v>
      </c>
      <c r="T22" s="35">
        <f>IF(VLOOKUP(D22,'Falls with Major Injuries'!$A$1:$W$352,16,FALSE) = "*","*",IF(VLOOKUP(D22,'Falls with Major Injuries'!$A$1:$W$352,16,FALSE) = "---","---", VLOOKUP(D22,'Falls with Major Injuries'!$A$1:$W$352,16,FALSE)/100))</f>
        <v>1.9108300000000002E-2</v>
      </c>
      <c r="U22" s="35">
        <f t="shared" si="3"/>
        <v>6.4218000000000001E-3</v>
      </c>
      <c r="V22" s="49" t="str">
        <f t="shared" si="4"/>
        <v>Y</v>
      </c>
      <c r="W22" s="35">
        <f>IF(VLOOKUP(D22,'Antipsychotic Meds'!$A$1:$W$352,10,FALSE) = "*","*",IF(VLOOKUP(D22,'Antipsychotic Meds'!$A$1:$W$352,10,FALSE) = "---","---", VLOOKUP(D22,'Antipsychotic Meds'!$A$1:$W$352,10,FALSE)/100))</f>
        <v>0.1076923</v>
      </c>
      <c r="X22" s="35">
        <f>IF(VLOOKUP(D22,'Antipsychotic Meds'!$A$1:$W$352,12,FALSE) = "*","*",IF(VLOOKUP(D22,'Antipsychotic Meds'!$A$1:$W$352,12,FALSE) = "---","---", VLOOKUP(D22,'Antipsychotic Meds'!$A$1:$W$352,12,FALSE)/100))</f>
        <v>8.59375E-2</v>
      </c>
      <c r="Y22" s="35">
        <f>IF(VLOOKUP(D22,'Antipsychotic Meds'!$A$1:$W$352,14,FALSE) = "*","*",IF(VLOOKUP(D22,'Antipsychotic Meds'!$A$1:$W$352,14,FALSE) = "---","---", VLOOKUP(D22,'Antipsychotic Meds'!$A$1:$W$352,14,FALSE)/100))</f>
        <v>0.1171875</v>
      </c>
      <c r="Z22" s="35">
        <f>IF(VLOOKUP(D22,'Antipsychotic Meds'!$A$1:$W$352,16,FALSE) = "*","*",IF(VLOOKUP(D22,'Antipsychotic Meds'!$A$1:$W$352,16,FALSE) = "---","---", VLOOKUP(D22,'Antipsychotic Meds'!$A$1:$W$352,16,FALSE)/100))</f>
        <v>0.11194029999999999</v>
      </c>
      <c r="AA22" s="35">
        <f t="shared" si="5"/>
        <v>0.1056894</v>
      </c>
      <c r="AB22" s="49" t="str">
        <f t="shared" si="6"/>
        <v>Y</v>
      </c>
      <c r="AC22" s="35">
        <f>IF(VLOOKUP(D22,'Pressure Ulcers'!$A$1:$W$352,10,FALSE) = "*","*",IF(VLOOKUP(D22,'Pressure Ulcers'!$A$1:$W$352,10,FALSE) = "---","---", VLOOKUP(D22,'Pressure Ulcers'!$A$1:$W$352,10,FALSE)/100))</f>
        <v>0.14606740000000001</v>
      </c>
      <c r="AD22" s="35">
        <f>IF(VLOOKUP(D22,'Pressure Ulcers'!$A$1:$W$352,12,FALSE) = "*","*",IF(VLOOKUP(D22,'Pressure Ulcers'!$A$1:$W$352,12,FALSE) = "---","---", VLOOKUP(D22,'Pressure Ulcers'!$A$1:$W$352,12,FALSE)/100))</f>
        <v>0.13924049999999999</v>
      </c>
      <c r="AE22" s="35">
        <f>IF(VLOOKUP(D22,'Pressure Ulcers'!$A$1:$W$352,14,FALSE) = "*","*",IF(VLOOKUP(D22,'Pressure Ulcers'!$A$1:$W$352,14,FALSE) = "---","---", VLOOKUP(D22,'Pressure Ulcers'!$A$1:$W$352,14,FALSE)/100))</f>
        <v>0.14457829999999999</v>
      </c>
      <c r="AF22" s="35">
        <f>IF(VLOOKUP(D22,'Pressure Ulcers'!$A$1:$W$352,16,FALSE) = "*","*",IF(VLOOKUP(D22,'Pressure Ulcers'!$A$1:$W$352,16,FALSE) = "---","---", VLOOKUP(D22,'Pressure Ulcers'!$A$1:$W$352,16,FALSE)/100))</f>
        <v>0.1566265</v>
      </c>
      <c r="AG22" s="35">
        <f t="shared" si="7"/>
        <v>0.146628175</v>
      </c>
      <c r="AH22" s="49" t="str">
        <f t="shared" si="8"/>
        <v>N</v>
      </c>
      <c r="AI22" s="35">
        <f>IF(VLOOKUP(D22,Influenza!$A$1:$W$352,10,FALSE) = "*","*",IF(VLOOKUP(D22,Influenza!$A$1:$W$352,10,FALSE) = "---","---", VLOOKUP(D22,Influenza!$A$1:$W$352,10,FALSE)/100))</f>
        <v>0.98913043</v>
      </c>
      <c r="AJ22" s="35">
        <f>IF(VLOOKUP(D22,Influenza!$A$1:$W$352,12,FALSE) = "*","*",IF(VLOOKUP(D22,Influenza!$A$1:$W$352,12,FALSE) = "---","---", VLOOKUP(D22,Influenza!$A$1:$W$352,12,FALSE)/100))</f>
        <v>0.98913043</v>
      </c>
      <c r="AK22" s="35">
        <f>IF(VLOOKUP(D22,Influenza!$A$1:$W$352,14,FALSE) = "*","*",IF(VLOOKUP(D22,Influenza!$A$1:$W$352,14,FALSE) = "---","---", VLOOKUP(D22,Influenza!$A$1:$W$352,14,FALSE)/100))</f>
        <v>1</v>
      </c>
      <c r="AL22" s="35">
        <f>IF(VLOOKUP(D22,Influenza!$A$1:$W$352,16,FALSE) = "*","*",IF(VLOOKUP(D22,Influenza!$A$1:$W$352,16,FALSE) = "---","---", VLOOKUP(D22,Influenza!$A$1:$W$352,16,FALSE)/100))</f>
        <v>1</v>
      </c>
      <c r="AM22" s="35">
        <f t="shared" si="9"/>
        <v>0.99456521499999995</v>
      </c>
      <c r="AN22" s="49" t="str">
        <f t="shared" si="10"/>
        <v>Y</v>
      </c>
      <c r="AO22" s="35">
        <f>IF(VLOOKUP(D22,'hospitalizations per 1000'!$A$1:$Q$352,10,FALSE) = "*","*",IF(VLOOKUP(D22,'hospitalizations per 1000'!$A$1:$Q$352,10,FALSE) = "---","---", VLOOKUP(D22,'hospitalizations per 1000'!$A$1:$Q$352,10,FALSE)/100))</f>
        <v>1.203035E-2</v>
      </c>
      <c r="AP22" s="43" t="str">
        <f>IF(AO22="*","*",IF(AO22="---","---",IF(AO22&lt;AO$1,"Y","N")))</f>
        <v>Y</v>
      </c>
      <c r="AQ22" s="50" t="s">
        <v>1570</v>
      </c>
      <c r="AR22" s="50">
        <v>1</v>
      </c>
      <c r="AS22" s="49" t="str">
        <f t="shared" si="12"/>
        <v>Y</v>
      </c>
      <c r="AT22" s="97">
        <f t="shared" si="11"/>
        <v>6</v>
      </c>
    </row>
    <row r="23" spans="1:46" x14ac:dyDescent="0.3">
      <c r="A23" s="19">
        <f t="shared" si="0"/>
        <v>18</v>
      </c>
      <c r="B23" s="52" t="s">
        <v>245</v>
      </c>
      <c r="C23" s="51"/>
      <c r="D23" s="56">
        <v>315476</v>
      </c>
      <c r="E23" s="59" t="s">
        <v>20</v>
      </c>
      <c r="F23" s="54" t="s">
        <v>1557</v>
      </c>
      <c r="G23" s="54" t="e">
        <f>IF(COUNTIF(#REF!,"SFF Candidate")&gt;=1,"Y",
IF(COUNTIF(#REF!,"SFF")&gt;=1,"Y","N"))</f>
        <v>#REF!</v>
      </c>
      <c r="H23" s="48" t="e">
        <f>IF(OR(#REF!=1,#REF!= 1,#REF!=
1,#REF!= 1,#REF!=
1,#REF!= 1,#REF!=
1,#REF!= 1,#REF!=
1,#REF!= 1,#REF!=
1,#REF!= 1),"Y","N")</f>
        <v>#REF!</v>
      </c>
      <c r="I23" s="48" t="s">
        <v>662</v>
      </c>
      <c r="J23" s="54" t="s">
        <v>1570</v>
      </c>
      <c r="K23" s="35">
        <f>IF(VLOOKUP(D23,'Physically Restrained'!$A$1:$W$352,10,FALSE) = "*","*",IF(VLOOKUP(D23,'Physically Restrained'!$A$1:$W$352,10,FALSE) = "---","---", VLOOKUP(D23,'Physically Restrained'!$A$1:$W$352,10,FALSE)/100))</f>
        <v>0</v>
      </c>
      <c r="L23" s="35">
        <f>IF(VLOOKUP(D23,'Physically Restrained'!$A$1:$W$352,12,FALSE) = "*","*",IF(VLOOKUP(D23,'Physically Restrained'!$A$1:$W$352,12,FALSE) = "---","---", VLOOKUP(D23,'Physically Restrained'!$A$1:$W$352,12,FALSE)/100))</f>
        <v>0</v>
      </c>
      <c r="M23" s="35">
        <f>IF(VLOOKUP(D23,'Physically Restrained'!$A$1:$W$352,14,FALSE) = "*","*",IF(VLOOKUP(D23,'Physically Restrained'!$A$1:$W$352,14,FALSE) = "---","---", VLOOKUP(D23,'Physically Restrained'!$A$1:$W$352,14,FALSE)/100))</f>
        <v>0</v>
      </c>
      <c r="N23" s="35">
        <f>IF(VLOOKUP(D23,'Physically Restrained'!$A$1:$W$352,16,FALSE) = "*","*",IF(VLOOKUP(D23,'Physically Restrained'!$A$1:$W$352,16,FALSE) = "---","---", VLOOKUP(D23,'Physically Restrained'!$A$1:$W$352,16,FALSE)/100))</f>
        <v>0</v>
      </c>
      <c r="O23" s="35">
        <f t="shared" si="1"/>
        <v>0</v>
      </c>
      <c r="P23" s="49" t="str">
        <f t="shared" si="2"/>
        <v>Y</v>
      </c>
      <c r="Q23" s="35">
        <f>IF(VLOOKUP(D23,'Falls with Major Injuries'!$A$1:$W$352,10,FALSE) = "*","*",IF(VLOOKUP(D23,'Falls with Major Injuries'!$A$1:$W$352,10,FALSE) = "---","---", VLOOKUP(D23,'Falls with Major Injuries'!$A$1:$W$352,10,FALSE)/100))</f>
        <v>8.8106E-3</v>
      </c>
      <c r="R23" s="35">
        <f>IF(VLOOKUP(D23,'Falls with Major Injuries'!$A$1:$W$352,12,FALSE) = "*","*",IF(VLOOKUP(D23,'Falls with Major Injuries'!$A$1:$W$352,12,FALSE) = "---","---", VLOOKUP(D23,'Falls with Major Injuries'!$A$1:$W$352,12,FALSE)/100))</f>
        <v>1.36364E-2</v>
      </c>
      <c r="S23" s="35">
        <f>IF(VLOOKUP(D23,'Falls with Major Injuries'!$A$1:$W$352,14,FALSE) = "*","*",IF(VLOOKUP(D23,'Falls with Major Injuries'!$A$1:$W$352,14,FALSE) = "---","---", VLOOKUP(D23,'Falls with Major Injuries'!$A$1:$W$352,14,FALSE)/100))</f>
        <v>2.2321399999999998E-2</v>
      </c>
      <c r="T23" s="35">
        <f>IF(VLOOKUP(D23,'Falls with Major Injuries'!$A$1:$W$352,16,FALSE) = "*","*",IF(VLOOKUP(D23,'Falls with Major Injuries'!$A$1:$W$352,16,FALSE) = "---","---", VLOOKUP(D23,'Falls with Major Injuries'!$A$1:$W$352,16,FALSE)/100))</f>
        <v>1.27119E-2</v>
      </c>
      <c r="U23" s="35">
        <f t="shared" si="3"/>
        <v>1.4370075E-2</v>
      </c>
      <c r="V23" s="49" t="str">
        <f t="shared" si="4"/>
        <v>Y</v>
      </c>
      <c r="W23" s="35">
        <f>IF(VLOOKUP(D23,'Antipsychotic Meds'!$A$1:$W$352,10,FALSE) = "*","*",IF(VLOOKUP(D23,'Antipsychotic Meds'!$A$1:$W$352,10,FALSE) = "---","---", VLOOKUP(D23,'Antipsychotic Meds'!$A$1:$W$352,10,FALSE)/100))</f>
        <v>9.2783499999999991E-2</v>
      </c>
      <c r="X23" s="35">
        <f>IF(VLOOKUP(D23,'Antipsychotic Meds'!$A$1:$W$352,12,FALSE) = "*","*",IF(VLOOKUP(D23,'Antipsychotic Meds'!$A$1:$W$352,12,FALSE) = "---","---", VLOOKUP(D23,'Antipsychotic Meds'!$A$1:$W$352,12,FALSE)/100))</f>
        <v>5.4347800000000002E-2</v>
      </c>
      <c r="Y23" s="35">
        <f>IF(VLOOKUP(D23,'Antipsychotic Meds'!$A$1:$W$352,14,FALSE) = "*","*",IF(VLOOKUP(D23,'Antipsychotic Meds'!$A$1:$W$352,14,FALSE) = "---","---", VLOOKUP(D23,'Antipsychotic Meds'!$A$1:$W$352,14,FALSE)/100))</f>
        <v>7.4468099999999995E-2</v>
      </c>
      <c r="Z23" s="35">
        <f>IF(VLOOKUP(D23,'Antipsychotic Meds'!$A$1:$W$352,16,FALSE) = "*","*",IF(VLOOKUP(D23,'Antipsychotic Meds'!$A$1:$W$352,16,FALSE) = "---","---", VLOOKUP(D23,'Antipsychotic Meds'!$A$1:$W$352,16,FALSE)/100))</f>
        <v>8.3333299999999999E-2</v>
      </c>
      <c r="AA23" s="35">
        <f t="shared" si="5"/>
        <v>7.6233175E-2</v>
      </c>
      <c r="AB23" s="49" t="str">
        <f t="shared" si="6"/>
        <v>Y</v>
      </c>
      <c r="AC23" s="35">
        <f>IF(VLOOKUP(D23,'Pressure Ulcers'!$A$1:$W$352,10,FALSE) = "*","*",IF(VLOOKUP(D23,'Pressure Ulcers'!$A$1:$W$352,10,FALSE) = "---","---", VLOOKUP(D23,'Pressure Ulcers'!$A$1:$W$352,10,FALSE)/100))</f>
        <v>0.11494249999999999</v>
      </c>
      <c r="AD23" s="35">
        <f>IF(VLOOKUP(D23,'Pressure Ulcers'!$A$1:$W$352,12,FALSE) = "*","*",IF(VLOOKUP(D23,'Pressure Ulcers'!$A$1:$W$352,12,FALSE) = "---","---", VLOOKUP(D23,'Pressure Ulcers'!$A$1:$W$352,12,FALSE)/100))</f>
        <v>9.3333300000000008E-2</v>
      </c>
      <c r="AE23" s="35">
        <f>IF(VLOOKUP(D23,'Pressure Ulcers'!$A$1:$W$352,14,FALSE) = "*","*",IF(VLOOKUP(D23,'Pressure Ulcers'!$A$1:$W$352,14,FALSE) = "---","---", VLOOKUP(D23,'Pressure Ulcers'!$A$1:$W$352,14,FALSE)/100))</f>
        <v>0.12658230000000001</v>
      </c>
      <c r="AF23" s="35">
        <f>IF(VLOOKUP(D23,'Pressure Ulcers'!$A$1:$W$352,16,FALSE) = "*","*",IF(VLOOKUP(D23,'Pressure Ulcers'!$A$1:$W$352,16,FALSE) = "---","---", VLOOKUP(D23,'Pressure Ulcers'!$A$1:$W$352,16,FALSE)/100))</f>
        <v>0.1</v>
      </c>
      <c r="AG23" s="35">
        <f t="shared" si="7"/>
        <v>0.10871452500000001</v>
      </c>
      <c r="AH23" s="49" t="str">
        <f t="shared" si="8"/>
        <v>N</v>
      </c>
      <c r="AI23" s="35">
        <f>IF(VLOOKUP(D23,Influenza!$A$1:$W$352,10,FALSE) = "*","*",IF(VLOOKUP(D23,Influenza!$A$1:$W$352,10,FALSE) = "---","---", VLOOKUP(D23,Influenza!$A$1:$W$352,10,FALSE)/100))</f>
        <v>0.99598394000000001</v>
      </c>
      <c r="AJ23" s="35">
        <f>IF(VLOOKUP(D23,Influenza!$A$1:$W$352,12,FALSE) = "*","*",IF(VLOOKUP(D23,Influenza!$A$1:$W$352,12,FALSE) = "---","---", VLOOKUP(D23,Influenza!$A$1:$W$352,12,FALSE)/100))</f>
        <v>0.99598394000000001</v>
      </c>
      <c r="AK23" s="35">
        <f>IF(VLOOKUP(D23,Influenza!$A$1:$W$352,14,FALSE) = "*","*",IF(VLOOKUP(D23,Influenza!$A$1:$W$352,14,FALSE) = "---","---", VLOOKUP(D23,Influenza!$A$1:$W$352,14,FALSE)/100))</f>
        <v>0.9525862100000001</v>
      </c>
      <c r="AL23" s="35">
        <f>IF(VLOOKUP(D23,Influenza!$A$1:$W$352,16,FALSE) = "*","*",IF(VLOOKUP(D23,Influenza!$A$1:$W$352,16,FALSE) = "---","---", VLOOKUP(D23,Influenza!$A$1:$W$352,16,FALSE)/100))</f>
        <v>0.9525862100000001</v>
      </c>
      <c r="AM23" s="35">
        <f t="shared" si="9"/>
        <v>0.97428507500000006</v>
      </c>
      <c r="AN23" s="49" t="str">
        <f t="shared" si="10"/>
        <v>Y</v>
      </c>
      <c r="AO23" s="35">
        <f>IF(VLOOKUP(D23,'hospitalizations per 1000'!$A$1:$Q$352,10,FALSE) = "*","*",IF(VLOOKUP(D23,'hospitalizations per 1000'!$A$1:$Q$352,10,FALSE) = "---","---", VLOOKUP(D23,'hospitalizations per 1000'!$A$1:$Q$352,10,FALSE)/100))</f>
        <v>2.5856919999999999E-2</v>
      </c>
      <c r="AP23" s="35" t="s">
        <v>662</v>
      </c>
      <c r="AQ23" s="50" t="s">
        <v>1570</v>
      </c>
      <c r="AR23" s="50">
        <v>0.92</v>
      </c>
      <c r="AS23" s="49" t="str">
        <f t="shared" si="12"/>
        <v>Y</v>
      </c>
      <c r="AT23" s="97">
        <f t="shared" si="11"/>
        <v>5</v>
      </c>
    </row>
    <row r="24" spans="1:46" x14ac:dyDescent="0.3">
      <c r="A24" s="78">
        <v>19</v>
      </c>
      <c r="B24" s="79" t="s">
        <v>246</v>
      </c>
      <c r="C24" s="80"/>
      <c r="D24" s="81">
        <v>315449</v>
      </c>
      <c r="E24" s="82" t="s">
        <v>21</v>
      </c>
      <c r="F24" s="54" t="s">
        <v>1557</v>
      </c>
      <c r="G24" s="54" t="e">
        <f>IF(COUNTIF(#REF!,"SFF Candidate")&gt;=1,"Y",
IF(COUNTIF(#REF!,"SFF")&gt;=1,"Y","N"))</f>
        <v>#REF!</v>
      </c>
      <c r="H24" s="48" t="e">
        <f>IF(OR(#REF!=1,#REF!= 1,#REF!=
1,#REF!= 1,#REF!=
1,#REF!= 1,#REF!=
1,#REF!= 1,#REF!=
1,#REF!= 1,#REF!=
1,#REF!= 1),"Y","N")</f>
        <v>#REF!</v>
      </c>
      <c r="I24" s="73" t="s">
        <v>662</v>
      </c>
      <c r="J24" s="54" t="s">
        <v>1570</v>
      </c>
      <c r="K24" s="35">
        <f>IF(VLOOKUP(D24,'Physically Restrained'!$A$1:$W$352,10,FALSE) = "*","*",IF(VLOOKUP(D24,'Physically Restrained'!$A$1:$W$352,10,FALSE) = "---","---", VLOOKUP(D24,'Physically Restrained'!$A$1:$W$352,10,FALSE)/100))</f>
        <v>0</v>
      </c>
      <c r="L24" s="35">
        <f>IF(VLOOKUP(D24,'Physically Restrained'!$A$1:$W$352,12,FALSE) = "*","*",IF(VLOOKUP(D24,'Physically Restrained'!$A$1:$W$352,12,FALSE) = "---","---", VLOOKUP(D24,'Physically Restrained'!$A$1:$W$352,12,FALSE)/100))</f>
        <v>0</v>
      </c>
      <c r="M24" s="35">
        <f>IF(VLOOKUP(D24,'Physically Restrained'!$A$1:$W$352,14,FALSE) = "*","*",IF(VLOOKUP(D24,'Physically Restrained'!$A$1:$W$352,14,FALSE) = "---","---", VLOOKUP(D24,'Physically Restrained'!$A$1:$W$352,14,FALSE)/100))</f>
        <v>0</v>
      </c>
      <c r="N24" s="35">
        <f>IF(VLOOKUP(D24,'Physically Restrained'!$A$1:$W$352,16,FALSE) = "*","*",IF(VLOOKUP(D24,'Physically Restrained'!$A$1:$W$352,16,FALSE) = "---","---", VLOOKUP(D24,'Physically Restrained'!$A$1:$W$352,16,FALSE)/100))</f>
        <v>0</v>
      </c>
      <c r="O24" s="35">
        <f t="shared" si="1"/>
        <v>0</v>
      </c>
      <c r="P24" s="49" t="str">
        <f t="shared" si="2"/>
        <v>Y</v>
      </c>
      <c r="Q24" s="35">
        <f>IF(VLOOKUP(D24,'Falls with Major Injuries'!$A$1:$W$352,10,FALSE) = "*","*",IF(VLOOKUP(D24,'Falls with Major Injuries'!$A$1:$W$352,10,FALSE) = "---","---", VLOOKUP(D24,'Falls with Major Injuries'!$A$1:$W$352,10,FALSE)/100))</f>
        <v>0</v>
      </c>
      <c r="R24" s="35">
        <f>IF(VLOOKUP(D24,'Falls with Major Injuries'!$A$1:$W$352,12,FALSE) = "*","*",IF(VLOOKUP(D24,'Falls with Major Injuries'!$A$1:$W$352,12,FALSE) = "---","---", VLOOKUP(D24,'Falls with Major Injuries'!$A$1:$W$352,12,FALSE)/100))</f>
        <v>0</v>
      </c>
      <c r="S24" s="35">
        <f>IF(VLOOKUP(D24,'Falls with Major Injuries'!$A$1:$W$352,14,FALSE) = "*","*",IF(VLOOKUP(D24,'Falls with Major Injuries'!$A$1:$W$352,14,FALSE) = "---","---", VLOOKUP(D24,'Falls with Major Injuries'!$A$1:$W$352,14,FALSE)/100))</f>
        <v>0</v>
      </c>
      <c r="T24" s="35">
        <f>IF(VLOOKUP(D24,'Falls with Major Injuries'!$A$1:$W$352,16,FALSE) = "*","*",IF(VLOOKUP(D24,'Falls with Major Injuries'!$A$1:$W$352,16,FALSE) = "---","---", VLOOKUP(D24,'Falls with Major Injuries'!$A$1:$W$352,16,FALSE)/100))</f>
        <v>1.2500000000000001E-2</v>
      </c>
      <c r="U24" s="35">
        <f t="shared" si="3"/>
        <v>3.1250000000000002E-3</v>
      </c>
      <c r="V24" s="49" t="str">
        <f t="shared" si="4"/>
        <v>Y</v>
      </c>
      <c r="W24" s="35">
        <f>IF(VLOOKUP(D24,'Antipsychotic Meds'!$A$1:$W$352,10,FALSE) = "*","*",IF(VLOOKUP(D24,'Antipsychotic Meds'!$A$1:$W$352,10,FALSE) = "---","---", VLOOKUP(D24,'Antipsychotic Meds'!$A$1:$W$352,10,FALSE)/100))</f>
        <v>8.8235300000000003E-2</v>
      </c>
      <c r="X24" s="35">
        <f>IF(VLOOKUP(D24,'Antipsychotic Meds'!$A$1:$W$352,12,FALSE) = "*","*",IF(VLOOKUP(D24,'Antipsychotic Meds'!$A$1:$W$352,12,FALSE) = "---","---", VLOOKUP(D24,'Antipsychotic Meds'!$A$1:$W$352,12,FALSE)/100))</f>
        <v>6.9444400000000003E-2</v>
      </c>
      <c r="Y24" s="35">
        <f>IF(VLOOKUP(D24,'Antipsychotic Meds'!$A$1:$W$352,14,FALSE) = "*","*",IF(VLOOKUP(D24,'Antipsychotic Meds'!$A$1:$W$352,14,FALSE) = "---","---", VLOOKUP(D24,'Antipsychotic Meds'!$A$1:$W$352,14,FALSE)/100))</f>
        <v>6.849319999999999E-2</v>
      </c>
      <c r="Z24" s="35">
        <f>IF(VLOOKUP(D24,'Antipsychotic Meds'!$A$1:$W$352,16,FALSE) = "*","*",IF(VLOOKUP(D24,'Antipsychotic Meds'!$A$1:$W$352,16,FALSE) = "---","---", VLOOKUP(D24,'Antipsychotic Meds'!$A$1:$W$352,16,FALSE)/100))</f>
        <v>6.4935099999999996E-2</v>
      </c>
      <c r="AA24" s="35">
        <f t="shared" si="5"/>
        <v>7.2777000000000008E-2</v>
      </c>
      <c r="AB24" s="49" t="str">
        <f t="shared" si="6"/>
        <v>Y</v>
      </c>
      <c r="AC24" s="35">
        <f>IF(VLOOKUP(D24,'Pressure Ulcers'!$A$1:$W$352,10,FALSE) = "*","*",IF(VLOOKUP(D24,'Pressure Ulcers'!$A$1:$W$352,10,FALSE) = "---","---", VLOOKUP(D24,'Pressure Ulcers'!$A$1:$W$352,10,FALSE)/100))</f>
        <v>8.3333299999999999E-2</v>
      </c>
      <c r="AD24" s="35">
        <f>IF(VLOOKUP(D24,'Pressure Ulcers'!$A$1:$W$352,12,FALSE) = "*","*",IF(VLOOKUP(D24,'Pressure Ulcers'!$A$1:$W$352,12,FALSE) = "---","---", VLOOKUP(D24,'Pressure Ulcers'!$A$1:$W$352,12,FALSE)/100))</f>
        <v>8.77193E-2</v>
      </c>
      <c r="AE24" s="35">
        <f>IF(VLOOKUP(D24,'Pressure Ulcers'!$A$1:$W$352,14,FALSE) = "*","*",IF(VLOOKUP(D24,'Pressure Ulcers'!$A$1:$W$352,14,FALSE) = "---","---", VLOOKUP(D24,'Pressure Ulcers'!$A$1:$W$352,14,FALSE)/100))</f>
        <v>8.4745799999999996E-2</v>
      </c>
      <c r="AF24" s="35">
        <f>IF(VLOOKUP(D24,'Pressure Ulcers'!$A$1:$W$352,16,FALSE) = "*","*",IF(VLOOKUP(D24,'Pressure Ulcers'!$A$1:$W$352,16,FALSE) = "---","---", VLOOKUP(D24,'Pressure Ulcers'!$A$1:$W$352,16,FALSE)/100))</f>
        <v>5.2631600000000001E-2</v>
      </c>
      <c r="AG24" s="35">
        <f t="shared" si="7"/>
        <v>7.7107499999999995E-2</v>
      </c>
      <c r="AH24" s="49" t="str">
        <f t="shared" si="8"/>
        <v>Y</v>
      </c>
      <c r="AI24" s="35">
        <f>IF(VLOOKUP(D24,Influenza!$A$1:$W$352,10,FALSE) = "*","*",IF(VLOOKUP(D24,Influenza!$A$1:$W$352,10,FALSE) = "---","---", VLOOKUP(D24,Influenza!$A$1:$W$352,10,FALSE)/100))</f>
        <v>1</v>
      </c>
      <c r="AJ24" s="35">
        <f>IF(VLOOKUP(D24,Influenza!$A$1:$W$352,12,FALSE) = "*","*",IF(VLOOKUP(D24,Influenza!$A$1:$W$352,12,FALSE) = "---","---", VLOOKUP(D24,Influenza!$A$1:$W$352,12,FALSE)/100))</f>
        <v>1</v>
      </c>
      <c r="AK24" s="35">
        <f>IF(VLOOKUP(D24,Influenza!$A$1:$W$352,14,FALSE) = "*","*",IF(VLOOKUP(D24,Influenza!$A$1:$W$352,14,FALSE) = "---","---", VLOOKUP(D24,Influenza!$A$1:$W$352,14,FALSE)/100))</f>
        <v>1</v>
      </c>
      <c r="AL24" s="35">
        <f>IF(VLOOKUP(D24,Influenza!$A$1:$W$352,16,FALSE) = "*","*",IF(VLOOKUP(D24,Influenza!$A$1:$W$352,16,FALSE) = "---","---", VLOOKUP(D24,Influenza!$A$1:$W$352,16,FALSE)/100))</f>
        <v>1</v>
      </c>
      <c r="AM24" s="35">
        <f t="shared" si="9"/>
        <v>1</v>
      </c>
      <c r="AN24" s="49" t="str">
        <f t="shared" si="10"/>
        <v>Y</v>
      </c>
      <c r="AO24" s="35">
        <f>IF(VLOOKUP(D24,'hospitalizations per 1000'!$A$1:$Q$352,10,FALSE) = "*","*",IF(VLOOKUP(D24,'hospitalizations per 1000'!$A$1:$Q$352,10,FALSE) = "---","---", VLOOKUP(D24,'hospitalizations per 1000'!$A$1:$Q$352,10,FALSE)/100))</f>
        <v>1.3371059999999999E-2</v>
      </c>
      <c r="AP24" s="43" t="str">
        <f t="shared" ref="AP24:AP31" si="13">IF(AO24="*","*",IF(AO24="---","---",IF(AO24&lt;AO$1,"Y","N")))</f>
        <v>Y</v>
      </c>
      <c r="AQ24" s="50" t="s">
        <v>1570</v>
      </c>
      <c r="AR24" s="50">
        <v>1</v>
      </c>
      <c r="AS24" s="49" t="str">
        <f t="shared" si="12"/>
        <v>Y</v>
      </c>
      <c r="AT24" s="97">
        <f t="shared" si="11"/>
        <v>7</v>
      </c>
    </row>
    <row r="25" spans="1:46" x14ac:dyDescent="0.3">
      <c r="A25" s="19">
        <f t="shared" ref="A25:A31" si="14">ROW()-5</f>
        <v>20</v>
      </c>
      <c r="B25" s="52" t="s">
        <v>247</v>
      </c>
      <c r="C25" s="51"/>
      <c r="D25" s="56">
        <v>315387</v>
      </c>
      <c r="E25" s="59" t="s">
        <v>153</v>
      </c>
      <c r="F25" s="54" t="s">
        <v>1557</v>
      </c>
      <c r="G25" s="54" t="e">
        <f>IF(COUNTIF(#REF!,"SFF Candidate")&gt;=1,"Y",
IF(COUNTIF(#REF!,"SFF")&gt;=1,"Y","N"))</f>
        <v>#REF!</v>
      </c>
      <c r="H25" s="48" t="e">
        <f>IF(OR(#REF!=1,#REF!= 1,#REF!=
1,#REF!= 1,#REF!=
1,#REF!= 1,#REF!=
1,#REF!= 1,#REF!=
1,#REF!= 1,#REF!=
1,#REF!= 1),"Y","N")</f>
        <v>#REF!</v>
      </c>
      <c r="I25" s="48" t="s">
        <v>662</v>
      </c>
      <c r="J25" s="54" t="s">
        <v>1571</v>
      </c>
      <c r="K25" s="35">
        <f>IF(VLOOKUP(D25,'Physically Restrained'!$A$1:$W$352,10,FALSE) = "*","*",IF(VLOOKUP(D25,'Physically Restrained'!$A$1:$W$352,10,FALSE) = "---","---", VLOOKUP(D25,'Physically Restrained'!$A$1:$W$352,10,FALSE)/100))</f>
        <v>0</v>
      </c>
      <c r="L25" s="35">
        <f>IF(VLOOKUP(D25,'Physically Restrained'!$A$1:$W$352,12,FALSE) = "*","*",IF(VLOOKUP(D25,'Physically Restrained'!$A$1:$W$352,12,FALSE) = "---","---", VLOOKUP(D25,'Physically Restrained'!$A$1:$W$352,12,FALSE)/100))</f>
        <v>0</v>
      </c>
      <c r="M25" s="35">
        <f>IF(VLOOKUP(D25,'Physically Restrained'!$A$1:$W$352,14,FALSE) = "*","*",IF(VLOOKUP(D25,'Physically Restrained'!$A$1:$W$352,14,FALSE) = "---","---", VLOOKUP(D25,'Physically Restrained'!$A$1:$W$352,14,FALSE)/100))</f>
        <v>0</v>
      </c>
      <c r="N25" s="35">
        <f>IF(VLOOKUP(D25,'Physically Restrained'!$A$1:$W$352,16,FALSE) = "*","*",IF(VLOOKUP(D25,'Physically Restrained'!$A$1:$W$352,16,FALSE) = "---","---", VLOOKUP(D25,'Physically Restrained'!$A$1:$W$352,16,FALSE)/100))</f>
        <v>0</v>
      </c>
      <c r="O25" s="35">
        <f t="shared" si="1"/>
        <v>0</v>
      </c>
      <c r="P25" s="49" t="str">
        <f t="shared" si="2"/>
        <v>Y</v>
      </c>
      <c r="Q25" s="35">
        <f>IF(VLOOKUP(D25,'Falls with Major Injuries'!$A$1:$W$352,10,FALSE) = "*","*",IF(VLOOKUP(D25,'Falls with Major Injuries'!$A$1:$W$352,10,FALSE) = "---","---", VLOOKUP(D25,'Falls with Major Injuries'!$A$1:$W$352,10,FALSE)/100))</f>
        <v>1.66667E-2</v>
      </c>
      <c r="R25" s="35">
        <f>IF(VLOOKUP(D25,'Falls with Major Injuries'!$A$1:$W$352,12,FALSE) = "*","*",IF(VLOOKUP(D25,'Falls with Major Injuries'!$A$1:$W$352,12,FALSE) = "---","---", VLOOKUP(D25,'Falls with Major Injuries'!$A$1:$W$352,12,FALSE)/100))</f>
        <v>0</v>
      </c>
      <c r="S25" s="35">
        <f>IF(VLOOKUP(D25,'Falls with Major Injuries'!$A$1:$W$352,14,FALSE) = "*","*",IF(VLOOKUP(D25,'Falls with Major Injuries'!$A$1:$W$352,14,FALSE) = "---","---", VLOOKUP(D25,'Falls with Major Injuries'!$A$1:$W$352,14,FALSE)/100))</f>
        <v>8.4746000000000005E-3</v>
      </c>
      <c r="T25" s="35">
        <f>IF(VLOOKUP(D25,'Falls with Major Injuries'!$A$1:$W$352,16,FALSE) = "*","*",IF(VLOOKUP(D25,'Falls with Major Injuries'!$A$1:$W$352,16,FALSE) = "---","---", VLOOKUP(D25,'Falls with Major Injuries'!$A$1:$W$352,16,FALSE)/100))</f>
        <v>7.3528999999999999E-3</v>
      </c>
      <c r="U25" s="35">
        <f t="shared" si="3"/>
        <v>8.1235500000000002E-3</v>
      </c>
      <c r="V25" s="49" t="str">
        <f t="shared" si="4"/>
        <v>Y</v>
      </c>
      <c r="W25" s="35">
        <f>IF(VLOOKUP(D25,'Antipsychotic Meds'!$A$1:$W$352,10,FALSE) = "*","*",IF(VLOOKUP(D25,'Antipsychotic Meds'!$A$1:$W$352,10,FALSE) = "---","---", VLOOKUP(D25,'Antipsychotic Meds'!$A$1:$W$352,10,FALSE)/100))</f>
        <v>0.125</v>
      </c>
      <c r="X25" s="35">
        <f>IF(VLOOKUP(D25,'Antipsychotic Meds'!$A$1:$W$352,12,FALSE) = "*","*",IF(VLOOKUP(D25,'Antipsychotic Meds'!$A$1:$W$352,12,FALSE) = "---","---", VLOOKUP(D25,'Antipsychotic Meds'!$A$1:$W$352,12,FALSE)/100))</f>
        <v>0.12</v>
      </c>
      <c r="Y25" s="35">
        <f>IF(VLOOKUP(D25,'Antipsychotic Meds'!$A$1:$W$352,14,FALSE) = "*","*",IF(VLOOKUP(D25,'Antipsychotic Meds'!$A$1:$W$352,14,FALSE) = "---","---", VLOOKUP(D25,'Antipsychotic Meds'!$A$1:$W$352,14,FALSE)/100))</f>
        <v>0.16326530000000003</v>
      </c>
      <c r="Z25" s="35">
        <f>IF(VLOOKUP(D25,'Antipsychotic Meds'!$A$1:$W$352,16,FALSE) = "*","*",IF(VLOOKUP(D25,'Antipsychotic Meds'!$A$1:$W$352,16,FALSE) = "---","---", VLOOKUP(D25,'Antipsychotic Meds'!$A$1:$W$352,16,FALSE)/100))</f>
        <v>0.1578947</v>
      </c>
      <c r="AA25" s="35">
        <f t="shared" si="5"/>
        <v>0.14154</v>
      </c>
      <c r="AB25" s="49" t="str">
        <f t="shared" si="6"/>
        <v>N</v>
      </c>
      <c r="AC25" s="35">
        <f>IF(VLOOKUP(D25,'Pressure Ulcers'!$A$1:$W$352,10,FALSE) = "*","*",IF(VLOOKUP(D25,'Pressure Ulcers'!$A$1:$W$352,10,FALSE) = "---","---", VLOOKUP(D25,'Pressure Ulcers'!$A$1:$W$352,10,FALSE)/100))</f>
        <v>0.1447368</v>
      </c>
      <c r="AD25" s="35">
        <f>IF(VLOOKUP(D25,'Pressure Ulcers'!$A$1:$W$352,12,FALSE) = "*","*",IF(VLOOKUP(D25,'Pressure Ulcers'!$A$1:$W$352,12,FALSE) = "---","---", VLOOKUP(D25,'Pressure Ulcers'!$A$1:$W$352,12,FALSE)/100))</f>
        <v>0.16438359999999999</v>
      </c>
      <c r="AE25" s="35">
        <f>IF(VLOOKUP(D25,'Pressure Ulcers'!$A$1:$W$352,14,FALSE) = "*","*",IF(VLOOKUP(D25,'Pressure Ulcers'!$A$1:$W$352,14,FALSE) = "---","---", VLOOKUP(D25,'Pressure Ulcers'!$A$1:$W$352,14,FALSE)/100))</f>
        <v>0.14666670000000001</v>
      </c>
      <c r="AF25" s="35">
        <f>IF(VLOOKUP(D25,'Pressure Ulcers'!$A$1:$W$352,16,FALSE) = "*","*",IF(VLOOKUP(D25,'Pressure Ulcers'!$A$1:$W$352,16,FALSE) = "---","---", VLOOKUP(D25,'Pressure Ulcers'!$A$1:$W$352,16,FALSE)/100))</f>
        <v>9.7826099999999999E-2</v>
      </c>
      <c r="AG25" s="35">
        <f t="shared" si="7"/>
        <v>0.13840330000000001</v>
      </c>
      <c r="AH25" s="49" t="str">
        <f t="shared" si="8"/>
        <v>N</v>
      </c>
      <c r="AI25" s="35">
        <f>IF(VLOOKUP(D25,Influenza!$A$1:$W$352,10,FALSE) = "*","*",IF(VLOOKUP(D25,Influenza!$A$1:$W$352,10,FALSE) = "---","---", VLOOKUP(D25,Influenza!$A$1:$W$352,10,FALSE)/100))</f>
        <v>0.84482758999999996</v>
      </c>
      <c r="AJ25" s="35">
        <f>IF(VLOOKUP(D25,Influenza!$A$1:$W$352,12,FALSE) = "*","*",IF(VLOOKUP(D25,Influenza!$A$1:$W$352,12,FALSE) = "---","---", VLOOKUP(D25,Influenza!$A$1:$W$352,12,FALSE)/100))</f>
        <v>0.84482758999999996</v>
      </c>
      <c r="AK25" s="35">
        <f>IF(VLOOKUP(D25,Influenza!$A$1:$W$352,14,FALSE) = "*","*",IF(VLOOKUP(D25,Influenza!$A$1:$W$352,14,FALSE) = "---","---", VLOOKUP(D25,Influenza!$A$1:$W$352,14,FALSE)/100))</f>
        <v>0.94160584000000003</v>
      </c>
      <c r="AL25" s="35">
        <f>IF(VLOOKUP(D25,Influenza!$A$1:$W$352,16,FALSE) = "*","*",IF(VLOOKUP(D25,Influenza!$A$1:$W$352,16,FALSE) = "---","---", VLOOKUP(D25,Influenza!$A$1:$W$352,16,FALSE)/100))</f>
        <v>0.94160584000000003</v>
      </c>
      <c r="AM25" s="35">
        <f t="shared" si="9"/>
        <v>0.89321671500000011</v>
      </c>
      <c r="AN25" s="49" t="str">
        <f t="shared" si="10"/>
        <v>N</v>
      </c>
      <c r="AO25" s="35">
        <f>IF(VLOOKUP(D25,'hospitalizations per 1000'!$A$1:$Q$352,10,FALSE) = "*","*",IF(VLOOKUP(D25,'hospitalizations per 1000'!$A$1:$Q$352,10,FALSE) = "---","---", VLOOKUP(D25,'hospitalizations per 1000'!$A$1:$Q$352,10,FALSE)/100))</f>
        <v>3.6081149999999999E-2</v>
      </c>
      <c r="AP25" s="35" t="str">
        <f t="shared" si="13"/>
        <v>N</v>
      </c>
      <c r="AQ25" s="50" t="s">
        <v>1570</v>
      </c>
      <c r="AR25" s="50">
        <v>0.79499999999999993</v>
      </c>
      <c r="AS25" s="49" t="str">
        <f t="shared" si="12"/>
        <v>Y</v>
      </c>
      <c r="AT25" s="97" t="s">
        <v>1680</v>
      </c>
    </row>
    <row r="26" spans="1:46" x14ac:dyDescent="0.3">
      <c r="A26" s="19">
        <f t="shared" si="14"/>
        <v>21</v>
      </c>
      <c r="B26" s="52" t="s">
        <v>1600</v>
      </c>
      <c r="C26" s="61" t="s">
        <v>1599</v>
      </c>
      <c r="D26" s="60">
        <v>315387</v>
      </c>
      <c r="E26" s="59" t="s">
        <v>1601</v>
      </c>
      <c r="F26" s="54" t="s">
        <v>1557</v>
      </c>
      <c r="G26" s="54" t="e">
        <f>IF(COUNTIF(#REF!,"SFF Candidate")&gt;=1,"Y",
IF(COUNTIF(#REF!,"SFF")&gt;=1,"Y","N"))</f>
        <v>#REF!</v>
      </c>
      <c r="H26" s="48" t="e">
        <f>IF(OR(#REF!=1,#REF!= 1,#REF!=
1,#REF!= 1,#REF!=
1,#REF!= 1,#REF!=
1,#REF!= 1,#REF!=
1,#REF!= 1,#REF!=
1,#REF!= 1),"Y","N")</f>
        <v>#REF!</v>
      </c>
      <c r="I26" s="48" t="s">
        <v>662</v>
      </c>
      <c r="J26" s="54" t="s">
        <v>1571</v>
      </c>
      <c r="K26" s="35">
        <f>IF(VLOOKUP(D26,'Physically Restrained'!$A$1:$W$352,10,FALSE) = "*","*",IF(VLOOKUP(D26,'Physically Restrained'!$A$1:$W$352,10,FALSE) = "---","---", VLOOKUP(D26,'Physically Restrained'!$A$1:$W$352,10,FALSE)/100))</f>
        <v>0</v>
      </c>
      <c r="L26" s="35">
        <f>IF(VLOOKUP(D26,'Physically Restrained'!$A$1:$W$352,12,FALSE) = "*","*",IF(VLOOKUP(D26,'Physically Restrained'!$A$1:$W$352,12,FALSE) = "---","---", VLOOKUP(D26,'Physically Restrained'!$A$1:$W$352,12,FALSE)/100))</f>
        <v>0</v>
      </c>
      <c r="M26" s="35">
        <f>IF(VLOOKUP(D26,'Physically Restrained'!$A$1:$W$352,14,FALSE) = "*","*",IF(VLOOKUP(D26,'Physically Restrained'!$A$1:$W$352,14,FALSE) = "---","---", VLOOKUP(D26,'Physically Restrained'!$A$1:$W$352,14,FALSE)/100))</f>
        <v>0</v>
      </c>
      <c r="N26" s="35">
        <f>IF(VLOOKUP(D26,'Physically Restrained'!$A$1:$W$352,16,FALSE) = "*","*",IF(VLOOKUP(D26,'Physically Restrained'!$A$1:$W$352,16,FALSE) = "---","---", VLOOKUP(D26,'Physically Restrained'!$A$1:$W$352,16,FALSE)/100))</f>
        <v>0</v>
      </c>
      <c r="O26" s="35">
        <f t="shared" si="1"/>
        <v>0</v>
      </c>
      <c r="P26" s="49" t="str">
        <f t="shared" si="2"/>
        <v>Y</v>
      </c>
      <c r="Q26" s="35">
        <f>IF(VLOOKUP(D26,'Falls with Major Injuries'!$A$1:$W$352,10,FALSE) = "*","*",IF(VLOOKUP(D26,'Falls with Major Injuries'!$A$1:$W$352,10,FALSE) = "---","---", VLOOKUP(D26,'Falls with Major Injuries'!$A$1:$W$352,10,FALSE)/100))</f>
        <v>1.66667E-2</v>
      </c>
      <c r="R26" s="35">
        <f>IF(VLOOKUP(D26,'Falls with Major Injuries'!$A$1:$W$352,12,FALSE) = "*","*",IF(VLOOKUP(D26,'Falls with Major Injuries'!$A$1:$W$352,12,FALSE) = "---","---", VLOOKUP(D26,'Falls with Major Injuries'!$A$1:$W$352,12,FALSE)/100))</f>
        <v>0</v>
      </c>
      <c r="S26" s="35">
        <f>IF(VLOOKUP(D26,'Falls with Major Injuries'!$A$1:$W$352,14,FALSE) = "*","*",IF(VLOOKUP(D26,'Falls with Major Injuries'!$A$1:$W$352,14,FALSE) = "---","---", VLOOKUP(D26,'Falls with Major Injuries'!$A$1:$W$352,14,FALSE)/100))</f>
        <v>8.4746000000000005E-3</v>
      </c>
      <c r="T26" s="35">
        <f>IF(VLOOKUP(D26,'Falls with Major Injuries'!$A$1:$W$352,16,FALSE) = "*","*",IF(VLOOKUP(D26,'Falls with Major Injuries'!$A$1:$W$352,16,FALSE) = "---","---", VLOOKUP(D26,'Falls with Major Injuries'!$A$1:$W$352,16,FALSE)/100))</f>
        <v>7.3528999999999999E-3</v>
      </c>
      <c r="U26" s="35">
        <f t="shared" si="3"/>
        <v>8.1235500000000002E-3</v>
      </c>
      <c r="V26" s="49" t="str">
        <f t="shared" si="4"/>
        <v>Y</v>
      </c>
      <c r="W26" s="35">
        <f>IF(VLOOKUP(D26,'Antipsychotic Meds'!$A$1:$W$352,10,FALSE) = "*","*",IF(VLOOKUP(D26,'Antipsychotic Meds'!$A$1:$W$352,10,FALSE) = "---","---", VLOOKUP(D26,'Antipsychotic Meds'!$A$1:$W$352,10,FALSE)/100))</f>
        <v>0.125</v>
      </c>
      <c r="X26" s="35">
        <f>IF(VLOOKUP(D26,'Antipsychotic Meds'!$A$1:$W$352,12,FALSE) = "*","*",IF(VLOOKUP(D26,'Antipsychotic Meds'!$A$1:$W$352,12,FALSE) = "---","---", VLOOKUP(D26,'Antipsychotic Meds'!$A$1:$W$352,12,FALSE)/100))</f>
        <v>0.12</v>
      </c>
      <c r="Y26" s="35">
        <f>IF(VLOOKUP(D26,'Antipsychotic Meds'!$A$1:$W$352,14,FALSE) = "*","*",IF(VLOOKUP(D26,'Antipsychotic Meds'!$A$1:$W$352,14,FALSE) = "---","---", VLOOKUP(D26,'Antipsychotic Meds'!$A$1:$W$352,14,FALSE)/100))</f>
        <v>0.16326530000000003</v>
      </c>
      <c r="Z26" s="35">
        <f>IF(VLOOKUP(D26,'Antipsychotic Meds'!$A$1:$W$352,16,FALSE) = "*","*",IF(VLOOKUP(D26,'Antipsychotic Meds'!$A$1:$W$352,16,FALSE) = "---","---", VLOOKUP(D26,'Antipsychotic Meds'!$A$1:$W$352,16,FALSE)/100))</f>
        <v>0.1578947</v>
      </c>
      <c r="AA26" s="35">
        <f t="shared" si="5"/>
        <v>0.14154</v>
      </c>
      <c r="AB26" s="49" t="str">
        <f t="shared" si="6"/>
        <v>N</v>
      </c>
      <c r="AC26" s="35">
        <f>IF(VLOOKUP(D26,'Pressure Ulcers'!$A$1:$W$352,10,FALSE) = "*","*",IF(VLOOKUP(D26,'Pressure Ulcers'!$A$1:$W$352,10,FALSE) = "---","---", VLOOKUP(D26,'Pressure Ulcers'!$A$1:$W$352,10,FALSE)/100))</f>
        <v>0.1447368</v>
      </c>
      <c r="AD26" s="35">
        <f>IF(VLOOKUP(D26,'Pressure Ulcers'!$A$1:$W$352,12,FALSE) = "*","*",IF(VLOOKUP(D26,'Pressure Ulcers'!$A$1:$W$352,12,FALSE) = "---","---", VLOOKUP(D26,'Pressure Ulcers'!$A$1:$W$352,12,FALSE)/100))</f>
        <v>0.16438359999999999</v>
      </c>
      <c r="AE26" s="35">
        <f>IF(VLOOKUP(D26,'Pressure Ulcers'!$A$1:$W$352,14,FALSE) = "*","*",IF(VLOOKUP(D26,'Pressure Ulcers'!$A$1:$W$352,14,FALSE) = "---","---", VLOOKUP(D26,'Pressure Ulcers'!$A$1:$W$352,14,FALSE)/100))</f>
        <v>0.14666670000000001</v>
      </c>
      <c r="AF26" s="35">
        <f>IF(VLOOKUP(D26,'Pressure Ulcers'!$A$1:$W$352,16,FALSE) = "*","*",IF(VLOOKUP(D26,'Pressure Ulcers'!$A$1:$W$352,16,FALSE) = "---","---", VLOOKUP(D26,'Pressure Ulcers'!$A$1:$W$352,16,FALSE)/100))</f>
        <v>9.7826099999999999E-2</v>
      </c>
      <c r="AG26" s="35">
        <f t="shared" si="7"/>
        <v>0.13840330000000001</v>
      </c>
      <c r="AH26" s="49" t="str">
        <f t="shared" si="8"/>
        <v>N</v>
      </c>
      <c r="AI26" s="35">
        <f>IF(VLOOKUP(D26,Influenza!$A$1:$W$352,10,FALSE) = "*","*",IF(VLOOKUP(D26,Influenza!$A$1:$W$352,10,FALSE) = "---","---", VLOOKUP(D26,Influenza!$A$1:$W$352,10,FALSE)/100))</f>
        <v>0.84482758999999996</v>
      </c>
      <c r="AJ26" s="35">
        <f>IF(VLOOKUP(D26,Influenza!$A$1:$W$352,12,FALSE) = "*","*",IF(VLOOKUP(D26,Influenza!$A$1:$W$352,12,FALSE) = "---","---", VLOOKUP(D26,Influenza!$A$1:$W$352,12,FALSE)/100))</f>
        <v>0.84482758999999996</v>
      </c>
      <c r="AK26" s="35">
        <f>IF(VLOOKUP(D26,Influenza!$A$1:$W$352,14,FALSE) = "*","*",IF(VLOOKUP(D26,Influenza!$A$1:$W$352,14,FALSE) = "---","---", VLOOKUP(D26,Influenza!$A$1:$W$352,14,FALSE)/100))</f>
        <v>0.94160584000000003</v>
      </c>
      <c r="AL26" s="35">
        <f>IF(VLOOKUP(D26,Influenza!$A$1:$W$352,16,FALSE) = "*","*",IF(VLOOKUP(D26,Influenza!$A$1:$W$352,16,FALSE) = "---","---", VLOOKUP(D26,Influenza!$A$1:$W$352,16,FALSE)/100))</f>
        <v>0.94160584000000003</v>
      </c>
      <c r="AM26" s="35">
        <f t="shared" si="9"/>
        <v>0.89321671500000011</v>
      </c>
      <c r="AN26" s="49" t="str">
        <f t="shared" si="10"/>
        <v>N</v>
      </c>
      <c r="AO26" s="35">
        <f>IF(VLOOKUP(D26,'hospitalizations per 1000'!$A$1:$Q$352,10,FALSE) = "*","*",IF(VLOOKUP(D26,'hospitalizations per 1000'!$A$1:$Q$352,10,FALSE) = "---","---", VLOOKUP(D26,'hospitalizations per 1000'!$A$1:$Q$352,10,FALSE)/100))</f>
        <v>3.6081149999999999E-2</v>
      </c>
      <c r="AP26" s="35" t="str">
        <f t="shared" si="13"/>
        <v>N</v>
      </c>
      <c r="AQ26" s="50" t="s">
        <v>1570</v>
      </c>
      <c r="AR26" s="50">
        <v>0.79499999999999993</v>
      </c>
      <c r="AS26" s="49" t="str">
        <f t="shared" si="12"/>
        <v>Y</v>
      </c>
      <c r="AT26" s="97" t="s">
        <v>1680</v>
      </c>
    </row>
    <row r="27" spans="1:46" x14ac:dyDescent="0.3">
      <c r="A27" s="19">
        <f t="shared" si="14"/>
        <v>22</v>
      </c>
      <c r="B27" s="52" t="s">
        <v>248</v>
      </c>
      <c r="C27" s="57"/>
      <c r="D27" s="56">
        <v>315297</v>
      </c>
      <c r="E27" s="59" t="s">
        <v>154</v>
      </c>
      <c r="F27" s="54" t="s">
        <v>662</v>
      </c>
      <c r="G27" s="54" t="e">
        <f>IF(COUNTIF(#REF!,"SFF Candidate")&gt;=1,"Y",
IF(COUNTIF(#REF!,"SFF")&gt;=1,"Y","N"))</f>
        <v>#REF!</v>
      </c>
      <c r="H27" s="48" t="e">
        <f>IF(OR(#REF!=1,#REF!= 1,#REF!=
1,#REF!= 1,#REF!=
1,#REF!= 1,#REF!=
1,#REF!= 1,#REF!=
1,#REF!= 1,#REF!=
1,#REF!= 1),"Y","N")</f>
        <v>#REF!</v>
      </c>
      <c r="I27" s="48" t="s">
        <v>662</v>
      </c>
      <c r="J27" s="54" t="s">
        <v>1571</v>
      </c>
      <c r="K27" s="35">
        <f>IF(VLOOKUP(D27,'Physically Restrained'!$A$1:$W$352,10,FALSE) = "*","*",IF(VLOOKUP(D27,'Physically Restrained'!$A$1:$W$352,10,FALSE) = "---","---", VLOOKUP(D27,'Physically Restrained'!$A$1:$W$352,10,FALSE)/100))</f>
        <v>0</v>
      </c>
      <c r="L27" s="35">
        <f>IF(VLOOKUP(D27,'Physically Restrained'!$A$1:$W$352,12,FALSE) = "*","*",IF(VLOOKUP(D27,'Physically Restrained'!$A$1:$W$352,12,FALSE) = "---","---", VLOOKUP(D27,'Physically Restrained'!$A$1:$W$352,12,FALSE)/100))</f>
        <v>0</v>
      </c>
      <c r="M27" s="35">
        <f>IF(VLOOKUP(D27,'Physically Restrained'!$A$1:$W$352,14,FALSE) = "*","*",IF(VLOOKUP(D27,'Physically Restrained'!$A$1:$W$352,14,FALSE) = "---","---", VLOOKUP(D27,'Physically Restrained'!$A$1:$W$352,14,FALSE)/100))</f>
        <v>0</v>
      </c>
      <c r="N27" s="35">
        <f>IF(VLOOKUP(D27,'Physically Restrained'!$A$1:$W$352,16,FALSE) = "*","*",IF(VLOOKUP(D27,'Physically Restrained'!$A$1:$W$352,16,FALSE) = "---","---", VLOOKUP(D27,'Physically Restrained'!$A$1:$W$352,16,FALSE)/100))</f>
        <v>0</v>
      </c>
      <c r="O27" s="35">
        <f t="shared" si="1"/>
        <v>0</v>
      </c>
      <c r="P27" s="49" t="str">
        <f t="shared" si="2"/>
        <v>Y</v>
      </c>
      <c r="Q27" s="35">
        <f>IF(VLOOKUP(D27,'Falls with Major Injuries'!$A$1:$W$352,10,FALSE) = "*","*",IF(VLOOKUP(D27,'Falls with Major Injuries'!$A$1:$W$352,10,FALSE) = "---","---", VLOOKUP(D27,'Falls with Major Injuries'!$A$1:$W$352,10,FALSE)/100))</f>
        <v>2.2727300000000002E-2</v>
      </c>
      <c r="R27" s="35">
        <f>IF(VLOOKUP(D27,'Falls with Major Injuries'!$A$1:$W$352,12,FALSE) = "*","*",IF(VLOOKUP(D27,'Falls with Major Injuries'!$A$1:$W$352,12,FALSE) = "---","---", VLOOKUP(D27,'Falls with Major Injuries'!$A$1:$W$352,12,FALSE)/100))</f>
        <v>2.2727300000000002E-2</v>
      </c>
      <c r="S27" s="35">
        <f>IF(VLOOKUP(D27,'Falls with Major Injuries'!$A$1:$W$352,14,FALSE) = "*","*",IF(VLOOKUP(D27,'Falls with Major Injuries'!$A$1:$W$352,14,FALSE) = "---","---", VLOOKUP(D27,'Falls with Major Injuries'!$A$1:$W$352,14,FALSE)/100))</f>
        <v>2.5000000000000001E-2</v>
      </c>
      <c r="T27" s="35">
        <f>IF(VLOOKUP(D27,'Falls with Major Injuries'!$A$1:$W$352,16,FALSE) = "*","*",IF(VLOOKUP(D27,'Falls with Major Injuries'!$A$1:$W$352,16,FALSE) = "---","---", VLOOKUP(D27,'Falls with Major Injuries'!$A$1:$W$352,16,FALSE)/100))</f>
        <v>5.2631600000000001E-2</v>
      </c>
      <c r="U27" s="35">
        <f t="shared" si="3"/>
        <v>3.0771550000000002E-2</v>
      </c>
      <c r="V27" s="49" t="str">
        <f t="shared" si="4"/>
        <v>N</v>
      </c>
      <c r="W27" s="35">
        <f>IF(VLOOKUP(D27,'Antipsychotic Meds'!$A$1:$W$352,10,FALSE) = "*","*",IF(VLOOKUP(D27,'Antipsychotic Meds'!$A$1:$W$352,10,FALSE) = "---","---", VLOOKUP(D27,'Antipsychotic Meds'!$A$1:$W$352,10,FALSE)/100))</f>
        <v>4.65116E-2</v>
      </c>
      <c r="X27" s="35">
        <f>IF(VLOOKUP(D27,'Antipsychotic Meds'!$A$1:$W$352,12,FALSE) = "*","*",IF(VLOOKUP(D27,'Antipsychotic Meds'!$A$1:$W$352,12,FALSE) = "---","---", VLOOKUP(D27,'Antipsychotic Meds'!$A$1:$W$352,12,FALSE)/100))</f>
        <v>4.65116E-2</v>
      </c>
      <c r="Y27" s="35">
        <f>IF(VLOOKUP(D27,'Antipsychotic Meds'!$A$1:$W$352,14,FALSE) = "*","*",IF(VLOOKUP(D27,'Antipsychotic Meds'!$A$1:$W$352,14,FALSE) = "---","---", VLOOKUP(D27,'Antipsychotic Meds'!$A$1:$W$352,14,FALSE)/100))</f>
        <v>5.1282100000000004E-2</v>
      </c>
      <c r="Z27" s="35">
        <f>IF(VLOOKUP(D27,'Antipsychotic Meds'!$A$1:$W$352,16,FALSE) = "*","*",IF(VLOOKUP(D27,'Antipsychotic Meds'!$A$1:$W$352,16,FALSE) = "---","---", VLOOKUP(D27,'Antipsychotic Meds'!$A$1:$W$352,16,FALSE)/100))</f>
        <v>8.1081100000000003E-2</v>
      </c>
      <c r="AA27" s="35">
        <f t="shared" si="5"/>
        <v>5.6346599999999997E-2</v>
      </c>
      <c r="AB27" s="49" t="str">
        <f t="shared" si="6"/>
        <v>Y</v>
      </c>
      <c r="AC27" s="35">
        <f>IF(VLOOKUP(D27,'Pressure Ulcers'!$A$1:$W$352,10,FALSE) = "*","*",IF(VLOOKUP(D27,'Pressure Ulcers'!$A$1:$W$352,10,FALSE) = "---","---", VLOOKUP(D27,'Pressure Ulcers'!$A$1:$W$352,10,FALSE)/100))</f>
        <v>0.10256410000000001</v>
      </c>
      <c r="AD27" s="35">
        <f>IF(VLOOKUP(D27,'Pressure Ulcers'!$A$1:$W$352,12,FALSE) = "*","*",IF(VLOOKUP(D27,'Pressure Ulcers'!$A$1:$W$352,12,FALSE) = "---","---", VLOOKUP(D27,'Pressure Ulcers'!$A$1:$W$352,12,FALSE)/100))</f>
        <v>0.1</v>
      </c>
      <c r="AE27" s="35">
        <f>IF(VLOOKUP(D27,'Pressure Ulcers'!$A$1:$W$352,14,FALSE) = "*","*",IF(VLOOKUP(D27,'Pressure Ulcers'!$A$1:$W$352,14,FALSE) = "---","---", VLOOKUP(D27,'Pressure Ulcers'!$A$1:$W$352,14,FALSE)/100))</f>
        <v>8.3333299999999999E-2</v>
      </c>
      <c r="AF27" s="35">
        <f>IF(VLOOKUP(D27,'Pressure Ulcers'!$A$1:$W$352,16,FALSE) = "*","*",IF(VLOOKUP(D27,'Pressure Ulcers'!$A$1:$W$352,16,FALSE) = "---","---", VLOOKUP(D27,'Pressure Ulcers'!$A$1:$W$352,16,FALSE)/100))</f>
        <v>0.11764709999999999</v>
      </c>
      <c r="AG27" s="35">
        <f t="shared" si="7"/>
        <v>0.10088612500000001</v>
      </c>
      <c r="AH27" s="49" t="str">
        <f t="shared" si="8"/>
        <v>N</v>
      </c>
      <c r="AI27" s="35">
        <f>IF(VLOOKUP(D27,Influenza!$A$1:$W$352,10,FALSE) = "*","*",IF(VLOOKUP(D27,Influenza!$A$1:$W$352,10,FALSE) = "---","---", VLOOKUP(D27,Influenza!$A$1:$W$352,10,FALSE)/100))</f>
        <v>1</v>
      </c>
      <c r="AJ27" s="35">
        <f>IF(VLOOKUP(D27,Influenza!$A$1:$W$352,12,FALSE) = "*","*",IF(VLOOKUP(D27,Influenza!$A$1:$W$352,12,FALSE) = "---","---", VLOOKUP(D27,Influenza!$A$1:$W$352,12,FALSE)/100))</f>
        <v>1</v>
      </c>
      <c r="AK27" s="35">
        <f>IF(VLOOKUP(D27,Influenza!$A$1:$W$352,14,FALSE) = "*","*",IF(VLOOKUP(D27,Influenza!$A$1:$W$352,14,FALSE) = "---","---", VLOOKUP(D27,Influenza!$A$1:$W$352,14,FALSE)/100))</f>
        <v>1</v>
      </c>
      <c r="AL27" s="35">
        <f>IF(VLOOKUP(D27,Influenza!$A$1:$W$352,16,FALSE) = "*","*",IF(VLOOKUP(D27,Influenza!$A$1:$W$352,16,FALSE) = "---","---", VLOOKUP(D27,Influenza!$A$1:$W$352,16,FALSE)/100))</f>
        <v>1</v>
      </c>
      <c r="AM27" s="35">
        <f t="shared" si="9"/>
        <v>1</v>
      </c>
      <c r="AN27" s="49" t="str">
        <f t="shared" si="10"/>
        <v>Y</v>
      </c>
      <c r="AO27" s="35">
        <f>IF(VLOOKUP(D27,'hospitalizations per 1000'!$A$1:$Q$352,10,FALSE) = "*","*",IF(VLOOKUP(D27,'hospitalizations per 1000'!$A$1:$Q$352,10,FALSE) = "---","---", VLOOKUP(D27,'hospitalizations per 1000'!$A$1:$Q$352,10,FALSE)/100))</f>
        <v>1.533004E-2</v>
      </c>
      <c r="AP27" s="43" t="str">
        <f t="shared" si="13"/>
        <v>N</v>
      </c>
      <c r="AQ27" s="50" t="s">
        <v>1571</v>
      </c>
      <c r="AR27" s="50" t="s">
        <v>1573</v>
      </c>
      <c r="AS27" s="49" t="s">
        <v>662</v>
      </c>
      <c r="AT27" s="97" t="s">
        <v>1680</v>
      </c>
    </row>
    <row r="28" spans="1:46" x14ac:dyDescent="0.3">
      <c r="A28" s="19">
        <f t="shared" si="14"/>
        <v>23</v>
      </c>
      <c r="B28" s="52" t="s">
        <v>249</v>
      </c>
      <c r="C28" s="51"/>
      <c r="D28" s="56">
        <v>315497</v>
      </c>
      <c r="E28" s="59" t="s">
        <v>1625</v>
      </c>
      <c r="F28" s="54" t="s">
        <v>1557</v>
      </c>
      <c r="G28" s="54" t="e">
        <f>IF(COUNTIF(#REF!,"SFF Candidate")&gt;=1,"Y",
IF(COUNTIF(#REF!,"SFF")&gt;=1,"Y","N"))</f>
        <v>#REF!</v>
      </c>
      <c r="H28" s="48" t="e">
        <f>IF(OR(#REF!=1,#REF!= 1,#REF!=
1,#REF!= 1,#REF!=
1,#REF!= 1,#REF!=
1,#REF!= 1,#REF!=
1,#REF!= 1,#REF!=
1,#REF!= 1),"Y","N")</f>
        <v>#REF!</v>
      </c>
      <c r="I28" s="48" t="s">
        <v>662</v>
      </c>
      <c r="J28" s="54" t="s">
        <v>1571</v>
      </c>
      <c r="K28" s="35">
        <f>IF(VLOOKUP(D28,'Physically Restrained'!$A$1:$W$352,10,FALSE) = "*","*",IF(VLOOKUP(D28,'Physically Restrained'!$A$1:$W$352,10,FALSE) = "---","---", VLOOKUP(D28,'Physically Restrained'!$A$1:$W$352,10,FALSE)/100))</f>
        <v>0</v>
      </c>
      <c r="L28" s="35">
        <f>IF(VLOOKUP(D28,'Physically Restrained'!$A$1:$W$352,12,FALSE) = "*","*",IF(VLOOKUP(D28,'Physically Restrained'!$A$1:$W$352,12,FALSE) = "---","---", VLOOKUP(D28,'Physically Restrained'!$A$1:$W$352,12,FALSE)/100))</f>
        <v>0</v>
      </c>
      <c r="M28" s="35">
        <f>IF(VLOOKUP(D28,'Physically Restrained'!$A$1:$W$352,14,FALSE) = "*","*",IF(VLOOKUP(D28,'Physically Restrained'!$A$1:$W$352,14,FALSE) = "---","---", VLOOKUP(D28,'Physically Restrained'!$A$1:$W$352,14,FALSE)/100))</f>
        <v>0</v>
      </c>
      <c r="N28" s="35">
        <f>IF(VLOOKUP(D28,'Physically Restrained'!$A$1:$W$352,16,FALSE) = "*","*",IF(VLOOKUP(D28,'Physically Restrained'!$A$1:$W$352,16,FALSE) = "---","---", VLOOKUP(D28,'Physically Restrained'!$A$1:$W$352,16,FALSE)/100))</f>
        <v>0</v>
      </c>
      <c r="O28" s="35">
        <f t="shared" si="1"/>
        <v>0</v>
      </c>
      <c r="P28" s="49" t="str">
        <f t="shared" si="2"/>
        <v>Y</v>
      </c>
      <c r="Q28" s="35">
        <f>IF(VLOOKUP(D28,'Falls with Major Injuries'!$A$1:$W$352,10,FALSE) = "*","*",IF(VLOOKUP(D28,'Falls with Major Injuries'!$A$1:$W$352,10,FALSE) = "---","---", VLOOKUP(D28,'Falls with Major Injuries'!$A$1:$W$352,10,FALSE)/100))</f>
        <v>1.7543899999999998E-2</v>
      </c>
      <c r="R28" s="35">
        <f>IF(VLOOKUP(D28,'Falls with Major Injuries'!$A$1:$W$352,12,FALSE) = "*","*",IF(VLOOKUP(D28,'Falls with Major Injuries'!$A$1:$W$352,12,FALSE) = "---","---", VLOOKUP(D28,'Falls with Major Injuries'!$A$1:$W$352,12,FALSE)/100))</f>
        <v>1.66667E-2</v>
      </c>
      <c r="S28" s="35">
        <f>IF(VLOOKUP(D28,'Falls with Major Injuries'!$A$1:$W$352,14,FALSE) = "*","*",IF(VLOOKUP(D28,'Falls with Major Injuries'!$A$1:$W$352,14,FALSE) = "---","---", VLOOKUP(D28,'Falls with Major Injuries'!$A$1:$W$352,14,FALSE)/100))</f>
        <v>1.4285699999999998E-2</v>
      </c>
      <c r="T28" s="35">
        <f>IF(VLOOKUP(D28,'Falls with Major Injuries'!$A$1:$W$352,16,FALSE) = "*","*",IF(VLOOKUP(D28,'Falls with Major Injuries'!$A$1:$W$352,16,FALSE) = "---","---", VLOOKUP(D28,'Falls with Major Injuries'!$A$1:$W$352,16,FALSE)/100))</f>
        <v>0</v>
      </c>
      <c r="U28" s="35">
        <f t="shared" si="3"/>
        <v>1.2124074999999998E-2</v>
      </c>
      <c r="V28" s="49" t="str">
        <f t="shared" si="4"/>
        <v>Y</v>
      </c>
      <c r="W28" s="35">
        <f>IF(VLOOKUP(D28,'Antipsychotic Meds'!$A$1:$W$352,10,FALSE) = "*","*",IF(VLOOKUP(D28,'Antipsychotic Meds'!$A$1:$W$352,10,FALSE) = "---","---", VLOOKUP(D28,'Antipsychotic Meds'!$A$1:$W$352,10,FALSE)/100))</f>
        <v>0.1607143</v>
      </c>
      <c r="X28" s="35">
        <f>IF(VLOOKUP(D28,'Antipsychotic Meds'!$A$1:$W$352,12,FALSE) = "*","*",IF(VLOOKUP(D28,'Antipsychotic Meds'!$A$1:$W$352,12,FALSE) = "---","---", VLOOKUP(D28,'Antipsychotic Meds'!$A$1:$W$352,12,FALSE)/100))</f>
        <v>0.137931</v>
      </c>
      <c r="Y28" s="35">
        <f>IF(VLOOKUP(D28,'Antipsychotic Meds'!$A$1:$W$352,14,FALSE) = "*","*",IF(VLOOKUP(D28,'Antipsychotic Meds'!$A$1:$W$352,14,FALSE) = "---","---", VLOOKUP(D28,'Antipsychotic Meds'!$A$1:$W$352,14,FALSE)/100))</f>
        <v>8.9552200000000012E-2</v>
      </c>
      <c r="Z28" s="35">
        <f>IF(VLOOKUP(D28,'Antipsychotic Meds'!$A$1:$W$352,16,FALSE) = "*","*",IF(VLOOKUP(D28,'Antipsychotic Meds'!$A$1:$W$352,16,FALSE) = "---","---", VLOOKUP(D28,'Antipsychotic Meds'!$A$1:$W$352,16,FALSE)/100))</f>
        <v>7.8125E-2</v>
      </c>
      <c r="AA28" s="35">
        <f t="shared" si="5"/>
        <v>0.11658062500000001</v>
      </c>
      <c r="AB28" s="49" t="str">
        <f t="shared" si="6"/>
        <v>N</v>
      </c>
      <c r="AC28" s="35">
        <f>IF(VLOOKUP(D28,'Pressure Ulcers'!$A$1:$W$352,10,FALSE) = "*","*",IF(VLOOKUP(D28,'Pressure Ulcers'!$A$1:$W$352,10,FALSE) = "---","---", VLOOKUP(D28,'Pressure Ulcers'!$A$1:$W$352,10,FALSE)/100))</f>
        <v>0.14285709999999999</v>
      </c>
      <c r="AD28" s="35">
        <f>IF(VLOOKUP(D28,'Pressure Ulcers'!$A$1:$W$352,12,FALSE) = "*","*",IF(VLOOKUP(D28,'Pressure Ulcers'!$A$1:$W$352,12,FALSE) = "---","---", VLOOKUP(D28,'Pressure Ulcers'!$A$1:$W$352,12,FALSE)/100))</f>
        <v>2.4390200000000001E-2</v>
      </c>
      <c r="AE28" s="35">
        <f>IF(VLOOKUP(D28,'Pressure Ulcers'!$A$1:$W$352,14,FALSE) = "*","*",IF(VLOOKUP(D28,'Pressure Ulcers'!$A$1:$W$352,14,FALSE) = "---","---", VLOOKUP(D28,'Pressure Ulcers'!$A$1:$W$352,14,FALSE)/100))</f>
        <v>4.5454499999999995E-2</v>
      </c>
      <c r="AF28" s="35">
        <f>IF(VLOOKUP(D28,'Pressure Ulcers'!$A$1:$W$352,16,FALSE) = "*","*",IF(VLOOKUP(D28,'Pressure Ulcers'!$A$1:$W$352,16,FALSE) = "---","---", VLOOKUP(D28,'Pressure Ulcers'!$A$1:$W$352,16,FALSE)/100))</f>
        <v>9.0909099999999993E-2</v>
      </c>
      <c r="AG28" s="35">
        <f t="shared" si="7"/>
        <v>7.5902725000000004E-2</v>
      </c>
      <c r="AH28" s="49" t="str">
        <f t="shared" si="8"/>
        <v>Y</v>
      </c>
      <c r="AI28" s="35">
        <f>IF(VLOOKUP(D28,Influenza!$A$1:$W$352,10,FALSE) = "*","*",IF(VLOOKUP(D28,Influenza!$A$1:$W$352,10,FALSE) = "---","---", VLOOKUP(D28,Influenza!$A$1:$W$352,10,FALSE)/100))</f>
        <v>1</v>
      </c>
      <c r="AJ28" s="35">
        <f>IF(VLOOKUP(D28,Influenza!$A$1:$W$352,12,FALSE) = "*","*",IF(VLOOKUP(D28,Influenza!$A$1:$W$352,12,FALSE) = "---","---", VLOOKUP(D28,Influenza!$A$1:$W$352,12,FALSE)/100))</f>
        <v>1</v>
      </c>
      <c r="AK28" s="35">
        <f>IF(VLOOKUP(D28,Influenza!$A$1:$W$352,14,FALSE) = "*","*",IF(VLOOKUP(D28,Influenza!$A$1:$W$352,14,FALSE) = "---","---", VLOOKUP(D28,Influenza!$A$1:$W$352,14,FALSE)/100))</f>
        <v>1</v>
      </c>
      <c r="AL28" s="35">
        <f>IF(VLOOKUP(D28,Influenza!$A$1:$W$352,16,FALSE) = "*","*",IF(VLOOKUP(D28,Influenza!$A$1:$W$352,16,FALSE) = "---","---", VLOOKUP(D28,Influenza!$A$1:$W$352,16,FALSE)/100))</f>
        <v>1</v>
      </c>
      <c r="AM28" s="35">
        <f t="shared" si="9"/>
        <v>1</v>
      </c>
      <c r="AN28" s="49" t="str">
        <f t="shared" si="10"/>
        <v>Y</v>
      </c>
      <c r="AO28" s="35">
        <f>IF(VLOOKUP(D28,'hospitalizations per 1000'!$A$1:$Q$352,10,FALSE) = "*","*",IF(VLOOKUP(D28,'hospitalizations per 1000'!$A$1:$Q$352,10,FALSE) = "---","---", VLOOKUP(D28,'hospitalizations per 1000'!$A$1:$Q$352,10,FALSE)/100))</f>
        <v>1.477176E-2</v>
      </c>
      <c r="AP28" s="35" t="str">
        <f t="shared" si="13"/>
        <v>Y</v>
      </c>
      <c r="AQ28" s="50" t="s">
        <v>1570</v>
      </c>
      <c r="AR28" s="50">
        <v>0.875</v>
      </c>
      <c r="AS28" s="49" t="str">
        <f>IF(AR28="NS","NS",IF(AR28&gt;AR$1,"Y","N"))</f>
        <v>Y</v>
      </c>
      <c r="AT28" s="97" t="s">
        <v>1680</v>
      </c>
    </row>
    <row r="29" spans="1:46" x14ac:dyDescent="0.3">
      <c r="A29" s="19">
        <f t="shared" si="14"/>
        <v>24</v>
      </c>
      <c r="B29" s="79" t="s">
        <v>250</v>
      </c>
      <c r="C29" s="62" t="s">
        <v>1624</v>
      </c>
      <c r="D29" s="56">
        <v>315359</v>
      </c>
      <c r="E29" s="59" t="s">
        <v>1627</v>
      </c>
      <c r="F29" s="54" t="s">
        <v>1557</v>
      </c>
      <c r="G29" s="54" t="e">
        <f>IF(COUNTIF(#REF!,"SFF Candidate")&gt;=1,"Y",
IF(COUNTIF(#REF!,"SFF")&gt;=1,"Y","N"))</f>
        <v>#REF!</v>
      </c>
      <c r="H29" s="48" t="e">
        <f>IF(OR(#REF!=1,#REF!= 1,#REF!=
1,#REF!= 1,#REF!=
1,#REF!= 1,#REF!=
1,#REF!= 1,#REF!=
1,#REF!= 1,#REF!=
1,#REF!= 1),"Y","N")</f>
        <v>#REF!</v>
      </c>
      <c r="I29" s="73" t="s">
        <v>662</v>
      </c>
      <c r="J29" s="54" t="s">
        <v>1570</v>
      </c>
      <c r="K29" s="35">
        <f>IF(VLOOKUP(D29,'Physically Restrained'!$A$1:$W$352,10,FALSE) = "*","*",IF(VLOOKUP(D29,'Physically Restrained'!$A$1:$W$352,10,FALSE) = "---","---", VLOOKUP(D29,'Physically Restrained'!$A$1:$W$352,10,FALSE)/100))</f>
        <v>0</v>
      </c>
      <c r="L29" s="35">
        <f>IF(VLOOKUP(D29,'Physically Restrained'!$A$1:$W$352,12,FALSE) = "*","*",IF(VLOOKUP(D29,'Physically Restrained'!$A$1:$W$352,12,FALSE) = "---","---", VLOOKUP(D29,'Physically Restrained'!$A$1:$W$352,12,FALSE)/100))</f>
        <v>0</v>
      </c>
      <c r="M29" s="35">
        <f>IF(VLOOKUP(D29,'Physically Restrained'!$A$1:$W$352,14,FALSE) = "*","*",IF(VLOOKUP(D29,'Physically Restrained'!$A$1:$W$352,14,FALSE) = "---","---", VLOOKUP(D29,'Physically Restrained'!$A$1:$W$352,14,FALSE)/100))</f>
        <v>0</v>
      </c>
      <c r="N29" s="35">
        <f>IF(VLOOKUP(D29,'Physically Restrained'!$A$1:$W$352,16,FALSE) = "*","*",IF(VLOOKUP(D29,'Physically Restrained'!$A$1:$W$352,16,FALSE) = "---","---", VLOOKUP(D29,'Physically Restrained'!$A$1:$W$352,16,FALSE)/100))</f>
        <v>0</v>
      </c>
      <c r="O29" s="35">
        <f t="shared" si="1"/>
        <v>0</v>
      </c>
      <c r="P29" s="49" t="str">
        <f t="shared" si="2"/>
        <v>Y</v>
      </c>
      <c r="Q29" s="35">
        <f>IF(VLOOKUP(D29,'Falls with Major Injuries'!$A$1:$W$352,10,FALSE) = "*","*",IF(VLOOKUP(D29,'Falls with Major Injuries'!$A$1:$W$352,10,FALSE) = "---","---", VLOOKUP(D29,'Falls with Major Injuries'!$A$1:$W$352,10,FALSE)/100))</f>
        <v>0</v>
      </c>
      <c r="R29" s="35">
        <f>IF(VLOOKUP(D29,'Falls with Major Injuries'!$A$1:$W$352,12,FALSE) = "*","*",IF(VLOOKUP(D29,'Falls with Major Injuries'!$A$1:$W$352,12,FALSE) = "---","---", VLOOKUP(D29,'Falls with Major Injuries'!$A$1:$W$352,12,FALSE)/100))</f>
        <v>0</v>
      </c>
      <c r="S29" s="35">
        <f>IF(VLOOKUP(D29,'Falls with Major Injuries'!$A$1:$W$352,14,FALSE) = "*","*",IF(VLOOKUP(D29,'Falls with Major Injuries'!$A$1:$W$352,14,FALSE) = "---","---", VLOOKUP(D29,'Falls with Major Injuries'!$A$1:$W$352,14,FALSE)/100))</f>
        <v>0</v>
      </c>
      <c r="T29" s="35">
        <f>IF(VLOOKUP(D29,'Falls with Major Injuries'!$A$1:$W$352,16,FALSE) = "*","*",IF(VLOOKUP(D29,'Falls with Major Injuries'!$A$1:$W$352,16,FALSE) = "---","---", VLOOKUP(D29,'Falls with Major Injuries'!$A$1:$W$352,16,FALSE)/100))</f>
        <v>1.0989000000000001E-2</v>
      </c>
      <c r="U29" s="35">
        <f t="shared" si="3"/>
        <v>2.7472500000000001E-3</v>
      </c>
      <c r="V29" s="49" t="str">
        <f t="shared" si="4"/>
        <v>Y</v>
      </c>
      <c r="W29" s="35">
        <f>IF(VLOOKUP(D29,'Antipsychotic Meds'!$A$1:$W$352,10,FALSE) = "*","*",IF(VLOOKUP(D29,'Antipsychotic Meds'!$A$1:$W$352,10,FALSE) = "---","---", VLOOKUP(D29,'Antipsychotic Meds'!$A$1:$W$352,10,FALSE)/100))</f>
        <v>7.2289199999999998E-2</v>
      </c>
      <c r="X29" s="35">
        <f>IF(VLOOKUP(D29,'Antipsychotic Meds'!$A$1:$W$352,12,FALSE) = "*","*",IF(VLOOKUP(D29,'Antipsychotic Meds'!$A$1:$W$352,12,FALSE) = "---","---", VLOOKUP(D29,'Antipsychotic Meds'!$A$1:$W$352,12,FALSE)/100))</f>
        <v>7.407409999999999E-2</v>
      </c>
      <c r="Y29" s="35">
        <f>IF(VLOOKUP(D29,'Antipsychotic Meds'!$A$1:$W$352,14,FALSE) = "*","*",IF(VLOOKUP(D29,'Antipsychotic Meds'!$A$1:$W$352,14,FALSE) = "---","---", VLOOKUP(D29,'Antipsychotic Meds'!$A$1:$W$352,14,FALSE)/100))</f>
        <v>7.3170700000000005E-2</v>
      </c>
      <c r="Z29" s="35">
        <f>IF(VLOOKUP(D29,'Antipsychotic Meds'!$A$1:$W$352,16,FALSE) = "*","*",IF(VLOOKUP(D29,'Antipsychotic Meds'!$A$1:$W$352,16,FALSE) = "---","---", VLOOKUP(D29,'Antipsychotic Meds'!$A$1:$W$352,16,FALSE)/100))</f>
        <v>7.4999999999999997E-2</v>
      </c>
      <c r="AA29" s="35">
        <f t="shared" si="5"/>
        <v>7.3633499999999991E-2</v>
      </c>
      <c r="AB29" s="49" t="str">
        <f t="shared" si="6"/>
        <v>Y</v>
      </c>
      <c r="AC29" s="35">
        <f>IF(VLOOKUP(D29,'Pressure Ulcers'!$A$1:$W$352,10,FALSE) = "*","*",IF(VLOOKUP(D29,'Pressure Ulcers'!$A$1:$W$352,10,FALSE) = "---","---", VLOOKUP(D29,'Pressure Ulcers'!$A$1:$W$352,10,FALSE)/100))</f>
        <v>7.9365100000000008E-2</v>
      </c>
      <c r="AD29" s="35">
        <f>IF(VLOOKUP(D29,'Pressure Ulcers'!$A$1:$W$352,12,FALSE) = "*","*",IF(VLOOKUP(D29,'Pressure Ulcers'!$A$1:$W$352,12,FALSE) = "---","---", VLOOKUP(D29,'Pressure Ulcers'!$A$1:$W$352,12,FALSE)/100))</f>
        <v>0.1147541</v>
      </c>
      <c r="AE29" s="35">
        <f>IF(VLOOKUP(D29,'Pressure Ulcers'!$A$1:$W$352,14,FALSE) = "*","*",IF(VLOOKUP(D29,'Pressure Ulcers'!$A$1:$W$352,14,FALSE) = "---","---", VLOOKUP(D29,'Pressure Ulcers'!$A$1:$W$352,14,FALSE)/100))</f>
        <v>0.19047619999999998</v>
      </c>
      <c r="AF29" s="35">
        <f>IF(VLOOKUP(D29,'Pressure Ulcers'!$A$1:$W$352,16,FALSE) = "*","*",IF(VLOOKUP(D29,'Pressure Ulcers'!$A$1:$W$352,16,FALSE) = "---","---", VLOOKUP(D29,'Pressure Ulcers'!$A$1:$W$352,16,FALSE)/100))</f>
        <v>0.1666667</v>
      </c>
      <c r="AG29" s="35">
        <f t="shared" si="7"/>
        <v>0.13781552499999999</v>
      </c>
      <c r="AH29" s="49" t="str">
        <f t="shared" si="8"/>
        <v>N</v>
      </c>
      <c r="AI29" s="35">
        <f>IF(VLOOKUP(D29,Influenza!$A$1:$W$352,10,FALSE) = "*","*",IF(VLOOKUP(D29,Influenza!$A$1:$W$352,10,FALSE) = "---","---", VLOOKUP(D29,Influenza!$A$1:$W$352,10,FALSE)/100))</f>
        <v>0.86111110999999996</v>
      </c>
      <c r="AJ29" s="35">
        <f>IF(VLOOKUP(D29,Influenza!$A$1:$W$352,12,FALSE) = "*","*",IF(VLOOKUP(D29,Influenza!$A$1:$W$352,12,FALSE) = "---","---", VLOOKUP(D29,Influenza!$A$1:$W$352,12,FALSE)/100))</f>
        <v>0.86111110999999996</v>
      </c>
      <c r="AK29" s="35">
        <f>IF(VLOOKUP(D29,Influenza!$A$1:$W$352,14,FALSE) = "*","*",IF(VLOOKUP(D29,Influenza!$A$1:$W$352,14,FALSE) = "---","---", VLOOKUP(D29,Influenza!$A$1:$W$352,14,FALSE)/100))</f>
        <v>0.98058252000000001</v>
      </c>
      <c r="AL29" s="35">
        <f>IF(VLOOKUP(D29,Influenza!$A$1:$W$352,16,FALSE) = "*","*",IF(VLOOKUP(D29,Influenza!$A$1:$W$352,16,FALSE) = "---","---", VLOOKUP(D29,Influenza!$A$1:$W$352,16,FALSE)/100))</f>
        <v>0.98058252000000001</v>
      </c>
      <c r="AM29" s="35">
        <f t="shared" si="9"/>
        <v>0.92084681499999999</v>
      </c>
      <c r="AN29" s="49" t="str">
        <f t="shared" si="10"/>
        <v>N</v>
      </c>
      <c r="AO29" s="35">
        <f>IF(VLOOKUP(D29,'hospitalizations per 1000'!$A$1:$Q$352,10,FALSE) = "*","*",IF(VLOOKUP(D29,'hospitalizations per 1000'!$A$1:$Q$352,10,FALSE) = "---","---", VLOOKUP(D29,'hospitalizations per 1000'!$A$1:$Q$352,10,FALSE)/100))</f>
        <v>2.7197490000000001E-2</v>
      </c>
      <c r="AP29" s="43" t="str">
        <f t="shared" si="13"/>
        <v>N</v>
      </c>
      <c r="AQ29" s="50" t="s">
        <v>1570</v>
      </c>
      <c r="AR29" s="50">
        <v>0.9</v>
      </c>
      <c r="AS29" s="49" t="str">
        <f>IF(AR29="NS","NS",IF(AR29&gt;AR$1,"Y","N"))</f>
        <v>Y</v>
      </c>
      <c r="AT29" s="97">
        <f>COUNTIF($P29:$AS29,"=Y")</f>
        <v>4</v>
      </c>
    </row>
    <row r="30" spans="1:46" ht="28.8" x14ac:dyDescent="0.3">
      <c r="A30" s="19">
        <f t="shared" si="14"/>
        <v>25</v>
      </c>
      <c r="B30" s="79" t="s">
        <v>1580</v>
      </c>
      <c r="C30" s="62" t="s">
        <v>1624</v>
      </c>
      <c r="D30" s="60">
        <v>315359</v>
      </c>
      <c r="E30" s="59" t="s">
        <v>1626</v>
      </c>
      <c r="F30" s="54" t="s">
        <v>1557</v>
      </c>
      <c r="G30" s="54" t="e">
        <f>IF(COUNTIF(#REF!,"SFF Candidate")&gt;=1,"Y",
IF(COUNTIF(#REF!,"SFF")&gt;=1,"Y","N"))</f>
        <v>#REF!</v>
      </c>
      <c r="H30" s="48" t="e">
        <f>IF(OR(#REF!=1,#REF!= 1,#REF!=
1,#REF!= 1,#REF!=
1,#REF!= 1,#REF!=
1,#REF!= 1,#REF!=
1,#REF!= 1,#REF!=
1,#REF!= 1),"Y","N")</f>
        <v>#REF!</v>
      </c>
      <c r="I30" s="73" t="s">
        <v>662</v>
      </c>
      <c r="J30" s="54" t="s">
        <v>1570</v>
      </c>
      <c r="K30" s="35">
        <f>IF(VLOOKUP(D30,'Physically Restrained'!$A$1:$W$352,10,FALSE) = "*","*",IF(VLOOKUP(D30,'Physically Restrained'!$A$1:$W$352,10,FALSE) = "---","---", VLOOKUP(D30,'Physically Restrained'!$A$1:$W$352,10,FALSE)/100))</f>
        <v>0</v>
      </c>
      <c r="L30" s="35">
        <f>IF(VLOOKUP(D30,'Physically Restrained'!$A$1:$W$352,12,FALSE) = "*","*",IF(VLOOKUP(D30,'Physically Restrained'!$A$1:$W$352,12,FALSE) = "---","---", VLOOKUP(D30,'Physically Restrained'!$A$1:$W$352,12,FALSE)/100))</f>
        <v>0</v>
      </c>
      <c r="M30" s="35">
        <f>IF(VLOOKUP(D30,'Physically Restrained'!$A$1:$W$352,14,FALSE) = "*","*",IF(VLOOKUP(D30,'Physically Restrained'!$A$1:$W$352,14,FALSE) = "---","---", VLOOKUP(D30,'Physically Restrained'!$A$1:$W$352,14,FALSE)/100))</f>
        <v>0</v>
      </c>
      <c r="N30" s="35">
        <f>IF(VLOOKUP(D30,'Physically Restrained'!$A$1:$W$352,16,FALSE) = "*","*",IF(VLOOKUP(D30,'Physically Restrained'!$A$1:$W$352,16,FALSE) = "---","---", VLOOKUP(D30,'Physically Restrained'!$A$1:$W$352,16,FALSE)/100))</f>
        <v>0</v>
      </c>
      <c r="O30" s="35">
        <f t="shared" si="1"/>
        <v>0</v>
      </c>
      <c r="P30" s="49" t="str">
        <f t="shared" si="2"/>
        <v>Y</v>
      </c>
      <c r="Q30" s="35">
        <f>IF(VLOOKUP(D30,'Falls with Major Injuries'!$A$1:$W$352,10,FALSE) = "*","*",IF(VLOOKUP(D30,'Falls with Major Injuries'!$A$1:$W$352,10,FALSE) = "---","---", VLOOKUP(D30,'Falls with Major Injuries'!$A$1:$W$352,10,FALSE)/100))</f>
        <v>0</v>
      </c>
      <c r="R30" s="35">
        <f>IF(VLOOKUP(D30,'Falls with Major Injuries'!$A$1:$W$352,12,FALSE) = "*","*",IF(VLOOKUP(D30,'Falls with Major Injuries'!$A$1:$W$352,12,FALSE) = "---","---", VLOOKUP(D30,'Falls with Major Injuries'!$A$1:$W$352,12,FALSE)/100))</f>
        <v>0</v>
      </c>
      <c r="S30" s="35">
        <f>IF(VLOOKUP(D30,'Falls with Major Injuries'!$A$1:$W$352,14,FALSE) = "*","*",IF(VLOOKUP(D30,'Falls with Major Injuries'!$A$1:$W$352,14,FALSE) = "---","---", VLOOKUP(D30,'Falls with Major Injuries'!$A$1:$W$352,14,FALSE)/100))</f>
        <v>0</v>
      </c>
      <c r="T30" s="35">
        <f>IF(VLOOKUP(D30,'Falls with Major Injuries'!$A$1:$W$352,16,FALSE) = "*","*",IF(VLOOKUP(D30,'Falls with Major Injuries'!$A$1:$W$352,16,FALSE) = "---","---", VLOOKUP(D30,'Falls with Major Injuries'!$A$1:$W$352,16,FALSE)/100))</f>
        <v>1.0989000000000001E-2</v>
      </c>
      <c r="U30" s="35">
        <f t="shared" si="3"/>
        <v>2.7472500000000001E-3</v>
      </c>
      <c r="V30" s="49" t="str">
        <f t="shared" si="4"/>
        <v>Y</v>
      </c>
      <c r="W30" s="35">
        <f>IF(VLOOKUP(D30,'Antipsychotic Meds'!$A$1:$W$352,10,FALSE) = "*","*",IF(VLOOKUP(D30,'Antipsychotic Meds'!$A$1:$W$352,10,FALSE) = "---","---", VLOOKUP(D30,'Antipsychotic Meds'!$A$1:$W$352,10,FALSE)/100))</f>
        <v>7.2289199999999998E-2</v>
      </c>
      <c r="X30" s="35">
        <f>IF(VLOOKUP(D30,'Antipsychotic Meds'!$A$1:$W$352,12,FALSE) = "*","*",IF(VLOOKUP(D30,'Antipsychotic Meds'!$A$1:$W$352,12,FALSE) = "---","---", VLOOKUP(D30,'Antipsychotic Meds'!$A$1:$W$352,12,FALSE)/100))</f>
        <v>7.407409999999999E-2</v>
      </c>
      <c r="Y30" s="35">
        <f>IF(VLOOKUP(D30,'Antipsychotic Meds'!$A$1:$W$352,14,FALSE) = "*","*",IF(VLOOKUP(D30,'Antipsychotic Meds'!$A$1:$W$352,14,FALSE) = "---","---", VLOOKUP(D30,'Antipsychotic Meds'!$A$1:$W$352,14,FALSE)/100))</f>
        <v>7.3170700000000005E-2</v>
      </c>
      <c r="Z30" s="35">
        <f>IF(VLOOKUP(D30,'Antipsychotic Meds'!$A$1:$W$352,16,FALSE) = "*","*",IF(VLOOKUP(D30,'Antipsychotic Meds'!$A$1:$W$352,16,FALSE) = "---","---", VLOOKUP(D30,'Antipsychotic Meds'!$A$1:$W$352,16,FALSE)/100))</f>
        <v>7.4999999999999997E-2</v>
      </c>
      <c r="AA30" s="35">
        <f t="shared" si="5"/>
        <v>7.3633499999999991E-2</v>
      </c>
      <c r="AB30" s="49" t="str">
        <f t="shared" si="6"/>
        <v>Y</v>
      </c>
      <c r="AC30" s="35">
        <f>IF(VLOOKUP(D30,'Pressure Ulcers'!$A$1:$W$352,10,FALSE) = "*","*",IF(VLOOKUP(D30,'Pressure Ulcers'!$A$1:$W$352,10,FALSE) = "---","---", VLOOKUP(D30,'Pressure Ulcers'!$A$1:$W$352,10,FALSE)/100))</f>
        <v>7.9365100000000008E-2</v>
      </c>
      <c r="AD30" s="35">
        <f>IF(VLOOKUP(D30,'Pressure Ulcers'!$A$1:$W$352,12,FALSE) = "*","*",IF(VLOOKUP(D30,'Pressure Ulcers'!$A$1:$W$352,12,FALSE) = "---","---", VLOOKUP(D30,'Pressure Ulcers'!$A$1:$W$352,12,FALSE)/100))</f>
        <v>0.1147541</v>
      </c>
      <c r="AE30" s="35">
        <f>IF(VLOOKUP(D30,'Pressure Ulcers'!$A$1:$W$352,14,FALSE) = "*","*",IF(VLOOKUP(D30,'Pressure Ulcers'!$A$1:$W$352,14,FALSE) = "---","---", VLOOKUP(D30,'Pressure Ulcers'!$A$1:$W$352,14,FALSE)/100))</f>
        <v>0.19047619999999998</v>
      </c>
      <c r="AF30" s="35">
        <f>IF(VLOOKUP(D30,'Pressure Ulcers'!$A$1:$W$352,16,FALSE) = "*","*",IF(VLOOKUP(D30,'Pressure Ulcers'!$A$1:$W$352,16,FALSE) = "---","---", VLOOKUP(D30,'Pressure Ulcers'!$A$1:$W$352,16,FALSE)/100))</f>
        <v>0.1666667</v>
      </c>
      <c r="AG30" s="35">
        <f t="shared" si="7"/>
        <v>0.13781552499999999</v>
      </c>
      <c r="AH30" s="49" t="str">
        <f t="shared" si="8"/>
        <v>N</v>
      </c>
      <c r="AI30" s="35">
        <f>IF(VLOOKUP(D30,Influenza!$A$1:$W$352,10,FALSE) = "*","*",IF(VLOOKUP(D30,Influenza!$A$1:$W$352,10,FALSE) = "---","---", VLOOKUP(D30,Influenza!$A$1:$W$352,10,FALSE)/100))</f>
        <v>0.86111110999999996</v>
      </c>
      <c r="AJ30" s="35">
        <f>IF(VLOOKUP(D30,Influenza!$A$1:$W$352,12,FALSE) = "*","*",IF(VLOOKUP(D30,Influenza!$A$1:$W$352,12,FALSE) = "---","---", VLOOKUP(D30,Influenza!$A$1:$W$352,12,FALSE)/100))</f>
        <v>0.86111110999999996</v>
      </c>
      <c r="AK30" s="35">
        <f>IF(VLOOKUP(D30,Influenza!$A$1:$W$352,14,FALSE) = "*","*",IF(VLOOKUP(D30,Influenza!$A$1:$W$352,14,FALSE) = "---","---", VLOOKUP(D30,Influenza!$A$1:$W$352,14,FALSE)/100))</f>
        <v>0.98058252000000001</v>
      </c>
      <c r="AL30" s="35">
        <f>IF(VLOOKUP(D30,Influenza!$A$1:$W$352,16,FALSE) = "*","*",IF(VLOOKUP(D30,Influenza!$A$1:$W$352,16,FALSE) = "---","---", VLOOKUP(D30,Influenza!$A$1:$W$352,16,FALSE)/100))</f>
        <v>0.98058252000000001</v>
      </c>
      <c r="AM30" s="35">
        <f t="shared" si="9"/>
        <v>0.92084681499999999</v>
      </c>
      <c r="AN30" s="49" t="str">
        <f t="shared" si="10"/>
        <v>N</v>
      </c>
      <c r="AO30" s="35">
        <f>IF(VLOOKUP(D30,'hospitalizations per 1000'!$A$1:$Q$352,10,FALSE) = "*","*",IF(VLOOKUP(D30,'hospitalizations per 1000'!$A$1:$Q$352,10,FALSE) = "---","---", VLOOKUP(D30,'hospitalizations per 1000'!$A$1:$Q$352,10,FALSE)/100))</f>
        <v>2.7197490000000001E-2</v>
      </c>
      <c r="AP30" s="43" t="str">
        <f t="shared" si="13"/>
        <v>N</v>
      </c>
      <c r="AQ30" s="50" t="s">
        <v>1570</v>
      </c>
      <c r="AR30" s="50">
        <v>0.9</v>
      </c>
      <c r="AS30" s="49" t="str">
        <f>IF(AR30="NS","NS",IF(AR30&gt;AR$1,"Y","N"))</f>
        <v>Y</v>
      </c>
      <c r="AT30" s="97">
        <f>COUNTIF($P30:$AS30,"=Y")</f>
        <v>4</v>
      </c>
    </row>
    <row r="31" spans="1:46" x14ac:dyDescent="0.3">
      <c r="A31" s="19">
        <f t="shared" si="14"/>
        <v>26</v>
      </c>
      <c r="B31" s="52" t="s">
        <v>251</v>
      </c>
      <c r="C31" s="57"/>
      <c r="D31" s="56">
        <v>315314</v>
      </c>
      <c r="E31" s="59" t="s">
        <v>155</v>
      </c>
      <c r="F31" s="54" t="s">
        <v>1557</v>
      </c>
      <c r="G31" s="54" t="e">
        <f>IF(COUNTIF(#REF!,"SFF Candidate")&gt;=1,"Y",
IF(COUNTIF(#REF!,"SFF")&gt;=1,"Y","N"))</f>
        <v>#REF!</v>
      </c>
      <c r="H31" s="48" t="e">
        <f>IF(OR(#REF!=1,#REF!= 1,#REF!=
1,#REF!= 1,#REF!=
1,#REF!= 1,#REF!=
1,#REF!= 1,#REF!=
1,#REF!= 1,#REF!=
1,#REF!= 1),"Y","N")</f>
        <v>#REF!</v>
      </c>
      <c r="I31" s="48" t="s">
        <v>662</v>
      </c>
      <c r="J31" s="54" t="s">
        <v>1570</v>
      </c>
      <c r="K31" s="35">
        <f>IF(VLOOKUP(D31,'Physically Restrained'!$A$1:$W$352,10,FALSE) = "*","*",IF(VLOOKUP(D31,'Physically Restrained'!$A$1:$W$352,10,FALSE) = "---","---", VLOOKUP(D31,'Physically Restrained'!$A$1:$W$352,10,FALSE)/100))</f>
        <v>0</v>
      </c>
      <c r="L31" s="35">
        <f>IF(VLOOKUP(D31,'Physically Restrained'!$A$1:$W$352,12,FALSE) = "*","*",IF(VLOOKUP(D31,'Physically Restrained'!$A$1:$W$352,12,FALSE) = "---","---", VLOOKUP(D31,'Physically Restrained'!$A$1:$W$352,12,FALSE)/100))</f>
        <v>0</v>
      </c>
      <c r="M31" s="35">
        <f>IF(VLOOKUP(D31,'Physically Restrained'!$A$1:$W$352,14,FALSE) = "*","*",IF(VLOOKUP(D31,'Physically Restrained'!$A$1:$W$352,14,FALSE) = "---","---", VLOOKUP(D31,'Physically Restrained'!$A$1:$W$352,14,FALSE)/100))</f>
        <v>0</v>
      </c>
      <c r="N31" s="35">
        <f>IF(VLOOKUP(D31,'Physically Restrained'!$A$1:$W$352,16,FALSE) = "*","*",IF(VLOOKUP(D31,'Physically Restrained'!$A$1:$W$352,16,FALSE) = "---","---", VLOOKUP(D31,'Physically Restrained'!$A$1:$W$352,16,FALSE)/100))</f>
        <v>0</v>
      </c>
      <c r="O31" s="35">
        <f t="shared" si="1"/>
        <v>0</v>
      </c>
      <c r="P31" s="49" t="str">
        <f t="shared" si="2"/>
        <v>Y</v>
      </c>
      <c r="Q31" s="35">
        <f>IF(VLOOKUP(D31,'Falls with Major Injuries'!$A$1:$W$352,10,FALSE) = "*","*",IF(VLOOKUP(D31,'Falls with Major Injuries'!$A$1:$W$352,10,FALSE) = "---","---", VLOOKUP(D31,'Falls with Major Injuries'!$A$1:$W$352,10,FALSE)/100))</f>
        <v>1.7391300000000002E-2</v>
      </c>
      <c r="R31" s="35">
        <f>IF(VLOOKUP(D31,'Falls with Major Injuries'!$A$1:$W$352,12,FALSE) = "*","*",IF(VLOOKUP(D31,'Falls with Major Injuries'!$A$1:$W$352,12,FALSE) = "---","---", VLOOKUP(D31,'Falls with Major Injuries'!$A$1:$W$352,12,FALSE)/100))</f>
        <v>0</v>
      </c>
      <c r="S31" s="35">
        <f>IF(VLOOKUP(D31,'Falls with Major Injuries'!$A$1:$W$352,14,FALSE) = "*","*",IF(VLOOKUP(D31,'Falls with Major Injuries'!$A$1:$W$352,14,FALSE) = "---","---", VLOOKUP(D31,'Falls with Major Injuries'!$A$1:$W$352,14,FALSE)/100))</f>
        <v>0</v>
      </c>
      <c r="T31" s="35">
        <f>IF(VLOOKUP(D31,'Falls with Major Injuries'!$A$1:$W$352,16,FALSE) = "*","*",IF(VLOOKUP(D31,'Falls with Major Injuries'!$A$1:$W$352,16,FALSE) = "---","---", VLOOKUP(D31,'Falls with Major Injuries'!$A$1:$W$352,16,FALSE)/100))</f>
        <v>8.0000000000000002E-3</v>
      </c>
      <c r="U31" s="35">
        <f t="shared" si="3"/>
        <v>6.3478250000000005E-3</v>
      </c>
      <c r="V31" s="49" t="str">
        <f t="shared" si="4"/>
        <v>Y</v>
      </c>
      <c r="W31" s="35">
        <f>IF(VLOOKUP(D31,'Antipsychotic Meds'!$A$1:$W$352,10,FALSE) = "*","*",IF(VLOOKUP(D31,'Antipsychotic Meds'!$A$1:$W$352,10,FALSE) = "---","---", VLOOKUP(D31,'Antipsychotic Meds'!$A$1:$W$352,10,FALSE)/100))</f>
        <v>0.10227270000000001</v>
      </c>
      <c r="X31" s="35">
        <f>IF(VLOOKUP(D31,'Antipsychotic Meds'!$A$1:$W$352,12,FALSE) = "*","*",IF(VLOOKUP(D31,'Antipsychotic Meds'!$A$1:$W$352,12,FALSE) = "---","---", VLOOKUP(D31,'Antipsychotic Meds'!$A$1:$W$352,12,FALSE)/100))</f>
        <v>0.1546392</v>
      </c>
      <c r="Y31" s="35">
        <f>IF(VLOOKUP(D31,'Antipsychotic Meds'!$A$1:$W$352,14,FALSE) = "*","*",IF(VLOOKUP(D31,'Antipsychotic Meds'!$A$1:$W$352,14,FALSE) = "---","---", VLOOKUP(D31,'Antipsychotic Meds'!$A$1:$W$352,14,FALSE)/100))</f>
        <v>9.5744700000000002E-2</v>
      </c>
      <c r="Z31" s="35">
        <f>IF(VLOOKUP(D31,'Antipsychotic Meds'!$A$1:$W$352,16,FALSE) = "*","*",IF(VLOOKUP(D31,'Antipsychotic Meds'!$A$1:$W$352,16,FALSE) = "---","---", VLOOKUP(D31,'Antipsychotic Meds'!$A$1:$W$352,16,FALSE)/100))</f>
        <v>8.3333299999999999E-2</v>
      </c>
      <c r="AA31" s="35">
        <f t="shared" si="5"/>
        <v>0.10899747500000001</v>
      </c>
      <c r="AB31" s="49" t="str">
        <f t="shared" si="6"/>
        <v>N</v>
      </c>
      <c r="AC31" s="35">
        <f>IF(VLOOKUP(D31,'Pressure Ulcers'!$A$1:$W$352,10,FALSE) = "*","*",IF(VLOOKUP(D31,'Pressure Ulcers'!$A$1:$W$352,10,FALSE) = "---","---", VLOOKUP(D31,'Pressure Ulcers'!$A$1:$W$352,10,FALSE)/100))</f>
        <v>7.0175399999999999E-2</v>
      </c>
      <c r="AD31" s="35">
        <f>IF(VLOOKUP(D31,'Pressure Ulcers'!$A$1:$W$352,12,FALSE) = "*","*",IF(VLOOKUP(D31,'Pressure Ulcers'!$A$1:$W$352,12,FALSE) = "---","---", VLOOKUP(D31,'Pressure Ulcers'!$A$1:$W$352,12,FALSE)/100))</f>
        <v>0.125</v>
      </c>
      <c r="AE31" s="35">
        <f>IF(VLOOKUP(D31,'Pressure Ulcers'!$A$1:$W$352,14,FALSE) = "*","*",IF(VLOOKUP(D31,'Pressure Ulcers'!$A$1:$W$352,14,FALSE) = "---","---", VLOOKUP(D31,'Pressure Ulcers'!$A$1:$W$352,14,FALSE)/100))</f>
        <v>0.10344829999999999</v>
      </c>
      <c r="AF31" s="35">
        <f>IF(VLOOKUP(D31,'Pressure Ulcers'!$A$1:$W$352,16,FALSE) = "*","*",IF(VLOOKUP(D31,'Pressure Ulcers'!$A$1:$W$352,16,FALSE) = "---","---", VLOOKUP(D31,'Pressure Ulcers'!$A$1:$W$352,16,FALSE)/100))</f>
        <v>0.15</v>
      </c>
      <c r="AG31" s="35">
        <f t="shared" si="7"/>
        <v>0.11215592499999999</v>
      </c>
      <c r="AH31" s="49" t="str">
        <f t="shared" si="8"/>
        <v>N</v>
      </c>
      <c r="AI31" s="35">
        <f>IF(VLOOKUP(D31,Influenza!$A$1:$W$352,10,FALSE) = "*","*",IF(VLOOKUP(D31,Influenza!$A$1:$W$352,10,FALSE) = "---","---", VLOOKUP(D31,Influenza!$A$1:$W$352,10,FALSE)/100))</f>
        <v>0.97599999999999998</v>
      </c>
      <c r="AJ31" s="35">
        <f>IF(VLOOKUP(D31,Influenza!$A$1:$W$352,12,FALSE) = "*","*",IF(VLOOKUP(D31,Influenza!$A$1:$W$352,12,FALSE) = "---","---", VLOOKUP(D31,Influenza!$A$1:$W$352,12,FALSE)/100))</f>
        <v>0.97599999999999998</v>
      </c>
      <c r="AK31" s="35">
        <f>IF(VLOOKUP(D31,Influenza!$A$1:$W$352,14,FALSE) = "*","*",IF(VLOOKUP(D31,Influenza!$A$1:$W$352,14,FALSE) = "---","---", VLOOKUP(D31,Influenza!$A$1:$W$352,14,FALSE)/100))</f>
        <v>1</v>
      </c>
      <c r="AL31" s="35">
        <f>IF(VLOOKUP(D31,Influenza!$A$1:$W$352,16,FALSE) = "*","*",IF(VLOOKUP(D31,Influenza!$A$1:$W$352,16,FALSE) = "---","---", VLOOKUP(D31,Influenza!$A$1:$W$352,16,FALSE)/100))</f>
        <v>1</v>
      </c>
      <c r="AM31" s="35">
        <f t="shared" si="9"/>
        <v>0.98799999999999999</v>
      </c>
      <c r="AN31" s="49" t="str">
        <f t="shared" si="10"/>
        <v>Y</v>
      </c>
      <c r="AO31" s="35">
        <f>IF(VLOOKUP(D31,'hospitalizations per 1000'!$A$1:$Q$352,10,FALSE) = "*","*",IF(VLOOKUP(D31,'hospitalizations per 1000'!$A$1:$Q$352,10,FALSE) = "---","---", VLOOKUP(D31,'hospitalizations per 1000'!$A$1:$Q$352,10,FALSE)/100))</f>
        <v>1.0512200000000001E-2</v>
      </c>
      <c r="AP31" s="43" t="str">
        <f t="shared" si="13"/>
        <v>Y</v>
      </c>
      <c r="AQ31" s="50" t="s">
        <v>1570</v>
      </c>
      <c r="AR31" s="50">
        <v>0.88500000000000001</v>
      </c>
      <c r="AS31" s="49" t="str">
        <f>IF(AR31="NS","NS",IF(AR31&gt;AR$1,"Y","N"))</f>
        <v>Y</v>
      </c>
      <c r="AT31" s="97">
        <f>COUNTIF($P31:$AS31,"=Y")</f>
        <v>5</v>
      </c>
    </row>
    <row r="32" spans="1:46" ht="28.8" x14ac:dyDescent="0.3">
      <c r="A32" s="78">
        <v>27</v>
      </c>
      <c r="B32" s="79" t="s">
        <v>1648</v>
      </c>
      <c r="C32" s="88" t="s">
        <v>1647</v>
      </c>
      <c r="D32" s="81">
        <v>315248</v>
      </c>
      <c r="E32" s="70">
        <v>572195</v>
      </c>
      <c r="F32" s="54" t="s">
        <v>662</v>
      </c>
      <c r="G32" s="54" t="e">
        <f>IF(COUNTIF(#REF!,"SFF Candidate")&gt;=1,"Y",
IF(COUNTIF(#REF!,"SFF")&gt;=1,"Y","N"))</f>
        <v>#REF!</v>
      </c>
      <c r="H32" s="48" t="e">
        <f>IF(OR(#REF!=1,#REF!= 1,#REF!=
1,#REF!= 1,#REF!=
1,#REF!= 1,#REF!=
1,#REF!= 1,#REF!=
1,#REF!= 1,#REF!=
1,#REF!= 1),"Y","N")</f>
        <v>#REF!</v>
      </c>
      <c r="I32" s="73" t="s">
        <v>1557</v>
      </c>
      <c r="J32" s="54" t="s">
        <v>1571</v>
      </c>
      <c r="K32" s="35">
        <v>0</v>
      </c>
      <c r="L32" s="35">
        <v>0</v>
      </c>
      <c r="M32" s="35" t="s">
        <v>1573</v>
      </c>
      <c r="N32" s="35" t="s">
        <v>1573</v>
      </c>
      <c r="O32" s="35">
        <v>0</v>
      </c>
      <c r="P32" s="49" t="s">
        <v>662</v>
      </c>
      <c r="Q32" s="35">
        <v>2.3599999999999999E-2</v>
      </c>
      <c r="R32" s="35">
        <v>2.3E-2</v>
      </c>
      <c r="S32" s="35" t="s">
        <v>1573</v>
      </c>
      <c r="T32" s="35" t="s">
        <v>1573</v>
      </c>
      <c r="U32" s="35">
        <v>2.3300000000000001E-2</v>
      </c>
      <c r="V32" s="49" t="s">
        <v>662</v>
      </c>
      <c r="W32" s="35">
        <v>0.495</v>
      </c>
      <c r="X32" s="35">
        <v>0.50939999999999996</v>
      </c>
      <c r="Y32" s="35" t="s">
        <v>1573</v>
      </c>
      <c r="Z32" s="35" t="s">
        <v>1573</v>
      </c>
      <c r="AA32" s="35">
        <v>0.50219999999999998</v>
      </c>
      <c r="AB32" s="49" t="s">
        <v>662</v>
      </c>
      <c r="AC32" s="35">
        <v>4.1200000000000001E-2</v>
      </c>
      <c r="AD32" s="35">
        <v>3.2300000000000002E-2</v>
      </c>
      <c r="AE32" s="35" t="s">
        <v>1573</v>
      </c>
      <c r="AF32" s="35" t="s">
        <v>1573</v>
      </c>
      <c r="AG32" s="35">
        <v>3.6700000000000003E-2</v>
      </c>
      <c r="AH32" s="49" t="s">
        <v>1557</v>
      </c>
      <c r="AI32" s="35">
        <v>0.91139999999999999</v>
      </c>
      <c r="AJ32" s="35">
        <v>0.91139999999999999</v>
      </c>
      <c r="AK32" s="35" t="s">
        <v>1573</v>
      </c>
      <c r="AL32" s="35" t="s">
        <v>1573</v>
      </c>
      <c r="AM32" s="35">
        <v>0.91139999999999999</v>
      </c>
      <c r="AN32" s="49" t="s">
        <v>662</v>
      </c>
      <c r="AO32" s="35" t="s">
        <v>1573</v>
      </c>
      <c r="AP32" s="49" t="s">
        <v>662</v>
      </c>
      <c r="AQ32" s="50" t="s">
        <v>1571</v>
      </c>
      <c r="AR32" s="50" t="s">
        <v>1573</v>
      </c>
      <c r="AS32" s="49" t="s">
        <v>662</v>
      </c>
      <c r="AT32" s="97" t="s">
        <v>1680</v>
      </c>
    </row>
    <row r="33" spans="1:46" x14ac:dyDescent="0.3">
      <c r="A33" s="19">
        <f t="shared" ref="A33:A64" si="15">ROW()-5</f>
        <v>28</v>
      </c>
      <c r="B33" s="52" t="s">
        <v>252</v>
      </c>
      <c r="C33" s="51"/>
      <c r="D33" s="56">
        <v>315292</v>
      </c>
      <c r="E33" s="59" t="s">
        <v>22</v>
      </c>
      <c r="F33" s="54" t="s">
        <v>1557</v>
      </c>
      <c r="G33" s="54" t="e">
        <f>IF(COUNTIF(#REF!,"SFF Candidate")&gt;=1,"Y",
IF(COUNTIF(#REF!,"SFF")&gt;=1,"Y","N"))</f>
        <v>#REF!</v>
      </c>
      <c r="H33" s="48" t="e">
        <f>IF(OR(#REF!=1,#REF!= 1,#REF!=
1,#REF!= 1,#REF!=
1,#REF!= 1,#REF!=
1,#REF!= 1,#REF!=
1,#REF!= 1,#REF!=
1,#REF!= 1),"Y","N")</f>
        <v>#REF!</v>
      </c>
      <c r="I33" s="48" t="s">
        <v>662</v>
      </c>
      <c r="J33" s="54" t="s">
        <v>1570</v>
      </c>
      <c r="K33" s="35">
        <f>IF(VLOOKUP(D33,'Physically Restrained'!$A$1:$W$352,10,FALSE) = "*","*",IF(VLOOKUP(D33,'Physically Restrained'!$A$1:$W$352,10,FALSE) = "---","---", VLOOKUP(D33,'Physically Restrained'!$A$1:$W$352,10,FALSE)/100))</f>
        <v>0</v>
      </c>
      <c r="L33" s="35">
        <f>IF(VLOOKUP(D33,'Physically Restrained'!$A$1:$W$352,12,FALSE) = "*","*",IF(VLOOKUP(D33,'Physically Restrained'!$A$1:$W$352,12,FALSE) = "---","---", VLOOKUP(D33,'Physically Restrained'!$A$1:$W$352,12,FALSE)/100))</f>
        <v>0</v>
      </c>
      <c r="M33" s="35">
        <f>IF(VLOOKUP(D33,'Physically Restrained'!$A$1:$W$352,14,FALSE) = "*","*",IF(VLOOKUP(D33,'Physically Restrained'!$A$1:$W$352,14,FALSE) = "---","---", VLOOKUP(D33,'Physically Restrained'!$A$1:$W$352,14,FALSE)/100))</f>
        <v>0</v>
      </c>
      <c r="N33" s="35">
        <f>IF(VLOOKUP(D33,'Physically Restrained'!$A$1:$W$352,16,FALSE) = "*","*",IF(VLOOKUP(D33,'Physically Restrained'!$A$1:$W$352,16,FALSE) = "---","---", VLOOKUP(D33,'Physically Restrained'!$A$1:$W$352,16,FALSE)/100))</f>
        <v>0</v>
      </c>
      <c r="O33" s="35">
        <f t="shared" ref="O33:O64" si="16">IF(COUNTIF(K33:N33,"---")&gt;=1,"---",IF(COUNTIF(K33:N33,"*")=4,"*",AVERAGE(K33:N33)))</f>
        <v>0</v>
      </c>
      <c r="P33" s="49" t="str">
        <f t="shared" ref="P33:P48" si="17">IF(O33="*","*",IF(O33="---","---",IF(O33&lt;O$1,"Y","N")))</f>
        <v>Y</v>
      </c>
      <c r="Q33" s="35">
        <f>IF(VLOOKUP(D33,'Falls with Major Injuries'!$A$1:$W$352,10,FALSE) = "*","*",IF(VLOOKUP(D33,'Falls with Major Injuries'!$A$1:$W$352,10,FALSE) = "---","---", VLOOKUP(D33,'Falls with Major Injuries'!$A$1:$W$352,10,FALSE)/100))</f>
        <v>8.6956500000000006E-2</v>
      </c>
      <c r="R33" s="35">
        <f>IF(VLOOKUP(D33,'Falls with Major Injuries'!$A$1:$W$352,12,FALSE) = "*","*",IF(VLOOKUP(D33,'Falls with Major Injuries'!$A$1:$W$352,12,FALSE) = "---","---", VLOOKUP(D33,'Falls with Major Injuries'!$A$1:$W$352,12,FALSE)/100))</f>
        <v>4.1666700000000001E-2</v>
      </c>
      <c r="S33" s="35">
        <f>IF(VLOOKUP(D33,'Falls with Major Injuries'!$A$1:$W$352,14,FALSE) = "*","*",IF(VLOOKUP(D33,'Falls with Major Injuries'!$A$1:$W$352,14,FALSE) = "---","---", VLOOKUP(D33,'Falls with Major Injuries'!$A$1:$W$352,14,FALSE)/100))</f>
        <v>0</v>
      </c>
      <c r="T33" s="35">
        <f>IF(VLOOKUP(D33,'Falls with Major Injuries'!$A$1:$W$352,16,FALSE) = "*","*",IF(VLOOKUP(D33,'Falls with Major Injuries'!$A$1:$W$352,16,FALSE) = "---","---", VLOOKUP(D33,'Falls with Major Injuries'!$A$1:$W$352,16,FALSE)/100))</f>
        <v>3.5714299999999997E-2</v>
      </c>
      <c r="U33" s="35">
        <f t="shared" ref="U33:U64" si="18">IF(COUNTIF(Q33:T33,"---")&gt;=1,"---",IF(COUNTIF(Q33:T33,"*")=4,"*",AVERAGE(Q33:T33)))</f>
        <v>4.1084374999999999E-2</v>
      </c>
      <c r="V33" s="49" t="str">
        <f t="shared" ref="V33:V48" si="19">IF(U33="*","*",IF(U33="---","---",IF(U33&lt;U$1,"Y","N")))</f>
        <v>N</v>
      </c>
      <c r="W33" s="35">
        <f>IF(VLOOKUP(D33,'Antipsychotic Meds'!$A$1:$W$352,10,FALSE) = "*","*",IF(VLOOKUP(D33,'Antipsychotic Meds'!$A$1:$W$352,10,FALSE) = "---","---", VLOOKUP(D33,'Antipsychotic Meds'!$A$1:$W$352,10,FALSE)/100))</f>
        <v>0.21739129999999998</v>
      </c>
      <c r="X33" s="35">
        <f>IF(VLOOKUP(D33,'Antipsychotic Meds'!$A$1:$W$352,12,FALSE) = "*","*",IF(VLOOKUP(D33,'Antipsychotic Meds'!$A$1:$W$352,12,FALSE) = "---","---", VLOOKUP(D33,'Antipsychotic Meds'!$A$1:$W$352,12,FALSE)/100))</f>
        <v>0.25</v>
      </c>
      <c r="Y33" s="35">
        <f>IF(VLOOKUP(D33,'Antipsychotic Meds'!$A$1:$W$352,14,FALSE) = "*","*",IF(VLOOKUP(D33,'Antipsychotic Meds'!$A$1:$W$352,14,FALSE) = "---","---", VLOOKUP(D33,'Antipsychotic Meds'!$A$1:$W$352,14,FALSE)/100))</f>
        <v>0.18518519999999999</v>
      </c>
      <c r="Z33" s="35">
        <f>IF(VLOOKUP(D33,'Antipsychotic Meds'!$A$1:$W$352,16,FALSE) = "*","*",IF(VLOOKUP(D33,'Antipsychotic Meds'!$A$1:$W$352,16,FALSE) = "---","---", VLOOKUP(D33,'Antipsychotic Meds'!$A$1:$W$352,16,FALSE)/100))</f>
        <v>0.14285709999999999</v>
      </c>
      <c r="AA33" s="35">
        <f t="shared" ref="AA33:AA64" si="20">IF(COUNTIF(W33:Z33,"---")&gt;=1,"---",IF(COUNTIF(W33:Z33,"*")=4,"*",AVERAGE(W33:Z33)))</f>
        <v>0.19885839999999996</v>
      </c>
      <c r="AB33" s="49" t="str">
        <f t="shared" ref="AB33:AB48" si="21">IF(AA33="*","*",IF(AA33="---","---",IF(AA33&lt;AA$1,"Y","N")))</f>
        <v>N</v>
      </c>
      <c r="AC33" s="35" t="str">
        <f>IF(VLOOKUP(D33,'Pressure Ulcers'!$A$1:$W$352,10,FALSE) = "*","*",IF(VLOOKUP(D33,'Pressure Ulcers'!$A$1:$W$352,10,FALSE) = "---","---", VLOOKUP(D33,'Pressure Ulcers'!$A$1:$W$352,10,FALSE)/100))</f>
        <v>*</v>
      </c>
      <c r="AD33" s="35" t="str">
        <f>IF(VLOOKUP(D33,'Pressure Ulcers'!$A$1:$W$352,12,FALSE) = "*","*",IF(VLOOKUP(D33,'Pressure Ulcers'!$A$1:$W$352,12,FALSE) = "---","---", VLOOKUP(D33,'Pressure Ulcers'!$A$1:$W$352,12,FALSE)/100))</f>
        <v>*</v>
      </c>
      <c r="AE33" s="35" t="str">
        <f>IF(VLOOKUP(D33,'Pressure Ulcers'!$A$1:$W$352,14,FALSE) = "*","*",IF(VLOOKUP(D33,'Pressure Ulcers'!$A$1:$W$352,14,FALSE) = "---","---", VLOOKUP(D33,'Pressure Ulcers'!$A$1:$W$352,14,FALSE)/100))</f>
        <v>*</v>
      </c>
      <c r="AF33" s="35">
        <f>IF(VLOOKUP(D33,'Pressure Ulcers'!$A$1:$W$352,16,FALSE) = "*","*",IF(VLOOKUP(D33,'Pressure Ulcers'!$A$1:$W$352,16,FALSE) = "---","---", VLOOKUP(D33,'Pressure Ulcers'!$A$1:$W$352,16,FALSE)/100))</f>
        <v>4.7618999999999995E-2</v>
      </c>
      <c r="AG33" s="35">
        <f t="shared" ref="AG33:AG64" si="22">IF(COUNTIF(AC33:AF33,"---")&gt;=1,"---",IF(COUNTIF(AC33:AF33,"*")=4,"*",AVERAGE(AC33:AF33)))</f>
        <v>4.7618999999999995E-2</v>
      </c>
      <c r="AH33" s="49" t="str">
        <f t="shared" ref="AH33:AH47" si="23">IF(AG33="*","*",IF(AG33="---","---",IF(AG33&lt;AG$1,"Y","N")))</f>
        <v>Y</v>
      </c>
      <c r="AI33" s="35">
        <f>IF(VLOOKUP(D33,Influenza!$A$1:$W$352,10,FALSE) = "*","*",IF(VLOOKUP(D33,Influenza!$A$1:$W$352,10,FALSE) = "---","---", VLOOKUP(D33,Influenza!$A$1:$W$352,10,FALSE)/100))</f>
        <v>1</v>
      </c>
      <c r="AJ33" s="35">
        <f>IF(VLOOKUP(D33,Influenza!$A$1:$W$352,12,FALSE) = "*","*",IF(VLOOKUP(D33,Influenza!$A$1:$W$352,12,FALSE) = "---","---", VLOOKUP(D33,Influenza!$A$1:$W$352,12,FALSE)/100))</f>
        <v>1</v>
      </c>
      <c r="AK33" s="35">
        <f>IF(VLOOKUP(D33,Influenza!$A$1:$W$352,14,FALSE) = "*","*",IF(VLOOKUP(D33,Influenza!$A$1:$W$352,14,FALSE) = "---","---", VLOOKUP(D33,Influenza!$A$1:$W$352,14,FALSE)/100))</f>
        <v>1</v>
      </c>
      <c r="AL33" s="35">
        <f>IF(VLOOKUP(D33,Influenza!$A$1:$W$352,16,FALSE) = "*","*",IF(VLOOKUP(D33,Influenza!$A$1:$W$352,16,FALSE) = "---","---", VLOOKUP(D33,Influenza!$A$1:$W$352,16,FALSE)/100))</f>
        <v>1</v>
      </c>
      <c r="AM33" s="35">
        <f t="shared" ref="AM33:AM64" si="24">IF(COUNTIF(AI33:AL33,"---")&gt;=1,"---",IF(COUNTIF(AI33:AL33,"*")=4,"*",AVERAGE(AI33:AL33)))</f>
        <v>1</v>
      </c>
      <c r="AN33" s="49" t="str">
        <f t="shared" ref="AN33:AN48" si="25">IF(AM33="*","*",IF(AM33="---","---",IF(AM33&gt;AM$1,"Y","N")))</f>
        <v>Y</v>
      </c>
      <c r="AO33" s="35">
        <f>IF(VLOOKUP(D33,'hospitalizations per 1000'!$A$1:$Q$352,10,FALSE) = "*","*",IF(VLOOKUP(D33,'hospitalizations per 1000'!$A$1:$Q$352,10,FALSE) = "---","---", VLOOKUP(D33,'hospitalizations per 1000'!$A$1:$Q$352,10,FALSE)/100))</f>
        <v>1.1862049999999999E-2</v>
      </c>
      <c r="AP33" s="43" t="str">
        <f t="shared" ref="AP33:AP47" si="26">IF(AO33="*","*",IF(AO33="---","---",IF(AO33&lt;AO$1,"Y","N")))</f>
        <v>Y</v>
      </c>
      <c r="AQ33" s="50" t="s">
        <v>1571</v>
      </c>
      <c r="AR33" s="50" t="s">
        <v>1573</v>
      </c>
      <c r="AS33" s="49" t="s">
        <v>662</v>
      </c>
      <c r="AT33" s="97">
        <f t="shared" ref="AT33:AT48" si="27">COUNTIF($P33:$AS33,"=Y")</f>
        <v>4</v>
      </c>
    </row>
    <row r="34" spans="1:46" s="39" customFormat="1" x14ac:dyDescent="0.3">
      <c r="A34" s="19">
        <f t="shared" si="15"/>
        <v>29</v>
      </c>
      <c r="B34" s="52" t="s">
        <v>254</v>
      </c>
      <c r="C34" s="51"/>
      <c r="D34" s="56">
        <v>315036</v>
      </c>
      <c r="E34" s="59" t="s">
        <v>23</v>
      </c>
      <c r="F34" s="54" t="s">
        <v>1557</v>
      </c>
      <c r="G34" s="54" t="e">
        <f>IF(COUNTIF(#REF!,"SFF Candidate")&gt;=1,"Y",
IF(COUNTIF(#REF!,"SFF")&gt;=1,"Y","N"))</f>
        <v>#REF!</v>
      </c>
      <c r="H34" s="48" t="e">
        <f>IF(OR(#REF!=1,#REF!= 1,#REF!=
1,#REF!= 1,#REF!=
1,#REF!= 1,#REF!=
1,#REF!= 1,#REF!=
1,#REF!= 1,#REF!=
1,#REF!= 1),"Y","N")</f>
        <v>#REF!</v>
      </c>
      <c r="I34" s="48" t="s">
        <v>662</v>
      </c>
      <c r="J34" s="54" t="s">
        <v>1570</v>
      </c>
      <c r="K34" s="35">
        <f>IF(VLOOKUP(D34,'Physically Restrained'!$A$1:$W$352,10,FALSE) = "*","*",IF(VLOOKUP(D34,'Physically Restrained'!$A$1:$W$352,10,FALSE) = "---","---", VLOOKUP(D34,'Physically Restrained'!$A$1:$W$352,10,FALSE)/100))</f>
        <v>0</v>
      </c>
      <c r="L34" s="35">
        <f>IF(VLOOKUP(D34,'Physically Restrained'!$A$1:$W$352,12,FALSE) = "*","*",IF(VLOOKUP(D34,'Physically Restrained'!$A$1:$W$352,12,FALSE) = "---","---", VLOOKUP(D34,'Physically Restrained'!$A$1:$W$352,12,FALSE)/100))</f>
        <v>0</v>
      </c>
      <c r="M34" s="35">
        <f>IF(VLOOKUP(D34,'Physically Restrained'!$A$1:$W$352,14,FALSE) = "*","*",IF(VLOOKUP(D34,'Physically Restrained'!$A$1:$W$352,14,FALSE) = "---","---", VLOOKUP(D34,'Physically Restrained'!$A$1:$W$352,14,FALSE)/100))</f>
        <v>0</v>
      </c>
      <c r="N34" s="35">
        <f>IF(VLOOKUP(D34,'Physically Restrained'!$A$1:$W$352,16,FALSE) = "*","*",IF(VLOOKUP(D34,'Physically Restrained'!$A$1:$W$352,16,FALSE) = "---","---", VLOOKUP(D34,'Physically Restrained'!$A$1:$W$352,16,FALSE)/100))</f>
        <v>0</v>
      </c>
      <c r="O34" s="35">
        <f t="shared" si="16"/>
        <v>0</v>
      </c>
      <c r="P34" s="49" t="str">
        <f t="shared" si="17"/>
        <v>Y</v>
      </c>
      <c r="Q34" s="35">
        <f>IF(VLOOKUP(D34,'Falls with Major Injuries'!$A$1:$W$352,10,FALSE) = "*","*",IF(VLOOKUP(D34,'Falls with Major Injuries'!$A$1:$W$352,10,FALSE) = "---","---", VLOOKUP(D34,'Falls with Major Injuries'!$A$1:$W$352,10,FALSE)/100))</f>
        <v>0</v>
      </c>
      <c r="R34" s="35">
        <f>IF(VLOOKUP(D34,'Falls with Major Injuries'!$A$1:$W$352,12,FALSE) = "*","*",IF(VLOOKUP(D34,'Falls with Major Injuries'!$A$1:$W$352,12,FALSE) = "---","---", VLOOKUP(D34,'Falls with Major Injuries'!$A$1:$W$352,12,FALSE)/100))</f>
        <v>1.1235999999999999E-2</v>
      </c>
      <c r="S34" s="35">
        <f>IF(VLOOKUP(D34,'Falls with Major Injuries'!$A$1:$W$352,14,FALSE) = "*","*",IF(VLOOKUP(D34,'Falls with Major Injuries'!$A$1:$W$352,14,FALSE) = "---","---", VLOOKUP(D34,'Falls with Major Injuries'!$A$1:$W$352,14,FALSE)/100))</f>
        <v>2.32558E-2</v>
      </c>
      <c r="T34" s="35">
        <f>IF(VLOOKUP(D34,'Falls with Major Injuries'!$A$1:$W$352,16,FALSE) = "*","*",IF(VLOOKUP(D34,'Falls with Major Injuries'!$A$1:$W$352,16,FALSE) = "---","---", VLOOKUP(D34,'Falls with Major Injuries'!$A$1:$W$352,16,FALSE)/100))</f>
        <v>1.13636E-2</v>
      </c>
      <c r="U34" s="35">
        <f t="shared" si="18"/>
        <v>1.1463850000000001E-2</v>
      </c>
      <c r="V34" s="49" t="str">
        <f t="shared" si="19"/>
        <v>Y</v>
      </c>
      <c r="W34" s="35">
        <f>IF(VLOOKUP(D34,'Antipsychotic Meds'!$A$1:$W$352,10,FALSE) = "*","*",IF(VLOOKUP(D34,'Antipsychotic Meds'!$A$1:$W$352,10,FALSE) = "---","---", VLOOKUP(D34,'Antipsychotic Meds'!$A$1:$W$352,10,FALSE)/100))</f>
        <v>0.1341463</v>
      </c>
      <c r="X34" s="35">
        <f>IF(VLOOKUP(D34,'Antipsychotic Meds'!$A$1:$W$352,12,FALSE) = "*","*",IF(VLOOKUP(D34,'Antipsychotic Meds'!$A$1:$W$352,12,FALSE) = "---","---", VLOOKUP(D34,'Antipsychotic Meds'!$A$1:$W$352,12,FALSE)/100))</f>
        <v>0.13253009999999998</v>
      </c>
      <c r="Y34" s="35">
        <f>IF(VLOOKUP(D34,'Antipsychotic Meds'!$A$1:$W$352,14,FALSE) = "*","*",IF(VLOOKUP(D34,'Antipsychotic Meds'!$A$1:$W$352,14,FALSE) = "---","---", VLOOKUP(D34,'Antipsychotic Meds'!$A$1:$W$352,14,FALSE)/100))</f>
        <v>0.12345679999999999</v>
      </c>
      <c r="Z34" s="35">
        <f>IF(VLOOKUP(D34,'Antipsychotic Meds'!$A$1:$W$352,16,FALSE) = "*","*",IF(VLOOKUP(D34,'Antipsychotic Meds'!$A$1:$W$352,16,FALSE) = "---","---", VLOOKUP(D34,'Antipsychotic Meds'!$A$1:$W$352,16,FALSE)/100))</f>
        <v>0.10843370000000001</v>
      </c>
      <c r="AA34" s="35">
        <f t="shared" si="20"/>
        <v>0.12464172499999999</v>
      </c>
      <c r="AB34" s="49" t="str">
        <f t="shared" si="21"/>
        <v>N</v>
      </c>
      <c r="AC34" s="35">
        <f>IF(VLOOKUP(D34,'Pressure Ulcers'!$A$1:$W$352,10,FALSE) = "*","*",IF(VLOOKUP(D34,'Pressure Ulcers'!$A$1:$W$352,10,FALSE) = "---","---", VLOOKUP(D34,'Pressure Ulcers'!$A$1:$W$352,10,FALSE)/100))</f>
        <v>8.77193E-2</v>
      </c>
      <c r="AD34" s="35">
        <f>IF(VLOOKUP(D34,'Pressure Ulcers'!$A$1:$W$352,12,FALSE) = "*","*",IF(VLOOKUP(D34,'Pressure Ulcers'!$A$1:$W$352,12,FALSE) = "---","---", VLOOKUP(D34,'Pressure Ulcers'!$A$1:$W$352,12,FALSE)/100))</f>
        <v>0.1071429</v>
      </c>
      <c r="AE34" s="35">
        <f>IF(VLOOKUP(D34,'Pressure Ulcers'!$A$1:$W$352,14,FALSE) = "*","*",IF(VLOOKUP(D34,'Pressure Ulcers'!$A$1:$W$352,14,FALSE) = "---","---", VLOOKUP(D34,'Pressure Ulcers'!$A$1:$W$352,14,FALSE)/100))</f>
        <v>9.0909099999999993E-2</v>
      </c>
      <c r="AF34" s="35">
        <f>IF(VLOOKUP(D34,'Pressure Ulcers'!$A$1:$W$352,16,FALSE) = "*","*",IF(VLOOKUP(D34,'Pressure Ulcers'!$A$1:$W$352,16,FALSE) = "---","---", VLOOKUP(D34,'Pressure Ulcers'!$A$1:$W$352,16,FALSE)/100))</f>
        <v>8.1632700000000002E-2</v>
      </c>
      <c r="AG34" s="35">
        <f t="shared" si="22"/>
        <v>9.1850999999999988E-2</v>
      </c>
      <c r="AH34" s="49" t="str">
        <f t="shared" si="23"/>
        <v>N</v>
      </c>
      <c r="AI34" s="35">
        <f>IF(VLOOKUP(D34,Influenza!$A$1:$W$352,10,FALSE) = "*","*",IF(VLOOKUP(D34,Influenza!$A$1:$W$352,10,FALSE) = "---","---", VLOOKUP(D34,Influenza!$A$1:$W$352,10,FALSE)/100))</f>
        <v>0.98901099000000003</v>
      </c>
      <c r="AJ34" s="35">
        <f>IF(VLOOKUP(D34,Influenza!$A$1:$W$352,12,FALSE) = "*","*",IF(VLOOKUP(D34,Influenza!$A$1:$W$352,12,FALSE) = "---","---", VLOOKUP(D34,Influenza!$A$1:$W$352,12,FALSE)/100))</f>
        <v>0.98901099000000003</v>
      </c>
      <c r="AK34" s="35">
        <f>IF(VLOOKUP(D34,Influenza!$A$1:$W$352,14,FALSE) = "*","*",IF(VLOOKUP(D34,Influenza!$A$1:$W$352,14,FALSE) = "---","---", VLOOKUP(D34,Influenza!$A$1:$W$352,14,FALSE)/100))</f>
        <v>0.98947368000000002</v>
      </c>
      <c r="AL34" s="35">
        <f>IF(VLOOKUP(D34,Influenza!$A$1:$W$352,16,FALSE) = "*","*",IF(VLOOKUP(D34,Influenza!$A$1:$W$352,16,FALSE) = "---","---", VLOOKUP(D34,Influenza!$A$1:$W$352,16,FALSE)/100))</f>
        <v>0.98947368000000002</v>
      </c>
      <c r="AM34" s="35">
        <f t="shared" si="24"/>
        <v>0.98924233500000003</v>
      </c>
      <c r="AN34" s="49" t="str">
        <f t="shared" si="25"/>
        <v>Y</v>
      </c>
      <c r="AO34" s="35">
        <f>IF(VLOOKUP(D34,'hospitalizations per 1000'!$A$1:$Q$352,10,FALSE) = "*","*",IF(VLOOKUP(D34,'hospitalizations per 1000'!$A$1:$Q$352,10,FALSE) = "---","---", VLOOKUP(D34,'hospitalizations per 1000'!$A$1:$Q$352,10,FALSE)/100))</f>
        <v>6.8459599999999999E-3</v>
      </c>
      <c r="AP34" s="43" t="str">
        <f t="shared" si="26"/>
        <v>Y</v>
      </c>
      <c r="AQ34" s="50" t="s">
        <v>1570</v>
      </c>
      <c r="AR34" s="50">
        <v>0.88500000000000001</v>
      </c>
      <c r="AS34" s="49" t="str">
        <f t="shared" ref="AS34:AS47" si="28">IF(AR34="NS","NS",IF(AR34&gt;AR$1,"Y","N"))</f>
        <v>Y</v>
      </c>
      <c r="AT34" s="97">
        <f t="shared" si="27"/>
        <v>5</v>
      </c>
    </row>
    <row r="35" spans="1:46" s="39" customFormat="1" ht="28.8" x14ac:dyDescent="0.3">
      <c r="A35" s="19">
        <f t="shared" si="15"/>
        <v>30</v>
      </c>
      <c r="B35" s="52" t="s">
        <v>255</v>
      </c>
      <c r="C35" s="51"/>
      <c r="D35" s="56">
        <v>315234</v>
      </c>
      <c r="E35" s="59" t="s">
        <v>225</v>
      </c>
      <c r="F35" s="54" t="s">
        <v>1557</v>
      </c>
      <c r="G35" s="54" t="e">
        <f>IF(COUNTIF(#REF!,"SFF Candidate")&gt;=1,"Y",
IF(COUNTIF(#REF!,"SFF")&gt;=1,"Y","N"))</f>
        <v>#REF!</v>
      </c>
      <c r="H35" s="48" t="e">
        <f>IF(OR(#REF!=1,#REF!= 1,#REF!=
1,#REF!= 1,#REF!=
1,#REF!= 1,#REF!=
1,#REF!= 1,#REF!=
1,#REF!= 1,#REF!=
1,#REF!= 1),"Y","N")</f>
        <v>#REF!</v>
      </c>
      <c r="I35" s="48" t="s">
        <v>662</v>
      </c>
      <c r="J35" s="54" t="s">
        <v>1570</v>
      </c>
      <c r="K35" s="35">
        <f>IF(VLOOKUP(D35,'Physically Restrained'!$A$1:$W$352,10,FALSE) = "*","*",IF(VLOOKUP(D35,'Physically Restrained'!$A$1:$W$352,10,FALSE) = "---","---", VLOOKUP(D35,'Physically Restrained'!$A$1:$W$352,10,FALSE)/100))</f>
        <v>0</v>
      </c>
      <c r="L35" s="35">
        <f>IF(VLOOKUP(D35,'Physically Restrained'!$A$1:$W$352,12,FALSE) = "*","*",IF(VLOOKUP(D35,'Physically Restrained'!$A$1:$W$352,12,FALSE) = "---","---", VLOOKUP(D35,'Physically Restrained'!$A$1:$W$352,12,FALSE)/100))</f>
        <v>0</v>
      </c>
      <c r="M35" s="35">
        <f>IF(VLOOKUP(D35,'Physically Restrained'!$A$1:$W$352,14,FALSE) = "*","*",IF(VLOOKUP(D35,'Physically Restrained'!$A$1:$W$352,14,FALSE) = "---","---", VLOOKUP(D35,'Physically Restrained'!$A$1:$W$352,14,FALSE)/100))</f>
        <v>0</v>
      </c>
      <c r="N35" s="35">
        <f>IF(VLOOKUP(D35,'Physically Restrained'!$A$1:$W$352,16,FALSE) = "*","*",IF(VLOOKUP(D35,'Physically Restrained'!$A$1:$W$352,16,FALSE) = "---","---", VLOOKUP(D35,'Physically Restrained'!$A$1:$W$352,16,FALSE)/100))</f>
        <v>0</v>
      </c>
      <c r="O35" s="35">
        <f t="shared" si="16"/>
        <v>0</v>
      </c>
      <c r="P35" s="49" t="str">
        <f t="shared" si="17"/>
        <v>Y</v>
      </c>
      <c r="Q35" s="35">
        <f>IF(VLOOKUP(D35,'Falls with Major Injuries'!$A$1:$W$352,10,FALSE) = "*","*",IF(VLOOKUP(D35,'Falls with Major Injuries'!$A$1:$W$352,10,FALSE) = "---","---", VLOOKUP(D35,'Falls with Major Injuries'!$A$1:$W$352,10,FALSE)/100))</f>
        <v>1.0101000000000001E-2</v>
      </c>
      <c r="R35" s="35">
        <f>IF(VLOOKUP(D35,'Falls with Major Injuries'!$A$1:$W$352,12,FALSE) = "*","*",IF(VLOOKUP(D35,'Falls with Major Injuries'!$A$1:$W$352,12,FALSE) = "---","---", VLOOKUP(D35,'Falls with Major Injuries'!$A$1:$W$352,12,FALSE)/100))</f>
        <v>1.9417500000000001E-2</v>
      </c>
      <c r="S35" s="35">
        <f>IF(VLOOKUP(D35,'Falls with Major Injuries'!$A$1:$W$352,14,FALSE) = "*","*",IF(VLOOKUP(D35,'Falls with Major Injuries'!$A$1:$W$352,14,FALSE) = "---","---", VLOOKUP(D35,'Falls with Major Injuries'!$A$1:$W$352,14,FALSE)/100))</f>
        <v>2.0833300000000003E-2</v>
      </c>
      <c r="T35" s="35">
        <f>IF(VLOOKUP(D35,'Falls with Major Injuries'!$A$1:$W$352,16,FALSE) = "*","*",IF(VLOOKUP(D35,'Falls with Major Injuries'!$A$1:$W$352,16,FALSE) = "---","---", VLOOKUP(D35,'Falls with Major Injuries'!$A$1:$W$352,16,FALSE)/100))</f>
        <v>4.2553199999999999E-2</v>
      </c>
      <c r="U35" s="35">
        <f t="shared" si="18"/>
        <v>2.322625E-2</v>
      </c>
      <c r="V35" s="49" t="str">
        <f t="shared" si="19"/>
        <v>Y</v>
      </c>
      <c r="W35" s="35">
        <f>IF(VLOOKUP(D35,'Antipsychotic Meds'!$A$1:$W$352,10,FALSE) = "*","*",IF(VLOOKUP(D35,'Antipsychotic Meds'!$A$1:$W$352,10,FALSE) = "---","---", VLOOKUP(D35,'Antipsychotic Meds'!$A$1:$W$352,10,FALSE)/100))</f>
        <v>0.125</v>
      </c>
      <c r="X35" s="35">
        <f>IF(VLOOKUP(D35,'Antipsychotic Meds'!$A$1:$W$352,12,FALSE) = "*","*",IF(VLOOKUP(D35,'Antipsychotic Meds'!$A$1:$W$352,12,FALSE) = "---","---", VLOOKUP(D35,'Antipsychotic Meds'!$A$1:$W$352,12,FALSE)/100))</f>
        <v>9.5238099999999992E-2</v>
      </c>
      <c r="Y35" s="35">
        <f>IF(VLOOKUP(D35,'Antipsychotic Meds'!$A$1:$W$352,14,FALSE) = "*","*",IF(VLOOKUP(D35,'Antipsychotic Meds'!$A$1:$W$352,14,FALSE) = "---","---", VLOOKUP(D35,'Antipsychotic Meds'!$A$1:$W$352,14,FALSE)/100))</f>
        <v>0.1</v>
      </c>
      <c r="Z35" s="35">
        <f>IF(VLOOKUP(D35,'Antipsychotic Meds'!$A$1:$W$352,16,FALSE) = "*","*",IF(VLOOKUP(D35,'Antipsychotic Meds'!$A$1:$W$352,16,FALSE) = "---","---", VLOOKUP(D35,'Antipsychotic Meds'!$A$1:$W$352,16,FALSE)/100))</f>
        <v>0.12987009999999999</v>
      </c>
      <c r="AA35" s="35">
        <f t="shared" si="20"/>
        <v>0.11252704999999999</v>
      </c>
      <c r="AB35" s="49" t="str">
        <f t="shared" si="21"/>
        <v>N</v>
      </c>
      <c r="AC35" s="35">
        <f>IF(VLOOKUP(D35,'Pressure Ulcers'!$A$1:$W$352,10,FALSE) = "*","*",IF(VLOOKUP(D35,'Pressure Ulcers'!$A$1:$W$352,10,FALSE) = "---","---", VLOOKUP(D35,'Pressure Ulcers'!$A$1:$W$352,10,FALSE)/100))</f>
        <v>0.04</v>
      </c>
      <c r="AD35" s="35">
        <f>IF(VLOOKUP(D35,'Pressure Ulcers'!$A$1:$W$352,12,FALSE) = "*","*",IF(VLOOKUP(D35,'Pressure Ulcers'!$A$1:$W$352,12,FALSE) = "---","---", VLOOKUP(D35,'Pressure Ulcers'!$A$1:$W$352,12,FALSE)/100))</f>
        <v>4.3478299999999998E-2</v>
      </c>
      <c r="AE35" s="35">
        <f>IF(VLOOKUP(D35,'Pressure Ulcers'!$A$1:$W$352,14,FALSE) = "*","*",IF(VLOOKUP(D35,'Pressure Ulcers'!$A$1:$W$352,14,FALSE) = "---","---", VLOOKUP(D35,'Pressure Ulcers'!$A$1:$W$352,14,FALSE)/100))</f>
        <v>2.2727300000000002E-2</v>
      </c>
      <c r="AF35" s="35">
        <f>IF(VLOOKUP(D35,'Pressure Ulcers'!$A$1:$W$352,16,FALSE) = "*","*",IF(VLOOKUP(D35,'Pressure Ulcers'!$A$1:$W$352,16,FALSE) = "---","---", VLOOKUP(D35,'Pressure Ulcers'!$A$1:$W$352,16,FALSE)/100))</f>
        <v>0</v>
      </c>
      <c r="AG35" s="35">
        <f t="shared" si="22"/>
        <v>2.6551400000000003E-2</v>
      </c>
      <c r="AH35" s="49" t="str">
        <f t="shared" si="23"/>
        <v>Y</v>
      </c>
      <c r="AI35" s="35">
        <f>IF(VLOOKUP(D35,Influenza!$A$1:$W$352,10,FALSE) = "*","*",IF(VLOOKUP(D35,Influenza!$A$1:$W$352,10,FALSE) = "---","---", VLOOKUP(D35,Influenza!$A$1:$W$352,10,FALSE)/100))</f>
        <v>1</v>
      </c>
      <c r="AJ35" s="35">
        <f>IF(VLOOKUP(D35,Influenza!$A$1:$W$352,12,FALSE) = "*","*",IF(VLOOKUP(D35,Influenza!$A$1:$W$352,12,FALSE) = "---","---", VLOOKUP(D35,Influenza!$A$1:$W$352,12,FALSE)/100))</f>
        <v>1</v>
      </c>
      <c r="AK35" s="35">
        <f>IF(VLOOKUP(D35,Influenza!$A$1:$W$352,14,FALSE) = "*","*",IF(VLOOKUP(D35,Influenza!$A$1:$W$352,14,FALSE) = "---","---", VLOOKUP(D35,Influenza!$A$1:$W$352,14,FALSE)/100))</f>
        <v>0.97272727000000003</v>
      </c>
      <c r="AL35" s="35">
        <f>IF(VLOOKUP(D35,Influenza!$A$1:$W$352,16,FALSE) = "*","*",IF(VLOOKUP(D35,Influenza!$A$1:$W$352,16,FALSE) = "---","---", VLOOKUP(D35,Influenza!$A$1:$W$352,16,FALSE)/100))</f>
        <v>0.97272727000000003</v>
      </c>
      <c r="AM35" s="35">
        <f t="shared" si="24"/>
        <v>0.98636363500000002</v>
      </c>
      <c r="AN35" s="49" t="str">
        <f t="shared" si="25"/>
        <v>Y</v>
      </c>
      <c r="AO35" s="35">
        <f>IF(VLOOKUP(D35,'hospitalizations per 1000'!$A$1:$Q$352,10,FALSE) = "*","*",IF(VLOOKUP(D35,'hospitalizations per 1000'!$A$1:$Q$352,10,FALSE) = "---","---", VLOOKUP(D35,'hospitalizations per 1000'!$A$1:$Q$352,10,FALSE)/100))</f>
        <v>8.3428000000000009E-3</v>
      </c>
      <c r="AP35" s="43" t="str">
        <f t="shared" si="26"/>
        <v>Y</v>
      </c>
      <c r="AQ35" s="50" t="s">
        <v>1570</v>
      </c>
      <c r="AR35" s="50">
        <v>0.80500000000000005</v>
      </c>
      <c r="AS35" s="49" t="str">
        <f t="shared" si="28"/>
        <v>Y</v>
      </c>
      <c r="AT35" s="97">
        <f t="shared" si="27"/>
        <v>6</v>
      </c>
    </row>
    <row r="36" spans="1:46" x14ac:dyDescent="0.3">
      <c r="A36" s="19">
        <f t="shared" si="15"/>
        <v>31</v>
      </c>
      <c r="B36" s="52" t="s">
        <v>256</v>
      </c>
      <c r="C36" s="51"/>
      <c r="D36" s="56">
        <v>315214</v>
      </c>
      <c r="E36" s="59" t="s">
        <v>24</v>
      </c>
      <c r="F36" s="54" t="s">
        <v>1557</v>
      </c>
      <c r="G36" s="54" t="e">
        <f>IF(COUNTIF(#REF!,"SFF Candidate")&gt;=1,"Y",
IF(COUNTIF(#REF!,"SFF")&gt;=1,"Y","N"))</f>
        <v>#REF!</v>
      </c>
      <c r="H36" s="48" t="e">
        <f>IF(OR(#REF!=1,#REF!= 1,#REF!=
1,#REF!= 1,#REF!=
1,#REF!= 1,#REF!=
1,#REF!= 1,#REF!=
1,#REF!= 1,#REF!=
1,#REF!= 1),"Y","N")</f>
        <v>#REF!</v>
      </c>
      <c r="I36" s="48" t="s">
        <v>662</v>
      </c>
      <c r="J36" s="54" t="s">
        <v>1570</v>
      </c>
      <c r="K36" s="35">
        <f>IF(VLOOKUP(D36,'Physically Restrained'!$A$1:$W$352,10,FALSE) = "*","*",IF(VLOOKUP(D36,'Physically Restrained'!$A$1:$W$352,10,FALSE) = "---","---", VLOOKUP(D36,'Physically Restrained'!$A$1:$W$352,10,FALSE)/100))</f>
        <v>0</v>
      </c>
      <c r="L36" s="35">
        <f>IF(VLOOKUP(D36,'Physically Restrained'!$A$1:$W$352,12,FALSE) = "*","*",IF(VLOOKUP(D36,'Physically Restrained'!$A$1:$W$352,12,FALSE) = "---","---", VLOOKUP(D36,'Physically Restrained'!$A$1:$W$352,12,FALSE)/100))</f>
        <v>0</v>
      </c>
      <c r="M36" s="35">
        <f>IF(VLOOKUP(D36,'Physically Restrained'!$A$1:$W$352,14,FALSE) = "*","*",IF(VLOOKUP(D36,'Physically Restrained'!$A$1:$W$352,14,FALSE) = "---","---", VLOOKUP(D36,'Physically Restrained'!$A$1:$W$352,14,FALSE)/100))</f>
        <v>0</v>
      </c>
      <c r="N36" s="35">
        <f>IF(VLOOKUP(D36,'Physically Restrained'!$A$1:$W$352,16,FALSE) = "*","*",IF(VLOOKUP(D36,'Physically Restrained'!$A$1:$W$352,16,FALSE) = "---","---", VLOOKUP(D36,'Physically Restrained'!$A$1:$W$352,16,FALSE)/100))</f>
        <v>0</v>
      </c>
      <c r="O36" s="35">
        <f t="shared" si="16"/>
        <v>0</v>
      </c>
      <c r="P36" s="49" t="str">
        <f t="shared" si="17"/>
        <v>Y</v>
      </c>
      <c r="Q36" s="35">
        <f>IF(VLOOKUP(D36,'Falls with Major Injuries'!$A$1:$W$352,10,FALSE) = "*","*",IF(VLOOKUP(D36,'Falls with Major Injuries'!$A$1:$W$352,10,FALSE) = "---","---", VLOOKUP(D36,'Falls with Major Injuries'!$A$1:$W$352,10,FALSE)/100))</f>
        <v>6.1728000000000009E-3</v>
      </c>
      <c r="R36" s="35">
        <f>IF(VLOOKUP(D36,'Falls with Major Injuries'!$A$1:$W$352,12,FALSE) = "*","*",IF(VLOOKUP(D36,'Falls with Major Injuries'!$A$1:$W$352,12,FALSE) = "---","---", VLOOKUP(D36,'Falls with Major Injuries'!$A$1:$W$352,12,FALSE)/100))</f>
        <v>1.7857100000000001E-2</v>
      </c>
      <c r="S36" s="35">
        <f>IF(VLOOKUP(D36,'Falls with Major Injuries'!$A$1:$W$352,14,FALSE) = "*","*",IF(VLOOKUP(D36,'Falls with Major Injuries'!$A$1:$W$352,14,FALSE) = "---","---", VLOOKUP(D36,'Falls with Major Injuries'!$A$1:$W$352,14,FALSE)/100))</f>
        <v>1.6853899999999998E-2</v>
      </c>
      <c r="T36" s="35">
        <f>IF(VLOOKUP(D36,'Falls with Major Injuries'!$A$1:$W$352,16,FALSE) = "*","*",IF(VLOOKUP(D36,'Falls with Major Injuries'!$A$1:$W$352,16,FALSE) = "---","---", VLOOKUP(D36,'Falls with Major Injuries'!$A$1:$W$352,16,FALSE)/100))</f>
        <v>1.74419E-2</v>
      </c>
      <c r="U36" s="35">
        <f t="shared" si="18"/>
        <v>1.4581424999999999E-2</v>
      </c>
      <c r="V36" s="49" t="str">
        <f t="shared" si="19"/>
        <v>Y</v>
      </c>
      <c r="W36" s="35">
        <f>IF(VLOOKUP(D36,'Antipsychotic Meds'!$A$1:$W$352,10,FALSE) = "*","*",IF(VLOOKUP(D36,'Antipsychotic Meds'!$A$1:$W$352,10,FALSE) = "---","---", VLOOKUP(D36,'Antipsychotic Meds'!$A$1:$W$352,10,FALSE)/100))</f>
        <v>1.36986E-2</v>
      </c>
      <c r="X36" s="35">
        <f>IF(VLOOKUP(D36,'Antipsychotic Meds'!$A$1:$W$352,12,FALSE) = "*","*",IF(VLOOKUP(D36,'Antipsychotic Meds'!$A$1:$W$352,12,FALSE) = "---","---", VLOOKUP(D36,'Antipsychotic Meds'!$A$1:$W$352,12,FALSE)/100))</f>
        <v>6.5358999999999999E-3</v>
      </c>
      <c r="Y36" s="35">
        <f>IF(VLOOKUP(D36,'Antipsychotic Meds'!$A$1:$W$352,14,FALSE) = "*","*",IF(VLOOKUP(D36,'Antipsychotic Meds'!$A$1:$W$352,14,FALSE) = "---","---", VLOOKUP(D36,'Antipsychotic Meds'!$A$1:$W$352,14,FALSE)/100))</f>
        <v>6.1350000000000007E-3</v>
      </c>
      <c r="Z36" s="35">
        <f>IF(VLOOKUP(D36,'Antipsychotic Meds'!$A$1:$W$352,16,FALSE) = "*","*",IF(VLOOKUP(D36,'Antipsychotic Meds'!$A$1:$W$352,16,FALSE) = "---","---", VLOOKUP(D36,'Antipsychotic Meds'!$A$1:$W$352,16,FALSE)/100))</f>
        <v>6.2893000000000003E-3</v>
      </c>
      <c r="AA36" s="35">
        <f t="shared" si="20"/>
        <v>8.1647000000000004E-3</v>
      </c>
      <c r="AB36" s="49" t="str">
        <f t="shared" si="21"/>
        <v>Y</v>
      </c>
      <c r="AC36" s="35">
        <f>IF(VLOOKUP(D36,'Pressure Ulcers'!$A$1:$W$352,10,FALSE) = "*","*",IF(VLOOKUP(D36,'Pressure Ulcers'!$A$1:$W$352,10,FALSE) = "---","---", VLOOKUP(D36,'Pressure Ulcers'!$A$1:$W$352,10,FALSE)/100))</f>
        <v>3.0612199999999999E-2</v>
      </c>
      <c r="AD36" s="35">
        <f>IF(VLOOKUP(D36,'Pressure Ulcers'!$A$1:$W$352,12,FALSE) = "*","*",IF(VLOOKUP(D36,'Pressure Ulcers'!$A$1:$W$352,12,FALSE) = "---","---", VLOOKUP(D36,'Pressure Ulcers'!$A$1:$W$352,12,FALSE)/100))</f>
        <v>2.9703E-2</v>
      </c>
      <c r="AE36" s="35">
        <f>IF(VLOOKUP(D36,'Pressure Ulcers'!$A$1:$W$352,14,FALSE) = "*","*",IF(VLOOKUP(D36,'Pressure Ulcers'!$A$1:$W$352,14,FALSE) = "---","---", VLOOKUP(D36,'Pressure Ulcers'!$A$1:$W$352,14,FALSE)/100))</f>
        <v>5.5555599999999997E-2</v>
      </c>
      <c r="AF36" s="35">
        <f>IF(VLOOKUP(D36,'Pressure Ulcers'!$A$1:$W$352,16,FALSE) = "*","*",IF(VLOOKUP(D36,'Pressure Ulcers'!$A$1:$W$352,16,FALSE) = "---","---", VLOOKUP(D36,'Pressure Ulcers'!$A$1:$W$352,16,FALSE)/100))</f>
        <v>4.8780499999999997E-2</v>
      </c>
      <c r="AG36" s="35">
        <f t="shared" si="22"/>
        <v>4.1162825E-2</v>
      </c>
      <c r="AH36" s="49" t="str">
        <f t="shared" si="23"/>
        <v>Y</v>
      </c>
      <c r="AI36" s="35">
        <f>IF(VLOOKUP(D36,Influenza!$A$1:$W$352,10,FALSE) = "*","*",IF(VLOOKUP(D36,Influenza!$A$1:$W$352,10,FALSE) = "---","---", VLOOKUP(D36,Influenza!$A$1:$W$352,10,FALSE)/100))</f>
        <v>0.98750000000000004</v>
      </c>
      <c r="AJ36" s="35">
        <f>IF(VLOOKUP(D36,Influenza!$A$1:$W$352,12,FALSE) = "*","*",IF(VLOOKUP(D36,Influenza!$A$1:$W$352,12,FALSE) = "---","---", VLOOKUP(D36,Influenza!$A$1:$W$352,12,FALSE)/100))</f>
        <v>0.98750000000000004</v>
      </c>
      <c r="AK36" s="35">
        <f>IF(VLOOKUP(D36,Influenza!$A$1:$W$352,14,FALSE) = "*","*",IF(VLOOKUP(D36,Influenza!$A$1:$W$352,14,FALSE) = "---","---", VLOOKUP(D36,Influenza!$A$1:$W$352,14,FALSE)/100))</f>
        <v>0.95081967000000001</v>
      </c>
      <c r="AL36" s="35">
        <f>IF(VLOOKUP(D36,Influenza!$A$1:$W$352,16,FALSE) = "*","*",IF(VLOOKUP(D36,Influenza!$A$1:$W$352,16,FALSE) = "---","---", VLOOKUP(D36,Influenza!$A$1:$W$352,16,FALSE)/100))</f>
        <v>0.95081967000000001</v>
      </c>
      <c r="AM36" s="35">
        <f t="shared" si="24"/>
        <v>0.96915983500000003</v>
      </c>
      <c r="AN36" s="49" t="str">
        <f t="shared" si="25"/>
        <v>Y</v>
      </c>
      <c r="AO36" s="35">
        <f>IF(VLOOKUP(D36,'hospitalizations per 1000'!$A$1:$Q$352,10,FALSE) = "*","*",IF(VLOOKUP(D36,'hospitalizations per 1000'!$A$1:$Q$352,10,FALSE) = "---","---", VLOOKUP(D36,'hospitalizations per 1000'!$A$1:$Q$352,10,FALSE)/100))</f>
        <v>1.8358589999999998E-2</v>
      </c>
      <c r="AP36" s="43" t="str">
        <f t="shared" si="26"/>
        <v>N</v>
      </c>
      <c r="AQ36" s="50" t="s">
        <v>1570</v>
      </c>
      <c r="AR36" s="50">
        <v>0.81</v>
      </c>
      <c r="AS36" s="49" t="str">
        <f t="shared" si="28"/>
        <v>Y</v>
      </c>
      <c r="AT36" s="97">
        <f t="shared" si="27"/>
        <v>6</v>
      </c>
    </row>
    <row r="37" spans="1:46" x14ac:dyDescent="0.3">
      <c r="A37" s="19">
        <f t="shared" si="15"/>
        <v>32</v>
      </c>
      <c r="B37" s="52" t="s">
        <v>257</v>
      </c>
      <c r="C37" s="51"/>
      <c r="D37" s="56">
        <v>315245</v>
      </c>
      <c r="E37" s="59" t="s">
        <v>156</v>
      </c>
      <c r="F37" s="54" t="s">
        <v>1557</v>
      </c>
      <c r="G37" s="54" t="e">
        <f>IF(COUNTIF(#REF!,"SFF Candidate")&gt;=1,"Y",
IF(COUNTIF(#REF!,"SFF")&gt;=1,"Y","N"))</f>
        <v>#REF!</v>
      </c>
      <c r="H37" s="48" t="e">
        <f>IF(OR(#REF!=1,#REF!= 1,#REF!=
1,#REF!= 1,#REF!=
1,#REF!= 1,#REF!=
1,#REF!= 1,#REF!=
1,#REF!= 1,#REF!=
1,#REF!= 1),"Y","N")</f>
        <v>#REF!</v>
      </c>
      <c r="I37" s="48" t="s">
        <v>662</v>
      </c>
      <c r="J37" s="54" t="s">
        <v>1570</v>
      </c>
      <c r="K37" s="35">
        <f>IF(VLOOKUP(D37,'Physically Restrained'!$A$1:$W$352,10,FALSE) = "*","*",IF(VLOOKUP(D37,'Physically Restrained'!$A$1:$W$352,10,FALSE) = "---","---", VLOOKUP(D37,'Physically Restrained'!$A$1:$W$352,10,FALSE)/100))</f>
        <v>0</v>
      </c>
      <c r="L37" s="35">
        <f>IF(VLOOKUP(D37,'Physically Restrained'!$A$1:$W$352,12,FALSE) = "*","*",IF(VLOOKUP(D37,'Physically Restrained'!$A$1:$W$352,12,FALSE) = "---","---", VLOOKUP(D37,'Physically Restrained'!$A$1:$W$352,12,FALSE)/100))</f>
        <v>0</v>
      </c>
      <c r="M37" s="35">
        <f>IF(VLOOKUP(D37,'Physically Restrained'!$A$1:$W$352,14,FALSE) = "*","*",IF(VLOOKUP(D37,'Physically Restrained'!$A$1:$W$352,14,FALSE) = "---","---", VLOOKUP(D37,'Physically Restrained'!$A$1:$W$352,14,FALSE)/100))</f>
        <v>0</v>
      </c>
      <c r="N37" s="35">
        <f>IF(VLOOKUP(D37,'Physically Restrained'!$A$1:$W$352,16,FALSE) = "*","*",IF(VLOOKUP(D37,'Physically Restrained'!$A$1:$W$352,16,FALSE) = "---","---", VLOOKUP(D37,'Physically Restrained'!$A$1:$W$352,16,FALSE)/100))</f>
        <v>0</v>
      </c>
      <c r="O37" s="35">
        <f t="shared" si="16"/>
        <v>0</v>
      </c>
      <c r="P37" s="49" t="str">
        <f t="shared" si="17"/>
        <v>Y</v>
      </c>
      <c r="Q37" s="35">
        <f>IF(VLOOKUP(D37,'Falls with Major Injuries'!$A$1:$W$352,10,FALSE) = "*","*",IF(VLOOKUP(D37,'Falls with Major Injuries'!$A$1:$W$352,10,FALSE) = "---","---", VLOOKUP(D37,'Falls with Major Injuries'!$A$1:$W$352,10,FALSE)/100))</f>
        <v>2.7027000000000002E-2</v>
      </c>
      <c r="R37" s="35">
        <f>IF(VLOOKUP(D37,'Falls with Major Injuries'!$A$1:$W$352,12,FALSE) = "*","*",IF(VLOOKUP(D37,'Falls with Major Injuries'!$A$1:$W$352,12,FALSE) = "---","---", VLOOKUP(D37,'Falls with Major Injuries'!$A$1:$W$352,12,FALSE)/100))</f>
        <v>2.40964E-2</v>
      </c>
      <c r="S37" s="35">
        <f>IF(VLOOKUP(D37,'Falls with Major Injuries'!$A$1:$W$352,14,FALSE) = "*","*",IF(VLOOKUP(D37,'Falls with Major Injuries'!$A$1:$W$352,14,FALSE) = "---","---", VLOOKUP(D37,'Falls with Major Injuries'!$A$1:$W$352,14,FALSE)/100))</f>
        <v>2.3809499999999997E-2</v>
      </c>
      <c r="T37" s="35">
        <f>IF(VLOOKUP(D37,'Falls with Major Injuries'!$A$1:$W$352,16,FALSE) = "*","*",IF(VLOOKUP(D37,'Falls with Major Injuries'!$A$1:$W$352,16,FALSE) = "---","---", VLOOKUP(D37,'Falls with Major Injuries'!$A$1:$W$352,16,FALSE)/100))</f>
        <v>2.2988499999999999E-2</v>
      </c>
      <c r="U37" s="35">
        <f t="shared" si="18"/>
        <v>2.4480349999999998E-2</v>
      </c>
      <c r="V37" s="49" t="str">
        <f t="shared" si="19"/>
        <v>Y</v>
      </c>
      <c r="W37" s="35">
        <f>IF(VLOOKUP(D37,'Antipsychotic Meds'!$A$1:$W$352,10,FALSE) = "*","*",IF(VLOOKUP(D37,'Antipsychotic Meds'!$A$1:$W$352,10,FALSE) = "---","---", VLOOKUP(D37,'Antipsychotic Meds'!$A$1:$W$352,10,FALSE)/100))</f>
        <v>0.05</v>
      </c>
      <c r="X37" s="35">
        <f>IF(VLOOKUP(D37,'Antipsychotic Meds'!$A$1:$W$352,12,FALSE) = "*","*",IF(VLOOKUP(D37,'Antipsychotic Meds'!$A$1:$W$352,12,FALSE) = "---","---", VLOOKUP(D37,'Antipsychotic Meds'!$A$1:$W$352,12,FALSE)/100))</f>
        <v>4.6153800000000002E-2</v>
      </c>
      <c r="Y37" s="35">
        <f>IF(VLOOKUP(D37,'Antipsychotic Meds'!$A$1:$W$352,14,FALSE) = "*","*",IF(VLOOKUP(D37,'Antipsychotic Meds'!$A$1:$W$352,14,FALSE) = "---","---", VLOOKUP(D37,'Antipsychotic Meds'!$A$1:$W$352,14,FALSE)/100))</f>
        <v>1.5625E-2</v>
      </c>
      <c r="Z37" s="35">
        <f>IF(VLOOKUP(D37,'Antipsychotic Meds'!$A$1:$W$352,16,FALSE) = "*","*",IF(VLOOKUP(D37,'Antipsychotic Meds'!$A$1:$W$352,16,FALSE) = "---","---", VLOOKUP(D37,'Antipsychotic Meds'!$A$1:$W$352,16,FALSE)/100))</f>
        <v>1.51515E-2</v>
      </c>
      <c r="AA37" s="35">
        <f t="shared" si="20"/>
        <v>3.1732575000000006E-2</v>
      </c>
      <c r="AB37" s="49" t="str">
        <f t="shared" si="21"/>
        <v>Y</v>
      </c>
      <c r="AC37" s="35">
        <f>IF(VLOOKUP(D37,'Pressure Ulcers'!$A$1:$W$352,10,FALSE) = "*","*",IF(VLOOKUP(D37,'Pressure Ulcers'!$A$1:$W$352,10,FALSE) = "---","---", VLOOKUP(D37,'Pressure Ulcers'!$A$1:$W$352,10,FALSE)/100))</f>
        <v>0</v>
      </c>
      <c r="AD37" s="35">
        <f>IF(VLOOKUP(D37,'Pressure Ulcers'!$A$1:$W$352,12,FALSE) = "*","*",IF(VLOOKUP(D37,'Pressure Ulcers'!$A$1:$W$352,12,FALSE) = "---","---", VLOOKUP(D37,'Pressure Ulcers'!$A$1:$W$352,12,FALSE)/100))</f>
        <v>0</v>
      </c>
      <c r="AE37" s="35">
        <f>IF(VLOOKUP(D37,'Pressure Ulcers'!$A$1:$W$352,14,FALSE) = "*","*",IF(VLOOKUP(D37,'Pressure Ulcers'!$A$1:$W$352,14,FALSE) = "---","---", VLOOKUP(D37,'Pressure Ulcers'!$A$1:$W$352,14,FALSE)/100))</f>
        <v>0.05</v>
      </c>
      <c r="AF37" s="35">
        <f>IF(VLOOKUP(D37,'Pressure Ulcers'!$A$1:$W$352,16,FALSE) = "*","*",IF(VLOOKUP(D37,'Pressure Ulcers'!$A$1:$W$352,16,FALSE) = "---","---", VLOOKUP(D37,'Pressure Ulcers'!$A$1:$W$352,16,FALSE)/100))</f>
        <v>6.1224499999999994E-2</v>
      </c>
      <c r="AG37" s="35">
        <f t="shared" si="22"/>
        <v>2.7806125000000001E-2</v>
      </c>
      <c r="AH37" s="49" t="str">
        <f t="shared" si="23"/>
        <v>Y</v>
      </c>
      <c r="AI37" s="35">
        <f>IF(VLOOKUP(D37,Influenza!$A$1:$W$352,10,FALSE) = "*","*",IF(VLOOKUP(D37,Influenza!$A$1:$W$352,10,FALSE) = "---","---", VLOOKUP(D37,Influenza!$A$1:$W$352,10,FALSE)/100))</f>
        <v>0.97560975999999999</v>
      </c>
      <c r="AJ37" s="35">
        <f>IF(VLOOKUP(D37,Influenza!$A$1:$W$352,12,FALSE) = "*","*",IF(VLOOKUP(D37,Influenza!$A$1:$W$352,12,FALSE) = "---","---", VLOOKUP(D37,Influenza!$A$1:$W$352,12,FALSE)/100))</f>
        <v>0.97560975999999999</v>
      </c>
      <c r="AK37" s="35">
        <f>IF(VLOOKUP(D37,Influenza!$A$1:$W$352,14,FALSE) = "*","*",IF(VLOOKUP(D37,Influenza!$A$1:$W$352,14,FALSE) = "---","---", VLOOKUP(D37,Influenza!$A$1:$W$352,14,FALSE)/100))</f>
        <v>0.91111110999999989</v>
      </c>
      <c r="AL37" s="35">
        <f>IF(VLOOKUP(D37,Influenza!$A$1:$W$352,16,FALSE) = "*","*",IF(VLOOKUP(D37,Influenza!$A$1:$W$352,16,FALSE) = "---","---", VLOOKUP(D37,Influenza!$A$1:$W$352,16,FALSE)/100))</f>
        <v>0.91111110999999989</v>
      </c>
      <c r="AM37" s="35">
        <f t="shared" si="24"/>
        <v>0.94336043499999989</v>
      </c>
      <c r="AN37" s="49" t="str">
        <f t="shared" si="25"/>
        <v>N</v>
      </c>
      <c r="AO37" s="35">
        <f>IF(VLOOKUP(D37,'hospitalizations per 1000'!$A$1:$Q$352,10,FALSE) = "*","*",IF(VLOOKUP(D37,'hospitalizations per 1000'!$A$1:$Q$352,10,FALSE) = "---","---", VLOOKUP(D37,'hospitalizations per 1000'!$A$1:$Q$352,10,FALSE)/100))</f>
        <v>2.1843059999999997E-2</v>
      </c>
      <c r="AP37" s="43" t="str">
        <f t="shared" si="26"/>
        <v>N</v>
      </c>
      <c r="AQ37" s="50" t="s">
        <v>1570</v>
      </c>
      <c r="AR37" s="50">
        <v>0.76</v>
      </c>
      <c r="AS37" s="49" t="str">
        <f t="shared" si="28"/>
        <v>Y</v>
      </c>
      <c r="AT37" s="97">
        <f t="shared" si="27"/>
        <v>5</v>
      </c>
    </row>
    <row r="38" spans="1:46" x14ac:dyDescent="0.3">
      <c r="A38" s="19">
        <f t="shared" si="15"/>
        <v>33</v>
      </c>
      <c r="B38" s="52" t="s">
        <v>258</v>
      </c>
      <c r="C38" s="51"/>
      <c r="D38" s="56">
        <v>315196</v>
      </c>
      <c r="E38" s="59" t="s">
        <v>158</v>
      </c>
      <c r="F38" s="54" t="s">
        <v>1557</v>
      </c>
      <c r="G38" s="54" t="e">
        <f>IF(COUNTIF(#REF!,"SFF Candidate")&gt;=1,"Y",
IF(COUNTIF(#REF!,"SFF")&gt;=1,"Y","N"))</f>
        <v>#REF!</v>
      </c>
      <c r="H38" s="48" t="e">
        <f>IF(OR(#REF!=1,#REF!= 1,#REF!=
1,#REF!= 1,#REF!=
1,#REF!= 1,#REF!=
1,#REF!= 1,#REF!=
1,#REF!= 1,#REF!=
1,#REF!= 1),"Y","N")</f>
        <v>#REF!</v>
      </c>
      <c r="I38" s="48" t="s">
        <v>662</v>
      </c>
      <c r="J38" s="54" t="s">
        <v>1570</v>
      </c>
      <c r="K38" s="35">
        <f>IF(VLOOKUP(D38,'Physically Restrained'!$A$1:$W$352,10,FALSE) = "*","*",IF(VLOOKUP(D38,'Physically Restrained'!$A$1:$W$352,10,FALSE) = "---","---", VLOOKUP(D38,'Physically Restrained'!$A$1:$W$352,10,FALSE)/100))</f>
        <v>0</v>
      </c>
      <c r="L38" s="35">
        <f>IF(VLOOKUP(D38,'Physically Restrained'!$A$1:$W$352,12,FALSE) = "*","*",IF(VLOOKUP(D38,'Physically Restrained'!$A$1:$W$352,12,FALSE) = "---","---", VLOOKUP(D38,'Physically Restrained'!$A$1:$W$352,12,FALSE)/100))</f>
        <v>0</v>
      </c>
      <c r="M38" s="35">
        <f>IF(VLOOKUP(D38,'Physically Restrained'!$A$1:$W$352,14,FALSE) = "*","*",IF(VLOOKUP(D38,'Physically Restrained'!$A$1:$W$352,14,FALSE) = "---","---", VLOOKUP(D38,'Physically Restrained'!$A$1:$W$352,14,FALSE)/100))</f>
        <v>0</v>
      </c>
      <c r="N38" s="35">
        <f>IF(VLOOKUP(D38,'Physically Restrained'!$A$1:$W$352,16,FALSE) = "*","*",IF(VLOOKUP(D38,'Physically Restrained'!$A$1:$W$352,16,FALSE) = "---","---", VLOOKUP(D38,'Physically Restrained'!$A$1:$W$352,16,FALSE)/100))</f>
        <v>0</v>
      </c>
      <c r="O38" s="35">
        <f t="shared" si="16"/>
        <v>0</v>
      </c>
      <c r="P38" s="49" t="str">
        <f t="shared" si="17"/>
        <v>Y</v>
      </c>
      <c r="Q38" s="35">
        <f>IF(VLOOKUP(D38,'Falls with Major Injuries'!$A$1:$W$352,10,FALSE) = "*","*",IF(VLOOKUP(D38,'Falls with Major Injuries'!$A$1:$W$352,10,FALSE) = "---","---", VLOOKUP(D38,'Falls with Major Injuries'!$A$1:$W$352,10,FALSE)/100))</f>
        <v>2.5862099999999999E-2</v>
      </c>
      <c r="R38" s="35">
        <f>IF(VLOOKUP(D38,'Falls with Major Injuries'!$A$1:$W$352,12,FALSE) = "*","*",IF(VLOOKUP(D38,'Falls with Major Injuries'!$A$1:$W$352,12,FALSE) = "---","---", VLOOKUP(D38,'Falls with Major Injuries'!$A$1:$W$352,12,FALSE)/100))</f>
        <v>1.7391300000000002E-2</v>
      </c>
      <c r="S38" s="35">
        <f>IF(VLOOKUP(D38,'Falls with Major Injuries'!$A$1:$W$352,14,FALSE) = "*","*",IF(VLOOKUP(D38,'Falls with Major Injuries'!$A$1:$W$352,14,FALSE) = "---","---", VLOOKUP(D38,'Falls with Major Injuries'!$A$1:$W$352,14,FALSE)/100))</f>
        <v>1.7857100000000001E-2</v>
      </c>
      <c r="T38" s="35">
        <f>IF(VLOOKUP(D38,'Falls with Major Injuries'!$A$1:$W$352,16,FALSE) = "*","*",IF(VLOOKUP(D38,'Falls with Major Injuries'!$A$1:$W$352,16,FALSE) = "---","---", VLOOKUP(D38,'Falls with Major Injuries'!$A$1:$W$352,16,FALSE)/100))</f>
        <v>2.8037400000000001E-2</v>
      </c>
      <c r="U38" s="35">
        <f t="shared" si="18"/>
        <v>2.2286975000000001E-2</v>
      </c>
      <c r="V38" s="49" t="str">
        <f t="shared" si="19"/>
        <v>Y</v>
      </c>
      <c r="W38" s="35">
        <f>IF(VLOOKUP(D38,'Antipsychotic Meds'!$A$1:$W$352,10,FALSE) = "*","*",IF(VLOOKUP(D38,'Antipsychotic Meds'!$A$1:$W$352,10,FALSE) = "---","---", VLOOKUP(D38,'Antipsychotic Meds'!$A$1:$W$352,10,FALSE)/100))</f>
        <v>0</v>
      </c>
      <c r="X38" s="35">
        <f>IF(VLOOKUP(D38,'Antipsychotic Meds'!$A$1:$W$352,12,FALSE) = "*","*",IF(VLOOKUP(D38,'Antipsychotic Meds'!$A$1:$W$352,12,FALSE) = "---","---", VLOOKUP(D38,'Antipsychotic Meds'!$A$1:$W$352,12,FALSE)/100))</f>
        <v>0</v>
      </c>
      <c r="Y38" s="35">
        <f>IF(VLOOKUP(D38,'Antipsychotic Meds'!$A$1:$W$352,14,FALSE) = "*","*",IF(VLOOKUP(D38,'Antipsychotic Meds'!$A$1:$W$352,14,FALSE) = "---","---", VLOOKUP(D38,'Antipsychotic Meds'!$A$1:$W$352,14,FALSE)/100))</f>
        <v>0</v>
      </c>
      <c r="Z38" s="35">
        <f>IF(VLOOKUP(D38,'Antipsychotic Meds'!$A$1:$W$352,16,FALSE) = "*","*",IF(VLOOKUP(D38,'Antipsychotic Meds'!$A$1:$W$352,16,FALSE) = "---","---", VLOOKUP(D38,'Antipsychotic Meds'!$A$1:$W$352,16,FALSE)/100))</f>
        <v>0</v>
      </c>
      <c r="AA38" s="35">
        <f t="shared" si="20"/>
        <v>0</v>
      </c>
      <c r="AB38" s="49" t="str">
        <f t="shared" si="21"/>
        <v>Y</v>
      </c>
      <c r="AC38" s="35">
        <f>IF(VLOOKUP(D38,'Pressure Ulcers'!$A$1:$W$352,10,FALSE) = "*","*",IF(VLOOKUP(D38,'Pressure Ulcers'!$A$1:$W$352,10,FALSE) = "---","---", VLOOKUP(D38,'Pressure Ulcers'!$A$1:$W$352,10,FALSE)/100))</f>
        <v>1.4492799999999998E-2</v>
      </c>
      <c r="AD38" s="35">
        <f>IF(VLOOKUP(D38,'Pressure Ulcers'!$A$1:$W$352,12,FALSE) = "*","*",IF(VLOOKUP(D38,'Pressure Ulcers'!$A$1:$W$352,12,FALSE) = "---","---", VLOOKUP(D38,'Pressure Ulcers'!$A$1:$W$352,12,FALSE)/100))</f>
        <v>2.8985500000000001E-2</v>
      </c>
      <c r="AE38" s="35">
        <f>IF(VLOOKUP(D38,'Pressure Ulcers'!$A$1:$W$352,14,FALSE) = "*","*",IF(VLOOKUP(D38,'Pressure Ulcers'!$A$1:$W$352,14,FALSE) = "---","---", VLOOKUP(D38,'Pressure Ulcers'!$A$1:$W$352,14,FALSE)/100))</f>
        <v>2.8169E-2</v>
      </c>
      <c r="AF38" s="35">
        <f>IF(VLOOKUP(D38,'Pressure Ulcers'!$A$1:$W$352,16,FALSE) = "*","*",IF(VLOOKUP(D38,'Pressure Ulcers'!$A$1:$W$352,16,FALSE) = "---","---", VLOOKUP(D38,'Pressure Ulcers'!$A$1:$W$352,16,FALSE)/100))</f>
        <v>1.6129000000000001E-2</v>
      </c>
      <c r="AG38" s="35">
        <f t="shared" si="22"/>
        <v>2.1944075E-2</v>
      </c>
      <c r="AH38" s="49" t="str">
        <f t="shared" si="23"/>
        <v>Y</v>
      </c>
      <c r="AI38" s="35">
        <f>IF(VLOOKUP(D38,Influenza!$A$1:$W$352,10,FALSE) = "*","*",IF(VLOOKUP(D38,Influenza!$A$1:$W$352,10,FALSE) = "---","---", VLOOKUP(D38,Influenza!$A$1:$W$352,10,FALSE)/100))</f>
        <v>0.89655171999999994</v>
      </c>
      <c r="AJ38" s="35">
        <f>IF(VLOOKUP(D38,Influenza!$A$1:$W$352,12,FALSE) = "*","*",IF(VLOOKUP(D38,Influenza!$A$1:$W$352,12,FALSE) = "---","---", VLOOKUP(D38,Influenza!$A$1:$W$352,12,FALSE)/100))</f>
        <v>0.89655171999999994</v>
      </c>
      <c r="AK38" s="35">
        <f>IF(VLOOKUP(D38,Influenza!$A$1:$W$352,14,FALSE) = "*","*",IF(VLOOKUP(D38,Influenza!$A$1:$W$352,14,FALSE) = "---","---", VLOOKUP(D38,Influenza!$A$1:$W$352,14,FALSE)/100))</f>
        <v>0.96747967000000001</v>
      </c>
      <c r="AL38" s="35">
        <f>IF(VLOOKUP(D38,Influenza!$A$1:$W$352,16,FALSE) = "*","*",IF(VLOOKUP(D38,Influenza!$A$1:$W$352,16,FALSE) = "---","---", VLOOKUP(D38,Influenza!$A$1:$W$352,16,FALSE)/100))</f>
        <v>0.96747967000000001</v>
      </c>
      <c r="AM38" s="35">
        <f t="shared" si="24"/>
        <v>0.93201569499999992</v>
      </c>
      <c r="AN38" s="49" t="str">
        <f t="shared" si="25"/>
        <v>N</v>
      </c>
      <c r="AO38" s="35">
        <f>IF(VLOOKUP(D38,'hospitalizations per 1000'!$A$1:$Q$352,10,FALSE) = "*","*",IF(VLOOKUP(D38,'hospitalizations per 1000'!$A$1:$Q$352,10,FALSE) = "---","---", VLOOKUP(D38,'hospitalizations per 1000'!$A$1:$Q$352,10,FALSE)/100))</f>
        <v>1.500663E-2</v>
      </c>
      <c r="AP38" s="43" t="str">
        <f t="shared" si="26"/>
        <v>Y</v>
      </c>
      <c r="AQ38" s="50" t="s">
        <v>1570</v>
      </c>
      <c r="AR38" s="50">
        <v>0.89500000000000002</v>
      </c>
      <c r="AS38" s="49" t="str">
        <f t="shared" si="28"/>
        <v>Y</v>
      </c>
      <c r="AT38" s="97">
        <f t="shared" si="27"/>
        <v>6</v>
      </c>
    </row>
    <row r="39" spans="1:46" x14ac:dyDescent="0.3">
      <c r="A39" s="19">
        <f t="shared" si="15"/>
        <v>34</v>
      </c>
      <c r="B39" s="52" t="s">
        <v>259</v>
      </c>
      <c r="C39" s="51"/>
      <c r="D39" s="56">
        <v>315217</v>
      </c>
      <c r="E39" s="59" t="s">
        <v>25</v>
      </c>
      <c r="F39" s="54" t="s">
        <v>1557</v>
      </c>
      <c r="G39" s="54" t="e">
        <f>IF(COUNTIF(#REF!,"SFF Candidate")&gt;=1,"Y",
IF(COUNTIF(#REF!,"SFF")&gt;=1,"Y","N"))</f>
        <v>#REF!</v>
      </c>
      <c r="H39" s="48" t="e">
        <f>IF(OR(#REF!=1,#REF!= 1,#REF!=
1,#REF!= 1,#REF!=
1,#REF!= 1,#REF!=
1,#REF!= 1,#REF!=
1,#REF!= 1,#REF!=
1,#REF!= 1),"Y","N")</f>
        <v>#REF!</v>
      </c>
      <c r="I39" s="48" t="s">
        <v>662</v>
      </c>
      <c r="J39" s="54" t="s">
        <v>1570</v>
      </c>
      <c r="K39" s="35">
        <f>IF(VLOOKUP(D39,'Physically Restrained'!$A$1:$W$352,10,FALSE) = "*","*",IF(VLOOKUP(D39,'Physically Restrained'!$A$1:$W$352,10,FALSE) = "---","---", VLOOKUP(D39,'Physically Restrained'!$A$1:$W$352,10,FALSE)/100))</f>
        <v>0</v>
      </c>
      <c r="L39" s="35">
        <f>IF(VLOOKUP(D39,'Physically Restrained'!$A$1:$W$352,12,FALSE) = "*","*",IF(VLOOKUP(D39,'Physically Restrained'!$A$1:$W$352,12,FALSE) = "---","---", VLOOKUP(D39,'Physically Restrained'!$A$1:$W$352,12,FALSE)/100))</f>
        <v>1.40845E-2</v>
      </c>
      <c r="M39" s="35">
        <f>IF(VLOOKUP(D39,'Physically Restrained'!$A$1:$W$352,14,FALSE) = "*","*",IF(VLOOKUP(D39,'Physically Restrained'!$A$1:$W$352,14,FALSE) = "---","---", VLOOKUP(D39,'Physically Restrained'!$A$1:$W$352,14,FALSE)/100))</f>
        <v>0</v>
      </c>
      <c r="N39" s="35">
        <f>IF(VLOOKUP(D39,'Physically Restrained'!$A$1:$W$352,16,FALSE) = "*","*",IF(VLOOKUP(D39,'Physically Restrained'!$A$1:$W$352,16,FALSE) = "---","---", VLOOKUP(D39,'Physically Restrained'!$A$1:$W$352,16,FALSE)/100))</f>
        <v>0</v>
      </c>
      <c r="O39" s="35">
        <f t="shared" si="16"/>
        <v>3.5211249999999999E-3</v>
      </c>
      <c r="P39" s="49" t="str">
        <f t="shared" si="17"/>
        <v>N</v>
      </c>
      <c r="Q39" s="35">
        <f>IF(VLOOKUP(D39,'Falls with Major Injuries'!$A$1:$W$352,10,FALSE) = "*","*",IF(VLOOKUP(D39,'Falls with Major Injuries'!$A$1:$W$352,10,FALSE) = "---","---", VLOOKUP(D39,'Falls with Major Injuries'!$A$1:$W$352,10,FALSE)/100))</f>
        <v>4.7618999999999995E-2</v>
      </c>
      <c r="R39" s="35">
        <f>IF(VLOOKUP(D39,'Falls with Major Injuries'!$A$1:$W$352,12,FALSE) = "*","*",IF(VLOOKUP(D39,'Falls with Major Injuries'!$A$1:$W$352,12,FALSE) = "---","---", VLOOKUP(D39,'Falls with Major Injuries'!$A$1:$W$352,12,FALSE)/100))</f>
        <v>2.8169E-2</v>
      </c>
      <c r="S39" s="35">
        <f>IF(VLOOKUP(D39,'Falls with Major Injuries'!$A$1:$W$352,14,FALSE) = "*","*",IF(VLOOKUP(D39,'Falls with Major Injuries'!$A$1:$W$352,14,FALSE) = "---","---", VLOOKUP(D39,'Falls with Major Injuries'!$A$1:$W$352,14,FALSE)/100))</f>
        <v>0</v>
      </c>
      <c r="T39" s="35">
        <f>IF(VLOOKUP(D39,'Falls with Major Injuries'!$A$1:$W$352,16,FALSE) = "*","*",IF(VLOOKUP(D39,'Falls with Major Injuries'!$A$1:$W$352,16,FALSE) = "---","---", VLOOKUP(D39,'Falls with Major Injuries'!$A$1:$W$352,16,FALSE)/100))</f>
        <v>0</v>
      </c>
      <c r="U39" s="35">
        <f t="shared" si="18"/>
        <v>1.8946999999999999E-2</v>
      </c>
      <c r="V39" s="49" t="str">
        <f t="shared" si="19"/>
        <v>Y</v>
      </c>
      <c r="W39" s="35">
        <f>IF(VLOOKUP(D39,'Antipsychotic Meds'!$A$1:$W$352,10,FALSE) = "*","*",IF(VLOOKUP(D39,'Antipsychotic Meds'!$A$1:$W$352,10,FALSE) = "---","---", VLOOKUP(D39,'Antipsychotic Meds'!$A$1:$W$352,10,FALSE)/100))</f>
        <v>0</v>
      </c>
      <c r="X39" s="35">
        <f>IF(VLOOKUP(D39,'Antipsychotic Meds'!$A$1:$W$352,12,FALSE) = "*","*",IF(VLOOKUP(D39,'Antipsychotic Meds'!$A$1:$W$352,12,FALSE) = "---","---", VLOOKUP(D39,'Antipsychotic Meds'!$A$1:$W$352,12,FALSE)/100))</f>
        <v>0</v>
      </c>
      <c r="Y39" s="35">
        <f>IF(VLOOKUP(D39,'Antipsychotic Meds'!$A$1:$W$352,14,FALSE) = "*","*",IF(VLOOKUP(D39,'Antipsychotic Meds'!$A$1:$W$352,14,FALSE) = "---","---", VLOOKUP(D39,'Antipsychotic Meds'!$A$1:$W$352,14,FALSE)/100))</f>
        <v>0</v>
      </c>
      <c r="Z39" s="35">
        <f>IF(VLOOKUP(D39,'Antipsychotic Meds'!$A$1:$W$352,16,FALSE) = "*","*",IF(VLOOKUP(D39,'Antipsychotic Meds'!$A$1:$W$352,16,FALSE) = "---","---", VLOOKUP(D39,'Antipsychotic Meds'!$A$1:$W$352,16,FALSE)/100))</f>
        <v>3.0303E-2</v>
      </c>
      <c r="AA39" s="35">
        <f t="shared" si="20"/>
        <v>7.57575E-3</v>
      </c>
      <c r="AB39" s="49" t="str">
        <f t="shared" si="21"/>
        <v>Y</v>
      </c>
      <c r="AC39" s="35">
        <f>IF(VLOOKUP(D39,'Pressure Ulcers'!$A$1:$W$352,10,FALSE) = "*","*",IF(VLOOKUP(D39,'Pressure Ulcers'!$A$1:$W$352,10,FALSE) = "---","---", VLOOKUP(D39,'Pressure Ulcers'!$A$1:$W$352,10,FALSE)/100))</f>
        <v>0.13333329999999999</v>
      </c>
      <c r="AD39" s="35">
        <f>IF(VLOOKUP(D39,'Pressure Ulcers'!$A$1:$W$352,12,FALSE) = "*","*",IF(VLOOKUP(D39,'Pressure Ulcers'!$A$1:$W$352,12,FALSE) = "---","---", VLOOKUP(D39,'Pressure Ulcers'!$A$1:$W$352,12,FALSE)/100))</f>
        <v>9.433960000000001E-2</v>
      </c>
      <c r="AE39" s="35">
        <f>IF(VLOOKUP(D39,'Pressure Ulcers'!$A$1:$W$352,14,FALSE) = "*","*",IF(VLOOKUP(D39,'Pressure Ulcers'!$A$1:$W$352,14,FALSE) = "---","---", VLOOKUP(D39,'Pressure Ulcers'!$A$1:$W$352,14,FALSE)/100))</f>
        <v>6.8181800000000001E-2</v>
      </c>
      <c r="AF39" s="35">
        <f>IF(VLOOKUP(D39,'Pressure Ulcers'!$A$1:$W$352,16,FALSE) = "*","*",IF(VLOOKUP(D39,'Pressure Ulcers'!$A$1:$W$352,16,FALSE) = "---","---", VLOOKUP(D39,'Pressure Ulcers'!$A$1:$W$352,16,FALSE)/100))</f>
        <v>8.928570000000001E-2</v>
      </c>
      <c r="AG39" s="35">
        <f t="shared" si="22"/>
        <v>9.6285100000000012E-2</v>
      </c>
      <c r="AH39" s="49" t="str">
        <f t="shared" si="23"/>
        <v>N</v>
      </c>
      <c r="AI39" s="35">
        <f>IF(VLOOKUP(D39,Influenza!$A$1:$W$352,10,FALSE) = "*","*",IF(VLOOKUP(D39,Influenza!$A$1:$W$352,10,FALSE) = "---","---", VLOOKUP(D39,Influenza!$A$1:$W$352,10,FALSE)/100))</f>
        <v>0.98529411999999994</v>
      </c>
      <c r="AJ39" s="35">
        <f>IF(VLOOKUP(D39,Influenza!$A$1:$W$352,12,FALSE) = "*","*",IF(VLOOKUP(D39,Influenza!$A$1:$W$352,12,FALSE) = "---","---", VLOOKUP(D39,Influenza!$A$1:$W$352,12,FALSE)/100))</f>
        <v>0.98529411999999994</v>
      </c>
      <c r="AK39" s="35">
        <f>IF(VLOOKUP(D39,Influenza!$A$1:$W$352,14,FALSE) = "*","*",IF(VLOOKUP(D39,Influenza!$A$1:$W$352,14,FALSE) = "---","---", VLOOKUP(D39,Influenza!$A$1:$W$352,14,FALSE)/100))</f>
        <v>0.89610389999999995</v>
      </c>
      <c r="AL39" s="35">
        <f>IF(VLOOKUP(D39,Influenza!$A$1:$W$352,16,FALSE) = "*","*",IF(VLOOKUP(D39,Influenza!$A$1:$W$352,16,FALSE) = "---","---", VLOOKUP(D39,Influenza!$A$1:$W$352,16,FALSE)/100))</f>
        <v>0.89610389999999995</v>
      </c>
      <c r="AM39" s="35">
        <f t="shared" si="24"/>
        <v>0.94069900999999989</v>
      </c>
      <c r="AN39" s="49" t="str">
        <f t="shared" si="25"/>
        <v>N</v>
      </c>
      <c r="AO39" s="35">
        <f>IF(VLOOKUP(D39,'hospitalizations per 1000'!$A$1:$Q$352,10,FALSE) = "*","*",IF(VLOOKUP(D39,'hospitalizations per 1000'!$A$1:$Q$352,10,FALSE) = "---","---", VLOOKUP(D39,'hospitalizations per 1000'!$A$1:$Q$352,10,FALSE)/100))</f>
        <v>1.74057E-2</v>
      </c>
      <c r="AP39" s="43" t="str">
        <f t="shared" si="26"/>
        <v>N</v>
      </c>
      <c r="AQ39" s="50" t="s">
        <v>1570</v>
      </c>
      <c r="AR39" s="50">
        <v>0.94</v>
      </c>
      <c r="AS39" s="49" t="str">
        <f t="shared" si="28"/>
        <v>Y</v>
      </c>
      <c r="AT39" s="97">
        <f t="shared" si="27"/>
        <v>3</v>
      </c>
    </row>
    <row r="40" spans="1:46" x14ac:dyDescent="0.3">
      <c r="A40" s="19">
        <f t="shared" si="15"/>
        <v>35</v>
      </c>
      <c r="B40" s="52" t="s">
        <v>260</v>
      </c>
      <c r="C40" s="51"/>
      <c r="D40" s="56">
        <v>315200</v>
      </c>
      <c r="E40" s="59" t="s">
        <v>157</v>
      </c>
      <c r="F40" s="54" t="s">
        <v>1557</v>
      </c>
      <c r="G40" s="54" t="e">
        <f>IF(COUNTIF(#REF!,"SFF Candidate")&gt;=1,"Y",
IF(COUNTIF(#REF!,"SFF")&gt;=1,"Y","N"))</f>
        <v>#REF!</v>
      </c>
      <c r="H40" s="48" t="e">
        <f>IF(OR(#REF!=1,#REF!= 1,#REF!=
1,#REF!= 1,#REF!=
1,#REF!= 1,#REF!=
1,#REF!= 1,#REF!=
1,#REF!= 1,#REF!=
1,#REF!= 1),"Y","N")</f>
        <v>#REF!</v>
      </c>
      <c r="I40" s="48" t="s">
        <v>662</v>
      </c>
      <c r="J40" s="54" t="s">
        <v>1570</v>
      </c>
      <c r="K40" s="35">
        <f>IF(VLOOKUP(D40,'Physically Restrained'!$A$1:$W$352,10,FALSE) = "*","*",IF(VLOOKUP(D40,'Physically Restrained'!$A$1:$W$352,10,FALSE) = "---","---", VLOOKUP(D40,'Physically Restrained'!$A$1:$W$352,10,FALSE)/100))</f>
        <v>0</v>
      </c>
      <c r="L40" s="35">
        <f>IF(VLOOKUP(D40,'Physically Restrained'!$A$1:$W$352,12,FALSE) = "*","*",IF(VLOOKUP(D40,'Physically Restrained'!$A$1:$W$352,12,FALSE) = "---","---", VLOOKUP(D40,'Physically Restrained'!$A$1:$W$352,12,FALSE)/100))</f>
        <v>0</v>
      </c>
      <c r="M40" s="35">
        <f>IF(VLOOKUP(D40,'Physically Restrained'!$A$1:$W$352,14,FALSE) = "*","*",IF(VLOOKUP(D40,'Physically Restrained'!$A$1:$W$352,14,FALSE) = "---","---", VLOOKUP(D40,'Physically Restrained'!$A$1:$W$352,14,FALSE)/100))</f>
        <v>0</v>
      </c>
      <c r="N40" s="35">
        <f>IF(VLOOKUP(D40,'Physically Restrained'!$A$1:$W$352,16,FALSE) = "*","*",IF(VLOOKUP(D40,'Physically Restrained'!$A$1:$W$352,16,FALSE) = "---","---", VLOOKUP(D40,'Physically Restrained'!$A$1:$W$352,16,FALSE)/100))</f>
        <v>0</v>
      </c>
      <c r="O40" s="35">
        <f t="shared" si="16"/>
        <v>0</v>
      </c>
      <c r="P40" s="49" t="str">
        <f t="shared" si="17"/>
        <v>Y</v>
      </c>
      <c r="Q40" s="35">
        <f>IF(VLOOKUP(D40,'Falls with Major Injuries'!$A$1:$W$352,10,FALSE) = "*","*",IF(VLOOKUP(D40,'Falls with Major Injuries'!$A$1:$W$352,10,FALSE) = "---","---", VLOOKUP(D40,'Falls with Major Injuries'!$A$1:$W$352,10,FALSE)/100))</f>
        <v>2.0547900000000001E-2</v>
      </c>
      <c r="R40" s="35">
        <f>IF(VLOOKUP(D40,'Falls with Major Injuries'!$A$1:$W$352,12,FALSE) = "*","*",IF(VLOOKUP(D40,'Falls with Major Injuries'!$A$1:$W$352,12,FALSE) = "---","---", VLOOKUP(D40,'Falls with Major Injuries'!$A$1:$W$352,12,FALSE)/100))</f>
        <v>1.9607799999999998E-2</v>
      </c>
      <c r="S40" s="35">
        <f>IF(VLOOKUP(D40,'Falls with Major Injuries'!$A$1:$W$352,14,FALSE) = "*","*",IF(VLOOKUP(D40,'Falls with Major Injuries'!$A$1:$W$352,14,FALSE) = "---","---", VLOOKUP(D40,'Falls with Major Injuries'!$A$1:$W$352,14,FALSE)/100))</f>
        <v>1.3422799999999999E-2</v>
      </c>
      <c r="T40" s="35">
        <f>IF(VLOOKUP(D40,'Falls with Major Injuries'!$A$1:$W$352,16,FALSE) = "*","*",IF(VLOOKUP(D40,'Falls with Major Injuries'!$A$1:$W$352,16,FALSE) = "---","---", VLOOKUP(D40,'Falls with Major Injuries'!$A$1:$W$352,16,FALSE)/100))</f>
        <v>6.9443999999999999E-3</v>
      </c>
      <c r="U40" s="35">
        <f t="shared" si="18"/>
        <v>1.5130725000000001E-2</v>
      </c>
      <c r="V40" s="49" t="str">
        <f t="shared" si="19"/>
        <v>Y</v>
      </c>
      <c r="W40" s="35">
        <f>IF(VLOOKUP(D40,'Antipsychotic Meds'!$A$1:$W$352,10,FALSE) = "*","*",IF(VLOOKUP(D40,'Antipsychotic Meds'!$A$1:$W$352,10,FALSE) = "---","---", VLOOKUP(D40,'Antipsychotic Meds'!$A$1:$W$352,10,FALSE)/100))</f>
        <v>4.6296299999999999E-2</v>
      </c>
      <c r="X40" s="35">
        <f>IF(VLOOKUP(D40,'Antipsychotic Meds'!$A$1:$W$352,12,FALSE) = "*","*",IF(VLOOKUP(D40,'Antipsychotic Meds'!$A$1:$W$352,12,FALSE) = "---","---", VLOOKUP(D40,'Antipsychotic Meds'!$A$1:$W$352,12,FALSE)/100))</f>
        <v>2.6548699999999998E-2</v>
      </c>
      <c r="Y40" s="35">
        <f>IF(VLOOKUP(D40,'Antipsychotic Meds'!$A$1:$W$352,14,FALSE) = "*","*",IF(VLOOKUP(D40,'Antipsychotic Meds'!$A$1:$W$352,14,FALSE) = "---","---", VLOOKUP(D40,'Antipsychotic Meds'!$A$1:$W$352,14,FALSE)/100))</f>
        <v>3.6697199999999999E-2</v>
      </c>
      <c r="Z40" s="35">
        <f>IF(VLOOKUP(D40,'Antipsychotic Meds'!$A$1:$W$352,16,FALSE) = "*","*",IF(VLOOKUP(D40,'Antipsychotic Meds'!$A$1:$W$352,16,FALSE) = "---","---", VLOOKUP(D40,'Antipsychotic Meds'!$A$1:$W$352,16,FALSE)/100))</f>
        <v>1.9230799999999999E-2</v>
      </c>
      <c r="AA40" s="35">
        <f t="shared" si="20"/>
        <v>3.219325E-2</v>
      </c>
      <c r="AB40" s="49" t="str">
        <f t="shared" si="21"/>
        <v>Y</v>
      </c>
      <c r="AC40" s="35">
        <f>IF(VLOOKUP(D40,'Pressure Ulcers'!$A$1:$W$352,10,FALSE) = "*","*",IF(VLOOKUP(D40,'Pressure Ulcers'!$A$1:$W$352,10,FALSE) = "---","---", VLOOKUP(D40,'Pressure Ulcers'!$A$1:$W$352,10,FALSE)/100))</f>
        <v>6.8181800000000001E-2</v>
      </c>
      <c r="AD40" s="35">
        <f>IF(VLOOKUP(D40,'Pressure Ulcers'!$A$1:$W$352,12,FALSE) = "*","*",IF(VLOOKUP(D40,'Pressure Ulcers'!$A$1:$W$352,12,FALSE) = "---","---", VLOOKUP(D40,'Pressure Ulcers'!$A$1:$W$352,12,FALSE)/100))</f>
        <v>4.3010799999999995E-2</v>
      </c>
      <c r="AE40" s="35">
        <f>IF(VLOOKUP(D40,'Pressure Ulcers'!$A$1:$W$352,14,FALSE) = "*","*",IF(VLOOKUP(D40,'Pressure Ulcers'!$A$1:$W$352,14,FALSE) = "---","---", VLOOKUP(D40,'Pressure Ulcers'!$A$1:$W$352,14,FALSE)/100))</f>
        <v>7.6923099999999994E-2</v>
      </c>
      <c r="AF40" s="35">
        <f>IF(VLOOKUP(D40,'Pressure Ulcers'!$A$1:$W$352,16,FALSE) = "*","*",IF(VLOOKUP(D40,'Pressure Ulcers'!$A$1:$W$352,16,FALSE) = "---","---", VLOOKUP(D40,'Pressure Ulcers'!$A$1:$W$352,16,FALSE)/100))</f>
        <v>5.6818199999999999E-2</v>
      </c>
      <c r="AG40" s="35">
        <f t="shared" si="22"/>
        <v>6.1233474999999996E-2</v>
      </c>
      <c r="AH40" s="49" t="str">
        <f t="shared" si="23"/>
        <v>Y</v>
      </c>
      <c r="AI40" s="35">
        <f>IF(VLOOKUP(D40,Influenza!$A$1:$W$352,10,FALSE) = "*","*",IF(VLOOKUP(D40,Influenza!$A$1:$W$352,10,FALSE) = "---","---", VLOOKUP(D40,Influenza!$A$1:$W$352,10,FALSE)/100))</f>
        <v>0.96153845999999998</v>
      </c>
      <c r="AJ40" s="35">
        <f>IF(VLOOKUP(D40,Influenza!$A$1:$W$352,12,FALSE) = "*","*",IF(VLOOKUP(D40,Influenza!$A$1:$W$352,12,FALSE) = "---","---", VLOOKUP(D40,Influenza!$A$1:$W$352,12,FALSE)/100))</f>
        <v>0.96153845999999998</v>
      </c>
      <c r="AK40" s="35">
        <f>IF(VLOOKUP(D40,Influenza!$A$1:$W$352,14,FALSE) = "*","*",IF(VLOOKUP(D40,Influenza!$A$1:$W$352,14,FALSE) = "---","---", VLOOKUP(D40,Influenza!$A$1:$W$352,14,FALSE)/100))</f>
        <v>0.99354838999999995</v>
      </c>
      <c r="AL40" s="35">
        <f>IF(VLOOKUP(D40,Influenza!$A$1:$W$352,16,FALSE) = "*","*",IF(VLOOKUP(D40,Influenza!$A$1:$W$352,16,FALSE) = "---","---", VLOOKUP(D40,Influenza!$A$1:$W$352,16,FALSE)/100))</f>
        <v>0.99354838999999995</v>
      </c>
      <c r="AM40" s="35">
        <f t="shared" si="24"/>
        <v>0.97754342499999991</v>
      </c>
      <c r="AN40" s="49" t="str">
        <f t="shared" si="25"/>
        <v>Y</v>
      </c>
      <c r="AO40" s="35">
        <f>IF(VLOOKUP(D40,'hospitalizations per 1000'!$A$1:$Q$352,10,FALSE) = "*","*",IF(VLOOKUP(D40,'hospitalizations per 1000'!$A$1:$Q$352,10,FALSE) = "---","---", VLOOKUP(D40,'hospitalizations per 1000'!$A$1:$Q$352,10,FALSE)/100))</f>
        <v>2.625717E-2</v>
      </c>
      <c r="AP40" s="43" t="str">
        <f t="shared" si="26"/>
        <v>N</v>
      </c>
      <c r="AQ40" s="50" t="s">
        <v>1570</v>
      </c>
      <c r="AR40" s="50">
        <v>0.84000000000000008</v>
      </c>
      <c r="AS40" s="49" t="str">
        <f t="shared" si="28"/>
        <v>Y</v>
      </c>
      <c r="AT40" s="97">
        <f t="shared" si="27"/>
        <v>6</v>
      </c>
    </row>
    <row r="41" spans="1:46" x14ac:dyDescent="0.3">
      <c r="A41" s="19">
        <f t="shared" si="15"/>
        <v>36</v>
      </c>
      <c r="B41" s="52" t="s">
        <v>261</v>
      </c>
      <c r="C41" s="51"/>
      <c r="D41" s="56">
        <v>315309</v>
      </c>
      <c r="E41" s="59" t="s">
        <v>26</v>
      </c>
      <c r="F41" s="54" t="s">
        <v>1557</v>
      </c>
      <c r="G41" s="54" t="e">
        <f>IF(COUNTIF(#REF!,"SFF Candidate")&gt;=1,"Y",
IF(COUNTIF(#REF!,"SFF")&gt;=1,"Y","N"))</f>
        <v>#REF!</v>
      </c>
      <c r="H41" s="48" t="e">
        <f>IF(OR(#REF!=1,#REF!= 1,#REF!=
1,#REF!= 1,#REF!=
1,#REF!= 1,#REF!=
1,#REF!= 1,#REF!=
1,#REF!= 1,#REF!=
1,#REF!= 1),"Y","N")</f>
        <v>#REF!</v>
      </c>
      <c r="I41" s="48" t="s">
        <v>662</v>
      </c>
      <c r="J41" s="54" t="s">
        <v>1570</v>
      </c>
      <c r="K41" s="35">
        <f>IF(VLOOKUP(D41,'Physically Restrained'!$A$1:$W$352,10,FALSE) = "*","*",IF(VLOOKUP(D41,'Physically Restrained'!$A$1:$W$352,10,FALSE) = "---","---", VLOOKUP(D41,'Physically Restrained'!$A$1:$W$352,10,FALSE)/100))</f>
        <v>0</v>
      </c>
      <c r="L41" s="35">
        <f>IF(VLOOKUP(D41,'Physically Restrained'!$A$1:$W$352,12,FALSE) = "*","*",IF(VLOOKUP(D41,'Physically Restrained'!$A$1:$W$352,12,FALSE) = "---","---", VLOOKUP(D41,'Physically Restrained'!$A$1:$W$352,12,FALSE)/100))</f>
        <v>0</v>
      </c>
      <c r="M41" s="35">
        <f>IF(VLOOKUP(D41,'Physically Restrained'!$A$1:$W$352,14,FALSE) = "*","*",IF(VLOOKUP(D41,'Physically Restrained'!$A$1:$W$352,14,FALSE) = "---","---", VLOOKUP(D41,'Physically Restrained'!$A$1:$W$352,14,FALSE)/100))</f>
        <v>0</v>
      </c>
      <c r="N41" s="35">
        <f>IF(VLOOKUP(D41,'Physically Restrained'!$A$1:$W$352,16,FALSE) = "*","*",IF(VLOOKUP(D41,'Physically Restrained'!$A$1:$W$352,16,FALSE) = "---","---", VLOOKUP(D41,'Physically Restrained'!$A$1:$W$352,16,FALSE)/100))</f>
        <v>0</v>
      </c>
      <c r="O41" s="35">
        <f t="shared" si="16"/>
        <v>0</v>
      </c>
      <c r="P41" s="49" t="str">
        <f t="shared" si="17"/>
        <v>Y</v>
      </c>
      <c r="Q41" s="35">
        <f>IF(VLOOKUP(D41,'Falls with Major Injuries'!$A$1:$W$352,10,FALSE) = "*","*",IF(VLOOKUP(D41,'Falls with Major Injuries'!$A$1:$W$352,10,FALSE) = "---","---", VLOOKUP(D41,'Falls with Major Injuries'!$A$1:$W$352,10,FALSE)/100))</f>
        <v>5.2083299999999999E-2</v>
      </c>
      <c r="R41" s="35">
        <f>IF(VLOOKUP(D41,'Falls with Major Injuries'!$A$1:$W$352,12,FALSE) = "*","*",IF(VLOOKUP(D41,'Falls with Major Injuries'!$A$1:$W$352,12,FALSE) = "---","---", VLOOKUP(D41,'Falls with Major Injuries'!$A$1:$W$352,12,FALSE)/100))</f>
        <v>4.7169800000000005E-2</v>
      </c>
      <c r="S41" s="35">
        <f>IF(VLOOKUP(D41,'Falls with Major Injuries'!$A$1:$W$352,14,FALSE) = "*","*",IF(VLOOKUP(D41,'Falls with Major Injuries'!$A$1:$W$352,14,FALSE) = "---","---", VLOOKUP(D41,'Falls with Major Injuries'!$A$1:$W$352,14,FALSE)/100))</f>
        <v>1.8691599999999999E-2</v>
      </c>
      <c r="T41" s="35">
        <f>IF(VLOOKUP(D41,'Falls with Major Injuries'!$A$1:$W$352,16,FALSE) = "*","*",IF(VLOOKUP(D41,'Falls with Major Injuries'!$A$1:$W$352,16,FALSE) = "---","---", VLOOKUP(D41,'Falls with Major Injuries'!$A$1:$W$352,16,FALSE)/100))</f>
        <v>1.6528899999999999E-2</v>
      </c>
      <c r="U41" s="35">
        <f t="shared" si="18"/>
        <v>3.3618400000000007E-2</v>
      </c>
      <c r="V41" s="49" t="str">
        <f t="shared" si="19"/>
        <v>N</v>
      </c>
      <c r="W41" s="35">
        <f>IF(VLOOKUP(D41,'Antipsychotic Meds'!$A$1:$W$352,10,FALSE) = "*","*",IF(VLOOKUP(D41,'Antipsychotic Meds'!$A$1:$W$352,10,FALSE) = "---","---", VLOOKUP(D41,'Antipsychotic Meds'!$A$1:$W$352,10,FALSE)/100))</f>
        <v>6.0975599999999998E-2</v>
      </c>
      <c r="X41" s="35">
        <f>IF(VLOOKUP(D41,'Antipsychotic Meds'!$A$1:$W$352,12,FALSE) = "*","*",IF(VLOOKUP(D41,'Antipsychotic Meds'!$A$1:$W$352,12,FALSE) = "---","---", VLOOKUP(D41,'Antipsychotic Meds'!$A$1:$W$352,12,FALSE)/100))</f>
        <v>5.6818199999999999E-2</v>
      </c>
      <c r="Y41" s="35">
        <f>IF(VLOOKUP(D41,'Antipsychotic Meds'!$A$1:$W$352,14,FALSE) = "*","*",IF(VLOOKUP(D41,'Antipsychotic Meds'!$A$1:$W$352,14,FALSE) = "---","---", VLOOKUP(D41,'Antipsychotic Meds'!$A$1:$W$352,14,FALSE)/100))</f>
        <v>5.6818199999999999E-2</v>
      </c>
      <c r="Z41" s="35">
        <f>IF(VLOOKUP(D41,'Antipsychotic Meds'!$A$1:$W$352,16,FALSE) = "*","*",IF(VLOOKUP(D41,'Antipsychotic Meds'!$A$1:$W$352,16,FALSE) = "---","---", VLOOKUP(D41,'Antipsychotic Meds'!$A$1:$W$352,16,FALSE)/100))</f>
        <v>3.0612199999999999E-2</v>
      </c>
      <c r="AA41" s="35">
        <f t="shared" si="20"/>
        <v>5.1306049999999999E-2</v>
      </c>
      <c r="AB41" s="49" t="str">
        <f t="shared" si="21"/>
        <v>Y</v>
      </c>
      <c r="AC41" s="35">
        <f>IF(VLOOKUP(D41,'Pressure Ulcers'!$A$1:$W$352,10,FALSE) = "*","*",IF(VLOOKUP(D41,'Pressure Ulcers'!$A$1:$W$352,10,FALSE) = "---","---", VLOOKUP(D41,'Pressure Ulcers'!$A$1:$W$352,10,FALSE)/100))</f>
        <v>0.1090909</v>
      </c>
      <c r="AD41" s="35">
        <f>IF(VLOOKUP(D41,'Pressure Ulcers'!$A$1:$W$352,12,FALSE) = "*","*",IF(VLOOKUP(D41,'Pressure Ulcers'!$A$1:$W$352,12,FALSE) = "---","---", VLOOKUP(D41,'Pressure Ulcers'!$A$1:$W$352,12,FALSE)/100))</f>
        <v>0.15873020000000002</v>
      </c>
      <c r="AE41" s="35">
        <f>IF(VLOOKUP(D41,'Pressure Ulcers'!$A$1:$W$352,14,FALSE) = "*","*",IF(VLOOKUP(D41,'Pressure Ulcers'!$A$1:$W$352,14,FALSE) = "---","---", VLOOKUP(D41,'Pressure Ulcers'!$A$1:$W$352,14,FALSE)/100))</f>
        <v>0.1052632</v>
      </c>
      <c r="AF41" s="35">
        <f>IF(VLOOKUP(D41,'Pressure Ulcers'!$A$1:$W$352,16,FALSE) = "*","*",IF(VLOOKUP(D41,'Pressure Ulcers'!$A$1:$W$352,16,FALSE) = "---","---", VLOOKUP(D41,'Pressure Ulcers'!$A$1:$W$352,16,FALSE)/100))</f>
        <v>0.22058820000000001</v>
      </c>
      <c r="AG41" s="35">
        <f t="shared" si="22"/>
        <v>0.14841812500000001</v>
      </c>
      <c r="AH41" s="49" t="str">
        <f t="shared" si="23"/>
        <v>N</v>
      </c>
      <c r="AI41" s="35">
        <f>IF(VLOOKUP(D41,Influenza!$A$1:$W$352,10,FALSE) = "*","*",IF(VLOOKUP(D41,Influenza!$A$1:$W$352,10,FALSE) = "---","---", VLOOKUP(D41,Influenza!$A$1:$W$352,10,FALSE)/100))</f>
        <v>0.89130435000000008</v>
      </c>
      <c r="AJ41" s="35">
        <f>IF(VLOOKUP(D41,Influenza!$A$1:$W$352,12,FALSE) = "*","*",IF(VLOOKUP(D41,Influenza!$A$1:$W$352,12,FALSE) = "---","---", VLOOKUP(D41,Influenza!$A$1:$W$352,12,FALSE)/100))</f>
        <v>0.89130435000000008</v>
      </c>
      <c r="AK41" s="35">
        <f>IF(VLOOKUP(D41,Influenza!$A$1:$W$352,14,FALSE) = "*","*",IF(VLOOKUP(D41,Influenza!$A$1:$W$352,14,FALSE) = "---","---", VLOOKUP(D41,Influenza!$A$1:$W$352,14,FALSE)/100))</f>
        <v>0.96551723999999994</v>
      </c>
      <c r="AL41" s="35">
        <f>IF(VLOOKUP(D41,Influenza!$A$1:$W$352,16,FALSE) = "*","*",IF(VLOOKUP(D41,Influenza!$A$1:$W$352,16,FALSE) = "---","---", VLOOKUP(D41,Influenza!$A$1:$W$352,16,FALSE)/100))</f>
        <v>0.96551723999999994</v>
      </c>
      <c r="AM41" s="35">
        <f t="shared" si="24"/>
        <v>0.92841079500000001</v>
      </c>
      <c r="AN41" s="49" t="str">
        <f t="shared" si="25"/>
        <v>N</v>
      </c>
      <c r="AO41" s="35">
        <f>IF(VLOOKUP(D41,'hospitalizations per 1000'!$A$1:$Q$352,10,FALSE) = "*","*",IF(VLOOKUP(D41,'hospitalizations per 1000'!$A$1:$Q$352,10,FALSE) = "---","---", VLOOKUP(D41,'hospitalizations per 1000'!$A$1:$Q$352,10,FALSE)/100))</f>
        <v>2.7240880000000002E-2</v>
      </c>
      <c r="AP41" s="43" t="str">
        <f t="shared" si="26"/>
        <v>N</v>
      </c>
      <c r="AQ41" s="50" t="s">
        <v>1570</v>
      </c>
      <c r="AR41" s="50">
        <v>0.85499999999999998</v>
      </c>
      <c r="AS41" s="49" t="str">
        <f t="shared" si="28"/>
        <v>Y</v>
      </c>
      <c r="AT41" s="97">
        <f t="shared" si="27"/>
        <v>3</v>
      </c>
    </row>
    <row r="42" spans="1:46" x14ac:dyDescent="0.3">
      <c r="A42" s="19">
        <f t="shared" si="15"/>
        <v>37</v>
      </c>
      <c r="B42" s="52" t="s">
        <v>262</v>
      </c>
      <c r="C42" s="51"/>
      <c r="D42" s="56">
        <v>315119</v>
      </c>
      <c r="E42" s="77">
        <v>884642</v>
      </c>
      <c r="F42" s="54" t="s">
        <v>1557</v>
      </c>
      <c r="G42" s="54" t="e">
        <f>IF(COUNTIF(#REF!,"SFF Candidate")&gt;=1,"Y",
IF(COUNTIF(#REF!,"SFF")&gt;=1,"Y","N"))</f>
        <v>#REF!</v>
      </c>
      <c r="H42" s="48" t="e">
        <f>IF(OR(#REF!=1,#REF!= 1,#REF!=
1,#REF!= 1,#REF!=
1,#REF!= 1,#REF!=
1,#REF!= 1,#REF!=
1,#REF!= 1,#REF!=
1,#REF!= 1),"Y","N")</f>
        <v>#REF!</v>
      </c>
      <c r="I42" s="48" t="s">
        <v>662</v>
      </c>
      <c r="J42" s="54" t="s">
        <v>1570</v>
      </c>
      <c r="K42" s="35">
        <f>IF(VLOOKUP(D42,'Physically Restrained'!$A$1:$W$352,10,FALSE) = "*","*",IF(VLOOKUP(D42,'Physically Restrained'!$A$1:$W$352,10,FALSE) = "---","---", VLOOKUP(D42,'Physically Restrained'!$A$1:$W$352,10,FALSE)/100))</f>
        <v>0</v>
      </c>
      <c r="L42" s="35">
        <f>IF(VLOOKUP(D42,'Physically Restrained'!$A$1:$W$352,12,FALSE) = "*","*",IF(VLOOKUP(D42,'Physically Restrained'!$A$1:$W$352,12,FALSE) = "---","---", VLOOKUP(D42,'Physically Restrained'!$A$1:$W$352,12,FALSE)/100))</f>
        <v>0</v>
      </c>
      <c r="M42" s="35">
        <f>IF(VLOOKUP(D42,'Physically Restrained'!$A$1:$W$352,14,FALSE) = "*","*",IF(VLOOKUP(D42,'Physically Restrained'!$A$1:$W$352,14,FALSE) = "---","---", VLOOKUP(D42,'Physically Restrained'!$A$1:$W$352,14,FALSE)/100))</f>
        <v>0</v>
      </c>
      <c r="N42" s="35">
        <f>IF(VLOOKUP(D42,'Physically Restrained'!$A$1:$W$352,16,FALSE) = "*","*",IF(VLOOKUP(D42,'Physically Restrained'!$A$1:$W$352,16,FALSE) = "---","---", VLOOKUP(D42,'Physically Restrained'!$A$1:$W$352,16,FALSE)/100))</f>
        <v>0</v>
      </c>
      <c r="O42" s="35">
        <f t="shared" si="16"/>
        <v>0</v>
      </c>
      <c r="P42" s="49" t="str">
        <f t="shared" si="17"/>
        <v>Y</v>
      </c>
      <c r="Q42" s="35">
        <f>IF(VLOOKUP(D42,'Falls with Major Injuries'!$A$1:$W$352,10,FALSE) = "*","*",IF(VLOOKUP(D42,'Falls with Major Injuries'!$A$1:$W$352,10,FALSE) = "---","---", VLOOKUP(D42,'Falls with Major Injuries'!$A$1:$W$352,10,FALSE)/100))</f>
        <v>0</v>
      </c>
      <c r="R42" s="35">
        <f>IF(VLOOKUP(D42,'Falls with Major Injuries'!$A$1:$W$352,12,FALSE) = "*","*",IF(VLOOKUP(D42,'Falls with Major Injuries'!$A$1:$W$352,12,FALSE) = "---","---", VLOOKUP(D42,'Falls with Major Injuries'!$A$1:$W$352,12,FALSE)/100))</f>
        <v>0</v>
      </c>
      <c r="S42" s="35">
        <f>IF(VLOOKUP(D42,'Falls with Major Injuries'!$A$1:$W$352,14,FALSE) = "*","*",IF(VLOOKUP(D42,'Falls with Major Injuries'!$A$1:$W$352,14,FALSE) = "---","---", VLOOKUP(D42,'Falls with Major Injuries'!$A$1:$W$352,14,FALSE)/100))</f>
        <v>0</v>
      </c>
      <c r="T42" s="35">
        <f>IF(VLOOKUP(D42,'Falls with Major Injuries'!$A$1:$W$352,16,FALSE) = "*","*",IF(VLOOKUP(D42,'Falls with Major Injuries'!$A$1:$W$352,16,FALSE) = "---","---", VLOOKUP(D42,'Falls with Major Injuries'!$A$1:$W$352,16,FALSE)/100))</f>
        <v>1.0204100000000001E-2</v>
      </c>
      <c r="U42" s="35">
        <f t="shared" si="18"/>
        <v>2.5510250000000002E-3</v>
      </c>
      <c r="V42" s="49" t="str">
        <f t="shared" si="19"/>
        <v>Y</v>
      </c>
      <c r="W42" s="35">
        <f>IF(VLOOKUP(D42,'Antipsychotic Meds'!$A$1:$W$352,10,FALSE) = "*","*",IF(VLOOKUP(D42,'Antipsychotic Meds'!$A$1:$W$352,10,FALSE) = "---","---", VLOOKUP(D42,'Antipsychotic Meds'!$A$1:$W$352,10,FALSE)/100))</f>
        <v>0.15476190000000001</v>
      </c>
      <c r="X42" s="35">
        <f>IF(VLOOKUP(D42,'Antipsychotic Meds'!$A$1:$W$352,12,FALSE) = "*","*",IF(VLOOKUP(D42,'Antipsychotic Meds'!$A$1:$W$352,12,FALSE) = "---","---", VLOOKUP(D42,'Antipsychotic Meds'!$A$1:$W$352,12,FALSE)/100))</f>
        <v>0.16483519999999999</v>
      </c>
      <c r="Y42" s="35">
        <f>IF(VLOOKUP(D42,'Antipsychotic Meds'!$A$1:$W$352,14,FALSE) = "*","*",IF(VLOOKUP(D42,'Antipsychotic Meds'!$A$1:$W$352,14,FALSE) = "---","---", VLOOKUP(D42,'Antipsychotic Meds'!$A$1:$W$352,14,FALSE)/100))</f>
        <v>0.13043480000000002</v>
      </c>
      <c r="Z42" s="35">
        <f>IF(VLOOKUP(D42,'Antipsychotic Meds'!$A$1:$W$352,16,FALSE) = "*","*",IF(VLOOKUP(D42,'Antipsychotic Meds'!$A$1:$W$352,16,FALSE) = "---","---", VLOOKUP(D42,'Antipsychotic Meds'!$A$1:$W$352,16,FALSE)/100))</f>
        <v>0.1</v>
      </c>
      <c r="AA42" s="35">
        <f t="shared" si="20"/>
        <v>0.137507975</v>
      </c>
      <c r="AB42" s="49" t="str">
        <f t="shared" si="21"/>
        <v>N</v>
      </c>
      <c r="AC42" s="35">
        <f>IF(VLOOKUP(D42,'Pressure Ulcers'!$A$1:$W$352,10,FALSE) = "*","*",IF(VLOOKUP(D42,'Pressure Ulcers'!$A$1:$W$352,10,FALSE) = "---","---", VLOOKUP(D42,'Pressure Ulcers'!$A$1:$W$352,10,FALSE)/100))</f>
        <v>5.5555599999999997E-2</v>
      </c>
      <c r="AD42" s="35">
        <f>IF(VLOOKUP(D42,'Pressure Ulcers'!$A$1:$W$352,12,FALSE) = "*","*",IF(VLOOKUP(D42,'Pressure Ulcers'!$A$1:$W$352,12,FALSE) = "---","---", VLOOKUP(D42,'Pressure Ulcers'!$A$1:$W$352,12,FALSE)/100))</f>
        <v>3.3898299999999999E-2</v>
      </c>
      <c r="AE42" s="35">
        <f>IF(VLOOKUP(D42,'Pressure Ulcers'!$A$1:$W$352,14,FALSE) = "*","*",IF(VLOOKUP(D42,'Pressure Ulcers'!$A$1:$W$352,14,FALSE) = "---","---", VLOOKUP(D42,'Pressure Ulcers'!$A$1:$W$352,14,FALSE)/100))</f>
        <v>4.8387099999999995E-2</v>
      </c>
      <c r="AF42" s="35">
        <f>IF(VLOOKUP(D42,'Pressure Ulcers'!$A$1:$W$352,16,FALSE) = "*","*",IF(VLOOKUP(D42,'Pressure Ulcers'!$A$1:$W$352,16,FALSE) = "---","---", VLOOKUP(D42,'Pressure Ulcers'!$A$1:$W$352,16,FALSE)/100))</f>
        <v>9.8360699999999995E-2</v>
      </c>
      <c r="AG42" s="35">
        <f t="shared" si="22"/>
        <v>5.9050424999999997E-2</v>
      </c>
      <c r="AH42" s="49" t="str">
        <f t="shared" si="23"/>
        <v>Y</v>
      </c>
      <c r="AI42" s="35">
        <f>IF(VLOOKUP(D42,Influenza!$A$1:$W$352,10,FALSE) = "*","*",IF(VLOOKUP(D42,Influenza!$A$1:$W$352,10,FALSE) = "---","---", VLOOKUP(D42,Influenza!$A$1:$W$352,10,FALSE)/100))</f>
        <v>0.98795180999999999</v>
      </c>
      <c r="AJ42" s="35">
        <f>IF(VLOOKUP(D42,Influenza!$A$1:$W$352,12,FALSE) = "*","*",IF(VLOOKUP(D42,Influenza!$A$1:$W$352,12,FALSE) = "---","---", VLOOKUP(D42,Influenza!$A$1:$W$352,12,FALSE)/100))</f>
        <v>0.98795180999999999</v>
      </c>
      <c r="AK42" s="35">
        <f>IF(VLOOKUP(D42,Influenza!$A$1:$W$352,14,FALSE) = "*","*",IF(VLOOKUP(D42,Influenza!$A$1:$W$352,14,FALSE) = "---","---", VLOOKUP(D42,Influenza!$A$1:$W$352,14,FALSE)/100))</f>
        <v>0.98113207999999996</v>
      </c>
      <c r="AL42" s="35">
        <f>IF(VLOOKUP(D42,Influenza!$A$1:$W$352,16,FALSE) = "*","*",IF(VLOOKUP(D42,Influenza!$A$1:$W$352,16,FALSE) = "---","---", VLOOKUP(D42,Influenza!$A$1:$W$352,16,FALSE)/100))</f>
        <v>0.98113207999999996</v>
      </c>
      <c r="AM42" s="35">
        <f t="shared" si="24"/>
        <v>0.98454194500000003</v>
      </c>
      <c r="AN42" s="49" t="str">
        <f t="shared" si="25"/>
        <v>Y</v>
      </c>
      <c r="AO42" s="35">
        <f>IF(VLOOKUP(D42,'hospitalizations per 1000'!$A$1:$Q$352,10,FALSE) = "*","*",IF(VLOOKUP(D42,'hospitalizations per 1000'!$A$1:$Q$352,10,FALSE) = "---","---", VLOOKUP(D42,'hospitalizations per 1000'!$A$1:$Q$352,10,FALSE)/100))</f>
        <v>1.7890989999999999E-2</v>
      </c>
      <c r="AP42" s="43" t="str">
        <f t="shared" si="26"/>
        <v>N</v>
      </c>
      <c r="AQ42" s="50" t="s">
        <v>1570</v>
      </c>
      <c r="AR42" s="50">
        <v>0.92500000000000004</v>
      </c>
      <c r="AS42" s="49" t="str">
        <f t="shared" si="28"/>
        <v>Y</v>
      </c>
      <c r="AT42" s="97">
        <f t="shared" si="27"/>
        <v>5</v>
      </c>
    </row>
    <row r="43" spans="1:46" x14ac:dyDescent="0.3">
      <c r="A43" s="19">
        <f t="shared" si="15"/>
        <v>38</v>
      </c>
      <c r="B43" s="52" t="s">
        <v>263</v>
      </c>
      <c r="C43" s="51"/>
      <c r="D43" s="56">
        <v>315064</v>
      </c>
      <c r="E43" s="59" t="s">
        <v>264</v>
      </c>
      <c r="F43" s="54" t="s">
        <v>1557</v>
      </c>
      <c r="G43" s="54" t="e">
        <f>IF(COUNTIF(#REF!,"SFF Candidate")&gt;=1,"Y",
IF(COUNTIF(#REF!,"SFF")&gt;=1,"Y","N"))</f>
        <v>#REF!</v>
      </c>
      <c r="H43" s="48" t="e">
        <f>IF(OR(#REF!=1,#REF!= 1,#REF!=
1,#REF!= 1,#REF!=
1,#REF!= 1,#REF!=
1,#REF!= 1,#REF!=
1,#REF!= 1,#REF!=
1,#REF!= 1),"Y","N")</f>
        <v>#REF!</v>
      </c>
      <c r="I43" s="48" t="s">
        <v>662</v>
      </c>
      <c r="J43" s="54" t="s">
        <v>1570</v>
      </c>
      <c r="K43" s="35">
        <f>IF(VLOOKUP(D43,'Physically Restrained'!$A$1:$W$352,10,FALSE) = "*","*",IF(VLOOKUP(D43,'Physically Restrained'!$A$1:$W$352,10,FALSE) = "---","---", VLOOKUP(D43,'Physically Restrained'!$A$1:$W$352,10,FALSE)/100))</f>
        <v>0</v>
      </c>
      <c r="L43" s="35">
        <f>IF(VLOOKUP(D43,'Physically Restrained'!$A$1:$W$352,12,FALSE) = "*","*",IF(VLOOKUP(D43,'Physically Restrained'!$A$1:$W$352,12,FALSE) = "---","---", VLOOKUP(D43,'Physically Restrained'!$A$1:$W$352,12,FALSE)/100))</f>
        <v>0</v>
      </c>
      <c r="M43" s="35">
        <f>IF(VLOOKUP(D43,'Physically Restrained'!$A$1:$W$352,14,FALSE) = "*","*",IF(VLOOKUP(D43,'Physically Restrained'!$A$1:$W$352,14,FALSE) = "---","---", VLOOKUP(D43,'Physically Restrained'!$A$1:$W$352,14,FALSE)/100))</f>
        <v>0</v>
      </c>
      <c r="N43" s="35">
        <f>IF(VLOOKUP(D43,'Physically Restrained'!$A$1:$W$352,16,FALSE) = "*","*",IF(VLOOKUP(D43,'Physically Restrained'!$A$1:$W$352,16,FALSE) = "---","---", VLOOKUP(D43,'Physically Restrained'!$A$1:$W$352,16,FALSE)/100))</f>
        <v>0</v>
      </c>
      <c r="O43" s="35">
        <f t="shared" si="16"/>
        <v>0</v>
      </c>
      <c r="P43" s="49" t="str">
        <f t="shared" si="17"/>
        <v>Y</v>
      </c>
      <c r="Q43" s="35">
        <f>IF(VLOOKUP(D43,'Falls with Major Injuries'!$A$1:$W$352,10,FALSE) = "*","*",IF(VLOOKUP(D43,'Falls with Major Injuries'!$A$1:$W$352,10,FALSE) = "---","---", VLOOKUP(D43,'Falls with Major Injuries'!$A$1:$W$352,10,FALSE)/100))</f>
        <v>0</v>
      </c>
      <c r="R43" s="35">
        <f>IF(VLOOKUP(D43,'Falls with Major Injuries'!$A$1:$W$352,12,FALSE) = "*","*",IF(VLOOKUP(D43,'Falls with Major Injuries'!$A$1:$W$352,12,FALSE) = "---","---", VLOOKUP(D43,'Falls with Major Injuries'!$A$1:$W$352,12,FALSE)/100))</f>
        <v>0</v>
      </c>
      <c r="S43" s="35">
        <f>IF(VLOOKUP(D43,'Falls with Major Injuries'!$A$1:$W$352,14,FALSE) = "*","*",IF(VLOOKUP(D43,'Falls with Major Injuries'!$A$1:$W$352,14,FALSE) = "---","---", VLOOKUP(D43,'Falls with Major Injuries'!$A$1:$W$352,14,FALSE)/100))</f>
        <v>1.6949200000000001E-2</v>
      </c>
      <c r="T43" s="35">
        <f>IF(VLOOKUP(D43,'Falls with Major Injuries'!$A$1:$W$352,16,FALSE) = "*","*",IF(VLOOKUP(D43,'Falls with Major Injuries'!$A$1:$W$352,16,FALSE) = "---","---", VLOOKUP(D43,'Falls with Major Injuries'!$A$1:$W$352,16,FALSE)/100))</f>
        <v>1.72414E-2</v>
      </c>
      <c r="U43" s="35">
        <f t="shared" si="18"/>
        <v>8.5476500000000004E-3</v>
      </c>
      <c r="V43" s="49" t="str">
        <f t="shared" si="19"/>
        <v>Y</v>
      </c>
      <c r="W43" s="35">
        <f>IF(VLOOKUP(D43,'Antipsychotic Meds'!$A$1:$W$352,10,FALSE) = "*","*",IF(VLOOKUP(D43,'Antipsychotic Meds'!$A$1:$W$352,10,FALSE) = "---","---", VLOOKUP(D43,'Antipsychotic Meds'!$A$1:$W$352,10,FALSE)/100))</f>
        <v>6.5573800000000002E-2</v>
      </c>
      <c r="X43" s="35">
        <f>IF(VLOOKUP(D43,'Antipsychotic Meds'!$A$1:$W$352,12,FALSE) = "*","*",IF(VLOOKUP(D43,'Antipsychotic Meds'!$A$1:$W$352,12,FALSE) = "---","---", VLOOKUP(D43,'Antipsychotic Meds'!$A$1:$W$352,12,FALSE)/100))</f>
        <v>1.6949200000000001E-2</v>
      </c>
      <c r="Y43" s="35">
        <f>IF(VLOOKUP(D43,'Antipsychotic Meds'!$A$1:$W$352,14,FALSE) = "*","*",IF(VLOOKUP(D43,'Antipsychotic Meds'!$A$1:$W$352,14,FALSE) = "---","---", VLOOKUP(D43,'Antipsychotic Meds'!$A$1:$W$352,14,FALSE)/100))</f>
        <v>0</v>
      </c>
      <c r="Z43" s="35">
        <f>IF(VLOOKUP(D43,'Antipsychotic Meds'!$A$1:$W$352,16,FALSE) = "*","*",IF(VLOOKUP(D43,'Antipsychotic Meds'!$A$1:$W$352,16,FALSE) = "---","---", VLOOKUP(D43,'Antipsychotic Meds'!$A$1:$W$352,16,FALSE)/100))</f>
        <v>1.8181799999999998E-2</v>
      </c>
      <c r="AA43" s="35">
        <f t="shared" si="20"/>
        <v>2.5176199999999999E-2</v>
      </c>
      <c r="AB43" s="49" t="str">
        <f t="shared" si="21"/>
        <v>Y</v>
      </c>
      <c r="AC43" s="35">
        <f>IF(VLOOKUP(D43,'Pressure Ulcers'!$A$1:$W$352,10,FALSE) = "*","*",IF(VLOOKUP(D43,'Pressure Ulcers'!$A$1:$W$352,10,FALSE) = "---","---", VLOOKUP(D43,'Pressure Ulcers'!$A$1:$W$352,10,FALSE)/100))</f>
        <v>7.3170700000000005E-2</v>
      </c>
      <c r="AD43" s="35">
        <f>IF(VLOOKUP(D43,'Pressure Ulcers'!$A$1:$W$352,12,FALSE) = "*","*",IF(VLOOKUP(D43,'Pressure Ulcers'!$A$1:$W$352,12,FALSE) = "---","---", VLOOKUP(D43,'Pressure Ulcers'!$A$1:$W$352,12,FALSE)/100))</f>
        <v>0.10256410000000001</v>
      </c>
      <c r="AE43" s="35">
        <f>IF(VLOOKUP(D43,'Pressure Ulcers'!$A$1:$W$352,14,FALSE) = "*","*",IF(VLOOKUP(D43,'Pressure Ulcers'!$A$1:$W$352,14,FALSE) = "---","---", VLOOKUP(D43,'Pressure Ulcers'!$A$1:$W$352,14,FALSE)/100))</f>
        <v>7.6923099999999994E-2</v>
      </c>
      <c r="AF43" s="35">
        <f>IF(VLOOKUP(D43,'Pressure Ulcers'!$A$1:$W$352,16,FALSE) = "*","*",IF(VLOOKUP(D43,'Pressure Ulcers'!$A$1:$W$352,16,FALSE) = "---","---", VLOOKUP(D43,'Pressure Ulcers'!$A$1:$W$352,16,FALSE)/100))</f>
        <v>7.4999999999999997E-2</v>
      </c>
      <c r="AG43" s="35">
        <f t="shared" si="22"/>
        <v>8.1914475E-2</v>
      </c>
      <c r="AH43" s="49" t="str">
        <f t="shared" si="23"/>
        <v>N</v>
      </c>
      <c r="AI43" s="35">
        <f>IF(VLOOKUP(D43,Influenza!$A$1:$W$352,10,FALSE) = "*","*",IF(VLOOKUP(D43,Influenza!$A$1:$W$352,10,FALSE) = "---","---", VLOOKUP(D43,Influenza!$A$1:$W$352,10,FALSE)/100))</f>
        <v>0.98734177000000001</v>
      </c>
      <c r="AJ43" s="35">
        <f>IF(VLOOKUP(D43,Influenza!$A$1:$W$352,12,FALSE) = "*","*",IF(VLOOKUP(D43,Influenza!$A$1:$W$352,12,FALSE) = "---","---", VLOOKUP(D43,Influenza!$A$1:$W$352,12,FALSE)/100))</f>
        <v>0.98734177000000001</v>
      </c>
      <c r="AK43" s="35">
        <f>IF(VLOOKUP(D43,Influenza!$A$1:$W$352,14,FALSE) = "*","*",IF(VLOOKUP(D43,Influenza!$A$1:$W$352,14,FALSE) = "---","---", VLOOKUP(D43,Influenza!$A$1:$W$352,14,FALSE)/100))</f>
        <v>1</v>
      </c>
      <c r="AL43" s="35">
        <f>IF(VLOOKUP(D43,Influenza!$A$1:$W$352,16,FALSE) = "*","*",IF(VLOOKUP(D43,Influenza!$A$1:$W$352,16,FALSE) = "---","---", VLOOKUP(D43,Influenza!$A$1:$W$352,16,FALSE)/100))</f>
        <v>1</v>
      </c>
      <c r="AM43" s="35">
        <f t="shared" si="24"/>
        <v>0.993670885</v>
      </c>
      <c r="AN43" s="49" t="str">
        <f t="shared" si="25"/>
        <v>Y</v>
      </c>
      <c r="AO43" s="35">
        <f>IF(VLOOKUP(D43,'hospitalizations per 1000'!$A$1:$Q$352,10,FALSE) = "*","*",IF(VLOOKUP(D43,'hospitalizations per 1000'!$A$1:$Q$352,10,FALSE) = "---","---", VLOOKUP(D43,'hospitalizations per 1000'!$A$1:$Q$352,10,FALSE)/100))</f>
        <v>5.2944500000000009E-3</v>
      </c>
      <c r="AP43" s="43" t="str">
        <f t="shared" si="26"/>
        <v>Y</v>
      </c>
      <c r="AQ43" s="50" t="s">
        <v>1570</v>
      </c>
      <c r="AR43" s="50">
        <v>0.97499999999999998</v>
      </c>
      <c r="AS43" s="49" t="str">
        <f t="shared" si="28"/>
        <v>Y</v>
      </c>
      <c r="AT43" s="97">
        <f t="shared" si="27"/>
        <v>6</v>
      </c>
    </row>
    <row r="44" spans="1:46" x14ac:dyDescent="0.3">
      <c r="A44" s="19">
        <f t="shared" si="15"/>
        <v>39</v>
      </c>
      <c r="B44" s="79" t="s">
        <v>265</v>
      </c>
      <c r="C44" s="80"/>
      <c r="D44" s="81">
        <v>315260</v>
      </c>
      <c r="E44" s="82" t="s">
        <v>27</v>
      </c>
      <c r="F44" s="54" t="s">
        <v>1557</v>
      </c>
      <c r="G44" s="54" t="e">
        <f>IF(COUNTIF(#REF!,"SFF Candidate")&gt;=1,"Y",
IF(COUNTIF(#REF!,"SFF")&gt;=1,"Y","N"))</f>
        <v>#REF!</v>
      </c>
      <c r="H44" s="48" t="e">
        <f>IF(OR(#REF!=1,#REF!= 1,#REF!=
1,#REF!= 1,#REF!=
1,#REF!= 1,#REF!=
1,#REF!= 1,#REF!=
1,#REF!= 1,#REF!=
1,#REF!= 1),"Y","N")</f>
        <v>#REF!</v>
      </c>
      <c r="I44" s="73" t="s">
        <v>1557</v>
      </c>
      <c r="J44" s="54" t="s">
        <v>1571</v>
      </c>
      <c r="K44" s="35">
        <f>IF(VLOOKUP(D44,'Physically Restrained'!$A$1:$W$352,10,FALSE) = "*","*",IF(VLOOKUP(D44,'Physically Restrained'!$A$1:$W$352,10,FALSE) = "---","---", VLOOKUP(D44,'Physically Restrained'!$A$1:$W$352,10,FALSE)/100))</f>
        <v>0</v>
      </c>
      <c r="L44" s="35">
        <f>IF(VLOOKUP(D44,'Physically Restrained'!$A$1:$W$352,12,FALSE) = "*","*",IF(VLOOKUP(D44,'Physically Restrained'!$A$1:$W$352,12,FALSE) = "---","---", VLOOKUP(D44,'Physically Restrained'!$A$1:$W$352,12,FALSE)/100))</f>
        <v>0</v>
      </c>
      <c r="M44" s="35">
        <f>IF(VLOOKUP(D44,'Physically Restrained'!$A$1:$W$352,14,FALSE) = "*","*",IF(VLOOKUP(D44,'Physically Restrained'!$A$1:$W$352,14,FALSE) = "---","---", VLOOKUP(D44,'Physically Restrained'!$A$1:$W$352,14,FALSE)/100))</f>
        <v>0</v>
      </c>
      <c r="N44" s="35">
        <f>IF(VLOOKUP(D44,'Physically Restrained'!$A$1:$W$352,16,FALSE) = "*","*",IF(VLOOKUP(D44,'Physically Restrained'!$A$1:$W$352,16,FALSE) = "---","---", VLOOKUP(D44,'Physically Restrained'!$A$1:$W$352,16,FALSE)/100))</f>
        <v>0</v>
      </c>
      <c r="O44" s="35">
        <f t="shared" si="16"/>
        <v>0</v>
      </c>
      <c r="P44" s="49" t="str">
        <f t="shared" si="17"/>
        <v>Y</v>
      </c>
      <c r="Q44" s="35">
        <f>IF(VLOOKUP(D44,'Falls with Major Injuries'!$A$1:$W$352,10,FALSE) = "*","*",IF(VLOOKUP(D44,'Falls with Major Injuries'!$A$1:$W$352,10,FALSE) = "---","---", VLOOKUP(D44,'Falls with Major Injuries'!$A$1:$W$352,10,FALSE)/100))</f>
        <v>3.3783800000000003E-2</v>
      </c>
      <c r="R44" s="35">
        <f>IF(VLOOKUP(D44,'Falls with Major Injuries'!$A$1:$W$352,12,FALSE) = "*","*",IF(VLOOKUP(D44,'Falls with Major Injuries'!$A$1:$W$352,12,FALSE) = "---","---", VLOOKUP(D44,'Falls with Major Injuries'!$A$1:$W$352,12,FALSE)/100))</f>
        <v>5.2287600000000004E-2</v>
      </c>
      <c r="S44" s="35">
        <f>IF(VLOOKUP(D44,'Falls with Major Injuries'!$A$1:$W$352,14,FALSE) = "*","*",IF(VLOOKUP(D44,'Falls with Major Injuries'!$A$1:$W$352,14,FALSE) = "---","---", VLOOKUP(D44,'Falls with Major Injuries'!$A$1:$W$352,14,FALSE)/100))</f>
        <v>4.3209900000000002E-2</v>
      </c>
      <c r="T44" s="35">
        <f>IF(VLOOKUP(D44,'Falls with Major Injuries'!$A$1:$W$352,16,FALSE) = "*","*",IF(VLOOKUP(D44,'Falls with Major Injuries'!$A$1:$W$352,16,FALSE) = "---","---", VLOOKUP(D44,'Falls with Major Injuries'!$A$1:$W$352,16,FALSE)/100))</f>
        <v>4.4303800000000004E-2</v>
      </c>
      <c r="U44" s="35">
        <f t="shared" si="18"/>
        <v>4.3396275000000005E-2</v>
      </c>
      <c r="V44" s="49" t="str">
        <f t="shared" si="19"/>
        <v>N</v>
      </c>
      <c r="W44" s="35">
        <f>IF(VLOOKUP(D44,'Antipsychotic Meds'!$A$1:$W$352,10,FALSE) = "*","*",IF(VLOOKUP(D44,'Antipsychotic Meds'!$A$1:$W$352,10,FALSE) = "---","---", VLOOKUP(D44,'Antipsychotic Meds'!$A$1:$W$352,10,FALSE)/100))</f>
        <v>1.13636E-2</v>
      </c>
      <c r="X44" s="35">
        <f>IF(VLOOKUP(D44,'Antipsychotic Meds'!$A$1:$W$352,12,FALSE) = "*","*",IF(VLOOKUP(D44,'Antipsychotic Meds'!$A$1:$W$352,12,FALSE) = "---","---", VLOOKUP(D44,'Antipsychotic Meds'!$A$1:$W$352,12,FALSE)/100))</f>
        <v>4.1666700000000001E-2</v>
      </c>
      <c r="Y44" s="35">
        <f>IF(VLOOKUP(D44,'Antipsychotic Meds'!$A$1:$W$352,14,FALSE) = "*","*",IF(VLOOKUP(D44,'Antipsychotic Meds'!$A$1:$W$352,14,FALSE) = "---","---", VLOOKUP(D44,'Antipsychotic Meds'!$A$1:$W$352,14,FALSE)/100))</f>
        <v>0.02</v>
      </c>
      <c r="Z44" s="35">
        <f>IF(VLOOKUP(D44,'Antipsychotic Meds'!$A$1:$W$352,16,FALSE) = "*","*",IF(VLOOKUP(D44,'Antipsychotic Meds'!$A$1:$W$352,16,FALSE) = "---","---", VLOOKUP(D44,'Antipsychotic Meds'!$A$1:$W$352,16,FALSE)/100))</f>
        <v>0</v>
      </c>
      <c r="AA44" s="35">
        <f t="shared" si="20"/>
        <v>1.8257575000000002E-2</v>
      </c>
      <c r="AB44" s="49" t="str">
        <f t="shared" si="21"/>
        <v>Y</v>
      </c>
      <c r="AC44" s="35">
        <f>IF(VLOOKUP(D44,'Pressure Ulcers'!$A$1:$W$352,10,FALSE) = "*","*",IF(VLOOKUP(D44,'Pressure Ulcers'!$A$1:$W$352,10,FALSE) = "---","---", VLOOKUP(D44,'Pressure Ulcers'!$A$1:$W$352,10,FALSE)/100))</f>
        <v>6.6666699999999995E-2</v>
      </c>
      <c r="AD44" s="35">
        <f>IF(VLOOKUP(D44,'Pressure Ulcers'!$A$1:$W$352,12,FALSE) = "*","*",IF(VLOOKUP(D44,'Pressure Ulcers'!$A$1:$W$352,12,FALSE) = "---","---", VLOOKUP(D44,'Pressure Ulcers'!$A$1:$W$352,12,FALSE)/100))</f>
        <v>9.6774199999999991E-2</v>
      </c>
      <c r="AE44" s="35">
        <f>IF(VLOOKUP(D44,'Pressure Ulcers'!$A$1:$W$352,14,FALSE) = "*","*",IF(VLOOKUP(D44,'Pressure Ulcers'!$A$1:$W$352,14,FALSE) = "---","---", VLOOKUP(D44,'Pressure Ulcers'!$A$1:$W$352,14,FALSE)/100))</f>
        <v>0.140625</v>
      </c>
      <c r="AF44" s="35">
        <f>IF(VLOOKUP(D44,'Pressure Ulcers'!$A$1:$W$352,16,FALSE) = "*","*",IF(VLOOKUP(D44,'Pressure Ulcers'!$A$1:$W$352,16,FALSE) = "---","---", VLOOKUP(D44,'Pressure Ulcers'!$A$1:$W$352,16,FALSE)/100))</f>
        <v>0.18032789999999999</v>
      </c>
      <c r="AG44" s="35">
        <f t="shared" si="22"/>
        <v>0.12109845</v>
      </c>
      <c r="AH44" s="49" t="str">
        <f t="shared" si="23"/>
        <v>N</v>
      </c>
      <c r="AI44" s="35">
        <f>IF(VLOOKUP(D44,Influenza!$A$1:$W$352,10,FALSE) = "*","*",IF(VLOOKUP(D44,Influenza!$A$1:$W$352,10,FALSE) = "---","---", VLOOKUP(D44,Influenza!$A$1:$W$352,10,FALSE)/100))</f>
        <v>0.99337748000000003</v>
      </c>
      <c r="AJ44" s="35">
        <f>IF(VLOOKUP(D44,Influenza!$A$1:$W$352,12,FALSE) = "*","*",IF(VLOOKUP(D44,Influenza!$A$1:$W$352,12,FALSE) = "---","---", VLOOKUP(D44,Influenza!$A$1:$W$352,12,FALSE)/100))</f>
        <v>0.99337748000000003</v>
      </c>
      <c r="AK44" s="35">
        <f>IF(VLOOKUP(D44,Influenza!$A$1:$W$352,14,FALSE) = "*","*",IF(VLOOKUP(D44,Influenza!$A$1:$W$352,14,FALSE) = "---","---", VLOOKUP(D44,Influenza!$A$1:$W$352,14,FALSE)/100))</f>
        <v>0.92073170999999998</v>
      </c>
      <c r="AL44" s="35">
        <f>IF(VLOOKUP(D44,Influenza!$A$1:$W$352,16,FALSE) = "*","*",IF(VLOOKUP(D44,Influenza!$A$1:$W$352,16,FALSE) = "---","---", VLOOKUP(D44,Influenza!$A$1:$W$352,16,FALSE)/100))</f>
        <v>0.92073170999999998</v>
      </c>
      <c r="AM44" s="35">
        <f t="shared" si="24"/>
        <v>0.95705459500000001</v>
      </c>
      <c r="AN44" s="49" t="str">
        <f t="shared" si="25"/>
        <v>N</v>
      </c>
      <c r="AO44" s="35">
        <f>IF(VLOOKUP(D44,'hospitalizations per 1000'!$A$1:$Q$352,10,FALSE) = "*","*",IF(VLOOKUP(D44,'hospitalizations per 1000'!$A$1:$Q$352,10,FALSE) = "---","---", VLOOKUP(D44,'hospitalizations per 1000'!$A$1:$Q$352,10,FALSE)/100))</f>
        <v>1.760376E-2</v>
      </c>
      <c r="AP44" s="43" t="str">
        <f t="shared" si="26"/>
        <v>N</v>
      </c>
      <c r="AQ44" s="50" t="s">
        <v>1570</v>
      </c>
      <c r="AR44" s="50">
        <v>0.90500000000000003</v>
      </c>
      <c r="AS44" s="49" t="str">
        <f t="shared" si="28"/>
        <v>Y</v>
      </c>
      <c r="AT44" s="97" t="s">
        <v>1680</v>
      </c>
    </row>
    <row r="45" spans="1:46" x14ac:dyDescent="0.3">
      <c r="A45" s="19">
        <f t="shared" si="15"/>
        <v>40</v>
      </c>
      <c r="B45" s="52" t="s">
        <v>266</v>
      </c>
      <c r="C45" s="51"/>
      <c r="D45" s="56">
        <v>315115</v>
      </c>
      <c r="E45" s="59" t="s">
        <v>28</v>
      </c>
      <c r="F45" s="54" t="s">
        <v>1557</v>
      </c>
      <c r="G45" s="54" t="e">
        <f>IF(COUNTIF(#REF!,"SFF Candidate")&gt;=1,"Y",
IF(COUNTIF(#REF!,"SFF")&gt;=1,"Y","N"))</f>
        <v>#REF!</v>
      </c>
      <c r="H45" s="48" t="e">
        <f>IF(OR(#REF!=1,#REF!= 1,#REF!=
1,#REF!= 1,#REF!=
1,#REF!= 1,#REF!=
1,#REF!= 1,#REF!=
1,#REF!= 1,#REF!=
1,#REF!= 1),"Y","N")</f>
        <v>#REF!</v>
      </c>
      <c r="I45" s="48" t="s">
        <v>662</v>
      </c>
      <c r="J45" s="54" t="s">
        <v>1570</v>
      </c>
      <c r="K45" s="35">
        <f>IF(VLOOKUP(D45,'Physically Restrained'!$A$1:$W$352,10,FALSE) = "*","*",IF(VLOOKUP(D45,'Physically Restrained'!$A$1:$W$352,10,FALSE) = "---","---", VLOOKUP(D45,'Physically Restrained'!$A$1:$W$352,10,FALSE)/100))</f>
        <v>0</v>
      </c>
      <c r="L45" s="35">
        <f>IF(VLOOKUP(D45,'Physically Restrained'!$A$1:$W$352,12,FALSE) = "*","*",IF(VLOOKUP(D45,'Physically Restrained'!$A$1:$W$352,12,FALSE) = "---","---", VLOOKUP(D45,'Physically Restrained'!$A$1:$W$352,12,FALSE)/100))</f>
        <v>0</v>
      </c>
      <c r="M45" s="35">
        <f>IF(VLOOKUP(D45,'Physically Restrained'!$A$1:$W$352,14,FALSE) = "*","*",IF(VLOOKUP(D45,'Physically Restrained'!$A$1:$W$352,14,FALSE) = "---","---", VLOOKUP(D45,'Physically Restrained'!$A$1:$W$352,14,FALSE)/100))</f>
        <v>0</v>
      </c>
      <c r="N45" s="35">
        <f>IF(VLOOKUP(D45,'Physically Restrained'!$A$1:$W$352,16,FALSE) = "*","*",IF(VLOOKUP(D45,'Physically Restrained'!$A$1:$W$352,16,FALSE) = "---","---", VLOOKUP(D45,'Physically Restrained'!$A$1:$W$352,16,FALSE)/100))</f>
        <v>0</v>
      </c>
      <c r="O45" s="35">
        <f t="shared" si="16"/>
        <v>0</v>
      </c>
      <c r="P45" s="49" t="str">
        <f t="shared" si="17"/>
        <v>Y</v>
      </c>
      <c r="Q45" s="35">
        <f>IF(VLOOKUP(D45,'Falls with Major Injuries'!$A$1:$W$352,10,FALSE) = "*","*",IF(VLOOKUP(D45,'Falls with Major Injuries'!$A$1:$W$352,10,FALSE) = "---","---", VLOOKUP(D45,'Falls with Major Injuries'!$A$1:$W$352,10,FALSE)/100))</f>
        <v>3.6363599999999996E-2</v>
      </c>
      <c r="R45" s="35">
        <f>IF(VLOOKUP(D45,'Falls with Major Injuries'!$A$1:$W$352,12,FALSE) = "*","*",IF(VLOOKUP(D45,'Falls with Major Injuries'!$A$1:$W$352,12,FALSE) = "---","---", VLOOKUP(D45,'Falls with Major Injuries'!$A$1:$W$352,12,FALSE)/100))</f>
        <v>1.7857100000000001E-2</v>
      </c>
      <c r="S45" s="35">
        <f>IF(VLOOKUP(D45,'Falls with Major Injuries'!$A$1:$W$352,14,FALSE) = "*","*",IF(VLOOKUP(D45,'Falls with Major Injuries'!$A$1:$W$352,14,FALSE) = "---","---", VLOOKUP(D45,'Falls with Major Injuries'!$A$1:$W$352,14,FALSE)/100))</f>
        <v>2.8301900000000001E-2</v>
      </c>
      <c r="T45" s="35">
        <f>IF(VLOOKUP(D45,'Falls with Major Injuries'!$A$1:$W$352,16,FALSE) = "*","*",IF(VLOOKUP(D45,'Falls with Major Injuries'!$A$1:$W$352,16,FALSE) = "---","---", VLOOKUP(D45,'Falls with Major Injuries'!$A$1:$W$352,16,FALSE)/100))</f>
        <v>4.7618999999999995E-2</v>
      </c>
      <c r="U45" s="35">
        <f t="shared" si="18"/>
        <v>3.2535399999999999E-2</v>
      </c>
      <c r="V45" s="49" t="str">
        <f t="shared" si="19"/>
        <v>N</v>
      </c>
      <c r="W45" s="35">
        <f>IF(VLOOKUP(D45,'Antipsychotic Meds'!$A$1:$W$352,10,FALSE) = "*","*",IF(VLOOKUP(D45,'Antipsychotic Meds'!$A$1:$W$352,10,FALSE) = "---","---", VLOOKUP(D45,'Antipsychotic Meds'!$A$1:$W$352,10,FALSE)/100))</f>
        <v>8.3333299999999999E-2</v>
      </c>
      <c r="X45" s="35">
        <f>IF(VLOOKUP(D45,'Antipsychotic Meds'!$A$1:$W$352,12,FALSE) = "*","*",IF(VLOOKUP(D45,'Antipsychotic Meds'!$A$1:$W$352,12,FALSE) = "---","---", VLOOKUP(D45,'Antipsychotic Meds'!$A$1:$W$352,12,FALSE)/100))</f>
        <v>9.4117599999999996E-2</v>
      </c>
      <c r="Y45" s="35">
        <f>IF(VLOOKUP(D45,'Antipsychotic Meds'!$A$1:$W$352,14,FALSE) = "*","*",IF(VLOOKUP(D45,'Antipsychotic Meds'!$A$1:$W$352,14,FALSE) = "---","---", VLOOKUP(D45,'Antipsychotic Meds'!$A$1:$W$352,14,FALSE)/100))</f>
        <v>8.8607600000000009E-2</v>
      </c>
      <c r="Z45" s="35">
        <f>IF(VLOOKUP(D45,'Antipsychotic Meds'!$A$1:$W$352,16,FALSE) = "*","*",IF(VLOOKUP(D45,'Antipsychotic Meds'!$A$1:$W$352,16,FALSE) = "---","---", VLOOKUP(D45,'Antipsychotic Meds'!$A$1:$W$352,16,FALSE)/100))</f>
        <v>7.59494E-2</v>
      </c>
      <c r="AA45" s="35">
        <f t="shared" si="20"/>
        <v>8.5501974999999994E-2</v>
      </c>
      <c r="AB45" s="49" t="str">
        <f t="shared" si="21"/>
        <v>Y</v>
      </c>
      <c r="AC45" s="35">
        <f>IF(VLOOKUP(D45,'Pressure Ulcers'!$A$1:$W$352,10,FALSE) = "*","*",IF(VLOOKUP(D45,'Pressure Ulcers'!$A$1:$W$352,10,FALSE) = "---","---", VLOOKUP(D45,'Pressure Ulcers'!$A$1:$W$352,10,FALSE)/100))</f>
        <v>0.1</v>
      </c>
      <c r="AD45" s="35">
        <f>IF(VLOOKUP(D45,'Pressure Ulcers'!$A$1:$W$352,12,FALSE) = "*","*",IF(VLOOKUP(D45,'Pressure Ulcers'!$A$1:$W$352,12,FALSE) = "---","---", VLOOKUP(D45,'Pressure Ulcers'!$A$1:$W$352,12,FALSE)/100))</f>
        <v>0.1</v>
      </c>
      <c r="AE45" s="35">
        <f>IF(VLOOKUP(D45,'Pressure Ulcers'!$A$1:$W$352,14,FALSE) = "*","*",IF(VLOOKUP(D45,'Pressure Ulcers'!$A$1:$W$352,14,FALSE) = "---","---", VLOOKUP(D45,'Pressure Ulcers'!$A$1:$W$352,14,FALSE)/100))</f>
        <v>0.122807</v>
      </c>
      <c r="AF45" s="35">
        <f>IF(VLOOKUP(D45,'Pressure Ulcers'!$A$1:$W$352,16,FALSE) = "*","*",IF(VLOOKUP(D45,'Pressure Ulcers'!$A$1:$W$352,16,FALSE) = "---","---", VLOOKUP(D45,'Pressure Ulcers'!$A$1:$W$352,16,FALSE)/100))</f>
        <v>6.6666699999999995E-2</v>
      </c>
      <c r="AG45" s="35">
        <f t="shared" si="22"/>
        <v>9.7368425000000008E-2</v>
      </c>
      <c r="AH45" s="49" t="str">
        <f t="shared" si="23"/>
        <v>N</v>
      </c>
      <c r="AI45" s="35">
        <f>IF(VLOOKUP(D45,Influenza!$A$1:$W$352,10,FALSE) = "*","*",IF(VLOOKUP(D45,Influenza!$A$1:$W$352,10,FALSE) = "---","---", VLOOKUP(D45,Influenza!$A$1:$W$352,10,FALSE)/100))</f>
        <v>0.94594595000000004</v>
      </c>
      <c r="AJ45" s="35">
        <f>IF(VLOOKUP(D45,Influenza!$A$1:$W$352,12,FALSE) = "*","*",IF(VLOOKUP(D45,Influenza!$A$1:$W$352,12,FALSE) = "---","---", VLOOKUP(D45,Influenza!$A$1:$W$352,12,FALSE)/100))</f>
        <v>0.94594595000000004</v>
      </c>
      <c r="AK45" s="35">
        <f>IF(VLOOKUP(D45,Influenza!$A$1:$W$352,14,FALSE) = "*","*",IF(VLOOKUP(D45,Influenza!$A$1:$W$352,14,FALSE) = "---","---", VLOOKUP(D45,Influenza!$A$1:$W$352,14,FALSE)/100))</f>
        <v>0.97391304000000001</v>
      </c>
      <c r="AL45" s="35">
        <f>IF(VLOOKUP(D45,Influenza!$A$1:$W$352,16,FALSE) = "*","*",IF(VLOOKUP(D45,Influenza!$A$1:$W$352,16,FALSE) = "---","---", VLOOKUP(D45,Influenza!$A$1:$W$352,16,FALSE)/100))</f>
        <v>0.97391304000000001</v>
      </c>
      <c r="AM45" s="35">
        <f t="shared" si="24"/>
        <v>0.95992949500000013</v>
      </c>
      <c r="AN45" s="49" t="str">
        <f t="shared" si="25"/>
        <v>N</v>
      </c>
      <c r="AO45" s="35">
        <f>IF(VLOOKUP(D45,'hospitalizations per 1000'!$A$1:$Q$352,10,FALSE) = "*","*",IF(VLOOKUP(D45,'hospitalizations per 1000'!$A$1:$Q$352,10,FALSE) = "---","---", VLOOKUP(D45,'hospitalizations per 1000'!$A$1:$Q$352,10,FALSE)/100))</f>
        <v>2.1546240000000001E-2</v>
      </c>
      <c r="AP45" s="43" t="str">
        <f t="shared" si="26"/>
        <v>N</v>
      </c>
      <c r="AQ45" s="50" t="s">
        <v>1570</v>
      </c>
      <c r="AR45" s="50">
        <v>0.92999999999999994</v>
      </c>
      <c r="AS45" s="49" t="str">
        <f t="shared" si="28"/>
        <v>Y</v>
      </c>
      <c r="AT45" s="97">
        <f t="shared" si="27"/>
        <v>3</v>
      </c>
    </row>
    <row r="46" spans="1:46" x14ac:dyDescent="0.3">
      <c r="A46" s="19">
        <f t="shared" si="15"/>
        <v>41</v>
      </c>
      <c r="B46" s="52" t="s">
        <v>267</v>
      </c>
      <c r="C46" s="51"/>
      <c r="D46" s="56">
        <v>315021</v>
      </c>
      <c r="E46" s="71">
        <v>890278</v>
      </c>
      <c r="F46" s="54" t="s">
        <v>1557</v>
      </c>
      <c r="G46" s="54" t="e">
        <f>IF(COUNTIF(#REF!,"SFF Candidate")&gt;=1,"Y",
IF(COUNTIF(#REF!,"SFF")&gt;=1,"Y","N"))</f>
        <v>#REF!</v>
      </c>
      <c r="H46" s="48" t="e">
        <f>IF(OR(#REF!=1,#REF!= 1,#REF!=
1,#REF!= 1,#REF!=
1,#REF!= 1,#REF!=
1,#REF!= 1,#REF!=
1,#REF!= 1,#REF!=
1,#REF!= 1),"Y","N")</f>
        <v>#REF!</v>
      </c>
      <c r="I46" s="48" t="s">
        <v>662</v>
      </c>
      <c r="J46" s="54" t="s">
        <v>1570</v>
      </c>
      <c r="K46" s="35">
        <f>IF(VLOOKUP(D46,'Physically Restrained'!$A$1:$W$352,10,FALSE) = "*","*",IF(VLOOKUP(D46,'Physically Restrained'!$A$1:$W$352,10,FALSE) = "---","---", VLOOKUP(D46,'Physically Restrained'!$A$1:$W$352,10,FALSE)/100))</f>
        <v>0</v>
      </c>
      <c r="L46" s="35">
        <f>IF(VLOOKUP(D46,'Physically Restrained'!$A$1:$W$352,12,FALSE) = "*","*",IF(VLOOKUP(D46,'Physically Restrained'!$A$1:$W$352,12,FALSE) = "---","---", VLOOKUP(D46,'Physically Restrained'!$A$1:$W$352,12,FALSE)/100))</f>
        <v>0</v>
      </c>
      <c r="M46" s="35">
        <f>IF(VLOOKUP(D46,'Physically Restrained'!$A$1:$W$352,14,FALSE) = "*","*",IF(VLOOKUP(D46,'Physically Restrained'!$A$1:$W$352,14,FALSE) = "---","---", VLOOKUP(D46,'Physically Restrained'!$A$1:$W$352,14,FALSE)/100))</f>
        <v>0</v>
      </c>
      <c r="N46" s="35">
        <f>IF(VLOOKUP(D46,'Physically Restrained'!$A$1:$W$352,16,FALSE) = "*","*",IF(VLOOKUP(D46,'Physically Restrained'!$A$1:$W$352,16,FALSE) = "---","---", VLOOKUP(D46,'Physically Restrained'!$A$1:$W$352,16,FALSE)/100))</f>
        <v>0</v>
      </c>
      <c r="O46" s="35">
        <f t="shared" si="16"/>
        <v>0</v>
      </c>
      <c r="P46" s="49" t="str">
        <f t="shared" si="17"/>
        <v>Y</v>
      </c>
      <c r="Q46" s="35">
        <f>IF(VLOOKUP(D46,'Falls with Major Injuries'!$A$1:$W$352,10,FALSE) = "*","*",IF(VLOOKUP(D46,'Falls with Major Injuries'!$A$1:$W$352,10,FALSE) = "---","---", VLOOKUP(D46,'Falls with Major Injuries'!$A$1:$W$352,10,FALSE)/100))</f>
        <v>2.15827E-2</v>
      </c>
      <c r="R46" s="35">
        <f>IF(VLOOKUP(D46,'Falls with Major Injuries'!$A$1:$W$352,12,FALSE) = "*","*",IF(VLOOKUP(D46,'Falls with Major Injuries'!$A$1:$W$352,12,FALSE) = "---","---", VLOOKUP(D46,'Falls with Major Injuries'!$A$1:$W$352,12,FALSE)/100))</f>
        <v>2.7777799999999998E-2</v>
      </c>
      <c r="S46" s="35">
        <f>IF(VLOOKUP(D46,'Falls with Major Injuries'!$A$1:$W$352,14,FALSE) = "*","*",IF(VLOOKUP(D46,'Falls with Major Injuries'!$A$1:$W$352,14,FALSE) = "---","---", VLOOKUP(D46,'Falls with Major Injuries'!$A$1:$W$352,14,FALSE)/100))</f>
        <v>3.6496400000000005E-2</v>
      </c>
      <c r="T46" s="35">
        <f>IF(VLOOKUP(D46,'Falls with Major Injuries'!$A$1:$W$352,16,FALSE) = "*","*",IF(VLOOKUP(D46,'Falls with Major Injuries'!$A$1:$W$352,16,FALSE) = "---","---", VLOOKUP(D46,'Falls with Major Injuries'!$A$1:$W$352,16,FALSE)/100))</f>
        <v>2.1739099999999997E-2</v>
      </c>
      <c r="U46" s="35">
        <f t="shared" si="18"/>
        <v>2.6899000000000003E-2</v>
      </c>
      <c r="V46" s="49" t="str">
        <f t="shared" si="19"/>
        <v>N</v>
      </c>
      <c r="W46" s="35">
        <f>IF(VLOOKUP(D46,'Antipsychotic Meds'!$A$1:$W$352,10,FALSE) = "*","*",IF(VLOOKUP(D46,'Antipsychotic Meds'!$A$1:$W$352,10,FALSE) = "---","---", VLOOKUP(D46,'Antipsychotic Meds'!$A$1:$W$352,10,FALSE)/100))</f>
        <v>5.2631600000000001E-2</v>
      </c>
      <c r="X46" s="35">
        <f>IF(VLOOKUP(D46,'Antipsychotic Meds'!$A$1:$W$352,12,FALSE) = "*","*",IF(VLOOKUP(D46,'Antipsychotic Meds'!$A$1:$W$352,12,FALSE) = "---","---", VLOOKUP(D46,'Antipsychotic Meds'!$A$1:$W$352,12,FALSE)/100))</f>
        <v>7.2463800000000009E-2</v>
      </c>
      <c r="Y46" s="35">
        <f>IF(VLOOKUP(D46,'Antipsychotic Meds'!$A$1:$W$352,14,FALSE) = "*","*",IF(VLOOKUP(D46,'Antipsychotic Meds'!$A$1:$W$352,14,FALSE) = "---","---", VLOOKUP(D46,'Antipsychotic Meds'!$A$1:$W$352,14,FALSE)/100))</f>
        <v>5.3846199999999997E-2</v>
      </c>
      <c r="Z46" s="35">
        <f>IF(VLOOKUP(D46,'Antipsychotic Meds'!$A$1:$W$352,16,FALSE) = "*","*",IF(VLOOKUP(D46,'Antipsychotic Meds'!$A$1:$W$352,16,FALSE) = "---","---", VLOOKUP(D46,'Antipsychotic Meds'!$A$1:$W$352,16,FALSE)/100))</f>
        <v>7.5757599999999994E-2</v>
      </c>
      <c r="AA46" s="35">
        <f t="shared" si="20"/>
        <v>6.3674800000000004E-2</v>
      </c>
      <c r="AB46" s="49" t="str">
        <f t="shared" si="21"/>
        <v>Y</v>
      </c>
      <c r="AC46" s="35">
        <f>IF(VLOOKUP(D46,'Pressure Ulcers'!$A$1:$W$352,10,FALSE) = "*","*",IF(VLOOKUP(D46,'Pressure Ulcers'!$A$1:$W$352,10,FALSE) = "---","---", VLOOKUP(D46,'Pressure Ulcers'!$A$1:$W$352,10,FALSE)/100))</f>
        <v>0.1461538</v>
      </c>
      <c r="AD46" s="35">
        <f>IF(VLOOKUP(D46,'Pressure Ulcers'!$A$1:$W$352,12,FALSE) = "*","*",IF(VLOOKUP(D46,'Pressure Ulcers'!$A$1:$W$352,12,FALSE) = "---","---", VLOOKUP(D46,'Pressure Ulcers'!$A$1:$W$352,12,FALSE)/100))</f>
        <v>9.1603100000000007E-2</v>
      </c>
      <c r="AE46" s="35">
        <f>IF(VLOOKUP(D46,'Pressure Ulcers'!$A$1:$W$352,14,FALSE) = "*","*",IF(VLOOKUP(D46,'Pressure Ulcers'!$A$1:$W$352,14,FALSE) = "---","---", VLOOKUP(D46,'Pressure Ulcers'!$A$1:$W$352,14,FALSE)/100))</f>
        <v>9.6774199999999991E-2</v>
      </c>
      <c r="AF46" s="35">
        <f>IF(VLOOKUP(D46,'Pressure Ulcers'!$A$1:$W$352,16,FALSE) = "*","*",IF(VLOOKUP(D46,'Pressure Ulcers'!$A$1:$W$352,16,FALSE) = "---","---", VLOOKUP(D46,'Pressure Ulcers'!$A$1:$W$352,16,FALSE)/100))</f>
        <v>6.25E-2</v>
      </c>
      <c r="AG46" s="35">
        <f t="shared" si="22"/>
        <v>9.9257774999999993E-2</v>
      </c>
      <c r="AH46" s="49" t="str">
        <f t="shared" si="23"/>
        <v>N</v>
      </c>
      <c r="AI46" s="35">
        <f>IF(VLOOKUP(D46,Influenza!$A$1:$W$352,10,FALSE) = "*","*",IF(VLOOKUP(D46,Influenza!$A$1:$W$352,10,FALSE) = "---","---", VLOOKUP(D46,Influenza!$A$1:$W$352,10,FALSE)/100))</f>
        <v>0.99270072999999992</v>
      </c>
      <c r="AJ46" s="35">
        <f>IF(VLOOKUP(D46,Influenza!$A$1:$W$352,12,FALSE) = "*","*",IF(VLOOKUP(D46,Influenza!$A$1:$W$352,12,FALSE) = "---","---", VLOOKUP(D46,Influenza!$A$1:$W$352,12,FALSE)/100))</f>
        <v>0.99270072999999992</v>
      </c>
      <c r="AK46" s="35">
        <f>IF(VLOOKUP(D46,Influenza!$A$1:$W$352,14,FALSE) = "*","*",IF(VLOOKUP(D46,Influenza!$A$1:$W$352,14,FALSE) = "---","---", VLOOKUP(D46,Influenza!$A$1:$W$352,14,FALSE)/100))</f>
        <v>0.98657718000000005</v>
      </c>
      <c r="AL46" s="35">
        <f>IF(VLOOKUP(D46,Influenza!$A$1:$W$352,16,FALSE) = "*","*",IF(VLOOKUP(D46,Influenza!$A$1:$W$352,16,FALSE) = "---","---", VLOOKUP(D46,Influenza!$A$1:$W$352,16,FALSE)/100))</f>
        <v>0.98657718000000005</v>
      </c>
      <c r="AM46" s="35">
        <f t="shared" si="24"/>
        <v>0.98963895499999999</v>
      </c>
      <c r="AN46" s="49" t="str">
        <f t="shared" si="25"/>
        <v>Y</v>
      </c>
      <c r="AO46" s="35">
        <f>IF(VLOOKUP(D46,'hospitalizations per 1000'!$A$1:$Q$352,10,FALSE) = "*","*",IF(VLOOKUP(D46,'hospitalizations per 1000'!$A$1:$Q$352,10,FALSE) = "---","---", VLOOKUP(D46,'hospitalizations per 1000'!$A$1:$Q$352,10,FALSE)/100))</f>
        <v>1.5927409999999999E-2</v>
      </c>
      <c r="AP46" s="43" t="str">
        <f t="shared" si="26"/>
        <v>N</v>
      </c>
      <c r="AQ46" s="50" t="s">
        <v>1570</v>
      </c>
      <c r="AR46" s="50">
        <v>0.87</v>
      </c>
      <c r="AS46" s="49" t="str">
        <f t="shared" si="28"/>
        <v>Y</v>
      </c>
      <c r="AT46" s="97">
        <f t="shared" si="27"/>
        <v>4</v>
      </c>
    </row>
    <row r="47" spans="1:46" s="39" customFormat="1" x14ac:dyDescent="0.3">
      <c r="A47" s="19">
        <f t="shared" si="15"/>
        <v>42</v>
      </c>
      <c r="B47" s="52" t="s">
        <v>268</v>
      </c>
      <c r="C47" s="51"/>
      <c r="D47" s="56">
        <v>315386</v>
      </c>
      <c r="E47" s="59" t="s">
        <v>159</v>
      </c>
      <c r="F47" s="54" t="s">
        <v>1557</v>
      </c>
      <c r="G47" s="54" t="e">
        <f>IF(COUNTIF(#REF!,"SFF Candidate")&gt;=1,"Y",
IF(COUNTIF(#REF!,"SFF")&gt;=1,"Y","N"))</f>
        <v>#REF!</v>
      </c>
      <c r="H47" s="48" t="e">
        <f>IF(OR(#REF!=1,#REF!= 1,#REF!=
1,#REF!= 1,#REF!=
1,#REF!= 1,#REF!=
1,#REF!= 1,#REF!=
1,#REF!= 1,#REF!=
1,#REF!= 1),"Y","N")</f>
        <v>#REF!</v>
      </c>
      <c r="I47" s="48" t="s">
        <v>662</v>
      </c>
      <c r="J47" s="54" t="s">
        <v>1570</v>
      </c>
      <c r="K47" s="35">
        <f>IF(VLOOKUP(D47,'Physically Restrained'!$A$1:$W$352,10,FALSE) = "*","*",IF(VLOOKUP(D47,'Physically Restrained'!$A$1:$W$352,10,FALSE) = "---","---", VLOOKUP(D47,'Physically Restrained'!$A$1:$W$352,10,FALSE)/100))</f>
        <v>0</v>
      </c>
      <c r="L47" s="35">
        <f>IF(VLOOKUP(D47,'Physically Restrained'!$A$1:$W$352,12,FALSE) = "*","*",IF(VLOOKUP(D47,'Physically Restrained'!$A$1:$W$352,12,FALSE) = "---","---", VLOOKUP(D47,'Physically Restrained'!$A$1:$W$352,12,FALSE)/100))</f>
        <v>0</v>
      </c>
      <c r="M47" s="35">
        <f>IF(VLOOKUP(D47,'Physically Restrained'!$A$1:$W$352,14,FALSE) = "*","*",IF(VLOOKUP(D47,'Physically Restrained'!$A$1:$W$352,14,FALSE) = "---","---", VLOOKUP(D47,'Physically Restrained'!$A$1:$W$352,14,FALSE)/100))</f>
        <v>0</v>
      </c>
      <c r="N47" s="35">
        <f>IF(VLOOKUP(D47,'Physically Restrained'!$A$1:$W$352,16,FALSE) = "*","*",IF(VLOOKUP(D47,'Physically Restrained'!$A$1:$W$352,16,FALSE) = "---","---", VLOOKUP(D47,'Physically Restrained'!$A$1:$W$352,16,FALSE)/100))</f>
        <v>0</v>
      </c>
      <c r="O47" s="35">
        <f t="shared" si="16"/>
        <v>0</v>
      </c>
      <c r="P47" s="49" t="str">
        <f t="shared" si="17"/>
        <v>Y</v>
      </c>
      <c r="Q47" s="35">
        <f>IF(VLOOKUP(D47,'Falls with Major Injuries'!$A$1:$W$352,10,FALSE) = "*","*",IF(VLOOKUP(D47,'Falls with Major Injuries'!$A$1:$W$352,10,FALSE) = "---","---", VLOOKUP(D47,'Falls with Major Injuries'!$A$1:$W$352,10,FALSE)/100))</f>
        <v>4.2105300000000005E-2</v>
      </c>
      <c r="R47" s="35">
        <f>IF(VLOOKUP(D47,'Falls with Major Injuries'!$A$1:$W$352,12,FALSE) = "*","*",IF(VLOOKUP(D47,'Falls with Major Injuries'!$A$1:$W$352,12,FALSE) = "---","---", VLOOKUP(D47,'Falls with Major Injuries'!$A$1:$W$352,12,FALSE)/100))</f>
        <v>3.3333300000000003E-2</v>
      </c>
      <c r="S47" s="35">
        <f>IF(VLOOKUP(D47,'Falls with Major Injuries'!$A$1:$W$352,14,FALSE) = "*","*",IF(VLOOKUP(D47,'Falls with Major Injuries'!$A$1:$W$352,14,FALSE) = "---","---", VLOOKUP(D47,'Falls with Major Injuries'!$A$1:$W$352,14,FALSE)/100))</f>
        <v>4.08163E-2</v>
      </c>
      <c r="T47" s="35">
        <f>IF(VLOOKUP(D47,'Falls with Major Injuries'!$A$1:$W$352,16,FALSE) = "*","*",IF(VLOOKUP(D47,'Falls with Major Injuries'!$A$1:$W$352,16,FALSE) = "---","---", VLOOKUP(D47,'Falls with Major Injuries'!$A$1:$W$352,16,FALSE)/100))</f>
        <v>4.3478299999999998E-2</v>
      </c>
      <c r="U47" s="35">
        <f t="shared" si="18"/>
        <v>3.9933300000000005E-2</v>
      </c>
      <c r="V47" s="49" t="str">
        <f t="shared" si="19"/>
        <v>N</v>
      </c>
      <c r="W47" s="35">
        <f>IF(VLOOKUP(D47,'Antipsychotic Meds'!$A$1:$W$352,10,FALSE) = "*","*",IF(VLOOKUP(D47,'Antipsychotic Meds'!$A$1:$W$352,10,FALSE) = "---","---", VLOOKUP(D47,'Antipsychotic Meds'!$A$1:$W$352,10,FALSE)/100))</f>
        <v>0.10112360000000001</v>
      </c>
      <c r="X47" s="35">
        <f>IF(VLOOKUP(D47,'Antipsychotic Meds'!$A$1:$W$352,12,FALSE) = "*","*",IF(VLOOKUP(D47,'Antipsychotic Meds'!$A$1:$W$352,12,FALSE) = "---","---", VLOOKUP(D47,'Antipsychotic Meds'!$A$1:$W$352,12,FALSE)/100))</f>
        <v>0.1058824</v>
      </c>
      <c r="Y47" s="35">
        <f>IF(VLOOKUP(D47,'Antipsychotic Meds'!$A$1:$W$352,14,FALSE) = "*","*",IF(VLOOKUP(D47,'Antipsychotic Meds'!$A$1:$W$352,14,FALSE) = "---","---", VLOOKUP(D47,'Antipsychotic Meds'!$A$1:$W$352,14,FALSE)/100))</f>
        <v>0.10752689999999999</v>
      </c>
      <c r="Z47" s="35">
        <f>IF(VLOOKUP(D47,'Antipsychotic Meds'!$A$1:$W$352,16,FALSE) = "*","*",IF(VLOOKUP(D47,'Antipsychotic Meds'!$A$1:$W$352,16,FALSE) = "---","---", VLOOKUP(D47,'Antipsychotic Meds'!$A$1:$W$352,16,FALSE)/100))</f>
        <v>0.12643679999999999</v>
      </c>
      <c r="AA47" s="35">
        <f t="shared" si="20"/>
        <v>0.110242425</v>
      </c>
      <c r="AB47" s="49" t="str">
        <f t="shared" si="21"/>
        <v>N</v>
      </c>
      <c r="AC47" s="35">
        <f>IF(VLOOKUP(D47,'Pressure Ulcers'!$A$1:$W$352,10,FALSE) = "*","*",IF(VLOOKUP(D47,'Pressure Ulcers'!$A$1:$W$352,10,FALSE) = "---","---", VLOOKUP(D47,'Pressure Ulcers'!$A$1:$W$352,10,FALSE)/100))</f>
        <v>6.7796599999999999E-2</v>
      </c>
      <c r="AD47" s="35">
        <f>IF(VLOOKUP(D47,'Pressure Ulcers'!$A$1:$W$352,12,FALSE) = "*","*",IF(VLOOKUP(D47,'Pressure Ulcers'!$A$1:$W$352,12,FALSE) = "---","---", VLOOKUP(D47,'Pressure Ulcers'!$A$1:$W$352,12,FALSE)/100))</f>
        <v>4.5454499999999995E-2</v>
      </c>
      <c r="AE47" s="35">
        <f>IF(VLOOKUP(D47,'Pressure Ulcers'!$A$1:$W$352,14,FALSE) = "*","*",IF(VLOOKUP(D47,'Pressure Ulcers'!$A$1:$W$352,14,FALSE) = "---","---", VLOOKUP(D47,'Pressure Ulcers'!$A$1:$W$352,14,FALSE)/100))</f>
        <v>6.849319999999999E-2</v>
      </c>
      <c r="AF47" s="35">
        <f>IF(VLOOKUP(D47,'Pressure Ulcers'!$A$1:$W$352,16,FALSE) = "*","*",IF(VLOOKUP(D47,'Pressure Ulcers'!$A$1:$W$352,16,FALSE) = "---","---", VLOOKUP(D47,'Pressure Ulcers'!$A$1:$W$352,16,FALSE)/100))</f>
        <v>4.9382700000000002E-2</v>
      </c>
      <c r="AG47" s="35">
        <f t="shared" si="22"/>
        <v>5.7781749999999993E-2</v>
      </c>
      <c r="AH47" s="49" t="str">
        <f t="shared" si="23"/>
        <v>Y</v>
      </c>
      <c r="AI47" s="35">
        <f>IF(VLOOKUP(D47,Influenza!$A$1:$W$352,10,FALSE) = "*","*",IF(VLOOKUP(D47,Influenza!$A$1:$W$352,10,FALSE) = "---","---", VLOOKUP(D47,Influenza!$A$1:$W$352,10,FALSE)/100))</f>
        <v>0.80219779999999996</v>
      </c>
      <c r="AJ47" s="35">
        <f>IF(VLOOKUP(D47,Influenza!$A$1:$W$352,12,FALSE) = "*","*",IF(VLOOKUP(D47,Influenza!$A$1:$W$352,12,FALSE) = "---","---", VLOOKUP(D47,Influenza!$A$1:$W$352,12,FALSE)/100))</f>
        <v>0.80219779999999996</v>
      </c>
      <c r="AK47" s="35">
        <f>IF(VLOOKUP(D47,Influenza!$A$1:$W$352,14,FALSE) = "*","*",IF(VLOOKUP(D47,Influenza!$A$1:$W$352,14,FALSE) = "---","---", VLOOKUP(D47,Influenza!$A$1:$W$352,14,FALSE)/100))</f>
        <v>0.97087378999999996</v>
      </c>
      <c r="AL47" s="35">
        <f>IF(VLOOKUP(D47,Influenza!$A$1:$W$352,16,FALSE) = "*","*",IF(VLOOKUP(D47,Influenza!$A$1:$W$352,16,FALSE) = "---","---", VLOOKUP(D47,Influenza!$A$1:$W$352,16,FALSE)/100))</f>
        <v>0.97087378999999996</v>
      </c>
      <c r="AM47" s="35">
        <f t="shared" si="24"/>
        <v>0.8865357949999999</v>
      </c>
      <c r="AN47" s="49" t="str">
        <f t="shared" si="25"/>
        <v>N</v>
      </c>
      <c r="AO47" s="35">
        <f>IF(VLOOKUP(D47,'hospitalizations per 1000'!$A$1:$Q$352,10,FALSE) = "*","*",IF(VLOOKUP(D47,'hospitalizations per 1000'!$A$1:$Q$352,10,FALSE) = "---","---", VLOOKUP(D47,'hospitalizations per 1000'!$A$1:$Q$352,10,FALSE)/100))</f>
        <v>1.7683259999999999E-2</v>
      </c>
      <c r="AP47" s="43" t="str">
        <f t="shared" si="26"/>
        <v>N</v>
      </c>
      <c r="AQ47" s="50" t="s">
        <v>1570</v>
      </c>
      <c r="AR47" s="50">
        <v>0.97</v>
      </c>
      <c r="AS47" s="49" t="str">
        <f t="shared" si="28"/>
        <v>Y</v>
      </c>
      <c r="AT47" s="97">
        <f t="shared" si="27"/>
        <v>3</v>
      </c>
    </row>
    <row r="48" spans="1:46" s="39" customFormat="1" x14ac:dyDescent="0.3">
      <c r="A48" s="19">
        <f t="shared" si="15"/>
        <v>43</v>
      </c>
      <c r="B48" s="52" t="s">
        <v>269</v>
      </c>
      <c r="C48" s="51"/>
      <c r="D48" s="56">
        <v>315515</v>
      </c>
      <c r="E48" s="59" t="s">
        <v>29</v>
      </c>
      <c r="F48" s="54" t="s">
        <v>1557</v>
      </c>
      <c r="G48" s="54" t="e">
        <f>IF(COUNTIF(#REF!,"SFF Candidate")&gt;=1,"Y",
IF(COUNTIF(#REF!,"SFF")&gt;=1,"Y","N"))</f>
        <v>#REF!</v>
      </c>
      <c r="H48" s="48" t="e">
        <f>IF(OR(#REF!=1,#REF!= 1,#REF!=
1,#REF!= 1,#REF!=
1,#REF!= 1,#REF!=
1,#REF!= 1,#REF!=
1,#REF!= 1,#REF!=
1,#REF!= 1),"Y","N")</f>
        <v>#REF!</v>
      </c>
      <c r="I48" s="48" t="s">
        <v>662</v>
      </c>
      <c r="J48" s="54" t="s">
        <v>1570</v>
      </c>
      <c r="K48" s="35">
        <f>IF(VLOOKUP(D48,'Physically Restrained'!$A$1:$W$352,10,FALSE) = "*","*",IF(VLOOKUP(D48,'Physically Restrained'!$A$1:$W$352,10,FALSE) = "---","---", VLOOKUP(D48,'Physically Restrained'!$A$1:$W$352,10,FALSE)/100))</f>
        <v>0</v>
      </c>
      <c r="L48" s="35">
        <f>IF(VLOOKUP(D48,'Physically Restrained'!$A$1:$W$352,12,FALSE) = "*","*",IF(VLOOKUP(D48,'Physically Restrained'!$A$1:$W$352,12,FALSE) = "---","---", VLOOKUP(D48,'Physically Restrained'!$A$1:$W$352,12,FALSE)/100))</f>
        <v>0</v>
      </c>
      <c r="M48" s="35">
        <f>IF(VLOOKUP(D48,'Physically Restrained'!$A$1:$W$352,14,FALSE) = "*","*",IF(VLOOKUP(D48,'Physically Restrained'!$A$1:$W$352,14,FALSE) = "---","---", VLOOKUP(D48,'Physically Restrained'!$A$1:$W$352,14,FALSE)/100))</f>
        <v>0</v>
      </c>
      <c r="N48" s="35">
        <f>IF(VLOOKUP(D48,'Physically Restrained'!$A$1:$W$352,16,FALSE) = "*","*",IF(VLOOKUP(D48,'Physically Restrained'!$A$1:$W$352,16,FALSE) = "---","---", VLOOKUP(D48,'Physically Restrained'!$A$1:$W$352,16,FALSE)/100))</f>
        <v>0</v>
      </c>
      <c r="O48" s="35">
        <f t="shared" si="16"/>
        <v>0</v>
      </c>
      <c r="P48" s="49" t="str">
        <f t="shared" si="17"/>
        <v>Y</v>
      </c>
      <c r="Q48" s="35">
        <f>IF(VLOOKUP(D48,'Falls with Major Injuries'!$A$1:$W$352,10,FALSE) = "*","*",IF(VLOOKUP(D48,'Falls with Major Injuries'!$A$1:$W$352,10,FALSE) = "---","---", VLOOKUP(D48,'Falls with Major Injuries'!$A$1:$W$352,10,FALSE)/100))</f>
        <v>0</v>
      </c>
      <c r="R48" s="35">
        <f>IF(VLOOKUP(D48,'Falls with Major Injuries'!$A$1:$W$352,12,FALSE) = "*","*",IF(VLOOKUP(D48,'Falls with Major Injuries'!$A$1:$W$352,12,FALSE) = "---","---", VLOOKUP(D48,'Falls with Major Injuries'!$A$1:$W$352,12,FALSE)/100))</f>
        <v>0.04</v>
      </c>
      <c r="S48" s="35">
        <f>IF(VLOOKUP(D48,'Falls with Major Injuries'!$A$1:$W$352,14,FALSE) = "*","*",IF(VLOOKUP(D48,'Falls with Major Injuries'!$A$1:$W$352,14,FALSE) = "---","---", VLOOKUP(D48,'Falls with Major Injuries'!$A$1:$W$352,14,FALSE)/100))</f>
        <v>0.08</v>
      </c>
      <c r="T48" s="35">
        <f>IF(VLOOKUP(D48,'Falls with Major Injuries'!$A$1:$W$352,16,FALSE) = "*","*",IF(VLOOKUP(D48,'Falls with Major Injuries'!$A$1:$W$352,16,FALSE) = "---","---", VLOOKUP(D48,'Falls with Major Injuries'!$A$1:$W$352,16,FALSE)/100))</f>
        <v>3.7037E-2</v>
      </c>
      <c r="U48" s="35">
        <f t="shared" si="18"/>
        <v>3.9259249999999996E-2</v>
      </c>
      <c r="V48" s="49" t="str">
        <f t="shared" si="19"/>
        <v>N</v>
      </c>
      <c r="W48" s="35">
        <f>IF(VLOOKUP(D48,'Antipsychotic Meds'!$A$1:$W$352,10,FALSE) = "*","*",IF(VLOOKUP(D48,'Antipsychotic Meds'!$A$1:$W$352,10,FALSE) = "---","---", VLOOKUP(D48,'Antipsychotic Meds'!$A$1:$W$352,10,FALSE)/100))</f>
        <v>4.1666700000000001E-2</v>
      </c>
      <c r="X48" s="35">
        <f>IF(VLOOKUP(D48,'Antipsychotic Meds'!$A$1:$W$352,12,FALSE) = "*","*",IF(VLOOKUP(D48,'Antipsychotic Meds'!$A$1:$W$352,12,FALSE) = "---","---", VLOOKUP(D48,'Antipsychotic Meds'!$A$1:$W$352,12,FALSE)/100))</f>
        <v>0.04</v>
      </c>
      <c r="Y48" s="35">
        <f>IF(VLOOKUP(D48,'Antipsychotic Meds'!$A$1:$W$352,14,FALSE) = "*","*",IF(VLOOKUP(D48,'Antipsychotic Meds'!$A$1:$W$352,14,FALSE) = "---","---", VLOOKUP(D48,'Antipsychotic Meds'!$A$1:$W$352,14,FALSE)/100))</f>
        <v>0.04</v>
      </c>
      <c r="Z48" s="35">
        <f>IF(VLOOKUP(D48,'Antipsychotic Meds'!$A$1:$W$352,16,FALSE) = "*","*",IF(VLOOKUP(D48,'Antipsychotic Meds'!$A$1:$W$352,16,FALSE) = "---","---", VLOOKUP(D48,'Antipsychotic Meds'!$A$1:$W$352,16,FALSE)/100))</f>
        <v>3.7037E-2</v>
      </c>
      <c r="AA48" s="35">
        <f t="shared" si="20"/>
        <v>3.9675925000000001E-2</v>
      </c>
      <c r="AB48" s="49" t="str">
        <f t="shared" si="21"/>
        <v>Y</v>
      </c>
      <c r="AC48" s="35" t="str">
        <f>IF(VLOOKUP(D48,'Pressure Ulcers'!$A$1:$W$352,10,FALSE) = "*","*",IF(VLOOKUP(D48,'Pressure Ulcers'!$A$1:$W$352,10,FALSE) = "---","---", VLOOKUP(D48,'Pressure Ulcers'!$A$1:$W$352,10,FALSE)/100))</f>
        <v>*</v>
      </c>
      <c r="AD48" s="35" t="str">
        <f>IF(VLOOKUP(D48,'Pressure Ulcers'!$A$1:$W$352,12,FALSE) = "*","*",IF(VLOOKUP(D48,'Pressure Ulcers'!$A$1:$W$352,12,FALSE) = "---","---", VLOOKUP(D48,'Pressure Ulcers'!$A$1:$W$352,12,FALSE)/100))</f>
        <v>*</v>
      </c>
      <c r="AE48" s="35" t="str">
        <f>IF(VLOOKUP(D48,'Pressure Ulcers'!$A$1:$W$352,14,FALSE) = "*","*",IF(VLOOKUP(D48,'Pressure Ulcers'!$A$1:$W$352,14,FALSE) = "---","---", VLOOKUP(D48,'Pressure Ulcers'!$A$1:$W$352,14,FALSE)/100))</f>
        <v>*</v>
      </c>
      <c r="AF48" s="35" t="str">
        <f>IF(VLOOKUP(D48,'Pressure Ulcers'!$A$1:$W$352,16,FALSE) = "*","*",IF(VLOOKUP(D48,'Pressure Ulcers'!$A$1:$W$352,16,FALSE) = "---","---", VLOOKUP(D48,'Pressure Ulcers'!$A$1:$W$352,16,FALSE)/100))</f>
        <v>*</v>
      </c>
      <c r="AG48" s="35" t="str">
        <f t="shared" si="22"/>
        <v>*</v>
      </c>
      <c r="AH48" s="49" t="s">
        <v>662</v>
      </c>
      <c r="AI48" s="35">
        <f>IF(VLOOKUP(D48,Influenza!$A$1:$W$352,10,FALSE) = "*","*",IF(VLOOKUP(D48,Influenza!$A$1:$W$352,10,FALSE) = "---","---", VLOOKUP(D48,Influenza!$A$1:$W$352,10,FALSE)/100))</f>
        <v>1</v>
      </c>
      <c r="AJ48" s="35">
        <f>IF(VLOOKUP(D48,Influenza!$A$1:$W$352,12,FALSE) = "*","*",IF(VLOOKUP(D48,Influenza!$A$1:$W$352,12,FALSE) = "---","---", VLOOKUP(D48,Influenza!$A$1:$W$352,12,FALSE)/100))</f>
        <v>1</v>
      </c>
      <c r="AK48" s="35">
        <f>IF(VLOOKUP(D48,Influenza!$A$1:$W$352,14,FALSE) = "*","*",IF(VLOOKUP(D48,Influenza!$A$1:$W$352,14,FALSE) = "---","---", VLOOKUP(D48,Influenza!$A$1:$W$352,14,FALSE)/100))</f>
        <v>1</v>
      </c>
      <c r="AL48" s="35">
        <f>IF(VLOOKUP(D48,Influenza!$A$1:$W$352,16,FALSE) = "*","*",IF(VLOOKUP(D48,Influenza!$A$1:$W$352,16,FALSE) = "---","---", VLOOKUP(D48,Influenza!$A$1:$W$352,16,FALSE)/100))</f>
        <v>1</v>
      </c>
      <c r="AM48" s="35">
        <f t="shared" si="24"/>
        <v>1</v>
      </c>
      <c r="AN48" s="49" t="str">
        <f t="shared" si="25"/>
        <v>Y</v>
      </c>
      <c r="AO48" s="35" t="str">
        <f>IF(VLOOKUP(D48,'hospitalizations per 1000'!$A$1:$Q$352,10,FALSE) = "*","*",IF(VLOOKUP(D48,'hospitalizations per 1000'!$A$1:$Q$352,10,FALSE) = "---","---", VLOOKUP(D48,'hospitalizations per 1000'!$A$1:$Q$352,10,FALSE)/100))</f>
        <v>*</v>
      </c>
      <c r="AP48" s="35" t="s">
        <v>662</v>
      </c>
      <c r="AQ48" s="50" t="s">
        <v>1571</v>
      </c>
      <c r="AR48" s="50" t="s">
        <v>1573</v>
      </c>
      <c r="AS48" s="49" t="s">
        <v>662</v>
      </c>
      <c r="AT48" s="97">
        <f t="shared" si="27"/>
        <v>3</v>
      </c>
    </row>
    <row r="49" spans="1:46" s="39" customFormat="1" ht="28.8" x14ac:dyDescent="0.3">
      <c r="A49" s="53">
        <f t="shared" si="15"/>
        <v>44</v>
      </c>
      <c r="B49" s="55" t="s">
        <v>270</v>
      </c>
      <c r="C49" s="55" t="s">
        <v>1581</v>
      </c>
      <c r="D49" s="56">
        <v>315519</v>
      </c>
      <c r="E49" s="59" t="s">
        <v>1650</v>
      </c>
      <c r="F49" s="54" t="s">
        <v>662</v>
      </c>
      <c r="G49" s="54" t="e">
        <f>IF(COUNTIF(#REF!,"SFF Candidate")&gt;=1,"Y",
IF(COUNTIF(#REF!,"SFF")&gt;=1,"Y","N"))</f>
        <v>#REF!</v>
      </c>
      <c r="H49" s="48" t="e">
        <f>IF(OR(#REF!=1,#REF!= 1,#REF!=
1,#REF!= 1,#REF!=
1,#REF!= 1,#REF!=
1,#REF!= 1,#REF!=
1,#REF!= 1,#REF!=
1,#REF!= 1),"Y","N")</f>
        <v>#REF!</v>
      </c>
      <c r="I49" s="48" t="s">
        <v>662</v>
      </c>
      <c r="J49" s="54" t="s">
        <v>1571</v>
      </c>
      <c r="K49" s="35" t="str">
        <f>IF(VLOOKUP(D49,'Physically Restrained'!$A$1:$W$352,10,FALSE) = "*","*",IF(VLOOKUP(D49,'Physically Restrained'!$A$1:$W$352,10,FALSE) = "---","---", VLOOKUP(D49,'Physically Restrained'!$A$1:$W$352,10,FALSE)/100))</f>
        <v>*</v>
      </c>
      <c r="L49" s="35" t="str">
        <f>IF(VLOOKUP(D49,'Physically Restrained'!$A$1:$W$352,12,FALSE) = "*","*",IF(VLOOKUP(D49,'Physically Restrained'!$A$1:$W$352,12,FALSE) = "---","---", VLOOKUP(D49,'Physically Restrained'!$A$1:$W$352,12,FALSE)/100))</f>
        <v>*</v>
      </c>
      <c r="M49" s="35" t="str">
        <f>IF(VLOOKUP(D49,'Physically Restrained'!$A$1:$W$352,14,FALSE) = "*","*",IF(VLOOKUP(D49,'Physically Restrained'!$A$1:$W$352,14,FALSE) = "---","---", VLOOKUP(D49,'Physically Restrained'!$A$1:$W$352,14,FALSE)/100))</f>
        <v>*</v>
      </c>
      <c r="N49" s="35" t="str">
        <f>IF(VLOOKUP(D49,'Physically Restrained'!$A$1:$W$352,16,FALSE) = "*","*",IF(VLOOKUP(D49,'Physically Restrained'!$A$1:$W$352,16,FALSE) = "---","---", VLOOKUP(D49,'Physically Restrained'!$A$1:$W$352,16,FALSE)/100))</f>
        <v>*</v>
      </c>
      <c r="O49" s="35" t="str">
        <f t="shared" si="16"/>
        <v>*</v>
      </c>
      <c r="P49" s="49" t="s">
        <v>662</v>
      </c>
      <c r="Q49" s="35" t="str">
        <f>IF(VLOOKUP(D49,'Falls with Major Injuries'!$A$1:$W$352,10,FALSE) = "*","*",IF(VLOOKUP(D49,'Falls with Major Injuries'!$A$1:$W$352,10,FALSE) = "---","---", VLOOKUP(D49,'Falls with Major Injuries'!$A$1:$W$352,10,FALSE)/100))</f>
        <v>*</v>
      </c>
      <c r="R49" s="35" t="str">
        <f>IF(VLOOKUP(D49,'Falls with Major Injuries'!$A$1:$W$352,12,FALSE) = "*","*",IF(VLOOKUP(D49,'Falls with Major Injuries'!$A$1:$W$352,12,FALSE) = "---","---", VLOOKUP(D49,'Falls with Major Injuries'!$A$1:$W$352,12,FALSE)/100))</f>
        <v>*</v>
      </c>
      <c r="S49" s="35" t="str">
        <f>IF(VLOOKUP(D49,'Falls with Major Injuries'!$A$1:$W$352,14,FALSE) = "*","*",IF(VLOOKUP(D49,'Falls with Major Injuries'!$A$1:$W$352,14,FALSE) = "---","---", VLOOKUP(D49,'Falls with Major Injuries'!$A$1:$W$352,14,FALSE)/100))</f>
        <v>*</v>
      </c>
      <c r="T49" s="35" t="str">
        <f>IF(VLOOKUP(D49,'Falls with Major Injuries'!$A$1:$W$352,16,FALSE) = "*","*",IF(VLOOKUP(D49,'Falls with Major Injuries'!$A$1:$W$352,16,FALSE) = "---","---", VLOOKUP(D49,'Falls with Major Injuries'!$A$1:$W$352,16,FALSE)/100))</f>
        <v>*</v>
      </c>
      <c r="U49" s="35" t="str">
        <f t="shared" si="18"/>
        <v>*</v>
      </c>
      <c r="V49" s="49" t="s">
        <v>662</v>
      </c>
      <c r="W49" s="35" t="str">
        <f>IF(VLOOKUP(D49,'Antipsychotic Meds'!$A$1:$W$352,10,FALSE) = "*","*",IF(VLOOKUP(D49,'Antipsychotic Meds'!$A$1:$W$352,10,FALSE) = "---","---", VLOOKUP(D49,'Antipsychotic Meds'!$A$1:$W$352,10,FALSE)/100))</f>
        <v>*</v>
      </c>
      <c r="X49" s="35" t="str">
        <f>IF(VLOOKUP(D49,'Antipsychotic Meds'!$A$1:$W$352,12,FALSE) = "*","*",IF(VLOOKUP(D49,'Antipsychotic Meds'!$A$1:$W$352,12,FALSE) = "---","---", VLOOKUP(D49,'Antipsychotic Meds'!$A$1:$W$352,12,FALSE)/100))</f>
        <v>*</v>
      </c>
      <c r="Y49" s="35" t="str">
        <f>IF(VLOOKUP(D49,'Antipsychotic Meds'!$A$1:$W$352,14,FALSE) = "*","*",IF(VLOOKUP(D49,'Antipsychotic Meds'!$A$1:$W$352,14,FALSE) = "---","---", VLOOKUP(D49,'Antipsychotic Meds'!$A$1:$W$352,14,FALSE)/100))</f>
        <v>*</v>
      </c>
      <c r="Z49" s="35" t="str">
        <f>IF(VLOOKUP(D49,'Antipsychotic Meds'!$A$1:$W$352,16,FALSE) = "*","*",IF(VLOOKUP(D49,'Antipsychotic Meds'!$A$1:$W$352,16,FALSE) = "---","---", VLOOKUP(D49,'Antipsychotic Meds'!$A$1:$W$352,16,FALSE)/100))</f>
        <v>*</v>
      </c>
      <c r="AA49" s="35" t="str">
        <f t="shared" si="20"/>
        <v>*</v>
      </c>
      <c r="AB49" s="49" t="s">
        <v>662</v>
      </c>
      <c r="AC49" s="35" t="str">
        <f>IF(VLOOKUP(D49,'Pressure Ulcers'!$A$1:$W$352,10,FALSE) = "*","*",IF(VLOOKUP(D49,'Pressure Ulcers'!$A$1:$W$352,10,FALSE) = "---","---", VLOOKUP(D49,'Pressure Ulcers'!$A$1:$W$352,10,FALSE)/100))</f>
        <v>*</v>
      </c>
      <c r="AD49" s="35" t="str">
        <f>IF(VLOOKUP(D49,'Pressure Ulcers'!$A$1:$W$352,12,FALSE) = "*","*",IF(VLOOKUP(D49,'Pressure Ulcers'!$A$1:$W$352,12,FALSE) = "---","---", VLOOKUP(D49,'Pressure Ulcers'!$A$1:$W$352,12,FALSE)/100))</f>
        <v>*</v>
      </c>
      <c r="AE49" s="35" t="str">
        <f>IF(VLOOKUP(D49,'Pressure Ulcers'!$A$1:$W$352,14,FALSE) = "*","*",IF(VLOOKUP(D49,'Pressure Ulcers'!$A$1:$W$352,14,FALSE) = "---","---", VLOOKUP(D49,'Pressure Ulcers'!$A$1:$W$352,14,FALSE)/100))</f>
        <v>*</v>
      </c>
      <c r="AF49" s="35" t="str">
        <f>IF(VLOOKUP(D49,'Pressure Ulcers'!$A$1:$W$352,16,FALSE) = "*","*",IF(VLOOKUP(D49,'Pressure Ulcers'!$A$1:$W$352,16,FALSE) = "---","---", VLOOKUP(D49,'Pressure Ulcers'!$A$1:$W$352,16,FALSE)/100))</f>
        <v>*</v>
      </c>
      <c r="AG49" s="35" t="str">
        <f t="shared" si="22"/>
        <v>*</v>
      </c>
      <c r="AH49" s="49" t="s">
        <v>662</v>
      </c>
      <c r="AI49" s="35" t="str">
        <f>IF(VLOOKUP(D49,Influenza!$A$1:$W$352,10,FALSE) = "*","*",IF(VLOOKUP(D49,Influenza!$A$1:$W$352,10,FALSE) = "---","---", VLOOKUP(D49,Influenza!$A$1:$W$352,10,FALSE)/100))</f>
        <v>*</v>
      </c>
      <c r="AJ49" s="35" t="str">
        <f>IF(VLOOKUP(D49,Influenza!$A$1:$W$352,12,FALSE) = "*","*",IF(VLOOKUP(D49,Influenza!$A$1:$W$352,12,FALSE) = "---","---", VLOOKUP(D49,Influenza!$A$1:$W$352,12,FALSE)/100))</f>
        <v>*</v>
      </c>
      <c r="AK49" s="35" t="str">
        <f>IF(VLOOKUP(D49,Influenza!$A$1:$W$352,14,FALSE) = "*","*",IF(VLOOKUP(D49,Influenza!$A$1:$W$352,14,FALSE) = "---","---", VLOOKUP(D49,Influenza!$A$1:$W$352,14,FALSE)/100))</f>
        <v>*</v>
      </c>
      <c r="AL49" s="35" t="str">
        <f>IF(VLOOKUP(D49,Influenza!$A$1:$W$352,16,FALSE) = "*","*",IF(VLOOKUP(D49,Influenza!$A$1:$W$352,16,FALSE) = "---","---", VLOOKUP(D49,Influenza!$A$1:$W$352,16,FALSE)/100))</f>
        <v>*</v>
      </c>
      <c r="AM49" s="35" t="str">
        <f t="shared" si="24"/>
        <v>*</v>
      </c>
      <c r="AN49" s="43" t="s">
        <v>662</v>
      </c>
      <c r="AO49" s="35" t="str">
        <f>IF(VLOOKUP(D49,'hospitalizations per 1000'!$A$1:$Q$352,10,FALSE) = "*","*",IF(VLOOKUP(D49,'hospitalizations per 1000'!$A$1:$Q$352,10,FALSE) = "---","---", VLOOKUP(D49,'hospitalizations per 1000'!$A$1:$Q$352,10,FALSE)/100))</f>
        <v>*</v>
      </c>
      <c r="AP49" s="43" t="s">
        <v>662</v>
      </c>
      <c r="AQ49" s="50" t="s">
        <v>1571</v>
      </c>
      <c r="AR49" s="50" t="s">
        <v>1573</v>
      </c>
      <c r="AS49" s="49" t="s">
        <v>662</v>
      </c>
      <c r="AT49" s="97" t="s">
        <v>1680</v>
      </c>
    </row>
    <row r="50" spans="1:46" x14ac:dyDescent="0.3">
      <c r="A50" s="19">
        <f t="shared" si="15"/>
        <v>45</v>
      </c>
      <c r="B50" s="52" t="s">
        <v>272</v>
      </c>
      <c r="C50" s="51"/>
      <c r="D50" s="56">
        <v>315438</v>
      </c>
      <c r="E50" s="59" t="s">
        <v>30</v>
      </c>
      <c r="F50" s="54" t="s">
        <v>1557</v>
      </c>
      <c r="G50" s="54" t="e">
        <f>IF(COUNTIF(#REF!,"SFF Candidate")&gt;=1,"Y",
IF(COUNTIF(#REF!,"SFF")&gt;=1,"Y","N"))</f>
        <v>#REF!</v>
      </c>
      <c r="H50" s="48" t="e">
        <f>IF(OR(#REF!=1,#REF!= 1,#REF!=
1,#REF!= 1,#REF!=
1,#REF!= 1,#REF!=
1,#REF!= 1,#REF!=
1,#REF!= 1,#REF!=
1,#REF!= 1),"Y","N")</f>
        <v>#REF!</v>
      </c>
      <c r="I50" s="48" t="s">
        <v>662</v>
      </c>
      <c r="J50" s="54" t="s">
        <v>1570</v>
      </c>
      <c r="K50" s="35">
        <f>IF(VLOOKUP(D50,'Physically Restrained'!$A$1:$W$352,10,FALSE) = "*","*",IF(VLOOKUP(D50,'Physically Restrained'!$A$1:$W$352,10,FALSE) = "---","---", VLOOKUP(D50,'Physically Restrained'!$A$1:$W$352,10,FALSE)/100))</f>
        <v>0</v>
      </c>
      <c r="L50" s="35">
        <f>IF(VLOOKUP(D50,'Physically Restrained'!$A$1:$W$352,12,FALSE) = "*","*",IF(VLOOKUP(D50,'Physically Restrained'!$A$1:$W$352,12,FALSE) = "---","---", VLOOKUP(D50,'Physically Restrained'!$A$1:$W$352,12,FALSE)/100))</f>
        <v>0</v>
      </c>
      <c r="M50" s="35">
        <f>IF(VLOOKUP(D50,'Physically Restrained'!$A$1:$W$352,14,FALSE) = "*","*",IF(VLOOKUP(D50,'Physically Restrained'!$A$1:$W$352,14,FALSE) = "---","---", VLOOKUP(D50,'Physically Restrained'!$A$1:$W$352,14,FALSE)/100))</f>
        <v>0</v>
      </c>
      <c r="N50" s="35">
        <f>IF(VLOOKUP(D50,'Physically Restrained'!$A$1:$W$352,16,FALSE) = "*","*",IF(VLOOKUP(D50,'Physically Restrained'!$A$1:$W$352,16,FALSE) = "---","---", VLOOKUP(D50,'Physically Restrained'!$A$1:$W$352,16,FALSE)/100))</f>
        <v>0</v>
      </c>
      <c r="O50" s="35">
        <f t="shared" si="16"/>
        <v>0</v>
      </c>
      <c r="P50" s="49" t="str">
        <f>IF(O50="*","*",IF(O50="---","---",IF(O50&lt;O$1,"Y","N")))</f>
        <v>Y</v>
      </c>
      <c r="Q50" s="35">
        <f>IF(VLOOKUP(D50,'Falls with Major Injuries'!$A$1:$W$352,10,FALSE) = "*","*",IF(VLOOKUP(D50,'Falls with Major Injuries'!$A$1:$W$352,10,FALSE) = "---","---", VLOOKUP(D50,'Falls with Major Injuries'!$A$1:$W$352,10,FALSE)/100))</f>
        <v>4.41176E-2</v>
      </c>
      <c r="R50" s="35">
        <f>IF(VLOOKUP(D50,'Falls with Major Injuries'!$A$1:$W$352,12,FALSE) = "*","*",IF(VLOOKUP(D50,'Falls with Major Injuries'!$A$1:$W$352,12,FALSE) = "---","---", VLOOKUP(D50,'Falls with Major Injuries'!$A$1:$W$352,12,FALSE)/100))</f>
        <v>4.2253499999999999E-2</v>
      </c>
      <c r="S50" s="35">
        <f>IF(VLOOKUP(D50,'Falls with Major Injuries'!$A$1:$W$352,14,FALSE) = "*","*",IF(VLOOKUP(D50,'Falls with Major Injuries'!$A$1:$W$352,14,FALSE) = "---","---", VLOOKUP(D50,'Falls with Major Injuries'!$A$1:$W$352,14,FALSE)/100))</f>
        <v>4.9382700000000002E-2</v>
      </c>
      <c r="T50" s="35">
        <f>IF(VLOOKUP(D50,'Falls with Major Injuries'!$A$1:$W$352,16,FALSE) = "*","*",IF(VLOOKUP(D50,'Falls with Major Injuries'!$A$1:$W$352,16,FALSE) = "---","---", VLOOKUP(D50,'Falls with Major Injuries'!$A$1:$W$352,16,FALSE)/100))</f>
        <v>2.0408200000000001E-2</v>
      </c>
      <c r="U50" s="35">
        <f t="shared" si="18"/>
        <v>3.9040500000000006E-2</v>
      </c>
      <c r="V50" s="49" t="str">
        <f>IF(U50="*","*",IF(U50="---","---",IF(U50&lt;U$1,"Y","N")))</f>
        <v>N</v>
      </c>
      <c r="W50" s="35">
        <f>IF(VLOOKUP(D50,'Antipsychotic Meds'!$A$1:$W$352,10,FALSE) = "*","*",IF(VLOOKUP(D50,'Antipsychotic Meds'!$A$1:$W$352,10,FALSE) = "---","---", VLOOKUP(D50,'Antipsychotic Meds'!$A$1:$W$352,10,FALSE)/100))</f>
        <v>0.21538460000000001</v>
      </c>
      <c r="X50" s="35">
        <f>IF(VLOOKUP(D50,'Antipsychotic Meds'!$A$1:$W$352,12,FALSE) = "*","*",IF(VLOOKUP(D50,'Antipsychotic Meds'!$A$1:$W$352,12,FALSE) = "---","---", VLOOKUP(D50,'Antipsychotic Meds'!$A$1:$W$352,12,FALSE)/100))</f>
        <v>0.19402989999999998</v>
      </c>
      <c r="Y50" s="35">
        <f>IF(VLOOKUP(D50,'Antipsychotic Meds'!$A$1:$W$352,14,FALSE) = "*","*",IF(VLOOKUP(D50,'Antipsychotic Meds'!$A$1:$W$352,14,FALSE) = "---","---", VLOOKUP(D50,'Antipsychotic Meds'!$A$1:$W$352,14,FALSE)/100))</f>
        <v>0.1578947</v>
      </c>
      <c r="Z50" s="35">
        <f>IF(VLOOKUP(D50,'Antipsychotic Meds'!$A$1:$W$352,16,FALSE) = "*","*",IF(VLOOKUP(D50,'Antipsychotic Meds'!$A$1:$W$352,16,FALSE) = "---","---", VLOOKUP(D50,'Antipsychotic Meds'!$A$1:$W$352,16,FALSE)/100))</f>
        <v>0.20879120000000001</v>
      </c>
      <c r="AA50" s="35">
        <f t="shared" si="20"/>
        <v>0.19402510000000001</v>
      </c>
      <c r="AB50" s="49" t="str">
        <f>IF(AA50="*","*",IF(AA50="---","---",IF(AA50&lt;AA$1,"Y","N")))</f>
        <v>N</v>
      </c>
      <c r="AC50" s="35">
        <f>IF(VLOOKUP(D50,'Pressure Ulcers'!$A$1:$W$352,10,FALSE) = "*","*",IF(VLOOKUP(D50,'Pressure Ulcers'!$A$1:$W$352,10,FALSE) = "---","---", VLOOKUP(D50,'Pressure Ulcers'!$A$1:$W$352,10,FALSE)/100))</f>
        <v>7.0175399999999999E-2</v>
      </c>
      <c r="AD50" s="35">
        <f>IF(VLOOKUP(D50,'Pressure Ulcers'!$A$1:$W$352,12,FALSE) = "*","*",IF(VLOOKUP(D50,'Pressure Ulcers'!$A$1:$W$352,12,FALSE) = "---","---", VLOOKUP(D50,'Pressure Ulcers'!$A$1:$W$352,12,FALSE)/100))</f>
        <v>5.1724100000000002E-2</v>
      </c>
      <c r="AE50" s="35">
        <f>IF(VLOOKUP(D50,'Pressure Ulcers'!$A$1:$W$352,14,FALSE) = "*","*",IF(VLOOKUP(D50,'Pressure Ulcers'!$A$1:$W$352,14,FALSE) = "---","---", VLOOKUP(D50,'Pressure Ulcers'!$A$1:$W$352,14,FALSE)/100))</f>
        <v>7.8125E-2</v>
      </c>
      <c r="AF50" s="35">
        <f>IF(VLOOKUP(D50,'Pressure Ulcers'!$A$1:$W$352,16,FALSE) = "*","*",IF(VLOOKUP(D50,'Pressure Ulcers'!$A$1:$W$352,16,FALSE) = "---","---", VLOOKUP(D50,'Pressure Ulcers'!$A$1:$W$352,16,FALSE)/100))</f>
        <v>6.6666699999999995E-2</v>
      </c>
      <c r="AG50" s="35">
        <f t="shared" si="22"/>
        <v>6.6672800000000004E-2</v>
      </c>
      <c r="AH50" s="49" t="str">
        <f>IF(AG50="*","*",IF(AG50="---","---",IF(AG50&lt;AG$1,"Y","N")))</f>
        <v>Y</v>
      </c>
      <c r="AI50" s="35">
        <f>IF(VLOOKUP(D50,Influenza!$A$1:$W$352,10,FALSE) = "*","*",IF(VLOOKUP(D50,Influenza!$A$1:$W$352,10,FALSE) = "---","---", VLOOKUP(D50,Influenza!$A$1:$W$352,10,FALSE)/100))</f>
        <v>1</v>
      </c>
      <c r="AJ50" s="35">
        <f>IF(VLOOKUP(D50,Influenza!$A$1:$W$352,12,FALSE) = "*","*",IF(VLOOKUP(D50,Influenza!$A$1:$W$352,12,FALSE) = "---","---", VLOOKUP(D50,Influenza!$A$1:$W$352,12,FALSE)/100))</f>
        <v>1</v>
      </c>
      <c r="AK50" s="35">
        <f>IF(VLOOKUP(D50,Influenza!$A$1:$W$352,14,FALSE) = "*","*",IF(VLOOKUP(D50,Influenza!$A$1:$W$352,14,FALSE) = "---","---", VLOOKUP(D50,Influenza!$A$1:$W$352,14,FALSE)/100))</f>
        <v>0.95180723</v>
      </c>
      <c r="AL50" s="35">
        <f>IF(VLOOKUP(D50,Influenza!$A$1:$W$352,16,FALSE) = "*","*",IF(VLOOKUP(D50,Influenza!$A$1:$W$352,16,FALSE) = "---","---", VLOOKUP(D50,Influenza!$A$1:$W$352,16,FALSE)/100))</f>
        <v>0.95180723</v>
      </c>
      <c r="AM50" s="35">
        <f t="shared" si="24"/>
        <v>0.975903615</v>
      </c>
      <c r="AN50" s="49" t="str">
        <f>IF(AM50="*","*",IF(AM50="---","---",IF(AM50&gt;AM$1,"Y","N")))</f>
        <v>Y</v>
      </c>
      <c r="AO50" s="35">
        <f>IF(VLOOKUP(D50,'hospitalizations per 1000'!$A$1:$Q$352,10,FALSE) = "*","*",IF(VLOOKUP(D50,'hospitalizations per 1000'!$A$1:$Q$352,10,FALSE) = "---","---", VLOOKUP(D50,'hospitalizations per 1000'!$A$1:$Q$352,10,FALSE)/100))</f>
        <v>1.1186100000000001E-2</v>
      </c>
      <c r="AP50" s="43" t="str">
        <f>IF(AO50="*","*",IF(AO50="---","---",IF(AO50&lt;AO$1,"Y","N")))</f>
        <v>Y</v>
      </c>
      <c r="AQ50" s="50" t="s">
        <v>1570</v>
      </c>
      <c r="AR50" s="50">
        <v>0.84000000000000008</v>
      </c>
      <c r="AS50" s="49" t="str">
        <f>IF(AR50="NS","NS",IF(AR50&gt;AR$1,"Y","N"))</f>
        <v>Y</v>
      </c>
      <c r="AT50" s="97">
        <f>COUNTIF($P50:$AS50,"=Y")</f>
        <v>5</v>
      </c>
    </row>
    <row r="51" spans="1:46" x14ac:dyDescent="0.3">
      <c r="A51" s="19">
        <f t="shared" si="15"/>
        <v>46</v>
      </c>
      <c r="B51" s="52" t="s">
        <v>273</v>
      </c>
      <c r="C51" s="51"/>
      <c r="D51" s="56">
        <v>315335</v>
      </c>
      <c r="E51" s="59" t="s">
        <v>160</v>
      </c>
      <c r="F51" s="54" t="s">
        <v>1557</v>
      </c>
      <c r="G51" s="54" t="e">
        <f>IF(COUNTIF(#REF!,"SFF Candidate")&gt;=1,"Y",
IF(COUNTIF(#REF!,"SFF")&gt;=1,"Y","N"))</f>
        <v>#REF!</v>
      </c>
      <c r="H51" s="48" t="e">
        <f>IF(OR(#REF!=1,#REF!= 1,#REF!=
1,#REF!= 1,#REF!=
1,#REF!= 1,#REF!=
1,#REF!= 1,#REF!=
1,#REF!= 1,#REF!=
1,#REF!= 1),"Y","N")</f>
        <v>#REF!</v>
      </c>
      <c r="I51" s="48" t="s">
        <v>662</v>
      </c>
      <c r="J51" s="54" t="s">
        <v>1570</v>
      </c>
      <c r="K51" s="35">
        <f>IF(VLOOKUP(D51,'Physically Restrained'!$A$1:$W$352,10,FALSE) = "*","*",IF(VLOOKUP(D51,'Physically Restrained'!$A$1:$W$352,10,FALSE) = "---","---", VLOOKUP(D51,'Physically Restrained'!$A$1:$W$352,10,FALSE)/100))</f>
        <v>0</v>
      </c>
      <c r="L51" s="35">
        <f>IF(VLOOKUP(D51,'Physically Restrained'!$A$1:$W$352,12,FALSE) = "*","*",IF(VLOOKUP(D51,'Physically Restrained'!$A$1:$W$352,12,FALSE) = "---","---", VLOOKUP(D51,'Physically Restrained'!$A$1:$W$352,12,FALSE)/100))</f>
        <v>0</v>
      </c>
      <c r="M51" s="35">
        <f>IF(VLOOKUP(D51,'Physically Restrained'!$A$1:$W$352,14,FALSE) = "*","*",IF(VLOOKUP(D51,'Physically Restrained'!$A$1:$W$352,14,FALSE) = "---","---", VLOOKUP(D51,'Physically Restrained'!$A$1:$W$352,14,FALSE)/100))</f>
        <v>0</v>
      </c>
      <c r="N51" s="35">
        <f>IF(VLOOKUP(D51,'Physically Restrained'!$A$1:$W$352,16,FALSE) = "*","*",IF(VLOOKUP(D51,'Physically Restrained'!$A$1:$W$352,16,FALSE) = "---","---", VLOOKUP(D51,'Physically Restrained'!$A$1:$W$352,16,FALSE)/100))</f>
        <v>0</v>
      </c>
      <c r="O51" s="35">
        <f t="shared" si="16"/>
        <v>0</v>
      </c>
      <c r="P51" s="49" t="str">
        <f>IF(O51="*","*",IF(O51="---","---",IF(O51&lt;O$1,"Y","N")))</f>
        <v>Y</v>
      </c>
      <c r="Q51" s="35">
        <f>IF(VLOOKUP(D51,'Falls with Major Injuries'!$A$1:$W$352,10,FALSE) = "*","*",IF(VLOOKUP(D51,'Falls with Major Injuries'!$A$1:$W$352,10,FALSE) = "---","---", VLOOKUP(D51,'Falls with Major Injuries'!$A$1:$W$352,10,FALSE)/100))</f>
        <v>9.8038999999999991E-3</v>
      </c>
      <c r="R51" s="35">
        <f>IF(VLOOKUP(D51,'Falls with Major Injuries'!$A$1:$W$352,12,FALSE) = "*","*",IF(VLOOKUP(D51,'Falls with Major Injuries'!$A$1:$W$352,12,FALSE) = "---","---", VLOOKUP(D51,'Falls with Major Injuries'!$A$1:$W$352,12,FALSE)/100))</f>
        <v>1.7094000000000002E-2</v>
      </c>
      <c r="S51" s="35">
        <f>IF(VLOOKUP(D51,'Falls with Major Injuries'!$A$1:$W$352,14,FALSE) = "*","*",IF(VLOOKUP(D51,'Falls with Major Injuries'!$A$1:$W$352,14,FALSE) = "---","---", VLOOKUP(D51,'Falls with Major Injuries'!$A$1:$W$352,14,FALSE)/100))</f>
        <v>0.05</v>
      </c>
      <c r="T51" s="35">
        <f>IF(VLOOKUP(D51,'Falls with Major Injuries'!$A$1:$W$352,16,FALSE) = "*","*",IF(VLOOKUP(D51,'Falls with Major Injuries'!$A$1:$W$352,16,FALSE) = "---","---", VLOOKUP(D51,'Falls with Major Injuries'!$A$1:$W$352,16,FALSE)/100))</f>
        <v>5.0847499999999997E-2</v>
      </c>
      <c r="U51" s="35">
        <f t="shared" si="18"/>
        <v>3.1936350000000002E-2</v>
      </c>
      <c r="V51" s="49" t="str">
        <f>IF(U51="*","*",IF(U51="---","---",IF(U51&lt;U$1,"Y","N")))</f>
        <v>N</v>
      </c>
      <c r="W51" s="35">
        <f>IF(VLOOKUP(D51,'Antipsychotic Meds'!$A$1:$W$352,10,FALSE) = "*","*",IF(VLOOKUP(D51,'Antipsychotic Meds'!$A$1:$W$352,10,FALSE) = "---","---", VLOOKUP(D51,'Antipsychotic Meds'!$A$1:$W$352,10,FALSE)/100))</f>
        <v>0.1444444</v>
      </c>
      <c r="X51" s="35">
        <f>IF(VLOOKUP(D51,'Antipsychotic Meds'!$A$1:$W$352,12,FALSE) = "*","*",IF(VLOOKUP(D51,'Antipsychotic Meds'!$A$1:$W$352,12,FALSE) = "---","---", VLOOKUP(D51,'Antipsychotic Meds'!$A$1:$W$352,12,FALSE)/100))</f>
        <v>0.18095240000000001</v>
      </c>
      <c r="Y51" s="35">
        <f>IF(VLOOKUP(D51,'Antipsychotic Meds'!$A$1:$W$352,14,FALSE) = "*","*",IF(VLOOKUP(D51,'Antipsychotic Meds'!$A$1:$W$352,14,FALSE) = "---","---", VLOOKUP(D51,'Antipsychotic Meds'!$A$1:$W$352,14,FALSE)/100))</f>
        <v>0.19626169999999998</v>
      </c>
      <c r="Z51" s="35">
        <f>IF(VLOOKUP(D51,'Antipsychotic Meds'!$A$1:$W$352,16,FALSE) = "*","*",IF(VLOOKUP(D51,'Antipsychotic Meds'!$A$1:$W$352,16,FALSE) = "---","---", VLOOKUP(D51,'Antipsychotic Meds'!$A$1:$W$352,16,FALSE)/100))</f>
        <v>0.1603774</v>
      </c>
      <c r="AA51" s="35">
        <f t="shared" si="20"/>
        <v>0.17050897500000001</v>
      </c>
      <c r="AB51" s="49" t="str">
        <f>IF(AA51="*","*",IF(AA51="---","---",IF(AA51&lt;AA$1,"Y","N")))</f>
        <v>N</v>
      </c>
      <c r="AC51" s="35">
        <f>IF(VLOOKUP(D51,'Pressure Ulcers'!$A$1:$W$352,10,FALSE) = "*","*",IF(VLOOKUP(D51,'Pressure Ulcers'!$A$1:$W$352,10,FALSE) = "---","---", VLOOKUP(D51,'Pressure Ulcers'!$A$1:$W$352,10,FALSE)/100))</f>
        <v>5.4545500000000004E-2</v>
      </c>
      <c r="AD51" s="35">
        <f>IF(VLOOKUP(D51,'Pressure Ulcers'!$A$1:$W$352,12,FALSE) = "*","*",IF(VLOOKUP(D51,'Pressure Ulcers'!$A$1:$W$352,12,FALSE) = "---","---", VLOOKUP(D51,'Pressure Ulcers'!$A$1:$W$352,12,FALSE)/100))</f>
        <v>4.8387099999999995E-2</v>
      </c>
      <c r="AE51" s="35">
        <f>IF(VLOOKUP(D51,'Pressure Ulcers'!$A$1:$W$352,14,FALSE) = "*","*",IF(VLOOKUP(D51,'Pressure Ulcers'!$A$1:$W$352,14,FALSE) = "---","---", VLOOKUP(D51,'Pressure Ulcers'!$A$1:$W$352,14,FALSE)/100))</f>
        <v>9.0909099999999993E-2</v>
      </c>
      <c r="AF51" s="35">
        <f>IF(VLOOKUP(D51,'Pressure Ulcers'!$A$1:$W$352,16,FALSE) = "*","*",IF(VLOOKUP(D51,'Pressure Ulcers'!$A$1:$W$352,16,FALSE) = "---","---", VLOOKUP(D51,'Pressure Ulcers'!$A$1:$W$352,16,FALSE)/100))</f>
        <v>0.10144930000000001</v>
      </c>
      <c r="AG51" s="35">
        <f t="shared" si="22"/>
        <v>7.3822750000000006E-2</v>
      </c>
      <c r="AH51" s="49" t="str">
        <f>IF(AG51="*","*",IF(AG51="---","---",IF(AG51&lt;AG$1,"Y","N")))</f>
        <v>Y</v>
      </c>
      <c r="AI51" s="35">
        <f>IF(VLOOKUP(D51,Influenza!$A$1:$W$352,10,FALSE) = "*","*",IF(VLOOKUP(D51,Influenza!$A$1:$W$352,10,FALSE) = "---","---", VLOOKUP(D51,Influenza!$A$1:$W$352,10,FALSE)/100))</f>
        <v>0.94495412999999995</v>
      </c>
      <c r="AJ51" s="35">
        <f>IF(VLOOKUP(D51,Influenza!$A$1:$W$352,12,FALSE) = "*","*",IF(VLOOKUP(D51,Influenza!$A$1:$W$352,12,FALSE) = "---","---", VLOOKUP(D51,Influenza!$A$1:$W$352,12,FALSE)/100))</f>
        <v>0.94495412999999995</v>
      </c>
      <c r="AK51" s="35">
        <f>IF(VLOOKUP(D51,Influenza!$A$1:$W$352,14,FALSE) = "*","*",IF(VLOOKUP(D51,Influenza!$A$1:$W$352,14,FALSE) = "---","---", VLOOKUP(D51,Influenza!$A$1:$W$352,14,FALSE)/100))</f>
        <v>0.64</v>
      </c>
      <c r="AL51" s="35">
        <f>IF(VLOOKUP(D51,Influenza!$A$1:$W$352,16,FALSE) = "*","*",IF(VLOOKUP(D51,Influenza!$A$1:$W$352,16,FALSE) = "---","---", VLOOKUP(D51,Influenza!$A$1:$W$352,16,FALSE)/100))</f>
        <v>0.64</v>
      </c>
      <c r="AM51" s="35">
        <f t="shared" si="24"/>
        <v>0.79247706500000004</v>
      </c>
      <c r="AN51" s="49" t="str">
        <f>IF(AM51="*","*",IF(AM51="---","---",IF(AM51&gt;AM$1,"Y","N")))</f>
        <v>N</v>
      </c>
      <c r="AO51" s="35">
        <f>IF(VLOOKUP(D51,'hospitalizations per 1000'!$A$1:$Q$352,10,FALSE) = "*","*",IF(VLOOKUP(D51,'hospitalizations per 1000'!$A$1:$Q$352,10,FALSE) = "---","---", VLOOKUP(D51,'hospitalizations per 1000'!$A$1:$Q$352,10,FALSE)/100))</f>
        <v>1.49193E-2</v>
      </c>
      <c r="AP51" s="43" t="str">
        <f>IF(AO51="*","*",IF(AO51="---","---",IF(AO51&lt;AO$1,"Y","N")))</f>
        <v>Y</v>
      </c>
      <c r="AQ51" s="50" t="s">
        <v>1570</v>
      </c>
      <c r="AR51" s="50">
        <v>0.82000000000000006</v>
      </c>
      <c r="AS51" s="49" t="str">
        <f>IF(AR51="NS","NS",IF(AR51&gt;AR$1,"Y","N"))</f>
        <v>Y</v>
      </c>
      <c r="AT51" s="97">
        <f>COUNTIF($P51:$AS51,"=Y")</f>
        <v>4</v>
      </c>
    </row>
    <row r="52" spans="1:46" x14ac:dyDescent="0.3">
      <c r="A52" s="19">
        <f t="shared" si="15"/>
        <v>47</v>
      </c>
      <c r="B52" s="52" t="s">
        <v>274</v>
      </c>
      <c r="C52" s="51"/>
      <c r="D52" s="56">
        <v>315291</v>
      </c>
      <c r="E52" s="59" t="s">
        <v>161</v>
      </c>
      <c r="F52" s="54" t="s">
        <v>1557</v>
      </c>
      <c r="G52" s="54" t="e">
        <f>IF(COUNTIF(#REF!,"SFF Candidate")&gt;=1,"Y",
IF(COUNTIF(#REF!,"SFF")&gt;=1,"Y","N"))</f>
        <v>#REF!</v>
      </c>
      <c r="H52" s="48" t="e">
        <f>IF(OR(#REF!=1,#REF!= 1,#REF!=
1,#REF!= 1,#REF!=
1,#REF!= 1,#REF!=
1,#REF!= 1,#REF!=
1,#REF!= 1,#REF!=
1,#REF!= 1),"Y","N")</f>
        <v>#REF!</v>
      </c>
      <c r="I52" s="48" t="s">
        <v>662</v>
      </c>
      <c r="J52" s="54" t="s">
        <v>1570</v>
      </c>
      <c r="K52" s="35">
        <f>IF(VLOOKUP(D52,'Physically Restrained'!$A$1:$W$352,10,FALSE) = "*","*",IF(VLOOKUP(D52,'Physically Restrained'!$A$1:$W$352,10,FALSE) = "---","---", VLOOKUP(D52,'Physically Restrained'!$A$1:$W$352,10,FALSE)/100))</f>
        <v>0</v>
      </c>
      <c r="L52" s="35">
        <f>IF(VLOOKUP(D52,'Physically Restrained'!$A$1:$W$352,12,FALSE) = "*","*",IF(VLOOKUP(D52,'Physically Restrained'!$A$1:$W$352,12,FALSE) = "---","---", VLOOKUP(D52,'Physically Restrained'!$A$1:$W$352,12,FALSE)/100))</f>
        <v>0</v>
      </c>
      <c r="M52" s="35">
        <f>IF(VLOOKUP(D52,'Physically Restrained'!$A$1:$W$352,14,FALSE) = "*","*",IF(VLOOKUP(D52,'Physically Restrained'!$A$1:$W$352,14,FALSE) = "---","---", VLOOKUP(D52,'Physically Restrained'!$A$1:$W$352,14,FALSE)/100))</f>
        <v>0</v>
      </c>
      <c r="N52" s="35">
        <f>IF(VLOOKUP(D52,'Physically Restrained'!$A$1:$W$352,16,FALSE) = "*","*",IF(VLOOKUP(D52,'Physically Restrained'!$A$1:$W$352,16,FALSE) = "---","---", VLOOKUP(D52,'Physically Restrained'!$A$1:$W$352,16,FALSE)/100))</f>
        <v>0</v>
      </c>
      <c r="O52" s="35">
        <f t="shared" si="16"/>
        <v>0</v>
      </c>
      <c r="P52" s="49" t="str">
        <f>IF(O52="*","*",IF(O52="---","---",IF(O52&lt;O$1,"Y","N")))</f>
        <v>Y</v>
      </c>
      <c r="Q52" s="35">
        <f>IF(VLOOKUP(D52,'Falls with Major Injuries'!$A$1:$W$352,10,FALSE) = "*","*",IF(VLOOKUP(D52,'Falls with Major Injuries'!$A$1:$W$352,10,FALSE) = "---","---", VLOOKUP(D52,'Falls with Major Injuries'!$A$1:$W$352,10,FALSE)/100))</f>
        <v>5.3763399999999996E-2</v>
      </c>
      <c r="R52" s="35">
        <f>IF(VLOOKUP(D52,'Falls with Major Injuries'!$A$1:$W$352,12,FALSE) = "*","*",IF(VLOOKUP(D52,'Falls with Major Injuries'!$A$1:$W$352,12,FALSE) = "---","---", VLOOKUP(D52,'Falls with Major Injuries'!$A$1:$W$352,12,FALSE)/100))</f>
        <v>3.125E-2</v>
      </c>
      <c r="S52" s="35">
        <f>IF(VLOOKUP(D52,'Falls with Major Injuries'!$A$1:$W$352,14,FALSE) = "*","*",IF(VLOOKUP(D52,'Falls with Major Injuries'!$A$1:$W$352,14,FALSE) = "---","---", VLOOKUP(D52,'Falls with Major Injuries'!$A$1:$W$352,14,FALSE)/100))</f>
        <v>3.0927799999999998E-2</v>
      </c>
      <c r="T52" s="35">
        <f>IF(VLOOKUP(D52,'Falls with Major Injuries'!$A$1:$W$352,16,FALSE) = "*","*",IF(VLOOKUP(D52,'Falls with Major Injuries'!$A$1:$W$352,16,FALSE) = "---","---", VLOOKUP(D52,'Falls with Major Injuries'!$A$1:$W$352,16,FALSE)/100))</f>
        <v>9.1742999999999998E-3</v>
      </c>
      <c r="U52" s="35">
        <f t="shared" si="18"/>
        <v>3.1278874999999998E-2</v>
      </c>
      <c r="V52" s="49" t="str">
        <f>IF(U52="*","*",IF(U52="---","---",IF(U52&lt;U$1,"Y","N")))</f>
        <v>N</v>
      </c>
      <c r="W52" s="35">
        <f>IF(VLOOKUP(D52,'Antipsychotic Meds'!$A$1:$W$352,10,FALSE) = "*","*",IF(VLOOKUP(D52,'Antipsychotic Meds'!$A$1:$W$352,10,FALSE) = "---","---", VLOOKUP(D52,'Antipsychotic Meds'!$A$1:$W$352,10,FALSE)/100))</f>
        <v>0.1125</v>
      </c>
      <c r="X52" s="35">
        <f>IF(VLOOKUP(D52,'Antipsychotic Meds'!$A$1:$W$352,12,FALSE) = "*","*",IF(VLOOKUP(D52,'Antipsychotic Meds'!$A$1:$W$352,12,FALSE) = "---","---", VLOOKUP(D52,'Antipsychotic Meds'!$A$1:$W$352,12,FALSE)/100))</f>
        <v>0.1219512</v>
      </c>
      <c r="Y52" s="35">
        <f>IF(VLOOKUP(D52,'Antipsychotic Meds'!$A$1:$W$352,14,FALSE) = "*","*",IF(VLOOKUP(D52,'Antipsychotic Meds'!$A$1:$W$352,14,FALSE) = "---","---", VLOOKUP(D52,'Antipsychotic Meds'!$A$1:$W$352,14,FALSE)/100))</f>
        <v>0.1481481</v>
      </c>
      <c r="Z52" s="35">
        <f>IF(VLOOKUP(D52,'Antipsychotic Meds'!$A$1:$W$352,16,FALSE) = "*","*",IF(VLOOKUP(D52,'Antipsychotic Meds'!$A$1:$W$352,16,FALSE) = "---","---", VLOOKUP(D52,'Antipsychotic Meds'!$A$1:$W$352,16,FALSE)/100))</f>
        <v>0.18681319999999998</v>
      </c>
      <c r="AA52" s="35">
        <f t="shared" si="20"/>
        <v>0.142353125</v>
      </c>
      <c r="AB52" s="49" t="str">
        <f>IF(AA52="*","*",IF(AA52="---","---",IF(AA52&lt;AA$1,"Y","N")))</f>
        <v>N</v>
      </c>
      <c r="AC52" s="35">
        <f>IF(VLOOKUP(D52,'Pressure Ulcers'!$A$1:$W$352,10,FALSE) = "*","*",IF(VLOOKUP(D52,'Pressure Ulcers'!$A$1:$W$352,10,FALSE) = "---","---", VLOOKUP(D52,'Pressure Ulcers'!$A$1:$W$352,10,FALSE)/100))</f>
        <v>0.2162162</v>
      </c>
      <c r="AD52" s="35">
        <f>IF(VLOOKUP(D52,'Pressure Ulcers'!$A$1:$W$352,12,FALSE) = "*","*",IF(VLOOKUP(D52,'Pressure Ulcers'!$A$1:$W$352,12,FALSE) = "---","---", VLOOKUP(D52,'Pressure Ulcers'!$A$1:$W$352,12,FALSE)/100))</f>
        <v>0.13043480000000002</v>
      </c>
      <c r="AE52" s="35">
        <f>IF(VLOOKUP(D52,'Pressure Ulcers'!$A$1:$W$352,14,FALSE) = "*","*",IF(VLOOKUP(D52,'Pressure Ulcers'!$A$1:$W$352,14,FALSE) = "---","---", VLOOKUP(D52,'Pressure Ulcers'!$A$1:$W$352,14,FALSE)/100))</f>
        <v>0.13953490000000002</v>
      </c>
      <c r="AF52" s="35">
        <f>IF(VLOOKUP(D52,'Pressure Ulcers'!$A$1:$W$352,16,FALSE) = "*","*",IF(VLOOKUP(D52,'Pressure Ulcers'!$A$1:$W$352,16,FALSE) = "---","---", VLOOKUP(D52,'Pressure Ulcers'!$A$1:$W$352,16,FALSE)/100))</f>
        <v>8.1632700000000002E-2</v>
      </c>
      <c r="AG52" s="35">
        <f t="shared" si="22"/>
        <v>0.14195465000000002</v>
      </c>
      <c r="AH52" s="49" t="str">
        <f>IF(AG52="*","*",IF(AG52="---","---",IF(AG52&lt;AG$1,"Y","N")))</f>
        <v>N</v>
      </c>
      <c r="AI52" s="35">
        <f>IF(VLOOKUP(D52,Influenza!$A$1:$W$352,10,FALSE) = "*","*",IF(VLOOKUP(D52,Influenza!$A$1:$W$352,10,FALSE) = "---","---", VLOOKUP(D52,Influenza!$A$1:$W$352,10,FALSE)/100))</f>
        <v>0.96969696999999999</v>
      </c>
      <c r="AJ52" s="35">
        <f>IF(VLOOKUP(D52,Influenza!$A$1:$W$352,12,FALSE) = "*","*",IF(VLOOKUP(D52,Influenza!$A$1:$W$352,12,FALSE) = "---","---", VLOOKUP(D52,Influenza!$A$1:$W$352,12,FALSE)/100))</f>
        <v>0.96969696999999999</v>
      </c>
      <c r="AK52" s="35">
        <f>IF(VLOOKUP(D52,Influenza!$A$1:$W$352,14,FALSE) = "*","*",IF(VLOOKUP(D52,Influenza!$A$1:$W$352,14,FALSE) = "---","---", VLOOKUP(D52,Influenza!$A$1:$W$352,14,FALSE)/100))</f>
        <v>0.93636364000000005</v>
      </c>
      <c r="AL52" s="35">
        <f>IF(VLOOKUP(D52,Influenza!$A$1:$W$352,16,FALSE) = "*","*",IF(VLOOKUP(D52,Influenza!$A$1:$W$352,16,FALSE) = "---","---", VLOOKUP(D52,Influenza!$A$1:$W$352,16,FALSE)/100))</f>
        <v>0.93636364000000005</v>
      </c>
      <c r="AM52" s="35">
        <f t="shared" si="24"/>
        <v>0.95303030500000008</v>
      </c>
      <c r="AN52" s="49" t="str">
        <f>IF(AM52="*","*",IF(AM52="---","---",IF(AM52&gt;AM$1,"Y","N")))</f>
        <v>N</v>
      </c>
      <c r="AO52" s="35">
        <f>IF(VLOOKUP(D52,'hospitalizations per 1000'!$A$1:$Q$352,10,FALSE) = "*","*",IF(VLOOKUP(D52,'hospitalizations per 1000'!$A$1:$Q$352,10,FALSE) = "---","---", VLOOKUP(D52,'hospitalizations per 1000'!$A$1:$Q$352,10,FALSE)/100))</f>
        <v>7.2835000000000009E-3</v>
      </c>
      <c r="AP52" s="35" t="s">
        <v>1557</v>
      </c>
      <c r="AQ52" s="50" t="s">
        <v>1570</v>
      </c>
      <c r="AR52" s="50">
        <v>0.77500000000000002</v>
      </c>
      <c r="AS52" s="49" t="str">
        <f>IF(AR52="NS","NS",IF(AR52&gt;AR$1,"Y","N"))</f>
        <v>Y</v>
      </c>
      <c r="AT52" s="97">
        <f>COUNTIF($P52:$AS52,"=Y")</f>
        <v>3</v>
      </c>
    </row>
    <row r="53" spans="1:46" ht="28.8" x14ac:dyDescent="0.3">
      <c r="A53" s="19">
        <f t="shared" si="15"/>
        <v>48</v>
      </c>
      <c r="B53" s="79" t="s">
        <v>275</v>
      </c>
      <c r="C53" s="79" t="s">
        <v>1661</v>
      </c>
      <c r="D53" s="81">
        <v>315521</v>
      </c>
      <c r="E53" s="82" t="s">
        <v>162</v>
      </c>
      <c r="F53" s="54" t="s">
        <v>1557</v>
      </c>
      <c r="G53" s="54" t="e">
        <f>IF(COUNTIF(#REF!,"SFF Candidate")&gt;=1,"Y",
IF(COUNTIF(#REF!,"SFF")&gt;=1,"Y","N"))</f>
        <v>#REF!</v>
      </c>
      <c r="H53" s="48" t="e">
        <f>IF(OR(#REF!=1,#REF!= 1,#REF!=
1,#REF!= 1,#REF!=
1,#REF!= 1,#REF!=
1,#REF!= 1,#REF!=
1,#REF!= 1,#REF!=
1,#REF!= 1),"Y","N")</f>
        <v>#REF!</v>
      </c>
      <c r="I53" s="73" t="s">
        <v>1557</v>
      </c>
      <c r="J53" s="54" t="s">
        <v>1571</v>
      </c>
      <c r="K53" s="35" t="str">
        <f>IF(VLOOKUP(D53,'Physically Restrained'!$A$1:$W$352,10,FALSE) = "*","*",IF(VLOOKUP(D53,'Physically Restrained'!$A$1:$W$352,10,FALSE) = "---","---", VLOOKUP(D53,'Physically Restrained'!$A$1:$W$352,10,FALSE)/100))</f>
        <v>*</v>
      </c>
      <c r="L53" s="35" t="str">
        <f>IF(VLOOKUP(D53,'Physically Restrained'!$A$1:$W$352,12,FALSE) = "*","*",IF(VLOOKUP(D53,'Physically Restrained'!$A$1:$W$352,12,FALSE) = "---","---", VLOOKUP(D53,'Physically Restrained'!$A$1:$W$352,12,FALSE)/100))</f>
        <v>*</v>
      </c>
      <c r="M53" s="35" t="str">
        <f>IF(VLOOKUP(D53,'Physically Restrained'!$A$1:$W$352,14,FALSE) = "*","*",IF(VLOOKUP(D53,'Physically Restrained'!$A$1:$W$352,14,FALSE) = "---","---", VLOOKUP(D53,'Physically Restrained'!$A$1:$W$352,14,FALSE)/100))</f>
        <v>*</v>
      </c>
      <c r="N53" s="35" t="str">
        <f>IF(VLOOKUP(D53,'Physically Restrained'!$A$1:$W$352,16,FALSE) = "*","*",IF(VLOOKUP(D53,'Physically Restrained'!$A$1:$W$352,16,FALSE) = "---","---", VLOOKUP(D53,'Physically Restrained'!$A$1:$W$352,16,FALSE)/100))</f>
        <v>*</v>
      </c>
      <c r="O53" s="35" t="str">
        <f t="shared" si="16"/>
        <v>*</v>
      </c>
      <c r="P53" s="49" t="s">
        <v>662</v>
      </c>
      <c r="Q53" s="35" t="str">
        <f>IF(VLOOKUP(D53,'Falls with Major Injuries'!$A$1:$W$352,10,FALSE) = "*","*",IF(VLOOKUP(D53,'Falls with Major Injuries'!$A$1:$W$352,10,FALSE) = "---","---", VLOOKUP(D53,'Falls with Major Injuries'!$A$1:$W$352,10,FALSE)/100))</f>
        <v>*</v>
      </c>
      <c r="R53" s="35" t="str">
        <f>IF(VLOOKUP(D53,'Falls with Major Injuries'!$A$1:$W$352,12,FALSE) = "*","*",IF(VLOOKUP(D53,'Falls with Major Injuries'!$A$1:$W$352,12,FALSE) = "---","---", VLOOKUP(D53,'Falls with Major Injuries'!$A$1:$W$352,12,FALSE)/100))</f>
        <v>*</v>
      </c>
      <c r="S53" s="35" t="str">
        <f>IF(VLOOKUP(D53,'Falls with Major Injuries'!$A$1:$W$352,14,FALSE) = "*","*",IF(VLOOKUP(D53,'Falls with Major Injuries'!$A$1:$W$352,14,FALSE) = "---","---", VLOOKUP(D53,'Falls with Major Injuries'!$A$1:$W$352,14,FALSE)/100))</f>
        <v>*</v>
      </c>
      <c r="T53" s="35" t="str">
        <f>IF(VLOOKUP(D53,'Falls with Major Injuries'!$A$1:$W$352,16,FALSE) = "*","*",IF(VLOOKUP(D53,'Falls with Major Injuries'!$A$1:$W$352,16,FALSE) = "---","---", VLOOKUP(D53,'Falls with Major Injuries'!$A$1:$W$352,16,FALSE)/100))</f>
        <v>*</v>
      </c>
      <c r="U53" s="35" t="str">
        <f t="shared" si="18"/>
        <v>*</v>
      </c>
      <c r="V53" s="49" t="s">
        <v>662</v>
      </c>
      <c r="W53" s="35" t="str">
        <f>IF(VLOOKUP(D53,'Antipsychotic Meds'!$A$1:$W$352,10,FALSE) = "*","*",IF(VLOOKUP(D53,'Antipsychotic Meds'!$A$1:$W$352,10,FALSE) = "---","---", VLOOKUP(D53,'Antipsychotic Meds'!$A$1:$W$352,10,FALSE)/100))</f>
        <v>*</v>
      </c>
      <c r="X53" s="35" t="str">
        <f>IF(VLOOKUP(D53,'Antipsychotic Meds'!$A$1:$W$352,12,FALSE) = "*","*",IF(VLOOKUP(D53,'Antipsychotic Meds'!$A$1:$W$352,12,FALSE) = "---","---", VLOOKUP(D53,'Antipsychotic Meds'!$A$1:$W$352,12,FALSE)/100))</f>
        <v>*</v>
      </c>
      <c r="Y53" s="35" t="str">
        <f>IF(VLOOKUP(D53,'Antipsychotic Meds'!$A$1:$W$352,14,FALSE) = "*","*",IF(VLOOKUP(D53,'Antipsychotic Meds'!$A$1:$W$352,14,FALSE) = "---","---", VLOOKUP(D53,'Antipsychotic Meds'!$A$1:$W$352,14,FALSE)/100))</f>
        <v>*</v>
      </c>
      <c r="Z53" s="35" t="str">
        <f>IF(VLOOKUP(D53,'Antipsychotic Meds'!$A$1:$W$352,16,FALSE) = "*","*",IF(VLOOKUP(D53,'Antipsychotic Meds'!$A$1:$W$352,16,FALSE) = "---","---", VLOOKUP(D53,'Antipsychotic Meds'!$A$1:$W$352,16,FALSE)/100))</f>
        <v>*</v>
      </c>
      <c r="AA53" s="35" t="str">
        <f t="shared" si="20"/>
        <v>*</v>
      </c>
      <c r="AB53" s="49" t="s">
        <v>662</v>
      </c>
      <c r="AC53" s="35" t="str">
        <f>IF(VLOOKUP(D53,'Pressure Ulcers'!$A$1:$W$352,10,FALSE) = "*","*",IF(VLOOKUP(D53,'Pressure Ulcers'!$A$1:$W$352,10,FALSE) = "---","---", VLOOKUP(D53,'Pressure Ulcers'!$A$1:$W$352,10,FALSE)/100))</f>
        <v>*</v>
      </c>
      <c r="AD53" s="35" t="str">
        <f>IF(VLOOKUP(D53,'Pressure Ulcers'!$A$1:$W$352,12,FALSE) = "*","*",IF(VLOOKUP(D53,'Pressure Ulcers'!$A$1:$W$352,12,FALSE) = "---","---", VLOOKUP(D53,'Pressure Ulcers'!$A$1:$W$352,12,FALSE)/100))</f>
        <v>*</v>
      </c>
      <c r="AE53" s="35" t="str">
        <f>IF(VLOOKUP(D53,'Pressure Ulcers'!$A$1:$W$352,14,FALSE) = "*","*",IF(VLOOKUP(D53,'Pressure Ulcers'!$A$1:$W$352,14,FALSE) = "---","---", VLOOKUP(D53,'Pressure Ulcers'!$A$1:$W$352,14,FALSE)/100))</f>
        <v>*</v>
      </c>
      <c r="AF53" s="35" t="str">
        <f>IF(VLOOKUP(D53,'Pressure Ulcers'!$A$1:$W$352,16,FALSE) = "*","*",IF(VLOOKUP(D53,'Pressure Ulcers'!$A$1:$W$352,16,FALSE) = "---","---", VLOOKUP(D53,'Pressure Ulcers'!$A$1:$W$352,16,FALSE)/100))</f>
        <v>*</v>
      </c>
      <c r="AG53" s="35" t="str">
        <f t="shared" si="22"/>
        <v>*</v>
      </c>
      <c r="AH53" s="49" t="s">
        <v>662</v>
      </c>
      <c r="AI53" s="35" t="str">
        <f>IF(VLOOKUP(D53,Influenza!$A$1:$W$352,10,FALSE) = "*","*",IF(VLOOKUP(D53,Influenza!$A$1:$W$352,10,FALSE) = "---","---", VLOOKUP(D53,Influenza!$A$1:$W$352,10,FALSE)/100))</f>
        <v>*</v>
      </c>
      <c r="AJ53" s="35" t="str">
        <f>IF(VLOOKUP(D53,Influenza!$A$1:$W$352,12,FALSE) = "*","*",IF(VLOOKUP(D53,Influenza!$A$1:$W$352,12,FALSE) = "---","---", VLOOKUP(D53,Influenza!$A$1:$W$352,12,FALSE)/100))</f>
        <v>*</v>
      </c>
      <c r="AK53" s="35" t="str">
        <f>IF(VLOOKUP(D53,Influenza!$A$1:$W$352,14,FALSE) = "*","*",IF(VLOOKUP(D53,Influenza!$A$1:$W$352,14,FALSE) = "---","---", VLOOKUP(D53,Influenza!$A$1:$W$352,14,FALSE)/100))</f>
        <v>*</v>
      </c>
      <c r="AL53" s="35" t="str">
        <f>IF(VLOOKUP(D53,Influenza!$A$1:$W$352,16,FALSE) = "*","*",IF(VLOOKUP(D53,Influenza!$A$1:$W$352,16,FALSE) = "---","---", VLOOKUP(D53,Influenza!$A$1:$W$352,16,FALSE)/100))</f>
        <v>*</v>
      </c>
      <c r="AM53" s="35" t="str">
        <f t="shared" si="24"/>
        <v>*</v>
      </c>
      <c r="AN53" s="43" t="s">
        <v>662</v>
      </c>
      <c r="AO53" s="35" t="str">
        <f>IF(VLOOKUP(D53,'hospitalizations per 1000'!$A$1:$Q$352,10,FALSE) = "*","*",IF(VLOOKUP(D53,'hospitalizations per 1000'!$A$1:$Q$352,10,FALSE) = "---","---", VLOOKUP(D53,'hospitalizations per 1000'!$A$1:$Q$352,10,FALSE)/100))</f>
        <v>*</v>
      </c>
      <c r="AP53" s="43" t="s">
        <v>662</v>
      </c>
      <c r="AQ53" s="50" t="s">
        <v>1571</v>
      </c>
      <c r="AR53" s="50" t="s">
        <v>1573</v>
      </c>
      <c r="AS53" s="49" t="s">
        <v>662</v>
      </c>
      <c r="AT53" s="97" t="s">
        <v>1680</v>
      </c>
    </row>
    <row r="54" spans="1:46" x14ac:dyDescent="0.3">
      <c r="A54" s="19">
        <f t="shared" si="15"/>
        <v>49</v>
      </c>
      <c r="B54" s="52" t="s">
        <v>276</v>
      </c>
      <c r="C54" s="51"/>
      <c r="D54" s="56">
        <v>315195</v>
      </c>
      <c r="E54" s="59" t="s">
        <v>163</v>
      </c>
      <c r="F54" s="54" t="s">
        <v>1557</v>
      </c>
      <c r="G54" s="54" t="e">
        <f>IF(COUNTIF(#REF!,"SFF Candidate")&gt;=1,"Y",
IF(COUNTIF(#REF!,"SFF")&gt;=1,"Y","N"))</f>
        <v>#REF!</v>
      </c>
      <c r="H54" s="48" t="e">
        <f>IF(OR(#REF!=1,#REF!= 1,#REF!=
1,#REF!= 1,#REF!=
1,#REF!= 1,#REF!=
1,#REF!= 1,#REF!=
1,#REF!= 1,#REF!=
1,#REF!= 1),"Y","N")</f>
        <v>#REF!</v>
      </c>
      <c r="I54" s="48" t="s">
        <v>662</v>
      </c>
      <c r="J54" s="54" t="s">
        <v>1571</v>
      </c>
      <c r="K54" s="35">
        <f>IF(VLOOKUP(D54,'Physically Restrained'!$A$1:$W$352,10,FALSE) = "*","*",IF(VLOOKUP(D54,'Physically Restrained'!$A$1:$W$352,10,FALSE) = "---","---", VLOOKUP(D54,'Physically Restrained'!$A$1:$W$352,10,FALSE)/100))</f>
        <v>0</v>
      </c>
      <c r="L54" s="35">
        <f>IF(VLOOKUP(D54,'Physically Restrained'!$A$1:$W$352,12,FALSE) = "*","*",IF(VLOOKUP(D54,'Physically Restrained'!$A$1:$W$352,12,FALSE) = "---","---", VLOOKUP(D54,'Physically Restrained'!$A$1:$W$352,12,FALSE)/100))</f>
        <v>0</v>
      </c>
      <c r="M54" s="35">
        <f>IF(VLOOKUP(D54,'Physically Restrained'!$A$1:$W$352,14,FALSE) = "*","*",IF(VLOOKUP(D54,'Physically Restrained'!$A$1:$W$352,14,FALSE) = "---","---", VLOOKUP(D54,'Physically Restrained'!$A$1:$W$352,14,FALSE)/100))</f>
        <v>0</v>
      </c>
      <c r="N54" s="35">
        <f>IF(VLOOKUP(D54,'Physically Restrained'!$A$1:$W$352,16,FALSE) = "*","*",IF(VLOOKUP(D54,'Physically Restrained'!$A$1:$W$352,16,FALSE) = "---","---", VLOOKUP(D54,'Physically Restrained'!$A$1:$W$352,16,FALSE)/100))</f>
        <v>0</v>
      </c>
      <c r="O54" s="35">
        <f t="shared" si="16"/>
        <v>0</v>
      </c>
      <c r="P54" s="49" t="str">
        <f t="shared" ref="P54:P60" si="29">IF(O54="*","*",IF(O54="---","---",IF(O54&lt;O$1,"Y","N")))</f>
        <v>Y</v>
      </c>
      <c r="Q54" s="35">
        <f>IF(VLOOKUP(D54,'Falls with Major Injuries'!$A$1:$W$352,10,FALSE) = "*","*",IF(VLOOKUP(D54,'Falls with Major Injuries'!$A$1:$W$352,10,FALSE) = "---","---", VLOOKUP(D54,'Falls with Major Injuries'!$A$1:$W$352,10,FALSE)/100))</f>
        <v>3.77358E-2</v>
      </c>
      <c r="R54" s="35">
        <f>IF(VLOOKUP(D54,'Falls with Major Injuries'!$A$1:$W$352,12,FALSE) = "*","*",IF(VLOOKUP(D54,'Falls with Major Injuries'!$A$1:$W$352,12,FALSE) = "---","---", VLOOKUP(D54,'Falls with Major Injuries'!$A$1:$W$352,12,FALSE)/100))</f>
        <v>3.6363599999999996E-2</v>
      </c>
      <c r="S54" s="35">
        <f>IF(VLOOKUP(D54,'Falls with Major Injuries'!$A$1:$W$352,14,FALSE) = "*","*",IF(VLOOKUP(D54,'Falls with Major Injuries'!$A$1:$W$352,14,FALSE) = "---","---", VLOOKUP(D54,'Falls with Major Injuries'!$A$1:$W$352,14,FALSE)/100))</f>
        <v>3.6363599999999996E-2</v>
      </c>
      <c r="T54" s="35">
        <f>IF(VLOOKUP(D54,'Falls with Major Injuries'!$A$1:$W$352,16,FALSE) = "*","*",IF(VLOOKUP(D54,'Falls with Major Injuries'!$A$1:$W$352,16,FALSE) = "---","---", VLOOKUP(D54,'Falls with Major Injuries'!$A$1:$W$352,16,FALSE)/100))</f>
        <v>3.3333300000000003E-2</v>
      </c>
      <c r="U54" s="35">
        <f t="shared" si="18"/>
        <v>3.5949074999999997E-2</v>
      </c>
      <c r="V54" s="49" t="str">
        <f t="shared" ref="V54:V60" si="30">IF(U54="*","*",IF(U54="---","---",IF(U54&lt;U$1,"Y","N")))</f>
        <v>N</v>
      </c>
      <c r="W54" s="35">
        <f>IF(VLOOKUP(D54,'Antipsychotic Meds'!$A$1:$W$352,10,FALSE) = "*","*",IF(VLOOKUP(D54,'Antipsychotic Meds'!$A$1:$W$352,10,FALSE) = "---","---", VLOOKUP(D54,'Antipsychotic Meds'!$A$1:$W$352,10,FALSE)/100))</f>
        <v>0.1346154</v>
      </c>
      <c r="X54" s="35">
        <f>IF(VLOOKUP(D54,'Antipsychotic Meds'!$A$1:$W$352,12,FALSE) = "*","*",IF(VLOOKUP(D54,'Antipsychotic Meds'!$A$1:$W$352,12,FALSE) = "---","---", VLOOKUP(D54,'Antipsychotic Meds'!$A$1:$W$352,12,FALSE)/100))</f>
        <v>0.12962960000000001</v>
      </c>
      <c r="Y54" s="35">
        <f>IF(VLOOKUP(D54,'Antipsychotic Meds'!$A$1:$W$352,14,FALSE) = "*","*",IF(VLOOKUP(D54,'Antipsychotic Meds'!$A$1:$W$352,14,FALSE) = "---","---", VLOOKUP(D54,'Antipsychotic Meds'!$A$1:$W$352,14,FALSE)/100))</f>
        <v>0.1481481</v>
      </c>
      <c r="Z54" s="35">
        <f>IF(VLOOKUP(D54,'Antipsychotic Meds'!$A$1:$W$352,16,FALSE) = "*","*",IF(VLOOKUP(D54,'Antipsychotic Meds'!$A$1:$W$352,16,FALSE) = "---","---", VLOOKUP(D54,'Antipsychotic Meds'!$A$1:$W$352,16,FALSE)/100))</f>
        <v>0.16949149999999999</v>
      </c>
      <c r="AA54" s="35">
        <f t="shared" si="20"/>
        <v>0.14547114999999999</v>
      </c>
      <c r="AB54" s="49" t="str">
        <f t="shared" ref="AB54:AB60" si="31">IF(AA54="*","*",IF(AA54="---","---",IF(AA54&lt;AA$1,"Y","N")))</f>
        <v>N</v>
      </c>
      <c r="AC54" s="35">
        <f>IF(VLOOKUP(D54,'Pressure Ulcers'!$A$1:$W$352,10,FALSE) = "*","*",IF(VLOOKUP(D54,'Pressure Ulcers'!$A$1:$W$352,10,FALSE) = "---","---", VLOOKUP(D54,'Pressure Ulcers'!$A$1:$W$352,10,FALSE)/100))</f>
        <v>8.3333299999999999E-2</v>
      </c>
      <c r="AD54" s="35">
        <f>IF(VLOOKUP(D54,'Pressure Ulcers'!$A$1:$W$352,12,FALSE) = "*","*",IF(VLOOKUP(D54,'Pressure Ulcers'!$A$1:$W$352,12,FALSE) = "---","---", VLOOKUP(D54,'Pressure Ulcers'!$A$1:$W$352,12,FALSE)/100))</f>
        <v>9.6774199999999991E-2</v>
      </c>
      <c r="AE54" s="35">
        <f>IF(VLOOKUP(D54,'Pressure Ulcers'!$A$1:$W$352,14,FALSE) = "*","*",IF(VLOOKUP(D54,'Pressure Ulcers'!$A$1:$W$352,14,FALSE) = "---","---", VLOOKUP(D54,'Pressure Ulcers'!$A$1:$W$352,14,FALSE)/100))</f>
        <v>0.13513510000000001</v>
      </c>
      <c r="AF54" s="35">
        <f>IF(VLOOKUP(D54,'Pressure Ulcers'!$A$1:$W$352,16,FALSE) = "*","*",IF(VLOOKUP(D54,'Pressure Ulcers'!$A$1:$W$352,16,FALSE) = "---","---", VLOOKUP(D54,'Pressure Ulcers'!$A$1:$W$352,16,FALSE)/100))</f>
        <v>6.25E-2</v>
      </c>
      <c r="AG54" s="35">
        <f t="shared" si="22"/>
        <v>9.4435649999999996E-2</v>
      </c>
      <c r="AH54" s="49" t="str">
        <f t="shared" ref="AH54:AH60" si="32">IF(AG54="*","*",IF(AG54="---","---",IF(AG54&lt;AG$1,"Y","N")))</f>
        <v>N</v>
      </c>
      <c r="AI54" s="35">
        <f>IF(VLOOKUP(D54,Influenza!$A$1:$W$352,10,FALSE) = "*","*",IF(VLOOKUP(D54,Influenza!$A$1:$W$352,10,FALSE) = "---","---", VLOOKUP(D54,Influenza!$A$1:$W$352,10,FALSE)/100))</f>
        <v>1</v>
      </c>
      <c r="AJ54" s="35">
        <f>IF(VLOOKUP(D54,Influenza!$A$1:$W$352,12,FALSE) = "*","*",IF(VLOOKUP(D54,Influenza!$A$1:$W$352,12,FALSE) = "---","---", VLOOKUP(D54,Influenza!$A$1:$W$352,12,FALSE)/100))</f>
        <v>1</v>
      </c>
      <c r="AK54" s="35">
        <f>IF(VLOOKUP(D54,Influenza!$A$1:$W$352,14,FALSE) = "*","*",IF(VLOOKUP(D54,Influenza!$A$1:$W$352,14,FALSE) = "---","---", VLOOKUP(D54,Influenza!$A$1:$W$352,14,FALSE)/100))</f>
        <v>1</v>
      </c>
      <c r="AL54" s="35">
        <f>IF(VLOOKUP(D54,Influenza!$A$1:$W$352,16,FALSE) = "*","*",IF(VLOOKUP(D54,Influenza!$A$1:$W$352,16,FALSE) = "---","---", VLOOKUP(D54,Influenza!$A$1:$W$352,16,FALSE)/100))</f>
        <v>1</v>
      </c>
      <c r="AM54" s="35">
        <f t="shared" si="24"/>
        <v>1</v>
      </c>
      <c r="AN54" s="49" t="str">
        <f t="shared" ref="AN54:AN60" si="33">IF(AM54="*","*",IF(AM54="---","---",IF(AM54&gt;AM$1,"Y","N")))</f>
        <v>Y</v>
      </c>
      <c r="AO54" s="35">
        <f>IF(VLOOKUP(D54,'hospitalizations per 1000'!$A$1:$Q$352,10,FALSE) = "*","*",IF(VLOOKUP(D54,'hospitalizations per 1000'!$A$1:$Q$352,10,FALSE) = "---","---", VLOOKUP(D54,'hospitalizations per 1000'!$A$1:$Q$352,10,FALSE)/100))</f>
        <v>2.4874649999999998E-2</v>
      </c>
      <c r="AP54" s="43" t="str">
        <f t="shared" ref="AP54:AP60" si="34">IF(AO54="*","*",IF(AO54="---","---",IF(AO54&lt;AO$1,"Y","N")))</f>
        <v>N</v>
      </c>
      <c r="AQ54" s="50" t="s">
        <v>1571</v>
      </c>
      <c r="AR54" s="50" t="s">
        <v>1573</v>
      </c>
      <c r="AS54" s="49" t="s">
        <v>662</v>
      </c>
      <c r="AT54" s="97" t="s">
        <v>1680</v>
      </c>
    </row>
    <row r="55" spans="1:46" x14ac:dyDescent="0.3">
      <c r="A55" s="19">
        <f t="shared" si="15"/>
        <v>50</v>
      </c>
      <c r="B55" s="52" t="s">
        <v>277</v>
      </c>
      <c r="C55" s="51"/>
      <c r="D55" s="56">
        <v>315179</v>
      </c>
      <c r="E55" s="59" t="s">
        <v>164</v>
      </c>
      <c r="F55" s="54" t="s">
        <v>1557</v>
      </c>
      <c r="G55" s="54" t="e">
        <f>IF(COUNTIF(#REF!,"SFF Candidate")&gt;=1,"Y",
IF(COUNTIF(#REF!,"SFF")&gt;=1,"Y","N"))</f>
        <v>#REF!</v>
      </c>
      <c r="H55" s="48" t="e">
        <f>IF(OR(#REF!=1,#REF!= 1,#REF!=
1,#REF!= 1,#REF!=
1,#REF!= 1,#REF!=
1,#REF!= 1,#REF!=
1,#REF!= 1,#REF!=
1,#REF!= 1),"Y","N")</f>
        <v>#REF!</v>
      </c>
      <c r="I55" s="48" t="s">
        <v>662</v>
      </c>
      <c r="J55" s="54" t="s">
        <v>1571</v>
      </c>
      <c r="K55" s="35">
        <f>IF(VLOOKUP(D55,'Physically Restrained'!$A$1:$W$352,10,FALSE) = "*","*",IF(VLOOKUP(D55,'Physically Restrained'!$A$1:$W$352,10,FALSE) = "---","---", VLOOKUP(D55,'Physically Restrained'!$A$1:$W$352,10,FALSE)/100))</f>
        <v>1.3333299999999999E-2</v>
      </c>
      <c r="L55" s="35">
        <f>IF(VLOOKUP(D55,'Physically Restrained'!$A$1:$W$352,12,FALSE) = "*","*",IF(VLOOKUP(D55,'Physically Restrained'!$A$1:$W$352,12,FALSE) = "---","---", VLOOKUP(D55,'Physically Restrained'!$A$1:$W$352,12,FALSE)/100))</f>
        <v>1.3333299999999999E-2</v>
      </c>
      <c r="M55" s="35">
        <f>IF(VLOOKUP(D55,'Physically Restrained'!$A$1:$W$352,14,FALSE) = "*","*",IF(VLOOKUP(D55,'Physically Restrained'!$A$1:$W$352,14,FALSE) = "---","---", VLOOKUP(D55,'Physically Restrained'!$A$1:$W$352,14,FALSE)/100))</f>
        <v>1.3513500000000001E-2</v>
      </c>
      <c r="N55" s="35">
        <f>IF(VLOOKUP(D55,'Physically Restrained'!$A$1:$W$352,16,FALSE) = "*","*",IF(VLOOKUP(D55,'Physically Restrained'!$A$1:$W$352,16,FALSE) = "---","---", VLOOKUP(D55,'Physically Restrained'!$A$1:$W$352,16,FALSE)/100))</f>
        <v>1.31579E-2</v>
      </c>
      <c r="O55" s="35">
        <f t="shared" si="16"/>
        <v>1.3334499999999999E-2</v>
      </c>
      <c r="P55" s="49" t="str">
        <f t="shared" si="29"/>
        <v>N</v>
      </c>
      <c r="Q55" s="35">
        <f>IF(VLOOKUP(D55,'Falls with Major Injuries'!$A$1:$W$352,10,FALSE) = "*","*",IF(VLOOKUP(D55,'Falls with Major Injuries'!$A$1:$W$352,10,FALSE) = "---","---", VLOOKUP(D55,'Falls with Major Injuries'!$A$1:$W$352,10,FALSE)/100))</f>
        <v>0.04</v>
      </c>
      <c r="R55" s="35">
        <f>IF(VLOOKUP(D55,'Falls with Major Injuries'!$A$1:$W$352,12,FALSE) = "*","*",IF(VLOOKUP(D55,'Falls with Major Injuries'!$A$1:$W$352,12,FALSE) = "---","---", VLOOKUP(D55,'Falls with Major Injuries'!$A$1:$W$352,12,FALSE)/100))</f>
        <v>2.6666699999999998E-2</v>
      </c>
      <c r="S55" s="35">
        <f>IF(VLOOKUP(D55,'Falls with Major Injuries'!$A$1:$W$352,14,FALSE) = "*","*",IF(VLOOKUP(D55,'Falls with Major Injuries'!$A$1:$W$352,14,FALSE) = "---","---", VLOOKUP(D55,'Falls with Major Injuries'!$A$1:$W$352,14,FALSE)/100))</f>
        <v>9.4594600000000001E-2</v>
      </c>
      <c r="T55" s="35">
        <f>IF(VLOOKUP(D55,'Falls with Major Injuries'!$A$1:$W$352,16,FALSE) = "*","*",IF(VLOOKUP(D55,'Falls with Major Injuries'!$A$1:$W$352,16,FALSE) = "---","---", VLOOKUP(D55,'Falls with Major Injuries'!$A$1:$W$352,16,FALSE)/100))</f>
        <v>7.8947400000000001E-2</v>
      </c>
      <c r="U55" s="35">
        <f t="shared" si="18"/>
        <v>6.0052174999999999E-2</v>
      </c>
      <c r="V55" s="49" t="str">
        <f t="shared" si="30"/>
        <v>N</v>
      </c>
      <c r="W55" s="35">
        <f>IF(VLOOKUP(D55,'Antipsychotic Meds'!$A$1:$W$352,10,FALSE) = "*","*",IF(VLOOKUP(D55,'Antipsychotic Meds'!$A$1:$W$352,10,FALSE) = "---","---", VLOOKUP(D55,'Antipsychotic Meds'!$A$1:$W$352,10,FALSE)/100))</f>
        <v>0.22857140000000001</v>
      </c>
      <c r="X55" s="35">
        <f>IF(VLOOKUP(D55,'Antipsychotic Meds'!$A$1:$W$352,12,FALSE) = "*","*",IF(VLOOKUP(D55,'Antipsychotic Meds'!$A$1:$W$352,12,FALSE) = "---","---", VLOOKUP(D55,'Antipsychotic Meds'!$A$1:$W$352,12,FALSE)/100))</f>
        <v>0.27142859999999996</v>
      </c>
      <c r="Y55" s="35">
        <f>IF(VLOOKUP(D55,'Antipsychotic Meds'!$A$1:$W$352,14,FALSE) = "*","*",IF(VLOOKUP(D55,'Antipsychotic Meds'!$A$1:$W$352,14,FALSE) = "---","---", VLOOKUP(D55,'Antipsychotic Meds'!$A$1:$W$352,14,FALSE)/100))</f>
        <v>0.21739129999999998</v>
      </c>
      <c r="Z55" s="35">
        <f>IF(VLOOKUP(D55,'Antipsychotic Meds'!$A$1:$W$352,16,FALSE) = "*","*",IF(VLOOKUP(D55,'Antipsychotic Meds'!$A$1:$W$352,16,FALSE) = "---","---", VLOOKUP(D55,'Antipsychotic Meds'!$A$1:$W$352,16,FALSE)/100))</f>
        <v>0.14285709999999999</v>
      </c>
      <c r="AA55" s="35">
        <f t="shared" si="20"/>
        <v>0.21506209999999998</v>
      </c>
      <c r="AB55" s="49" t="str">
        <f t="shared" si="31"/>
        <v>N</v>
      </c>
      <c r="AC55" s="35">
        <f>IF(VLOOKUP(D55,'Pressure Ulcers'!$A$1:$W$352,10,FALSE) = "*","*",IF(VLOOKUP(D55,'Pressure Ulcers'!$A$1:$W$352,10,FALSE) = "---","---", VLOOKUP(D55,'Pressure Ulcers'!$A$1:$W$352,10,FALSE)/100))</f>
        <v>3.6363599999999996E-2</v>
      </c>
      <c r="AD55" s="35">
        <f>IF(VLOOKUP(D55,'Pressure Ulcers'!$A$1:$W$352,12,FALSE) = "*","*",IF(VLOOKUP(D55,'Pressure Ulcers'!$A$1:$W$352,12,FALSE) = "---","---", VLOOKUP(D55,'Pressure Ulcers'!$A$1:$W$352,12,FALSE)/100))</f>
        <v>3.7037E-2</v>
      </c>
      <c r="AE55" s="35">
        <f>IF(VLOOKUP(D55,'Pressure Ulcers'!$A$1:$W$352,14,FALSE) = "*","*",IF(VLOOKUP(D55,'Pressure Ulcers'!$A$1:$W$352,14,FALSE) = "---","---", VLOOKUP(D55,'Pressure Ulcers'!$A$1:$W$352,14,FALSE)/100))</f>
        <v>7.407409999999999E-2</v>
      </c>
      <c r="AF55" s="35">
        <f>IF(VLOOKUP(D55,'Pressure Ulcers'!$A$1:$W$352,16,FALSE) = "*","*",IF(VLOOKUP(D55,'Pressure Ulcers'!$A$1:$W$352,16,FALSE) = "---","---", VLOOKUP(D55,'Pressure Ulcers'!$A$1:$W$352,16,FALSE)/100))</f>
        <v>0</v>
      </c>
      <c r="AG55" s="35">
        <f t="shared" si="22"/>
        <v>3.6868674999999997E-2</v>
      </c>
      <c r="AH55" s="49" t="str">
        <f t="shared" si="32"/>
        <v>Y</v>
      </c>
      <c r="AI55" s="35">
        <f>IF(VLOOKUP(D55,Influenza!$A$1:$W$352,10,FALSE) = "*","*",IF(VLOOKUP(D55,Influenza!$A$1:$W$352,10,FALSE) = "---","---", VLOOKUP(D55,Influenza!$A$1:$W$352,10,FALSE)/100))</f>
        <v>0.97701148999999998</v>
      </c>
      <c r="AJ55" s="35">
        <f>IF(VLOOKUP(D55,Influenza!$A$1:$W$352,12,FALSE) = "*","*",IF(VLOOKUP(D55,Influenza!$A$1:$W$352,12,FALSE) = "---","---", VLOOKUP(D55,Influenza!$A$1:$W$352,12,FALSE)/100))</f>
        <v>0.97701148999999998</v>
      </c>
      <c r="AK55" s="35">
        <f>IF(VLOOKUP(D55,Influenza!$A$1:$W$352,14,FALSE) = "*","*",IF(VLOOKUP(D55,Influenza!$A$1:$W$352,14,FALSE) = "---","---", VLOOKUP(D55,Influenza!$A$1:$W$352,14,FALSE)/100))</f>
        <v>0.98765432000000009</v>
      </c>
      <c r="AL55" s="35">
        <f>IF(VLOOKUP(D55,Influenza!$A$1:$W$352,16,FALSE) = "*","*",IF(VLOOKUP(D55,Influenza!$A$1:$W$352,16,FALSE) = "---","---", VLOOKUP(D55,Influenza!$A$1:$W$352,16,FALSE)/100))</f>
        <v>0.98765432000000009</v>
      </c>
      <c r="AM55" s="35">
        <f t="shared" si="24"/>
        <v>0.98233290500000003</v>
      </c>
      <c r="AN55" s="49" t="str">
        <f t="shared" si="33"/>
        <v>Y</v>
      </c>
      <c r="AO55" s="35">
        <f>IF(VLOOKUP(D55,'hospitalizations per 1000'!$A$1:$Q$352,10,FALSE) = "*","*",IF(VLOOKUP(D55,'hospitalizations per 1000'!$A$1:$Q$352,10,FALSE) = "---","---", VLOOKUP(D55,'hospitalizations per 1000'!$A$1:$Q$352,10,FALSE)/100))</f>
        <v>1.8184849999999999E-2</v>
      </c>
      <c r="AP55" s="43" t="str">
        <f t="shared" si="34"/>
        <v>N</v>
      </c>
      <c r="AQ55" s="50" t="s">
        <v>1570</v>
      </c>
      <c r="AR55" s="50">
        <v>0.97499999999999998</v>
      </c>
      <c r="AS55" s="49" t="str">
        <f t="shared" ref="AS55:AS60" si="35">IF(AR55="NS","NS",IF(AR55&gt;AR$1,"Y","N"))</f>
        <v>Y</v>
      </c>
      <c r="AT55" s="97" t="s">
        <v>1680</v>
      </c>
    </row>
    <row r="56" spans="1:46" s="39" customFormat="1" x14ac:dyDescent="0.3">
      <c r="A56" s="19">
        <f t="shared" si="15"/>
        <v>51</v>
      </c>
      <c r="B56" s="52" t="s">
        <v>278</v>
      </c>
      <c r="C56" s="51"/>
      <c r="D56" s="56">
        <v>315455</v>
      </c>
      <c r="E56" s="59" t="s">
        <v>1662</v>
      </c>
      <c r="F56" s="54" t="s">
        <v>1557</v>
      </c>
      <c r="G56" s="54" t="e">
        <f>IF(COUNTIF(#REF!,"SFF Candidate")&gt;=1,"Y",
IF(COUNTIF(#REF!,"SFF")&gt;=1,"Y","N"))</f>
        <v>#REF!</v>
      </c>
      <c r="H56" s="48" t="e">
        <f>IF(OR(#REF!=1,#REF!= 1,#REF!=
1,#REF!= 1,#REF!=
1,#REF!= 1,#REF!=
1,#REF!= 1,#REF!=
1,#REF!= 1,#REF!=
1,#REF!= 1),"Y","N")</f>
        <v>#REF!</v>
      </c>
      <c r="I56" s="48" t="s">
        <v>662</v>
      </c>
      <c r="J56" s="54" t="s">
        <v>1571</v>
      </c>
      <c r="K56" s="35">
        <f>IF(VLOOKUP(D56,'Physically Restrained'!$A$1:$W$352,10,FALSE) = "*","*",IF(VLOOKUP(D56,'Physically Restrained'!$A$1:$W$352,10,FALSE) = "---","---", VLOOKUP(D56,'Physically Restrained'!$A$1:$W$352,10,FALSE)/100))</f>
        <v>0</v>
      </c>
      <c r="L56" s="35">
        <f>IF(VLOOKUP(D56,'Physically Restrained'!$A$1:$W$352,12,FALSE) = "*","*",IF(VLOOKUP(D56,'Physically Restrained'!$A$1:$W$352,12,FALSE) = "---","---", VLOOKUP(D56,'Physically Restrained'!$A$1:$W$352,12,FALSE)/100))</f>
        <v>0</v>
      </c>
      <c r="M56" s="35">
        <f>IF(VLOOKUP(D56,'Physically Restrained'!$A$1:$W$352,14,FALSE) = "*","*",IF(VLOOKUP(D56,'Physically Restrained'!$A$1:$W$352,14,FALSE) = "---","---", VLOOKUP(D56,'Physically Restrained'!$A$1:$W$352,14,FALSE)/100))</f>
        <v>0</v>
      </c>
      <c r="N56" s="35">
        <f>IF(VLOOKUP(D56,'Physically Restrained'!$A$1:$W$352,16,FALSE) = "*","*",IF(VLOOKUP(D56,'Physically Restrained'!$A$1:$W$352,16,FALSE) = "---","---", VLOOKUP(D56,'Physically Restrained'!$A$1:$W$352,16,FALSE)/100))</f>
        <v>0</v>
      </c>
      <c r="O56" s="35">
        <f t="shared" si="16"/>
        <v>0</v>
      </c>
      <c r="P56" s="49" t="str">
        <f t="shared" si="29"/>
        <v>Y</v>
      </c>
      <c r="Q56" s="35">
        <f>IF(VLOOKUP(D56,'Falls with Major Injuries'!$A$1:$W$352,10,FALSE) = "*","*",IF(VLOOKUP(D56,'Falls with Major Injuries'!$A$1:$W$352,10,FALSE) = "---","---", VLOOKUP(D56,'Falls with Major Injuries'!$A$1:$W$352,10,FALSE)/100))</f>
        <v>2.5000000000000001E-2</v>
      </c>
      <c r="R56" s="35">
        <f>IF(VLOOKUP(D56,'Falls with Major Injuries'!$A$1:$W$352,12,FALSE) = "*","*",IF(VLOOKUP(D56,'Falls with Major Injuries'!$A$1:$W$352,12,FALSE) = "---","---", VLOOKUP(D56,'Falls with Major Injuries'!$A$1:$W$352,12,FALSE)/100))</f>
        <v>4.8192800000000001E-2</v>
      </c>
      <c r="S56" s="35">
        <f>IF(VLOOKUP(D56,'Falls with Major Injuries'!$A$1:$W$352,14,FALSE) = "*","*",IF(VLOOKUP(D56,'Falls with Major Injuries'!$A$1:$W$352,14,FALSE) = "---","---", VLOOKUP(D56,'Falls with Major Injuries'!$A$1:$W$352,14,FALSE)/100))</f>
        <v>2.32558E-2</v>
      </c>
      <c r="T56" s="35">
        <f>IF(VLOOKUP(D56,'Falls with Major Injuries'!$A$1:$W$352,16,FALSE) = "*","*",IF(VLOOKUP(D56,'Falls with Major Injuries'!$A$1:$W$352,16,FALSE) = "---","---", VLOOKUP(D56,'Falls with Major Injuries'!$A$1:$W$352,16,FALSE)/100))</f>
        <v>1.1764699999999999E-2</v>
      </c>
      <c r="U56" s="35">
        <f t="shared" si="18"/>
        <v>2.7053325E-2</v>
      </c>
      <c r="V56" s="49" t="str">
        <f t="shared" si="30"/>
        <v>N</v>
      </c>
      <c r="W56" s="35">
        <f>IF(VLOOKUP(D56,'Antipsychotic Meds'!$A$1:$W$352,10,FALSE) = "*","*",IF(VLOOKUP(D56,'Antipsychotic Meds'!$A$1:$W$352,10,FALSE) = "---","---", VLOOKUP(D56,'Antipsychotic Meds'!$A$1:$W$352,10,FALSE)/100))</f>
        <v>1.4492799999999998E-2</v>
      </c>
      <c r="X56" s="35">
        <f>IF(VLOOKUP(D56,'Antipsychotic Meds'!$A$1:$W$352,12,FALSE) = "*","*",IF(VLOOKUP(D56,'Antipsychotic Meds'!$A$1:$W$352,12,FALSE) = "---","---", VLOOKUP(D56,'Antipsychotic Meds'!$A$1:$W$352,12,FALSE)/100))</f>
        <v>2.7777799999999998E-2</v>
      </c>
      <c r="Y56" s="35">
        <f>IF(VLOOKUP(D56,'Antipsychotic Meds'!$A$1:$W$352,14,FALSE) = "*","*",IF(VLOOKUP(D56,'Antipsychotic Meds'!$A$1:$W$352,14,FALSE) = "---","---", VLOOKUP(D56,'Antipsychotic Meds'!$A$1:$W$352,14,FALSE)/100))</f>
        <v>2.63158E-2</v>
      </c>
      <c r="Z56" s="35">
        <f>IF(VLOOKUP(D56,'Antipsychotic Meds'!$A$1:$W$352,16,FALSE) = "*","*",IF(VLOOKUP(D56,'Antipsychotic Meds'!$A$1:$W$352,16,FALSE) = "---","---", VLOOKUP(D56,'Antipsychotic Meds'!$A$1:$W$352,16,FALSE)/100))</f>
        <v>1.40845E-2</v>
      </c>
      <c r="AA56" s="35">
        <f t="shared" si="20"/>
        <v>2.0667724999999998E-2</v>
      </c>
      <c r="AB56" s="49" t="str">
        <f t="shared" si="31"/>
        <v>Y</v>
      </c>
      <c r="AC56" s="35" t="str">
        <f>IF(VLOOKUP(D56,'Pressure Ulcers'!$A$1:$W$352,10,FALSE) = "*","*",IF(VLOOKUP(D56,'Pressure Ulcers'!$A$1:$W$352,10,FALSE) = "---","---", VLOOKUP(D56,'Pressure Ulcers'!$A$1:$W$352,10,FALSE)/100))</f>
        <v>*</v>
      </c>
      <c r="AD56" s="35" t="str">
        <f>IF(VLOOKUP(D56,'Pressure Ulcers'!$A$1:$W$352,12,FALSE) = "*","*",IF(VLOOKUP(D56,'Pressure Ulcers'!$A$1:$W$352,12,FALSE) = "---","---", VLOOKUP(D56,'Pressure Ulcers'!$A$1:$W$352,12,FALSE)/100))</f>
        <v>*</v>
      </c>
      <c r="AE56" s="35">
        <f>IF(VLOOKUP(D56,'Pressure Ulcers'!$A$1:$W$352,14,FALSE) = "*","*",IF(VLOOKUP(D56,'Pressure Ulcers'!$A$1:$W$352,14,FALSE) = "---","---", VLOOKUP(D56,'Pressure Ulcers'!$A$1:$W$352,14,FALSE)/100))</f>
        <v>0.3043478</v>
      </c>
      <c r="AF56" s="35">
        <f>IF(VLOOKUP(D56,'Pressure Ulcers'!$A$1:$W$352,16,FALSE) = "*","*",IF(VLOOKUP(D56,'Pressure Ulcers'!$A$1:$W$352,16,FALSE) = "---","---", VLOOKUP(D56,'Pressure Ulcers'!$A$1:$W$352,16,FALSE)/100))</f>
        <v>0.23333329999999999</v>
      </c>
      <c r="AG56" s="35">
        <f t="shared" si="22"/>
        <v>0.26884055000000001</v>
      </c>
      <c r="AH56" s="49" t="str">
        <f t="shared" si="32"/>
        <v>N</v>
      </c>
      <c r="AI56" s="35">
        <f>IF(VLOOKUP(D56,Influenza!$A$1:$W$352,10,FALSE) = "*","*",IF(VLOOKUP(D56,Influenza!$A$1:$W$352,10,FALSE) = "---","---", VLOOKUP(D56,Influenza!$A$1:$W$352,10,FALSE)/100))</f>
        <v>1</v>
      </c>
      <c r="AJ56" s="35">
        <f>IF(VLOOKUP(D56,Influenza!$A$1:$W$352,12,FALSE) = "*","*",IF(VLOOKUP(D56,Influenza!$A$1:$W$352,12,FALSE) = "---","---", VLOOKUP(D56,Influenza!$A$1:$W$352,12,FALSE)/100))</f>
        <v>1</v>
      </c>
      <c r="AK56" s="35">
        <f>IF(VLOOKUP(D56,Influenza!$A$1:$W$352,14,FALSE) = "*","*",IF(VLOOKUP(D56,Influenza!$A$1:$W$352,14,FALSE) = "---","---", VLOOKUP(D56,Influenza!$A$1:$W$352,14,FALSE)/100))</f>
        <v>1</v>
      </c>
      <c r="AL56" s="35">
        <f>IF(VLOOKUP(D56,Influenza!$A$1:$W$352,16,FALSE) = "*","*",IF(VLOOKUP(D56,Influenza!$A$1:$W$352,16,FALSE) = "---","---", VLOOKUP(D56,Influenza!$A$1:$W$352,16,FALSE)/100))</f>
        <v>1</v>
      </c>
      <c r="AM56" s="35">
        <f t="shared" si="24"/>
        <v>1</v>
      </c>
      <c r="AN56" s="49" t="str">
        <f t="shared" si="33"/>
        <v>Y</v>
      </c>
      <c r="AO56" s="35">
        <f>IF(VLOOKUP(D56,'hospitalizations per 1000'!$A$1:$Q$352,10,FALSE) = "*","*",IF(VLOOKUP(D56,'hospitalizations per 1000'!$A$1:$Q$352,10,FALSE) = "---","---", VLOOKUP(D56,'hospitalizations per 1000'!$A$1:$Q$352,10,FALSE)/100))</f>
        <v>1.6839349999999999E-2</v>
      </c>
      <c r="AP56" s="43" t="str">
        <f t="shared" si="34"/>
        <v>N</v>
      </c>
      <c r="AQ56" s="50" t="s">
        <v>1570</v>
      </c>
      <c r="AR56" s="50">
        <v>0.75</v>
      </c>
      <c r="AS56" s="49" t="str">
        <f t="shared" si="35"/>
        <v>N</v>
      </c>
      <c r="AT56" s="97" t="s">
        <v>1680</v>
      </c>
    </row>
    <row r="57" spans="1:46" s="39" customFormat="1" x14ac:dyDescent="0.3">
      <c r="A57" s="19">
        <f t="shared" si="15"/>
        <v>52</v>
      </c>
      <c r="B57" s="52" t="s">
        <v>279</v>
      </c>
      <c r="C57" s="51"/>
      <c r="D57" s="56">
        <v>315068</v>
      </c>
      <c r="E57" s="71">
        <v>891975</v>
      </c>
      <c r="F57" s="54" t="s">
        <v>1557</v>
      </c>
      <c r="G57" s="54" t="e">
        <f>IF(COUNTIF(#REF!,"SFF Candidate")&gt;=1,"Y",
IF(COUNTIF(#REF!,"SFF")&gt;=1,"Y","N"))</f>
        <v>#REF!</v>
      </c>
      <c r="H57" s="48" t="e">
        <f>IF(OR(#REF!=1,#REF!= 1,#REF!=
1,#REF!= 1,#REF!=
1,#REF!= 1,#REF!=
1,#REF!= 1,#REF!=
1,#REF!= 1,#REF!=
1,#REF!= 1),"Y","N")</f>
        <v>#REF!</v>
      </c>
      <c r="I57" s="48" t="s">
        <v>662</v>
      </c>
      <c r="J57" s="54" t="s">
        <v>1571</v>
      </c>
      <c r="K57" s="35">
        <f>IF(VLOOKUP(D57,'Physically Restrained'!$A$1:$W$352,10,FALSE) = "*","*",IF(VLOOKUP(D57,'Physically Restrained'!$A$1:$W$352,10,FALSE) = "---","---", VLOOKUP(D57,'Physically Restrained'!$A$1:$W$352,10,FALSE)/100))</f>
        <v>0</v>
      </c>
      <c r="L57" s="35">
        <f>IF(VLOOKUP(D57,'Physically Restrained'!$A$1:$W$352,12,FALSE) = "*","*",IF(VLOOKUP(D57,'Physically Restrained'!$A$1:$W$352,12,FALSE) = "---","---", VLOOKUP(D57,'Physically Restrained'!$A$1:$W$352,12,FALSE)/100))</f>
        <v>0</v>
      </c>
      <c r="M57" s="35">
        <f>IF(VLOOKUP(D57,'Physically Restrained'!$A$1:$W$352,14,FALSE) = "*","*",IF(VLOOKUP(D57,'Physically Restrained'!$A$1:$W$352,14,FALSE) = "---","---", VLOOKUP(D57,'Physically Restrained'!$A$1:$W$352,14,FALSE)/100))</f>
        <v>0</v>
      </c>
      <c r="N57" s="35">
        <f>IF(VLOOKUP(D57,'Physically Restrained'!$A$1:$W$352,16,FALSE) = "*","*",IF(VLOOKUP(D57,'Physically Restrained'!$A$1:$W$352,16,FALSE) = "---","---", VLOOKUP(D57,'Physically Restrained'!$A$1:$W$352,16,FALSE)/100))</f>
        <v>0</v>
      </c>
      <c r="O57" s="35">
        <f t="shared" si="16"/>
        <v>0</v>
      </c>
      <c r="P57" s="49" t="str">
        <f t="shared" si="29"/>
        <v>Y</v>
      </c>
      <c r="Q57" s="35">
        <f>IF(VLOOKUP(D57,'Falls with Major Injuries'!$A$1:$W$352,10,FALSE) = "*","*",IF(VLOOKUP(D57,'Falls with Major Injuries'!$A$1:$W$352,10,FALSE) = "---","---", VLOOKUP(D57,'Falls with Major Injuries'!$A$1:$W$352,10,FALSE)/100))</f>
        <v>4.2253499999999999E-2</v>
      </c>
      <c r="R57" s="35">
        <f>IF(VLOOKUP(D57,'Falls with Major Injuries'!$A$1:$W$352,12,FALSE) = "*","*",IF(VLOOKUP(D57,'Falls with Major Injuries'!$A$1:$W$352,12,FALSE) = "---","---", VLOOKUP(D57,'Falls with Major Injuries'!$A$1:$W$352,12,FALSE)/100))</f>
        <v>3.4482800000000001E-2</v>
      </c>
      <c r="S57" s="35">
        <f>IF(VLOOKUP(D57,'Falls with Major Injuries'!$A$1:$W$352,14,FALSE) = "*","*",IF(VLOOKUP(D57,'Falls with Major Injuries'!$A$1:$W$352,14,FALSE) = "---","---", VLOOKUP(D57,'Falls with Major Injuries'!$A$1:$W$352,14,FALSE)/100))</f>
        <v>0</v>
      </c>
      <c r="T57" s="35">
        <f>IF(VLOOKUP(D57,'Falls with Major Injuries'!$A$1:$W$352,16,FALSE) = "*","*",IF(VLOOKUP(D57,'Falls with Major Injuries'!$A$1:$W$352,16,FALSE) = "---","---", VLOOKUP(D57,'Falls with Major Injuries'!$A$1:$W$352,16,FALSE)/100))</f>
        <v>0</v>
      </c>
      <c r="U57" s="35">
        <f t="shared" si="18"/>
        <v>1.9184075000000002E-2</v>
      </c>
      <c r="V57" s="49" t="str">
        <f t="shared" si="30"/>
        <v>Y</v>
      </c>
      <c r="W57" s="35">
        <f>IF(VLOOKUP(D57,'Antipsychotic Meds'!$A$1:$W$352,10,FALSE) = "*","*",IF(VLOOKUP(D57,'Antipsychotic Meds'!$A$1:$W$352,10,FALSE) = "---","---", VLOOKUP(D57,'Antipsychotic Meds'!$A$1:$W$352,10,FALSE)/100))</f>
        <v>0.12121209999999999</v>
      </c>
      <c r="X57" s="35">
        <f>IF(VLOOKUP(D57,'Antipsychotic Meds'!$A$1:$W$352,12,FALSE) = "*","*",IF(VLOOKUP(D57,'Antipsychotic Meds'!$A$1:$W$352,12,FALSE) = "---","---", VLOOKUP(D57,'Antipsychotic Meds'!$A$1:$W$352,12,FALSE)/100))</f>
        <v>0.15094340000000001</v>
      </c>
      <c r="Y57" s="35">
        <f>IF(VLOOKUP(D57,'Antipsychotic Meds'!$A$1:$W$352,14,FALSE) = "*","*",IF(VLOOKUP(D57,'Antipsychotic Meds'!$A$1:$W$352,14,FALSE) = "---","---", VLOOKUP(D57,'Antipsychotic Meds'!$A$1:$W$352,14,FALSE)/100))</f>
        <v>9.5238099999999992E-2</v>
      </c>
      <c r="Z57" s="35">
        <f>IF(VLOOKUP(D57,'Antipsychotic Meds'!$A$1:$W$352,16,FALSE) = "*","*",IF(VLOOKUP(D57,'Antipsychotic Meds'!$A$1:$W$352,16,FALSE) = "---","---", VLOOKUP(D57,'Antipsychotic Meds'!$A$1:$W$352,16,FALSE)/100))</f>
        <v>0.1071429</v>
      </c>
      <c r="AA57" s="35">
        <f t="shared" si="20"/>
        <v>0.11863412499999999</v>
      </c>
      <c r="AB57" s="49" t="str">
        <f t="shared" si="31"/>
        <v>N</v>
      </c>
      <c r="AC57" s="35">
        <f>IF(VLOOKUP(D57,'Pressure Ulcers'!$A$1:$W$352,10,FALSE) = "*","*",IF(VLOOKUP(D57,'Pressure Ulcers'!$A$1:$W$352,10,FALSE) = "---","---", VLOOKUP(D57,'Pressure Ulcers'!$A$1:$W$352,10,FALSE)/100))</f>
        <v>9.8039199999999993E-2</v>
      </c>
      <c r="AD57" s="35">
        <f>IF(VLOOKUP(D57,'Pressure Ulcers'!$A$1:$W$352,12,FALSE) = "*","*",IF(VLOOKUP(D57,'Pressure Ulcers'!$A$1:$W$352,12,FALSE) = "---","---", VLOOKUP(D57,'Pressure Ulcers'!$A$1:$W$352,12,FALSE)/100))</f>
        <v>0.11764709999999999</v>
      </c>
      <c r="AE57" s="35">
        <f>IF(VLOOKUP(D57,'Pressure Ulcers'!$A$1:$W$352,14,FALSE) = "*","*",IF(VLOOKUP(D57,'Pressure Ulcers'!$A$1:$W$352,14,FALSE) = "---","---", VLOOKUP(D57,'Pressure Ulcers'!$A$1:$W$352,14,FALSE)/100))</f>
        <v>5.1282100000000004E-2</v>
      </c>
      <c r="AF57" s="35">
        <f>IF(VLOOKUP(D57,'Pressure Ulcers'!$A$1:$W$352,16,FALSE) = "*","*",IF(VLOOKUP(D57,'Pressure Ulcers'!$A$1:$W$352,16,FALSE) = "---","---", VLOOKUP(D57,'Pressure Ulcers'!$A$1:$W$352,16,FALSE)/100))</f>
        <v>3.8461500000000003E-2</v>
      </c>
      <c r="AG57" s="35">
        <f t="shared" si="22"/>
        <v>7.6357474999999994E-2</v>
      </c>
      <c r="AH57" s="49" t="str">
        <f t="shared" si="32"/>
        <v>Y</v>
      </c>
      <c r="AI57" s="35">
        <f>IF(VLOOKUP(D57,Influenza!$A$1:$W$352,10,FALSE) = "*","*",IF(VLOOKUP(D57,Influenza!$A$1:$W$352,10,FALSE) = "---","---", VLOOKUP(D57,Influenza!$A$1:$W$352,10,FALSE)/100))</f>
        <v>0.9841269800000001</v>
      </c>
      <c r="AJ57" s="35">
        <f>IF(VLOOKUP(D57,Influenza!$A$1:$W$352,12,FALSE) = "*","*",IF(VLOOKUP(D57,Influenza!$A$1:$W$352,12,FALSE) = "---","---", VLOOKUP(D57,Influenza!$A$1:$W$352,12,FALSE)/100))</f>
        <v>0.9841269800000001</v>
      </c>
      <c r="AK57" s="35">
        <f>IF(VLOOKUP(D57,Influenza!$A$1:$W$352,14,FALSE) = "*","*",IF(VLOOKUP(D57,Influenza!$A$1:$W$352,14,FALSE) = "---","---", VLOOKUP(D57,Influenza!$A$1:$W$352,14,FALSE)/100))</f>
        <v>0.98780488000000011</v>
      </c>
      <c r="AL57" s="35">
        <f>IF(VLOOKUP(D57,Influenza!$A$1:$W$352,16,FALSE) = "*","*",IF(VLOOKUP(D57,Influenza!$A$1:$W$352,16,FALSE) = "---","---", VLOOKUP(D57,Influenza!$A$1:$W$352,16,FALSE)/100))</f>
        <v>0.98780488000000011</v>
      </c>
      <c r="AM57" s="35">
        <f t="shared" si="24"/>
        <v>0.9859659300000001</v>
      </c>
      <c r="AN57" s="49" t="str">
        <f t="shared" si="33"/>
        <v>Y</v>
      </c>
      <c r="AO57" s="35">
        <f>IF(VLOOKUP(D57,'hospitalizations per 1000'!$A$1:$Q$352,10,FALSE) = "*","*",IF(VLOOKUP(D57,'hospitalizations per 1000'!$A$1:$Q$352,10,FALSE) = "---","---", VLOOKUP(D57,'hospitalizations per 1000'!$A$1:$Q$352,10,FALSE)/100))</f>
        <v>1.625045E-2</v>
      </c>
      <c r="AP57" s="43" t="str">
        <f t="shared" si="34"/>
        <v>N</v>
      </c>
      <c r="AQ57" s="50" t="s">
        <v>1570</v>
      </c>
      <c r="AR57" s="50">
        <v>0.77</v>
      </c>
      <c r="AS57" s="49" t="str">
        <f t="shared" si="35"/>
        <v>Y</v>
      </c>
      <c r="AT57" s="97" t="s">
        <v>1680</v>
      </c>
    </row>
    <row r="58" spans="1:46" s="39" customFormat="1" x14ac:dyDescent="0.3">
      <c r="A58" s="19">
        <f t="shared" si="15"/>
        <v>53</v>
      </c>
      <c r="B58" s="52" t="s">
        <v>280</v>
      </c>
      <c r="C58" s="51"/>
      <c r="D58" s="56">
        <v>315013</v>
      </c>
      <c r="E58" s="59" t="s">
        <v>32</v>
      </c>
      <c r="F58" s="54" t="s">
        <v>1557</v>
      </c>
      <c r="G58" s="54" t="e">
        <f>IF(COUNTIF(#REF!,"SFF Candidate")&gt;=1,"Y",
IF(COUNTIF(#REF!,"SFF")&gt;=1,"Y","N"))</f>
        <v>#REF!</v>
      </c>
      <c r="H58" s="48" t="e">
        <f>IF(OR(#REF!=1,#REF!= 1,#REF!=
1,#REF!= 1,#REF!=
1,#REF!= 1,#REF!=
1,#REF!= 1,#REF!=
1,#REF!= 1,#REF!=
1,#REF!= 1),"Y","N")</f>
        <v>#REF!</v>
      </c>
      <c r="I58" s="48" t="s">
        <v>662</v>
      </c>
      <c r="J58" s="54" t="s">
        <v>1571</v>
      </c>
      <c r="K58" s="35">
        <f>IF(VLOOKUP(D58,'Physically Restrained'!$A$1:$W$352,10,FALSE) = "*","*",IF(VLOOKUP(D58,'Physically Restrained'!$A$1:$W$352,10,FALSE) = "---","---", VLOOKUP(D58,'Physically Restrained'!$A$1:$W$352,10,FALSE)/100))</f>
        <v>0</v>
      </c>
      <c r="L58" s="35">
        <f>IF(VLOOKUP(D58,'Physically Restrained'!$A$1:$W$352,12,FALSE) = "*","*",IF(VLOOKUP(D58,'Physically Restrained'!$A$1:$W$352,12,FALSE) = "---","---", VLOOKUP(D58,'Physically Restrained'!$A$1:$W$352,12,FALSE)/100))</f>
        <v>0</v>
      </c>
      <c r="M58" s="35">
        <f>IF(VLOOKUP(D58,'Physically Restrained'!$A$1:$W$352,14,FALSE) = "*","*",IF(VLOOKUP(D58,'Physically Restrained'!$A$1:$W$352,14,FALSE) = "---","---", VLOOKUP(D58,'Physically Restrained'!$A$1:$W$352,14,FALSE)/100))</f>
        <v>0</v>
      </c>
      <c r="N58" s="35">
        <f>IF(VLOOKUP(D58,'Physically Restrained'!$A$1:$W$352,16,FALSE) = "*","*",IF(VLOOKUP(D58,'Physically Restrained'!$A$1:$W$352,16,FALSE) = "---","---", VLOOKUP(D58,'Physically Restrained'!$A$1:$W$352,16,FALSE)/100))</f>
        <v>0</v>
      </c>
      <c r="O58" s="35">
        <f t="shared" si="16"/>
        <v>0</v>
      </c>
      <c r="P58" s="49" t="str">
        <f t="shared" si="29"/>
        <v>Y</v>
      </c>
      <c r="Q58" s="35">
        <f>IF(VLOOKUP(D58,'Falls with Major Injuries'!$A$1:$W$352,10,FALSE) = "*","*",IF(VLOOKUP(D58,'Falls with Major Injuries'!$A$1:$W$352,10,FALSE) = "---","---", VLOOKUP(D58,'Falls with Major Injuries'!$A$1:$W$352,10,FALSE)/100))</f>
        <v>5.2631600000000001E-2</v>
      </c>
      <c r="R58" s="35">
        <f>IF(VLOOKUP(D58,'Falls with Major Injuries'!$A$1:$W$352,12,FALSE) = "*","*",IF(VLOOKUP(D58,'Falls with Major Injuries'!$A$1:$W$352,12,FALSE) = "---","---", VLOOKUP(D58,'Falls with Major Injuries'!$A$1:$W$352,12,FALSE)/100))</f>
        <v>5.33333E-2</v>
      </c>
      <c r="S58" s="35">
        <f>IF(VLOOKUP(D58,'Falls with Major Injuries'!$A$1:$W$352,14,FALSE) = "*","*",IF(VLOOKUP(D58,'Falls with Major Injuries'!$A$1:$W$352,14,FALSE) = "---","---", VLOOKUP(D58,'Falls with Major Injuries'!$A$1:$W$352,14,FALSE)/100))</f>
        <v>5.33333E-2</v>
      </c>
      <c r="T58" s="35">
        <f>IF(VLOOKUP(D58,'Falls with Major Injuries'!$A$1:$W$352,16,FALSE) = "*","*",IF(VLOOKUP(D58,'Falls with Major Injuries'!$A$1:$W$352,16,FALSE) = "---","---", VLOOKUP(D58,'Falls with Major Injuries'!$A$1:$W$352,16,FALSE)/100))</f>
        <v>5.33333E-2</v>
      </c>
      <c r="U58" s="35">
        <f t="shared" si="18"/>
        <v>5.3157875E-2</v>
      </c>
      <c r="V58" s="49" t="str">
        <f t="shared" si="30"/>
        <v>N</v>
      </c>
      <c r="W58" s="35">
        <f>IF(VLOOKUP(D58,'Antipsychotic Meds'!$A$1:$W$352,10,FALSE) = "*","*",IF(VLOOKUP(D58,'Antipsychotic Meds'!$A$1:$W$352,10,FALSE) = "---","---", VLOOKUP(D58,'Antipsychotic Meds'!$A$1:$W$352,10,FALSE)/100))</f>
        <v>9.4594600000000001E-2</v>
      </c>
      <c r="X58" s="35">
        <f>IF(VLOOKUP(D58,'Antipsychotic Meds'!$A$1:$W$352,12,FALSE) = "*","*",IF(VLOOKUP(D58,'Antipsychotic Meds'!$A$1:$W$352,12,FALSE) = "---","---", VLOOKUP(D58,'Antipsychotic Meds'!$A$1:$W$352,12,FALSE)/100))</f>
        <v>8.1081100000000003E-2</v>
      </c>
      <c r="Y58" s="35">
        <f>IF(VLOOKUP(D58,'Antipsychotic Meds'!$A$1:$W$352,14,FALSE) = "*","*",IF(VLOOKUP(D58,'Antipsychotic Meds'!$A$1:$W$352,14,FALSE) = "---","---", VLOOKUP(D58,'Antipsychotic Meds'!$A$1:$W$352,14,FALSE)/100))</f>
        <v>5.5555599999999997E-2</v>
      </c>
      <c r="Z58" s="35">
        <f>IF(VLOOKUP(D58,'Antipsychotic Meds'!$A$1:$W$352,16,FALSE) = "*","*",IF(VLOOKUP(D58,'Antipsychotic Meds'!$A$1:$W$352,16,FALSE) = "---","---", VLOOKUP(D58,'Antipsychotic Meds'!$A$1:$W$352,16,FALSE)/100))</f>
        <v>5.7142900000000003E-2</v>
      </c>
      <c r="AA58" s="35">
        <f t="shared" si="20"/>
        <v>7.2093549999999992E-2</v>
      </c>
      <c r="AB58" s="49" t="str">
        <f t="shared" si="31"/>
        <v>Y</v>
      </c>
      <c r="AC58" s="35">
        <f>IF(VLOOKUP(D58,'Pressure Ulcers'!$A$1:$W$352,10,FALSE) = "*","*",IF(VLOOKUP(D58,'Pressure Ulcers'!$A$1:$W$352,10,FALSE) = "---","---", VLOOKUP(D58,'Pressure Ulcers'!$A$1:$W$352,10,FALSE)/100))</f>
        <v>9.8039199999999993E-2</v>
      </c>
      <c r="AD58" s="35">
        <f>IF(VLOOKUP(D58,'Pressure Ulcers'!$A$1:$W$352,12,FALSE) = "*","*",IF(VLOOKUP(D58,'Pressure Ulcers'!$A$1:$W$352,12,FALSE) = "---","---", VLOOKUP(D58,'Pressure Ulcers'!$A$1:$W$352,12,FALSE)/100))</f>
        <v>9.8039199999999993E-2</v>
      </c>
      <c r="AE58" s="35">
        <f>IF(VLOOKUP(D58,'Pressure Ulcers'!$A$1:$W$352,14,FALSE) = "*","*",IF(VLOOKUP(D58,'Pressure Ulcers'!$A$1:$W$352,14,FALSE) = "---","---", VLOOKUP(D58,'Pressure Ulcers'!$A$1:$W$352,14,FALSE)/100))</f>
        <v>7.2727299999999995E-2</v>
      </c>
      <c r="AF58" s="35">
        <f>IF(VLOOKUP(D58,'Pressure Ulcers'!$A$1:$W$352,16,FALSE) = "*","*",IF(VLOOKUP(D58,'Pressure Ulcers'!$A$1:$W$352,16,FALSE) = "---","---", VLOOKUP(D58,'Pressure Ulcers'!$A$1:$W$352,16,FALSE)/100))</f>
        <v>0.08</v>
      </c>
      <c r="AG58" s="35">
        <f t="shared" si="22"/>
        <v>8.7201424999999999E-2</v>
      </c>
      <c r="AH58" s="49" t="str">
        <f t="shared" si="32"/>
        <v>N</v>
      </c>
      <c r="AI58" s="35">
        <f>IF(VLOOKUP(D58,Influenza!$A$1:$W$352,10,FALSE) = "*","*",IF(VLOOKUP(D58,Influenza!$A$1:$W$352,10,FALSE) = "---","---", VLOOKUP(D58,Influenza!$A$1:$W$352,10,FALSE)/100))</f>
        <v>0.98795180999999999</v>
      </c>
      <c r="AJ58" s="35">
        <f>IF(VLOOKUP(D58,Influenza!$A$1:$W$352,12,FALSE) = "*","*",IF(VLOOKUP(D58,Influenza!$A$1:$W$352,12,FALSE) = "---","---", VLOOKUP(D58,Influenza!$A$1:$W$352,12,FALSE)/100))</f>
        <v>0.98795180999999999</v>
      </c>
      <c r="AK58" s="35">
        <f>IF(VLOOKUP(D58,Influenza!$A$1:$W$352,14,FALSE) = "*","*",IF(VLOOKUP(D58,Influenza!$A$1:$W$352,14,FALSE) = "---","---", VLOOKUP(D58,Influenza!$A$1:$W$352,14,FALSE)/100))</f>
        <v>0.98823528999999999</v>
      </c>
      <c r="AL58" s="35">
        <f>IF(VLOOKUP(D58,Influenza!$A$1:$W$352,16,FALSE) = "*","*",IF(VLOOKUP(D58,Influenza!$A$1:$W$352,16,FALSE) = "---","---", VLOOKUP(D58,Influenza!$A$1:$W$352,16,FALSE)/100))</f>
        <v>0.98823528999999999</v>
      </c>
      <c r="AM58" s="35">
        <f t="shared" si="24"/>
        <v>0.98809354999999999</v>
      </c>
      <c r="AN58" s="49" t="str">
        <f t="shared" si="33"/>
        <v>Y</v>
      </c>
      <c r="AO58" s="35">
        <f>IF(VLOOKUP(D58,'hospitalizations per 1000'!$A$1:$Q$352,10,FALSE) = "*","*",IF(VLOOKUP(D58,'hospitalizations per 1000'!$A$1:$Q$352,10,FALSE) = "---","---", VLOOKUP(D58,'hospitalizations per 1000'!$A$1:$Q$352,10,FALSE)/100))</f>
        <v>2.7681749999999998E-2</v>
      </c>
      <c r="AP58" s="43" t="str">
        <f t="shared" si="34"/>
        <v>N</v>
      </c>
      <c r="AQ58" s="50" t="s">
        <v>1570</v>
      </c>
      <c r="AR58" s="50">
        <v>0.755</v>
      </c>
      <c r="AS58" s="49" t="str">
        <f t="shared" si="35"/>
        <v>Y</v>
      </c>
      <c r="AT58" s="97" t="s">
        <v>1680</v>
      </c>
    </row>
    <row r="59" spans="1:46" x14ac:dyDescent="0.3">
      <c r="A59" s="19">
        <f t="shared" si="15"/>
        <v>54</v>
      </c>
      <c r="B59" s="52" t="s">
        <v>281</v>
      </c>
      <c r="C59" s="51"/>
      <c r="D59" s="56">
        <v>315137</v>
      </c>
      <c r="E59" s="71">
        <v>874159</v>
      </c>
      <c r="F59" s="54" t="s">
        <v>1557</v>
      </c>
      <c r="G59" s="54" t="e">
        <f>IF(COUNTIF(#REF!,"SFF Candidate")&gt;=1,"Y",
IF(COUNTIF(#REF!,"SFF")&gt;=1,"Y","N"))</f>
        <v>#REF!</v>
      </c>
      <c r="H59" s="48" t="e">
        <f>IF(OR(#REF!=1,#REF!= 1,#REF!=
1,#REF!= 1,#REF!=
1,#REF!= 1,#REF!=
1,#REF!= 1,#REF!=
1,#REF!= 1,#REF!=
1,#REF!= 1),"Y","N")</f>
        <v>#REF!</v>
      </c>
      <c r="I59" s="48" t="s">
        <v>662</v>
      </c>
      <c r="J59" s="54" t="s">
        <v>1570</v>
      </c>
      <c r="K59" s="35">
        <f>IF(VLOOKUP(D59,'Physically Restrained'!$A$1:$W$352,10,FALSE) = "*","*",IF(VLOOKUP(D59,'Physically Restrained'!$A$1:$W$352,10,FALSE) = "---","---", VLOOKUP(D59,'Physically Restrained'!$A$1:$W$352,10,FALSE)/100))</f>
        <v>0</v>
      </c>
      <c r="L59" s="35">
        <f>IF(VLOOKUP(D59,'Physically Restrained'!$A$1:$W$352,12,FALSE) = "*","*",IF(VLOOKUP(D59,'Physically Restrained'!$A$1:$W$352,12,FALSE) = "---","---", VLOOKUP(D59,'Physically Restrained'!$A$1:$W$352,12,FALSE)/100))</f>
        <v>0</v>
      </c>
      <c r="M59" s="35">
        <f>IF(VLOOKUP(D59,'Physically Restrained'!$A$1:$W$352,14,FALSE) = "*","*",IF(VLOOKUP(D59,'Physically Restrained'!$A$1:$W$352,14,FALSE) = "---","---", VLOOKUP(D59,'Physically Restrained'!$A$1:$W$352,14,FALSE)/100))</f>
        <v>0</v>
      </c>
      <c r="N59" s="35">
        <f>IF(VLOOKUP(D59,'Physically Restrained'!$A$1:$W$352,16,FALSE) = "*","*",IF(VLOOKUP(D59,'Physically Restrained'!$A$1:$W$352,16,FALSE) = "---","---", VLOOKUP(D59,'Physically Restrained'!$A$1:$W$352,16,FALSE)/100))</f>
        <v>0</v>
      </c>
      <c r="O59" s="35">
        <f t="shared" si="16"/>
        <v>0</v>
      </c>
      <c r="P59" s="49" t="str">
        <f t="shared" si="29"/>
        <v>Y</v>
      </c>
      <c r="Q59" s="35">
        <f>IF(VLOOKUP(D59,'Falls with Major Injuries'!$A$1:$W$352,10,FALSE) = "*","*",IF(VLOOKUP(D59,'Falls with Major Injuries'!$A$1:$W$352,10,FALSE) = "---","---", VLOOKUP(D59,'Falls with Major Injuries'!$A$1:$W$352,10,FALSE)/100))</f>
        <v>3.6144599999999999E-2</v>
      </c>
      <c r="R59" s="35">
        <f>IF(VLOOKUP(D59,'Falls with Major Injuries'!$A$1:$W$352,12,FALSE) = "*","*",IF(VLOOKUP(D59,'Falls with Major Injuries'!$A$1:$W$352,12,FALSE) = "---","---", VLOOKUP(D59,'Falls with Major Injuries'!$A$1:$W$352,12,FALSE)/100))</f>
        <v>2.5974000000000001E-2</v>
      </c>
      <c r="S59" s="35">
        <f>IF(VLOOKUP(D59,'Falls with Major Injuries'!$A$1:$W$352,14,FALSE) = "*","*",IF(VLOOKUP(D59,'Falls with Major Injuries'!$A$1:$W$352,14,FALSE) = "---","---", VLOOKUP(D59,'Falls with Major Injuries'!$A$1:$W$352,14,FALSE)/100))</f>
        <v>2.4691399999999999E-2</v>
      </c>
      <c r="T59" s="35">
        <f>IF(VLOOKUP(D59,'Falls with Major Injuries'!$A$1:$W$352,16,FALSE) = "*","*",IF(VLOOKUP(D59,'Falls with Major Injuries'!$A$1:$W$352,16,FALSE) = "---","---", VLOOKUP(D59,'Falls with Major Injuries'!$A$1:$W$352,16,FALSE)/100))</f>
        <v>1.26582E-2</v>
      </c>
      <c r="U59" s="35">
        <f t="shared" si="18"/>
        <v>2.4867049999999998E-2</v>
      </c>
      <c r="V59" s="49" t="str">
        <f t="shared" si="30"/>
        <v>Y</v>
      </c>
      <c r="W59" s="35">
        <f>IF(VLOOKUP(D59,'Antipsychotic Meds'!$A$1:$W$352,10,FALSE) = "*","*",IF(VLOOKUP(D59,'Antipsychotic Meds'!$A$1:$W$352,10,FALSE) = "---","---", VLOOKUP(D59,'Antipsychotic Meds'!$A$1:$W$352,10,FALSE)/100))</f>
        <v>8.8607600000000009E-2</v>
      </c>
      <c r="X59" s="35">
        <f>IF(VLOOKUP(D59,'Antipsychotic Meds'!$A$1:$W$352,12,FALSE) = "*","*",IF(VLOOKUP(D59,'Antipsychotic Meds'!$A$1:$W$352,12,FALSE) = "---","---", VLOOKUP(D59,'Antipsychotic Meds'!$A$1:$W$352,12,FALSE)/100))</f>
        <v>0.10958899999999999</v>
      </c>
      <c r="Y59" s="35">
        <f>IF(VLOOKUP(D59,'Antipsychotic Meds'!$A$1:$W$352,14,FALSE) = "*","*",IF(VLOOKUP(D59,'Antipsychotic Meds'!$A$1:$W$352,14,FALSE) = "---","---", VLOOKUP(D59,'Antipsychotic Meds'!$A$1:$W$352,14,FALSE)/100))</f>
        <v>0.11688309999999999</v>
      </c>
      <c r="Z59" s="35">
        <f>IF(VLOOKUP(D59,'Antipsychotic Meds'!$A$1:$W$352,16,FALSE) = "*","*",IF(VLOOKUP(D59,'Antipsychotic Meds'!$A$1:$W$352,16,FALSE) = "---","---", VLOOKUP(D59,'Antipsychotic Meds'!$A$1:$W$352,16,FALSE)/100))</f>
        <v>8.1081100000000003E-2</v>
      </c>
      <c r="AA59" s="35">
        <f t="shared" si="20"/>
        <v>9.9040199999999995E-2</v>
      </c>
      <c r="AB59" s="49" t="str">
        <f t="shared" si="31"/>
        <v>Y</v>
      </c>
      <c r="AC59" s="35">
        <f>IF(VLOOKUP(D59,'Pressure Ulcers'!$A$1:$W$352,10,FALSE) = "*","*",IF(VLOOKUP(D59,'Pressure Ulcers'!$A$1:$W$352,10,FALSE) = "---","---", VLOOKUP(D59,'Pressure Ulcers'!$A$1:$W$352,10,FALSE)/100))</f>
        <v>5.5555599999999997E-2</v>
      </c>
      <c r="AD59" s="35">
        <f>IF(VLOOKUP(D59,'Pressure Ulcers'!$A$1:$W$352,12,FALSE) = "*","*",IF(VLOOKUP(D59,'Pressure Ulcers'!$A$1:$W$352,12,FALSE) = "---","---", VLOOKUP(D59,'Pressure Ulcers'!$A$1:$W$352,12,FALSE)/100))</f>
        <v>9.3023299999999989E-2</v>
      </c>
      <c r="AE59" s="35">
        <f>IF(VLOOKUP(D59,'Pressure Ulcers'!$A$1:$W$352,14,FALSE) = "*","*",IF(VLOOKUP(D59,'Pressure Ulcers'!$A$1:$W$352,14,FALSE) = "---","---", VLOOKUP(D59,'Pressure Ulcers'!$A$1:$W$352,14,FALSE)/100))</f>
        <v>0.15555559999999999</v>
      </c>
      <c r="AF59" s="35">
        <f>IF(VLOOKUP(D59,'Pressure Ulcers'!$A$1:$W$352,16,FALSE) = "*","*",IF(VLOOKUP(D59,'Pressure Ulcers'!$A$1:$W$352,16,FALSE) = "---","---", VLOOKUP(D59,'Pressure Ulcers'!$A$1:$W$352,16,FALSE)/100))</f>
        <v>0.11764709999999999</v>
      </c>
      <c r="AG59" s="35">
        <f t="shared" si="22"/>
        <v>0.10544539999999999</v>
      </c>
      <c r="AH59" s="49" t="str">
        <f t="shared" si="32"/>
        <v>N</v>
      </c>
      <c r="AI59" s="35">
        <f>IF(VLOOKUP(D59,Influenza!$A$1:$W$352,10,FALSE) = "*","*",IF(VLOOKUP(D59,Influenza!$A$1:$W$352,10,FALSE) = "---","---", VLOOKUP(D59,Influenza!$A$1:$W$352,10,FALSE)/100))</f>
        <v>1</v>
      </c>
      <c r="AJ59" s="35">
        <f>IF(VLOOKUP(D59,Influenza!$A$1:$W$352,12,FALSE) = "*","*",IF(VLOOKUP(D59,Influenza!$A$1:$W$352,12,FALSE) = "---","---", VLOOKUP(D59,Influenza!$A$1:$W$352,12,FALSE)/100))</f>
        <v>1</v>
      </c>
      <c r="AK59" s="35">
        <f>IF(VLOOKUP(D59,Influenza!$A$1:$W$352,14,FALSE) = "*","*",IF(VLOOKUP(D59,Influenza!$A$1:$W$352,14,FALSE) = "---","---", VLOOKUP(D59,Influenza!$A$1:$W$352,14,FALSE)/100))</f>
        <v>0.90588234999999995</v>
      </c>
      <c r="AL59" s="35">
        <f>IF(VLOOKUP(D59,Influenza!$A$1:$W$352,16,FALSE) = "*","*",IF(VLOOKUP(D59,Influenza!$A$1:$W$352,16,FALSE) = "---","---", VLOOKUP(D59,Influenza!$A$1:$W$352,16,FALSE)/100))</f>
        <v>0.90588234999999995</v>
      </c>
      <c r="AM59" s="35">
        <f t="shared" si="24"/>
        <v>0.95294117499999986</v>
      </c>
      <c r="AN59" s="49" t="str">
        <f t="shared" si="33"/>
        <v>N</v>
      </c>
      <c r="AO59" s="35">
        <f>IF(VLOOKUP(D59,'hospitalizations per 1000'!$A$1:$Q$352,10,FALSE) = "*","*",IF(VLOOKUP(D59,'hospitalizations per 1000'!$A$1:$Q$352,10,FALSE) = "---","---", VLOOKUP(D59,'hospitalizations per 1000'!$A$1:$Q$352,10,FALSE)/100))</f>
        <v>1.7736950000000001E-2</v>
      </c>
      <c r="AP59" s="43" t="str">
        <f t="shared" si="34"/>
        <v>N</v>
      </c>
      <c r="AQ59" s="50" t="s">
        <v>1570</v>
      </c>
      <c r="AR59" s="50">
        <v>0.78</v>
      </c>
      <c r="AS59" s="49" t="str">
        <f t="shared" si="35"/>
        <v>Y</v>
      </c>
      <c r="AT59" s="97">
        <f t="shared" ref="AT59:AT69" si="36">COUNTIF($P59:$AS59,"=Y")</f>
        <v>4</v>
      </c>
    </row>
    <row r="60" spans="1:46" s="39" customFormat="1" x14ac:dyDescent="0.3">
      <c r="A60" s="19">
        <f t="shared" si="15"/>
        <v>55</v>
      </c>
      <c r="B60" s="52" t="s">
        <v>282</v>
      </c>
      <c r="C60" s="51"/>
      <c r="D60" s="56">
        <v>315222</v>
      </c>
      <c r="E60" s="59" t="s">
        <v>33</v>
      </c>
      <c r="F60" s="54" t="s">
        <v>1557</v>
      </c>
      <c r="G60" s="54" t="e">
        <f>IF(COUNTIF(#REF!,"SFF Candidate")&gt;=1,"Y",
IF(COUNTIF(#REF!,"SFF")&gt;=1,"Y","N"))</f>
        <v>#REF!</v>
      </c>
      <c r="H60" s="48" t="e">
        <f>IF(OR(#REF!=1,#REF!= 1,#REF!=
1,#REF!= 1,#REF!=
1,#REF!= 1,#REF!=
1,#REF!= 1,#REF!=
1,#REF!= 1,#REF!=
1,#REF!= 1),"Y","N")</f>
        <v>#REF!</v>
      </c>
      <c r="I60" s="48" t="s">
        <v>662</v>
      </c>
      <c r="J60" s="54" t="s">
        <v>1570</v>
      </c>
      <c r="K60" s="35">
        <f>IF(VLOOKUP(D60,'Physically Restrained'!$A$1:$W$352,10,FALSE) = "*","*",IF(VLOOKUP(D60,'Physically Restrained'!$A$1:$W$352,10,FALSE) = "---","---", VLOOKUP(D60,'Physically Restrained'!$A$1:$W$352,10,FALSE)/100))</f>
        <v>0</v>
      </c>
      <c r="L60" s="35">
        <f>IF(VLOOKUP(D60,'Physically Restrained'!$A$1:$W$352,12,FALSE) = "*","*",IF(VLOOKUP(D60,'Physically Restrained'!$A$1:$W$352,12,FALSE) = "---","---", VLOOKUP(D60,'Physically Restrained'!$A$1:$W$352,12,FALSE)/100))</f>
        <v>0</v>
      </c>
      <c r="M60" s="35">
        <f>IF(VLOOKUP(D60,'Physically Restrained'!$A$1:$W$352,14,FALSE) = "*","*",IF(VLOOKUP(D60,'Physically Restrained'!$A$1:$W$352,14,FALSE) = "---","---", VLOOKUP(D60,'Physically Restrained'!$A$1:$W$352,14,FALSE)/100))</f>
        <v>0</v>
      </c>
      <c r="N60" s="35">
        <f>IF(VLOOKUP(D60,'Physically Restrained'!$A$1:$W$352,16,FALSE) = "*","*",IF(VLOOKUP(D60,'Physically Restrained'!$A$1:$W$352,16,FALSE) = "---","---", VLOOKUP(D60,'Physically Restrained'!$A$1:$W$352,16,FALSE)/100))</f>
        <v>0</v>
      </c>
      <c r="O60" s="35">
        <f t="shared" si="16"/>
        <v>0</v>
      </c>
      <c r="P60" s="49" t="str">
        <f t="shared" si="29"/>
        <v>Y</v>
      </c>
      <c r="Q60" s="35">
        <f>IF(VLOOKUP(D60,'Falls with Major Injuries'!$A$1:$W$352,10,FALSE) = "*","*",IF(VLOOKUP(D60,'Falls with Major Injuries'!$A$1:$W$352,10,FALSE) = "---","---", VLOOKUP(D60,'Falls with Major Injuries'!$A$1:$W$352,10,FALSE)/100))</f>
        <v>2.8985500000000001E-2</v>
      </c>
      <c r="R60" s="35">
        <f>IF(VLOOKUP(D60,'Falls with Major Injuries'!$A$1:$W$352,12,FALSE) = "*","*",IF(VLOOKUP(D60,'Falls with Major Injuries'!$A$1:$W$352,12,FALSE) = "---","---", VLOOKUP(D60,'Falls with Major Injuries'!$A$1:$W$352,12,FALSE)/100))</f>
        <v>3.0303E-2</v>
      </c>
      <c r="S60" s="35">
        <f>IF(VLOOKUP(D60,'Falls with Major Injuries'!$A$1:$W$352,14,FALSE) = "*","*",IF(VLOOKUP(D60,'Falls with Major Injuries'!$A$1:$W$352,14,FALSE) = "---","---", VLOOKUP(D60,'Falls with Major Injuries'!$A$1:$W$352,14,FALSE)/100))</f>
        <v>2.9850699999999997E-2</v>
      </c>
      <c r="T60" s="35">
        <f>IF(VLOOKUP(D60,'Falls with Major Injuries'!$A$1:$W$352,16,FALSE) = "*","*",IF(VLOOKUP(D60,'Falls with Major Injuries'!$A$1:$W$352,16,FALSE) = "---","---", VLOOKUP(D60,'Falls with Major Injuries'!$A$1:$W$352,16,FALSE)/100))</f>
        <v>0</v>
      </c>
      <c r="U60" s="35">
        <f t="shared" si="18"/>
        <v>2.22848E-2</v>
      </c>
      <c r="V60" s="49" t="str">
        <f t="shared" si="30"/>
        <v>Y</v>
      </c>
      <c r="W60" s="35">
        <f>IF(VLOOKUP(D60,'Antipsychotic Meds'!$A$1:$W$352,10,FALSE) = "*","*",IF(VLOOKUP(D60,'Antipsychotic Meds'!$A$1:$W$352,10,FALSE) = "---","---", VLOOKUP(D60,'Antipsychotic Meds'!$A$1:$W$352,10,FALSE)/100))</f>
        <v>0.11940300000000001</v>
      </c>
      <c r="X60" s="35">
        <f>IF(VLOOKUP(D60,'Antipsychotic Meds'!$A$1:$W$352,12,FALSE) = "*","*",IF(VLOOKUP(D60,'Antipsychotic Meds'!$A$1:$W$352,12,FALSE) = "---","---", VLOOKUP(D60,'Antipsychotic Meds'!$A$1:$W$352,12,FALSE)/100))</f>
        <v>0.125</v>
      </c>
      <c r="Y60" s="35">
        <f>IF(VLOOKUP(D60,'Antipsychotic Meds'!$A$1:$W$352,14,FALSE) = "*","*",IF(VLOOKUP(D60,'Antipsychotic Meds'!$A$1:$W$352,14,FALSE) = "---","---", VLOOKUP(D60,'Antipsychotic Meds'!$A$1:$W$352,14,FALSE)/100))</f>
        <v>0.12307689999999999</v>
      </c>
      <c r="Z60" s="35">
        <f>IF(VLOOKUP(D60,'Antipsychotic Meds'!$A$1:$W$352,16,FALSE) = "*","*",IF(VLOOKUP(D60,'Antipsychotic Meds'!$A$1:$W$352,16,FALSE) = "---","---", VLOOKUP(D60,'Antipsychotic Meds'!$A$1:$W$352,16,FALSE)/100))</f>
        <v>8.9552200000000012E-2</v>
      </c>
      <c r="AA60" s="35">
        <f t="shared" si="20"/>
        <v>0.114258025</v>
      </c>
      <c r="AB60" s="49" t="str">
        <f t="shared" si="31"/>
        <v>N</v>
      </c>
      <c r="AC60" s="35">
        <f>IF(VLOOKUP(D60,'Pressure Ulcers'!$A$1:$W$352,10,FALSE) = "*","*",IF(VLOOKUP(D60,'Pressure Ulcers'!$A$1:$W$352,10,FALSE) = "---","---", VLOOKUP(D60,'Pressure Ulcers'!$A$1:$W$352,10,FALSE)/100))</f>
        <v>0.1111111</v>
      </c>
      <c r="AD60" s="35">
        <f>IF(VLOOKUP(D60,'Pressure Ulcers'!$A$1:$W$352,12,FALSE) = "*","*",IF(VLOOKUP(D60,'Pressure Ulcers'!$A$1:$W$352,12,FALSE) = "---","---", VLOOKUP(D60,'Pressure Ulcers'!$A$1:$W$352,12,FALSE)/100))</f>
        <v>7.4999999999999997E-2</v>
      </c>
      <c r="AE60" s="35">
        <f>IF(VLOOKUP(D60,'Pressure Ulcers'!$A$1:$W$352,14,FALSE) = "*","*",IF(VLOOKUP(D60,'Pressure Ulcers'!$A$1:$W$352,14,FALSE) = "---","---", VLOOKUP(D60,'Pressure Ulcers'!$A$1:$W$352,14,FALSE)/100))</f>
        <v>0.1</v>
      </c>
      <c r="AF60" s="35">
        <f>IF(VLOOKUP(D60,'Pressure Ulcers'!$A$1:$W$352,16,FALSE) = "*","*",IF(VLOOKUP(D60,'Pressure Ulcers'!$A$1:$W$352,16,FALSE) = "---","---", VLOOKUP(D60,'Pressure Ulcers'!$A$1:$W$352,16,FALSE)/100))</f>
        <v>6.9767400000000007E-2</v>
      </c>
      <c r="AG60" s="35">
        <f t="shared" si="22"/>
        <v>8.8969624999999997E-2</v>
      </c>
      <c r="AH60" s="49" t="str">
        <f t="shared" si="32"/>
        <v>N</v>
      </c>
      <c r="AI60" s="35">
        <f>IF(VLOOKUP(D60,Influenza!$A$1:$W$352,10,FALSE) = "*","*",IF(VLOOKUP(D60,Influenza!$A$1:$W$352,10,FALSE) = "---","---", VLOOKUP(D60,Influenza!$A$1:$W$352,10,FALSE)/100))</f>
        <v>0.98666667000000008</v>
      </c>
      <c r="AJ60" s="35">
        <f>IF(VLOOKUP(D60,Influenza!$A$1:$W$352,12,FALSE) = "*","*",IF(VLOOKUP(D60,Influenza!$A$1:$W$352,12,FALSE) = "---","---", VLOOKUP(D60,Influenza!$A$1:$W$352,12,FALSE)/100))</f>
        <v>0.98666667000000008</v>
      </c>
      <c r="AK60" s="35">
        <f>IF(VLOOKUP(D60,Influenza!$A$1:$W$352,14,FALSE) = "*","*",IF(VLOOKUP(D60,Influenza!$A$1:$W$352,14,FALSE) = "---","---", VLOOKUP(D60,Influenza!$A$1:$W$352,14,FALSE)/100))</f>
        <v>0.98611110999999996</v>
      </c>
      <c r="AL60" s="35">
        <f>IF(VLOOKUP(D60,Influenza!$A$1:$W$352,16,FALSE) = "*","*",IF(VLOOKUP(D60,Influenza!$A$1:$W$352,16,FALSE) = "---","---", VLOOKUP(D60,Influenza!$A$1:$W$352,16,FALSE)/100))</f>
        <v>0.98611110999999996</v>
      </c>
      <c r="AM60" s="35">
        <f t="shared" si="24"/>
        <v>0.98638889000000007</v>
      </c>
      <c r="AN60" s="49" t="str">
        <f t="shared" si="33"/>
        <v>Y</v>
      </c>
      <c r="AO60" s="35">
        <f>IF(VLOOKUP(D60,'hospitalizations per 1000'!$A$1:$Q$352,10,FALSE) = "*","*",IF(VLOOKUP(D60,'hospitalizations per 1000'!$A$1:$Q$352,10,FALSE) = "---","---", VLOOKUP(D60,'hospitalizations per 1000'!$A$1:$Q$352,10,FALSE)/100))</f>
        <v>2.875778E-2</v>
      </c>
      <c r="AP60" s="43" t="str">
        <f t="shared" si="34"/>
        <v>N</v>
      </c>
      <c r="AQ60" s="50" t="s">
        <v>1570</v>
      </c>
      <c r="AR60" s="50">
        <v>0.9</v>
      </c>
      <c r="AS60" s="49" t="str">
        <f t="shared" si="35"/>
        <v>Y</v>
      </c>
      <c r="AT60" s="97">
        <f t="shared" si="36"/>
        <v>4</v>
      </c>
    </row>
    <row r="61" spans="1:46" x14ac:dyDescent="0.3">
      <c r="A61" s="19">
        <f t="shared" si="15"/>
        <v>56</v>
      </c>
      <c r="B61" s="52" t="s">
        <v>283</v>
      </c>
      <c r="C61" s="51"/>
      <c r="D61" s="56">
        <v>315507</v>
      </c>
      <c r="E61" s="59" t="s">
        <v>165</v>
      </c>
      <c r="F61" s="54" t="s">
        <v>1557</v>
      </c>
      <c r="G61" s="54" t="e">
        <f>IF(COUNTIF(#REF!,"SFF Candidate")&gt;=1,"Y",
IF(COUNTIF(#REF!,"SFF")&gt;=1,"Y","N"))</f>
        <v>#REF!</v>
      </c>
      <c r="H61" s="48" t="e">
        <f>IF(OR(#REF!=1,#REF!= 1,#REF!=
1,#REF!= 1,#REF!=
1,#REF!= 1,#REF!=
1,#REF!= 1,#REF!=
1,#REF!= 1,#REF!=
1,#REF!= 1),"Y","N")</f>
        <v>#REF!</v>
      </c>
      <c r="I61" s="48" t="s">
        <v>662</v>
      </c>
      <c r="J61" s="54" t="s">
        <v>1570</v>
      </c>
      <c r="K61" s="35" t="str">
        <f>IF(VLOOKUP(D61,'Physically Restrained'!$A$1:$W$352,10,FALSE) = "*","*",IF(VLOOKUP(D61,'Physically Restrained'!$A$1:$W$352,10,FALSE) = "---","---", VLOOKUP(D61,'Physically Restrained'!$A$1:$W$352,10,FALSE)/100))</f>
        <v>*</v>
      </c>
      <c r="L61" s="35" t="str">
        <f>IF(VLOOKUP(D61,'Physically Restrained'!$A$1:$W$352,12,FALSE) = "*","*",IF(VLOOKUP(D61,'Physically Restrained'!$A$1:$W$352,12,FALSE) = "---","---", VLOOKUP(D61,'Physically Restrained'!$A$1:$W$352,12,FALSE)/100))</f>
        <v>*</v>
      </c>
      <c r="M61" s="35" t="str">
        <f>IF(VLOOKUP(D61,'Physically Restrained'!$A$1:$W$352,14,FALSE) = "*","*",IF(VLOOKUP(D61,'Physically Restrained'!$A$1:$W$352,14,FALSE) = "---","---", VLOOKUP(D61,'Physically Restrained'!$A$1:$W$352,14,FALSE)/100))</f>
        <v>*</v>
      </c>
      <c r="N61" s="35" t="str">
        <f>IF(VLOOKUP(D61,'Physically Restrained'!$A$1:$W$352,16,FALSE) = "*","*",IF(VLOOKUP(D61,'Physically Restrained'!$A$1:$W$352,16,FALSE) = "---","---", VLOOKUP(D61,'Physically Restrained'!$A$1:$W$352,16,FALSE)/100))</f>
        <v>*</v>
      </c>
      <c r="O61" s="35" t="str">
        <f t="shared" si="16"/>
        <v>*</v>
      </c>
      <c r="P61" s="49" t="s">
        <v>662</v>
      </c>
      <c r="Q61" s="35" t="str">
        <f>IF(VLOOKUP(D61,'Falls with Major Injuries'!$A$1:$W$352,10,FALSE) = "*","*",IF(VLOOKUP(D61,'Falls with Major Injuries'!$A$1:$W$352,10,FALSE) = "---","---", VLOOKUP(D61,'Falls with Major Injuries'!$A$1:$W$352,10,FALSE)/100))</f>
        <v>*</v>
      </c>
      <c r="R61" s="35" t="str">
        <f>IF(VLOOKUP(D61,'Falls with Major Injuries'!$A$1:$W$352,12,FALSE) = "*","*",IF(VLOOKUP(D61,'Falls with Major Injuries'!$A$1:$W$352,12,FALSE) = "---","---", VLOOKUP(D61,'Falls with Major Injuries'!$A$1:$W$352,12,FALSE)/100))</f>
        <v>*</v>
      </c>
      <c r="S61" s="35" t="str">
        <f>IF(VLOOKUP(D61,'Falls with Major Injuries'!$A$1:$W$352,14,FALSE) = "*","*",IF(VLOOKUP(D61,'Falls with Major Injuries'!$A$1:$W$352,14,FALSE) = "---","---", VLOOKUP(D61,'Falls with Major Injuries'!$A$1:$W$352,14,FALSE)/100))</f>
        <v>*</v>
      </c>
      <c r="T61" s="35" t="str">
        <f>IF(VLOOKUP(D61,'Falls with Major Injuries'!$A$1:$W$352,16,FALSE) = "*","*",IF(VLOOKUP(D61,'Falls with Major Injuries'!$A$1:$W$352,16,FALSE) = "---","---", VLOOKUP(D61,'Falls with Major Injuries'!$A$1:$W$352,16,FALSE)/100))</f>
        <v>*</v>
      </c>
      <c r="U61" s="35" t="str">
        <f t="shared" si="18"/>
        <v>*</v>
      </c>
      <c r="V61" s="49" t="s">
        <v>662</v>
      </c>
      <c r="W61" s="35" t="str">
        <f>IF(VLOOKUP(D61,'Antipsychotic Meds'!$A$1:$W$352,10,FALSE) = "*","*",IF(VLOOKUP(D61,'Antipsychotic Meds'!$A$1:$W$352,10,FALSE) = "---","---", VLOOKUP(D61,'Antipsychotic Meds'!$A$1:$W$352,10,FALSE)/100))</f>
        <v>*</v>
      </c>
      <c r="X61" s="35" t="str">
        <f>IF(VLOOKUP(D61,'Antipsychotic Meds'!$A$1:$W$352,12,FALSE) = "*","*",IF(VLOOKUP(D61,'Antipsychotic Meds'!$A$1:$W$352,12,FALSE) = "---","---", VLOOKUP(D61,'Antipsychotic Meds'!$A$1:$W$352,12,FALSE)/100))</f>
        <v>*</v>
      </c>
      <c r="Y61" s="35" t="str">
        <f>IF(VLOOKUP(D61,'Antipsychotic Meds'!$A$1:$W$352,14,FALSE) = "*","*",IF(VLOOKUP(D61,'Antipsychotic Meds'!$A$1:$W$352,14,FALSE) = "---","---", VLOOKUP(D61,'Antipsychotic Meds'!$A$1:$W$352,14,FALSE)/100))</f>
        <v>*</v>
      </c>
      <c r="Z61" s="35" t="str">
        <f>IF(VLOOKUP(D61,'Antipsychotic Meds'!$A$1:$W$352,16,FALSE) = "*","*",IF(VLOOKUP(D61,'Antipsychotic Meds'!$A$1:$W$352,16,FALSE) = "---","---", VLOOKUP(D61,'Antipsychotic Meds'!$A$1:$W$352,16,FALSE)/100))</f>
        <v>*</v>
      </c>
      <c r="AA61" s="35" t="str">
        <f t="shared" si="20"/>
        <v>*</v>
      </c>
      <c r="AB61" s="49" t="s">
        <v>662</v>
      </c>
      <c r="AC61" s="35" t="str">
        <f>IF(VLOOKUP(D61,'Pressure Ulcers'!$A$1:$W$352,10,FALSE) = "*","*",IF(VLOOKUP(D61,'Pressure Ulcers'!$A$1:$W$352,10,FALSE) = "---","---", VLOOKUP(D61,'Pressure Ulcers'!$A$1:$W$352,10,FALSE)/100))</f>
        <v>*</v>
      </c>
      <c r="AD61" s="35" t="str">
        <f>IF(VLOOKUP(D61,'Pressure Ulcers'!$A$1:$W$352,12,FALSE) = "*","*",IF(VLOOKUP(D61,'Pressure Ulcers'!$A$1:$W$352,12,FALSE) = "---","---", VLOOKUP(D61,'Pressure Ulcers'!$A$1:$W$352,12,FALSE)/100))</f>
        <v>*</v>
      </c>
      <c r="AE61" s="35" t="str">
        <f>IF(VLOOKUP(D61,'Pressure Ulcers'!$A$1:$W$352,14,FALSE) = "*","*",IF(VLOOKUP(D61,'Pressure Ulcers'!$A$1:$W$352,14,FALSE) = "---","---", VLOOKUP(D61,'Pressure Ulcers'!$A$1:$W$352,14,FALSE)/100))</f>
        <v>*</v>
      </c>
      <c r="AF61" s="35" t="str">
        <f>IF(VLOOKUP(D61,'Pressure Ulcers'!$A$1:$W$352,16,FALSE) = "*","*",IF(VLOOKUP(D61,'Pressure Ulcers'!$A$1:$W$352,16,FALSE) = "---","---", VLOOKUP(D61,'Pressure Ulcers'!$A$1:$W$352,16,FALSE)/100))</f>
        <v>*</v>
      </c>
      <c r="AG61" s="35" t="str">
        <f t="shared" si="22"/>
        <v>*</v>
      </c>
      <c r="AH61" s="49" t="s">
        <v>662</v>
      </c>
      <c r="AI61" s="35" t="str">
        <f>IF(VLOOKUP(D61,Influenza!$A$1:$W$352,10,FALSE) = "*","*",IF(VLOOKUP(D61,Influenza!$A$1:$W$352,10,FALSE) = "---","---", VLOOKUP(D61,Influenza!$A$1:$W$352,10,FALSE)/100))</f>
        <v>*</v>
      </c>
      <c r="AJ61" s="35" t="str">
        <f>IF(VLOOKUP(D61,Influenza!$A$1:$W$352,12,FALSE) = "*","*",IF(VLOOKUP(D61,Influenza!$A$1:$W$352,12,FALSE) = "---","---", VLOOKUP(D61,Influenza!$A$1:$W$352,12,FALSE)/100))</f>
        <v>*</v>
      </c>
      <c r="AK61" s="35" t="str">
        <f>IF(VLOOKUP(D61,Influenza!$A$1:$W$352,14,FALSE) = "*","*",IF(VLOOKUP(D61,Influenza!$A$1:$W$352,14,FALSE) = "---","---", VLOOKUP(D61,Influenza!$A$1:$W$352,14,FALSE)/100))</f>
        <v>*</v>
      </c>
      <c r="AL61" s="35" t="str">
        <f>IF(VLOOKUP(D61,Influenza!$A$1:$W$352,16,FALSE) = "*","*",IF(VLOOKUP(D61,Influenza!$A$1:$W$352,16,FALSE) = "---","---", VLOOKUP(D61,Influenza!$A$1:$W$352,16,FALSE)/100))</f>
        <v>*</v>
      </c>
      <c r="AM61" s="35" t="str">
        <f t="shared" si="24"/>
        <v>*</v>
      </c>
      <c r="AN61" s="49" t="s">
        <v>662</v>
      </c>
      <c r="AO61" s="35" t="str">
        <f>IF(VLOOKUP(D61,'hospitalizations per 1000'!$A$1:$Q$352,10,FALSE) = "*","*",IF(VLOOKUP(D61,'hospitalizations per 1000'!$A$1:$Q$352,10,FALSE) = "---","---", VLOOKUP(D61,'hospitalizations per 1000'!$A$1:$Q$352,10,FALSE)/100))</f>
        <v>*</v>
      </c>
      <c r="AP61" s="43" t="s">
        <v>662</v>
      </c>
      <c r="AQ61" s="50" t="s">
        <v>1571</v>
      </c>
      <c r="AR61" s="50" t="s">
        <v>1573</v>
      </c>
      <c r="AS61" s="49" t="s">
        <v>662</v>
      </c>
      <c r="AT61" s="97">
        <f t="shared" si="36"/>
        <v>0</v>
      </c>
    </row>
    <row r="62" spans="1:46" x14ac:dyDescent="0.3">
      <c r="A62" s="19">
        <f t="shared" si="15"/>
        <v>57</v>
      </c>
      <c r="B62" s="52" t="s">
        <v>1663</v>
      </c>
      <c r="C62" s="51"/>
      <c r="D62" s="56">
        <v>315288</v>
      </c>
      <c r="E62" s="59" t="s">
        <v>1664</v>
      </c>
      <c r="F62" s="54" t="s">
        <v>1557</v>
      </c>
      <c r="G62" s="54" t="e">
        <f>IF(COUNTIF(#REF!,"SFF Candidate")&gt;=1,"Y",
IF(COUNTIF(#REF!,"SFF")&gt;=1,"Y","N"))</f>
        <v>#REF!</v>
      </c>
      <c r="H62" s="48" t="e">
        <f>IF(OR(#REF!=1,#REF!= 1,#REF!=
1,#REF!= 1,#REF!=
1,#REF!= 1,#REF!=
1,#REF!= 1,#REF!=
1,#REF!= 1,#REF!=
1,#REF!= 1),"Y","N")</f>
        <v>#REF!</v>
      </c>
      <c r="I62" s="48" t="s">
        <v>662</v>
      </c>
      <c r="J62" s="54" t="s">
        <v>1570</v>
      </c>
      <c r="K62" s="35">
        <f>IF(VLOOKUP(D62,'Physically Restrained'!$A$1:$W$352,10,FALSE) = "*","*",IF(VLOOKUP(D62,'Physically Restrained'!$A$1:$W$352,10,FALSE) = "---","---", VLOOKUP(D62,'Physically Restrained'!$A$1:$W$352,10,FALSE)/100))</f>
        <v>0</v>
      </c>
      <c r="L62" s="35">
        <f>IF(VLOOKUP(D62,'Physically Restrained'!$A$1:$W$352,12,FALSE) = "*","*",IF(VLOOKUP(D62,'Physically Restrained'!$A$1:$W$352,12,FALSE) = "---","---", VLOOKUP(D62,'Physically Restrained'!$A$1:$W$352,12,FALSE)/100))</f>
        <v>0</v>
      </c>
      <c r="M62" s="35">
        <f>IF(VLOOKUP(D62,'Physically Restrained'!$A$1:$W$352,14,FALSE) = "*","*",IF(VLOOKUP(D62,'Physically Restrained'!$A$1:$W$352,14,FALSE) = "---","---", VLOOKUP(D62,'Physically Restrained'!$A$1:$W$352,14,FALSE)/100))</f>
        <v>0</v>
      </c>
      <c r="N62" s="35">
        <f>IF(VLOOKUP(D62,'Physically Restrained'!$A$1:$W$352,16,FALSE) = "*","*",IF(VLOOKUP(D62,'Physically Restrained'!$A$1:$W$352,16,FALSE) = "---","---", VLOOKUP(D62,'Physically Restrained'!$A$1:$W$352,16,FALSE)/100))</f>
        <v>0</v>
      </c>
      <c r="O62" s="35">
        <f t="shared" si="16"/>
        <v>0</v>
      </c>
      <c r="P62" s="49" t="str">
        <f t="shared" ref="P62:P73" si="37">IF(O62="*","*",IF(O62="---","---",IF(O62&lt;O$1,"Y","N")))</f>
        <v>Y</v>
      </c>
      <c r="Q62" s="35">
        <f>IF(VLOOKUP(D62,'Falls with Major Injuries'!$A$1:$W$352,10,FALSE) = "*","*",IF(VLOOKUP(D62,'Falls with Major Injuries'!$A$1:$W$352,10,FALSE) = "---","---", VLOOKUP(D62,'Falls with Major Injuries'!$A$1:$W$352,10,FALSE)/100))</f>
        <v>3.7383199999999998E-2</v>
      </c>
      <c r="R62" s="35">
        <f>IF(VLOOKUP(D62,'Falls with Major Injuries'!$A$1:$W$352,12,FALSE) = "*","*",IF(VLOOKUP(D62,'Falls with Major Injuries'!$A$1:$W$352,12,FALSE) = "---","---", VLOOKUP(D62,'Falls with Major Injuries'!$A$1:$W$352,12,FALSE)/100))</f>
        <v>0.03</v>
      </c>
      <c r="S62" s="35">
        <f>IF(VLOOKUP(D62,'Falls with Major Injuries'!$A$1:$W$352,14,FALSE) = "*","*",IF(VLOOKUP(D62,'Falls with Major Injuries'!$A$1:$W$352,14,FALSE) = "---","---", VLOOKUP(D62,'Falls with Major Injuries'!$A$1:$W$352,14,FALSE)/100))</f>
        <v>1.9607799999999998E-2</v>
      </c>
      <c r="T62" s="35">
        <f>IF(VLOOKUP(D62,'Falls with Major Injuries'!$A$1:$W$352,16,FALSE) = "*","*",IF(VLOOKUP(D62,'Falls with Major Injuries'!$A$1:$W$352,16,FALSE) = "---","---", VLOOKUP(D62,'Falls with Major Injuries'!$A$1:$W$352,16,FALSE)/100))</f>
        <v>4.3859599999999999E-2</v>
      </c>
      <c r="U62" s="35">
        <f t="shared" si="18"/>
        <v>3.2712649999999996E-2</v>
      </c>
      <c r="V62" s="49" t="str">
        <f t="shared" ref="V62:V73" si="38">IF(U62="*","*",IF(U62="---","---",IF(U62&lt;U$1,"Y","N")))</f>
        <v>N</v>
      </c>
      <c r="W62" s="35">
        <f>IF(VLOOKUP(D62,'Antipsychotic Meds'!$A$1:$W$352,10,FALSE) = "*","*",IF(VLOOKUP(D62,'Antipsychotic Meds'!$A$1:$W$352,10,FALSE) = "---","---", VLOOKUP(D62,'Antipsychotic Meds'!$A$1:$W$352,10,FALSE)/100))</f>
        <v>2.0202000000000001E-2</v>
      </c>
      <c r="X62" s="35">
        <f>IF(VLOOKUP(D62,'Antipsychotic Meds'!$A$1:$W$352,12,FALSE) = "*","*",IF(VLOOKUP(D62,'Antipsychotic Meds'!$A$1:$W$352,12,FALSE) = "---","---", VLOOKUP(D62,'Antipsychotic Meds'!$A$1:$W$352,12,FALSE)/100))</f>
        <v>3.1914899999999996E-2</v>
      </c>
      <c r="Y62" s="35">
        <f>IF(VLOOKUP(D62,'Antipsychotic Meds'!$A$1:$W$352,14,FALSE) = "*","*",IF(VLOOKUP(D62,'Antipsychotic Meds'!$A$1:$W$352,14,FALSE) = "---","---", VLOOKUP(D62,'Antipsychotic Meds'!$A$1:$W$352,14,FALSE)/100))</f>
        <v>2.0833300000000003E-2</v>
      </c>
      <c r="Z62" s="35">
        <f>IF(VLOOKUP(D62,'Antipsychotic Meds'!$A$1:$W$352,16,FALSE) = "*","*",IF(VLOOKUP(D62,'Antipsychotic Meds'!$A$1:$W$352,16,FALSE) = "---","---", VLOOKUP(D62,'Antipsychotic Meds'!$A$1:$W$352,16,FALSE)/100))</f>
        <v>3.7037E-2</v>
      </c>
      <c r="AA62" s="35">
        <f t="shared" si="20"/>
        <v>2.7496799999999998E-2</v>
      </c>
      <c r="AB62" s="49" t="str">
        <f t="shared" ref="AB62:AB73" si="39">IF(AA62="*","*",IF(AA62="---","---",IF(AA62&lt;AA$1,"Y","N")))</f>
        <v>Y</v>
      </c>
      <c r="AC62" s="35">
        <f>IF(VLOOKUP(D62,'Pressure Ulcers'!$A$1:$W$352,10,FALSE) = "*","*",IF(VLOOKUP(D62,'Pressure Ulcers'!$A$1:$W$352,10,FALSE) = "---","---", VLOOKUP(D62,'Pressure Ulcers'!$A$1:$W$352,10,FALSE)/100))</f>
        <v>0.13253009999999998</v>
      </c>
      <c r="AD62" s="35">
        <f>IF(VLOOKUP(D62,'Pressure Ulcers'!$A$1:$W$352,12,FALSE) = "*","*",IF(VLOOKUP(D62,'Pressure Ulcers'!$A$1:$W$352,12,FALSE) = "---","---", VLOOKUP(D62,'Pressure Ulcers'!$A$1:$W$352,12,FALSE)/100))</f>
        <v>0.1066667</v>
      </c>
      <c r="AE62" s="35">
        <f>IF(VLOOKUP(D62,'Pressure Ulcers'!$A$1:$W$352,14,FALSE) = "*","*",IF(VLOOKUP(D62,'Pressure Ulcers'!$A$1:$W$352,14,FALSE) = "---","---", VLOOKUP(D62,'Pressure Ulcers'!$A$1:$W$352,14,FALSE)/100))</f>
        <v>0.15584419999999999</v>
      </c>
      <c r="AF62" s="35">
        <f>IF(VLOOKUP(D62,'Pressure Ulcers'!$A$1:$W$352,16,FALSE) = "*","*",IF(VLOOKUP(D62,'Pressure Ulcers'!$A$1:$W$352,16,FALSE) = "---","---", VLOOKUP(D62,'Pressure Ulcers'!$A$1:$W$352,16,FALSE)/100))</f>
        <v>9.8765400000000003E-2</v>
      </c>
      <c r="AG62" s="35">
        <f t="shared" si="22"/>
        <v>0.12345159999999999</v>
      </c>
      <c r="AH62" s="49" t="str">
        <f>IF(AG62="*","*",IF(AG62="---","---",IF(AG62&lt;AG$1,"Y","N")))</f>
        <v>N</v>
      </c>
      <c r="AI62" s="35">
        <f>IF(VLOOKUP(D62,Influenza!$A$1:$W$352,10,FALSE) = "*","*",IF(VLOOKUP(D62,Influenza!$A$1:$W$352,10,FALSE) = "---","---", VLOOKUP(D62,Influenza!$A$1:$W$352,10,FALSE)/100))</f>
        <v>0.99047618999999998</v>
      </c>
      <c r="AJ62" s="35">
        <f>IF(VLOOKUP(D62,Influenza!$A$1:$W$352,12,FALSE) = "*","*",IF(VLOOKUP(D62,Influenza!$A$1:$W$352,12,FALSE) = "---","---", VLOOKUP(D62,Influenza!$A$1:$W$352,12,FALSE)/100))</f>
        <v>0.99047618999999998</v>
      </c>
      <c r="AK62" s="35">
        <f>IF(VLOOKUP(D62,Influenza!$A$1:$W$352,14,FALSE) = "*","*",IF(VLOOKUP(D62,Influenza!$A$1:$W$352,14,FALSE) = "---","---", VLOOKUP(D62,Influenza!$A$1:$W$352,14,FALSE)/100))</f>
        <v>1</v>
      </c>
      <c r="AL62" s="35">
        <f>IF(VLOOKUP(D62,Influenza!$A$1:$W$352,16,FALSE) = "*","*",IF(VLOOKUP(D62,Influenza!$A$1:$W$352,16,FALSE) = "---","---", VLOOKUP(D62,Influenza!$A$1:$W$352,16,FALSE)/100))</f>
        <v>1</v>
      </c>
      <c r="AM62" s="35">
        <f t="shared" si="24"/>
        <v>0.99523809499999993</v>
      </c>
      <c r="AN62" s="49" t="str">
        <f t="shared" ref="AN62:AN73" si="40">IF(AM62="*","*",IF(AM62="---","---",IF(AM62&gt;AM$1,"Y","N")))</f>
        <v>Y</v>
      </c>
      <c r="AO62" s="35">
        <f>IF(VLOOKUP(D62,'hospitalizations per 1000'!$A$1:$Q$352,10,FALSE) = "*","*",IF(VLOOKUP(D62,'hospitalizations per 1000'!$A$1:$Q$352,10,FALSE) = "---","---", VLOOKUP(D62,'hospitalizations per 1000'!$A$1:$Q$352,10,FALSE)/100))</f>
        <v>2.1418329999999999E-2</v>
      </c>
      <c r="AP62" s="43" t="str">
        <f t="shared" ref="AP62:AP73" si="41">IF(AO62="*","*",IF(AO62="---","---",IF(AO62&lt;AO$1,"Y","N")))</f>
        <v>N</v>
      </c>
      <c r="AQ62" s="50" t="s">
        <v>1570</v>
      </c>
      <c r="AR62" s="50">
        <v>1</v>
      </c>
      <c r="AS62" s="49" t="str">
        <f>IF(AR62="NS","NS",IF(AR62&gt;AR$1,"Y","N"))</f>
        <v>Y</v>
      </c>
      <c r="AT62" s="97">
        <f t="shared" si="36"/>
        <v>4</v>
      </c>
    </row>
    <row r="63" spans="1:46" x14ac:dyDescent="0.3">
      <c r="A63" s="78">
        <f t="shared" si="15"/>
        <v>58</v>
      </c>
      <c r="B63" s="79" t="s">
        <v>1639</v>
      </c>
      <c r="C63" s="80"/>
      <c r="D63" s="81">
        <v>315206</v>
      </c>
      <c r="E63" s="82" t="s">
        <v>1671</v>
      </c>
      <c r="F63" s="54" t="s">
        <v>1557</v>
      </c>
      <c r="G63" s="54" t="e">
        <f>IF(COUNTIF(#REF!,"SFF Candidate")&gt;=1,"Y",
IF(COUNTIF(#REF!,"SFF")&gt;=1,"Y","N"))</f>
        <v>#REF!</v>
      </c>
      <c r="H63" s="48" t="e">
        <f>IF(OR(#REF!=1,#REF!= 1,#REF!=
1,#REF!= 1,#REF!=
1,#REF!= 1,#REF!=
1,#REF!= 1,#REF!=
1,#REF!= 1,#REF!=
1,#REF!= 1),"Y","N")</f>
        <v>#REF!</v>
      </c>
      <c r="I63" s="48" t="s">
        <v>662</v>
      </c>
      <c r="J63" s="54" t="s">
        <v>1570</v>
      </c>
      <c r="K63" s="35">
        <f>IF(VLOOKUP(D63,'Physically Restrained'!$A$1:$W$352,10,FALSE) = "*","*",IF(VLOOKUP(D63,'Physically Restrained'!$A$1:$W$352,10,FALSE) = "---","---", VLOOKUP(D63,'Physically Restrained'!$A$1:$W$352,10,FALSE)/100))</f>
        <v>0</v>
      </c>
      <c r="L63" s="35">
        <f>IF(VLOOKUP(D63,'Physically Restrained'!$A$1:$W$352,12,FALSE) = "*","*",IF(VLOOKUP(D63,'Physically Restrained'!$A$1:$W$352,12,FALSE) = "---","---", VLOOKUP(D63,'Physically Restrained'!$A$1:$W$352,12,FALSE)/100))</f>
        <v>0</v>
      </c>
      <c r="M63" s="35">
        <f>IF(VLOOKUP(D63,'Physically Restrained'!$A$1:$W$352,14,FALSE) = "*","*",IF(VLOOKUP(D63,'Physically Restrained'!$A$1:$W$352,14,FALSE) = "---","---", VLOOKUP(D63,'Physically Restrained'!$A$1:$W$352,14,FALSE)/100))</f>
        <v>0</v>
      </c>
      <c r="N63" s="35">
        <f>IF(VLOOKUP(D63,'Physically Restrained'!$A$1:$W$352,16,FALSE) = "*","*",IF(VLOOKUP(D63,'Physically Restrained'!$A$1:$W$352,16,FALSE) = "---","---", VLOOKUP(D63,'Physically Restrained'!$A$1:$W$352,16,FALSE)/100))</f>
        <v>0</v>
      </c>
      <c r="O63" s="35">
        <f t="shared" si="16"/>
        <v>0</v>
      </c>
      <c r="P63" s="49" t="str">
        <f t="shared" si="37"/>
        <v>Y</v>
      </c>
      <c r="Q63" s="35">
        <f>IF(VLOOKUP(D63,'Falls with Major Injuries'!$A$1:$W$352,10,FALSE) = "*","*",IF(VLOOKUP(D63,'Falls with Major Injuries'!$A$1:$W$352,10,FALSE) = "---","---", VLOOKUP(D63,'Falls with Major Injuries'!$A$1:$W$352,10,FALSE)/100))</f>
        <v>1.21951E-2</v>
      </c>
      <c r="R63" s="35">
        <f>IF(VLOOKUP(D63,'Falls with Major Injuries'!$A$1:$W$352,12,FALSE) = "*","*",IF(VLOOKUP(D63,'Falls with Major Injuries'!$A$1:$W$352,12,FALSE) = "---","---", VLOOKUP(D63,'Falls with Major Injuries'!$A$1:$W$352,12,FALSE)/100))</f>
        <v>1.2345699999999999E-2</v>
      </c>
      <c r="S63" s="35">
        <f>IF(VLOOKUP(D63,'Falls with Major Injuries'!$A$1:$W$352,14,FALSE) = "*","*",IF(VLOOKUP(D63,'Falls with Major Injuries'!$A$1:$W$352,14,FALSE) = "---","---", VLOOKUP(D63,'Falls with Major Injuries'!$A$1:$W$352,14,FALSE)/100))</f>
        <v>3.2608700000000004E-2</v>
      </c>
      <c r="T63" s="35">
        <f>IF(VLOOKUP(D63,'Falls with Major Injuries'!$A$1:$W$352,16,FALSE) = "*","*",IF(VLOOKUP(D63,'Falls with Major Injuries'!$A$1:$W$352,16,FALSE) = "---","---", VLOOKUP(D63,'Falls with Major Injuries'!$A$1:$W$352,16,FALSE)/100))</f>
        <v>4.9382700000000002E-2</v>
      </c>
      <c r="U63" s="35">
        <f t="shared" si="18"/>
        <v>2.6633050000000002E-2</v>
      </c>
      <c r="V63" s="49" t="str">
        <f t="shared" si="38"/>
        <v>N</v>
      </c>
      <c r="W63" s="35">
        <f>IF(VLOOKUP(D63,'Antipsychotic Meds'!$A$1:$W$352,10,FALSE) = "*","*",IF(VLOOKUP(D63,'Antipsychotic Meds'!$A$1:$W$352,10,FALSE) = "---","---", VLOOKUP(D63,'Antipsychotic Meds'!$A$1:$W$352,10,FALSE)/100))</f>
        <v>0.10606059999999999</v>
      </c>
      <c r="X63" s="35">
        <f>IF(VLOOKUP(D63,'Antipsychotic Meds'!$A$1:$W$352,12,FALSE) = "*","*",IF(VLOOKUP(D63,'Antipsychotic Meds'!$A$1:$W$352,12,FALSE) = "---","---", VLOOKUP(D63,'Antipsychotic Meds'!$A$1:$W$352,12,FALSE)/100))</f>
        <v>0.1612903</v>
      </c>
      <c r="Y63" s="35">
        <f>IF(VLOOKUP(D63,'Antipsychotic Meds'!$A$1:$W$352,14,FALSE) = "*","*",IF(VLOOKUP(D63,'Antipsychotic Meds'!$A$1:$W$352,14,FALSE) = "---","---", VLOOKUP(D63,'Antipsychotic Meds'!$A$1:$W$352,14,FALSE)/100))</f>
        <v>0.17460319999999999</v>
      </c>
      <c r="Z63" s="35">
        <f>IF(VLOOKUP(D63,'Antipsychotic Meds'!$A$1:$W$352,16,FALSE) = "*","*",IF(VLOOKUP(D63,'Antipsychotic Meds'!$A$1:$W$352,16,FALSE) = "---","---", VLOOKUP(D63,'Antipsychotic Meds'!$A$1:$W$352,16,FALSE)/100))</f>
        <v>0.13207549999999998</v>
      </c>
      <c r="AA63" s="35">
        <f t="shared" si="20"/>
        <v>0.14350740000000001</v>
      </c>
      <c r="AB63" s="49" t="str">
        <f t="shared" si="39"/>
        <v>N</v>
      </c>
      <c r="AC63" s="35" t="str">
        <f>IF(VLOOKUP(D63,'Pressure Ulcers'!$A$1:$W$352,10,FALSE) = "*","*",IF(VLOOKUP(D63,'Pressure Ulcers'!$A$1:$W$352,10,FALSE) = "---","---", VLOOKUP(D63,'Pressure Ulcers'!$A$1:$W$352,10,FALSE)/100))</f>
        <v>*</v>
      </c>
      <c r="AD63" s="35" t="str">
        <f>IF(VLOOKUP(D63,'Pressure Ulcers'!$A$1:$W$352,12,FALSE) = "*","*",IF(VLOOKUP(D63,'Pressure Ulcers'!$A$1:$W$352,12,FALSE) = "---","---", VLOOKUP(D63,'Pressure Ulcers'!$A$1:$W$352,12,FALSE)/100))</f>
        <v>*</v>
      </c>
      <c r="AE63" s="35">
        <f>IF(VLOOKUP(D63,'Pressure Ulcers'!$A$1:$W$352,14,FALSE) = "*","*",IF(VLOOKUP(D63,'Pressure Ulcers'!$A$1:$W$352,14,FALSE) = "---","---", VLOOKUP(D63,'Pressure Ulcers'!$A$1:$W$352,14,FALSE)/100))</f>
        <v>0.08</v>
      </c>
      <c r="AF63" s="35">
        <f>IF(VLOOKUP(D63,'Pressure Ulcers'!$A$1:$W$352,16,FALSE) = "*","*",IF(VLOOKUP(D63,'Pressure Ulcers'!$A$1:$W$352,16,FALSE) = "---","---", VLOOKUP(D63,'Pressure Ulcers'!$A$1:$W$352,16,FALSE)/100))</f>
        <v>7.1428599999999995E-2</v>
      </c>
      <c r="AG63" s="35">
        <f t="shared" si="22"/>
        <v>7.5714299999999998E-2</v>
      </c>
      <c r="AH63" s="49" t="str">
        <f>IF(AG63="*","*",IF(AG63="---","---",IF(AG63&lt;AG$1,"Y","N")))</f>
        <v>Y</v>
      </c>
      <c r="AI63" s="35">
        <f>IF(VLOOKUP(D63,Influenza!$A$1:$W$352,10,FALSE) = "*","*",IF(VLOOKUP(D63,Influenza!$A$1:$W$352,10,FALSE) = "---","---", VLOOKUP(D63,Influenza!$A$1:$W$352,10,FALSE)/100))</f>
        <v>1</v>
      </c>
      <c r="AJ63" s="35">
        <f>IF(VLOOKUP(D63,Influenza!$A$1:$W$352,12,FALSE) = "*","*",IF(VLOOKUP(D63,Influenza!$A$1:$W$352,12,FALSE) = "---","---", VLOOKUP(D63,Influenza!$A$1:$W$352,12,FALSE)/100))</f>
        <v>1</v>
      </c>
      <c r="AK63" s="35">
        <f>IF(VLOOKUP(D63,Influenza!$A$1:$W$352,14,FALSE) = "*","*",IF(VLOOKUP(D63,Influenza!$A$1:$W$352,14,FALSE) = "---","---", VLOOKUP(D63,Influenza!$A$1:$W$352,14,FALSE)/100))</f>
        <v>0.81052632000000002</v>
      </c>
      <c r="AL63" s="35">
        <f>IF(VLOOKUP(D63,Influenza!$A$1:$W$352,16,FALSE) = "*","*",IF(VLOOKUP(D63,Influenza!$A$1:$W$352,16,FALSE) = "---","---", VLOOKUP(D63,Influenza!$A$1:$W$352,16,FALSE)/100))</f>
        <v>0.81052632000000002</v>
      </c>
      <c r="AM63" s="35">
        <f t="shared" si="24"/>
        <v>0.90526316000000007</v>
      </c>
      <c r="AN63" s="49" t="str">
        <f t="shared" si="40"/>
        <v>N</v>
      </c>
      <c r="AO63" s="35">
        <f>IF(VLOOKUP(D63,'hospitalizations per 1000'!$A$1:$Q$352,10,FALSE) = "*","*",IF(VLOOKUP(D63,'hospitalizations per 1000'!$A$1:$Q$352,10,FALSE) = "---","---", VLOOKUP(D63,'hospitalizations per 1000'!$A$1:$Q$352,10,FALSE)/100))</f>
        <v>3.2000500000000001E-2</v>
      </c>
      <c r="AP63" s="43" t="str">
        <f t="shared" si="41"/>
        <v>N</v>
      </c>
      <c r="AQ63" s="50" t="s">
        <v>1570</v>
      </c>
      <c r="AR63" s="50">
        <v>0.52499999999999991</v>
      </c>
      <c r="AS63" s="49" t="str">
        <f>IF(AR63="NS","NS",IF(AR63&gt;AR$1,"Y","N"))</f>
        <v>N</v>
      </c>
      <c r="AT63" s="97">
        <f t="shared" si="36"/>
        <v>2</v>
      </c>
    </row>
    <row r="64" spans="1:46" s="39" customFormat="1" x14ac:dyDescent="0.3">
      <c r="A64" s="19">
        <f t="shared" si="15"/>
        <v>59</v>
      </c>
      <c r="B64" s="79" t="s">
        <v>285</v>
      </c>
      <c r="C64" s="51"/>
      <c r="D64" s="56">
        <v>315252</v>
      </c>
      <c r="E64" s="59" t="s">
        <v>166</v>
      </c>
      <c r="F64" s="54" t="s">
        <v>1557</v>
      </c>
      <c r="G64" s="54" t="e">
        <f>IF(COUNTIF(#REF!,"SFF Candidate")&gt;=1,"Y",
IF(COUNTIF(#REF!,"SFF")&gt;=1,"Y","N"))</f>
        <v>#REF!</v>
      </c>
      <c r="H64" s="48" t="e">
        <f>IF(OR(#REF!=1,#REF!= 1,#REF!=
1,#REF!= 1,#REF!=
1,#REF!= 1,#REF!=
1,#REF!= 1,#REF!=
1,#REF!= 1,#REF!=
1,#REF!= 1),"Y","N")</f>
        <v>#REF!</v>
      </c>
      <c r="I64" s="73" t="s">
        <v>662</v>
      </c>
      <c r="J64" s="54" t="s">
        <v>1570</v>
      </c>
      <c r="K64" s="35">
        <f>IF(VLOOKUP(D64,'Physically Restrained'!$A$1:$W$352,10,FALSE) = "*","*",IF(VLOOKUP(D64,'Physically Restrained'!$A$1:$W$352,10,FALSE) = "---","---", VLOOKUP(D64,'Physically Restrained'!$A$1:$W$352,10,FALSE)/100))</f>
        <v>0</v>
      </c>
      <c r="L64" s="35">
        <f>IF(VLOOKUP(D64,'Physically Restrained'!$A$1:$W$352,12,FALSE) = "*","*",IF(VLOOKUP(D64,'Physically Restrained'!$A$1:$W$352,12,FALSE) = "---","---", VLOOKUP(D64,'Physically Restrained'!$A$1:$W$352,12,FALSE)/100))</f>
        <v>0</v>
      </c>
      <c r="M64" s="35">
        <f>IF(VLOOKUP(D64,'Physically Restrained'!$A$1:$W$352,14,FALSE) = "*","*",IF(VLOOKUP(D64,'Physically Restrained'!$A$1:$W$352,14,FALSE) = "---","---", VLOOKUP(D64,'Physically Restrained'!$A$1:$W$352,14,FALSE)/100))</f>
        <v>0</v>
      </c>
      <c r="N64" s="35">
        <f>IF(VLOOKUP(D64,'Physically Restrained'!$A$1:$W$352,16,FALSE) = "*","*",IF(VLOOKUP(D64,'Physically Restrained'!$A$1:$W$352,16,FALSE) = "---","---", VLOOKUP(D64,'Physically Restrained'!$A$1:$W$352,16,FALSE)/100))</f>
        <v>0</v>
      </c>
      <c r="O64" s="35">
        <f t="shared" si="16"/>
        <v>0</v>
      </c>
      <c r="P64" s="49" t="str">
        <f t="shared" si="37"/>
        <v>Y</v>
      </c>
      <c r="Q64" s="35">
        <f>IF(VLOOKUP(D64,'Falls with Major Injuries'!$A$1:$W$352,10,FALSE) = "*","*",IF(VLOOKUP(D64,'Falls with Major Injuries'!$A$1:$W$352,10,FALSE) = "---","---", VLOOKUP(D64,'Falls with Major Injuries'!$A$1:$W$352,10,FALSE)/100))</f>
        <v>1.7857100000000001E-2</v>
      </c>
      <c r="R64" s="35">
        <f>IF(VLOOKUP(D64,'Falls with Major Injuries'!$A$1:$W$352,12,FALSE) = "*","*",IF(VLOOKUP(D64,'Falls with Major Injuries'!$A$1:$W$352,12,FALSE) = "---","---", VLOOKUP(D64,'Falls with Major Injuries'!$A$1:$W$352,12,FALSE)/100))</f>
        <v>1.6806700000000001E-2</v>
      </c>
      <c r="S64" s="35">
        <f>IF(VLOOKUP(D64,'Falls with Major Injuries'!$A$1:$W$352,14,FALSE) = "*","*",IF(VLOOKUP(D64,'Falls with Major Injuries'!$A$1:$W$352,14,FALSE) = "---","---", VLOOKUP(D64,'Falls with Major Injuries'!$A$1:$W$352,14,FALSE)/100))</f>
        <v>1.7699100000000002E-2</v>
      </c>
      <c r="T64" s="35">
        <f>IF(VLOOKUP(D64,'Falls with Major Injuries'!$A$1:$W$352,16,FALSE) = "*","*",IF(VLOOKUP(D64,'Falls with Major Injuries'!$A$1:$W$352,16,FALSE) = "---","---", VLOOKUP(D64,'Falls with Major Injuries'!$A$1:$W$352,16,FALSE)/100))</f>
        <v>9.0089999999999996E-3</v>
      </c>
      <c r="U64" s="35">
        <f t="shared" si="18"/>
        <v>1.5342975000000002E-2</v>
      </c>
      <c r="V64" s="49" t="str">
        <f t="shared" si="38"/>
        <v>Y</v>
      </c>
      <c r="W64" s="35">
        <f>IF(VLOOKUP(D64,'Antipsychotic Meds'!$A$1:$W$352,10,FALSE) = "*","*",IF(VLOOKUP(D64,'Antipsychotic Meds'!$A$1:$W$352,10,FALSE) = "---","---", VLOOKUP(D64,'Antipsychotic Meds'!$A$1:$W$352,10,FALSE)/100))</f>
        <v>0.17171720000000001</v>
      </c>
      <c r="X64" s="35">
        <f>IF(VLOOKUP(D64,'Antipsychotic Meds'!$A$1:$W$352,12,FALSE) = "*","*",IF(VLOOKUP(D64,'Antipsychotic Meds'!$A$1:$W$352,12,FALSE) = "---","---", VLOOKUP(D64,'Antipsychotic Meds'!$A$1:$W$352,12,FALSE)/100))</f>
        <v>0.13207549999999998</v>
      </c>
      <c r="Y64" s="35">
        <f>IF(VLOOKUP(D64,'Antipsychotic Meds'!$A$1:$W$352,14,FALSE) = "*","*",IF(VLOOKUP(D64,'Antipsychotic Meds'!$A$1:$W$352,14,FALSE) = "---","---", VLOOKUP(D64,'Antipsychotic Meds'!$A$1:$W$352,14,FALSE)/100))</f>
        <v>0.16161619999999999</v>
      </c>
      <c r="Z64" s="35">
        <f>IF(VLOOKUP(D64,'Antipsychotic Meds'!$A$1:$W$352,16,FALSE) = "*","*",IF(VLOOKUP(D64,'Antipsychotic Meds'!$A$1:$W$352,16,FALSE) = "---","---", VLOOKUP(D64,'Antipsychotic Meds'!$A$1:$W$352,16,FALSE)/100))</f>
        <v>0.12244899999999999</v>
      </c>
      <c r="AA64" s="35">
        <f t="shared" si="20"/>
        <v>0.14696447500000001</v>
      </c>
      <c r="AB64" s="49" t="str">
        <f t="shared" si="39"/>
        <v>N</v>
      </c>
      <c r="AC64" s="35">
        <f>IF(VLOOKUP(D64,'Pressure Ulcers'!$A$1:$W$352,10,FALSE) = "*","*",IF(VLOOKUP(D64,'Pressure Ulcers'!$A$1:$W$352,10,FALSE) = "---","---", VLOOKUP(D64,'Pressure Ulcers'!$A$1:$W$352,10,FALSE)/100))</f>
        <v>7.2916700000000001E-2</v>
      </c>
      <c r="AD64" s="35">
        <f>IF(VLOOKUP(D64,'Pressure Ulcers'!$A$1:$W$352,12,FALSE) = "*","*",IF(VLOOKUP(D64,'Pressure Ulcers'!$A$1:$W$352,12,FALSE) = "---","---", VLOOKUP(D64,'Pressure Ulcers'!$A$1:$W$352,12,FALSE)/100))</f>
        <v>7.2164900000000004E-2</v>
      </c>
      <c r="AE64" s="35">
        <f>IF(VLOOKUP(D64,'Pressure Ulcers'!$A$1:$W$352,14,FALSE) = "*","*",IF(VLOOKUP(D64,'Pressure Ulcers'!$A$1:$W$352,14,FALSE) = "---","---", VLOOKUP(D64,'Pressure Ulcers'!$A$1:$W$352,14,FALSE)/100))</f>
        <v>6.7415700000000009E-2</v>
      </c>
      <c r="AF64" s="35">
        <f>IF(VLOOKUP(D64,'Pressure Ulcers'!$A$1:$W$352,16,FALSE) = "*","*",IF(VLOOKUP(D64,'Pressure Ulcers'!$A$1:$W$352,16,FALSE) = "---","---", VLOOKUP(D64,'Pressure Ulcers'!$A$1:$W$352,16,FALSE)/100))</f>
        <v>0.10227270000000001</v>
      </c>
      <c r="AG64" s="35">
        <f t="shared" si="22"/>
        <v>7.8692499999999999E-2</v>
      </c>
      <c r="AH64" s="49" t="str">
        <f>IF(AG64="*","*",IF(AG64="---","---",IF(AG64&lt;AG$1,"Y","N")))</f>
        <v>Y</v>
      </c>
      <c r="AI64" s="35">
        <f>IF(VLOOKUP(D64,Influenza!$A$1:$W$352,10,FALSE) = "*","*",IF(VLOOKUP(D64,Influenza!$A$1:$W$352,10,FALSE) = "---","---", VLOOKUP(D64,Influenza!$A$1:$W$352,10,FALSE)/100))</f>
        <v>0.96268657000000002</v>
      </c>
      <c r="AJ64" s="35">
        <f>IF(VLOOKUP(D64,Influenza!$A$1:$W$352,12,FALSE) = "*","*",IF(VLOOKUP(D64,Influenza!$A$1:$W$352,12,FALSE) = "---","---", VLOOKUP(D64,Influenza!$A$1:$W$352,12,FALSE)/100))</f>
        <v>0.96268657000000002</v>
      </c>
      <c r="AK64" s="35">
        <f>IF(VLOOKUP(D64,Influenza!$A$1:$W$352,14,FALSE) = "*","*",IF(VLOOKUP(D64,Influenza!$A$1:$W$352,14,FALSE) = "---","---", VLOOKUP(D64,Influenza!$A$1:$W$352,14,FALSE)/100))</f>
        <v>0.94444444000000005</v>
      </c>
      <c r="AL64" s="35">
        <f>IF(VLOOKUP(D64,Influenza!$A$1:$W$352,16,FALSE) = "*","*",IF(VLOOKUP(D64,Influenza!$A$1:$W$352,16,FALSE) = "---","---", VLOOKUP(D64,Influenza!$A$1:$W$352,16,FALSE)/100))</f>
        <v>0.94444444000000005</v>
      </c>
      <c r="AM64" s="35">
        <f t="shared" si="24"/>
        <v>0.95356550500000004</v>
      </c>
      <c r="AN64" s="49" t="str">
        <f t="shared" si="40"/>
        <v>N</v>
      </c>
      <c r="AO64" s="35">
        <f>IF(VLOOKUP(D64,'hospitalizations per 1000'!$A$1:$Q$352,10,FALSE) = "*","*",IF(VLOOKUP(D64,'hospitalizations per 1000'!$A$1:$Q$352,10,FALSE) = "---","---", VLOOKUP(D64,'hospitalizations per 1000'!$A$1:$Q$352,10,FALSE)/100))</f>
        <v>2.4777569999999999E-2</v>
      </c>
      <c r="AP64" s="43" t="str">
        <f t="shared" si="41"/>
        <v>N</v>
      </c>
      <c r="AQ64" s="50" t="s">
        <v>1570</v>
      </c>
      <c r="AR64" s="50">
        <v>0.8</v>
      </c>
      <c r="AS64" s="49" t="str">
        <f>IF(AR64="NS","NS",IF(AR64&gt;AR$1,"Y","N"))</f>
        <v>Y</v>
      </c>
      <c r="AT64" s="97">
        <f t="shared" si="36"/>
        <v>4</v>
      </c>
    </row>
    <row r="65" spans="1:46" s="39" customFormat="1" x14ac:dyDescent="0.3">
      <c r="A65" s="19">
        <f t="shared" ref="A65:A96" si="42">ROW()-5</f>
        <v>60</v>
      </c>
      <c r="B65" s="79" t="s">
        <v>1583</v>
      </c>
      <c r="C65" s="51"/>
      <c r="D65" s="56">
        <v>315252</v>
      </c>
      <c r="E65" s="59" t="s">
        <v>1582</v>
      </c>
      <c r="F65" s="54" t="s">
        <v>1557</v>
      </c>
      <c r="G65" s="54" t="e">
        <f>IF(COUNTIF(#REF!,"SFF Candidate")&gt;=1,"Y",
IF(COUNTIF(#REF!,"SFF")&gt;=1,"Y","N"))</f>
        <v>#REF!</v>
      </c>
      <c r="H65" s="48" t="e">
        <f>IF(OR(#REF!=1,#REF!= 1,#REF!=
1,#REF!= 1,#REF!=
1,#REF!= 1,#REF!=
1,#REF!= 1,#REF!=
1,#REF!= 1,#REF!=
1,#REF!= 1),"Y","N")</f>
        <v>#REF!</v>
      </c>
      <c r="I65" s="73" t="s">
        <v>662</v>
      </c>
      <c r="J65" s="54" t="s">
        <v>1570</v>
      </c>
      <c r="K65" s="35">
        <f>IF(VLOOKUP(D65,'Physically Restrained'!$A$1:$W$352,10,FALSE) = "*","*",IF(VLOOKUP(D65,'Physically Restrained'!$A$1:$W$352,10,FALSE) = "---","---", VLOOKUP(D65,'Physically Restrained'!$A$1:$W$352,10,FALSE)/100))</f>
        <v>0</v>
      </c>
      <c r="L65" s="35">
        <f>IF(VLOOKUP(D65,'Physically Restrained'!$A$1:$W$352,12,FALSE) = "*","*",IF(VLOOKUP(D65,'Physically Restrained'!$A$1:$W$352,12,FALSE) = "---","---", VLOOKUP(D65,'Physically Restrained'!$A$1:$W$352,12,FALSE)/100))</f>
        <v>0</v>
      </c>
      <c r="M65" s="35">
        <f>IF(VLOOKUP(D65,'Physically Restrained'!$A$1:$W$352,14,FALSE) = "*","*",IF(VLOOKUP(D65,'Physically Restrained'!$A$1:$W$352,14,FALSE) = "---","---", VLOOKUP(D65,'Physically Restrained'!$A$1:$W$352,14,FALSE)/100))</f>
        <v>0</v>
      </c>
      <c r="N65" s="35">
        <f>IF(VLOOKUP(D65,'Physically Restrained'!$A$1:$W$352,16,FALSE) = "*","*",IF(VLOOKUP(D65,'Physically Restrained'!$A$1:$W$352,16,FALSE) = "---","---", VLOOKUP(D65,'Physically Restrained'!$A$1:$W$352,16,FALSE)/100))</f>
        <v>0</v>
      </c>
      <c r="O65" s="35">
        <f t="shared" ref="O65:O96" si="43">IF(COUNTIF(K65:N65,"---")&gt;=1,"---",IF(COUNTIF(K65:N65,"*")=4,"*",AVERAGE(K65:N65)))</f>
        <v>0</v>
      </c>
      <c r="P65" s="49" t="str">
        <f t="shared" si="37"/>
        <v>Y</v>
      </c>
      <c r="Q65" s="35">
        <f>IF(VLOOKUP(D65,'Falls with Major Injuries'!$A$1:$W$352,10,FALSE) = "*","*",IF(VLOOKUP(D65,'Falls with Major Injuries'!$A$1:$W$352,10,FALSE) = "---","---", VLOOKUP(D65,'Falls with Major Injuries'!$A$1:$W$352,10,FALSE)/100))</f>
        <v>1.7857100000000001E-2</v>
      </c>
      <c r="R65" s="35">
        <f>IF(VLOOKUP(D65,'Falls with Major Injuries'!$A$1:$W$352,12,FALSE) = "*","*",IF(VLOOKUP(D65,'Falls with Major Injuries'!$A$1:$W$352,12,FALSE) = "---","---", VLOOKUP(D65,'Falls with Major Injuries'!$A$1:$W$352,12,FALSE)/100))</f>
        <v>1.6806700000000001E-2</v>
      </c>
      <c r="S65" s="35">
        <f>IF(VLOOKUP(D65,'Falls with Major Injuries'!$A$1:$W$352,14,FALSE) = "*","*",IF(VLOOKUP(D65,'Falls with Major Injuries'!$A$1:$W$352,14,FALSE) = "---","---", VLOOKUP(D65,'Falls with Major Injuries'!$A$1:$W$352,14,FALSE)/100))</f>
        <v>1.7699100000000002E-2</v>
      </c>
      <c r="T65" s="35">
        <f>IF(VLOOKUP(D65,'Falls with Major Injuries'!$A$1:$W$352,16,FALSE) = "*","*",IF(VLOOKUP(D65,'Falls with Major Injuries'!$A$1:$W$352,16,FALSE) = "---","---", VLOOKUP(D65,'Falls with Major Injuries'!$A$1:$W$352,16,FALSE)/100))</f>
        <v>9.0089999999999996E-3</v>
      </c>
      <c r="U65" s="35">
        <f t="shared" ref="U65:U96" si="44">IF(COUNTIF(Q65:T65,"---")&gt;=1,"---",IF(COUNTIF(Q65:T65,"*")=4,"*",AVERAGE(Q65:T65)))</f>
        <v>1.5342975000000002E-2</v>
      </c>
      <c r="V65" s="49" t="str">
        <f t="shared" si="38"/>
        <v>Y</v>
      </c>
      <c r="W65" s="35">
        <f>IF(VLOOKUP(D65,'Antipsychotic Meds'!$A$1:$W$352,10,FALSE) = "*","*",IF(VLOOKUP(D65,'Antipsychotic Meds'!$A$1:$W$352,10,FALSE) = "---","---", VLOOKUP(D65,'Antipsychotic Meds'!$A$1:$W$352,10,FALSE)/100))</f>
        <v>0.17171720000000001</v>
      </c>
      <c r="X65" s="35">
        <f>IF(VLOOKUP(D65,'Antipsychotic Meds'!$A$1:$W$352,12,FALSE) = "*","*",IF(VLOOKUP(D65,'Antipsychotic Meds'!$A$1:$W$352,12,FALSE) = "---","---", VLOOKUP(D65,'Antipsychotic Meds'!$A$1:$W$352,12,FALSE)/100))</f>
        <v>0.13207549999999998</v>
      </c>
      <c r="Y65" s="35">
        <f>IF(VLOOKUP(D65,'Antipsychotic Meds'!$A$1:$W$352,14,FALSE) = "*","*",IF(VLOOKUP(D65,'Antipsychotic Meds'!$A$1:$W$352,14,FALSE) = "---","---", VLOOKUP(D65,'Antipsychotic Meds'!$A$1:$W$352,14,FALSE)/100))</f>
        <v>0.16161619999999999</v>
      </c>
      <c r="Z65" s="35">
        <f>IF(VLOOKUP(D65,'Antipsychotic Meds'!$A$1:$W$352,16,FALSE) = "*","*",IF(VLOOKUP(D65,'Antipsychotic Meds'!$A$1:$W$352,16,FALSE) = "---","---", VLOOKUP(D65,'Antipsychotic Meds'!$A$1:$W$352,16,FALSE)/100))</f>
        <v>0.12244899999999999</v>
      </c>
      <c r="AA65" s="35">
        <f t="shared" ref="AA65:AA96" si="45">IF(COUNTIF(W65:Z65,"---")&gt;=1,"---",IF(COUNTIF(W65:Z65,"*")=4,"*",AVERAGE(W65:Z65)))</f>
        <v>0.14696447500000001</v>
      </c>
      <c r="AB65" s="49" t="str">
        <f t="shared" si="39"/>
        <v>N</v>
      </c>
      <c r="AC65" s="35">
        <f>IF(VLOOKUP(D65,'Pressure Ulcers'!$A$1:$W$352,10,FALSE) = "*","*",IF(VLOOKUP(D65,'Pressure Ulcers'!$A$1:$W$352,10,FALSE) = "---","---", VLOOKUP(D65,'Pressure Ulcers'!$A$1:$W$352,10,FALSE)/100))</f>
        <v>7.2916700000000001E-2</v>
      </c>
      <c r="AD65" s="35">
        <f>IF(VLOOKUP(D65,'Pressure Ulcers'!$A$1:$W$352,12,FALSE) = "*","*",IF(VLOOKUP(D65,'Pressure Ulcers'!$A$1:$W$352,12,FALSE) = "---","---", VLOOKUP(D65,'Pressure Ulcers'!$A$1:$W$352,12,FALSE)/100))</f>
        <v>7.2164900000000004E-2</v>
      </c>
      <c r="AE65" s="35">
        <f>IF(VLOOKUP(D65,'Pressure Ulcers'!$A$1:$W$352,14,FALSE) = "*","*",IF(VLOOKUP(D65,'Pressure Ulcers'!$A$1:$W$352,14,FALSE) = "---","---", VLOOKUP(D65,'Pressure Ulcers'!$A$1:$W$352,14,FALSE)/100))</f>
        <v>6.7415700000000009E-2</v>
      </c>
      <c r="AF65" s="35">
        <f>IF(VLOOKUP(D65,'Pressure Ulcers'!$A$1:$W$352,16,FALSE) = "*","*",IF(VLOOKUP(D65,'Pressure Ulcers'!$A$1:$W$352,16,FALSE) = "---","---", VLOOKUP(D65,'Pressure Ulcers'!$A$1:$W$352,16,FALSE)/100))</f>
        <v>0.10227270000000001</v>
      </c>
      <c r="AG65" s="35">
        <f t="shared" ref="AG65:AG96" si="46">IF(COUNTIF(AC65:AF65,"---")&gt;=1,"---",IF(COUNTIF(AC65:AF65,"*")=4,"*",AVERAGE(AC65:AF65)))</f>
        <v>7.8692499999999999E-2</v>
      </c>
      <c r="AH65" s="49" t="str">
        <f>IF(AG65="*","*",IF(AG65="---","---",IF(AG65&lt;AG$1,"Y","N")))</f>
        <v>Y</v>
      </c>
      <c r="AI65" s="35">
        <f>IF(VLOOKUP(D65,Influenza!$A$1:$W$352,10,FALSE) = "*","*",IF(VLOOKUP(D65,Influenza!$A$1:$W$352,10,FALSE) = "---","---", VLOOKUP(D65,Influenza!$A$1:$W$352,10,FALSE)/100))</f>
        <v>0.96268657000000002</v>
      </c>
      <c r="AJ65" s="35">
        <f>IF(VLOOKUP(D65,Influenza!$A$1:$W$352,12,FALSE) = "*","*",IF(VLOOKUP(D65,Influenza!$A$1:$W$352,12,FALSE) = "---","---", VLOOKUP(D65,Influenza!$A$1:$W$352,12,FALSE)/100))</f>
        <v>0.96268657000000002</v>
      </c>
      <c r="AK65" s="35">
        <f>IF(VLOOKUP(D65,Influenza!$A$1:$W$352,14,FALSE) = "*","*",IF(VLOOKUP(D65,Influenza!$A$1:$W$352,14,FALSE) = "---","---", VLOOKUP(D65,Influenza!$A$1:$W$352,14,FALSE)/100))</f>
        <v>0.94444444000000005</v>
      </c>
      <c r="AL65" s="35">
        <f>IF(VLOOKUP(D65,Influenza!$A$1:$W$352,16,FALSE) = "*","*",IF(VLOOKUP(D65,Influenza!$A$1:$W$352,16,FALSE) = "---","---", VLOOKUP(D65,Influenza!$A$1:$W$352,16,FALSE)/100))</f>
        <v>0.94444444000000005</v>
      </c>
      <c r="AM65" s="35">
        <f t="shared" ref="AM65:AM96" si="47">IF(COUNTIF(AI65:AL65,"---")&gt;=1,"---",IF(COUNTIF(AI65:AL65,"*")=4,"*",AVERAGE(AI65:AL65)))</f>
        <v>0.95356550500000004</v>
      </c>
      <c r="AN65" s="49" t="str">
        <f t="shared" si="40"/>
        <v>N</v>
      </c>
      <c r="AO65" s="35">
        <f>IF(VLOOKUP(D65,'hospitalizations per 1000'!$A$1:$Q$352,10,FALSE) = "*","*",IF(VLOOKUP(D65,'hospitalizations per 1000'!$A$1:$Q$352,10,FALSE) = "---","---", VLOOKUP(D65,'hospitalizations per 1000'!$A$1:$Q$352,10,FALSE)/100))</f>
        <v>2.4777569999999999E-2</v>
      </c>
      <c r="AP65" s="43" t="str">
        <f t="shared" si="41"/>
        <v>N</v>
      </c>
      <c r="AQ65" s="50" t="s">
        <v>1570</v>
      </c>
      <c r="AR65" s="50">
        <v>0.8</v>
      </c>
      <c r="AS65" s="49" t="str">
        <f>IF(AR65="NS","NS",IF(AR65&gt;AR$1,"Y","N"))</f>
        <v>Y</v>
      </c>
      <c r="AT65" s="97">
        <f t="shared" si="36"/>
        <v>4</v>
      </c>
    </row>
    <row r="66" spans="1:46" s="39" customFormat="1" x14ac:dyDescent="0.3">
      <c r="A66" s="19">
        <f t="shared" si="42"/>
        <v>61</v>
      </c>
      <c r="B66" s="52" t="s">
        <v>286</v>
      </c>
      <c r="C66" s="51"/>
      <c r="D66" s="56">
        <v>315124</v>
      </c>
      <c r="E66" s="71">
        <v>895172</v>
      </c>
      <c r="F66" s="54" t="s">
        <v>1557</v>
      </c>
      <c r="G66" s="54" t="e">
        <f>IF(COUNTIF(#REF!,"SFF Candidate")&gt;=1,"Y",
IF(COUNTIF(#REF!,"SFF")&gt;=1,"Y","N"))</f>
        <v>#REF!</v>
      </c>
      <c r="H66" s="48" t="e">
        <f>IF(OR(#REF!=1,#REF!= 1,#REF!=
1,#REF!= 1,#REF!=
1,#REF!= 1,#REF!=
1,#REF!= 1,#REF!=
1,#REF!= 1,#REF!=
1,#REF!= 1),"Y","N")</f>
        <v>#REF!</v>
      </c>
      <c r="I66" s="48" t="s">
        <v>662</v>
      </c>
      <c r="J66" s="54" t="s">
        <v>1570</v>
      </c>
      <c r="K66" s="35">
        <f>IF(VLOOKUP(D66,'Physically Restrained'!$A$1:$W$352,10,FALSE) = "*","*",IF(VLOOKUP(D66,'Physically Restrained'!$A$1:$W$352,10,FALSE) = "---","---", VLOOKUP(D66,'Physically Restrained'!$A$1:$W$352,10,FALSE)/100))</f>
        <v>0</v>
      </c>
      <c r="L66" s="35">
        <f>IF(VLOOKUP(D66,'Physically Restrained'!$A$1:$W$352,12,FALSE) = "*","*",IF(VLOOKUP(D66,'Physically Restrained'!$A$1:$W$352,12,FALSE) = "---","---", VLOOKUP(D66,'Physically Restrained'!$A$1:$W$352,12,FALSE)/100))</f>
        <v>0</v>
      </c>
      <c r="M66" s="35">
        <f>IF(VLOOKUP(D66,'Physically Restrained'!$A$1:$W$352,14,FALSE) = "*","*",IF(VLOOKUP(D66,'Physically Restrained'!$A$1:$W$352,14,FALSE) = "---","---", VLOOKUP(D66,'Physically Restrained'!$A$1:$W$352,14,FALSE)/100))</f>
        <v>0</v>
      </c>
      <c r="N66" s="35">
        <f>IF(VLOOKUP(D66,'Physically Restrained'!$A$1:$W$352,16,FALSE) = "*","*",IF(VLOOKUP(D66,'Physically Restrained'!$A$1:$W$352,16,FALSE) = "---","---", VLOOKUP(D66,'Physically Restrained'!$A$1:$W$352,16,FALSE)/100))</f>
        <v>0</v>
      </c>
      <c r="O66" s="35">
        <f t="shared" si="43"/>
        <v>0</v>
      </c>
      <c r="P66" s="49" t="str">
        <f t="shared" si="37"/>
        <v>Y</v>
      </c>
      <c r="Q66" s="35">
        <f>IF(VLOOKUP(D66,'Falls with Major Injuries'!$A$1:$W$352,10,FALSE) = "*","*",IF(VLOOKUP(D66,'Falls with Major Injuries'!$A$1:$W$352,10,FALSE) = "---","---", VLOOKUP(D66,'Falls with Major Injuries'!$A$1:$W$352,10,FALSE)/100))</f>
        <v>0</v>
      </c>
      <c r="R66" s="35">
        <f>IF(VLOOKUP(D66,'Falls with Major Injuries'!$A$1:$W$352,12,FALSE) = "*","*",IF(VLOOKUP(D66,'Falls with Major Injuries'!$A$1:$W$352,12,FALSE) = "---","---", VLOOKUP(D66,'Falls with Major Injuries'!$A$1:$W$352,12,FALSE)/100))</f>
        <v>1.16279E-2</v>
      </c>
      <c r="S66" s="35">
        <f>IF(VLOOKUP(D66,'Falls with Major Injuries'!$A$1:$W$352,14,FALSE) = "*","*",IF(VLOOKUP(D66,'Falls with Major Injuries'!$A$1:$W$352,14,FALSE) = "---","---", VLOOKUP(D66,'Falls with Major Injuries'!$A$1:$W$352,14,FALSE)/100))</f>
        <v>1.1494299999999999E-2</v>
      </c>
      <c r="T66" s="35">
        <f>IF(VLOOKUP(D66,'Falls with Major Injuries'!$A$1:$W$352,16,FALSE) = "*","*",IF(VLOOKUP(D66,'Falls with Major Injuries'!$A$1:$W$352,16,FALSE) = "---","---", VLOOKUP(D66,'Falls with Major Injuries'!$A$1:$W$352,16,FALSE)/100))</f>
        <v>1.6393399999999999E-2</v>
      </c>
      <c r="U66" s="35">
        <f t="shared" si="44"/>
        <v>9.8788999999999995E-3</v>
      </c>
      <c r="V66" s="49" t="str">
        <f t="shared" si="38"/>
        <v>Y</v>
      </c>
      <c r="W66" s="35">
        <f>IF(VLOOKUP(D66,'Antipsychotic Meds'!$A$1:$W$352,10,FALSE) = "*","*",IF(VLOOKUP(D66,'Antipsychotic Meds'!$A$1:$W$352,10,FALSE) = "---","---", VLOOKUP(D66,'Antipsychotic Meds'!$A$1:$W$352,10,FALSE)/100))</f>
        <v>0.23809519999999998</v>
      </c>
      <c r="X66" s="35">
        <f>IF(VLOOKUP(D66,'Antipsychotic Meds'!$A$1:$W$352,12,FALSE) = "*","*",IF(VLOOKUP(D66,'Antipsychotic Meds'!$A$1:$W$352,12,FALSE) = "---","---", VLOOKUP(D66,'Antipsychotic Meds'!$A$1:$W$352,12,FALSE)/100))</f>
        <v>0.2083333</v>
      </c>
      <c r="Y66" s="35">
        <f>IF(VLOOKUP(D66,'Antipsychotic Meds'!$A$1:$W$352,14,FALSE) = "*","*",IF(VLOOKUP(D66,'Antipsychotic Meds'!$A$1:$W$352,14,FALSE) = "---","---", VLOOKUP(D66,'Antipsychotic Meds'!$A$1:$W$352,14,FALSE)/100))</f>
        <v>0.17391300000000001</v>
      </c>
      <c r="Z66" s="35">
        <f>IF(VLOOKUP(D66,'Antipsychotic Meds'!$A$1:$W$352,16,FALSE) = "*","*",IF(VLOOKUP(D66,'Antipsychotic Meds'!$A$1:$W$352,16,FALSE) = "---","---", VLOOKUP(D66,'Antipsychotic Meds'!$A$1:$W$352,16,FALSE)/100))</f>
        <v>0.1702128</v>
      </c>
      <c r="AA66" s="35">
        <f t="shared" si="45"/>
        <v>0.19763857499999998</v>
      </c>
      <c r="AB66" s="49" t="str">
        <f t="shared" si="39"/>
        <v>N</v>
      </c>
      <c r="AC66" s="35" t="str">
        <f>IF(VLOOKUP(D66,'Pressure Ulcers'!$A$1:$W$352,10,FALSE) = "*","*",IF(VLOOKUP(D66,'Pressure Ulcers'!$A$1:$W$352,10,FALSE) = "---","---", VLOOKUP(D66,'Pressure Ulcers'!$A$1:$W$352,10,FALSE)/100))</f>
        <v>*</v>
      </c>
      <c r="AD66" s="35" t="str">
        <f>IF(VLOOKUP(D66,'Pressure Ulcers'!$A$1:$W$352,12,FALSE) = "*","*",IF(VLOOKUP(D66,'Pressure Ulcers'!$A$1:$W$352,12,FALSE) = "---","---", VLOOKUP(D66,'Pressure Ulcers'!$A$1:$W$352,12,FALSE)/100))</f>
        <v>*</v>
      </c>
      <c r="AE66" s="35" t="str">
        <f>IF(VLOOKUP(D66,'Pressure Ulcers'!$A$1:$W$352,14,FALSE) = "*","*",IF(VLOOKUP(D66,'Pressure Ulcers'!$A$1:$W$352,14,FALSE) = "---","---", VLOOKUP(D66,'Pressure Ulcers'!$A$1:$W$352,14,FALSE)/100))</f>
        <v>*</v>
      </c>
      <c r="AF66" s="35" t="str">
        <f>IF(VLOOKUP(D66,'Pressure Ulcers'!$A$1:$W$352,16,FALSE) = "*","*",IF(VLOOKUP(D66,'Pressure Ulcers'!$A$1:$W$352,16,FALSE) = "---","---", VLOOKUP(D66,'Pressure Ulcers'!$A$1:$W$352,16,FALSE)/100))</f>
        <v>*</v>
      </c>
      <c r="AG66" s="35" t="str">
        <f t="shared" si="46"/>
        <v>*</v>
      </c>
      <c r="AH66" s="49" t="s">
        <v>662</v>
      </c>
      <c r="AI66" s="35">
        <f>IF(VLOOKUP(D66,Influenza!$A$1:$W$352,10,FALSE) = "*","*",IF(VLOOKUP(D66,Influenza!$A$1:$W$352,10,FALSE) = "---","---", VLOOKUP(D66,Influenza!$A$1:$W$352,10,FALSE)/100))</f>
        <v>1</v>
      </c>
      <c r="AJ66" s="35">
        <f>IF(VLOOKUP(D66,Influenza!$A$1:$W$352,12,FALSE) = "*","*",IF(VLOOKUP(D66,Influenza!$A$1:$W$352,12,FALSE) = "---","---", VLOOKUP(D66,Influenza!$A$1:$W$352,12,FALSE)/100))</f>
        <v>1</v>
      </c>
      <c r="AK66" s="35">
        <f>IF(VLOOKUP(D66,Influenza!$A$1:$W$352,14,FALSE) = "*","*",IF(VLOOKUP(D66,Influenza!$A$1:$W$352,14,FALSE) = "---","---", VLOOKUP(D66,Influenza!$A$1:$W$352,14,FALSE)/100))</f>
        <v>1</v>
      </c>
      <c r="AL66" s="35">
        <f>IF(VLOOKUP(D66,Influenza!$A$1:$W$352,16,FALSE) = "*","*",IF(VLOOKUP(D66,Influenza!$A$1:$W$352,16,FALSE) = "---","---", VLOOKUP(D66,Influenza!$A$1:$W$352,16,FALSE)/100))</f>
        <v>1</v>
      </c>
      <c r="AM66" s="35">
        <f t="shared" si="47"/>
        <v>1</v>
      </c>
      <c r="AN66" s="49" t="str">
        <f t="shared" si="40"/>
        <v>Y</v>
      </c>
      <c r="AO66" s="35">
        <f>IF(VLOOKUP(D66,'hospitalizations per 1000'!$A$1:$Q$352,10,FALSE) = "*","*",IF(VLOOKUP(D66,'hospitalizations per 1000'!$A$1:$Q$352,10,FALSE) = "---","---", VLOOKUP(D66,'hospitalizations per 1000'!$A$1:$Q$352,10,FALSE)/100))</f>
        <v>1.8057699999999999E-2</v>
      </c>
      <c r="AP66" s="43" t="str">
        <f t="shared" si="41"/>
        <v>N</v>
      </c>
      <c r="AQ66" s="50" t="s">
        <v>1570</v>
      </c>
      <c r="AR66" s="50">
        <v>0.73499999999999999</v>
      </c>
      <c r="AS66" s="49" t="str">
        <f>IF(AR66="NS","NS",IF(AR66&gt;AR$1,"Y","N"))</f>
        <v>N</v>
      </c>
      <c r="AT66" s="97">
        <f t="shared" si="36"/>
        <v>3</v>
      </c>
    </row>
    <row r="67" spans="1:46" x14ac:dyDescent="0.3">
      <c r="A67" s="19">
        <f t="shared" si="42"/>
        <v>62</v>
      </c>
      <c r="B67" s="52" t="s">
        <v>287</v>
      </c>
      <c r="C67" s="51"/>
      <c r="D67" s="56">
        <v>315017</v>
      </c>
      <c r="E67" s="72" t="s">
        <v>226</v>
      </c>
      <c r="F67" s="54" t="s">
        <v>1557</v>
      </c>
      <c r="G67" s="54" t="e">
        <f>IF(COUNTIF(#REF!,"SFF Candidate")&gt;=1,"Y",
IF(COUNTIF(#REF!,"SFF")&gt;=1,"Y","N"))</f>
        <v>#REF!</v>
      </c>
      <c r="H67" s="48" t="e">
        <f>IF(OR(#REF!=1,#REF!= 1,#REF!=
1,#REF!= 1,#REF!=
1,#REF!= 1,#REF!=
1,#REF!= 1,#REF!=
1,#REF!= 1,#REF!=
1,#REF!= 1),"Y","N")</f>
        <v>#REF!</v>
      </c>
      <c r="I67" s="48" t="s">
        <v>662</v>
      </c>
      <c r="J67" s="54" t="s">
        <v>1570</v>
      </c>
      <c r="K67" s="35">
        <f>IF(VLOOKUP(D67,'Physically Restrained'!$A$1:$W$352,10,FALSE) = "*","*",IF(VLOOKUP(D67,'Physically Restrained'!$A$1:$W$352,10,FALSE) = "---","---", VLOOKUP(D67,'Physically Restrained'!$A$1:$W$352,10,FALSE)/100))</f>
        <v>0</v>
      </c>
      <c r="L67" s="35">
        <f>IF(VLOOKUP(D67,'Physically Restrained'!$A$1:$W$352,12,FALSE) = "*","*",IF(VLOOKUP(D67,'Physically Restrained'!$A$1:$W$352,12,FALSE) = "---","---", VLOOKUP(D67,'Physically Restrained'!$A$1:$W$352,12,FALSE)/100))</f>
        <v>0</v>
      </c>
      <c r="M67" s="35">
        <f>IF(VLOOKUP(D67,'Physically Restrained'!$A$1:$W$352,14,FALSE) = "*","*",IF(VLOOKUP(D67,'Physically Restrained'!$A$1:$W$352,14,FALSE) = "---","---", VLOOKUP(D67,'Physically Restrained'!$A$1:$W$352,14,FALSE)/100))</f>
        <v>0</v>
      </c>
      <c r="N67" s="35">
        <f>IF(VLOOKUP(D67,'Physically Restrained'!$A$1:$W$352,16,FALSE) = "*","*",IF(VLOOKUP(D67,'Physically Restrained'!$A$1:$W$352,16,FALSE) = "---","---", VLOOKUP(D67,'Physically Restrained'!$A$1:$W$352,16,FALSE)/100))</f>
        <v>0</v>
      </c>
      <c r="O67" s="35">
        <f t="shared" si="43"/>
        <v>0</v>
      </c>
      <c r="P67" s="49" t="str">
        <f t="shared" si="37"/>
        <v>Y</v>
      </c>
      <c r="Q67" s="35">
        <f>IF(VLOOKUP(D67,'Falls with Major Injuries'!$A$1:$W$352,10,FALSE) = "*","*",IF(VLOOKUP(D67,'Falls with Major Injuries'!$A$1:$W$352,10,FALSE) = "---","---", VLOOKUP(D67,'Falls with Major Injuries'!$A$1:$W$352,10,FALSE)/100))</f>
        <v>3.5989699999999999E-2</v>
      </c>
      <c r="R67" s="35">
        <f>IF(VLOOKUP(D67,'Falls with Major Injuries'!$A$1:$W$352,12,FALSE) = "*","*",IF(VLOOKUP(D67,'Falls with Major Injuries'!$A$1:$W$352,12,FALSE) = "---","---", VLOOKUP(D67,'Falls with Major Injuries'!$A$1:$W$352,12,FALSE)/100))</f>
        <v>4.2606499999999999E-2</v>
      </c>
      <c r="S67" s="35">
        <f>IF(VLOOKUP(D67,'Falls with Major Injuries'!$A$1:$W$352,14,FALSE) = "*","*",IF(VLOOKUP(D67,'Falls with Major Injuries'!$A$1:$W$352,14,FALSE) = "---","---", VLOOKUP(D67,'Falls with Major Injuries'!$A$1:$W$352,14,FALSE)/100))</f>
        <v>3.58056E-2</v>
      </c>
      <c r="T67" s="35">
        <f>IF(VLOOKUP(D67,'Falls with Major Injuries'!$A$1:$W$352,16,FALSE) = "*","*",IF(VLOOKUP(D67,'Falls with Major Injuries'!$A$1:$W$352,16,FALSE) = "---","---", VLOOKUP(D67,'Falls with Major Injuries'!$A$1:$W$352,16,FALSE)/100))</f>
        <v>4.3367300000000004E-2</v>
      </c>
      <c r="U67" s="35">
        <f t="shared" si="44"/>
        <v>3.9442274999999999E-2</v>
      </c>
      <c r="V67" s="49" t="str">
        <f t="shared" si="38"/>
        <v>N</v>
      </c>
      <c r="W67" s="35">
        <f>IF(VLOOKUP(D67,'Antipsychotic Meds'!$A$1:$W$352,10,FALSE) = "*","*",IF(VLOOKUP(D67,'Antipsychotic Meds'!$A$1:$W$352,10,FALSE) = "---","---", VLOOKUP(D67,'Antipsychotic Meds'!$A$1:$W$352,10,FALSE)/100))</f>
        <v>0.17293230000000001</v>
      </c>
      <c r="X67" s="35">
        <f>IF(VLOOKUP(D67,'Antipsychotic Meds'!$A$1:$W$352,12,FALSE) = "*","*",IF(VLOOKUP(D67,'Antipsychotic Meds'!$A$1:$W$352,12,FALSE) = "---","---", VLOOKUP(D67,'Antipsychotic Meds'!$A$1:$W$352,12,FALSE)/100))</f>
        <v>0.1605839</v>
      </c>
      <c r="Y67" s="35">
        <f>IF(VLOOKUP(D67,'Antipsychotic Meds'!$A$1:$W$352,14,FALSE) = "*","*",IF(VLOOKUP(D67,'Antipsychotic Meds'!$A$1:$W$352,14,FALSE) = "---","---", VLOOKUP(D67,'Antipsychotic Meds'!$A$1:$W$352,14,FALSE)/100))</f>
        <v>0.16423359999999998</v>
      </c>
      <c r="Z67" s="35">
        <f>IF(VLOOKUP(D67,'Antipsychotic Meds'!$A$1:$W$352,16,FALSE) = "*","*",IF(VLOOKUP(D67,'Antipsychotic Meds'!$A$1:$W$352,16,FALSE) = "---","---", VLOOKUP(D67,'Antipsychotic Meds'!$A$1:$W$352,16,FALSE)/100))</f>
        <v>0.1455224</v>
      </c>
      <c r="AA67" s="35">
        <f t="shared" si="45"/>
        <v>0.16081804999999999</v>
      </c>
      <c r="AB67" s="49" t="str">
        <f t="shared" si="39"/>
        <v>N</v>
      </c>
      <c r="AC67" s="35">
        <f>IF(VLOOKUP(D67,'Pressure Ulcers'!$A$1:$W$352,10,FALSE) = "*","*",IF(VLOOKUP(D67,'Pressure Ulcers'!$A$1:$W$352,10,FALSE) = "---","---", VLOOKUP(D67,'Pressure Ulcers'!$A$1:$W$352,10,FALSE)/100))</f>
        <v>4.7808799999999999E-2</v>
      </c>
      <c r="AD67" s="35">
        <f>IF(VLOOKUP(D67,'Pressure Ulcers'!$A$1:$W$352,12,FALSE) = "*","*",IF(VLOOKUP(D67,'Pressure Ulcers'!$A$1:$W$352,12,FALSE) = "---","---", VLOOKUP(D67,'Pressure Ulcers'!$A$1:$W$352,12,FALSE)/100))</f>
        <v>6.3492099999999996E-2</v>
      </c>
      <c r="AE67" s="35">
        <f>IF(VLOOKUP(D67,'Pressure Ulcers'!$A$1:$W$352,14,FALSE) = "*","*",IF(VLOOKUP(D67,'Pressure Ulcers'!$A$1:$W$352,14,FALSE) = "---","---", VLOOKUP(D67,'Pressure Ulcers'!$A$1:$W$352,14,FALSE)/100))</f>
        <v>7.1129700000000004E-2</v>
      </c>
      <c r="AF67" s="35">
        <f>IF(VLOOKUP(D67,'Pressure Ulcers'!$A$1:$W$352,16,FALSE) = "*","*",IF(VLOOKUP(D67,'Pressure Ulcers'!$A$1:$W$352,16,FALSE) = "---","---", VLOOKUP(D67,'Pressure Ulcers'!$A$1:$W$352,16,FALSE)/100))</f>
        <v>6.5217400000000009E-2</v>
      </c>
      <c r="AG67" s="35">
        <f t="shared" si="46"/>
        <v>6.1912000000000002E-2</v>
      </c>
      <c r="AH67" s="49" t="str">
        <f t="shared" ref="AH67:AH73" si="48">IF(AG67="*","*",IF(AG67="---","---",IF(AG67&lt;AG$1,"Y","N")))</f>
        <v>Y</v>
      </c>
      <c r="AI67" s="35">
        <f>IF(VLOOKUP(D67,Influenza!$A$1:$W$352,10,FALSE) = "*","*",IF(VLOOKUP(D67,Influenza!$A$1:$W$352,10,FALSE) = "---","---", VLOOKUP(D67,Influenza!$A$1:$W$352,10,FALSE)/100))</f>
        <v>0.99244332000000002</v>
      </c>
      <c r="AJ67" s="35">
        <f>IF(VLOOKUP(D67,Influenza!$A$1:$W$352,12,FALSE) = "*","*",IF(VLOOKUP(D67,Influenza!$A$1:$W$352,12,FALSE) = "---","---", VLOOKUP(D67,Influenza!$A$1:$W$352,12,FALSE)/100))</f>
        <v>0.99244332000000002</v>
      </c>
      <c r="AK67" s="35">
        <f>IF(VLOOKUP(D67,Influenza!$A$1:$W$352,14,FALSE) = "*","*",IF(VLOOKUP(D67,Influenza!$A$1:$W$352,14,FALSE) = "---","---", VLOOKUP(D67,Influenza!$A$1:$W$352,14,FALSE)/100))</f>
        <v>0.98780488000000011</v>
      </c>
      <c r="AL67" s="35">
        <f>IF(VLOOKUP(D67,Influenza!$A$1:$W$352,16,FALSE) = "*","*",IF(VLOOKUP(D67,Influenza!$A$1:$W$352,16,FALSE) = "---","---", VLOOKUP(D67,Influenza!$A$1:$W$352,16,FALSE)/100))</f>
        <v>0.98780488000000011</v>
      </c>
      <c r="AM67" s="35">
        <f t="shared" si="47"/>
        <v>0.99012410000000006</v>
      </c>
      <c r="AN67" s="49" t="str">
        <f t="shared" si="40"/>
        <v>Y</v>
      </c>
      <c r="AO67" s="35">
        <f>IF(VLOOKUP(D67,'hospitalizations per 1000'!$A$1:$Q$352,10,FALSE) = "*","*",IF(VLOOKUP(D67,'hospitalizations per 1000'!$A$1:$Q$352,10,FALSE) = "---","---", VLOOKUP(D67,'hospitalizations per 1000'!$A$1:$Q$352,10,FALSE)/100))</f>
        <v>1.2222230000000001E-2</v>
      </c>
      <c r="AP67" s="43" t="str">
        <f t="shared" si="41"/>
        <v>Y</v>
      </c>
      <c r="AQ67" s="50" t="s">
        <v>1570</v>
      </c>
      <c r="AR67" s="50" t="s">
        <v>1572</v>
      </c>
      <c r="AS67" s="49" t="s">
        <v>662</v>
      </c>
      <c r="AT67" s="97">
        <f t="shared" si="36"/>
        <v>4</v>
      </c>
    </row>
    <row r="68" spans="1:46" x14ac:dyDescent="0.3">
      <c r="A68" s="19">
        <f t="shared" si="42"/>
        <v>63</v>
      </c>
      <c r="B68" s="52" t="s">
        <v>1576</v>
      </c>
      <c r="C68" s="51"/>
      <c r="D68" s="56">
        <v>315017</v>
      </c>
      <c r="E68" s="76" t="s">
        <v>1629</v>
      </c>
      <c r="F68" s="54" t="s">
        <v>1557</v>
      </c>
      <c r="G68" s="54" t="e">
        <f>IF(COUNTIF(#REF!,"SFF Candidate")&gt;=1,"Y",
IF(COUNTIF(#REF!,"SFF")&gt;=1,"Y","N"))</f>
        <v>#REF!</v>
      </c>
      <c r="H68" s="48" t="e">
        <f>IF(OR(#REF!=1,#REF!= 1,#REF!=
1,#REF!= 1,#REF!=
1,#REF!= 1,#REF!=
1,#REF!= 1,#REF!=
1,#REF!= 1,#REF!=
1,#REF!= 1),"Y","N")</f>
        <v>#REF!</v>
      </c>
      <c r="I68" s="48" t="s">
        <v>662</v>
      </c>
      <c r="J68" s="95" t="s">
        <v>1570</v>
      </c>
      <c r="K68" s="35">
        <f>IF(VLOOKUP(D68,'Physically Restrained'!$A$1:$W$352,10,FALSE) = "*","*",IF(VLOOKUP(D68,'Physically Restrained'!$A$1:$W$352,10,FALSE) = "---","---", VLOOKUP(D68,'Physically Restrained'!$A$1:$W$352,10,FALSE)/100))</f>
        <v>0</v>
      </c>
      <c r="L68" s="35">
        <f>IF(VLOOKUP(D68,'Physically Restrained'!$A$1:$W$352,12,FALSE) = "*","*",IF(VLOOKUP(D68,'Physically Restrained'!$A$1:$W$352,12,FALSE) = "---","---", VLOOKUP(D68,'Physically Restrained'!$A$1:$W$352,12,FALSE)/100))</f>
        <v>0</v>
      </c>
      <c r="M68" s="35">
        <f>IF(VLOOKUP(D68,'Physically Restrained'!$A$1:$W$352,14,FALSE) = "*","*",IF(VLOOKUP(D68,'Physically Restrained'!$A$1:$W$352,14,FALSE) = "---","---", VLOOKUP(D68,'Physically Restrained'!$A$1:$W$352,14,FALSE)/100))</f>
        <v>0</v>
      </c>
      <c r="N68" s="35">
        <f>IF(VLOOKUP(D68,'Physically Restrained'!$A$1:$W$352,16,FALSE) = "*","*",IF(VLOOKUP(D68,'Physically Restrained'!$A$1:$W$352,16,FALSE) = "---","---", VLOOKUP(D68,'Physically Restrained'!$A$1:$W$352,16,FALSE)/100))</f>
        <v>0</v>
      </c>
      <c r="O68" s="35">
        <f t="shared" si="43"/>
        <v>0</v>
      </c>
      <c r="P68" s="49" t="str">
        <f t="shared" si="37"/>
        <v>Y</v>
      </c>
      <c r="Q68" s="35">
        <f>IF(VLOOKUP(D68,'Falls with Major Injuries'!$A$1:$W$352,10,FALSE) = "*","*",IF(VLOOKUP(D68,'Falls with Major Injuries'!$A$1:$W$352,10,FALSE) = "---","---", VLOOKUP(D68,'Falls with Major Injuries'!$A$1:$W$352,10,FALSE)/100))</f>
        <v>3.5989699999999999E-2</v>
      </c>
      <c r="R68" s="35">
        <f>IF(VLOOKUP(D68,'Falls with Major Injuries'!$A$1:$W$352,12,FALSE) = "*","*",IF(VLOOKUP(D68,'Falls with Major Injuries'!$A$1:$W$352,12,FALSE) = "---","---", VLOOKUP(D68,'Falls with Major Injuries'!$A$1:$W$352,12,FALSE)/100))</f>
        <v>4.2606499999999999E-2</v>
      </c>
      <c r="S68" s="35">
        <f>IF(VLOOKUP(D68,'Falls with Major Injuries'!$A$1:$W$352,14,FALSE) = "*","*",IF(VLOOKUP(D68,'Falls with Major Injuries'!$A$1:$W$352,14,FALSE) = "---","---", VLOOKUP(D68,'Falls with Major Injuries'!$A$1:$W$352,14,FALSE)/100))</f>
        <v>3.58056E-2</v>
      </c>
      <c r="T68" s="35">
        <f>IF(VLOOKUP(D68,'Falls with Major Injuries'!$A$1:$W$352,16,FALSE) = "*","*",IF(VLOOKUP(D68,'Falls with Major Injuries'!$A$1:$W$352,16,FALSE) = "---","---", VLOOKUP(D68,'Falls with Major Injuries'!$A$1:$W$352,16,FALSE)/100))</f>
        <v>4.3367300000000004E-2</v>
      </c>
      <c r="U68" s="35">
        <f t="shared" si="44"/>
        <v>3.9442274999999999E-2</v>
      </c>
      <c r="V68" s="49" t="str">
        <f t="shared" si="38"/>
        <v>N</v>
      </c>
      <c r="W68" s="35">
        <f>IF(VLOOKUP(D68,'Antipsychotic Meds'!$A$1:$W$352,10,FALSE) = "*","*",IF(VLOOKUP(D68,'Antipsychotic Meds'!$A$1:$W$352,10,FALSE) = "---","---", VLOOKUP(D68,'Antipsychotic Meds'!$A$1:$W$352,10,FALSE)/100))</f>
        <v>0.17293230000000001</v>
      </c>
      <c r="X68" s="35">
        <f>IF(VLOOKUP(D68,'Antipsychotic Meds'!$A$1:$W$352,12,FALSE) = "*","*",IF(VLOOKUP(D68,'Antipsychotic Meds'!$A$1:$W$352,12,FALSE) = "---","---", VLOOKUP(D68,'Antipsychotic Meds'!$A$1:$W$352,12,FALSE)/100))</f>
        <v>0.1605839</v>
      </c>
      <c r="Y68" s="35">
        <f>IF(VLOOKUP(D68,'Antipsychotic Meds'!$A$1:$W$352,14,FALSE) = "*","*",IF(VLOOKUP(D68,'Antipsychotic Meds'!$A$1:$W$352,14,FALSE) = "---","---", VLOOKUP(D68,'Antipsychotic Meds'!$A$1:$W$352,14,FALSE)/100))</f>
        <v>0.16423359999999998</v>
      </c>
      <c r="Z68" s="35">
        <f>IF(VLOOKUP(D68,'Antipsychotic Meds'!$A$1:$W$352,16,FALSE) = "*","*",IF(VLOOKUP(D68,'Antipsychotic Meds'!$A$1:$W$352,16,FALSE) = "---","---", VLOOKUP(D68,'Antipsychotic Meds'!$A$1:$W$352,16,FALSE)/100))</f>
        <v>0.1455224</v>
      </c>
      <c r="AA68" s="35">
        <f t="shared" si="45"/>
        <v>0.16081804999999999</v>
      </c>
      <c r="AB68" s="49" t="str">
        <f t="shared" si="39"/>
        <v>N</v>
      </c>
      <c r="AC68" s="35">
        <f>IF(VLOOKUP(D68,'Pressure Ulcers'!$A$1:$W$352,10,FALSE) = "*","*",IF(VLOOKUP(D68,'Pressure Ulcers'!$A$1:$W$352,10,FALSE) = "---","---", VLOOKUP(D68,'Pressure Ulcers'!$A$1:$W$352,10,FALSE)/100))</f>
        <v>4.7808799999999999E-2</v>
      </c>
      <c r="AD68" s="35">
        <f>IF(VLOOKUP(D68,'Pressure Ulcers'!$A$1:$W$352,12,FALSE) = "*","*",IF(VLOOKUP(D68,'Pressure Ulcers'!$A$1:$W$352,12,FALSE) = "---","---", VLOOKUP(D68,'Pressure Ulcers'!$A$1:$W$352,12,FALSE)/100))</f>
        <v>6.3492099999999996E-2</v>
      </c>
      <c r="AE68" s="35">
        <f>IF(VLOOKUP(D68,'Pressure Ulcers'!$A$1:$W$352,14,FALSE) = "*","*",IF(VLOOKUP(D68,'Pressure Ulcers'!$A$1:$W$352,14,FALSE) = "---","---", VLOOKUP(D68,'Pressure Ulcers'!$A$1:$W$352,14,FALSE)/100))</f>
        <v>7.1129700000000004E-2</v>
      </c>
      <c r="AF68" s="35">
        <f>IF(VLOOKUP(D68,'Pressure Ulcers'!$A$1:$W$352,16,FALSE) = "*","*",IF(VLOOKUP(D68,'Pressure Ulcers'!$A$1:$W$352,16,FALSE) = "---","---", VLOOKUP(D68,'Pressure Ulcers'!$A$1:$W$352,16,FALSE)/100))</f>
        <v>6.5217400000000009E-2</v>
      </c>
      <c r="AG68" s="35">
        <f t="shared" si="46"/>
        <v>6.1912000000000002E-2</v>
      </c>
      <c r="AH68" s="49" t="str">
        <f t="shared" si="48"/>
        <v>Y</v>
      </c>
      <c r="AI68" s="35">
        <f>IF(VLOOKUP(D68,Influenza!$A$1:$W$352,10,FALSE) = "*","*",IF(VLOOKUP(D68,Influenza!$A$1:$W$352,10,FALSE) = "---","---", VLOOKUP(D68,Influenza!$A$1:$W$352,10,FALSE)/100))</f>
        <v>0.99244332000000002</v>
      </c>
      <c r="AJ68" s="35">
        <f>IF(VLOOKUP(D68,Influenza!$A$1:$W$352,12,FALSE) = "*","*",IF(VLOOKUP(D68,Influenza!$A$1:$W$352,12,FALSE) = "---","---", VLOOKUP(D68,Influenza!$A$1:$W$352,12,FALSE)/100))</f>
        <v>0.99244332000000002</v>
      </c>
      <c r="AK68" s="35">
        <f>IF(VLOOKUP(D68,Influenza!$A$1:$W$352,14,FALSE) = "*","*",IF(VLOOKUP(D68,Influenza!$A$1:$W$352,14,FALSE) = "---","---", VLOOKUP(D68,Influenza!$A$1:$W$352,14,FALSE)/100))</f>
        <v>0.98780488000000011</v>
      </c>
      <c r="AL68" s="35">
        <f>IF(VLOOKUP(D68,Influenza!$A$1:$W$352,16,FALSE) = "*","*",IF(VLOOKUP(D68,Influenza!$A$1:$W$352,16,FALSE) = "---","---", VLOOKUP(D68,Influenza!$A$1:$W$352,16,FALSE)/100))</f>
        <v>0.98780488000000011</v>
      </c>
      <c r="AM68" s="35">
        <f t="shared" si="47"/>
        <v>0.99012410000000006</v>
      </c>
      <c r="AN68" s="49" t="str">
        <f t="shared" si="40"/>
        <v>Y</v>
      </c>
      <c r="AO68" s="35">
        <f>IF(VLOOKUP(D68,'hospitalizations per 1000'!$A$1:$Q$352,10,FALSE) = "*","*",IF(VLOOKUP(D68,'hospitalizations per 1000'!$A$1:$Q$352,10,FALSE) = "---","---", VLOOKUP(D68,'hospitalizations per 1000'!$A$1:$Q$352,10,FALSE)/100))</f>
        <v>1.2222230000000001E-2</v>
      </c>
      <c r="AP68" s="43" t="str">
        <f t="shared" si="41"/>
        <v>Y</v>
      </c>
      <c r="AQ68" s="50" t="s">
        <v>1570</v>
      </c>
      <c r="AR68" s="50" t="s">
        <v>1572</v>
      </c>
      <c r="AS68" s="49" t="s">
        <v>662</v>
      </c>
      <c r="AT68" s="97">
        <f t="shared" si="36"/>
        <v>4</v>
      </c>
    </row>
    <row r="69" spans="1:46" x14ac:dyDescent="0.3">
      <c r="A69" s="19">
        <f t="shared" si="42"/>
        <v>64</v>
      </c>
      <c r="B69" s="52" t="s">
        <v>288</v>
      </c>
      <c r="C69" s="51"/>
      <c r="D69" s="56">
        <v>315461</v>
      </c>
      <c r="E69" s="71">
        <v>860191</v>
      </c>
      <c r="F69" s="54" t="s">
        <v>1557</v>
      </c>
      <c r="G69" s="54" t="e">
        <f>IF(COUNTIF(#REF!,"SFF Candidate")&gt;=1,"Y",
IF(COUNTIF(#REF!,"SFF")&gt;=1,"Y","N"))</f>
        <v>#REF!</v>
      </c>
      <c r="H69" s="48" t="e">
        <f>IF(OR(#REF!=1,#REF!= 1,#REF!=
1,#REF!= 1,#REF!=
1,#REF!= 1,#REF!=
1,#REF!= 1,#REF!=
1,#REF!= 1,#REF!=
1,#REF!= 1),"Y","N")</f>
        <v>#REF!</v>
      </c>
      <c r="I69" s="48" t="s">
        <v>662</v>
      </c>
      <c r="J69" s="54" t="s">
        <v>1570</v>
      </c>
      <c r="K69" s="35">
        <f>IF(VLOOKUP(D69,'Physically Restrained'!$A$1:$W$352,10,FALSE) = "*","*",IF(VLOOKUP(D69,'Physically Restrained'!$A$1:$W$352,10,FALSE) = "---","---", VLOOKUP(D69,'Physically Restrained'!$A$1:$W$352,10,FALSE)/100))</f>
        <v>0</v>
      </c>
      <c r="L69" s="35">
        <f>IF(VLOOKUP(D69,'Physically Restrained'!$A$1:$W$352,12,FALSE) = "*","*",IF(VLOOKUP(D69,'Physically Restrained'!$A$1:$W$352,12,FALSE) = "---","---", VLOOKUP(D69,'Physically Restrained'!$A$1:$W$352,12,FALSE)/100))</f>
        <v>0</v>
      </c>
      <c r="M69" s="35">
        <f>IF(VLOOKUP(D69,'Physically Restrained'!$A$1:$W$352,14,FALSE) = "*","*",IF(VLOOKUP(D69,'Physically Restrained'!$A$1:$W$352,14,FALSE) = "---","---", VLOOKUP(D69,'Physically Restrained'!$A$1:$W$352,14,FALSE)/100))</f>
        <v>0</v>
      </c>
      <c r="N69" s="35">
        <f>IF(VLOOKUP(D69,'Physically Restrained'!$A$1:$W$352,16,FALSE) = "*","*",IF(VLOOKUP(D69,'Physically Restrained'!$A$1:$W$352,16,FALSE) = "---","---", VLOOKUP(D69,'Physically Restrained'!$A$1:$W$352,16,FALSE)/100))</f>
        <v>0</v>
      </c>
      <c r="O69" s="35">
        <f t="shared" si="43"/>
        <v>0</v>
      </c>
      <c r="P69" s="49" t="str">
        <f t="shared" si="37"/>
        <v>Y</v>
      </c>
      <c r="Q69" s="35">
        <f>IF(VLOOKUP(D69,'Falls with Major Injuries'!$A$1:$W$352,10,FALSE) = "*","*",IF(VLOOKUP(D69,'Falls with Major Injuries'!$A$1:$W$352,10,FALSE) = "---","---", VLOOKUP(D69,'Falls with Major Injuries'!$A$1:$W$352,10,FALSE)/100))</f>
        <v>2.8571399999999997E-2</v>
      </c>
      <c r="R69" s="35">
        <f>IF(VLOOKUP(D69,'Falls with Major Injuries'!$A$1:$W$352,12,FALSE) = "*","*",IF(VLOOKUP(D69,'Falls with Major Injuries'!$A$1:$W$352,12,FALSE) = "---","---", VLOOKUP(D69,'Falls with Major Injuries'!$A$1:$W$352,12,FALSE)/100))</f>
        <v>4.4776100000000006E-2</v>
      </c>
      <c r="S69" s="35">
        <f>IF(VLOOKUP(D69,'Falls with Major Injuries'!$A$1:$W$352,14,FALSE) = "*","*",IF(VLOOKUP(D69,'Falls with Major Injuries'!$A$1:$W$352,14,FALSE) = "---","---", VLOOKUP(D69,'Falls with Major Injuries'!$A$1:$W$352,14,FALSE)/100))</f>
        <v>4.4776100000000006E-2</v>
      </c>
      <c r="T69" s="35">
        <f>IF(VLOOKUP(D69,'Falls with Major Injuries'!$A$1:$W$352,16,FALSE) = "*","*",IF(VLOOKUP(D69,'Falls with Major Injuries'!$A$1:$W$352,16,FALSE) = "---","---", VLOOKUP(D69,'Falls with Major Injuries'!$A$1:$W$352,16,FALSE)/100))</f>
        <v>1.40845E-2</v>
      </c>
      <c r="U69" s="35">
        <f t="shared" si="44"/>
        <v>3.3052025000000006E-2</v>
      </c>
      <c r="V69" s="49" t="str">
        <f t="shared" si="38"/>
        <v>N</v>
      </c>
      <c r="W69" s="35">
        <f>IF(VLOOKUP(D69,'Antipsychotic Meds'!$A$1:$W$352,10,FALSE) = "*","*",IF(VLOOKUP(D69,'Antipsychotic Meds'!$A$1:$W$352,10,FALSE) = "---","---", VLOOKUP(D69,'Antipsychotic Meds'!$A$1:$W$352,10,FALSE)/100))</f>
        <v>0.13043480000000002</v>
      </c>
      <c r="X69" s="35">
        <f>IF(VLOOKUP(D69,'Antipsychotic Meds'!$A$1:$W$352,12,FALSE) = "*","*",IF(VLOOKUP(D69,'Antipsychotic Meds'!$A$1:$W$352,12,FALSE) = "---","---", VLOOKUP(D69,'Antipsychotic Meds'!$A$1:$W$352,12,FALSE)/100))</f>
        <v>0.1363636</v>
      </c>
      <c r="Y69" s="35">
        <f>IF(VLOOKUP(D69,'Antipsychotic Meds'!$A$1:$W$352,14,FALSE) = "*","*",IF(VLOOKUP(D69,'Antipsychotic Meds'!$A$1:$W$352,14,FALSE) = "---","---", VLOOKUP(D69,'Antipsychotic Meds'!$A$1:$W$352,14,FALSE)/100))</f>
        <v>0.12121209999999999</v>
      </c>
      <c r="Z69" s="35">
        <f>IF(VLOOKUP(D69,'Antipsychotic Meds'!$A$1:$W$352,16,FALSE) = "*","*",IF(VLOOKUP(D69,'Antipsychotic Meds'!$A$1:$W$352,16,FALSE) = "---","---", VLOOKUP(D69,'Antipsychotic Meds'!$A$1:$W$352,16,FALSE)/100))</f>
        <v>0.1142857</v>
      </c>
      <c r="AA69" s="35">
        <f t="shared" si="45"/>
        <v>0.12557404999999999</v>
      </c>
      <c r="AB69" s="49" t="str">
        <f t="shared" si="39"/>
        <v>N</v>
      </c>
      <c r="AC69" s="35">
        <f>IF(VLOOKUP(D69,'Pressure Ulcers'!$A$1:$W$352,10,FALSE) = "*","*",IF(VLOOKUP(D69,'Pressure Ulcers'!$A$1:$W$352,10,FALSE) = "---","---", VLOOKUP(D69,'Pressure Ulcers'!$A$1:$W$352,10,FALSE)/100))</f>
        <v>0.04</v>
      </c>
      <c r="AD69" s="35">
        <f>IF(VLOOKUP(D69,'Pressure Ulcers'!$A$1:$W$352,12,FALSE) = "*","*",IF(VLOOKUP(D69,'Pressure Ulcers'!$A$1:$W$352,12,FALSE) = "---","---", VLOOKUP(D69,'Pressure Ulcers'!$A$1:$W$352,12,FALSE)/100))</f>
        <v>0.02</v>
      </c>
      <c r="AE69" s="35">
        <f>IF(VLOOKUP(D69,'Pressure Ulcers'!$A$1:$W$352,14,FALSE) = "*","*",IF(VLOOKUP(D69,'Pressure Ulcers'!$A$1:$W$352,14,FALSE) = "---","---", VLOOKUP(D69,'Pressure Ulcers'!$A$1:$W$352,14,FALSE)/100))</f>
        <v>6.6666699999999995E-2</v>
      </c>
      <c r="AF69" s="35">
        <f>IF(VLOOKUP(D69,'Pressure Ulcers'!$A$1:$W$352,16,FALSE) = "*","*",IF(VLOOKUP(D69,'Pressure Ulcers'!$A$1:$W$352,16,FALSE) = "---","---", VLOOKUP(D69,'Pressure Ulcers'!$A$1:$W$352,16,FALSE)/100))</f>
        <v>8.3333299999999999E-2</v>
      </c>
      <c r="AG69" s="35">
        <f t="shared" si="46"/>
        <v>5.2499999999999998E-2</v>
      </c>
      <c r="AH69" s="49" t="str">
        <f t="shared" si="48"/>
        <v>Y</v>
      </c>
      <c r="AI69" s="35">
        <f>IF(VLOOKUP(D69,Influenza!$A$1:$W$352,10,FALSE) = "*","*",IF(VLOOKUP(D69,Influenza!$A$1:$W$352,10,FALSE) = "---","---", VLOOKUP(D69,Influenza!$A$1:$W$352,10,FALSE)/100))</f>
        <v>0.95652174000000001</v>
      </c>
      <c r="AJ69" s="35">
        <f>IF(VLOOKUP(D69,Influenza!$A$1:$W$352,12,FALSE) = "*","*",IF(VLOOKUP(D69,Influenza!$A$1:$W$352,12,FALSE) = "---","---", VLOOKUP(D69,Influenza!$A$1:$W$352,12,FALSE)/100))</f>
        <v>0.95652174000000001</v>
      </c>
      <c r="AK69" s="35">
        <f>IF(VLOOKUP(D69,Influenza!$A$1:$W$352,14,FALSE) = "*","*",IF(VLOOKUP(D69,Influenza!$A$1:$W$352,14,FALSE) = "---","---", VLOOKUP(D69,Influenza!$A$1:$W$352,14,FALSE)/100))</f>
        <v>0.98571428999999999</v>
      </c>
      <c r="AL69" s="35">
        <f>IF(VLOOKUP(D69,Influenza!$A$1:$W$352,16,FALSE) = "*","*",IF(VLOOKUP(D69,Influenza!$A$1:$W$352,16,FALSE) = "---","---", VLOOKUP(D69,Influenza!$A$1:$W$352,16,FALSE)/100))</f>
        <v>0.98571428999999999</v>
      </c>
      <c r="AM69" s="35">
        <f t="shared" si="47"/>
        <v>0.97111801500000006</v>
      </c>
      <c r="AN69" s="49" t="str">
        <f t="shared" si="40"/>
        <v>Y</v>
      </c>
      <c r="AO69" s="35">
        <f>IF(VLOOKUP(D69,'hospitalizations per 1000'!$A$1:$Q$352,10,FALSE) = "*","*",IF(VLOOKUP(D69,'hospitalizations per 1000'!$A$1:$Q$352,10,FALSE) = "---","---", VLOOKUP(D69,'hospitalizations per 1000'!$A$1:$Q$352,10,FALSE)/100))</f>
        <v>1.9818880000000001E-2</v>
      </c>
      <c r="AP69" s="43" t="str">
        <f t="shared" si="41"/>
        <v>N</v>
      </c>
      <c r="AQ69" s="50" t="s">
        <v>1570</v>
      </c>
      <c r="AR69" s="50">
        <v>0.81</v>
      </c>
      <c r="AS69" s="49" t="str">
        <f>IF(AR69="NS","NS",IF(AR69&gt;AR$1,"Y","N"))</f>
        <v>Y</v>
      </c>
      <c r="AT69" s="97">
        <f t="shared" si="36"/>
        <v>4</v>
      </c>
    </row>
    <row r="70" spans="1:46" x14ac:dyDescent="0.3">
      <c r="A70" s="19">
        <f t="shared" si="42"/>
        <v>65</v>
      </c>
      <c r="B70" s="52" t="s">
        <v>289</v>
      </c>
      <c r="C70" s="51"/>
      <c r="D70" s="56">
        <v>315126</v>
      </c>
      <c r="E70" s="59" t="s">
        <v>167</v>
      </c>
      <c r="F70" s="54" t="s">
        <v>1557</v>
      </c>
      <c r="G70" s="54" t="e">
        <f>IF(COUNTIF(#REF!,"SFF Candidate")&gt;=1,"Y",
IF(COUNTIF(#REF!,"SFF")&gt;=1,"Y","N"))</f>
        <v>#REF!</v>
      </c>
      <c r="H70" s="48" t="e">
        <f>IF(OR(#REF!=1,#REF!= 1,#REF!=
1,#REF!= 1,#REF!=
1,#REF!= 1,#REF!=
1,#REF!= 1,#REF!=
1,#REF!= 1,#REF!=
1,#REF!= 1),"Y","N")</f>
        <v>#REF!</v>
      </c>
      <c r="I70" s="48" t="s">
        <v>662</v>
      </c>
      <c r="J70" s="54" t="s">
        <v>1571</v>
      </c>
      <c r="K70" s="35">
        <f>IF(VLOOKUP(D70,'Physically Restrained'!$A$1:$W$352,10,FALSE) = "*","*",IF(VLOOKUP(D70,'Physically Restrained'!$A$1:$W$352,10,FALSE) = "---","---", VLOOKUP(D70,'Physically Restrained'!$A$1:$W$352,10,FALSE)/100))</f>
        <v>0</v>
      </c>
      <c r="L70" s="35">
        <f>IF(VLOOKUP(D70,'Physically Restrained'!$A$1:$W$352,12,FALSE) = "*","*",IF(VLOOKUP(D70,'Physically Restrained'!$A$1:$W$352,12,FALSE) = "---","---", VLOOKUP(D70,'Physically Restrained'!$A$1:$W$352,12,FALSE)/100))</f>
        <v>0</v>
      </c>
      <c r="M70" s="35">
        <f>IF(VLOOKUP(D70,'Physically Restrained'!$A$1:$W$352,14,FALSE) = "*","*",IF(VLOOKUP(D70,'Physically Restrained'!$A$1:$W$352,14,FALSE) = "---","---", VLOOKUP(D70,'Physically Restrained'!$A$1:$W$352,14,FALSE)/100))</f>
        <v>0</v>
      </c>
      <c r="N70" s="35">
        <f>IF(VLOOKUP(D70,'Physically Restrained'!$A$1:$W$352,16,FALSE) = "*","*",IF(VLOOKUP(D70,'Physically Restrained'!$A$1:$W$352,16,FALSE) = "---","---", VLOOKUP(D70,'Physically Restrained'!$A$1:$W$352,16,FALSE)/100))</f>
        <v>0</v>
      </c>
      <c r="O70" s="35">
        <f t="shared" si="43"/>
        <v>0</v>
      </c>
      <c r="P70" s="49" t="str">
        <f t="shared" si="37"/>
        <v>Y</v>
      </c>
      <c r="Q70" s="35">
        <f>IF(VLOOKUP(D70,'Falls with Major Injuries'!$A$1:$W$352,10,FALSE) = "*","*",IF(VLOOKUP(D70,'Falls with Major Injuries'!$A$1:$W$352,10,FALSE) = "---","---", VLOOKUP(D70,'Falls with Major Injuries'!$A$1:$W$352,10,FALSE)/100))</f>
        <v>6.3157900000000003E-2</v>
      </c>
      <c r="R70" s="35">
        <f>IF(VLOOKUP(D70,'Falls with Major Injuries'!$A$1:$W$352,12,FALSE) = "*","*",IF(VLOOKUP(D70,'Falls with Major Injuries'!$A$1:$W$352,12,FALSE) = "---","---", VLOOKUP(D70,'Falls with Major Injuries'!$A$1:$W$352,12,FALSE)/100))</f>
        <v>3.0303E-2</v>
      </c>
      <c r="S70" s="35">
        <f>IF(VLOOKUP(D70,'Falls with Major Injuries'!$A$1:$W$352,14,FALSE) = "*","*",IF(VLOOKUP(D70,'Falls with Major Injuries'!$A$1:$W$352,14,FALSE) = "---","---", VLOOKUP(D70,'Falls with Major Injuries'!$A$1:$W$352,14,FALSE)/100))</f>
        <v>0</v>
      </c>
      <c r="T70" s="35">
        <f>IF(VLOOKUP(D70,'Falls with Major Injuries'!$A$1:$W$352,16,FALSE) = "*","*",IF(VLOOKUP(D70,'Falls with Major Injuries'!$A$1:$W$352,16,FALSE) = "---","---", VLOOKUP(D70,'Falls with Major Injuries'!$A$1:$W$352,16,FALSE)/100))</f>
        <v>0</v>
      </c>
      <c r="U70" s="35">
        <f t="shared" si="44"/>
        <v>2.3365225E-2</v>
      </c>
      <c r="V70" s="49" t="str">
        <f t="shared" si="38"/>
        <v>Y</v>
      </c>
      <c r="W70" s="35">
        <f>IF(VLOOKUP(D70,'Antipsychotic Meds'!$A$1:$W$352,10,FALSE) = "*","*",IF(VLOOKUP(D70,'Antipsychotic Meds'!$A$1:$W$352,10,FALSE) = "---","---", VLOOKUP(D70,'Antipsychotic Meds'!$A$1:$W$352,10,FALSE)/100))</f>
        <v>3.6144599999999999E-2</v>
      </c>
      <c r="X70" s="35">
        <f>IF(VLOOKUP(D70,'Antipsychotic Meds'!$A$1:$W$352,12,FALSE) = "*","*",IF(VLOOKUP(D70,'Antipsychotic Meds'!$A$1:$W$352,12,FALSE) = "---","---", VLOOKUP(D70,'Antipsychotic Meds'!$A$1:$W$352,12,FALSE)/100))</f>
        <v>3.40909E-2</v>
      </c>
      <c r="Y70" s="35">
        <f>IF(VLOOKUP(D70,'Antipsychotic Meds'!$A$1:$W$352,14,FALSE) = "*","*",IF(VLOOKUP(D70,'Antipsychotic Meds'!$A$1:$W$352,14,FALSE) = "---","---", VLOOKUP(D70,'Antipsychotic Meds'!$A$1:$W$352,14,FALSE)/100))</f>
        <v>3.2966999999999996E-2</v>
      </c>
      <c r="Z70" s="35">
        <f>IF(VLOOKUP(D70,'Antipsychotic Meds'!$A$1:$W$352,16,FALSE) = "*","*",IF(VLOOKUP(D70,'Antipsychotic Meds'!$A$1:$W$352,16,FALSE) = "---","---", VLOOKUP(D70,'Antipsychotic Meds'!$A$1:$W$352,16,FALSE)/100))</f>
        <v>2.1739099999999997E-2</v>
      </c>
      <c r="AA70" s="35">
        <f t="shared" si="45"/>
        <v>3.12354E-2</v>
      </c>
      <c r="AB70" s="49" t="str">
        <f t="shared" si="39"/>
        <v>Y</v>
      </c>
      <c r="AC70" s="35">
        <f>IF(VLOOKUP(D70,'Pressure Ulcers'!$A$1:$W$352,10,FALSE) = "*","*",IF(VLOOKUP(D70,'Pressure Ulcers'!$A$1:$W$352,10,FALSE) = "---","---", VLOOKUP(D70,'Pressure Ulcers'!$A$1:$W$352,10,FALSE)/100))</f>
        <v>5.4545500000000004E-2</v>
      </c>
      <c r="AD70" s="35">
        <f>IF(VLOOKUP(D70,'Pressure Ulcers'!$A$1:$W$352,12,FALSE) = "*","*",IF(VLOOKUP(D70,'Pressure Ulcers'!$A$1:$W$352,12,FALSE) = "---","---", VLOOKUP(D70,'Pressure Ulcers'!$A$1:$W$352,12,FALSE)/100))</f>
        <v>3.4482800000000001E-2</v>
      </c>
      <c r="AE70" s="35">
        <f>IF(VLOOKUP(D70,'Pressure Ulcers'!$A$1:$W$352,14,FALSE) = "*","*",IF(VLOOKUP(D70,'Pressure Ulcers'!$A$1:$W$352,14,FALSE) = "---","---", VLOOKUP(D70,'Pressure Ulcers'!$A$1:$W$352,14,FALSE)/100))</f>
        <v>0</v>
      </c>
      <c r="AF70" s="35">
        <f>IF(VLOOKUP(D70,'Pressure Ulcers'!$A$1:$W$352,16,FALSE) = "*","*",IF(VLOOKUP(D70,'Pressure Ulcers'!$A$1:$W$352,16,FALSE) = "---","---", VLOOKUP(D70,'Pressure Ulcers'!$A$1:$W$352,16,FALSE)/100))</f>
        <v>3.5087699999999999E-2</v>
      </c>
      <c r="AG70" s="35">
        <f t="shared" si="46"/>
        <v>3.1029000000000001E-2</v>
      </c>
      <c r="AH70" s="49" t="str">
        <f t="shared" si="48"/>
        <v>Y</v>
      </c>
      <c r="AI70" s="35">
        <f>IF(VLOOKUP(D70,Influenza!$A$1:$W$352,10,FALSE) = "*","*",IF(VLOOKUP(D70,Influenza!$A$1:$W$352,10,FALSE) = "---","---", VLOOKUP(D70,Influenza!$A$1:$W$352,10,FALSE)/100))</f>
        <v>0.97580644999999999</v>
      </c>
      <c r="AJ70" s="35">
        <f>IF(VLOOKUP(D70,Influenza!$A$1:$W$352,12,FALSE) = "*","*",IF(VLOOKUP(D70,Influenza!$A$1:$W$352,12,FALSE) = "---","---", VLOOKUP(D70,Influenza!$A$1:$W$352,12,FALSE)/100))</f>
        <v>0.97580644999999999</v>
      </c>
      <c r="AK70" s="35">
        <f>IF(VLOOKUP(D70,Influenza!$A$1:$W$352,14,FALSE) = "*","*",IF(VLOOKUP(D70,Influenza!$A$1:$W$352,14,FALSE) = "---","---", VLOOKUP(D70,Influenza!$A$1:$W$352,14,FALSE)/100))</f>
        <v>0.98148148000000002</v>
      </c>
      <c r="AL70" s="35">
        <f>IF(VLOOKUP(D70,Influenza!$A$1:$W$352,16,FALSE) = "*","*",IF(VLOOKUP(D70,Influenza!$A$1:$W$352,16,FALSE) = "---","---", VLOOKUP(D70,Influenza!$A$1:$W$352,16,FALSE)/100))</f>
        <v>0.98148148000000002</v>
      </c>
      <c r="AM70" s="35">
        <f t="shared" si="47"/>
        <v>0.97864396500000006</v>
      </c>
      <c r="AN70" s="49" t="str">
        <f t="shared" si="40"/>
        <v>Y</v>
      </c>
      <c r="AO70" s="35">
        <f>IF(VLOOKUP(D70,'hospitalizations per 1000'!$A$1:$Q$352,10,FALSE) = "*","*",IF(VLOOKUP(D70,'hospitalizations per 1000'!$A$1:$Q$352,10,FALSE) = "---","---", VLOOKUP(D70,'hospitalizations per 1000'!$A$1:$Q$352,10,FALSE)/100))</f>
        <v>2.357412E-2</v>
      </c>
      <c r="AP70" s="43" t="str">
        <f t="shared" si="41"/>
        <v>N</v>
      </c>
      <c r="AQ70" s="50" t="s">
        <v>1570</v>
      </c>
      <c r="AR70" s="50">
        <v>0.875</v>
      </c>
      <c r="AS70" s="49" t="str">
        <f>IF(AR70="NS","NS",IF(AR70&gt;AR$1,"Y","N"))</f>
        <v>Y</v>
      </c>
      <c r="AT70" s="97" t="s">
        <v>1680</v>
      </c>
    </row>
    <row r="71" spans="1:46" x14ac:dyDescent="0.3">
      <c r="A71" s="19">
        <f t="shared" si="42"/>
        <v>66</v>
      </c>
      <c r="B71" s="52" t="s">
        <v>290</v>
      </c>
      <c r="C71" s="51"/>
      <c r="D71" s="56">
        <v>315492</v>
      </c>
      <c r="E71" s="59" t="s">
        <v>168</v>
      </c>
      <c r="F71" s="54" t="s">
        <v>1557</v>
      </c>
      <c r="G71" s="54" t="e">
        <f>IF(COUNTIF(#REF!,"SFF Candidate")&gt;=1,"Y",
IF(COUNTIF(#REF!,"SFF")&gt;=1,"Y","N"))</f>
        <v>#REF!</v>
      </c>
      <c r="H71" s="48" t="e">
        <f>IF(OR(#REF!=1,#REF!= 1,#REF!=
1,#REF!= 1,#REF!=
1,#REF!= 1,#REF!=
1,#REF!= 1,#REF!=
1,#REF!= 1,#REF!=
1,#REF!= 1),"Y","N")</f>
        <v>#REF!</v>
      </c>
      <c r="I71" s="48" t="s">
        <v>662</v>
      </c>
      <c r="J71" s="54" t="s">
        <v>1570</v>
      </c>
      <c r="K71" s="35">
        <f>IF(VLOOKUP(D71,'Physically Restrained'!$A$1:$W$352,10,FALSE) = "*","*",IF(VLOOKUP(D71,'Physically Restrained'!$A$1:$W$352,10,FALSE) = "---","---", VLOOKUP(D71,'Physically Restrained'!$A$1:$W$352,10,FALSE)/100))</f>
        <v>0</v>
      </c>
      <c r="L71" s="35">
        <f>IF(VLOOKUP(D71,'Physically Restrained'!$A$1:$W$352,12,FALSE) = "*","*",IF(VLOOKUP(D71,'Physically Restrained'!$A$1:$W$352,12,FALSE) = "---","---", VLOOKUP(D71,'Physically Restrained'!$A$1:$W$352,12,FALSE)/100))</f>
        <v>0</v>
      </c>
      <c r="M71" s="35">
        <f>IF(VLOOKUP(D71,'Physically Restrained'!$A$1:$W$352,14,FALSE) = "*","*",IF(VLOOKUP(D71,'Physically Restrained'!$A$1:$W$352,14,FALSE) = "---","---", VLOOKUP(D71,'Physically Restrained'!$A$1:$W$352,14,FALSE)/100))</f>
        <v>0</v>
      </c>
      <c r="N71" s="35">
        <f>IF(VLOOKUP(D71,'Physically Restrained'!$A$1:$W$352,16,FALSE) = "*","*",IF(VLOOKUP(D71,'Physically Restrained'!$A$1:$W$352,16,FALSE) = "---","---", VLOOKUP(D71,'Physically Restrained'!$A$1:$W$352,16,FALSE)/100))</f>
        <v>0</v>
      </c>
      <c r="O71" s="35">
        <f t="shared" si="43"/>
        <v>0</v>
      </c>
      <c r="P71" s="49" t="str">
        <f t="shared" si="37"/>
        <v>Y</v>
      </c>
      <c r="Q71" s="35">
        <f>IF(VLOOKUP(D71,'Falls with Major Injuries'!$A$1:$W$352,10,FALSE) = "*","*",IF(VLOOKUP(D71,'Falls with Major Injuries'!$A$1:$W$352,10,FALSE) = "---","---", VLOOKUP(D71,'Falls with Major Injuries'!$A$1:$W$352,10,FALSE)/100))</f>
        <v>0</v>
      </c>
      <c r="R71" s="35">
        <f>IF(VLOOKUP(D71,'Falls with Major Injuries'!$A$1:$W$352,12,FALSE) = "*","*",IF(VLOOKUP(D71,'Falls with Major Injuries'!$A$1:$W$352,12,FALSE) = "---","---", VLOOKUP(D71,'Falls with Major Injuries'!$A$1:$W$352,12,FALSE)/100))</f>
        <v>5.0847499999999997E-2</v>
      </c>
      <c r="S71" s="35">
        <f>IF(VLOOKUP(D71,'Falls with Major Injuries'!$A$1:$W$352,14,FALSE) = "*","*",IF(VLOOKUP(D71,'Falls with Major Injuries'!$A$1:$W$352,14,FALSE) = "---","---", VLOOKUP(D71,'Falls with Major Injuries'!$A$1:$W$352,14,FALSE)/100))</f>
        <v>6.7796599999999999E-2</v>
      </c>
      <c r="T71" s="35">
        <f>IF(VLOOKUP(D71,'Falls with Major Injuries'!$A$1:$W$352,16,FALSE) = "*","*",IF(VLOOKUP(D71,'Falls with Major Injuries'!$A$1:$W$352,16,FALSE) = "---","---", VLOOKUP(D71,'Falls with Major Injuries'!$A$1:$W$352,16,FALSE)/100))</f>
        <v>7.5757599999999994E-2</v>
      </c>
      <c r="U71" s="35">
        <f t="shared" si="44"/>
        <v>4.8600425000000003E-2</v>
      </c>
      <c r="V71" s="49" t="str">
        <f t="shared" si="38"/>
        <v>N</v>
      </c>
      <c r="W71" s="35">
        <f>IF(VLOOKUP(D71,'Antipsychotic Meds'!$A$1:$W$352,10,FALSE) = "*","*",IF(VLOOKUP(D71,'Antipsychotic Meds'!$A$1:$W$352,10,FALSE) = "---","---", VLOOKUP(D71,'Antipsychotic Meds'!$A$1:$W$352,10,FALSE)/100))</f>
        <v>0.22222220000000001</v>
      </c>
      <c r="X71" s="35">
        <f>IF(VLOOKUP(D71,'Antipsychotic Meds'!$A$1:$W$352,12,FALSE) = "*","*",IF(VLOOKUP(D71,'Antipsychotic Meds'!$A$1:$W$352,12,FALSE) = "---","---", VLOOKUP(D71,'Antipsychotic Meds'!$A$1:$W$352,12,FALSE)/100))</f>
        <v>0.2407407</v>
      </c>
      <c r="Y71" s="35">
        <f>IF(VLOOKUP(D71,'Antipsychotic Meds'!$A$1:$W$352,14,FALSE) = "*","*",IF(VLOOKUP(D71,'Antipsychotic Meds'!$A$1:$W$352,14,FALSE) = "---","---", VLOOKUP(D71,'Antipsychotic Meds'!$A$1:$W$352,14,FALSE)/100))</f>
        <v>0.2</v>
      </c>
      <c r="Z71" s="35">
        <f>IF(VLOOKUP(D71,'Antipsychotic Meds'!$A$1:$W$352,16,FALSE) = "*","*",IF(VLOOKUP(D71,'Antipsychotic Meds'!$A$1:$W$352,16,FALSE) = "---","---", VLOOKUP(D71,'Antipsychotic Meds'!$A$1:$W$352,16,FALSE)/100))</f>
        <v>0.27419350000000003</v>
      </c>
      <c r="AA71" s="35">
        <f t="shared" si="45"/>
        <v>0.23428910000000003</v>
      </c>
      <c r="AB71" s="49" t="str">
        <f t="shared" si="39"/>
        <v>N</v>
      </c>
      <c r="AC71" s="35">
        <f>IF(VLOOKUP(D71,'Pressure Ulcers'!$A$1:$W$352,10,FALSE) = "*","*",IF(VLOOKUP(D71,'Pressure Ulcers'!$A$1:$W$352,10,FALSE) = "---","---", VLOOKUP(D71,'Pressure Ulcers'!$A$1:$W$352,10,FALSE)/100))</f>
        <v>5.8823500000000001E-2</v>
      </c>
      <c r="AD71" s="35">
        <f>IF(VLOOKUP(D71,'Pressure Ulcers'!$A$1:$W$352,12,FALSE) = "*","*",IF(VLOOKUP(D71,'Pressure Ulcers'!$A$1:$W$352,12,FALSE) = "---","---", VLOOKUP(D71,'Pressure Ulcers'!$A$1:$W$352,12,FALSE)/100))</f>
        <v>0.04</v>
      </c>
      <c r="AE71" s="35">
        <f>IF(VLOOKUP(D71,'Pressure Ulcers'!$A$1:$W$352,14,FALSE) = "*","*",IF(VLOOKUP(D71,'Pressure Ulcers'!$A$1:$W$352,14,FALSE) = "---","---", VLOOKUP(D71,'Pressure Ulcers'!$A$1:$W$352,14,FALSE)/100))</f>
        <v>9.8039199999999993E-2</v>
      </c>
      <c r="AF71" s="35">
        <f>IF(VLOOKUP(D71,'Pressure Ulcers'!$A$1:$W$352,16,FALSE) = "*","*",IF(VLOOKUP(D71,'Pressure Ulcers'!$A$1:$W$352,16,FALSE) = "---","---", VLOOKUP(D71,'Pressure Ulcers'!$A$1:$W$352,16,FALSE)/100))</f>
        <v>0.1346154</v>
      </c>
      <c r="AG71" s="35">
        <f t="shared" si="46"/>
        <v>8.2869524999999999E-2</v>
      </c>
      <c r="AH71" s="49" t="str">
        <f t="shared" si="48"/>
        <v>N</v>
      </c>
      <c r="AI71" s="35">
        <f>IF(VLOOKUP(D71,Influenza!$A$1:$W$352,10,FALSE) = "*","*",IF(VLOOKUP(D71,Influenza!$A$1:$W$352,10,FALSE) = "---","---", VLOOKUP(D71,Influenza!$A$1:$W$352,10,FALSE)/100))</f>
        <v>1</v>
      </c>
      <c r="AJ71" s="35">
        <f>IF(VLOOKUP(D71,Influenza!$A$1:$W$352,12,FALSE) = "*","*",IF(VLOOKUP(D71,Influenza!$A$1:$W$352,12,FALSE) = "---","---", VLOOKUP(D71,Influenza!$A$1:$W$352,12,FALSE)/100))</f>
        <v>1</v>
      </c>
      <c r="AK71" s="35">
        <f>IF(VLOOKUP(D71,Influenza!$A$1:$W$352,14,FALSE) = "*","*",IF(VLOOKUP(D71,Influenza!$A$1:$W$352,14,FALSE) = "---","---", VLOOKUP(D71,Influenza!$A$1:$W$352,14,FALSE)/100))</f>
        <v>1</v>
      </c>
      <c r="AL71" s="35">
        <f>IF(VLOOKUP(D71,Influenza!$A$1:$W$352,16,FALSE) = "*","*",IF(VLOOKUP(D71,Influenza!$A$1:$W$352,16,FALSE) = "---","---", VLOOKUP(D71,Influenza!$A$1:$W$352,16,FALSE)/100))</f>
        <v>1</v>
      </c>
      <c r="AM71" s="35">
        <f t="shared" si="47"/>
        <v>1</v>
      </c>
      <c r="AN71" s="49" t="str">
        <f t="shared" si="40"/>
        <v>Y</v>
      </c>
      <c r="AO71" s="35">
        <f>IF(VLOOKUP(D71,'hospitalizations per 1000'!$A$1:$Q$352,10,FALSE) = "*","*",IF(VLOOKUP(D71,'hospitalizations per 1000'!$A$1:$Q$352,10,FALSE) = "---","---", VLOOKUP(D71,'hospitalizations per 1000'!$A$1:$Q$352,10,FALSE)/100))</f>
        <v>1.923039E-2</v>
      </c>
      <c r="AP71" s="43" t="str">
        <f t="shared" si="41"/>
        <v>N</v>
      </c>
      <c r="AQ71" s="50" t="s">
        <v>1570</v>
      </c>
      <c r="AR71" s="50">
        <v>0.89500000000000002</v>
      </c>
      <c r="AS71" s="49" t="str">
        <f>IF(AR71="NS","NS",IF(AR71&gt;AR$1,"Y","N"))</f>
        <v>Y</v>
      </c>
      <c r="AT71" s="97">
        <f>COUNTIF($P71:$AS71,"=Y")</f>
        <v>3</v>
      </c>
    </row>
    <row r="72" spans="1:46" s="39" customFormat="1" x14ac:dyDescent="0.3">
      <c r="A72" s="19">
        <f t="shared" si="42"/>
        <v>67</v>
      </c>
      <c r="B72" s="52" t="s">
        <v>291</v>
      </c>
      <c r="C72" s="51"/>
      <c r="D72" s="56">
        <v>315182</v>
      </c>
      <c r="E72" s="59" t="s">
        <v>34</v>
      </c>
      <c r="F72" s="54" t="s">
        <v>1557</v>
      </c>
      <c r="G72" s="54" t="e">
        <f>IF(COUNTIF(#REF!,"SFF Candidate")&gt;=1,"Y",
IF(COUNTIF(#REF!,"SFF")&gt;=1,"Y","N"))</f>
        <v>#REF!</v>
      </c>
      <c r="H72" s="48" t="e">
        <f>IF(OR(#REF!=1,#REF!= 1,#REF!=
1,#REF!= 1,#REF!=
1,#REF!= 1,#REF!=
1,#REF!= 1,#REF!=
1,#REF!= 1,#REF!=
1,#REF!= 1),"Y","N")</f>
        <v>#REF!</v>
      </c>
      <c r="I72" s="48" t="s">
        <v>662</v>
      </c>
      <c r="J72" s="54" t="s">
        <v>1570</v>
      </c>
      <c r="K72" s="35">
        <f>IF(VLOOKUP(D72,'Physically Restrained'!$A$1:$W$352,10,FALSE) = "*","*",IF(VLOOKUP(D72,'Physically Restrained'!$A$1:$W$352,10,FALSE) = "---","---", VLOOKUP(D72,'Physically Restrained'!$A$1:$W$352,10,FALSE)/100))</f>
        <v>0</v>
      </c>
      <c r="L72" s="35">
        <f>IF(VLOOKUP(D72,'Physically Restrained'!$A$1:$W$352,12,FALSE) = "*","*",IF(VLOOKUP(D72,'Physically Restrained'!$A$1:$W$352,12,FALSE) = "---","---", VLOOKUP(D72,'Physically Restrained'!$A$1:$W$352,12,FALSE)/100))</f>
        <v>0</v>
      </c>
      <c r="M72" s="35">
        <f>IF(VLOOKUP(D72,'Physically Restrained'!$A$1:$W$352,14,FALSE) = "*","*",IF(VLOOKUP(D72,'Physically Restrained'!$A$1:$W$352,14,FALSE) = "---","---", VLOOKUP(D72,'Physically Restrained'!$A$1:$W$352,14,FALSE)/100))</f>
        <v>0</v>
      </c>
      <c r="N72" s="35">
        <f>IF(VLOOKUP(D72,'Physically Restrained'!$A$1:$W$352,16,FALSE) = "*","*",IF(VLOOKUP(D72,'Physically Restrained'!$A$1:$W$352,16,FALSE) = "---","---", VLOOKUP(D72,'Physically Restrained'!$A$1:$W$352,16,FALSE)/100))</f>
        <v>0</v>
      </c>
      <c r="O72" s="35">
        <f t="shared" si="43"/>
        <v>0</v>
      </c>
      <c r="P72" s="49" t="str">
        <f t="shared" si="37"/>
        <v>Y</v>
      </c>
      <c r="Q72" s="35">
        <f>IF(VLOOKUP(D72,'Falls with Major Injuries'!$A$1:$W$352,10,FALSE) = "*","*",IF(VLOOKUP(D72,'Falls with Major Injuries'!$A$1:$W$352,10,FALSE) = "---","---", VLOOKUP(D72,'Falls with Major Injuries'!$A$1:$W$352,10,FALSE)/100))</f>
        <v>9.8038999999999991E-3</v>
      </c>
      <c r="R72" s="35">
        <f>IF(VLOOKUP(D72,'Falls with Major Injuries'!$A$1:$W$352,12,FALSE) = "*","*",IF(VLOOKUP(D72,'Falls with Major Injuries'!$A$1:$W$352,12,FALSE) = "---","---", VLOOKUP(D72,'Falls with Major Injuries'!$A$1:$W$352,12,FALSE)/100))</f>
        <v>2.0202000000000001E-2</v>
      </c>
      <c r="S72" s="35">
        <f>IF(VLOOKUP(D72,'Falls with Major Injuries'!$A$1:$W$352,14,FALSE) = "*","*",IF(VLOOKUP(D72,'Falls with Major Injuries'!$A$1:$W$352,14,FALSE) = "---","---", VLOOKUP(D72,'Falls with Major Injuries'!$A$1:$W$352,14,FALSE)/100))</f>
        <v>1.9607799999999998E-2</v>
      </c>
      <c r="T72" s="35">
        <f>IF(VLOOKUP(D72,'Falls with Major Injuries'!$A$1:$W$352,16,FALSE) = "*","*",IF(VLOOKUP(D72,'Falls with Major Injuries'!$A$1:$W$352,16,FALSE) = "---","---", VLOOKUP(D72,'Falls with Major Injuries'!$A$1:$W$352,16,FALSE)/100))</f>
        <v>4.6296299999999999E-2</v>
      </c>
      <c r="U72" s="35">
        <f t="shared" si="44"/>
        <v>2.3977499999999999E-2</v>
      </c>
      <c r="V72" s="49" t="str">
        <f t="shared" si="38"/>
        <v>Y</v>
      </c>
      <c r="W72" s="35">
        <f>IF(VLOOKUP(D72,'Antipsychotic Meds'!$A$1:$W$352,10,FALSE) = "*","*",IF(VLOOKUP(D72,'Antipsychotic Meds'!$A$1:$W$352,10,FALSE) = "---","---", VLOOKUP(D72,'Antipsychotic Meds'!$A$1:$W$352,10,FALSE)/100))</f>
        <v>0.172043</v>
      </c>
      <c r="X72" s="35">
        <f>IF(VLOOKUP(D72,'Antipsychotic Meds'!$A$1:$W$352,12,FALSE) = "*","*",IF(VLOOKUP(D72,'Antipsychotic Meds'!$A$1:$W$352,12,FALSE) = "---","---", VLOOKUP(D72,'Antipsychotic Meds'!$A$1:$W$352,12,FALSE)/100))</f>
        <v>0.14130429999999999</v>
      </c>
      <c r="Y72" s="35">
        <f>IF(VLOOKUP(D72,'Antipsychotic Meds'!$A$1:$W$352,14,FALSE) = "*","*",IF(VLOOKUP(D72,'Antipsychotic Meds'!$A$1:$W$352,14,FALSE) = "---","---", VLOOKUP(D72,'Antipsychotic Meds'!$A$1:$W$352,14,FALSE)/100))</f>
        <v>0.1666667</v>
      </c>
      <c r="Z72" s="35">
        <f>IF(VLOOKUP(D72,'Antipsychotic Meds'!$A$1:$W$352,16,FALSE) = "*","*",IF(VLOOKUP(D72,'Antipsychotic Meds'!$A$1:$W$352,16,FALSE) = "---","---", VLOOKUP(D72,'Antipsychotic Meds'!$A$1:$W$352,16,FALSE)/100))</f>
        <v>0.16346150000000001</v>
      </c>
      <c r="AA72" s="35">
        <f t="shared" si="45"/>
        <v>0.16086887499999999</v>
      </c>
      <c r="AB72" s="49" t="str">
        <f t="shared" si="39"/>
        <v>N</v>
      </c>
      <c r="AC72" s="35">
        <f>IF(VLOOKUP(D72,'Pressure Ulcers'!$A$1:$W$352,10,FALSE) = "*","*",IF(VLOOKUP(D72,'Pressure Ulcers'!$A$1:$W$352,10,FALSE) = "---","---", VLOOKUP(D72,'Pressure Ulcers'!$A$1:$W$352,10,FALSE)/100))</f>
        <v>3.2966999999999996E-2</v>
      </c>
      <c r="AD72" s="35">
        <f>IF(VLOOKUP(D72,'Pressure Ulcers'!$A$1:$W$352,12,FALSE) = "*","*",IF(VLOOKUP(D72,'Pressure Ulcers'!$A$1:$W$352,12,FALSE) = "---","---", VLOOKUP(D72,'Pressure Ulcers'!$A$1:$W$352,12,FALSE)/100))</f>
        <v>5.9523799999999995E-2</v>
      </c>
      <c r="AE72" s="35">
        <f>IF(VLOOKUP(D72,'Pressure Ulcers'!$A$1:$W$352,14,FALSE) = "*","*",IF(VLOOKUP(D72,'Pressure Ulcers'!$A$1:$W$352,14,FALSE) = "---","---", VLOOKUP(D72,'Pressure Ulcers'!$A$1:$W$352,14,FALSE)/100))</f>
        <v>0.1046512</v>
      </c>
      <c r="AF72" s="35">
        <f>IF(VLOOKUP(D72,'Pressure Ulcers'!$A$1:$W$352,16,FALSE) = "*","*",IF(VLOOKUP(D72,'Pressure Ulcers'!$A$1:$W$352,16,FALSE) = "---","---", VLOOKUP(D72,'Pressure Ulcers'!$A$1:$W$352,16,FALSE)/100))</f>
        <v>9.7826099999999999E-2</v>
      </c>
      <c r="AG72" s="35">
        <f t="shared" si="46"/>
        <v>7.3742024999999989E-2</v>
      </c>
      <c r="AH72" s="49" t="str">
        <f t="shared" si="48"/>
        <v>Y</v>
      </c>
      <c r="AI72" s="35">
        <f>IF(VLOOKUP(D72,Influenza!$A$1:$W$352,10,FALSE) = "*","*",IF(VLOOKUP(D72,Influenza!$A$1:$W$352,10,FALSE) = "---","---", VLOOKUP(D72,Influenza!$A$1:$W$352,10,FALSE)/100))</f>
        <v>0.96</v>
      </c>
      <c r="AJ72" s="35">
        <f>IF(VLOOKUP(D72,Influenza!$A$1:$W$352,12,FALSE) = "*","*",IF(VLOOKUP(D72,Influenza!$A$1:$W$352,12,FALSE) = "---","---", VLOOKUP(D72,Influenza!$A$1:$W$352,12,FALSE)/100))</f>
        <v>0.96</v>
      </c>
      <c r="AK72" s="35">
        <f>IF(VLOOKUP(D72,Influenza!$A$1:$W$352,14,FALSE) = "*","*",IF(VLOOKUP(D72,Influenza!$A$1:$W$352,14,FALSE) = "---","---", VLOOKUP(D72,Influenza!$A$1:$W$352,14,FALSE)/100))</f>
        <v>0.97297297000000005</v>
      </c>
      <c r="AL72" s="35">
        <f>IF(VLOOKUP(D72,Influenza!$A$1:$W$352,16,FALSE) = "*","*",IF(VLOOKUP(D72,Influenza!$A$1:$W$352,16,FALSE) = "---","---", VLOOKUP(D72,Influenza!$A$1:$W$352,16,FALSE)/100))</f>
        <v>0.97297297000000005</v>
      </c>
      <c r="AM72" s="35">
        <f t="shared" si="47"/>
        <v>0.9664864849999999</v>
      </c>
      <c r="AN72" s="49" t="str">
        <f t="shared" si="40"/>
        <v>N</v>
      </c>
      <c r="AO72" s="35">
        <f>IF(VLOOKUP(D72,'hospitalizations per 1000'!$A$1:$Q$352,10,FALSE) = "*","*",IF(VLOOKUP(D72,'hospitalizations per 1000'!$A$1:$Q$352,10,FALSE) = "---","---", VLOOKUP(D72,'hospitalizations per 1000'!$A$1:$Q$352,10,FALSE)/100))</f>
        <v>1.7245610000000001E-2</v>
      </c>
      <c r="AP72" s="43" t="str">
        <f t="shared" si="41"/>
        <v>N</v>
      </c>
      <c r="AQ72" s="50" t="s">
        <v>1570</v>
      </c>
      <c r="AR72" s="50">
        <v>0.91500000000000004</v>
      </c>
      <c r="AS72" s="49" t="str">
        <f>IF(AR72="NS","NS",IF(AR72&gt;AR$1,"Y","N"))</f>
        <v>Y</v>
      </c>
      <c r="AT72" s="97">
        <f>COUNTIF($P72:$AS72,"=Y")</f>
        <v>4</v>
      </c>
    </row>
    <row r="73" spans="1:46" s="39" customFormat="1" ht="28.8" x14ac:dyDescent="0.3">
      <c r="A73" s="19">
        <f t="shared" si="42"/>
        <v>68</v>
      </c>
      <c r="B73" s="52" t="s">
        <v>292</v>
      </c>
      <c r="C73" s="51"/>
      <c r="D73" s="56">
        <v>315510</v>
      </c>
      <c r="E73" s="59" t="s">
        <v>35</v>
      </c>
      <c r="F73" s="54" t="s">
        <v>1557</v>
      </c>
      <c r="G73" s="54" t="e">
        <f>IF(COUNTIF(#REF!,"SFF Candidate")&gt;=1,"Y",
IF(COUNTIF(#REF!,"SFF")&gt;=1,"Y","N"))</f>
        <v>#REF!</v>
      </c>
      <c r="H73" s="48" t="e">
        <f>IF(OR(#REF!=1,#REF!= 1,#REF!=
1,#REF!= 1,#REF!=
1,#REF!= 1,#REF!=
1,#REF!= 1,#REF!=
1,#REF!= 1,#REF!=
1,#REF!= 1),"Y","N")</f>
        <v>#REF!</v>
      </c>
      <c r="I73" s="48" t="s">
        <v>662</v>
      </c>
      <c r="J73" s="54" t="s">
        <v>1571</v>
      </c>
      <c r="K73" s="35">
        <f>IF(VLOOKUP(D73,'Physically Restrained'!$A$1:$W$352,10,FALSE) = "*","*",IF(VLOOKUP(D73,'Physically Restrained'!$A$1:$W$352,10,FALSE) = "---","---", VLOOKUP(D73,'Physically Restrained'!$A$1:$W$352,10,FALSE)/100))</f>
        <v>0</v>
      </c>
      <c r="L73" s="35">
        <f>IF(VLOOKUP(D73,'Physically Restrained'!$A$1:$W$352,12,FALSE) = "*","*",IF(VLOOKUP(D73,'Physically Restrained'!$A$1:$W$352,12,FALSE) = "---","---", VLOOKUP(D73,'Physically Restrained'!$A$1:$W$352,12,FALSE)/100))</f>
        <v>0</v>
      </c>
      <c r="M73" s="35">
        <f>IF(VLOOKUP(D73,'Physically Restrained'!$A$1:$W$352,14,FALSE) = "*","*",IF(VLOOKUP(D73,'Physically Restrained'!$A$1:$W$352,14,FALSE) = "---","---", VLOOKUP(D73,'Physically Restrained'!$A$1:$W$352,14,FALSE)/100))</f>
        <v>0</v>
      </c>
      <c r="N73" s="35">
        <f>IF(VLOOKUP(D73,'Physically Restrained'!$A$1:$W$352,16,FALSE) = "*","*",IF(VLOOKUP(D73,'Physically Restrained'!$A$1:$W$352,16,FALSE) = "---","---", VLOOKUP(D73,'Physically Restrained'!$A$1:$W$352,16,FALSE)/100))</f>
        <v>0</v>
      </c>
      <c r="O73" s="35">
        <f t="shared" si="43"/>
        <v>0</v>
      </c>
      <c r="P73" s="49" t="str">
        <f t="shared" si="37"/>
        <v>Y</v>
      </c>
      <c r="Q73" s="35">
        <f>IF(VLOOKUP(D73,'Falls with Major Injuries'!$A$1:$W$352,10,FALSE) = "*","*",IF(VLOOKUP(D73,'Falls with Major Injuries'!$A$1:$W$352,10,FALSE) = "---","---", VLOOKUP(D73,'Falls with Major Injuries'!$A$1:$W$352,10,FALSE)/100))</f>
        <v>2.3809499999999997E-2</v>
      </c>
      <c r="R73" s="35">
        <f>IF(VLOOKUP(D73,'Falls with Major Injuries'!$A$1:$W$352,12,FALSE) = "*","*",IF(VLOOKUP(D73,'Falls with Major Injuries'!$A$1:$W$352,12,FALSE) = "---","---", VLOOKUP(D73,'Falls with Major Injuries'!$A$1:$W$352,12,FALSE)/100))</f>
        <v>3.79747E-2</v>
      </c>
      <c r="S73" s="35">
        <f>IF(VLOOKUP(D73,'Falls with Major Injuries'!$A$1:$W$352,14,FALSE) = "*","*",IF(VLOOKUP(D73,'Falls with Major Injuries'!$A$1:$W$352,14,FALSE) = "---","---", VLOOKUP(D73,'Falls with Major Injuries'!$A$1:$W$352,14,FALSE)/100))</f>
        <v>8.7499999999999994E-2</v>
      </c>
      <c r="T73" s="35">
        <f>IF(VLOOKUP(D73,'Falls with Major Injuries'!$A$1:$W$352,16,FALSE) = "*","*",IF(VLOOKUP(D73,'Falls with Major Injuries'!$A$1:$W$352,16,FALSE) = "---","---", VLOOKUP(D73,'Falls with Major Injuries'!$A$1:$W$352,16,FALSE)/100))</f>
        <v>7.1428599999999995E-2</v>
      </c>
      <c r="U73" s="35">
        <f t="shared" si="44"/>
        <v>5.5178199999999997E-2</v>
      </c>
      <c r="V73" s="49" t="str">
        <f t="shared" si="38"/>
        <v>N</v>
      </c>
      <c r="W73" s="35">
        <f>IF(VLOOKUP(D73,'Antipsychotic Meds'!$A$1:$W$352,10,FALSE) = "*","*",IF(VLOOKUP(D73,'Antipsychotic Meds'!$A$1:$W$352,10,FALSE) = "---","---", VLOOKUP(D73,'Antipsychotic Meds'!$A$1:$W$352,10,FALSE)/100))</f>
        <v>9.7560999999999995E-2</v>
      </c>
      <c r="X73" s="35">
        <f>IF(VLOOKUP(D73,'Antipsychotic Meds'!$A$1:$W$352,12,FALSE) = "*","*",IF(VLOOKUP(D73,'Antipsychotic Meds'!$A$1:$W$352,12,FALSE) = "---","---", VLOOKUP(D73,'Antipsychotic Meds'!$A$1:$W$352,12,FALSE)/100))</f>
        <v>0.12987009999999999</v>
      </c>
      <c r="Y73" s="35">
        <f>IF(VLOOKUP(D73,'Antipsychotic Meds'!$A$1:$W$352,14,FALSE) = "*","*",IF(VLOOKUP(D73,'Antipsychotic Meds'!$A$1:$W$352,14,FALSE) = "---","---", VLOOKUP(D73,'Antipsychotic Meds'!$A$1:$W$352,14,FALSE)/100))</f>
        <v>0.1410256</v>
      </c>
      <c r="Z73" s="35">
        <f>IF(VLOOKUP(D73,'Antipsychotic Meds'!$A$1:$W$352,16,FALSE) = "*","*",IF(VLOOKUP(D73,'Antipsychotic Meds'!$A$1:$W$352,16,FALSE) = "---","---", VLOOKUP(D73,'Antipsychotic Meds'!$A$1:$W$352,16,FALSE)/100))</f>
        <v>0.14634150000000001</v>
      </c>
      <c r="AA73" s="35">
        <f t="shared" si="45"/>
        <v>0.12869955</v>
      </c>
      <c r="AB73" s="49" t="str">
        <f t="shared" si="39"/>
        <v>N</v>
      </c>
      <c r="AC73" s="35">
        <f>IF(VLOOKUP(D73,'Pressure Ulcers'!$A$1:$W$352,10,FALSE) = "*","*",IF(VLOOKUP(D73,'Pressure Ulcers'!$A$1:$W$352,10,FALSE) = "---","---", VLOOKUP(D73,'Pressure Ulcers'!$A$1:$W$352,10,FALSE)/100))</f>
        <v>4.1666700000000001E-2</v>
      </c>
      <c r="AD73" s="35">
        <f>IF(VLOOKUP(D73,'Pressure Ulcers'!$A$1:$W$352,12,FALSE) = "*","*",IF(VLOOKUP(D73,'Pressure Ulcers'!$A$1:$W$352,12,FALSE) = "---","---", VLOOKUP(D73,'Pressure Ulcers'!$A$1:$W$352,12,FALSE)/100))</f>
        <v>4.4776100000000006E-2</v>
      </c>
      <c r="AE73" s="35">
        <f>IF(VLOOKUP(D73,'Pressure Ulcers'!$A$1:$W$352,14,FALSE) = "*","*",IF(VLOOKUP(D73,'Pressure Ulcers'!$A$1:$W$352,14,FALSE) = "---","---", VLOOKUP(D73,'Pressure Ulcers'!$A$1:$W$352,14,FALSE)/100))</f>
        <v>7.4626899999999996E-2</v>
      </c>
      <c r="AF73" s="35">
        <f>IF(VLOOKUP(D73,'Pressure Ulcers'!$A$1:$W$352,16,FALSE) = "*","*",IF(VLOOKUP(D73,'Pressure Ulcers'!$A$1:$W$352,16,FALSE) = "---","---", VLOOKUP(D73,'Pressure Ulcers'!$A$1:$W$352,16,FALSE)/100))</f>
        <v>8.2191799999999995E-2</v>
      </c>
      <c r="AG73" s="35">
        <f t="shared" si="46"/>
        <v>6.0815375000000005E-2</v>
      </c>
      <c r="AH73" s="49" t="str">
        <f t="shared" si="48"/>
        <v>Y</v>
      </c>
      <c r="AI73" s="35">
        <f>IF(VLOOKUP(D73,Influenza!$A$1:$W$352,10,FALSE) = "*","*",IF(VLOOKUP(D73,Influenza!$A$1:$W$352,10,FALSE) = "---","---", VLOOKUP(D73,Influenza!$A$1:$W$352,10,FALSE)/100))</f>
        <v>0.98850575000000007</v>
      </c>
      <c r="AJ73" s="35">
        <f>IF(VLOOKUP(D73,Influenza!$A$1:$W$352,12,FALSE) = "*","*",IF(VLOOKUP(D73,Influenza!$A$1:$W$352,12,FALSE) = "---","---", VLOOKUP(D73,Influenza!$A$1:$W$352,12,FALSE)/100))</f>
        <v>0.98850575000000007</v>
      </c>
      <c r="AK73" s="35">
        <f>IF(VLOOKUP(D73,Influenza!$A$1:$W$352,14,FALSE) = "*","*",IF(VLOOKUP(D73,Influenza!$A$1:$W$352,14,FALSE) = "---","---", VLOOKUP(D73,Influenza!$A$1:$W$352,14,FALSE)/100))</f>
        <v>1</v>
      </c>
      <c r="AL73" s="35">
        <f>IF(VLOOKUP(D73,Influenza!$A$1:$W$352,16,FALSE) = "*","*",IF(VLOOKUP(D73,Influenza!$A$1:$W$352,16,FALSE) = "---","---", VLOOKUP(D73,Influenza!$A$1:$W$352,16,FALSE)/100))</f>
        <v>1</v>
      </c>
      <c r="AM73" s="35">
        <f t="shared" si="47"/>
        <v>0.99425287500000004</v>
      </c>
      <c r="AN73" s="49" t="str">
        <f t="shared" si="40"/>
        <v>Y</v>
      </c>
      <c r="AO73" s="35">
        <f>IF(VLOOKUP(D73,'hospitalizations per 1000'!$A$1:$Q$352,10,FALSE) = "*","*",IF(VLOOKUP(D73,'hospitalizations per 1000'!$A$1:$Q$352,10,FALSE) = "---","---", VLOOKUP(D73,'hospitalizations per 1000'!$A$1:$Q$352,10,FALSE)/100))</f>
        <v>3.6003759999999996E-2</v>
      </c>
      <c r="AP73" s="43" t="str">
        <f t="shared" si="41"/>
        <v>N</v>
      </c>
      <c r="AQ73" s="50" t="s">
        <v>1570</v>
      </c>
      <c r="AR73" s="50">
        <v>0.71500000000000008</v>
      </c>
      <c r="AS73" s="49" t="str">
        <f>IF(AR73="NS","NS",IF(AR73&gt;AR$1,"Y","N"))</f>
        <v>N</v>
      </c>
      <c r="AT73" s="97" t="s">
        <v>1680</v>
      </c>
    </row>
    <row r="74" spans="1:46" x14ac:dyDescent="0.3">
      <c r="A74" s="19">
        <f t="shared" si="42"/>
        <v>69</v>
      </c>
      <c r="B74" s="52" t="s">
        <v>293</v>
      </c>
      <c r="C74" s="51"/>
      <c r="D74" s="56">
        <v>315351</v>
      </c>
      <c r="E74" s="59" t="s">
        <v>169</v>
      </c>
      <c r="F74" s="54" t="s">
        <v>1557</v>
      </c>
      <c r="G74" s="54" t="e">
        <f>IF(COUNTIF(#REF!,"SFF Candidate")&gt;=1,"Y",
IF(COUNTIF(#REF!,"SFF")&gt;=1,"Y","N"))</f>
        <v>#REF!</v>
      </c>
      <c r="H74" s="48" t="e">
        <f>IF(OR(#REF!=1,#REF!= 1,#REF!=
1,#REF!= 1,#REF!=
1,#REF!= 1,#REF!=
1,#REF!= 1,#REF!=
1,#REF!= 1,#REF!=
1,#REF!= 1),"Y","N")</f>
        <v>#REF!</v>
      </c>
      <c r="I74" s="48" t="s">
        <v>662</v>
      </c>
      <c r="J74" s="54" t="s">
        <v>1571</v>
      </c>
      <c r="K74" s="35" t="str">
        <f>IF(VLOOKUP(D74,'Physically Restrained'!$A$1:$W$352,10,FALSE) = "*","*",IF(VLOOKUP(D74,'Physically Restrained'!$A$1:$W$352,10,FALSE) = "---","---", VLOOKUP(D74,'Physically Restrained'!$A$1:$W$352,10,FALSE)/100))</f>
        <v>*</v>
      </c>
      <c r="L74" s="35" t="str">
        <f>IF(VLOOKUP(D74,'Physically Restrained'!$A$1:$W$352,12,FALSE) = "*","*",IF(VLOOKUP(D74,'Physically Restrained'!$A$1:$W$352,12,FALSE) = "---","---", VLOOKUP(D74,'Physically Restrained'!$A$1:$W$352,12,FALSE)/100))</f>
        <v>*</v>
      </c>
      <c r="M74" s="35" t="str">
        <f>IF(VLOOKUP(D74,'Physically Restrained'!$A$1:$W$352,14,FALSE) = "*","*",IF(VLOOKUP(D74,'Physically Restrained'!$A$1:$W$352,14,FALSE) = "---","---", VLOOKUP(D74,'Physically Restrained'!$A$1:$W$352,14,FALSE)/100))</f>
        <v>*</v>
      </c>
      <c r="N74" s="35" t="str">
        <f>IF(VLOOKUP(D74,'Physically Restrained'!$A$1:$W$352,16,FALSE) = "*","*",IF(VLOOKUP(D74,'Physically Restrained'!$A$1:$W$352,16,FALSE) = "---","---", VLOOKUP(D74,'Physically Restrained'!$A$1:$W$352,16,FALSE)/100))</f>
        <v>*</v>
      </c>
      <c r="O74" s="35" t="str">
        <f t="shared" si="43"/>
        <v>*</v>
      </c>
      <c r="P74" s="49" t="s">
        <v>662</v>
      </c>
      <c r="Q74" s="35" t="str">
        <f>IF(VLOOKUP(D74,'Falls with Major Injuries'!$A$1:$W$352,10,FALSE) = "*","*",IF(VLOOKUP(D74,'Falls with Major Injuries'!$A$1:$W$352,10,FALSE) = "---","---", VLOOKUP(D74,'Falls with Major Injuries'!$A$1:$W$352,10,FALSE)/100))</f>
        <v>*</v>
      </c>
      <c r="R74" s="35" t="str">
        <f>IF(VLOOKUP(D74,'Falls with Major Injuries'!$A$1:$W$352,12,FALSE) = "*","*",IF(VLOOKUP(D74,'Falls with Major Injuries'!$A$1:$W$352,12,FALSE) = "---","---", VLOOKUP(D74,'Falls with Major Injuries'!$A$1:$W$352,12,FALSE)/100))</f>
        <v>*</v>
      </c>
      <c r="S74" s="35" t="str">
        <f>IF(VLOOKUP(D74,'Falls with Major Injuries'!$A$1:$W$352,14,FALSE) = "*","*",IF(VLOOKUP(D74,'Falls with Major Injuries'!$A$1:$W$352,14,FALSE) = "---","---", VLOOKUP(D74,'Falls with Major Injuries'!$A$1:$W$352,14,FALSE)/100))</f>
        <v>*</v>
      </c>
      <c r="T74" s="35" t="str">
        <f>IF(VLOOKUP(D74,'Falls with Major Injuries'!$A$1:$W$352,16,FALSE) = "*","*",IF(VLOOKUP(D74,'Falls with Major Injuries'!$A$1:$W$352,16,FALSE) = "---","---", VLOOKUP(D74,'Falls with Major Injuries'!$A$1:$W$352,16,FALSE)/100))</f>
        <v>*</v>
      </c>
      <c r="U74" s="35" t="str">
        <f t="shared" si="44"/>
        <v>*</v>
      </c>
      <c r="V74" s="49" t="s">
        <v>662</v>
      </c>
      <c r="W74" s="35" t="str">
        <f>IF(VLOOKUP(D74,'Antipsychotic Meds'!$A$1:$W$352,10,FALSE) = "*","*",IF(VLOOKUP(D74,'Antipsychotic Meds'!$A$1:$W$352,10,FALSE) = "---","---", VLOOKUP(D74,'Antipsychotic Meds'!$A$1:$W$352,10,FALSE)/100))</f>
        <v>*</v>
      </c>
      <c r="X74" s="35" t="str">
        <f>IF(VLOOKUP(D74,'Antipsychotic Meds'!$A$1:$W$352,12,FALSE) = "*","*",IF(VLOOKUP(D74,'Antipsychotic Meds'!$A$1:$W$352,12,FALSE) = "---","---", VLOOKUP(D74,'Antipsychotic Meds'!$A$1:$W$352,12,FALSE)/100))</f>
        <v>*</v>
      </c>
      <c r="Y74" s="35" t="str">
        <f>IF(VLOOKUP(D74,'Antipsychotic Meds'!$A$1:$W$352,14,FALSE) = "*","*",IF(VLOOKUP(D74,'Antipsychotic Meds'!$A$1:$W$352,14,FALSE) = "---","---", VLOOKUP(D74,'Antipsychotic Meds'!$A$1:$W$352,14,FALSE)/100))</f>
        <v>*</v>
      </c>
      <c r="Z74" s="35" t="str">
        <f>IF(VLOOKUP(D74,'Antipsychotic Meds'!$A$1:$W$352,16,FALSE) = "*","*",IF(VLOOKUP(D74,'Antipsychotic Meds'!$A$1:$W$352,16,FALSE) = "---","---", VLOOKUP(D74,'Antipsychotic Meds'!$A$1:$W$352,16,FALSE)/100))</f>
        <v>*</v>
      </c>
      <c r="AA74" s="35" t="str">
        <f t="shared" si="45"/>
        <v>*</v>
      </c>
      <c r="AB74" s="49" t="s">
        <v>662</v>
      </c>
      <c r="AC74" s="35" t="str">
        <f>IF(VLOOKUP(D74,'Pressure Ulcers'!$A$1:$W$352,10,FALSE) = "*","*",IF(VLOOKUP(D74,'Pressure Ulcers'!$A$1:$W$352,10,FALSE) = "---","---", VLOOKUP(D74,'Pressure Ulcers'!$A$1:$W$352,10,FALSE)/100))</f>
        <v>*</v>
      </c>
      <c r="AD74" s="35" t="str">
        <f>IF(VLOOKUP(D74,'Pressure Ulcers'!$A$1:$W$352,12,FALSE) = "*","*",IF(VLOOKUP(D74,'Pressure Ulcers'!$A$1:$W$352,12,FALSE) = "---","---", VLOOKUP(D74,'Pressure Ulcers'!$A$1:$W$352,12,FALSE)/100))</f>
        <v>*</v>
      </c>
      <c r="AE74" s="35" t="str">
        <f>IF(VLOOKUP(D74,'Pressure Ulcers'!$A$1:$W$352,14,FALSE) = "*","*",IF(VLOOKUP(D74,'Pressure Ulcers'!$A$1:$W$352,14,FALSE) = "---","---", VLOOKUP(D74,'Pressure Ulcers'!$A$1:$W$352,14,FALSE)/100))</f>
        <v>*</v>
      </c>
      <c r="AF74" s="35" t="str">
        <f>IF(VLOOKUP(D74,'Pressure Ulcers'!$A$1:$W$352,16,FALSE) = "*","*",IF(VLOOKUP(D74,'Pressure Ulcers'!$A$1:$W$352,16,FALSE) = "---","---", VLOOKUP(D74,'Pressure Ulcers'!$A$1:$W$352,16,FALSE)/100))</f>
        <v>*</v>
      </c>
      <c r="AG74" s="35" t="str">
        <f t="shared" si="46"/>
        <v>*</v>
      </c>
      <c r="AH74" s="49" t="s">
        <v>662</v>
      </c>
      <c r="AI74" s="35" t="str">
        <f>IF(VLOOKUP(D74,Influenza!$A$1:$W$352,10,FALSE) = "*","*",IF(VLOOKUP(D74,Influenza!$A$1:$W$352,10,FALSE) = "---","---", VLOOKUP(D74,Influenza!$A$1:$W$352,10,FALSE)/100))</f>
        <v>*</v>
      </c>
      <c r="AJ74" s="35" t="str">
        <f>IF(VLOOKUP(D74,Influenza!$A$1:$W$352,12,FALSE) = "*","*",IF(VLOOKUP(D74,Influenza!$A$1:$W$352,12,FALSE) = "---","---", VLOOKUP(D74,Influenza!$A$1:$W$352,12,FALSE)/100))</f>
        <v>*</v>
      </c>
      <c r="AK74" s="35" t="str">
        <f>IF(VLOOKUP(D74,Influenza!$A$1:$W$352,14,FALSE) = "*","*",IF(VLOOKUP(D74,Influenza!$A$1:$W$352,14,FALSE) = "---","---", VLOOKUP(D74,Influenza!$A$1:$W$352,14,FALSE)/100))</f>
        <v>*</v>
      </c>
      <c r="AL74" s="35" t="str">
        <f>IF(VLOOKUP(D74,Influenza!$A$1:$W$352,16,FALSE) = "*","*",IF(VLOOKUP(D74,Influenza!$A$1:$W$352,16,FALSE) = "---","---", VLOOKUP(D74,Influenza!$A$1:$W$352,16,FALSE)/100))</f>
        <v>*</v>
      </c>
      <c r="AM74" s="35" t="str">
        <f t="shared" si="47"/>
        <v>*</v>
      </c>
      <c r="AN74" s="49" t="s">
        <v>662</v>
      </c>
      <c r="AO74" s="35" t="str">
        <f>IF(VLOOKUP(D74,'hospitalizations per 1000'!$A$1:$Q$352,10,FALSE) = "*","*",IF(VLOOKUP(D74,'hospitalizations per 1000'!$A$1:$Q$352,10,FALSE) = "---","---", VLOOKUP(D74,'hospitalizations per 1000'!$A$1:$Q$352,10,FALSE)/100))</f>
        <v>*</v>
      </c>
      <c r="AP74" s="43" t="s">
        <v>662</v>
      </c>
      <c r="AQ74" s="50" t="s">
        <v>1571</v>
      </c>
      <c r="AR74" s="50" t="s">
        <v>1573</v>
      </c>
      <c r="AS74" s="49" t="s">
        <v>662</v>
      </c>
      <c r="AT74" s="97" t="s">
        <v>1680</v>
      </c>
    </row>
    <row r="75" spans="1:46" x14ac:dyDescent="0.3">
      <c r="A75" s="19">
        <f t="shared" si="42"/>
        <v>70</v>
      </c>
      <c r="B75" s="52" t="s">
        <v>294</v>
      </c>
      <c r="C75" s="51"/>
      <c r="D75" s="56">
        <v>315343</v>
      </c>
      <c r="E75" s="59" t="s">
        <v>295</v>
      </c>
      <c r="F75" s="54" t="s">
        <v>662</v>
      </c>
      <c r="G75" s="54" t="e">
        <f>IF(COUNTIF(#REF!,"SFF Candidate")&gt;=1,"Y",
IF(COUNTIF(#REF!,"SFF")&gt;=1,"Y","N"))</f>
        <v>#REF!</v>
      </c>
      <c r="H75" s="48" t="e">
        <f>IF(OR(#REF!=1,#REF!= 1,#REF!=
1,#REF!= 1,#REF!=
1,#REF!= 1,#REF!=
1,#REF!= 1,#REF!=
1,#REF!= 1,#REF!=
1,#REF!= 1),"Y","N")</f>
        <v>#REF!</v>
      </c>
      <c r="I75" s="48" t="s">
        <v>662</v>
      </c>
      <c r="J75" s="54" t="s">
        <v>1571</v>
      </c>
      <c r="K75" s="35">
        <f>IF(VLOOKUP(D75,'Physically Restrained'!$A$1:$W$352,10,FALSE) = "*","*",IF(VLOOKUP(D75,'Physically Restrained'!$A$1:$W$352,10,FALSE) = "---","---", VLOOKUP(D75,'Physically Restrained'!$A$1:$W$352,10,FALSE)/100))</f>
        <v>0</v>
      </c>
      <c r="L75" s="35">
        <f>IF(VLOOKUP(D75,'Physically Restrained'!$A$1:$W$352,12,FALSE) = "*","*",IF(VLOOKUP(D75,'Physically Restrained'!$A$1:$W$352,12,FALSE) = "---","---", VLOOKUP(D75,'Physically Restrained'!$A$1:$W$352,12,FALSE)/100))</f>
        <v>0</v>
      </c>
      <c r="M75" s="35">
        <f>IF(VLOOKUP(D75,'Physically Restrained'!$A$1:$W$352,14,FALSE) = "*","*",IF(VLOOKUP(D75,'Physically Restrained'!$A$1:$W$352,14,FALSE) = "---","---", VLOOKUP(D75,'Physically Restrained'!$A$1:$W$352,14,FALSE)/100))</f>
        <v>0</v>
      </c>
      <c r="N75" s="35">
        <f>IF(VLOOKUP(D75,'Physically Restrained'!$A$1:$W$352,16,FALSE) = "*","*",IF(VLOOKUP(D75,'Physically Restrained'!$A$1:$W$352,16,FALSE) = "---","---", VLOOKUP(D75,'Physically Restrained'!$A$1:$W$352,16,FALSE)/100))</f>
        <v>1.53846E-2</v>
      </c>
      <c r="O75" s="35">
        <f t="shared" si="43"/>
        <v>3.84615E-3</v>
      </c>
      <c r="P75" s="49" t="str">
        <f t="shared" ref="P75:P106" si="49">IF(O75="*","*",IF(O75="---","---",IF(O75&lt;O$1,"Y","N")))</f>
        <v>N</v>
      </c>
      <c r="Q75" s="35">
        <f>IF(VLOOKUP(D75,'Falls with Major Injuries'!$A$1:$W$352,10,FALSE) = "*","*",IF(VLOOKUP(D75,'Falls with Major Injuries'!$A$1:$W$352,10,FALSE) = "---","---", VLOOKUP(D75,'Falls with Major Injuries'!$A$1:$W$352,10,FALSE)/100))</f>
        <v>0</v>
      </c>
      <c r="R75" s="35">
        <f>IF(VLOOKUP(D75,'Falls with Major Injuries'!$A$1:$W$352,12,FALSE) = "*","*",IF(VLOOKUP(D75,'Falls with Major Injuries'!$A$1:$W$352,12,FALSE) = "---","---", VLOOKUP(D75,'Falls with Major Injuries'!$A$1:$W$352,12,FALSE)/100))</f>
        <v>0</v>
      </c>
      <c r="S75" s="35">
        <f>IF(VLOOKUP(D75,'Falls with Major Injuries'!$A$1:$W$352,14,FALSE) = "*","*",IF(VLOOKUP(D75,'Falls with Major Injuries'!$A$1:$W$352,14,FALSE) = "---","---", VLOOKUP(D75,'Falls with Major Injuries'!$A$1:$W$352,14,FALSE)/100))</f>
        <v>0</v>
      </c>
      <c r="T75" s="35">
        <f>IF(VLOOKUP(D75,'Falls with Major Injuries'!$A$1:$W$352,16,FALSE) = "*","*",IF(VLOOKUP(D75,'Falls with Major Injuries'!$A$1:$W$352,16,FALSE) = "---","---", VLOOKUP(D75,'Falls with Major Injuries'!$A$1:$W$352,16,FALSE)/100))</f>
        <v>1.53846E-2</v>
      </c>
      <c r="U75" s="35">
        <f t="shared" si="44"/>
        <v>3.84615E-3</v>
      </c>
      <c r="V75" s="49" t="str">
        <f t="shared" ref="V75:V106" si="50">IF(U75="*","*",IF(U75="---","---",IF(U75&lt;U$1,"Y","N")))</f>
        <v>Y</v>
      </c>
      <c r="W75" s="35">
        <f>IF(VLOOKUP(D75,'Antipsychotic Meds'!$A$1:$W$352,10,FALSE) = "*","*",IF(VLOOKUP(D75,'Antipsychotic Meds'!$A$1:$W$352,10,FALSE) = "---","---", VLOOKUP(D75,'Antipsychotic Meds'!$A$1:$W$352,10,FALSE)/100))</f>
        <v>0.47727269999999999</v>
      </c>
      <c r="X75" s="35">
        <f>IF(VLOOKUP(D75,'Antipsychotic Meds'!$A$1:$W$352,12,FALSE) = "*","*",IF(VLOOKUP(D75,'Antipsychotic Meds'!$A$1:$W$352,12,FALSE) = "---","---", VLOOKUP(D75,'Antipsychotic Meds'!$A$1:$W$352,12,FALSE)/100))</f>
        <v>0.40909089999999998</v>
      </c>
      <c r="Y75" s="35">
        <f>IF(VLOOKUP(D75,'Antipsychotic Meds'!$A$1:$W$352,14,FALSE) = "*","*",IF(VLOOKUP(D75,'Antipsychotic Meds'!$A$1:$W$352,14,FALSE) = "---","---", VLOOKUP(D75,'Antipsychotic Meds'!$A$1:$W$352,14,FALSE)/100))</f>
        <v>0.45652169999999997</v>
      </c>
      <c r="Z75" s="35">
        <f>IF(VLOOKUP(D75,'Antipsychotic Meds'!$A$1:$W$352,16,FALSE) = "*","*",IF(VLOOKUP(D75,'Antipsychotic Meds'!$A$1:$W$352,16,FALSE) = "---","---", VLOOKUP(D75,'Antipsychotic Meds'!$A$1:$W$352,16,FALSE)/100))</f>
        <v>0.41176470000000004</v>
      </c>
      <c r="AA75" s="35">
        <f t="shared" si="45"/>
        <v>0.43866249999999996</v>
      </c>
      <c r="AB75" s="49" t="str">
        <f t="shared" ref="AB75:AB107" si="51">IF(AA75="*","*",IF(AA75="---","---",IF(AA75&lt;AA$1,"Y","N")))</f>
        <v>N</v>
      </c>
      <c r="AC75" s="35">
        <f>IF(VLOOKUP(D75,'Pressure Ulcers'!$A$1:$W$352,10,FALSE) = "*","*",IF(VLOOKUP(D75,'Pressure Ulcers'!$A$1:$W$352,10,FALSE) = "---","---", VLOOKUP(D75,'Pressure Ulcers'!$A$1:$W$352,10,FALSE)/100))</f>
        <v>0.12</v>
      </c>
      <c r="AD75" s="35">
        <f>IF(VLOOKUP(D75,'Pressure Ulcers'!$A$1:$W$352,12,FALSE) = "*","*",IF(VLOOKUP(D75,'Pressure Ulcers'!$A$1:$W$352,12,FALSE) = "---","---", VLOOKUP(D75,'Pressure Ulcers'!$A$1:$W$352,12,FALSE)/100))</f>
        <v>4.1666700000000001E-2</v>
      </c>
      <c r="AE75" s="35">
        <f>IF(VLOOKUP(D75,'Pressure Ulcers'!$A$1:$W$352,14,FALSE) = "*","*",IF(VLOOKUP(D75,'Pressure Ulcers'!$A$1:$W$352,14,FALSE) = "---","---", VLOOKUP(D75,'Pressure Ulcers'!$A$1:$W$352,14,FALSE)/100))</f>
        <v>0</v>
      </c>
      <c r="AF75" s="35">
        <f>IF(VLOOKUP(D75,'Pressure Ulcers'!$A$1:$W$352,16,FALSE) = "*","*",IF(VLOOKUP(D75,'Pressure Ulcers'!$A$1:$W$352,16,FALSE) = "---","---", VLOOKUP(D75,'Pressure Ulcers'!$A$1:$W$352,16,FALSE)/100))</f>
        <v>3.3333300000000003E-2</v>
      </c>
      <c r="AG75" s="35">
        <f t="shared" si="46"/>
        <v>4.8750000000000002E-2</v>
      </c>
      <c r="AH75" s="49" t="str">
        <f t="shared" ref="AH75:AH89" si="52">IF(AG75="*","*",IF(AG75="---","---",IF(AG75&lt;AG$1,"Y","N")))</f>
        <v>Y</v>
      </c>
      <c r="AI75" s="35">
        <f>IF(VLOOKUP(D75,Influenza!$A$1:$W$352,10,FALSE) = "*","*",IF(VLOOKUP(D75,Influenza!$A$1:$W$352,10,FALSE) = "---","---", VLOOKUP(D75,Influenza!$A$1:$W$352,10,FALSE)/100))</f>
        <v>1</v>
      </c>
      <c r="AJ75" s="35">
        <f>IF(VLOOKUP(D75,Influenza!$A$1:$W$352,12,FALSE) = "*","*",IF(VLOOKUP(D75,Influenza!$A$1:$W$352,12,FALSE) = "---","---", VLOOKUP(D75,Influenza!$A$1:$W$352,12,FALSE)/100))</f>
        <v>1</v>
      </c>
      <c r="AK75" s="35">
        <f>IF(VLOOKUP(D75,Influenza!$A$1:$W$352,14,FALSE) = "*","*",IF(VLOOKUP(D75,Influenza!$A$1:$W$352,14,FALSE) = "---","---", VLOOKUP(D75,Influenza!$A$1:$W$352,14,FALSE)/100))</f>
        <v>0.9841269800000001</v>
      </c>
      <c r="AL75" s="35">
        <f>IF(VLOOKUP(D75,Influenza!$A$1:$W$352,16,FALSE) = "*","*",IF(VLOOKUP(D75,Influenza!$A$1:$W$352,16,FALSE) = "---","---", VLOOKUP(D75,Influenza!$A$1:$W$352,16,FALSE)/100))</f>
        <v>0.9841269800000001</v>
      </c>
      <c r="AM75" s="35">
        <f t="shared" si="47"/>
        <v>0.99206349000000005</v>
      </c>
      <c r="AN75" s="49" t="str">
        <f t="shared" ref="AN75:AN106" si="53">IF(AM75="*","*",IF(AM75="---","---",IF(AM75&gt;AM$1,"Y","N")))</f>
        <v>Y</v>
      </c>
      <c r="AO75" s="35" t="str">
        <f>IF(VLOOKUP(D75,'hospitalizations per 1000'!$A$1:$Q$352,10,FALSE) = "*","*",IF(VLOOKUP(D75,'hospitalizations per 1000'!$A$1:$Q$352,10,FALSE) = "---","---", VLOOKUP(D75,'hospitalizations per 1000'!$A$1:$Q$352,10,FALSE)/100))</f>
        <v>*</v>
      </c>
      <c r="AP75" s="43" t="s">
        <v>662</v>
      </c>
      <c r="AQ75" s="50" t="s">
        <v>1571</v>
      </c>
      <c r="AR75" s="50" t="s">
        <v>1573</v>
      </c>
      <c r="AS75" s="49" t="s">
        <v>662</v>
      </c>
      <c r="AT75" s="97" t="s">
        <v>1680</v>
      </c>
    </row>
    <row r="76" spans="1:46" x14ac:dyDescent="0.3">
      <c r="A76" s="19">
        <f t="shared" si="42"/>
        <v>71</v>
      </c>
      <c r="B76" s="52" t="s">
        <v>1584</v>
      </c>
      <c r="C76" s="51"/>
      <c r="D76" s="56">
        <v>315343</v>
      </c>
      <c r="E76" s="59">
        <v>6400400</v>
      </c>
      <c r="F76" s="54" t="s">
        <v>662</v>
      </c>
      <c r="G76" s="54" t="e">
        <f>IF(COUNTIF(#REF!,"SFF Candidate")&gt;=1,"Y",
IF(COUNTIF(#REF!,"SFF")&gt;=1,"Y","N"))</f>
        <v>#REF!</v>
      </c>
      <c r="H76" s="48" t="e">
        <f>IF(OR(#REF!=1,#REF!= 1,#REF!=
1,#REF!= 1,#REF!=
1,#REF!= 1,#REF!=
1,#REF!= 1,#REF!=
1,#REF!= 1,#REF!=
1,#REF!= 1),"Y","N")</f>
        <v>#REF!</v>
      </c>
      <c r="I76" s="48" t="s">
        <v>662</v>
      </c>
      <c r="J76" s="54" t="s">
        <v>1571</v>
      </c>
      <c r="K76" s="35">
        <f>IF(VLOOKUP(D76,'Physically Restrained'!$A$1:$W$352,10,FALSE) = "*","*",IF(VLOOKUP(D76,'Physically Restrained'!$A$1:$W$352,10,FALSE) = "---","---", VLOOKUP(D76,'Physically Restrained'!$A$1:$W$352,10,FALSE)/100))</f>
        <v>0</v>
      </c>
      <c r="L76" s="35">
        <f>IF(VLOOKUP(D76,'Physically Restrained'!$A$1:$W$352,12,FALSE) = "*","*",IF(VLOOKUP(D76,'Physically Restrained'!$A$1:$W$352,12,FALSE) = "---","---", VLOOKUP(D76,'Physically Restrained'!$A$1:$W$352,12,FALSE)/100))</f>
        <v>0</v>
      </c>
      <c r="M76" s="35">
        <f>IF(VLOOKUP(D76,'Physically Restrained'!$A$1:$W$352,14,FALSE) = "*","*",IF(VLOOKUP(D76,'Physically Restrained'!$A$1:$W$352,14,FALSE) = "---","---", VLOOKUP(D76,'Physically Restrained'!$A$1:$W$352,14,FALSE)/100))</f>
        <v>0</v>
      </c>
      <c r="N76" s="35">
        <f>IF(VLOOKUP(D76,'Physically Restrained'!$A$1:$W$352,16,FALSE) = "*","*",IF(VLOOKUP(D76,'Physically Restrained'!$A$1:$W$352,16,FALSE) = "---","---", VLOOKUP(D76,'Physically Restrained'!$A$1:$W$352,16,FALSE)/100))</f>
        <v>1.53846E-2</v>
      </c>
      <c r="O76" s="35">
        <f t="shared" si="43"/>
        <v>3.84615E-3</v>
      </c>
      <c r="P76" s="49" t="str">
        <f t="shared" si="49"/>
        <v>N</v>
      </c>
      <c r="Q76" s="35">
        <f>IF(VLOOKUP(D76,'Falls with Major Injuries'!$A$1:$W$352,10,FALSE) = "*","*",IF(VLOOKUP(D76,'Falls with Major Injuries'!$A$1:$W$352,10,FALSE) = "---","---", VLOOKUP(D76,'Falls with Major Injuries'!$A$1:$W$352,10,FALSE)/100))</f>
        <v>0</v>
      </c>
      <c r="R76" s="35">
        <f>IF(VLOOKUP(D76,'Falls with Major Injuries'!$A$1:$W$352,12,FALSE) = "*","*",IF(VLOOKUP(D76,'Falls with Major Injuries'!$A$1:$W$352,12,FALSE) = "---","---", VLOOKUP(D76,'Falls with Major Injuries'!$A$1:$W$352,12,FALSE)/100))</f>
        <v>0</v>
      </c>
      <c r="S76" s="35">
        <f>IF(VLOOKUP(D76,'Falls with Major Injuries'!$A$1:$W$352,14,FALSE) = "*","*",IF(VLOOKUP(D76,'Falls with Major Injuries'!$A$1:$W$352,14,FALSE) = "---","---", VLOOKUP(D76,'Falls with Major Injuries'!$A$1:$W$352,14,FALSE)/100))</f>
        <v>0</v>
      </c>
      <c r="T76" s="35">
        <f>IF(VLOOKUP(D76,'Falls with Major Injuries'!$A$1:$W$352,16,FALSE) = "*","*",IF(VLOOKUP(D76,'Falls with Major Injuries'!$A$1:$W$352,16,FALSE) = "---","---", VLOOKUP(D76,'Falls with Major Injuries'!$A$1:$W$352,16,FALSE)/100))</f>
        <v>1.53846E-2</v>
      </c>
      <c r="U76" s="35">
        <f t="shared" si="44"/>
        <v>3.84615E-3</v>
      </c>
      <c r="V76" s="49" t="str">
        <f t="shared" si="50"/>
        <v>Y</v>
      </c>
      <c r="W76" s="35">
        <f>IF(VLOOKUP(D76,'Antipsychotic Meds'!$A$1:$W$352,10,FALSE) = "*","*",IF(VLOOKUP(D76,'Antipsychotic Meds'!$A$1:$W$352,10,FALSE) = "---","---", VLOOKUP(D76,'Antipsychotic Meds'!$A$1:$W$352,10,FALSE)/100))</f>
        <v>0.47727269999999999</v>
      </c>
      <c r="X76" s="35">
        <f>IF(VLOOKUP(D76,'Antipsychotic Meds'!$A$1:$W$352,12,FALSE) = "*","*",IF(VLOOKUP(D76,'Antipsychotic Meds'!$A$1:$W$352,12,FALSE) = "---","---", VLOOKUP(D76,'Antipsychotic Meds'!$A$1:$W$352,12,FALSE)/100))</f>
        <v>0.40909089999999998</v>
      </c>
      <c r="Y76" s="35">
        <f>IF(VLOOKUP(D76,'Antipsychotic Meds'!$A$1:$W$352,14,FALSE) = "*","*",IF(VLOOKUP(D76,'Antipsychotic Meds'!$A$1:$W$352,14,FALSE) = "---","---", VLOOKUP(D76,'Antipsychotic Meds'!$A$1:$W$352,14,FALSE)/100))</f>
        <v>0.45652169999999997</v>
      </c>
      <c r="Z76" s="35">
        <f>IF(VLOOKUP(D76,'Antipsychotic Meds'!$A$1:$W$352,16,FALSE) = "*","*",IF(VLOOKUP(D76,'Antipsychotic Meds'!$A$1:$W$352,16,FALSE) = "---","---", VLOOKUP(D76,'Antipsychotic Meds'!$A$1:$W$352,16,FALSE)/100))</f>
        <v>0.41176470000000004</v>
      </c>
      <c r="AA76" s="35">
        <f t="shared" si="45"/>
        <v>0.43866249999999996</v>
      </c>
      <c r="AB76" s="49" t="str">
        <f t="shared" si="51"/>
        <v>N</v>
      </c>
      <c r="AC76" s="35">
        <f>IF(VLOOKUP(D76,'Pressure Ulcers'!$A$1:$W$352,10,FALSE) = "*","*",IF(VLOOKUP(D76,'Pressure Ulcers'!$A$1:$W$352,10,FALSE) = "---","---", VLOOKUP(D76,'Pressure Ulcers'!$A$1:$W$352,10,FALSE)/100))</f>
        <v>0.12</v>
      </c>
      <c r="AD76" s="35">
        <f>IF(VLOOKUP(D76,'Pressure Ulcers'!$A$1:$W$352,12,FALSE) = "*","*",IF(VLOOKUP(D76,'Pressure Ulcers'!$A$1:$W$352,12,FALSE) = "---","---", VLOOKUP(D76,'Pressure Ulcers'!$A$1:$W$352,12,FALSE)/100))</f>
        <v>4.1666700000000001E-2</v>
      </c>
      <c r="AE76" s="35">
        <f>IF(VLOOKUP(D76,'Pressure Ulcers'!$A$1:$W$352,14,FALSE) = "*","*",IF(VLOOKUP(D76,'Pressure Ulcers'!$A$1:$W$352,14,FALSE) = "---","---", VLOOKUP(D76,'Pressure Ulcers'!$A$1:$W$352,14,FALSE)/100))</f>
        <v>0</v>
      </c>
      <c r="AF76" s="35">
        <f>IF(VLOOKUP(D76,'Pressure Ulcers'!$A$1:$W$352,16,FALSE) = "*","*",IF(VLOOKUP(D76,'Pressure Ulcers'!$A$1:$W$352,16,FALSE) = "---","---", VLOOKUP(D76,'Pressure Ulcers'!$A$1:$W$352,16,FALSE)/100))</f>
        <v>3.3333300000000003E-2</v>
      </c>
      <c r="AG76" s="35">
        <f t="shared" si="46"/>
        <v>4.8750000000000002E-2</v>
      </c>
      <c r="AH76" s="49" t="str">
        <f t="shared" si="52"/>
        <v>Y</v>
      </c>
      <c r="AI76" s="35">
        <f>IF(VLOOKUP(D76,Influenza!$A$1:$W$352,10,FALSE) = "*","*",IF(VLOOKUP(D76,Influenza!$A$1:$W$352,10,FALSE) = "---","---", VLOOKUP(D76,Influenza!$A$1:$W$352,10,FALSE)/100))</f>
        <v>1</v>
      </c>
      <c r="AJ76" s="35">
        <f>IF(VLOOKUP(D76,Influenza!$A$1:$W$352,12,FALSE) = "*","*",IF(VLOOKUP(D76,Influenza!$A$1:$W$352,12,FALSE) = "---","---", VLOOKUP(D76,Influenza!$A$1:$W$352,12,FALSE)/100))</f>
        <v>1</v>
      </c>
      <c r="AK76" s="35">
        <f>IF(VLOOKUP(D76,Influenza!$A$1:$W$352,14,FALSE) = "*","*",IF(VLOOKUP(D76,Influenza!$A$1:$W$352,14,FALSE) = "---","---", VLOOKUP(D76,Influenza!$A$1:$W$352,14,FALSE)/100))</f>
        <v>0.9841269800000001</v>
      </c>
      <c r="AL76" s="35">
        <f>IF(VLOOKUP(D76,Influenza!$A$1:$W$352,16,FALSE) = "*","*",IF(VLOOKUP(D76,Influenza!$A$1:$W$352,16,FALSE) = "---","---", VLOOKUP(D76,Influenza!$A$1:$W$352,16,FALSE)/100))</f>
        <v>0.9841269800000001</v>
      </c>
      <c r="AM76" s="35">
        <f t="shared" si="47"/>
        <v>0.99206349000000005</v>
      </c>
      <c r="AN76" s="49" t="str">
        <f t="shared" si="53"/>
        <v>Y</v>
      </c>
      <c r="AO76" s="35" t="str">
        <f>IF(VLOOKUP(D76,'hospitalizations per 1000'!$A$1:$Q$352,10,FALSE) = "*","*",IF(VLOOKUP(D76,'hospitalizations per 1000'!$A$1:$Q$352,10,FALSE) = "---","---", VLOOKUP(D76,'hospitalizations per 1000'!$A$1:$Q$352,10,FALSE)/100))</f>
        <v>*</v>
      </c>
      <c r="AP76" s="43" t="s">
        <v>662</v>
      </c>
      <c r="AQ76" s="50" t="s">
        <v>1571</v>
      </c>
      <c r="AR76" s="50" t="s">
        <v>1573</v>
      </c>
      <c r="AS76" s="49" t="s">
        <v>662</v>
      </c>
      <c r="AT76" s="97" t="s">
        <v>1680</v>
      </c>
    </row>
    <row r="77" spans="1:46" x14ac:dyDescent="0.3">
      <c r="A77" s="19">
        <f t="shared" si="42"/>
        <v>72</v>
      </c>
      <c r="B77" s="52" t="s">
        <v>296</v>
      </c>
      <c r="C77" s="51"/>
      <c r="D77" s="56">
        <v>315268</v>
      </c>
      <c r="E77" s="59" t="s">
        <v>297</v>
      </c>
      <c r="F77" s="54" t="s">
        <v>1557</v>
      </c>
      <c r="G77" s="54" t="e">
        <f>IF(COUNTIF(#REF!,"SFF Candidate")&gt;=1,"Y",
IF(COUNTIF(#REF!,"SFF")&gt;=1,"Y","N"))</f>
        <v>#REF!</v>
      </c>
      <c r="H77" s="48" t="e">
        <f>IF(OR(#REF!=1,#REF!= 1,#REF!=
1,#REF!= 1,#REF!=
1,#REF!= 1,#REF!=
1,#REF!= 1,#REF!=
1,#REF!= 1,#REF!=
1,#REF!= 1),"Y","N")</f>
        <v>#REF!</v>
      </c>
      <c r="I77" s="48" t="s">
        <v>662</v>
      </c>
      <c r="J77" s="54" t="s">
        <v>1570</v>
      </c>
      <c r="K77" s="35">
        <f>IF(VLOOKUP(D77,'Physically Restrained'!$A$1:$W$352,10,FALSE) = "*","*",IF(VLOOKUP(D77,'Physically Restrained'!$A$1:$W$352,10,FALSE) = "---","---", VLOOKUP(D77,'Physically Restrained'!$A$1:$W$352,10,FALSE)/100))</f>
        <v>0</v>
      </c>
      <c r="L77" s="35">
        <f>IF(VLOOKUP(D77,'Physically Restrained'!$A$1:$W$352,12,FALSE) = "*","*",IF(VLOOKUP(D77,'Physically Restrained'!$A$1:$W$352,12,FALSE) = "---","---", VLOOKUP(D77,'Physically Restrained'!$A$1:$W$352,12,FALSE)/100))</f>
        <v>0</v>
      </c>
      <c r="M77" s="35">
        <f>IF(VLOOKUP(D77,'Physically Restrained'!$A$1:$W$352,14,FALSE) = "*","*",IF(VLOOKUP(D77,'Physically Restrained'!$A$1:$W$352,14,FALSE) = "---","---", VLOOKUP(D77,'Physically Restrained'!$A$1:$W$352,14,FALSE)/100))</f>
        <v>0</v>
      </c>
      <c r="N77" s="35">
        <f>IF(VLOOKUP(D77,'Physically Restrained'!$A$1:$W$352,16,FALSE) = "*","*",IF(VLOOKUP(D77,'Physically Restrained'!$A$1:$W$352,16,FALSE) = "---","---", VLOOKUP(D77,'Physically Restrained'!$A$1:$W$352,16,FALSE)/100))</f>
        <v>0</v>
      </c>
      <c r="O77" s="35">
        <f t="shared" si="43"/>
        <v>0</v>
      </c>
      <c r="P77" s="49" t="str">
        <f t="shared" si="49"/>
        <v>Y</v>
      </c>
      <c r="Q77" s="35">
        <f>IF(VLOOKUP(D77,'Falls with Major Injuries'!$A$1:$W$352,10,FALSE) = "*","*",IF(VLOOKUP(D77,'Falls with Major Injuries'!$A$1:$W$352,10,FALSE) = "---","---", VLOOKUP(D77,'Falls with Major Injuries'!$A$1:$W$352,10,FALSE)/100))</f>
        <v>0</v>
      </c>
      <c r="R77" s="35">
        <f>IF(VLOOKUP(D77,'Falls with Major Injuries'!$A$1:$W$352,12,FALSE) = "*","*",IF(VLOOKUP(D77,'Falls with Major Injuries'!$A$1:$W$352,12,FALSE) = "---","---", VLOOKUP(D77,'Falls with Major Injuries'!$A$1:$W$352,12,FALSE)/100))</f>
        <v>0</v>
      </c>
      <c r="S77" s="35">
        <f>IF(VLOOKUP(D77,'Falls with Major Injuries'!$A$1:$W$352,14,FALSE) = "*","*",IF(VLOOKUP(D77,'Falls with Major Injuries'!$A$1:$W$352,14,FALSE) = "---","---", VLOOKUP(D77,'Falls with Major Injuries'!$A$1:$W$352,14,FALSE)/100))</f>
        <v>0</v>
      </c>
      <c r="T77" s="35">
        <f>IF(VLOOKUP(D77,'Falls with Major Injuries'!$A$1:$W$352,16,FALSE) = "*","*",IF(VLOOKUP(D77,'Falls with Major Injuries'!$A$1:$W$352,16,FALSE) = "---","---", VLOOKUP(D77,'Falls with Major Injuries'!$A$1:$W$352,16,FALSE)/100))</f>
        <v>0</v>
      </c>
      <c r="U77" s="35">
        <f t="shared" si="44"/>
        <v>0</v>
      </c>
      <c r="V77" s="49" t="str">
        <f t="shared" si="50"/>
        <v>Y</v>
      </c>
      <c r="W77" s="35">
        <f>IF(VLOOKUP(D77,'Antipsychotic Meds'!$A$1:$W$352,10,FALSE) = "*","*",IF(VLOOKUP(D77,'Antipsychotic Meds'!$A$1:$W$352,10,FALSE) = "---","---", VLOOKUP(D77,'Antipsychotic Meds'!$A$1:$W$352,10,FALSE)/100))</f>
        <v>0.1139241</v>
      </c>
      <c r="X77" s="35">
        <f>IF(VLOOKUP(D77,'Antipsychotic Meds'!$A$1:$W$352,12,FALSE) = "*","*",IF(VLOOKUP(D77,'Antipsychotic Meds'!$A$1:$W$352,12,FALSE) = "---","---", VLOOKUP(D77,'Antipsychotic Meds'!$A$1:$W$352,12,FALSE)/100))</f>
        <v>0.1309524</v>
      </c>
      <c r="Y77" s="35">
        <f>IF(VLOOKUP(D77,'Antipsychotic Meds'!$A$1:$W$352,14,FALSE) = "*","*",IF(VLOOKUP(D77,'Antipsychotic Meds'!$A$1:$W$352,14,FALSE) = "---","---", VLOOKUP(D77,'Antipsychotic Meds'!$A$1:$W$352,14,FALSE)/100))</f>
        <v>0.12790699999999999</v>
      </c>
      <c r="Z77" s="35">
        <f>IF(VLOOKUP(D77,'Antipsychotic Meds'!$A$1:$W$352,16,FALSE) = "*","*",IF(VLOOKUP(D77,'Antipsychotic Meds'!$A$1:$W$352,16,FALSE) = "---","---", VLOOKUP(D77,'Antipsychotic Meds'!$A$1:$W$352,16,FALSE)/100))</f>
        <v>0.10843370000000001</v>
      </c>
      <c r="AA77" s="35">
        <f t="shared" si="45"/>
        <v>0.1203043</v>
      </c>
      <c r="AB77" s="49" t="str">
        <f t="shared" si="51"/>
        <v>N</v>
      </c>
      <c r="AC77" s="35">
        <f>IF(VLOOKUP(D77,'Pressure Ulcers'!$A$1:$W$352,10,FALSE) = "*","*",IF(VLOOKUP(D77,'Pressure Ulcers'!$A$1:$W$352,10,FALSE) = "---","---", VLOOKUP(D77,'Pressure Ulcers'!$A$1:$W$352,10,FALSE)/100))</f>
        <v>0.21153849999999999</v>
      </c>
      <c r="AD77" s="35">
        <f>IF(VLOOKUP(D77,'Pressure Ulcers'!$A$1:$W$352,12,FALSE) = "*","*",IF(VLOOKUP(D77,'Pressure Ulcers'!$A$1:$W$352,12,FALSE) = "---","---", VLOOKUP(D77,'Pressure Ulcers'!$A$1:$W$352,12,FALSE)/100))</f>
        <v>9.0909099999999993E-2</v>
      </c>
      <c r="AE77" s="35">
        <f>IF(VLOOKUP(D77,'Pressure Ulcers'!$A$1:$W$352,14,FALSE) = "*","*",IF(VLOOKUP(D77,'Pressure Ulcers'!$A$1:$W$352,14,FALSE) = "---","---", VLOOKUP(D77,'Pressure Ulcers'!$A$1:$W$352,14,FALSE)/100))</f>
        <v>0.1132075</v>
      </c>
      <c r="AF77" s="35">
        <f>IF(VLOOKUP(D77,'Pressure Ulcers'!$A$1:$W$352,16,FALSE) = "*","*",IF(VLOOKUP(D77,'Pressure Ulcers'!$A$1:$W$352,16,FALSE) = "---","---", VLOOKUP(D77,'Pressure Ulcers'!$A$1:$W$352,16,FALSE)/100))</f>
        <v>0.19642859999999998</v>
      </c>
      <c r="AG77" s="35">
        <f t="shared" si="46"/>
        <v>0.153020925</v>
      </c>
      <c r="AH77" s="49" t="str">
        <f t="shared" si="52"/>
        <v>N</v>
      </c>
      <c r="AI77" s="35">
        <f>IF(VLOOKUP(D77,Influenza!$A$1:$W$352,10,FALSE) = "*","*",IF(VLOOKUP(D77,Influenza!$A$1:$W$352,10,FALSE) = "---","---", VLOOKUP(D77,Influenza!$A$1:$W$352,10,FALSE)/100))</f>
        <v>1</v>
      </c>
      <c r="AJ77" s="35">
        <f>IF(VLOOKUP(D77,Influenza!$A$1:$W$352,12,FALSE) = "*","*",IF(VLOOKUP(D77,Influenza!$A$1:$W$352,12,FALSE) = "---","---", VLOOKUP(D77,Influenza!$A$1:$W$352,12,FALSE)/100))</f>
        <v>1</v>
      </c>
      <c r="AK77" s="35">
        <f>IF(VLOOKUP(D77,Influenza!$A$1:$W$352,14,FALSE) = "*","*",IF(VLOOKUP(D77,Influenza!$A$1:$W$352,14,FALSE) = "---","---", VLOOKUP(D77,Influenza!$A$1:$W$352,14,FALSE)/100))</f>
        <v>1</v>
      </c>
      <c r="AL77" s="35">
        <f>IF(VLOOKUP(D77,Influenza!$A$1:$W$352,16,FALSE) = "*","*",IF(VLOOKUP(D77,Influenza!$A$1:$W$352,16,FALSE) = "---","---", VLOOKUP(D77,Influenza!$A$1:$W$352,16,FALSE)/100))</f>
        <v>1</v>
      </c>
      <c r="AM77" s="35">
        <f t="shared" si="47"/>
        <v>1</v>
      </c>
      <c r="AN77" s="49" t="str">
        <f t="shared" si="53"/>
        <v>Y</v>
      </c>
      <c r="AO77" s="35">
        <f>IF(VLOOKUP(D77,'hospitalizations per 1000'!$A$1:$Q$352,10,FALSE) = "*","*",IF(VLOOKUP(D77,'hospitalizations per 1000'!$A$1:$Q$352,10,FALSE) = "---","---", VLOOKUP(D77,'hospitalizations per 1000'!$A$1:$Q$352,10,FALSE)/100))</f>
        <v>2.3280809999999999E-2</v>
      </c>
      <c r="AP77" s="43" t="str">
        <f t="shared" ref="AP77:AP91" si="54">IF(AO77="*","*",IF(AO77="---","---",IF(AO77&lt;AO$1,"Y","N")))</f>
        <v>N</v>
      </c>
      <c r="AQ77" s="50" t="s">
        <v>1570</v>
      </c>
      <c r="AR77" s="50">
        <v>0.81</v>
      </c>
      <c r="AS77" s="49" t="str">
        <f>IF(AR77="NS","NS",IF(AR77&gt;AR$1,"Y","N"))</f>
        <v>Y</v>
      </c>
      <c r="AT77" s="97">
        <f>COUNTIF($P77:$AS77,"=Y")</f>
        <v>4</v>
      </c>
    </row>
    <row r="78" spans="1:46" x14ac:dyDescent="0.3">
      <c r="A78" s="19">
        <f t="shared" si="42"/>
        <v>73</v>
      </c>
      <c r="B78" s="52" t="s">
        <v>298</v>
      </c>
      <c r="C78" s="51"/>
      <c r="D78" s="56">
        <v>315290</v>
      </c>
      <c r="E78" s="59" t="s">
        <v>299</v>
      </c>
      <c r="F78" s="54" t="s">
        <v>1557</v>
      </c>
      <c r="G78" s="54" t="e">
        <f>IF(COUNTIF(#REF!,"SFF Candidate")&gt;=1,"Y",
IF(COUNTIF(#REF!,"SFF")&gt;=1,"Y","N"))</f>
        <v>#REF!</v>
      </c>
      <c r="H78" s="48" t="e">
        <f>IF(OR(#REF!=1,#REF!= 1,#REF!=
1,#REF!= 1,#REF!=
1,#REF!= 1,#REF!=
1,#REF!= 1,#REF!=
1,#REF!= 1,#REF!=
1,#REF!= 1),"Y","N")</f>
        <v>#REF!</v>
      </c>
      <c r="I78" s="48" t="s">
        <v>662</v>
      </c>
      <c r="J78" s="54" t="s">
        <v>1570</v>
      </c>
      <c r="K78" s="35">
        <f>IF(VLOOKUP(D78,'Physically Restrained'!$A$1:$W$352,10,FALSE) = "*","*",IF(VLOOKUP(D78,'Physically Restrained'!$A$1:$W$352,10,FALSE) = "---","---", VLOOKUP(D78,'Physically Restrained'!$A$1:$W$352,10,FALSE)/100))</f>
        <v>0</v>
      </c>
      <c r="L78" s="35">
        <f>IF(VLOOKUP(D78,'Physically Restrained'!$A$1:$W$352,12,FALSE) = "*","*",IF(VLOOKUP(D78,'Physically Restrained'!$A$1:$W$352,12,FALSE) = "---","---", VLOOKUP(D78,'Physically Restrained'!$A$1:$W$352,12,FALSE)/100))</f>
        <v>0</v>
      </c>
      <c r="M78" s="35">
        <f>IF(VLOOKUP(D78,'Physically Restrained'!$A$1:$W$352,14,FALSE) = "*","*",IF(VLOOKUP(D78,'Physically Restrained'!$A$1:$W$352,14,FALSE) = "---","---", VLOOKUP(D78,'Physically Restrained'!$A$1:$W$352,14,FALSE)/100))</f>
        <v>0</v>
      </c>
      <c r="N78" s="35">
        <f>IF(VLOOKUP(D78,'Physically Restrained'!$A$1:$W$352,16,FALSE) = "*","*",IF(VLOOKUP(D78,'Physically Restrained'!$A$1:$W$352,16,FALSE) = "---","---", VLOOKUP(D78,'Physically Restrained'!$A$1:$W$352,16,FALSE)/100))</f>
        <v>0</v>
      </c>
      <c r="O78" s="35">
        <f t="shared" si="43"/>
        <v>0</v>
      </c>
      <c r="P78" s="49" t="str">
        <f t="shared" si="49"/>
        <v>Y</v>
      </c>
      <c r="Q78" s="35">
        <f>IF(VLOOKUP(D78,'Falls with Major Injuries'!$A$1:$W$352,10,FALSE) = "*","*",IF(VLOOKUP(D78,'Falls with Major Injuries'!$A$1:$W$352,10,FALSE) = "---","---", VLOOKUP(D78,'Falls with Major Injuries'!$A$1:$W$352,10,FALSE)/100))</f>
        <v>1.6260199999999999E-2</v>
      </c>
      <c r="R78" s="35">
        <f>IF(VLOOKUP(D78,'Falls with Major Injuries'!$A$1:$W$352,12,FALSE) = "*","*",IF(VLOOKUP(D78,'Falls with Major Injuries'!$A$1:$W$352,12,FALSE) = "---","---", VLOOKUP(D78,'Falls with Major Injuries'!$A$1:$W$352,12,FALSE)/100))</f>
        <v>1.6260199999999999E-2</v>
      </c>
      <c r="S78" s="35">
        <f>IF(VLOOKUP(D78,'Falls with Major Injuries'!$A$1:$W$352,14,FALSE) = "*","*",IF(VLOOKUP(D78,'Falls with Major Injuries'!$A$1:$W$352,14,FALSE) = "---","---", VLOOKUP(D78,'Falls with Major Injuries'!$A$1:$W$352,14,FALSE)/100))</f>
        <v>8.0000000000000002E-3</v>
      </c>
      <c r="T78" s="35">
        <f>IF(VLOOKUP(D78,'Falls with Major Injuries'!$A$1:$W$352,16,FALSE) = "*","*",IF(VLOOKUP(D78,'Falls with Major Injuries'!$A$1:$W$352,16,FALSE) = "---","---", VLOOKUP(D78,'Falls with Major Injuries'!$A$1:$W$352,16,FALSE)/100))</f>
        <v>7.8125E-3</v>
      </c>
      <c r="U78" s="35">
        <f t="shared" si="44"/>
        <v>1.2083225E-2</v>
      </c>
      <c r="V78" s="49" t="str">
        <f t="shared" si="50"/>
        <v>Y</v>
      </c>
      <c r="W78" s="35">
        <f>IF(VLOOKUP(D78,'Antipsychotic Meds'!$A$1:$W$352,10,FALSE) = "*","*",IF(VLOOKUP(D78,'Antipsychotic Meds'!$A$1:$W$352,10,FALSE) = "---","---", VLOOKUP(D78,'Antipsychotic Meds'!$A$1:$W$352,10,FALSE)/100))</f>
        <v>9.0909099999999993E-2</v>
      </c>
      <c r="X78" s="35">
        <f>IF(VLOOKUP(D78,'Antipsychotic Meds'!$A$1:$W$352,12,FALSE) = "*","*",IF(VLOOKUP(D78,'Antipsychotic Meds'!$A$1:$W$352,12,FALSE) = "---","---", VLOOKUP(D78,'Antipsychotic Meds'!$A$1:$W$352,12,FALSE)/100))</f>
        <v>9.1666700000000004E-2</v>
      </c>
      <c r="Y78" s="35">
        <f>IF(VLOOKUP(D78,'Antipsychotic Meds'!$A$1:$W$352,14,FALSE) = "*","*",IF(VLOOKUP(D78,'Antipsychotic Meds'!$A$1:$W$352,14,FALSE) = "---","---", VLOOKUP(D78,'Antipsychotic Meds'!$A$1:$W$352,14,FALSE)/100))</f>
        <v>0.1147541</v>
      </c>
      <c r="Z78" s="35">
        <f>IF(VLOOKUP(D78,'Antipsychotic Meds'!$A$1:$W$352,16,FALSE) = "*","*",IF(VLOOKUP(D78,'Antipsychotic Meds'!$A$1:$W$352,16,FALSE) = "---","---", VLOOKUP(D78,'Antipsychotic Meds'!$A$1:$W$352,16,FALSE)/100))</f>
        <v>0.11199999999999999</v>
      </c>
      <c r="AA78" s="35">
        <f t="shared" si="45"/>
        <v>0.10233247500000001</v>
      </c>
      <c r="AB78" s="49" t="str">
        <f t="shared" si="51"/>
        <v>Y</v>
      </c>
      <c r="AC78" s="35">
        <f>IF(VLOOKUP(D78,'Pressure Ulcers'!$A$1:$W$352,10,FALSE) = "*","*",IF(VLOOKUP(D78,'Pressure Ulcers'!$A$1:$W$352,10,FALSE) = "---","---", VLOOKUP(D78,'Pressure Ulcers'!$A$1:$W$352,10,FALSE)/100))</f>
        <v>8.4506999999999999E-2</v>
      </c>
      <c r="AD78" s="35">
        <f>IF(VLOOKUP(D78,'Pressure Ulcers'!$A$1:$W$352,12,FALSE) = "*","*",IF(VLOOKUP(D78,'Pressure Ulcers'!$A$1:$W$352,12,FALSE) = "---","---", VLOOKUP(D78,'Pressure Ulcers'!$A$1:$W$352,12,FALSE)/100))</f>
        <v>4.1666700000000001E-2</v>
      </c>
      <c r="AE78" s="35">
        <f>IF(VLOOKUP(D78,'Pressure Ulcers'!$A$1:$W$352,14,FALSE) = "*","*",IF(VLOOKUP(D78,'Pressure Ulcers'!$A$1:$W$352,14,FALSE) = "---","---", VLOOKUP(D78,'Pressure Ulcers'!$A$1:$W$352,14,FALSE)/100))</f>
        <v>4.05405E-2</v>
      </c>
      <c r="AF78" s="35">
        <f>IF(VLOOKUP(D78,'Pressure Ulcers'!$A$1:$W$352,16,FALSE) = "*","*",IF(VLOOKUP(D78,'Pressure Ulcers'!$A$1:$W$352,16,FALSE) = "---","---", VLOOKUP(D78,'Pressure Ulcers'!$A$1:$W$352,16,FALSE)/100))</f>
        <v>4.2253499999999999E-2</v>
      </c>
      <c r="AG78" s="35">
        <f t="shared" si="46"/>
        <v>5.2241925000000002E-2</v>
      </c>
      <c r="AH78" s="49" t="str">
        <f t="shared" si="52"/>
        <v>Y</v>
      </c>
      <c r="AI78" s="35">
        <f>IF(VLOOKUP(D78,Influenza!$A$1:$W$352,10,FALSE) = "*","*",IF(VLOOKUP(D78,Influenza!$A$1:$W$352,10,FALSE) = "---","---", VLOOKUP(D78,Influenza!$A$1:$W$352,10,FALSE)/100))</f>
        <v>0.96969696999999999</v>
      </c>
      <c r="AJ78" s="35">
        <f>IF(VLOOKUP(D78,Influenza!$A$1:$W$352,12,FALSE) = "*","*",IF(VLOOKUP(D78,Influenza!$A$1:$W$352,12,FALSE) = "---","---", VLOOKUP(D78,Influenza!$A$1:$W$352,12,FALSE)/100))</f>
        <v>0.96969696999999999</v>
      </c>
      <c r="AK78" s="35">
        <f>IF(VLOOKUP(D78,Influenza!$A$1:$W$352,14,FALSE) = "*","*",IF(VLOOKUP(D78,Influenza!$A$1:$W$352,14,FALSE) = "---","---", VLOOKUP(D78,Influenza!$A$1:$W$352,14,FALSE)/100))</f>
        <v>0.95348837000000009</v>
      </c>
      <c r="AL78" s="35">
        <f>IF(VLOOKUP(D78,Influenza!$A$1:$W$352,16,FALSE) = "*","*",IF(VLOOKUP(D78,Influenza!$A$1:$W$352,16,FALSE) = "---","---", VLOOKUP(D78,Influenza!$A$1:$W$352,16,FALSE)/100))</f>
        <v>0.95348837000000009</v>
      </c>
      <c r="AM78" s="35">
        <f t="shared" si="47"/>
        <v>0.96159267000000004</v>
      </c>
      <c r="AN78" s="49" t="str">
        <f t="shared" si="53"/>
        <v>N</v>
      </c>
      <c r="AO78" s="35">
        <f>IF(VLOOKUP(D78,'hospitalizations per 1000'!$A$1:$Q$352,10,FALSE) = "*","*",IF(VLOOKUP(D78,'hospitalizations per 1000'!$A$1:$Q$352,10,FALSE) = "---","---", VLOOKUP(D78,'hospitalizations per 1000'!$A$1:$Q$352,10,FALSE)/100))</f>
        <v>1.621796E-2</v>
      </c>
      <c r="AP78" s="43" t="str">
        <f t="shared" si="54"/>
        <v>N</v>
      </c>
      <c r="AQ78" s="50" t="s">
        <v>1570</v>
      </c>
      <c r="AR78" s="50">
        <v>0.97499999999999998</v>
      </c>
      <c r="AS78" s="49" t="str">
        <f>IF(AR78="NS","NS",IF(AR78&gt;AR$1,"Y","N"))</f>
        <v>Y</v>
      </c>
      <c r="AT78" s="97">
        <f>COUNTIF($P78:$AS78,"=Y")</f>
        <v>5</v>
      </c>
    </row>
    <row r="79" spans="1:46" x14ac:dyDescent="0.3">
      <c r="A79" s="19">
        <f t="shared" si="42"/>
        <v>74</v>
      </c>
      <c r="B79" s="52" t="s">
        <v>300</v>
      </c>
      <c r="C79" s="51"/>
      <c r="D79" s="56">
        <v>315201</v>
      </c>
      <c r="E79" s="71">
        <v>890677</v>
      </c>
      <c r="F79" s="54" t="s">
        <v>1557</v>
      </c>
      <c r="G79" s="54" t="e">
        <f>IF(COUNTIF(#REF!,"SFF Candidate")&gt;=1,"Y",
IF(COUNTIF(#REF!,"SFF")&gt;=1,"Y","N"))</f>
        <v>#REF!</v>
      </c>
      <c r="H79" s="48" t="e">
        <f>IF(OR(#REF!=1,#REF!= 1,#REF!=
1,#REF!= 1,#REF!=
1,#REF!= 1,#REF!=
1,#REF!= 1,#REF!=
1,#REF!= 1,#REF!=
1,#REF!= 1),"Y","N")</f>
        <v>#REF!</v>
      </c>
      <c r="I79" s="48" t="s">
        <v>662</v>
      </c>
      <c r="J79" s="54" t="s">
        <v>1571</v>
      </c>
      <c r="K79" s="35">
        <f>IF(VLOOKUP(D79,'Physically Restrained'!$A$1:$W$352,10,FALSE) = "*","*",IF(VLOOKUP(D79,'Physically Restrained'!$A$1:$W$352,10,FALSE) = "---","---", VLOOKUP(D79,'Physically Restrained'!$A$1:$W$352,10,FALSE)/100))</f>
        <v>0</v>
      </c>
      <c r="L79" s="35">
        <f>IF(VLOOKUP(D79,'Physically Restrained'!$A$1:$W$352,12,FALSE) = "*","*",IF(VLOOKUP(D79,'Physically Restrained'!$A$1:$W$352,12,FALSE) = "---","---", VLOOKUP(D79,'Physically Restrained'!$A$1:$W$352,12,FALSE)/100))</f>
        <v>0</v>
      </c>
      <c r="M79" s="35">
        <f>IF(VLOOKUP(D79,'Physically Restrained'!$A$1:$W$352,14,FALSE) = "*","*",IF(VLOOKUP(D79,'Physically Restrained'!$A$1:$W$352,14,FALSE) = "---","---", VLOOKUP(D79,'Physically Restrained'!$A$1:$W$352,14,FALSE)/100))</f>
        <v>0</v>
      </c>
      <c r="N79" s="35">
        <f>IF(VLOOKUP(D79,'Physically Restrained'!$A$1:$W$352,16,FALSE) = "*","*",IF(VLOOKUP(D79,'Physically Restrained'!$A$1:$W$352,16,FALSE) = "---","---", VLOOKUP(D79,'Physically Restrained'!$A$1:$W$352,16,FALSE)/100))</f>
        <v>0</v>
      </c>
      <c r="O79" s="35">
        <f t="shared" si="43"/>
        <v>0</v>
      </c>
      <c r="P79" s="49" t="str">
        <f t="shared" si="49"/>
        <v>Y</v>
      </c>
      <c r="Q79" s="35">
        <f>IF(VLOOKUP(D79,'Falls with Major Injuries'!$A$1:$W$352,10,FALSE) = "*","*",IF(VLOOKUP(D79,'Falls with Major Injuries'!$A$1:$W$352,10,FALSE) = "---","---", VLOOKUP(D79,'Falls with Major Injuries'!$A$1:$W$352,10,FALSE)/100))</f>
        <v>8.0459799999999998E-2</v>
      </c>
      <c r="R79" s="35">
        <f>IF(VLOOKUP(D79,'Falls with Major Injuries'!$A$1:$W$352,12,FALSE) = "*","*",IF(VLOOKUP(D79,'Falls with Major Injuries'!$A$1:$W$352,12,FALSE) = "---","---", VLOOKUP(D79,'Falls with Major Injuries'!$A$1:$W$352,12,FALSE)/100))</f>
        <v>5.4347800000000002E-2</v>
      </c>
      <c r="S79" s="35">
        <f>IF(VLOOKUP(D79,'Falls with Major Injuries'!$A$1:$W$352,14,FALSE) = "*","*",IF(VLOOKUP(D79,'Falls with Major Injuries'!$A$1:$W$352,14,FALSE) = "---","---", VLOOKUP(D79,'Falls with Major Injuries'!$A$1:$W$352,14,FALSE)/100))</f>
        <v>3.9215699999999999E-2</v>
      </c>
      <c r="T79" s="35">
        <f>IF(VLOOKUP(D79,'Falls with Major Injuries'!$A$1:$W$352,16,FALSE) = "*","*",IF(VLOOKUP(D79,'Falls with Major Injuries'!$A$1:$W$352,16,FALSE) = "---","---", VLOOKUP(D79,'Falls with Major Injuries'!$A$1:$W$352,16,FALSE)/100))</f>
        <v>2.7027000000000002E-2</v>
      </c>
      <c r="U79" s="35">
        <f t="shared" si="44"/>
        <v>5.0262574999999997E-2</v>
      </c>
      <c r="V79" s="49" t="str">
        <f t="shared" si="50"/>
        <v>N</v>
      </c>
      <c r="W79" s="35">
        <f>IF(VLOOKUP(D79,'Antipsychotic Meds'!$A$1:$W$352,10,FALSE) = "*","*",IF(VLOOKUP(D79,'Antipsychotic Meds'!$A$1:$W$352,10,FALSE) = "---","---", VLOOKUP(D79,'Antipsychotic Meds'!$A$1:$W$352,10,FALSE)/100))</f>
        <v>0.13253009999999998</v>
      </c>
      <c r="X79" s="35">
        <f>IF(VLOOKUP(D79,'Antipsychotic Meds'!$A$1:$W$352,12,FALSE) = "*","*",IF(VLOOKUP(D79,'Antipsychotic Meds'!$A$1:$W$352,12,FALSE) = "---","---", VLOOKUP(D79,'Antipsychotic Meds'!$A$1:$W$352,12,FALSE)/100))</f>
        <v>9.0909099999999993E-2</v>
      </c>
      <c r="Y79" s="35">
        <f>IF(VLOOKUP(D79,'Antipsychotic Meds'!$A$1:$W$352,14,FALSE) = "*","*",IF(VLOOKUP(D79,'Antipsychotic Meds'!$A$1:$W$352,14,FALSE) = "---","---", VLOOKUP(D79,'Antipsychotic Meds'!$A$1:$W$352,14,FALSE)/100))</f>
        <v>7.2164900000000004E-2</v>
      </c>
      <c r="Z79" s="35">
        <f>IF(VLOOKUP(D79,'Antipsychotic Meds'!$A$1:$W$352,16,FALSE) = "*","*",IF(VLOOKUP(D79,'Antipsychotic Meds'!$A$1:$W$352,16,FALSE) = "---","---", VLOOKUP(D79,'Antipsychotic Meds'!$A$1:$W$352,16,FALSE)/100))</f>
        <v>9.5238099999999992E-2</v>
      </c>
      <c r="AA79" s="35">
        <f t="shared" si="45"/>
        <v>9.7710549999999993E-2</v>
      </c>
      <c r="AB79" s="49" t="str">
        <f t="shared" si="51"/>
        <v>Y</v>
      </c>
      <c r="AC79" s="35">
        <f>IF(VLOOKUP(D79,'Pressure Ulcers'!$A$1:$W$352,10,FALSE) = "*","*",IF(VLOOKUP(D79,'Pressure Ulcers'!$A$1:$W$352,10,FALSE) = "---","---", VLOOKUP(D79,'Pressure Ulcers'!$A$1:$W$352,10,FALSE)/100))</f>
        <v>8.3333299999999999E-2</v>
      </c>
      <c r="AD79" s="35">
        <f>IF(VLOOKUP(D79,'Pressure Ulcers'!$A$1:$W$352,12,FALSE) = "*","*",IF(VLOOKUP(D79,'Pressure Ulcers'!$A$1:$W$352,12,FALSE) = "---","---", VLOOKUP(D79,'Pressure Ulcers'!$A$1:$W$352,12,FALSE)/100))</f>
        <v>0.115942</v>
      </c>
      <c r="AE79" s="35">
        <f>IF(VLOOKUP(D79,'Pressure Ulcers'!$A$1:$W$352,14,FALSE) = "*","*",IF(VLOOKUP(D79,'Pressure Ulcers'!$A$1:$W$352,14,FALSE) = "---","---", VLOOKUP(D79,'Pressure Ulcers'!$A$1:$W$352,14,FALSE)/100))</f>
        <v>6.9444400000000003E-2</v>
      </c>
      <c r="AF79" s="35">
        <f>IF(VLOOKUP(D79,'Pressure Ulcers'!$A$1:$W$352,16,FALSE) = "*","*",IF(VLOOKUP(D79,'Pressure Ulcers'!$A$1:$W$352,16,FALSE) = "---","---", VLOOKUP(D79,'Pressure Ulcers'!$A$1:$W$352,16,FALSE)/100))</f>
        <v>4.8192800000000001E-2</v>
      </c>
      <c r="AG79" s="35">
        <f t="shared" si="46"/>
        <v>7.9228124999999996E-2</v>
      </c>
      <c r="AH79" s="49" t="str">
        <f t="shared" si="52"/>
        <v>Y</v>
      </c>
      <c r="AI79" s="35">
        <f>IF(VLOOKUP(D79,Influenza!$A$1:$W$352,10,FALSE) = "*","*",IF(VLOOKUP(D79,Influenza!$A$1:$W$352,10,FALSE) = "---","---", VLOOKUP(D79,Influenza!$A$1:$W$352,10,FALSE)/100))</f>
        <v>0.95384614999999995</v>
      </c>
      <c r="AJ79" s="35">
        <f>IF(VLOOKUP(D79,Influenza!$A$1:$W$352,12,FALSE) = "*","*",IF(VLOOKUP(D79,Influenza!$A$1:$W$352,12,FALSE) = "---","---", VLOOKUP(D79,Influenza!$A$1:$W$352,12,FALSE)/100))</f>
        <v>0.95384614999999995</v>
      </c>
      <c r="AK79" s="35">
        <f>IF(VLOOKUP(D79,Influenza!$A$1:$W$352,14,FALSE) = "*","*",IF(VLOOKUP(D79,Influenza!$A$1:$W$352,14,FALSE) = "---","---", VLOOKUP(D79,Influenza!$A$1:$W$352,14,FALSE)/100))</f>
        <v>0.84112149999999997</v>
      </c>
      <c r="AL79" s="35">
        <f>IF(VLOOKUP(D79,Influenza!$A$1:$W$352,16,FALSE) = "*","*",IF(VLOOKUP(D79,Influenza!$A$1:$W$352,16,FALSE) = "---","---", VLOOKUP(D79,Influenza!$A$1:$W$352,16,FALSE)/100))</f>
        <v>0.84112149999999997</v>
      </c>
      <c r="AM79" s="35">
        <f t="shared" si="47"/>
        <v>0.8974838249999999</v>
      </c>
      <c r="AN79" s="49" t="str">
        <f t="shared" si="53"/>
        <v>N</v>
      </c>
      <c r="AO79" s="35">
        <f>IF(VLOOKUP(D79,'hospitalizations per 1000'!$A$1:$Q$352,10,FALSE) = "*","*",IF(VLOOKUP(D79,'hospitalizations per 1000'!$A$1:$Q$352,10,FALSE) = "---","---", VLOOKUP(D79,'hospitalizations per 1000'!$A$1:$Q$352,10,FALSE)/100))</f>
        <v>1.5037409999999999E-2</v>
      </c>
      <c r="AP79" s="43" t="str">
        <f t="shared" si="54"/>
        <v>Y</v>
      </c>
      <c r="AQ79" s="50" t="s">
        <v>1570</v>
      </c>
      <c r="AR79" s="50">
        <v>0.78</v>
      </c>
      <c r="AS79" s="49" t="str">
        <f>IF(AR79="NS","NS",IF(AR79&gt;AR$1,"Y","N"))</f>
        <v>Y</v>
      </c>
      <c r="AT79" s="97" t="s">
        <v>1680</v>
      </c>
    </row>
    <row r="80" spans="1:46" x14ac:dyDescent="0.3">
      <c r="A80" s="19">
        <f t="shared" si="42"/>
        <v>75</v>
      </c>
      <c r="B80" s="52" t="s">
        <v>301</v>
      </c>
      <c r="C80" s="51"/>
      <c r="D80" s="56">
        <v>315204</v>
      </c>
      <c r="E80" s="59" t="s">
        <v>36</v>
      </c>
      <c r="F80" s="54" t="s">
        <v>1557</v>
      </c>
      <c r="G80" s="54" t="e">
        <f>IF(COUNTIF(#REF!,"SFF Candidate")&gt;=1,"Y",
IF(COUNTIF(#REF!,"SFF")&gt;=1,"Y","N"))</f>
        <v>#REF!</v>
      </c>
      <c r="H80" s="48" t="e">
        <f>IF(OR(#REF!=1,#REF!= 1,#REF!=
1,#REF!= 1,#REF!=
1,#REF!= 1,#REF!=
1,#REF!= 1,#REF!=
1,#REF!= 1,#REF!=
1,#REF!= 1),"Y","N")</f>
        <v>#REF!</v>
      </c>
      <c r="I80" s="48" t="s">
        <v>662</v>
      </c>
      <c r="J80" s="54" t="s">
        <v>1571</v>
      </c>
      <c r="K80" s="35">
        <f>IF(VLOOKUP(D80,'Physically Restrained'!$A$1:$W$352,10,FALSE) = "*","*",IF(VLOOKUP(D80,'Physically Restrained'!$A$1:$W$352,10,FALSE) = "---","---", VLOOKUP(D80,'Physically Restrained'!$A$1:$W$352,10,FALSE)/100))</f>
        <v>0</v>
      </c>
      <c r="L80" s="35">
        <f>IF(VLOOKUP(D80,'Physically Restrained'!$A$1:$W$352,12,FALSE) = "*","*",IF(VLOOKUP(D80,'Physically Restrained'!$A$1:$W$352,12,FALSE) = "---","---", VLOOKUP(D80,'Physically Restrained'!$A$1:$W$352,12,FALSE)/100))</f>
        <v>0</v>
      </c>
      <c r="M80" s="35">
        <f>IF(VLOOKUP(D80,'Physically Restrained'!$A$1:$W$352,14,FALSE) = "*","*",IF(VLOOKUP(D80,'Physically Restrained'!$A$1:$W$352,14,FALSE) = "---","---", VLOOKUP(D80,'Physically Restrained'!$A$1:$W$352,14,FALSE)/100))</f>
        <v>0</v>
      </c>
      <c r="N80" s="35">
        <f>IF(VLOOKUP(D80,'Physically Restrained'!$A$1:$W$352,16,FALSE) = "*","*",IF(VLOOKUP(D80,'Physically Restrained'!$A$1:$W$352,16,FALSE) = "---","---", VLOOKUP(D80,'Physically Restrained'!$A$1:$W$352,16,FALSE)/100))</f>
        <v>0</v>
      </c>
      <c r="O80" s="35">
        <f t="shared" si="43"/>
        <v>0</v>
      </c>
      <c r="P80" s="49" t="str">
        <f t="shared" si="49"/>
        <v>Y</v>
      </c>
      <c r="Q80" s="35">
        <f>IF(VLOOKUP(D80,'Falls with Major Injuries'!$A$1:$W$352,10,FALSE) = "*","*",IF(VLOOKUP(D80,'Falls with Major Injuries'!$A$1:$W$352,10,FALSE) = "---","---", VLOOKUP(D80,'Falls with Major Injuries'!$A$1:$W$352,10,FALSE)/100))</f>
        <v>1.0204100000000001E-2</v>
      </c>
      <c r="R80" s="35">
        <f>IF(VLOOKUP(D80,'Falls with Major Injuries'!$A$1:$W$352,12,FALSE) = "*","*",IF(VLOOKUP(D80,'Falls with Major Injuries'!$A$1:$W$352,12,FALSE) = "---","---", VLOOKUP(D80,'Falls with Major Injuries'!$A$1:$W$352,12,FALSE)/100))</f>
        <v>1.0416700000000001E-2</v>
      </c>
      <c r="S80" s="35">
        <f>IF(VLOOKUP(D80,'Falls with Major Injuries'!$A$1:$W$352,14,FALSE) = "*","*",IF(VLOOKUP(D80,'Falls with Major Injuries'!$A$1:$W$352,14,FALSE) = "---","---", VLOOKUP(D80,'Falls with Major Injuries'!$A$1:$W$352,14,FALSE)/100))</f>
        <v>4.08163E-2</v>
      </c>
      <c r="T80" s="35">
        <f>IF(VLOOKUP(D80,'Falls with Major Injuries'!$A$1:$W$352,16,FALSE) = "*","*",IF(VLOOKUP(D80,'Falls with Major Injuries'!$A$1:$W$352,16,FALSE) = "---","---", VLOOKUP(D80,'Falls with Major Injuries'!$A$1:$W$352,16,FALSE)/100))</f>
        <v>4.9019599999999997E-2</v>
      </c>
      <c r="U80" s="35">
        <f t="shared" si="44"/>
        <v>2.7614174999999998E-2</v>
      </c>
      <c r="V80" s="49" t="str">
        <f t="shared" si="50"/>
        <v>N</v>
      </c>
      <c r="W80" s="35">
        <f>IF(VLOOKUP(D80,'Antipsychotic Meds'!$A$1:$W$352,10,FALSE) = "*","*",IF(VLOOKUP(D80,'Antipsychotic Meds'!$A$1:$W$352,10,FALSE) = "---","---", VLOOKUP(D80,'Antipsychotic Meds'!$A$1:$W$352,10,FALSE)/100))</f>
        <v>0.23076920000000001</v>
      </c>
      <c r="X80" s="35">
        <f>IF(VLOOKUP(D80,'Antipsychotic Meds'!$A$1:$W$352,12,FALSE) = "*","*",IF(VLOOKUP(D80,'Antipsychotic Meds'!$A$1:$W$352,12,FALSE) = "---","---", VLOOKUP(D80,'Antipsychotic Meds'!$A$1:$W$352,12,FALSE)/100))</f>
        <v>0.23376619999999998</v>
      </c>
      <c r="Y80" s="35">
        <f>IF(VLOOKUP(D80,'Antipsychotic Meds'!$A$1:$W$352,14,FALSE) = "*","*",IF(VLOOKUP(D80,'Antipsychotic Meds'!$A$1:$W$352,14,FALSE) = "---","---", VLOOKUP(D80,'Antipsychotic Meds'!$A$1:$W$352,14,FALSE)/100))</f>
        <v>0.25</v>
      </c>
      <c r="Z80" s="35">
        <f>IF(VLOOKUP(D80,'Antipsychotic Meds'!$A$1:$W$352,16,FALSE) = "*","*",IF(VLOOKUP(D80,'Antipsychotic Meds'!$A$1:$W$352,16,FALSE) = "---","---", VLOOKUP(D80,'Antipsychotic Meds'!$A$1:$W$352,16,FALSE)/100))</f>
        <v>0.24358969999999999</v>
      </c>
      <c r="AA80" s="35">
        <f t="shared" si="45"/>
        <v>0.23953127499999999</v>
      </c>
      <c r="AB80" s="49" t="str">
        <f t="shared" si="51"/>
        <v>N</v>
      </c>
      <c r="AC80" s="35">
        <f>IF(VLOOKUP(D80,'Pressure Ulcers'!$A$1:$W$352,10,FALSE) = "*","*",IF(VLOOKUP(D80,'Pressure Ulcers'!$A$1:$W$352,10,FALSE) = "---","---", VLOOKUP(D80,'Pressure Ulcers'!$A$1:$W$352,10,FALSE)/100))</f>
        <v>7.6923099999999994E-2</v>
      </c>
      <c r="AD80" s="35">
        <f>IF(VLOOKUP(D80,'Pressure Ulcers'!$A$1:$W$352,12,FALSE) = "*","*",IF(VLOOKUP(D80,'Pressure Ulcers'!$A$1:$W$352,12,FALSE) = "---","---", VLOOKUP(D80,'Pressure Ulcers'!$A$1:$W$352,12,FALSE)/100))</f>
        <v>0.15254239999999999</v>
      </c>
      <c r="AE80" s="35">
        <f>IF(VLOOKUP(D80,'Pressure Ulcers'!$A$1:$W$352,14,FALSE) = "*","*",IF(VLOOKUP(D80,'Pressure Ulcers'!$A$1:$W$352,14,FALSE) = "---","---", VLOOKUP(D80,'Pressure Ulcers'!$A$1:$W$352,14,FALSE)/100))</f>
        <v>0.12307689999999999</v>
      </c>
      <c r="AF80" s="35">
        <f>IF(VLOOKUP(D80,'Pressure Ulcers'!$A$1:$W$352,16,FALSE) = "*","*",IF(VLOOKUP(D80,'Pressure Ulcers'!$A$1:$W$352,16,FALSE) = "---","---", VLOOKUP(D80,'Pressure Ulcers'!$A$1:$W$352,16,FALSE)/100))</f>
        <v>0.1323529</v>
      </c>
      <c r="AG80" s="35">
        <f t="shared" si="46"/>
        <v>0.12122382499999999</v>
      </c>
      <c r="AH80" s="49" t="str">
        <f t="shared" si="52"/>
        <v>N</v>
      </c>
      <c r="AI80" s="35">
        <f>IF(VLOOKUP(D80,Influenza!$A$1:$W$352,10,FALSE) = "*","*",IF(VLOOKUP(D80,Influenza!$A$1:$W$352,10,FALSE) = "---","---", VLOOKUP(D80,Influenza!$A$1:$W$352,10,FALSE)/100))</f>
        <v>0.95918367000000004</v>
      </c>
      <c r="AJ80" s="35">
        <f>IF(VLOOKUP(D80,Influenza!$A$1:$W$352,12,FALSE) = "*","*",IF(VLOOKUP(D80,Influenza!$A$1:$W$352,12,FALSE) = "---","---", VLOOKUP(D80,Influenza!$A$1:$W$352,12,FALSE)/100))</f>
        <v>0.95918367000000004</v>
      </c>
      <c r="AK80" s="35">
        <f>IF(VLOOKUP(D80,Influenza!$A$1:$W$352,14,FALSE) = "*","*",IF(VLOOKUP(D80,Influenza!$A$1:$W$352,14,FALSE) = "---","---", VLOOKUP(D80,Influenza!$A$1:$W$352,14,FALSE)/100))</f>
        <v>0.88235293999999997</v>
      </c>
      <c r="AL80" s="35">
        <f>IF(VLOOKUP(D80,Influenza!$A$1:$W$352,16,FALSE) = "*","*",IF(VLOOKUP(D80,Influenza!$A$1:$W$352,16,FALSE) = "---","---", VLOOKUP(D80,Influenza!$A$1:$W$352,16,FALSE)/100))</f>
        <v>0.88235293999999997</v>
      </c>
      <c r="AM80" s="35">
        <f t="shared" si="47"/>
        <v>0.92076830500000006</v>
      </c>
      <c r="AN80" s="49" t="str">
        <f t="shared" si="53"/>
        <v>N</v>
      </c>
      <c r="AO80" s="35">
        <f>IF(VLOOKUP(D80,'hospitalizations per 1000'!$A$1:$Q$352,10,FALSE) = "*","*",IF(VLOOKUP(D80,'hospitalizations per 1000'!$A$1:$Q$352,10,FALSE) = "---","---", VLOOKUP(D80,'hospitalizations per 1000'!$A$1:$Q$352,10,FALSE)/100))</f>
        <v>8.2706900000000007E-3</v>
      </c>
      <c r="AP80" s="43" t="str">
        <f t="shared" si="54"/>
        <v>Y</v>
      </c>
      <c r="AQ80" s="50" t="s">
        <v>1570</v>
      </c>
      <c r="AR80" s="50">
        <v>0.9</v>
      </c>
      <c r="AS80" s="49" t="str">
        <f>IF(AR80="NS","NS",IF(AR80&gt;AR$1,"Y","N"))</f>
        <v>Y</v>
      </c>
      <c r="AT80" s="97" t="s">
        <v>1680</v>
      </c>
    </row>
    <row r="81" spans="1:46" x14ac:dyDescent="0.3">
      <c r="A81" s="19">
        <f t="shared" si="42"/>
        <v>76</v>
      </c>
      <c r="B81" s="52" t="s">
        <v>304</v>
      </c>
      <c r="C81" s="51"/>
      <c r="D81" s="56">
        <v>315472</v>
      </c>
      <c r="E81" s="59" t="s">
        <v>305</v>
      </c>
      <c r="F81" s="54" t="s">
        <v>1557</v>
      </c>
      <c r="G81" s="54" t="e">
        <f>IF(COUNTIF(#REF!,"SFF Candidate")&gt;=1,"Y",
IF(COUNTIF(#REF!,"SFF")&gt;=1,"Y","N"))</f>
        <v>#REF!</v>
      </c>
      <c r="H81" s="48" t="e">
        <f>IF(OR(#REF!=1,#REF!= 1,#REF!=
1,#REF!= 1,#REF!=
1,#REF!= 1,#REF!=
1,#REF!= 1,#REF!=
1,#REF!= 1,#REF!=
1,#REF!= 1),"Y","N")</f>
        <v>#REF!</v>
      </c>
      <c r="I81" s="48" t="s">
        <v>662</v>
      </c>
      <c r="J81" s="54" t="s">
        <v>1570</v>
      </c>
      <c r="K81" s="35">
        <f>IF(VLOOKUP(D81,'Physically Restrained'!$A$1:$W$352,10,FALSE) = "*","*",IF(VLOOKUP(D81,'Physically Restrained'!$A$1:$W$352,10,FALSE) = "---","---", VLOOKUP(D81,'Physically Restrained'!$A$1:$W$352,10,FALSE)/100))</f>
        <v>0</v>
      </c>
      <c r="L81" s="35">
        <f>IF(VLOOKUP(D81,'Physically Restrained'!$A$1:$W$352,12,FALSE) = "*","*",IF(VLOOKUP(D81,'Physically Restrained'!$A$1:$W$352,12,FALSE) = "---","---", VLOOKUP(D81,'Physically Restrained'!$A$1:$W$352,12,FALSE)/100))</f>
        <v>0</v>
      </c>
      <c r="M81" s="35">
        <f>IF(VLOOKUP(D81,'Physically Restrained'!$A$1:$W$352,14,FALSE) = "*","*",IF(VLOOKUP(D81,'Physically Restrained'!$A$1:$W$352,14,FALSE) = "---","---", VLOOKUP(D81,'Physically Restrained'!$A$1:$W$352,14,FALSE)/100))</f>
        <v>0</v>
      </c>
      <c r="N81" s="35">
        <f>IF(VLOOKUP(D81,'Physically Restrained'!$A$1:$W$352,16,FALSE) = "*","*",IF(VLOOKUP(D81,'Physically Restrained'!$A$1:$W$352,16,FALSE) = "---","---", VLOOKUP(D81,'Physically Restrained'!$A$1:$W$352,16,FALSE)/100))</f>
        <v>0</v>
      </c>
      <c r="O81" s="35">
        <f t="shared" si="43"/>
        <v>0</v>
      </c>
      <c r="P81" s="49" t="str">
        <f t="shared" si="49"/>
        <v>Y</v>
      </c>
      <c r="Q81" s="35">
        <f>IF(VLOOKUP(D81,'Falls with Major Injuries'!$A$1:$W$352,10,FALSE) = "*","*",IF(VLOOKUP(D81,'Falls with Major Injuries'!$A$1:$W$352,10,FALSE) = "---","---", VLOOKUP(D81,'Falls with Major Injuries'!$A$1:$W$352,10,FALSE)/100))</f>
        <v>6.5217400000000009E-2</v>
      </c>
      <c r="R81" s="35">
        <f>IF(VLOOKUP(D81,'Falls with Major Injuries'!$A$1:$W$352,12,FALSE) = "*","*",IF(VLOOKUP(D81,'Falls with Major Injuries'!$A$1:$W$352,12,FALSE) = "---","---", VLOOKUP(D81,'Falls with Major Injuries'!$A$1:$W$352,12,FALSE)/100))</f>
        <v>8.8888899999999993E-2</v>
      </c>
      <c r="S81" s="35">
        <f>IF(VLOOKUP(D81,'Falls with Major Injuries'!$A$1:$W$352,14,FALSE) = "*","*",IF(VLOOKUP(D81,'Falls with Major Injuries'!$A$1:$W$352,14,FALSE) = "---","---", VLOOKUP(D81,'Falls with Major Injuries'!$A$1:$W$352,14,FALSE)/100))</f>
        <v>2.2222200000000001E-2</v>
      </c>
      <c r="T81" s="35">
        <f>IF(VLOOKUP(D81,'Falls with Major Injuries'!$A$1:$W$352,16,FALSE) = "*","*",IF(VLOOKUP(D81,'Falls with Major Injuries'!$A$1:$W$352,16,FALSE) = "---","---", VLOOKUP(D81,'Falls with Major Injuries'!$A$1:$W$352,16,FALSE)/100))</f>
        <v>0</v>
      </c>
      <c r="U81" s="35">
        <f t="shared" si="44"/>
        <v>4.4082125E-2</v>
      </c>
      <c r="V81" s="49" t="str">
        <f t="shared" si="50"/>
        <v>N</v>
      </c>
      <c r="W81" s="35">
        <f>IF(VLOOKUP(D81,'Antipsychotic Meds'!$A$1:$W$352,10,FALSE) = "*","*",IF(VLOOKUP(D81,'Antipsychotic Meds'!$A$1:$W$352,10,FALSE) = "---","---", VLOOKUP(D81,'Antipsychotic Meds'!$A$1:$W$352,10,FALSE)/100))</f>
        <v>7.3170700000000005E-2</v>
      </c>
      <c r="X81" s="35">
        <f>IF(VLOOKUP(D81,'Antipsychotic Meds'!$A$1:$W$352,12,FALSE) = "*","*",IF(VLOOKUP(D81,'Antipsychotic Meds'!$A$1:$W$352,12,FALSE) = "---","---", VLOOKUP(D81,'Antipsychotic Meds'!$A$1:$W$352,12,FALSE)/100))</f>
        <v>7.4999999999999997E-2</v>
      </c>
      <c r="Y81" s="35">
        <f>IF(VLOOKUP(D81,'Antipsychotic Meds'!$A$1:$W$352,14,FALSE) = "*","*",IF(VLOOKUP(D81,'Antipsychotic Meds'!$A$1:$W$352,14,FALSE) = "---","---", VLOOKUP(D81,'Antipsychotic Meds'!$A$1:$W$352,14,FALSE)/100))</f>
        <v>0.1</v>
      </c>
      <c r="Z81" s="35">
        <f>IF(VLOOKUP(D81,'Antipsychotic Meds'!$A$1:$W$352,16,FALSE) = "*","*",IF(VLOOKUP(D81,'Antipsychotic Meds'!$A$1:$W$352,16,FALSE) = "---","---", VLOOKUP(D81,'Antipsychotic Meds'!$A$1:$W$352,16,FALSE)/100))</f>
        <v>0.125</v>
      </c>
      <c r="AA81" s="35">
        <f t="shared" si="45"/>
        <v>9.3292674999999992E-2</v>
      </c>
      <c r="AB81" s="49" t="str">
        <f t="shared" si="51"/>
        <v>Y</v>
      </c>
      <c r="AC81" s="35">
        <f>IF(VLOOKUP(D81,'Pressure Ulcers'!$A$1:$W$352,10,FALSE) = "*","*",IF(VLOOKUP(D81,'Pressure Ulcers'!$A$1:$W$352,10,FALSE) = "---","---", VLOOKUP(D81,'Pressure Ulcers'!$A$1:$W$352,10,FALSE)/100))</f>
        <v>0.1111111</v>
      </c>
      <c r="AD81" s="35">
        <f>IF(VLOOKUP(D81,'Pressure Ulcers'!$A$1:$W$352,12,FALSE) = "*","*",IF(VLOOKUP(D81,'Pressure Ulcers'!$A$1:$W$352,12,FALSE) = "---","---", VLOOKUP(D81,'Pressure Ulcers'!$A$1:$W$352,12,FALSE)/100))</f>
        <v>0</v>
      </c>
      <c r="AE81" s="35">
        <f>IF(VLOOKUP(D81,'Pressure Ulcers'!$A$1:$W$352,14,FALSE) = "*","*",IF(VLOOKUP(D81,'Pressure Ulcers'!$A$1:$W$352,14,FALSE) = "---","---", VLOOKUP(D81,'Pressure Ulcers'!$A$1:$W$352,14,FALSE)/100))</f>
        <v>2.7777799999999998E-2</v>
      </c>
      <c r="AF81" s="35">
        <f>IF(VLOOKUP(D81,'Pressure Ulcers'!$A$1:$W$352,16,FALSE) = "*","*",IF(VLOOKUP(D81,'Pressure Ulcers'!$A$1:$W$352,16,FALSE) = "---","---", VLOOKUP(D81,'Pressure Ulcers'!$A$1:$W$352,16,FALSE)/100))</f>
        <v>3.0303E-2</v>
      </c>
      <c r="AG81" s="35">
        <f t="shared" si="46"/>
        <v>4.2297975000000002E-2</v>
      </c>
      <c r="AH81" s="49" t="str">
        <f t="shared" si="52"/>
        <v>Y</v>
      </c>
      <c r="AI81" s="35">
        <f>IF(VLOOKUP(D81,Influenza!$A$1:$W$352,10,FALSE) = "*","*",IF(VLOOKUP(D81,Influenza!$A$1:$W$352,10,FALSE) = "---","---", VLOOKUP(D81,Influenza!$A$1:$W$352,10,FALSE)/100))</f>
        <v>0.92307692000000008</v>
      </c>
      <c r="AJ81" s="35">
        <f>IF(VLOOKUP(D81,Influenza!$A$1:$W$352,12,FALSE) = "*","*",IF(VLOOKUP(D81,Influenza!$A$1:$W$352,12,FALSE) = "---","---", VLOOKUP(D81,Influenza!$A$1:$W$352,12,FALSE)/100))</f>
        <v>0.92307692000000008</v>
      </c>
      <c r="AK81" s="35">
        <f>IF(VLOOKUP(D81,Influenza!$A$1:$W$352,14,FALSE) = "*","*",IF(VLOOKUP(D81,Influenza!$A$1:$W$352,14,FALSE) = "---","---", VLOOKUP(D81,Influenza!$A$1:$W$352,14,FALSE)/100))</f>
        <v>0.96078430999999997</v>
      </c>
      <c r="AL81" s="35">
        <f>IF(VLOOKUP(D81,Influenza!$A$1:$W$352,16,FALSE) = "*","*",IF(VLOOKUP(D81,Influenza!$A$1:$W$352,16,FALSE) = "---","---", VLOOKUP(D81,Influenza!$A$1:$W$352,16,FALSE)/100))</f>
        <v>0.96078430999999997</v>
      </c>
      <c r="AM81" s="35">
        <f t="shared" si="47"/>
        <v>0.94193061499999997</v>
      </c>
      <c r="AN81" s="49" t="str">
        <f t="shared" si="53"/>
        <v>N</v>
      </c>
      <c r="AO81" s="35">
        <f>IF(VLOOKUP(D81,'hospitalizations per 1000'!$A$1:$Q$352,10,FALSE) = "*","*",IF(VLOOKUP(D81,'hospitalizations per 1000'!$A$1:$Q$352,10,FALSE) = "---","---", VLOOKUP(D81,'hospitalizations per 1000'!$A$1:$Q$352,10,FALSE)/100))</f>
        <v>6.9215499999999994E-3</v>
      </c>
      <c r="AP81" s="43" t="str">
        <f t="shared" si="54"/>
        <v>Y</v>
      </c>
      <c r="AQ81" s="50" t="s">
        <v>1571</v>
      </c>
      <c r="AR81" s="50" t="s">
        <v>1573</v>
      </c>
      <c r="AS81" s="49" t="s">
        <v>662</v>
      </c>
      <c r="AT81" s="97">
        <f t="shared" ref="AT81:AT89" si="55">COUNTIF($P81:$AS81,"=Y")</f>
        <v>4</v>
      </c>
    </row>
    <row r="82" spans="1:46" x14ac:dyDescent="0.3">
      <c r="A82" s="19">
        <f t="shared" si="42"/>
        <v>77</v>
      </c>
      <c r="B82" s="52" t="s">
        <v>306</v>
      </c>
      <c r="C82" s="51"/>
      <c r="D82" s="56">
        <v>315464</v>
      </c>
      <c r="E82" s="59" t="s">
        <v>229</v>
      </c>
      <c r="F82" s="54" t="s">
        <v>1557</v>
      </c>
      <c r="G82" s="54" t="e">
        <f>IF(COUNTIF(#REF!,"SFF Candidate")&gt;=1,"Y",
IF(COUNTIF(#REF!,"SFF")&gt;=1,"Y","N"))</f>
        <v>#REF!</v>
      </c>
      <c r="H82" s="48" t="e">
        <f>IF(OR(#REF!=1,#REF!= 1,#REF!=
1,#REF!= 1,#REF!=
1,#REF!= 1,#REF!=
1,#REF!= 1,#REF!=
1,#REF!= 1,#REF!=
1,#REF!= 1),"Y","N")</f>
        <v>#REF!</v>
      </c>
      <c r="I82" s="48" t="s">
        <v>662</v>
      </c>
      <c r="J82" s="54" t="s">
        <v>1570</v>
      </c>
      <c r="K82" s="35">
        <f>IF(VLOOKUP(D82,'Physically Restrained'!$A$1:$W$352,10,FALSE) = "*","*",IF(VLOOKUP(D82,'Physically Restrained'!$A$1:$W$352,10,FALSE) = "---","---", VLOOKUP(D82,'Physically Restrained'!$A$1:$W$352,10,FALSE)/100))</f>
        <v>0</v>
      </c>
      <c r="L82" s="35">
        <f>IF(VLOOKUP(D82,'Physically Restrained'!$A$1:$W$352,12,FALSE) = "*","*",IF(VLOOKUP(D82,'Physically Restrained'!$A$1:$W$352,12,FALSE) = "---","---", VLOOKUP(D82,'Physically Restrained'!$A$1:$W$352,12,FALSE)/100))</f>
        <v>0</v>
      </c>
      <c r="M82" s="35">
        <f>IF(VLOOKUP(D82,'Physically Restrained'!$A$1:$W$352,14,FALSE) = "*","*",IF(VLOOKUP(D82,'Physically Restrained'!$A$1:$W$352,14,FALSE) = "---","---", VLOOKUP(D82,'Physically Restrained'!$A$1:$W$352,14,FALSE)/100))</f>
        <v>0</v>
      </c>
      <c r="N82" s="35">
        <f>IF(VLOOKUP(D82,'Physically Restrained'!$A$1:$W$352,16,FALSE) = "*","*",IF(VLOOKUP(D82,'Physically Restrained'!$A$1:$W$352,16,FALSE) = "---","---", VLOOKUP(D82,'Physically Restrained'!$A$1:$W$352,16,FALSE)/100))</f>
        <v>0</v>
      </c>
      <c r="O82" s="35">
        <f t="shared" si="43"/>
        <v>0</v>
      </c>
      <c r="P82" s="49" t="str">
        <f t="shared" si="49"/>
        <v>Y</v>
      </c>
      <c r="Q82" s="35">
        <f>IF(VLOOKUP(D82,'Falls with Major Injuries'!$A$1:$W$352,10,FALSE) = "*","*",IF(VLOOKUP(D82,'Falls with Major Injuries'!$A$1:$W$352,10,FALSE) = "---","---", VLOOKUP(D82,'Falls with Major Injuries'!$A$1:$W$352,10,FALSE)/100))</f>
        <v>8.4745799999999996E-2</v>
      </c>
      <c r="R82" s="35">
        <f>IF(VLOOKUP(D82,'Falls with Major Injuries'!$A$1:$W$352,12,FALSE) = "*","*",IF(VLOOKUP(D82,'Falls with Major Injuries'!$A$1:$W$352,12,FALSE) = "---","---", VLOOKUP(D82,'Falls with Major Injuries'!$A$1:$W$352,12,FALSE)/100))</f>
        <v>4.6875E-2</v>
      </c>
      <c r="S82" s="35">
        <f>IF(VLOOKUP(D82,'Falls with Major Injuries'!$A$1:$W$352,14,FALSE) = "*","*",IF(VLOOKUP(D82,'Falls with Major Injuries'!$A$1:$W$352,14,FALSE) = "---","---", VLOOKUP(D82,'Falls with Major Injuries'!$A$1:$W$352,14,FALSE)/100))</f>
        <v>0.06</v>
      </c>
      <c r="T82" s="35">
        <f>IF(VLOOKUP(D82,'Falls with Major Injuries'!$A$1:$W$352,16,FALSE) = "*","*",IF(VLOOKUP(D82,'Falls with Major Injuries'!$A$1:$W$352,16,FALSE) = "---","---", VLOOKUP(D82,'Falls with Major Injuries'!$A$1:$W$352,16,FALSE)/100))</f>
        <v>4.5454499999999995E-2</v>
      </c>
      <c r="U82" s="35">
        <f t="shared" si="44"/>
        <v>5.9268824999999997E-2</v>
      </c>
      <c r="V82" s="49" t="str">
        <f t="shared" si="50"/>
        <v>N</v>
      </c>
      <c r="W82" s="35">
        <f>IF(VLOOKUP(D82,'Antipsychotic Meds'!$A$1:$W$352,10,FALSE) = "*","*",IF(VLOOKUP(D82,'Antipsychotic Meds'!$A$1:$W$352,10,FALSE) = "---","---", VLOOKUP(D82,'Antipsychotic Meds'!$A$1:$W$352,10,FALSE)/100))</f>
        <v>0.08</v>
      </c>
      <c r="X82" s="35">
        <f>IF(VLOOKUP(D82,'Antipsychotic Meds'!$A$1:$W$352,12,FALSE) = "*","*",IF(VLOOKUP(D82,'Antipsychotic Meds'!$A$1:$W$352,12,FALSE) = "---","---", VLOOKUP(D82,'Antipsychotic Meds'!$A$1:$W$352,12,FALSE)/100))</f>
        <v>5.4545500000000004E-2</v>
      </c>
      <c r="Y82" s="35">
        <f>IF(VLOOKUP(D82,'Antipsychotic Meds'!$A$1:$W$352,14,FALSE) = "*","*",IF(VLOOKUP(D82,'Antipsychotic Meds'!$A$1:$W$352,14,FALSE) = "---","---", VLOOKUP(D82,'Antipsychotic Meds'!$A$1:$W$352,14,FALSE)/100))</f>
        <v>2.63158E-2</v>
      </c>
      <c r="Z82" s="35">
        <f>IF(VLOOKUP(D82,'Antipsychotic Meds'!$A$1:$W$352,16,FALSE) = "*","*",IF(VLOOKUP(D82,'Antipsychotic Meds'!$A$1:$W$352,16,FALSE) = "---","---", VLOOKUP(D82,'Antipsychotic Meds'!$A$1:$W$352,16,FALSE)/100))</f>
        <v>0</v>
      </c>
      <c r="AA82" s="35">
        <f t="shared" si="45"/>
        <v>4.0215325000000003E-2</v>
      </c>
      <c r="AB82" s="49" t="str">
        <f t="shared" si="51"/>
        <v>Y</v>
      </c>
      <c r="AC82" s="35">
        <f>IF(VLOOKUP(D82,'Pressure Ulcers'!$A$1:$W$352,10,FALSE) = "*","*",IF(VLOOKUP(D82,'Pressure Ulcers'!$A$1:$W$352,10,FALSE) = "---","---", VLOOKUP(D82,'Pressure Ulcers'!$A$1:$W$352,10,FALSE)/100))</f>
        <v>0.1052632</v>
      </c>
      <c r="AD82" s="35">
        <f>IF(VLOOKUP(D82,'Pressure Ulcers'!$A$1:$W$352,12,FALSE) = "*","*",IF(VLOOKUP(D82,'Pressure Ulcers'!$A$1:$W$352,12,FALSE) = "---","---", VLOOKUP(D82,'Pressure Ulcers'!$A$1:$W$352,12,FALSE)/100))</f>
        <v>0.1363636</v>
      </c>
      <c r="AE82" s="35">
        <f>IF(VLOOKUP(D82,'Pressure Ulcers'!$A$1:$W$352,14,FALSE) = "*","*",IF(VLOOKUP(D82,'Pressure Ulcers'!$A$1:$W$352,14,FALSE) = "---","---", VLOOKUP(D82,'Pressure Ulcers'!$A$1:$W$352,14,FALSE)/100))</f>
        <v>3.5714299999999997E-2</v>
      </c>
      <c r="AF82" s="35">
        <f>IF(VLOOKUP(D82,'Pressure Ulcers'!$A$1:$W$352,16,FALSE) = "*","*",IF(VLOOKUP(D82,'Pressure Ulcers'!$A$1:$W$352,16,FALSE) = "---","---", VLOOKUP(D82,'Pressure Ulcers'!$A$1:$W$352,16,FALSE)/100))</f>
        <v>0.125</v>
      </c>
      <c r="AG82" s="35">
        <f t="shared" si="46"/>
        <v>0.100585275</v>
      </c>
      <c r="AH82" s="49" t="str">
        <f t="shared" si="52"/>
        <v>N</v>
      </c>
      <c r="AI82" s="35">
        <f>IF(VLOOKUP(D82,Influenza!$A$1:$W$352,10,FALSE) = "*","*",IF(VLOOKUP(D82,Influenza!$A$1:$W$352,10,FALSE) = "---","---", VLOOKUP(D82,Influenza!$A$1:$W$352,10,FALSE)/100))</f>
        <v>1</v>
      </c>
      <c r="AJ82" s="35">
        <f>IF(VLOOKUP(D82,Influenza!$A$1:$W$352,12,FALSE) = "*","*",IF(VLOOKUP(D82,Influenza!$A$1:$W$352,12,FALSE) = "---","---", VLOOKUP(D82,Influenza!$A$1:$W$352,12,FALSE)/100))</f>
        <v>1</v>
      </c>
      <c r="AK82" s="35">
        <f>IF(VLOOKUP(D82,Influenza!$A$1:$W$352,14,FALSE) = "*","*",IF(VLOOKUP(D82,Influenza!$A$1:$W$352,14,FALSE) = "---","---", VLOOKUP(D82,Influenza!$A$1:$W$352,14,FALSE)/100))</f>
        <v>0.98507463000000006</v>
      </c>
      <c r="AL82" s="35">
        <f>IF(VLOOKUP(D82,Influenza!$A$1:$W$352,16,FALSE) = "*","*",IF(VLOOKUP(D82,Influenza!$A$1:$W$352,16,FALSE) = "---","---", VLOOKUP(D82,Influenza!$A$1:$W$352,16,FALSE)/100))</f>
        <v>0.98507463000000006</v>
      </c>
      <c r="AM82" s="35">
        <f t="shared" si="47"/>
        <v>0.99253731500000009</v>
      </c>
      <c r="AN82" s="49" t="str">
        <f t="shared" si="53"/>
        <v>Y</v>
      </c>
      <c r="AO82" s="35">
        <f>IF(VLOOKUP(D82,'hospitalizations per 1000'!$A$1:$Q$352,10,FALSE) = "*","*",IF(VLOOKUP(D82,'hospitalizations per 1000'!$A$1:$Q$352,10,FALSE) = "---","---", VLOOKUP(D82,'hospitalizations per 1000'!$A$1:$Q$352,10,FALSE)/100))</f>
        <v>8.8729299999999994E-3</v>
      </c>
      <c r="AP82" s="43" t="str">
        <f t="shared" si="54"/>
        <v>Y</v>
      </c>
      <c r="AQ82" s="50" t="s">
        <v>1571</v>
      </c>
      <c r="AR82" s="50" t="s">
        <v>1573</v>
      </c>
      <c r="AS82" s="49" t="s">
        <v>662</v>
      </c>
      <c r="AT82" s="97">
        <f t="shared" si="55"/>
        <v>4</v>
      </c>
    </row>
    <row r="83" spans="1:46" x14ac:dyDescent="0.3">
      <c r="A83" s="19">
        <f t="shared" si="42"/>
        <v>78</v>
      </c>
      <c r="B83" s="52" t="s">
        <v>307</v>
      </c>
      <c r="C83" s="51"/>
      <c r="D83" s="56">
        <v>315511</v>
      </c>
      <c r="E83" s="59" t="s">
        <v>308</v>
      </c>
      <c r="F83" s="54" t="s">
        <v>1557</v>
      </c>
      <c r="G83" s="54" t="e">
        <f>IF(COUNTIF(#REF!,"SFF Candidate")&gt;=1,"Y",
IF(COUNTIF(#REF!,"SFF")&gt;=1,"Y","N"))</f>
        <v>#REF!</v>
      </c>
      <c r="H83" s="48" t="e">
        <f>IF(OR(#REF!=1,#REF!= 1,#REF!=
1,#REF!= 1,#REF!=
1,#REF!= 1,#REF!=
1,#REF!= 1,#REF!=
1,#REF!= 1,#REF!=
1,#REF!= 1),"Y","N")</f>
        <v>#REF!</v>
      </c>
      <c r="I83" s="48" t="s">
        <v>662</v>
      </c>
      <c r="J83" s="54" t="s">
        <v>1570</v>
      </c>
      <c r="K83" s="35">
        <f>IF(VLOOKUP(D83,'Physically Restrained'!$A$1:$W$352,10,FALSE) = "*","*",IF(VLOOKUP(D83,'Physically Restrained'!$A$1:$W$352,10,FALSE) = "---","---", VLOOKUP(D83,'Physically Restrained'!$A$1:$W$352,10,FALSE)/100))</f>
        <v>0</v>
      </c>
      <c r="L83" s="35">
        <f>IF(VLOOKUP(D83,'Physically Restrained'!$A$1:$W$352,12,FALSE) = "*","*",IF(VLOOKUP(D83,'Physically Restrained'!$A$1:$W$352,12,FALSE) = "---","---", VLOOKUP(D83,'Physically Restrained'!$A$1:$W$352,12,FALSE)/100))</f>
        <v>0</v>
      </c>
      <c r="M83" s="35">
        <f>IF(VLOOKUP(D83,'Physically Restrained'!$A$1:$W$352,14,FALSE) = "*","*",IF(VLOOKUP(D83,'Physically Restrained'!$A$1:$W$352,14,FALSE) = "---","---", VLOOKUP(D83,'Physically Restrained'!$A$1:$W$352,14,FALSE)/100))</f>
        <v>0</v>
      </c>
      <c r="N83" s="35">
        <f>IF(VLOOKUP(D83,'Physically Restrained'!$A$1:$W$352,16,FALSE) = "*","*",IF(VLOOKUP(D83,'Physically Restrained'!$A$1:$W$352,16,FALSE) = "---","---", VLOOKUP(D83,'Physically Restrained'!$A$1:$W$352,16,FALSE)/100))</f>
        <v>0</v>
      </c>
      <c r="O83" s="35">
        <f t="shared" si="43"/>
        <v>0</v>
      </c>
      <c r="P83" s="49" t="str">
        <f t="shared" si="49"/>
        <v>Y</v>
      </c>
      <c r="Q83" s="35">
        <f>IF(VLOOKUP(D83,'Falls with Major Injuries'!$A$1:$W$352,10,FALSE) = "*","*",IF(VLOOKUP(D83,'Falls with Major Injuries'!$A$1:$W$352,10,FALSE) = "---","---", VLOOKUP(D83,'Falls with Major Injuries'!$A$1:$W$352,10,FALSE)/100))</f>
        <v>0</v>
      </c>
      <c r="R83" s="35">
        <f>IF(VLOOKUP(D83,'Falls with Major Injuries'!$A$1:$W$352,12,FALSE) = "*","*",IF(VLOOKUP(D83,'Falls with Major Injuries'!$A$1:$W$352,12,FALSE) = "---","---", VLOOKUP(D83,'Falls with Major Injuries'!$A$1:$W$352,12,FALSE)/100))</f>
        <v>0</v>
      </c>
      <c r="S83" s="35">
        <f>IF(VLOOKUP(D83,'Falls with Major Injuries'!$A$1:$W$352,14,FALSE) = "*","*",IF(VLOOKUP(D83,'Falls with Major Injuries'!$A$1:$W$352,14,FALSE) = "---","---", VLOOKUP(D83,'Falls with Major Injuries'!$A$1:$W$352,14,FALSE)/100))</f>
        <v>0</v>
      </c>
      <c r="T83" s="35">
        <f>IF(VLOOKUP(D83,'Falls with Major Injuries'!$A$1:$W$352,16,FALSE) = "*","*",IF(VLOOKUP(D83,'Falls with Major Injuries'!$A$1:$W$352,16,FALSE) = "---","---", VLOOKUP(D83,'Falls with Major Injuries'!$A$1:$W$352,16,FALSE)/100))</f>
        <v>0</v>
      </c>
      <c r="U83" s="35">
        <f t="shared" si="44"/>
        <v>0</v>
      </c>
      <c r="V83" s="49" t="str">
        <f t="shared" si="50"/>
        <v>Y</v>
      </c>
      <c r="W83" s="35">
        <f>IF(VLOOKUP(D83,'Antipsychotic Meds'!$A$1:$W$352,10,FALSE) = "*","*",IF(VLOOKUP(D83,'Antipsychotic Meds'!$A$1:$W$352,10,FALSE) = "---","---", VLOOKUP(D83,'Antipsychotic Meds'!$A$1:$W$352,10,FALSE)/100))</f>
        <v>0.1363636</v>
      </c>
      <c r="X83" s="35">
        <f>IF(VLOOKUP(D83,'Antipsychotic Meds'!$A$1:$W$352,12,FALSE) = "*","*",IF(VLOOKUP(D83,'Antipsychotic Meds'!$A$1:$W$352,12,FALSE) = "---","---", VLOOKUP(D83,'Antipsychotic Meds'!$A$1:$W$352,12,FALSE)/100))</f>
        <v>0.2083333</v>
      </c>
      <c r="Y83" s="35">
        <f>IF(VLOOKUP(D83,'Antipsychotic Meds'!$A$1:$W$352,14,FALSE) = "*","*",IF(VLOOKUP(D83,'Antipsychotic Meds'!$A$1:$W$352,14,FALSE) = "---","---", VLOOKUP(D83,'Antipsychotic Meds'!$A$1:$W$352,14,FALSE)/100))</f>
        <v>0.17391300000000001</v>
      </c>
      <c r="Z83" s="35">
        <f>IF(VLOOKUP(D83,'Antipsychotic Meds'!$A$1:$W$352,16,FALSE) = "*","*",IF(VLOOKUP(D83,'Antipsychotic Meds'!$A$1:$W$352,16,FALSE) = "---","---", VLOOKUP(D83,'Antipsychotic Meds'!$A$1:$W$352,16,FALSE)/100))</f>
        <v>0.22727269999999999</v>
      </c>
      <c r="AA83" s="35">
        <f t="shared" si="45"/>
        <v>0.18647064999999999</v>
      </c>
      <c r="AB83" s="49" t="str">
        <f t="shared" si="51"/>
        <v>N</v>
      </c>
      <c r="AC83" s="35">
        <f>IF(VLOOKUP(D83,'Pressure Ulcers'!$A$1:$W$352,10,FALSE) = "*","*",IF(VLOOKUP(D83,'Pressure Ulcers'!$A$1:$W$352,10,FALSE) = "---","---", VLOOKUP(D83,'Pressure Ulcers'!$A$1:$W$352,10,FALSE)/100))</f>
        <v>0.14285709999999999</v>
      </c>
      <c r="AD83" s="35" t="str">
        <f>IF(VLOOKUP(D83,'Pressure Ulcers'!$A$1:$W$352,12,FALSE) = "*","*",IF(VLOOKUP(D83,'Pressure Ulcers'!$A$1:$W$352,12,FALSE) = "---","---", VLOOKUP(D83,'Pressure Ulcers'!$A$1:$W$352,12,FALSE)/100))</f>
        <v>*</v>
      </c>
      <c r="AE83" s="35" t="str">
        <f>IF(VLOOKUP(D83,'Pressure Ulcers'!$A$1:$W$352,14,FALSE) = "*","*",IF(VLOOKUP(D83,'Pressure Ulcers'!$A$1:$W$352,14,FALSE) = "---","---", VLOOKUP(D83,'Pressure Ulcers'!$A$1:$W$352,14,FALSE)/100))</f>
        <v>*</v>
      </c>
      <c r="AF83" s="35" t="str">
        <f>IF(VLOOKUP(D83,'Pressure Ulcers'!$A$1:$W$352,16,FALSE) = "*","*",IF(VLOOKUP(D83,'Pressure Ulcers'!$A$1:$W$352,16,FALSE) = "---","---", VLOOKUP(D83,'Pressure Ulcers'!$A$1:$W$352,16,FALSE)/100))</f>
        <v>*</v>
      </c>
      <c r="AG83" s="35">
        <f t="shared" si="46"/>
        <v>0.14285709999999999</v>
      </c>
      <c r="AH83" s="49" t="str">
        <f t="shared" si="52"/>
        <v>N</v>
      </c>
      <c r="AI83" s="35">
        <f>IF(VLOOKUP(D83,Influenza!$A$1:$W$352,10,FALSE) = "*","*",IF(VLOOKUP(D83,Influenza!$A$1:$W$352,10,FALSE) = "---","---", VLOOKUP(D83,Influenza!$A$1:$W$352,10,FALSE)/100))</f>
        <v>0.88461538000000006</v>
      </c>
      <c r="AJ83" s="35">
        <f>IF(VLOOKUP(D83,Influenza!$A$1:$W$352,12,FALSE) = "*","*",IF(VLOOKUP(D83,Influenza!$A$1:$W$352,12,FALSE) = "---","---", VLOOKUP(D83,Influenza!$A$1:$W$352,12,FALSE)/100))</f>
        <v>0.88461538000000006</v>
      </c>
      <c r="AK83" s="35">
        <f>IF(VLOOKUP(D83,Influenza!$A$1:$W$352,14,FALSE) = "*","*",IF(VLOOKUP(D83,Influenza!$A$1:$W$352,14,FALSE) = "---","---", VLOOKUP(D83,Influenza!$A$1:$W$352,14,FALSE)/100))</f>
        <v>0.96296296000000003</v>
      </c>
      <c r="AL83" s="35">
        <f>IF(VLOOKUP(D83,Influenza!$A$1:$W$352,16,FALSE) = "*","*",IF(VLOOKUP(D83,Influenza!$A$1:$W$352,16,FALSE) = "---","---", VLOOKUP(D83,Influenza!$A$1:$W$352,16,FALSE)/100))</f>
        <v>0.96296296000000003</v>
      </c>
      <c r="AM83" s="35">
        <f t="shared" si="47"/>
        <v>0.92378917000000005</v>
      </c>
      <c r="AN83" s="49" t="str">
        <f t="shared" si="53"/>
        <v>N</v>
      </c>
      <c r="AO83" s="35">
        <f>IF(VLOOKUP(D83,'hospitalizations per 1000'!$A$1:$Q$352,10,FALSE) = "*","*",IF(VLOOKUP(D83,'hospitalizations per 1000'!$A$1:$Q$352,10,FALSE) = "---","---", VLOOKUP(D83,'hospitalizations per 1000'!$A$1:$Q$352,10,FALSE)/100))</f>
        <v>2.1006E-2</v>
      </c>
      <c r="AP83" s="43" t="str">
        <f t="shared" si="54"/>
        <v>N</v>
      </c>
      <c r="AQ83" s="50" t="s">
        <v>1571</v>
      </c>
      <c r="AR83" s="50" t="s">
        <v>1573</v>
      </c>
      <c r="AS83" s="49" t="s">
        <v>662</v>
      </c>
      <c r="AT83" s="97">
        <f t="shared" si="55"/>
        <v>2</v>
      </c>
    </row>
    <row r="84" spans="1:46" x14ac:dyDescent="0.3">
      <c r="A84" s="19">
        <f t="shared" si="42"/>
        <v>79</v>
      </c>
      <c r="B84" s="52" t="s">
        <v>309</v>
      </c>
      <c r="C84" s="51"/>
      <c r="D84" s="56">
        <v>315092</v>
      </c>
      <c r="E84" s="59" t="s">
        <v>37</v>
      </c>
      <c r="F84" s="54" t="s">
        <v>1557</v>
      </c>
      <c r="G84" s="54" t="e">
        <f>IF(COUNTIF(#REF!,"SFF Candidate")&gt;=1,"Y",
IF(COUNTIF(#REF!,"SFF")&gt;=1,"Y","N"))</f>
        <v>#REF!</v>
      </c>
      <c r="H84" s="48" t="e">
        <f>IF(OR(#REF!=1,#REF!= 1,#REF!=
1,#REF!= 1,#REF!=
1,#REF!= 1,#REF!=
1,#REF!= 1,#REF!=
1,#REF!= 1,#REF!=
1,#REF!= 1),"Y","N")</f>
        <v>#REF!</v>
      </c>
      <c r="I84" s="48" t="s">
        <v>662</v>
      </c>
      <c r="J84" s="54" t="s">
        <v>1570</v>
      </c>
      <c r="K84" s="35">
        <f>IF(VLOOKUP(D84,'Physically Restrained'!$A$1:$W$352,10,FALSE) = "*","*",IF(VLOOKUP(D84,'Physically Restrained'!$A$1:$W$352,10,FALSE) = "---","---", VLOOKUP(D84,'Physically Restrained'!$A$1:$W$352,10,FALSE)/100))</f>
        <v>0</v>
      </c>
      <c r="L84" s="35">
        <f>IF(VLOOKUP(D84,'Physically Restrained'!$A$1:$W$352,12,FALSE) = "*","*",IF(VLOOKUP(D84,'Physically Restrained'!$A$1:$W$352,12,FALSE) = "---","---", VLOOKUP(D84,'Physically Restrained'!$A$1:$W$352,12,FALSE)/100))</f>
        <v>0</v>
      </c>
      <c r="M84" s="35">
        <f>IF(VLOOKUP(D84,'Physically Restrained'!$A$1:$W$352,14,FALSE) = "*","*",IF(VLOOKUP(D84,'Physically Restrained'!$A$1:$W$352,14,FALSE) = "---","---", VLOOKUP(D84,'Physically Restrained'!$A$1:$W$352,14,FALSE)/100))</f>
        <v>0</v>
      </c>
      <c r="N84" s="35">
        <f>IF(VLOOKUP(D84,'Physically Restrained'!$A$1:$W$352,16,FALSE) = "*","*",IF(VLOOKUP(D84,'Physically Restrained'!$A$1:$W$352,16,FALSE) = "---","---", VLOOKUP(D84,'Physically Restrained'!$A$1:$W$352,16,FALSE)/100))</f>
        <v>0</v>
      </c>
      <c r="O84" s="35">
        <f t="shared" si="43"/>
        <v>0</v>
      </c>
      <c r="P84" s="49" t="str">
        <f t="shared" si="49"/>
        <v>Y</v>
      </c>
      <c r="Q84" s="35">
        <f>IF(VLOOKUP(D84,'Falls with Major Injuries'!$A$1:$W$352,10,FALSE) = "*","*",IF(VLOOKUP(D84,'Falls with Major Injuries'!$A$1:$W$352,10,FALSE) = "---","---", VLOOKUP(D84,'Falls with Major Injuries'!$A$1:$W$352,10,FALSE)/100))</f>
        <v>0</v>
      </c>
      <c r="R84" s="35">
        <f>IF(VLOOKUP(D84,'Falls with Major Injuries'!$A$1:$W$352,12,FALSE) = "*","*",IF(VLOOKUP(D84,'Falls with Major Injuries'!$A$1:$W$352,12,FALSE) = "---","---", VLOOKUP(D84,'Falls with Major Injuries'!$A$1:$W$352,12,FALSE)/100))</f>
        <v>2.0833300000000003E-2</v>
      </c>
      <c r="S84" s="35">
        <f>IF(VLOOKUP(D84,'Falls with Major Injuries'!$A$1:$W$352,14,FALSE) = "*","*",IF(VLOOKUP(D84,'Falls with Major Injuries'!$A$1:$W$352,14,FALSE) = "---","---", VLOOKUP(D84,'Falls with Major Injuries'!$A$1:$W$352,14,FALSE)/100))</f>
        <v>0</v>
      </c>
      <c r="T84" s="35">
        <f>IF(VLOOKUP(D84,'Falls with Major Injuries'!$A$1:$W$352,16,FALSE) = "*","*",IF(VLOOKUP(D84,'Falls with Major Injuries'!$A$1:$W$352,16,FALSE) = "---","---", VLOOKUP(D84,'Falls with Major Injuries'!$A$1:$W$352,16,FALSE)/100))</f>
        <v>0</v>
      </c>
      <c r="U84" s="35">
        <f t="shared" si="44"/>
        <v>5.2083250000000006E-3</v>
      </c>
      <c r="V84" s="49" t="str">
        <f t="shared" si="50"/>
        <v>Y</v>
      </c>
      <c r="W84" s="35">
        <f>IF(VLOOKUP(D84,'Antipsychotic Meds'!$A$1:$W$352,10,FALSE) = "*","*",IF(VLOOKUP(D84,'Antipsychotic Meds'!$A$1:$W$352,10,FALSE) = "---","---", VLOOKUP(D84,'Antipsychotic Meds'!$A$1:$W$352,10,FALSE)/100))</f>
        <v>0.125</v>
      </c>
      <c r="X84" s="35">
        <f>IF(VLOOKUP(D84,'Antipsychotic Meds'!$A$1:$W$352,12,FALSE) = "*","*",IF(VLOOKUP(D84,'Antipsychotic Meds'!$A$1:$W$352,12,FALSE) = "---","---", VLOOKUP(D84,'Antipsychotic Meds'!$A$1:$W$352,12,FALSE)/100))</f>
        <v>0.13043480000000002</v>
      </c>
      <c r="Y84" s="35">
        <f>IF(VLOOKUP(D84,'Antipsychotic Meds'!$A$1:$W$352,14,FALSE) = "*","*",IF(VLOOKUP(D84,'Antipsychotic Meds'!$A$1:$W$352,14,FALSE) = "---","---", VLOOKUP(D84,'Antipsychotic Meds'!$A$1:$W$352,14,FALSE)/100))</f>
        <v>0.15384619999999999</v>
      </c>
      <c r="Z84" s="35">
        <f>IF(VLOOKUP(D84,'Antipsychotic Meds'!$A$1:$W$352,16,FALSE) = "*","*",IF(VLOOKUP(D84,'Antipsychotic Meds'!$A$1:$W$352,16,FALSE) = "---","---", VLOOKUP(D84,'Antipsychotic Meds'!$A$1:$W$352,16,FALSE)/100))</f>
        <v>0.17073170000000001</v>
      </c>
      <c r="AA84" s="35">
        <f t="shared" si="45"/>
        <v>0.14500317500000001</v>
      </c>
      <c r="AB84" s="49" t="str">
        <f t="shared" si="51"/>
        <v>N</v>
      </c>
      <c r="AC84" s="35">
        <f>IF(VLOOKUP(D84,'Pressure Ulcers'!$A$1:$W$352,10,FALSE) = "*","*",IF(VLOOKUP(D84,'Pressure Ulcers'!$A$1:$W$352,10,FALSE) = "---","---", VLOOKUP(D84,'Pressure Ulcers'!$A$1:$W$352,10,FALSE)/100))</f>
        <v>0.1612903</v>
      </c>
      <c r="AD84" s="35">
        <f>IF(VLOOKUP(D84,'Pressure Ulcers'!$A$1:$W$352,12,FALSE) = "*","*",IF(VLOOKUP(D84,'Pressure Ulcers'!$A$1:$W$352,12,FALSE) = "---","---", VLOOKUP(D84,'Pressure Ulcers'!$A$1:$W$352,12,FALSE)/100))</f>
        <v>7.4999999999999997E-2</v>
      </c>
      <c r="AE84" s="35">
        <f>IF(VLOOKUP(D84,'Pressure Ulcers'!$A$1:$W$352,14,FALSE) = "*","*",IF(VLOOKUP(D84,'Pressure Ulcers'!$A$1:$W$352,14,FALSE) = "---","---", VLOOKUP(D84,'Pressure Ulcers'!$A$1:$W$352,14,FALSE)/100))</f>
        <v>6.0606099999999996E-2</v>
      </c>
      <c r="AF84" s="35">
        <f>IF(VLOOKUP(D84,'Pressure Ulcers'!$A$1:$W$352,16,FALSE) = "*","*",IF(VLOOKUP(D84,'Pressure Ulcers'!$A$1:$W$352,16,FALSE) = "---","---", VLOOKUP(D84,'Pressure Ulcers'!$A$1:$W$352,16,FALSE)/100))</f>
        <v>0.14285709999999999</v>
      </c>
      <c r="AG84" s="35">
        <f t="shared" si="46"/>
        <v>0.109938375</v>
      </c>
      <c r="AH84" s="49" t="str">
        <f t="shared" si="52"/>
        <v>N</v>
      </c>
      <c r="AI84" s="35">
        <f>IF(VLOOKUP(D84,Influenza!$A$1:$W$352,10,FALSE) = "*","*",IF(VLOOKUP(D84,Influenza!$A$1:$W$352,10,FALSE) = "---","---", VLOOKUP(D84,Influenza!$A$1:$W$352,10,FALSE)/100))</f>
        <v>0.97959183999999988</v>
      </c>
      <c r="AJ84" s="35">
        <f>IF(VLOOKUP(D84,Influenza!$A$1:$W$352,12,FALSE) = "*","*",IF(VLOOKUP(D84,Influenza!$A$1:$W$352,12,FALSE) = "---","---", VLOOKUP(D84,Influenza!$A$1:$W$352,12,FALSE)/100))</f>
        <v>0.97959183999999988</v>
      </c>
      <c r="AK84" s="35">
        <f>IF(VLOOKUP(D84,Influenza!$A$1:$W$352,14,FALSE) = "*","*",IF(VLOOKUP(D84,Influenza!$A$1:$W$352,14,FALSE) = "---","---", VLOOKUP(D84,Influenza!$A$1:$W$352,14,FALSE)/100))</f>
        <v>1</v>
      </c>
      <c r="AL84" s="35">
        <f>IF(VLOOKUP(D84,Influenza!$A$1:$W$352,16,FALSE) = "*","*",IF(VLOOKUP(D84,Influenza!$A$1:$W$352,16,FALSE) = "---","---", VLOOKUP(D84,Influenza!$A$1:$W$352,16,FALSE)/100))</f>
        <v>1</v>
      </c>
      <c r="AM84" s="35">
        <f t="shared" si="47"/>
        <v>0.98979591999999994</v>
      </c>
      <c r="AN84" s="49" t="str">
        <f t="shared" si="53"/>
        <v>Y</v>
      </c>
      <c r="AO84" s="35">
        <f>IF(VLOOKUP(D84,'hospitalizations per 1000'!$A$1:$Q$352,10,FALSE) = "*","*",IF(VLOOKUP(D84,'hospitalizations per 1000'!$A$1:$Q$352,10,FALSE) = "---","---", VLOOKUP(D84,'hospitalizations per 1000'!$A$1:$Q$352,10,FALSE)/100))</f>
        <v>9.2014200000000001E-3</v>
      </c>
      <c r="AP84" s="43" t="str">
        <f t="shared" si="54"/>
        <v>Y</v>
      </c>
      <c r="AQ84" s="50" t="s">
        <v>1571</v>
      </c>
      <c r="AR84" s="50" t="s">
        <v>1573</v>
      </c>
      <c r="AS84" s="49" t="s">
        <v>662</v>
      </c>
      <c r="AT84" s="97">
        <f t="shared" si="55"/>
        <v>4</v>
      </c>
    </row>
    <row r="85" spans="1:46" x14ac:dyDescent="0.3">
      <c r="A85" s="19">
        <f t="shared" si="42"/>
        <v>80</v>
      </c>
      <c r="B85" s="52" t="s">
        <v>310</v>
      </c>
      <c r="C85" s="51"/>
      <c r="D85" s="56">
        <v>315087</v>
      </c>
      <c r="E85" s="59" t="s">
        <v>38</v>
      </c>
      <c r="F85" s="54" t="s">
        <v>1557</v>
      </c>
      <c r="G85" s="54" t="e">
        <f>IF(COUNTIF(#REF!,"SFF Candidate")&gt;=1,"Y",
IF(COUNTIF(#REF!,"SFF")&gt;=1,"Y","N"))</f>
        <v>#REF!</v>
      </c>
      <c r="H85" s="48" t="e">
        <f>IF(OR(#REF!=1,#REF!= 1,#REF!=
1,#REF!= 1,#REF!=
1,#REF!= 1,#REF!=
1,#REF!= 1,#REF!=
1,#REF!= 1,#REF!=
1,#REF!= 1),"Y","N")</f>
        <v>#REF!</v>
      </c>
      <c r="I85" s="48" t="s">
        <v>662</v>
      </c>
      <c r="J85" s="54" t="s">
        <v>1570</v>
      </c>
      <c r="K85" s="35">
        <f>IF(VLOOKUP(D85,'Physically Restrained'!$A$1:$W$352,10,FALSE) = "*","*",IF(VLOOKUP(D85,'Physically Restrained'!$A$1:$W$352,10,FALSE) = "---","---", VLOOKUP(D85,'Physically Restrained'!$A$1:$W$352,10,FALSE)/100))</f>
        <v>0</v>
      </c>
      <c r="L85" s="35">
        <f>IF(VLOOKUP(D85,'Physically Restrained'!$A$1:$W$352,12,FALSE) = "*","*",IF(VLOOKUP(D85,'Physically Restrained'!$A$1:$W$352,12,FALSE) = "---","---", VLOOKUP(D85,'Physically Restrained'!$A$1:$W$352,12,FALSE)/100))</f>
        <v>0</v>
      </c>
      <c r="M85" s="35">
        <f>IF(VLOOKUP(D85,'Physically Restrained'!$A$1:$W$352,14,FALSE) = "*","*",IF(VLOOKUP(D85,'Physically Restrained'!$A$1:$W$352,14,FALSE) = "---","---", VLOOKUP(D85,'Physically Restrained'!$A$1:$W$352,14,FALSE)/100))</f>
        <v>0</v>
      </c>
      <c r="N85" s="35">
        <f>IF(VLOOKUP(D85,'Physically Restrained'!$A$1:$W$352,16,FALSE) = "*","*",IF(VLOOKUP(D85,'Physically Restrained'!$A$1:$W$352,16,FALSE) = "---","---", VLOOKUP(D85,'Physically Restrained'!$A$1:$W$352,16,FALSE)/100))</f>
        <v>0</v>
      </c>
      <c r="O85" s="35">
        <f t="shared" si="43"/>
        <v>0</v>
      </c>
      <c r="P85" s="49" t="str">
        <f t="shared" si="49"/>
        <v>Y</v>
      </c>
      <c r="Q85" s="35">
        <f>IF(VLOOKUP(D85,'Falls with Major Injuries'!$A$1:$W$352,10,FALSE) = "*","*",IF(VLOOKUP(D85,'Falls with Major Injuries'!$A$1:$W$352,10,FALSE) = "---","---", VLOOKUP(D85,'Falls with Major Injuries'!$A$1:$W$352,10,FALSE)/100))</f>
        <v>0</v>
      </c>
      <c r="R85" s="35">
        <f>IF(VLOOKUP(D85,'Falls with Major Injuries'!$A$1:$W$352,12,FALSE) = "*","*",IF(VLOOKUP(D85,'Falls with Major Injuries'!$A$1:$W$352,12,FALSE) = "---","---", VLOOKUP(D85,'Falls with Major Injuries'!$A$1:$W$352,12,FALSE)/100))</f>
        <v>1.5625E-2</v>
      </c>
      <c r="S85" s="35">
        <f>IF(VLOOKUP(D85,'Falls with Major Injuries'!$A$1:$W$352,14,FALSE) = "*","*",IF(VLOOKUP(D85,'Falls with Major Injuries'!$A$1:$W$352,14,FALSE) = "---","---", VLOOKUP(D85,'Falls with Major Injuries'!$A$1:$W$352,14,FALSE)/100))</f>
        <v>1.6949200000000001E-2</v>
      </c>
      <c r="T85" s="35">
        <f>IF(VLOOKUP(D85,'Falls with Major Injuries'!$A$1:$W$352,16,FALSE) = "*","*",IF(VLOOKUP(D85,'Falls with Major Injuries'!$A$1:$W$352,16,FALSE) = "---","---", VLOOKUP(D85,'Falls with Major Injuries'!$A$1:$W$352,16,FALSE)/100))</f>
        <v>3.4482800000000001E-2</v>
      </c>
      <c r="U85" s="35">
        <f t="shared" si="44"/>
        <v>1.6764250000000001E-2</v>
      </c>
      <c r="V85" s="49" t="str">
        <f t="shared" si="50"/>
        <v>Y</v>
      </c>
      <c r="W85" s="35">
        <f>IF(VLOOKUP(D85,'Antipsychotic Meds'!$A$1:$W$352,10,FALSE) = "*","*",IF(VLOOKUP(D85,'Antipsychotic Meds'!$A$1:$W$352,10,FALSE) = "---","---", VLOOKUP(D85,'Antipsychotic Meds'!$A$1:$W$352,10,FALSE)/100))</f>
        <v>8.1632700000000002E-2</v>
      </c>
      <c r="X85" s="35">
        <f>IF(VLOOKUP(D85,'Antipsychotic Meds'!$A$1:$W$352,12,FALSE) = "*","*",IF(VLOOKUP(D85,'Antipsychotic Meds'!$A$1:$W$352,12,FALSE) = "---","---", VLOOKUP(D85,'Antipsychotic Meds'!$A$1:$W$352,12,FALSE)/100))</f>
        <v>0.1666667</v>
      </c>
      <c r="Y85" s="35">
        <f>IF(VLOOKUP(D85,'Antipsychotic Meds'!$A$1:$W$352,14,FALSE) = "*","*",IF(VLOOKUP(D85,'Antipsychotic Meds'!$A$1:$W$352,14,FALSE) = "---","---", VLOOKUP(D85,'Antipsychotic Meds'!$A$1:$W$352,14,FALSE)/100))</f>
        <v>0.18181819999999999</v>
      </c>
      <c r="Z85" s="35">
        <f>IF(VLOOKUP(D85,'Antipsychotic Meds'!$A$1:$W$352,16,FALSE) = "*","*",IF(VLOOKUP(D85,'Antipsychotic Meds'!$A$1:$W$352,16,FALSE) = "---","---", VLOOKUP(D85,'Antipsychotic Meds'!$A$1:$W$352,16,FALSE)/100))</f>
        <v>0.29629630000000001</v>
      </c>
      <c r="AA85" s="35">
        <f t="shared" si="45"/>
        <v>0.18160347500000001</v>
      </c>
      <c r="AB85" s="49" t="str">
        <f t="shared" si="51"/>
        <v>N</v>
      </c>
      <c r="AC85" s="35">
        <f>IF(VLOOKUP(D85,'Pressure Ulcers'!$A$1:$W$352,10,FALSE) = "*","*",IF(VLOOKUP(D85,'Pressure Ulcers'!$A$1:$W$352,10,FALSE) = "---","---", VLOOKUP(D85,'Pressure Ulcers'!$A$1:$W$352,10,FALSE)/100))</f>
        <v>0.1</v>
      </c>
      <c r="AD85" s="35">
        <f>IF(VLOOKUP(D85,'Pressure Ulcers'!$A$1:$W$352,12,FALSE) = "*","*",IF(VLOOKUP(D85,'Pressure Ulcers'!$A$1:$W$352,12,FALSE) = "---","---", VLOOKUP(D85,'Pressure Ulcers'!$A$1:$W$352,12,FALSE)/100))</f>
        <v>2.7027000000000002E-2</v>
      </c>
      <c r="AE85" s="35">
        <f>IF(VLOOKUP(D85,'Pressure Ulcers'!$A$1:$W$352,14,FALSE) = "*","*",IF(VLOOKUP(D85,'Pressure Ulcers'!$A$1:$W$352,14,FALSE) = "---","---", VLOOKUP(D85,'Pressure Ulcers'!$A$1:$W$352,14,FALSE)/100))</f>
        <v>6.0606099999999996E-2</v>
      </c>
      <c r="AF85" s="35">
        <f>IF(VLOOKUP(D85,'Pressure Ulcers'!$A$1:$W$352,16,FALSE) = "*","*",IF(VLOOKUP(D85,'Pressure Ulcers'!$A$1:$W$352,16,FALSE) = "---","---", VLOOKUP(D85,'Pressure Ulcers'!$A$1:$W$352,16,FALSE)/100))</f>
        <v>0.1081081</v>
      </c>
      <c r="AG85" s="35">
        <f t="shared" si="46"/>
        <v>7.3935299999999995E-2</v>
      </c>
      <c r="AH85" s="49" t="str">
        <f t="shared" si="52"/>
        <v>Y</v>
      </c>
      <c r="AI85" s="35">
        <f>IF(VLOOKUP(D85,Influenza!$A$1:$W$352,10,FALSE) = "*","*",IF(VLOOKUP(D85,Influenza!$A$1:$W$352,10,FALSE) = "---","---", VLOOKUP(D85,Influenza!$A$1:$W$352,10,FALSE)/100))</f>
        <v>0.94202899000000007</v>
      </c>
      <c r="AJ85" s="35">
        <f>IF(VLOOKUP(D85,Influenza!$A$1:$W$352,12,FALSE) = "*","*",IF(VLOOKUP(D85,Influenza!$A$1:$W$352,12,FALSE) = "---","---", VLOOKUP(D85,Influenza!$A$1:$W$352,12,FALSE)/100))</f>
        <v>0.94202899000000007</v>
      </c>
      <c r="AK85" s="35">
        <f>IF(VLOOKUP(D85,Influenza!$A$1:$W$352,14,FALSE) = "*","*",IF(VLOOKUP(D85,Influenza!$A$1:$W$352,14,FALSE) = "---","---", VLOOKUP(D85,Influenza!$A$1:$W$352,14,FALSE)/100))</f>
        <v>0.98550724999999995</v>
      </c>
      <c r="AL85" s="35">
        <f>IF(VLOOKUP(D85,Influenza!$A$1:$W$352,16,FALSE) = "*","*",IF(VLOOKUP(D85,Influenza!$A$1:$W$352,16,FALSE) = "---","---", VLOOKUP(D85,Influenza!$A$1:$W$352,16,FALSE)/100))</f>
        <v>0.98550724999999995</v>
      </c>
      <c r="AM85" s="35">
        <f t="shared" si="47"/>
        <v>0.96376812000000001</v>
      </c>
      <c r="AN85" s="49" t="str">
        <f t="shared" si="53"/>
        <v>N</v>
      </c>
      <c r="AO85" s="35">
        <f>IF(VLOOKUP(D85,'hospitalizations per 1000'!$A$1:$Q$352,10,FALSE) = "*","*",IF(VLOOKUP(D85,'hospitalizations per 1000'!$A$1:$Q$352,10,FALSE) = "---","---", VLOOKUP(D85,'hospitalizations per 1000'!$A$1:$Q$352,10,FALSE)/100))</f>
        <v>1.36002E-2</v>
      </c>
      <c r="AP85" s="35" t="str">
        <f t="shared" si="54"/>
        <v>Y</v>
      </c>
      <c r="AQ85" s="50" t="s">
        <v>1571</v>
      </c>
      <c r="AR85" s="50" t="s">
        <v>1573</v>
      </c>
      <c r="AS85" s="49" t="s">
        <v>662</v>
      </c>
      <c r="AT85" s="97">
        <f t="shared" si="55"/>
        <v>4</v>
      </c>
    </row>
    <row r="86" spans="1:46" x14ac:dyDescent="0.3">
      <c r="A86" s="19">
        <f t="shared" si="42"/>
        <v>81</v>
      </c>
      <c r="B86" s="52" t="s">
        <v>311</v>
      </c>
      <c r="C86" s="51"/>
      <c r="D86" s="56">
        <v>315479</v>
      </c>
      <c r="E86" s="59" t="s">
        <v>312</v>
      </c>
      <c r="F86" s="54" t="s">
        <v>1557</v>
      </c>
      <c r="G86" s="54" t="e">
        <f>IF(COUNTIF(#REF!,"SFF Candidate")&gt;=1,"Y",
IF(COUNTIF(#REF!,"SFF")&gt;=1,"Y","N"))</f>
        <v>#REF!</v>
      </c>
      <c r="H86" s="48" t="e">
        <f>IF(OR(#REF!=1,#REF!= 1,#REF!=
1,#REF!= 1,#REF!=
1,#REF!= 1,#REF!=
1,#REF!= 1,#REF!=
1,#REF!= 1,#REF!=
1,#REF!= 1),"Y","N")</f>
        <v>#REF!</v>
      </c>
      <c r="I86" s="48" t="s">
        <v>662</v>
      </c>
      <c r="J86" s="54" t="s">
        <v>1570</v>
      </c>
      <c r="K86" s="35">
        <f>IF(VLOOKUP(D86,'Physically Restrained'!$A$1:$W$352,10,FALSE) = "*","*",IF(VLOOKUP(D86,'Physically Restrained'!$A$1:$W$352,10,FALSE) = "---","---", VLOOKUP(D86,'Physically Restrained'!$A$1:$W$352,10,FALSE)/100))</f>
        <v>0</v>
      </c>
      <c r="L86" s="35">
        <f>IF(VLOOKUP(D86,'Physically Restrained'!$A$1:$W$352,12,FALSE) = "*","*",IF(VLOOKUP(D86,'Physically Restrained'!$A$1:$W$352,12,FALSE) = "---","---", VLOOKUP(D86,'Physically Restrained'!$A$1:$W$352,12,FALSE)/100))</f>
        <v>0</v>
      </c>
      <c r="M86" s="35">
        <f>IF(VLOOKUP(D86,'Physically Restrained'!$A$1:$W$352,14,FALSE) = "*","*",IF(VLOOKUP(D86,'Physically Restrained'!$A$1:$W$352,14,FALSE) = "---","---", VLOOKUP(D86,'Physically Restrained'!$A$1:$W$352,14,FALSE)/100))</f>
        <v>0</v>
      </c>
      <c r="N86" s="35">
        <f>IF(VLOOKUP(D86,'Physically Restrained'!$A$1:$W$352,16,FALSE) = "*","*",IF(VLOOKUP(D86,'Physically Restrained'!$A$1:$W$352,16,FALSE) = "---","---", VLOOKUP(D86,'Physically Restrained'!$A$1:$W$352,16,FALSE)/100))</f>
        <v>0</v>
      </c>
      <c r="O86" s="35">
        <f t="shared" si="43"/>
        <v>0</v>
      </c>
      <c r="P86" s="49" t="str">
        <f t="shared" si="49"/>
        <v>Y</v>
      </c>
      <c r="Q86" s="35">
        <f>IF(VLOOKUP(D86,'Falls with Major Injuries'!$A$1:$W$352,10,FALSE) = "*","*",IF(VLOOKUP(D86,'Falls with Major Injuries'!$A$1:$W$352,10,FALSE) = "---","---", VLOOKUP(D86,'Falls with Major Injuries'!$A$1:$W$352,10,FALSE)/100))</f>
        <v>0</v>
      </c>
      <c r="R86" s="35">
        <f>IF(VLOOKUP(D86,'Falls with Major Injuries'!$A$1:$W$352,12,FALSE) = "*","*",IF(VLOOKUP(D86,'Falls with Major Injuries'!$A$1:$W$352,12,FALSE) = "---","---", VLOOKUP(D86,'Falls with Major Injuries'!$A$1:$W$352,12,FALSE)/100))</f>
        <v>0</v>
      </c>
      <c r="S86" s="35">
        <f>IF(VLOOKUP(D86,'Falls with Major Injuries'!$A$1:$W$352,14,FALSE) = "*","*",IF(VLOOKUP(D86,'Falls with Major Injuries'!$A$1:$W$352,14,FALSE) = "---","---", VLOOKUP(D86,'Falls with Major Injuries'!$A$1:$W$352,14,FALSE)/100))</f>
        <v>2.63158E-2</v>
      </c>
      <c r="T86" s="35">
        <f>IF(VLOOKUP(D86,'Falls with Major Injuries'!$A$1:$W$352,16,FALSE) = "*","*",IF(VLOOKUP(D86,'Falls with Major Injuries'!$A$1:$W$352,16,FALSE) = "---","---", VLOOKUP(D86,'Falls with Major Injuries'!$A$1:$W$352,16,FALSE)/100))</f>
        <v>3.0303E-2</v>
      </c>
      <c r="U86" s="35">
        <f t="shared" si="44"/>
        <v>1.4154699999999999E-2</v>
      </c>
      <c r="V86" s="49" t="str">
        <f t="shared" si="50"/>
        <v>Y</v>
      </c>
      <c r="W86" s="35">
        <f>IF(VLOOKUP(D86,'Antipsychotic Meds'!$A$1:$W$352,10,FALSE) = "*","*",IF(VLOOKUP(D86,'Antipsychotic Meds'!$A$1:$W$352,10,FALSE) = "---","---", VLOOKUP(D86,'Antipsychotic Meds'!$A$1:$W$352,10,FALSE)/100))</f>
        <v>0</v>
      </c>
      <c r="X86" s="35">
        <f>IF(VLOOKUP(D86,'Antipsychotic Meds'!$A$1:$W$352,12,FALSE) = "*","*",IF(VLOOKUP(D86,'Antipsychotic Meds'!$A$1:$W$352,12,FALSE) = "---","---", VLOOKUP(D86,'Antipsychotic Meds'!$A$1:$W$352,12,FALSE)/100))</f>
        <v>6.6666699999999995E-2</v>
      </c>
      <c r="Y86" s="35">
        <f>IF(VLOOKUP(D86,'Antipsychotic Meds'!$A$1:$W$352,14,FALSE) = "*","*",IF(VLOOKUP(D86,'Antipsychotic Meds'!$A$1:$W$352,14,FALSE) = "---","---", VLOOKUP(D86,'Antipsychotic Meds'!$A$1:$W$352,14,FALSE)/100))</f>
        <v>0.15625</v>
      </c>
      <c r="Z86" s="35">
        <f>IF(VLOOKUP(D86,'Antipsychotic Meds'!$A$1:$W$352,16,FALSE) = "*","*",IF(VLOOKUP(D86,'Antipsychotic Meds'!$A$1:$W$352,16,FALSE) = "---","---", VLOOKUP(D86,'Antipsychotic Meds'!$A$1:$W$352,16,FALSE)/100))</f>
        <v>0.1071429</v>
      </c>
      <c r="AA86" s="35">
        <f t="shared" si="45"/>
        <v>8.2514900000000002E-2</v>
      </c>
      <c r="AB86" s="49" t="str">
        <f t="shared" si="51"/>
        <v>Y</v>
      </c>
      <c r="AC86" s="35">
        <f>IF(VLOOKUP(D86,'Pressure Ulcers'!$A$1:$W$352,10,FALSE) = "*","*",IF(VLOOKUP(D86,'Pressure Ulcers'!$A$1:$W$352,10,FALSE) = "---","---", VLOOKUP(D86,'Pressure Ulcers'!$A$1:$W$352,10,FALSE)/100))</f>
        <v>0.25</v>
      </c>
      <c r="AD86" s="35">
        <f>IF(VLOOKUP(D86,'Pressure Ulcers'!$A$1:$W$352,12,FALSE) = "*","*",IF(VLOOKUP(D86,'Pressure Ulcers'!$A$1:$W$352,12,FALSE) = "---","---", VLOOKUP(D86,'Pressure Ulcers'!$A$1:$W$352,12,FALSE)/100))</f>
        <v>0.24137930000000002</v>
      </c>
      <c r="AE86" s="35">
        <f>IF(VLOOKUP(D86,'Pressure Ulcers'!$A$1:$W$352,14,FALSE) = "*","*",IF(VLOOKUP(D86,'Pressure Ulcers'!$A$1:$W$352,14,FALSE) = "---","---", VLOOKUP(D86,'Pressure Ulcers'!$A$1:$W$352,14,FALSE)/100))</f>
        <v>0.24242419999999998</v>
      </c>
      <c r="AF86" s="35">
        <f>IF(VLOOKUP(D86,'Pressure Ulcers'!$A$1:$W$352,16,FALSE) = "*","*",IF(VLOOKUP(D86,'Pressure Ulcers'!$A$1:$W$352,16,FALSE) = "---","---", VLOOKUP(D86,'Pressure Ulcers'!$A$1:$W$352,16,FALSE)/100))</f>
        <v>0.2142857</v>
      </c>
      <c r="AG86" s="35">
        <f t="shared" si="46"/>
        <v>0.23702230000000002</v>
      </c>
      <c r="AH86" s="49" t="str">
        <f t="shared" si="52"/>
        <v>N</v>
      </c>
      <c r="AI86" s="35">
        <f>IF(VLOOKUP(D86,Influenza!$A$1:$W$352,10,FALSE) = "*","*",IF(VLOOKUP(D86,Influenza!$A$1:$W$352,10,FALSE) = "---","---", VLOOKUP(D86,Influenza!$A$1:$W$352,10,FALSE)/100))</f>
        <v>0.91428571000000003</v>
      </c>
      <c r="AJ86" s="35">
        <f>IF(VLOOKUP(D86,Influenza!$A$1:$W$352,12,FALSE) = "*","*",IF(VLOOKUP(D86,Influenza!$A$1:$W$352,12,FALSE) = "---","---", VLOOKUP(D86,Influenza!$A$1:$W$352,12,FALSE)/100))</f>
        <v>0.91428571000000003</v>
      </c>
      <c r="AK86" s="35">
        <f>IF(VLOOKUP(D86,Influenza!$A$1:$W$352,14,FALSE) = "*","*",IF(VLOOKUP(D86,Influenza!$A$1:$W$352,14,FALSE) = "---","---", VLOOKUP(D86,Influenza!$A$1:$W$352,14,FALSE)/100))</f>
        <v>0.88888889000000004</v>
      </c>
      <c r="AL86" s="35">
        <f>IF(VLOOKUP(D86,Influenza!$A$1:$W$352,16,FALSE) = "*","*",IF(VLOOKUP(D86,Influenza!$A$1:$W$352,16,FALSE) = "---","---", VLOOKUP(D86,Influenza!$A$1:$W$352,16,FALSE)/100))</f>
        <v>0.88888889000000004</v>
      </c>
      <c r="AM86" s="35">
        <f t="shared" si="47"/>
        <v>0.90158729999999998</v>
      </c>
      <c r="AN86" s="49" t="str">
        <f t="shared" si="53"/>
        <v>N</v>
      </c>
      <c r="AO86" s="35">
        <f>IF(VLOOKUP(D86,'hospitalizations per 1000'!$A$1:$Q$352,10,FALSE) = "*","*",IF(VLOOKUP(D86,'hospitalizations per 1000'!$A$1:$Q$352,10,FALSE) = "---","---", VLOOKUP(D86,'hospitalizations per 1000'!$A$1:$Q$352,10,FALSE)/100))</f>
        <v>6.3413100000000002E-3</v>
      </c>
      <c r="AP86" s="35" t="str">
        <f t="shared" si="54"/>
        <v>Y</v>
      </c>
      <c r="AQ86" s="50" t="s">
        <v>1571</v>
      </c>
      <c r="AR86" s="50" t="s">
        <v>1573</v>
      </c>
      <c r="AS86" s="49" t="s">
        <v>662</v>
      </c>
      <c r="AT86" s="97">
        <f t="shared" si="55"/>
        <v>4</v>
      </c>
    </row>
    <row r="87" spans="1:46" x14ac:dyDescent="0.3">
      <c r="A87" s="19">
        <f t="shared" si="42"/>
        <v>82</v>
      </c>
      <c r="B87" s="52" t="s">
        <v>313</v>
      </c>
      <c r="C87" s="51"/>
      <c r="D87" s="56">
        <v>315488</v>
      </c>
      <c r="E87" s="59" t="s">
        <v>39</v>
      </c>
      <c r="F87" s="54" t="s">
        <v>1557</v>
      </c>
      <c r="G87" s="54" t="e">
        <f>IF(COUNTIF(#REF!,"SFF Candidate")&gt;=1,"Y",
IF(COUNTIF(#REF!,"SFF")&gt;=1,"Y","N"))</f>
        <v>#REF!</v>
      </c>
      <c r="H87" s="48" t="e">
        <f>IF(OR(#REF!=1,#REF!= 1,#REF!=
1,#REF!= 1,#REF!=
1,#REF!= 1,#REF!=
1,#REF!= 1,#REF!=
1,#REF!= 1,#REF!=
1,#REF!= 1),"Y","N")</f>
        <v>#REF!</v>
      </c>
      <c r="I87" s="48" t="s">
        <v>662</v>
      </c>
      <c r="J87" s="54" t="s">
        <v>1570</v>
      </c>
      <c r="K87" s="35">
        <f>IF(VLOOKUP(D87,'Physically Restrained'!$A$1:$W$352,10,FALSE) = "*","*",IF(VLOOKUP(D87,'Physically Restrained'!$A$1:$W$352,10,FALSE) = "---","---", VLOOKUP(D87,'Physically Restrained'!$A$1:$W$352,10,FALSE)/100))</f>
        <v>0</v>
      </c>
      <c r="L87" s="35">
        <f>IF(VLOOKUP(D87,'Physically Restrained'!$A$1:$W$352,12,FALSE) = "*","*",IF(VLOOKUP(D87,'Physically Restrained'!$A$1:$W$352,12,FALSE) = "---","---", VLOOKUP(D87,'Physically Restrained'!$A$1:$W$352,12,FALSE)/100))</f>
        <v>0</v>
      </c>
      <c r="M87" s="35">
        <f>IF(VLOOKUP(D87,'Physically Restrained'!$A$1:$W$352,14,FALSE) = "*","*",IF(VLOOKUP(D87,'Physically Restrained'!$A$1:$W$352,14,FALSE) = "---","---", VLOOKUP(D87,'Physically Restrained'!$A$1:$W$352,14,FALSE)/100))</f>
        <v>0</v>
      </c>
      <c r="N87" s="35">
        <f>IF(VLOOKUP(D87,'Physically Restrained'!$A$1:$W$352,16,FALSE) = "*","*",IF(VLOOKUP(D87,'Physically Restrained'!$A$1:$W$352,16,FALSE) = "---","---", VLOOKUP(D87,'Physically Restrained'!$A$1:$W$352,16,FALSE)/100))</f>
        <v>0</v>
      </c>
      <c r="O87" s="35">
        <f t="shared" si="43"/>
        <v>0</v>
      </c>
      <c r="P87" s="49" t="str">
        <f t="shared" si="49"/>
        <v>Y</v>
      </c>
      <c r="Q87" s="35">
        <f>IF(VLOOKUP(D87,'Falls with Major Injuries'!$A$1:$W$352,10,FALSE) = "*","*",IF(VLOOKUP(D87,'Falls with Major Injuries'!$A$1:$W$352,10,FALSE) = "---","---", VLOOKUP(D87,'Falls with Major Injuries'!$A$1:$W$352,10,FALSE)/100))</f>
        <v>0</v>
      </c>
      <c r="R87" s="35">
        <f>IF(VLOOKUP(D87,'Falls with Major Injuries'!$A$1:$W$352,12,FALSE) = "*","*",IF(VLOOKUP(D87,'Falls with Major Injuries'!$A$1:$W$352,12,FALSE) = "---","---", VLOOKUP(D87,'Falls with Major Injuries'!$A$1:$W$352,12,FALSE)/100))</f>
        <v>3.3898299999999999E-2</v>
      </c>
      <c r="S87" s="35">
        <f>IF(VLOOKUP(D87,'Falls with Major Injuries'!$A$1:$W$352,14,FALSE) = "*","*",IF(VLOOKUP(D87,'Falls with Major Injuries'!$A$1:$W$352,14,FALSE) = "---","---", VLOOKUP(D87,'Falls with Major Injuries'!$A$1:$W$352,14,FALSE)/100))</f>
        <v>4.6153800000000002E-2</v>
      </c>
      <c r="T87" s="35">
        <f>IF(VLOOKUP(D87,'Falls with Major Injuries'!$A$1:$W$352,16,FALSE) = "*","*",IF(VLOOKUP(D87,'Falls with Major Injuries'!$A$1:$W$352,16,FALSE) = "---","---", VLOOKUP(D87,'Falls with Major Injuries'!$A$1:$W$352,16,FALSE)/100))</f>
        <v>0.02</v>
      </c>
      <c r="U87" s="35">
        <f t="shared" si="44"/>
        <v>2.5013025000000001E-2</v>
      </c>
      <c r="V87" s="49" t="str">
        <f t="shared" si="50"/>
        <v>N</v>
      </c>
      <c r="W87" s="35">
        <f>IF(VLOOKUP(D87,'Antipsychotic Meds'!$A$1:$W$352,10,FALSE) = "*","*",IF(VLOOKUP(D87,'Antipsychotic Meds'!$A$1:$W$352,10,FALSE) = "---","---", VLOOKUP(D87,'Antipsychotic Meds'!$A$1:$W$352,10,FALSE)/100))</f>
        <v>0.15909090000000001</v>
      </c>
      <c r="X87" s="35">
        <f>IF(VLOOKUP(D87,'Antipsychotic Meds'!$A$1:$W$352,12,FALSE) = "*","*",IF(VLOOKUP(D87,'Antipsychotic Meds'!$A$1:$W$352,12,FALSE) = "---","---", VLOOKUP(D87,'Antipsychotic Meds'!$A$1:$W$352,12,FALSE)/100))</f>
        <v>0.08</v>
      </c>
      <c r="Y87" s="35">
        <f>IF(VLOOKUP(D87,'Antipsychotic Meds'!$A$1:$W$352,14,FALSE) = "*","*",IF(VLOOKUP(D87,'Antipsychotic Meds'!$A$1:$W$352,14,FALSE) = "---","---", VLOOKUP(D87,'Antipsychotic Meds'!$A$1:$W$352,14,FALSE)/100))</f>
        <v>0.1754386</v>
      </c>
      <c r="Z87" s="35">
        <f>IF(VLOOKUP(D87,'Antipsychotic Meds'!$A$1:$W$352,16,FALSE) = "*","*",IF(VLOOKUP(D87,'Antipsychotic Meds'!$A$1:$W$352,16,FALSE) = "---","---", VLOOKUP(D87,'Antipsychotic Meds'!$A$1:$W$352,16,FALSE)/100))</f>
        <v>0.22727269999999999</v>
      </c>
      <c r="AA87" s="35">
        <f t="shared" si="45"/>
        <v>0.16045055</v>
      </c>
      <c r="AB87" s="49" t="str">
        <f t="shared" si="51"/>
        <v>N</v>
      </c>
      <c r="AC87" s="35">
        <f>IF(VLOOKUP(D87,'Pressure Ulcers'!$A$1:$W$352,10,FALSE) = "*","*",IF(VLOOKUP(D87,'Pressure Ulcers'!$A$1:$W$352,10,FALSE) = "---","---", VLOOKUP(D87,'Pressure Ulcers'!$A$1:$W$352,10,FALSE)/100))</f>
        <v>9.375E-2</v>
      </c>
      <c r="AD87" s="35">
        <f>IF(VLOOKUP(D87,'Pressure Ulcers'!$A$1:$W$352,12,FALSE) = "*","*",IF(VLOOKUP(D87,'Pressure Ulcers'!$A$1:$W$352,12,FALSE) = "---","---", VLOOKUP(D87,'Pressure Ulcers'!$A$1:$W$352,12,FALSE)/100))</f>
        <v>0.23529409999999998</v>
      </c>
      <c r="AE87" s="35">
        <f>IF(VLOOKUP(D87,'Pressure Ulcers'!$A$1:$W$352,14,FALSE) = "*","*",IF(VLOOKUP(D87,'Pressure Ulcers'!$A$1:$W$352,14,FALSE) = "---","---", VLOOKUP(D87,'Pressure Ulcers'!$A$1:$W$352,14,FALSE)/100))</f>
        <v>6.8965499999999999E-2</v>
      </c>
      <c r="AF87" s="35">
        <f>IF(VLOOKUP(D87,'Pressure Ulcers'!$A$1:$W$352,16,FALSE) = "*","*",IF(VLOOKUP(D87,'Pressure Ulcers'!$A$1:$W$352,16,FALSE) = "---","---", VLOOKUP(D87,'Pressure Ulcers'!$A$1:$W$352,16,FALSE)/100))</f>
        <v>0.12</v>
      </c>
      <c r="AG87" s="35">
        <f t="shared" si="46"/>
        <v>0.12950239999999999</v>
      </c>
      <c r="AH87" s="49" t="str">
        <f t="shared" si="52"/>
        <v>N</v>
      </c>
      <c r="AI87" s="35">
        <f>IF(VLOOKUP(D87,Influenza!$A$1:$W$352,10,FALSE) = "*","*",IF(VLOOKUP(D87,Influenza!$A$1:$W$352,10,FALSE) = "---","---", VLOOKUP(D87,Influenza!$A$1:$W$352,10,FALSE)/100))</f>
        <v>0.91935484000000001</v>
      </c>
      <c r="AJ87" s="35">
        <f>IF(VLOOKUP(D87,Influenza!$A$1:$W$352,12,FALSE) = "*","*",IF(VLOOKUP(D87,Influenza!$A$1:$W$352,12,FALSE) = "---","---", VLOOKUP(D87,Influenza!$A$1:$W$352,12,FALSE)/100))</f>
        <v>0.91935484000000001</v>
      </c>
      <c r="AK87" s="35">
        <f>IF(VLOOKUP(D87,Influenza!$A$1:$W$352,14,FALSE) = "*","*",IF(VLOOKUP(D87,Influenza!$A$1:$W$352,14,FALSE) = "---","---", VLOOKUP(D87,Influenza!$A$1:$W$352,14,FALSE)/100))</f>
        <v>0.77941176000000001</v>
      </c>
      <c r="AL87" s="35">
        <f>IF(VLOOKUP(D87,Influenza!$A$1:$W$352,16,FALSE) = "*","*",IF(VLOOKUP(D87,Influenza!$A$1:$W$352,16,FALSE) = "---","---", VLOOKUP(D87,Influenza!$A$1:$W$352,16,FALSE)/100))</f>
        <v>0.77941176000000001</v>
      </c>
      <c r="AM87" s="35">
        <f t="shared" si="47"/>
        <v>0.84938329999999995</v>
      </c>
      <c r="AN87" s="49" t="str">
        <f t="shared" si="53"/>
        <v>N</v>
      </c>
      <c r="AO87" s="35">
        <f>IF(VLOOKUP(D87,'hospitalizations per 1000'!$A$1:$Q$352,10,FALSE) = "*","*",IF(VLOOKUP(D87,'hospitalizations per 1000'!$A$1:$Q$352,10,FALSE) = "---","---", VLOOKUP(D87,'hospitalizations per 1000'!$A$1:$Q$352,10,FALSE)/100))</f>
        <v>1.5153479999999999E-2</v>
      </c>
      <c r="AP87" s="43" t="str">
        <f t="shared" si="54"/>
        <v>N</v>
      </c>
      <c r="AQ87" s="50" t="s">
        <v>1570</v>
      </c>
      <c r="AR87" s="50">
        <v>0.78</v>
      </c>
      <c r="AS87" s="49" t="str">
        <f>IF(AR87="NS","NS",IF(AR87&gt;AR$1,"Y","N"))</f>
        <v>Y</v>
      </c>
      <c r="AT87" s="97">
        <f t="shared" si="55"/>
        <v>2</v>
      </c>
    </row>
    <row r="88" spans="1:46" x14ac:dyDescent="0.3">
      <c r="A88" s="19">
        <f t="shared" si="42"/>
        <v>83</v>
      </c>
      <c r="B88" s="52" t="s">
        <v>315</v>
      </c>
      <c r="C88" s="51"/>
      <c r="D88" s="56">
        <v>315306</v>
      </c>
      <c r="E88" s="59" t="s">
        <v>40</v>
      </c>
      <c r="F88" s="54" t="s">
        <v>1557</v>
      </c>
      <c r="G88" s="54" t="e">
        <f>IF(COUNTIF(#REF!,"SFF Candidate")&gt;=1,"Y",
IF(COUNTIF(#REF!,"SFF")&gt;=1,"Y","N"))</f>
        <v>#REF!</v>
      </c>
      <c r="H88" s="48" t="e">
        <f>IF(OR(#REF!=1,#REF!= 1,#REF!=
1,#REF!= 1,#REF!=
1,#REF!= 1,#REF!=
1,#REF!= 1,#REF!=
1,#REF!= 1,#REF!=
1,#REF!= 1),"Y","N")</f>
        <v>#REF!</v>
      </c>
      <c r="I88" s="48" t="s">
        <v>662</v>
      </c>
      <c r="J88" s="54" t="s">
        <v>1570</v>
      </c>
      <c r="K88" s="35">
        <f>IF(VLOOKUP(D88,'Physically Restrained'!$A$1:$W$352,10,FALSE) = "*","*",IF(VLOOKUP(D88,'Physically Restrained'!$A$1:$W$352,10,FALSE) = "---","---", VLOOKUP(D88,'Physically Restrained'!$A$1:$W$352,10,FALSE)/100))</f>
        <v>0</v>
      </c>
      <c r="L88" s="35">
        <f>IF(VLOOKUP(D88,'Physically Restrained'!$A$1:$W$352,12,FALSE) = "*","*",IF(VLOOKUP(D88,'Physically Restrained'!$A$1:$W$352,12,FALSE) = "---","---", VLOOKUP(D88,'Physically Restrained'!$A$1:$W$352,12,FALSE)/100))</f>
        <v>0</v>
      </c>
      <c r="M88" s="35">
        <f>IF(VLOOKUP(D88,'Physically Restrained'!$A$1:$W$352,14,FALSE) = "*","*",IF(VLOOKUP(D88,'Physically Restrained'!$A$1:$W$352,14,FALSE) = "---","---", VLOOKUP(D88,'Physically Restrained'!$A$1:$W$352,14,FALSE)/100))</f>
        <v>0</v>
      </c>
      <c r="N88" s="35">
        <f>IF(VLOOKUP(D88,'Physically Restrained'!$A$1:$W$352,16,FALSE) = "*","*",IF(VLOOKUP(D88,'Physically Restrained'!$A$1:$W$352,16,FALSE) = "---","---", VLOOKUP(D88,'Physically Restrained'!$A$1:$W$352,16,FALSE)/100))</f>
        <v>0</v>
      </c>
      <c r="O88" s="35">
        <f t="shared" si="43"/>
        <v>0</v>
      </c>
      <c r="P88" s="49" t="str">
        <f t="shared" si="49"/>
        <v>Y</v>
      </c>
      <c r="Q88" s="35">
        <f>IF(VLOOKUP(D88,'Falls with Major Injuries'!$A$1:$W$352,10,FALSE) = "*","*",IF(VLOOKUP(D88,'Falls with Major Injuries'!$A$1:$W$352,10,FALSE) = "---","---", VLOOKUP(D88,'Falls with Major Injuries'!$A$1:$W$352,10,FALSE)/100))</f>
        <v>3.1446500000000002E-2</v>
      </c>
      <c r="R88" s="35">
        <f>IF(VLOOKUP(D88,'Falls with Major Injuries'!$A$1:$W$352,12,FALSE) = "*","*",IF(VLOOKUP(D88,'Falls with Major Injuries'!$A$1:$W$352,12,FALSE) = "---","---", VLOOKUP(D88,'Falls with Major Injuries'!$A$1:$W$352,12,FALSE)/100))</f>
        <v>6.0606000000000002E-3</v>
      </c>
      <c r="S88" s="35">
        <f>IF(VLOOKUP(D88,'Falls with Major Injuries'!$A$1:$W$352,14,FALSE) = "*","*",IF(VLOOKUP(D88,'Falls with Major Injuries'!$A$1:$W$352,14,FALSE) = "---","---", VLOOKUP(D88,'Falls with Major Injuries'!$A$1:$W$352,14,FALSE)/100))</f>
        <v>2.6666699999999998E-2</v>
      </c>
      <c r="T88" s="35">
        <f>IF(VLOOKUP(D88,'Falls with Major Injuries'!$A$1:$W$352,16,FALSE) = "*","*",IF(VLOOKUP(D88,'Falls with Major Injuries'!$A$1:$W$352,16,FALSE) = "---","---", VLOOKUP(D88,'Falls with Major Injuries'!$A$1:$W$352,16,FALSE)/100))</f>
        <v>3.5714299999999997E-2</v>
      </c>
      <c r="U88" s="35">
        <f t="shared" si="44"/>
        <v>2.4972025000000002E-2</v>
      </c>
      <c r="V88" s="49" t="str">
        <f t="shared" si="50"/>
        <v>Y</v>
      </c>
      <c r="W88" s="35">
        <f>IF(VLOOKUP(D88,'Antipsychotic Meds'!$A$1:$W$352,10,FALSE) = "*","*",IF(VLOOKUP(D88,'Antipsychotic Meds'!$A$1:$W$352,10,FALSE) = "---","---", VLOOKUP(D88,'Antipsychotic Meds'!$A$1:$W$352,10,FALSE)/100))</f>
        <v>0.1363636</v>
      </c>
      <c r="X88" s="35">
        <f>IF(VLOOKUP(D88,'Antipsychotic Meds'!$A$1:$W$352,12,FALSE) = "*","*",IF(VLOOKUP(D88,'Antipsychotic Meds'!$A$1:$W$352,12,FALSE) = "---","---", VLOOKUP(D88,'Antipsychotic Meds'!$A$1:$W$352,12,FALSE)/100))</f>
        <v>8.6956500000000006E-2</v>
      </c>
      <c r="Y88" s="35">
        <f>IF(VLOOKUP(D88,'Antipsychotic Meds'!$A$1:$W$352,14,FALSE) = "*","*",IF(VLOOKUP(D88,'Antipsychotic Meds'!$A$1:$W$352,14,FALSE) = "---","---", VLOOKUP(D88,'Antipsychotic Meds'!$A$1:$W$352,14,FALSE)/100))</f>
        <v>0.10483869999999999</v>
      </c>
      <c r="Z88" s="35">
        <f>IF(VLOOKUP(D88,'Antipsychotic Meds'!$A$1:$W$352,16,FALSE) = "*","*",IF(VLOOKUP(D88,'Antipsychotic Meds'!$A$1:$W$352,16,FALSE) = "---","---", VLOOKUP(D88,'Antipsychotic Meds'!$A$1:$W$352,16,FALSE)/100))</f>
        <v>6.1946899999999999E-2</v>
      </c>
      <c r="AA88" s="35">
        <f t="shared" si="45"/>
        <v>9.7526425E-2</v>
      </c>
      <c r="AB88" s="49" t="str">
        <f t="shared" si="51"/>
        <v>Y</v>
      </c>
      <c r="AC88" s="35">
        <f>IF(VLOOKUP(D88,'Pressure Ulcers'!$A$1:$W$352,10,FALSE) = "*","*",IF(VLOOKUP(D88,'Pressure Ulcers'!$A$1:$W$352,10,FALSE) = "---","---", VLOOKUP(D88,'Pressure Ulcers'!$A$1:$W$352,10,FALSE)/100))</f>
        <v>0.10112360000000001</v>
      </c>
      <c r="AD88" s="35">
        <f>IF(VLOOKUP(D88,'Pressure Ulcers'!$A$1:$W$352,12,FALSE) = "*","*",IF(VLOOKUP(D88,'Pressure Ulcers'!$A$1:$W$352,12,FALSE) = "---","---", VLOOKUP(D88,'Pressure Ulcers'!$A$1:$W$352,12,FALSE)/100))</f>
        <v>6.5420599999999995E-2</v>
      </c>
      <c r="AE88" s="35">
        <f>IF(VLOOKUP(D88,'Pressure Ulcers'!$A$1:$W$352,14,FALSE) = "*","*",IF(VLOOKUP(D88,'Pressure Ulcers'!$A$1:$W$352,14,FALSE) = "---","---", VLOOKUP(D88,'Pressure Ulcers'!$A$1:$W$352,14,FALSE)/100))</f>
        <v>4.1666700000000001E-2</v>
      </c>
      <c r="AF88" s="35">
        <f>IF(VLOOKUP(D88,'Pressure Ulcers'!$A$1:$W$352,16,FALSE) = "*","*",IF(VLOOKUP(D88,'Pressure Ulcers'!$A$1:$W$352,16,FALSE) = "---","---", VLOOKUP(D88,'Pressure Ulcers'!$A$1:$W$352,16,FALSE)/100))</f>
        <v>5.5555599999999997E-2</v>
      </c>
      <c r="AG88" s="35">
        <f t="shared" si="46"/>
        <v>6.5941625000000004E-2</v>
      </c>
      <c r="AH88" s="49" t="str">
        <f t="shared" si="52"/>
        <v>Y</v>
      </c>
      <c r="AI88" s="35">
        <f>IF(VLOOKUP(D88,Influenza!$A$1:$W$352,10,FALSE) = "*","*",IF(VLOOKUP(D88,Influenza!$A$1:$W$352,10,FALSE) = "---","---", VLOOKUP(D88,Influenza!$A$1:$W$352,10,FALSE)/100))</f>
        <v>1</v>
      </c>
      <c r="AJ88" s="35">
        <f>IF(VLOOKUP(D88,Influenza!$A$1:$W$352,12,FALSE) = "*","*",IF(VLOOKUP(D88,Influenza!$A$1:$W$352,12,FALSE) = "---","---", VLOOKUP(D88,Influenza!$A$1:$W$352,12,FALSE)/100))</f>
        <v>1</v>
      </c>
      <c r="AK88" s="35">
        <f>IF(VLOOKUP(D88,Influenza!$A$1:$W$352,14,FALSE) = "*","*",IF(VLOOKUP(D88,Influenza!$A$1:$W$352,14,FALSE) = "---","---", VLOOKUP(D88,Influenza!$A$1:$W$352,14,FALSE)/100))</f>
        <v>1</v>
      </c>
      <c r="AL88" s="35">
        <f>IF(VLOOKUP(D88,Influenza!$A$1:$W$352,16,FALSE) = "*","*",IF(VLOOKUP(D88,Influenza!$A$1:$W$352,16,FALSE) = "---","---", VLOOKUP(D88,Influenza!$A$1:$W$352,16,FALSE)/100))</f>
        <v>1</v>
      </c>
      <c r="AM88" s="35">
        <f t="shared" si="47"/>
        <v>1</v>
      </c>
      <c r="AN88" s="49" t="str">
        <f t="shared" si="53"/>
        <v>Y</v>
      </c>
      <c r="AO88" s="35">
        <f>IF(VLOOKUP(D88,'hospitalizations per 1000'!$A$1:$Q$352,10,FALSE) = "*","*",IF(VLOOKUP(D88,'hospitalizations per 1000'!$A$1:$Q$352,10,FALSE) = "---","---", VLOOKUP(D88,'hospitalizations per 1000'!$A$1:$Q$352,10,FALSE)/100))</f>
        <v>1.7090769999999998E-2</v>
      </c>
      <c r="AP88" s="43" t="str">
        <f t="shared" si="54"/>
        <v>N</v>
      </c>
      <c r="AQ88" s="50" t="s">
        <v>1570</v>
      </c>
      <c r="AR88" s="50">
        <v>0.76</v>
      </c>
      <c r="AS88" s="49" t="str">
        <f>IF(AR88="NS","NS",IF(AR88&gt;AR$1,"Y","N"))</f>
        <v>Y</v>
      </c>
      <c r="AT88" s="97">
        <f t="shared" si="55"/>
        <v>6</v>
      </c>
    </row>
    <row r="89" spans="1:46" x14ac:dyDescent="0.3">
      <c r="A89" s="19">
        <f t="shared" si="42"/>
        <v>84</v>
      </c>
      <c r="B89" s="52" t="s">
        <v>316</v>
      </c>
      <c r="C89" s="51"/>
      <c r="D89" s="56">
        <v>315339</v>
      </c>
      <c r="E89" s="59" t="s">
        <v>41</v>
      </c>
      <c r="F89" s="54" t="s">
        <v>1557</v>
      </c>
      <c r="G89" s="54" t="e">
        <f>IF(COUNTIF(#REF!,"SFF Candidate")&gt;=1,"Y",
IF(COUNTIF(#REF!,"SFF")&gt;=1,"Y","N"))</f>
        <v>#REF!</v>
      </c>
      <c r="H89" s="48" t="e">
        <f>IF(OR(#REF!=1,#REF!= 1,#REF!=
1,#REF!= 1,#REF!=
1,#REF!= 1,#REF!=
1,#REF!= 1,#REF!=
1,#REF!= 1,#REF!=
1,#REF!= 1),"Y","N")</f>
        <v>#REF!</v>
      </c>
      <c r="I89" s="48" t="s">
        <v>662</v>
      </c>
      <c r="J89" s="54" t="s">
        <v>1570</v>
      </c>
      <c r="K89" s="35">
        <f>IF(VLOOKUP(D89,'Physically Restrained'!$A$1:$W$352,10,FALSE) = "*","*",IF(VLOOKUP(D89,'Physically Restrained'!$A$1:$W$352,10,FALSE) = "---","---", VLOOKUP(D89,'Physically Restrained'!$A$1:$W$352,10,FALSE)/100))</f>
        <v>0</v>
      </c>
      <c r="L89" s="35">
        <f>IF(VLOOKUP(D89,'Physically Restrained'!$A$1:$W$352,12,FALSE) = "*","*",IF(VLOOKUP(D89,'Physically Restrained'!$A$1:$W$352,12,FALSE) = "---","---", VLOOKUP(D89,'Physically Restrained'!$A$1:$W$352,12,FALSE)/100))</f>
        <v>0</v>
      </c>
      <c r="M89" s="35">
        <f>IF(VLOOKUP(D89,'Physically Restrained'!$A$1:$W$352,14,FALSE) = "*","*",IF(VLOOKUP(D89,'Physically Restrained'!$A$1:$W$352,14,FALSE) = "---","---", VLOOKUP(D89,'Physically Restrained'!$A$1:$W$352,14,FALSE)/100))</f>
        <v>0</v>
      </c>
      <c r="N89" s="35">
        <f>IF(VLOOKUP(D89,'Physically Restrained'!$A$1:$W$352,16,FALSE) = "*","*",IF(VLOOKUP(D89,'Physically Restrained'!$A$1:$W$352,16,FALSE) = "---","---", VLOOKUP(D89,'Physically Restrained'!$A$1:$W$352,16,FALSE)/100))</f>
        <v>1.3513500000000001E-2</v>
      </c>
      <c r="O89" s="35">
        <f t="shared" si="43"/>
        <v>3.3783750000000003E-3</v>
      </c>
      <c r="P89" s="49" t="str">
        <f t="shared" si="49"/>
        <v>N</v>
      </c>
      <c r="Q89" s="35">
        <f>IF(VLOOKUP(D89,'Falls with Major Injuries'!$A$1:$W$352,10,FALSE) = "*","*",IF(VLOOKUP(D89,'Falls with Major Injuries'!$A$1:$W$352,10,FALSE) = "---","---", VLOOKUP(D89,'Falls with Major Injuries'!$A$1:$W$352,10,FALSE)/100))</f>
        <v>1.51515E-2</v>
      </c>
      <c r="R89" s="35">
        <f>IF(VLOOKUP(D89,'Falls with Major Injuries'!$A$1:$W$352,12,FALSE) = "*","*",IF(VLOOKUP(D89,'Falls with Major Injuries'!$A$1:$W$352,12,FALSE) = "---","---", VLOOKUP(D89,'Falls with Major Injuries'!$A$1:$W$352,12,FALSE)/100))</f>
        <v>1.5625E-2</v>
      </c>
      <c r="S89" s="35">
        <f>IF(VLOOKUP(D89,'Falls with Major Injuries'!$A$1:$W$352,14,FALSE) = "*","*",IF(VLOOKUP(D89,'Falls with Major Injuries'!$A$1:$W$352,14,FALSE) = "---","---", VLOOKUP(D89,'Falls with Major Injuries'!$A$1:$W$352,14,FALSE)/100))</f>
        <v>0</v>
      </c>
      <c r="T89" s="35">
        <f>IF(VLOOKUP(D89,'Falls with Major Injuries'!$A$1:$W$352,16,FALSE) = "*","*",IF(VLOOKUP(D89,'Falls with Major Injuries'!$A$1:$W$352,16,FALSE) = "---","---", VLOOKUP(D89,'Falls with Major Injuries'!$A$1:$W$352,16,FALSE)/100))</f>
        <v>1.3513500000000001E-2</v>
      </c>
      <c r="U89" s="35">
        <f t="shared" si="44"/>
        <v>1.1072499999999999E-2</v>
      </c>
      <c r="V89" s="49" t="str">
        <f t="shared" si="50"/>
        <v>Y</v>
      </c>
      <c r="W89" s="35">
        <f>IF(VLOOKUP(D89,'Antipsychotic Meds'!$A$1:$W$352,10,FALSE) = "*","*",IF(VLOOKUP(D89,'Antipsychotic Meds'!$A$1:$W$352,10,FALSE) = "---","---", VLOOKUP(D89,'Antipsychotic Meds'!$A$1:$W$352,10,FALSE)/100))</f>
        <v>0.1129032</v>
      </c>
      <c r="X89" s="35">
        <f>IF(VLOOKUP(D89,'Antipsychotic Meds'!$A$1:$W$352,12,FALSE) = "*","*",IF(VLOOKUP(D89,'Antipsychotic Meds'!$A$1:$W$352,12,FALSE) = "---","---", VLOOKUP(D89,'Antipsychotic Meds'!$A$1:$W$352,12,FALSE)/100))</f>
        <v>0.13333329999999999</v>
      </c>
      <c r="Y89" s="35">
        <f>IF(VLOOKUP(D89,'Antipsychotic Meds'!$A$1:$W$352,14,FALSE) = "*","*",IF(VLOOKUP(D89,'Antipsychotic Meds'!$A$1:$W$352,14,FALSE) = "---","---", VLOOKUP(D89,'Antipsychotic Meds'!$A$1:$W$352,14,FALSE)/100))</f>
        <v>9.0909099999999993E-2</v>
      </c>
      <c r="Z89" s="35">
        <f>IF(VLOOKUP(D89,'Antipsychotic Meds'!$A$1:$W$352,16,FALSE) = "*","*",IF(VLOOKUP(D89,'Antipsychotic Meds'!$A$1:$W$352,16,FALSE) = "---","---", VLOOKUP(D89,'Antipsychotic Meds'!$A$1:$W$352,16,FALSE)/100))</f>
        <v>8.5714299999999993E-2</v>
      </c>
      <c r="AA89" s="35">
        <f t="shared" si="45"/>
        <v>0.10571497499999999</v>
      </c>
      <c r="AB89" s="49" t="str">
        <f t="shared" si="51"/>
        <v>Y</v>
      </c>
      <c r="AC89" s="35">
        <f>IF(VLOOKUP(D89,'Pressure Ulcers'!$A$1:$W$352,10,FALSE) = "*","*",IF(VLOOKUP(D89,'Pressure Ulcers'!$A$1:$W$352,10,FALSE) = "---","---", VLOOKUP(D89,'Pressure Ulcers'!$A$1:$W$352,10,FALSE)/100))</f>
        <v>0.23255809999999999</v>
      </c>
      <c r="AD89" s="35">
        <f>IF(VLOOKUP(D89,'Pressure Ulcers'!$A$1:$W$352,12,FALSE) = "*","*",IF(VLOOKUP(D89,'Pressure Ulcers'!$A$1:$W$352,12,FALSE) = "---","---", VLOOKUP(D89,'Pressure Ulcers'!$A$1:$W$352,12,FALSE)/100))</f>
        <v>0.32558140000000002</v>
      </c>
      <c r="AE89" s="35">
        <f>IF(VLOOKUP(D89,'Pressure Ulcers'!$A$1:$W$352,14,FALSE) = "*","*",IF(VLOOKUP(D89,'Pressure Ulcers'!$A$1:$W$352,14,FALSE) = "---","---", VLOOKUP(D89,'Pressure Ulcers'!$A$1:$W$352,14,FALSE)/100))</f>
        <v>0.17391300000000001</v>
      </c>
      <c r="AF89" s="35">
        <f>IF(VLOOKUP(D89,'Pressure Ulcers'!$A$1:$W$352,16,FALSE) = "*","*",IF(VLOOKUP(D89,'Pressure Ulcers'!$A$1:$W$352,16,FALSE) = "---","---", VLOOKUP(D89,'Pressure Ulcers'!$A$1:$W$352,16,FALSE)/100))</f>
        <v>0.20408159999999997</v>
      </c>
      <c r="AG89" s="35">
        <f t="shared" si="46"/>
        <v>0.23403352499999999</v>
      </c>
      <c r="AH89" s="49" t="str">
        <f t="shared" si="52"/>
        <v>N</v>
      </c>
      <c r="AI89" s="35">
        <f>IF(VLOOKUP(D89,Influenza!$A$1:$W$352,10,FALSE) = "*","*",IF(VLOOKUP(D89,Influenza!$A$1:$W$352,10,FALSE) = "---","---", VLOOKUP(D89,Influenza!$A$1:$W$352,10,FALSE)/100))</f>
        <v>1</v>
      </c>
      <c r="AJ89" s="35">
        <f>IF(VLOOKUP(D89,Influenza!$A$1:$W$352,12,FALSE) = "*","*",IF(VLOOKUP(D89,Influenza!$A$1:$W$352,12,FALSE) = "---","---", VLOOKUP(D89,Influenza!$A$1:$W$352,12,FALSE)/100))</f>
        <v>1</v>
      </c>
      <c r="AK89" s="35">
        <f>IF(VLOOKUP(D89,Influenza!$A$1:$W$352,14,FALSE) = "*","*",IF(VLOOKUP(D89,Influenza!$A$1:$W$352,14,FALSE) = "---","---", VLOOKUP(D89,Influenza!$A$1:$W$352,14,FALSE)/100))</f>
        <v>1</v>
      </c>
      <c r="AL89" s="35">
        <f>IF(VLOOKUP(D89,Influenza!$A$1:$W$352,16,FALSE) = "*","*",IF(VLOOKUP(D89,Influenza!$A$1:$W$352,16,FALSE) = "---","---", VLOOKUP(D89,Influenza!$A$1:$W$352,16,FALSE)/100))</f>
        <v>1</v>
      </c>
      <c r="AM89" s="35">
        <f t="shared" si="47"/>
        <v>1</v>
      </c>
      <c r="AN89" s="49" t="str">
        <f t="shared" si="53"/>
        <v>Y</v>
      </c>
      <c r="AO89" s="35">
        <f>IF(VLOOKUP(D89,'hospitalizations per 1000'!$A$1:$Q$352,10,FALSE) = "*","*",IF(VLOOKUP(D89,'hospitalizations per 1000'!$A$1:$Q$352,10,FALSE) = "---","---", VLOOKUP(D89,'hospitalizations per 1000'!$A$1:$Q$352,10,FALSE)/100))</f>
        <v>2.0757400000000002E-2</v>
      </c>
      <c r="AP89" s="43" t="str">
        <f t="shared" si="54"/>
        <v>N</v>
      </c>
      <c r="AQ89" s="50" t="s">
        <v>1570</v>
      </c>
      <c r="AR89" s="50">
        <v>0.82000000000000006</v>
      </c>
      <c r="AS89" s="49" t="str">
        <f>IF(AR89="NS","NS",IF(AR89&gt;AR$1,"Y","N"))</f>
        <v>Y</v>
      </c>
      <c r="AT89" s="97">
        <f t="shared" si="55"/>
        <v>4</v>
      </c>
    </row>
    <row r="90" spans="1:46" x14ac:dyDescent="0.3">
      <c r="A90" s="19">
        <f t="shared" si="42"/>
        <v>85</v>
      </c>
      <c r="B90" s="79" t="s">
        <v>317</v>
      </c>
      <c r="C90" s="51"/>
      <c r="D90" s="56">
        <v>315468</v>
      </c>
      <c r="E90" s="59" t="s">
        <v>228</v>
      </c>
      <c r="F90" s="54" t="s">
        <v>1557</v>
      </c>
      <c r="G90" s="54" t="e">
        <f>IF(COUNTIF(#REF!,"SFF Candidate")&gt;=1,"Y",
IF(COUNTIF(#REF!,"SFF")&gt;=1,"Y","N"))</f>
        <v>#REF!</v>
      </c>
      <c r="H90" s="48" t="e">
        <f>IF(OR(#REF!=1,#REF!= 1,#REF!=
1,#REF!= 1,#REF!=
1,#REF!= 1,#REF!=
1,#REF!= 1,#REF!=
1,#REF!= 1,#REF!=
1,#REF!= 1),"Y","N")</f>
        <v>#REF!</v>
      </c>
      <c r="I90" s="73" t="s">
        <v>662</v>
      </c>
      <c r="J90" s="54" t="s">
        <v>1571</v>
      </c>
      <c r="K90" s="35">
        <f>IF(VLOOKUP(D90,'Physically Restrained'!$A$1:$W$352,10,FALSE) = "*","*",IF(VLOOKUP(D90,'Physically Restrained'!$A$1:$W$352,10,FALSE) = "---","---", VLOOKUP(D90,'Physically Restrained'!$A$1:$W$352,10,FALSE)/100))</f>
        <v>0</v>
      </c>
      <c r="L90" s="35">
        <f>IF(VLOOKUP(D90,'Physically Restrained'!$A$1:$W$352,12,FALSE) = "*","*",IF(VLOOKUP(D90,'Physically Restrained'!$A$1:$W$352,12,FALSE) = "---","---", VLOOKUP(D90,'Physically Restrained'!$A$1:$W$352,12,FALSE)/100))</f>
        <v>0</v>
      </c>
      <c r="M90" s="35">
        <f>IF(VLOOKUP(D90,'Physically Restrained'!$A$1:$W$352,14,FALSE) = "*","*",IF(VLOOKUP(D90,'Physically Restrained'!$A$1:$W$352,14,FALSE) = "---","---", VLOOKUP(D90,'Physically Restrained'!$A$1:$W$352,14,FALSE)/100))</f>
        <v>0</v>
      </c>
      <c r="N90" s="35">
        <f>IF(VLOOKUP(D90,'Physically Restrained'!$A$1:$W$352,16,FALSE) = "*","*",IF(VLOOKUP(D90,'Physically Restrained'!$A$1:$W$352,16,FALSE) = "---","---", VLOOKUP(D90,'Physically Restrained'!$A$1:$W$352,16,FALSE)/100))</f>
        <v>0</v>
      </c>
      <c r="O90" s="35">
        <f t="shared" si="43"/>
        <v>0</v>
      </c>
      <c r="P90" s="49" t="str">
        <f t="shared" si="49"/>
        <v>Y</v>
      </c>
      <c r="Q90" s="35">
        <f>IF(VLOOKUP(D90,'Falls with Major Injuries'!$A$1:$W$352,10,FALSE) = "*","*",IF(VLOOKUP(D90,'Falls with Major Injuries'!$A$1:$W$352,10,FALSE) = "---","---", VLOOKUP(D90,'Falls with Major Injuries'!$A$1:$W$352,10,FALSE)/100))</f>
        <v>8.5714299999999993E-2</v>
      </c>
      <c r="R90" s="35">
        <f>IF(VLOOKUP(D90,'Falls with Major Injuries'!$A$1:$W$352,12,FALSE) = "*","*",IF(VLOOKUP(D90,'Falls with Major Injuries'!$A$1:$W$352,12,FALSE) = "---","---", VLOOKUP(D90,'Falls with Major Injuries'!$A$1:$W$352,12,FALSE)/100))</f>
        <v>6.25E-2</v>
      </c>
      <c r="S90" s="35">
        <f>IF(VLOOKUP(D90,'Falls with Major Injuries'!$A$1:$W$352,14,FALSE) = "*","*",IF(VLOOKUP(D90,'Falls with Major Injuries'!$A$1:$W$352,14,FALSE) = "---","---", VLOOKUP(D90,'Falls with Major Injuries'!$A$1:$W$352,14,FALSE)/100))</f>
        <v>6.25E-2</v>
      </c>
      <c r="T90" s="35">
        <f>IF(VLOOKUP(D90,'Falls with Major Injuries'!$A$1:$W$352,16,FALSE) = "*","*",IF(VLOOKUP(D90,'Falls with Major Injuries'!$A$1:$W$352,16,FALSE) = "---","---", VLOOKUP(D90,'Falls with Major Injuries'!$A$1:$W$352,16,FALSE)/100))</f>
        <v>3.4482800000000001E-2</v>
      </c>
      <c r="U90" s="35">
        <f t="shared" si="44"/>
        <v>6.1299275E-2</v>
      </c>
      <c r="V90" s="49" t="str">
        <f t="shared" si="50"/>
        <v>N</v>
      </c>
      <c r="W90" s="35">
        <f>IF(VLOOKUP(D90,'Antipsychotic Meds'!$A$1:$W$352,10,FALSE) = "*","*",IF(VLOOKUP(D90,'Antipsychotic Meds'!$A$1:$W$352,10,FALSE) = "---","---", VLOOKUP(D90,'Antipsychotic Meds'!$A$1:$W$352,10,FALSE)/100))</f>
        <v>0.1612903</v>
      </c>
      <c r="X90" s="35">
        <f>IF(VLOOKUP(D90,'Antipsychotic Meds'!$A$1:$W$352,12,FALSE) = "*","*",IF(VLOOKUP(D90,'Antipsychotic Meds'!$A$1:$W$352,12,FALSE) = "---","---", VLOOKUP(D90,'Antipsychotic Meds'!$A$1:$W$352,12,FALSE)/100))</f>
        <v>0.2142857</v>
      </c>
      <c r="Y90" s="35">
        <f>IF(VLOOKUP(D90,'Antipsychotic Meds'!$A$1:$W$352,14,FALSE) = "*","*",IF(VLOOKUP(D90,'Antipsychotic Meds'!$A$1:$W$352,14,FALSE) = "---","---", VLOOKUP(D90,'Antipsychotic Meds'!$A$1:$W$352,14,FALSE)/100))</f>
        <v>0.14285709999999999</v>
      </c>
      <c r="Z90" s="35">
        <f>IF(VLOOKUP(D90,'Antipsychotic Meds'!$A$1:$W$352,16,FALSE) = "*","*",IF(VLOOKUP(D90,'Antipsychotic Meds'!$A$1:$W$352,16,FALSE) = "---","---", VLOOKUP(D90,'Antipsychotic Meds'!$A$1:$W$352,16,FALSE)/100))</f>
        <v>8.3333299999999999E-2</v>
      </c>
      <c r="AA90" s="35">
        <f t="shared" si="45"/>
        <v>0.15044160000000001</v>
      </c>
      <c r="AB90" s="49" t="str">
        <f t="shared" si="51"/>
        <v>N</v>
      </c>
      <c r="AC90" s="35" t="str">
        <f>IF(VLOOKUP(D90,'Pressure Ulcers'!$A$1:$W$352,10,FALSE) = "*","*",IF(VLOOKUP(D90,'Pressure Ulcers'!$A$1:$W$352,10,FALSE) = "---","---", VLOOKUP(D90,'Pressure Ulcers'!$A$1:$W$352,10,FALSE)/100))</f>
        <v>*</v>
      </c>
      <c r="AD90" s="35" t="str">
        <f>IF(VLOOKUP(D90,'Pressure Ulcers'!$A$1:$W$352,12,FALSE) = "*","*",IF(VLOOKUP(D90,'Pressure Ulcers'!$A$1:$W$352,12,FALSE) = "---","---", VLOOKUP(D90,'Pressure Ulcers'!$A$1:$W$352,12,FALSE)/100))</f>
        <v>*</v>
      </c>
      <c r="AE90" s="35" t="str">
        <f>IF(VLOOKUP(D90,'Pressure Ulcers'!$A$1:$W$352,14,FALSE) = "*","*",IF(VLOOKUP(D90,'Pressure Ulcers'!$A$1:$W$352,14,FALSE) = "---","---", VLOOKUP(D90,'Pressure Ulcers'!$A$1:$W$352,14,FALSE)/100))</f>
        <v>*</v>
      </c>
      <c r="AF90" s="35" t="str">
        <f>IF(VLOOKUP(D90,'Pressure Ulcers'!$A$1:$W$352,16,FALSE) = "*","*",IF(VLOOKUP(D90,'Pressure Ulcers'!$A$1:$W$352,16,FALSE) = "---","---", VLOOKUP(D90,'Pressure Ulcers'!$A$1:$W$352,16,FALSE)/100))</f>
        <v>*</v>
      </c>
      <c r="AG90" s="35" t="str">
        <f t="shared" si="46"/>
        <v>*</v>
      </c>
      <c r="AH90" s="49" t="s">
        <v>662</v>
      </c>
      <c r="AI90" s="35">
        <f>IF(VLOOKUP(D90,Influenza!$A$1:$W$352,10,FALSE) = "*","*",IF(VLOOKUP(D90,Influenza!$A$1:$W$352,10,FALSE) = "---","---", VLOOKUP(D90,Influenza!$A$1:$W$352,10,FALSE)/100))</f>
        <v>1</v>
      </c>
      <c r="AJ90" s="35">
        <f>IF(VLOOKUP(D90,Influenza!$A$1:$W$352,12,FALSE) = "*","*",IF(VLOOKUP(D90,Influenza!$A$1:$W$352,12,FALSE) = "---","---", VLOOKUP(D90,Influenza!$A$1:$W$352,12,FALSE)/100))</f>
        <v>1</v>
      </c>
      <c r="AK90" s="35">
        <f>IF(VLOOKUP(D90,Influenza!$A$1:$W$352,14,FALSE) = "*","*",IF(VLOOKUP(D90,Influenza!$A$1:$W$352,14,FALSE) = "---","---", VLOOKUP(D90,Influenza!$A$1:$W$352,14,FALSE)/100))</f>
        <v>0.8857142899999999</v>
      </c>
      <c r="AL90" s="35">
        <f>IF(VLOOKUP(D90,Influenza!$A$1:$W$352,16,FALSE) = "*","*",IF(VLOOKUP(D90,Influenza!$A$1:$W$352,16,FALSE) = "---","---", VLOOKUP(D90,Influenza!$A$1:$W$352,16,FALSE)/100))</f>
        <v>0.8857142899999999</v>
      </c>
      <c r="AM90" s="35">
        <f t="shared" si="47"/>
        <v>0.94285714500000006</v>
      </c>
      <c r="AN90" s="49" t="str">
        <f t="shared" si="53"/>
        <v>N</v>
      </c>
      <c r="AO90" s="35">
        <f>IF(VLOOKUP(D90,'hospitalizations per 1000'!$A$1:$Q$352,10,FALSE) = "*","*",IF(VLOOKUP(D90,'hospitalizations per 1000'!$A$1:$Q$352,10,FALSE) = "---","---", VLOOKUP(D90,'hospitalizations per 1000'!$A$1:$Q$352,10,FALSE)/100))</f>
        <v>1.518278E-2</v>
      </c>
      <c r="AP90" s="43" t="str">
        <f t="shared" si="54"/>
        <v>N</v>
      </c>
      <c r="AQ90" s="50" t="s">
        <v>1571</v>
      </c>
      <c r="AR90" s="50" t="s">
        <v>1573</v>
      </c>
      <c r="AS90" s="49" t="s">
        <v>662</v>
      </c>
      <c r="AT90" s="97" t="s">
        <v>1680</v>
      </c>
    </row>
    <row r="91" spans="1:46" x14ac:dyDescent="0.3">
      <c r="A91" s="19">
        <f t="shared" si="42"/>
        <v>86</v>
      </c>
      <c r="B91" s="79" t="s">
        <v>321</v>
      </c>
      <c r="C91" s="51"/>
      <c r="D91" s="56">
        <v>315132</v>
      </c>
      <c r="E91" s="59" t="s">
        <v>42</v>
      </c>
      <c r="F91" s="54" t="s">
        <v>1557</v>
      </c>
      <c r="G91" s="54" t="e">
        <f>IF(COUNTIF(#REF!,"SFF Candidate")&gt;=1,"Y",
IF(COUNTIF(#REF!,"SFF")&gt;=1,"Y","N"))</f>
        <v>#REF!</v>
      </c>
      <c r="H91" s="48" t="e">
        <f>IF(OR(#REF!=1,#REF!= 1,#REF!=
1,#REF!= 1,#REF!=
1,#REF!= 1,#REF!=
1,#REF!= 1,#REF!=
1,#REF!= 1,#REF!=
1,#REF!= 1),"Y","N")</f>
        <v>#REF!</v>
      </c>
      <c r="I91" s="48" t="s">
        <v>662</v>
      </c>
      <c r="J91" s="54" t="s">
        <v>1570</v>
      </c>
      <c r="K91" s="35">
        <f>IF(VLOOKUP(D91,'Physically Restrained'!$A$1:$W$352,10,FALSE) = "*","*",IF(VLOOKUP(D91,'Physically Restrained'!$A$1:$W$352,10,FALSE) = "---","---", VLOOKUP(D91,'Physically Restrained'!$A$1:$W$352,10,FALSE)/100))</f>
        <v>0</v>
      </c>
      <c r="L91" s="35">
        <f>IF(VLOOKUP(D91,'Physically Restrained'!$A$1:$W$352,12,FALSE) = "*","*",IF(VLOOKUP(D91,'Physically Restrained'!$A$1:$W$352,12,FALSE) = "---","---", VLOOKUP(D91,'Physically Restrained'!$A$1:$W$352,12,FALSE)/100))</f>
        <v>0</v>
      </c>
      <c r="M91" s="35">
        <f>IF(VLOOKUP(D91,'Physically Restrained'!$A$1:$W$352,14,FALSE) = "*","*",IF(VLOOKUP(D91,'Physically Restrained'!$A$1:$W$352,14,FALSE) = "---","---", VLOOKUP(D91,'Physically Restrained'!$A$1:$W$352,14,FALSE)/100))</f>
        <v>0</v>
      </c>
      <c r="N91" s="35">
        <f>IF(VLOOKUP(D91,'Physically Restrained'!$A$1:$W$352,16,FALSE) = "*","*",IF(VLOOKUP(D91,'Physically Restrained'!$A$1:$W$352,16,FALSE) = "---","---", VLOOKUP(D91,'Physically Restrained'!$A$1:$W$352,16,FALSE)/100))</f>
        <v>0</v>
      </c>
      <c r="O91" s="35">
        <f t="shared" si="43"/>
        <v>0</v>
      </c>
      <c r="P91" s="49" t="str">
        <f t="shared" si="49"/>
        <v>Y</v>
      </c>
      <c r="Q91" s="35">
        <f>IF(VLOOKUP(D91,'Falls with Major Injuries'!$A$1:$W$352,10,FALSE) = "*","*",IF(VLOOKUP(D91,'Falls with Major Injuries'!$A$1:$W$352,10,FALSE) = "---","---", VLOOKUP(D91,'Falls with Major Injuries'!$A$1:$W$352,10,FALSE)/100))</f>
        <v>0</v>
      </c>
      <c r="R91" s="35">
        <f>IF(VLOOKUP(D91,'Falls with Major Injuries'!$A$1:$W$352,12,FALSE) = "*","*",IF(VLOOKUP(D91,'Falls with Major Injuries'!$A$1:$W$352,12,FALSE) = "---","---", VLOOKUP(D91,'Falls with Major Injuries'!$A$1:$W$352,12,FALSE)/100))</f>
        <v>0</v>
      </c>
      <c r="S91" s="35">
        <f>IF(VLOOKUP(D91,'Falls with Major Injuries'!$A$1:$W$352,14,FALSE) = "*","*",IF(VLOOKUP(D91,'Falls with Major Injuries'!$A$1:$W$352,14,FALSE) = "---","---", VLOOKUP(D91,'Falls with Major Injuries'!$A$1:$W$352,14,FALSE)/100))</f>
        <v>0</v>
      </c>
      <c r="T91" s="35">
        <f>IF(VLOOKUP(D91,'Falls with Major Injuries'!$A$1:$W$352,16,FALSE) = "*","*",IF(VLOOKUP(D91,'Falls with Major Injuries'!$A$1:$W$352,16,FALSE) = "---","---", VLOOKUP(D91,'Falls with Major Injuries'!$A$1:$W$352,16,FALSE)/100))</f>
        <v>0</v>
      </c>
      <c r="U91" s="35">
        <f t="shared" si="44"/>
        <v>0</v>
      </c>
      <c r="V91" s="49" t="str">
        <f t="shared" si="50"/>
        <v>Y</v>
      </c>
      <c r="W91" s="35">
        <f>IF(VLOOKUP(D91,'Antipsychotic Meds'!$A$1:$W$352,10,FALSE) = "*","*",IF(VLOOKUP(D91,'Antipsychotic Meds'!$A$1:$W$352,10,FALSE) = "---","---", VLOOKUP(D91,'Antipsychotic Meds'!$A$1:$W$352,10,FALSE)/100))</f>
        <v>0.1111111</v>
      </c>
      <c r="X91" s="35">
        <f>IF(VLOOKUP(D91,'Antipsychotic Meds'!$A$1:$W$352,12,FALSE) = "*","*",IF(VLOOKUP(D91,'Antipsychotic Meds'!$A$1:$W$352,12,FALSE) = "---","---", VLOOKUP(D91,'Antipsychotic Meds'!$A$1:$W$352,12,FALSE)/100))</f>
        <v>0.13333329999999999</v>
      </c>
      <c r="Y91" s="35">
        <f>IF(VLOOKUP(D91,'Antipsychotic Meds'!$A$1:$W$352,14,FALSE) = "*","*",IF(VLOOKUP(D91,'Antipsychotic Meds'!$A$1:$W$352,14,FALSE) = "---","---", VLOOKUP(D91,'Antipsychotic Meds'!$A$1:$W$352,14,FALSE)/100))</f>
        <v>0.1702128</v>
      </c>
      <c r="Z91" s="35">
        <f>IF(VLOOKUP(D91,'Antipsychotic Meds'!$A$1:$W$352,16,FALSE) = "*","*",IF(VLOOKUP(D91,'Antipsychotic Meds'!$A$1:$W$352,16,FALSE) = "---","---", VLOOKUP(D91,'Antipsychotic Meds'!$A$1:$W$352,16,FALSE)/100))</f>
        <v>0.1914894</v>
      </c>
      <c r="AA91" s="35">
        <f t="shared" si="45"/>
        <v>0.15153664999999999</v>
      </c>
      <c r="AB91" s="49" t="str">
        <f t="shared" si="51"/>
        <v>N</v>
      </c>
      <c r="AC91" s="35">
        <f>IF(VLOOKUP(D91,'Pressure Ulcers'!$A$1:$W$352,10,FALSE) = "*","*",IF(VLOOKUP(D91,'Pressure Ulcers'!$A$1:$W$352,10,FALSE) = "---","---", VLOOKUP(D91,'Pressure Ulcers'!$A$1:$W$352,10,FALSE)/100))</f>
        <v>0.15384619999999999</v>
      </c>
      <c r="AD91" s="35">
        <f>IF(VLOOKUP(D91,'Pressure Ulcers'!$A$1:$W$352,12,FALSE) = "*","*",IF(VLOOKUP(D91,'Pressure Ulcers'!$A$1:$W$352,12,FALSE) = "---","---", VLOOKUP(D91,'Pressure Ulcers'!$A$1:$W$352,12,FALSE)/100))</f>
        <v>0.1666667</v>
      </c>
      <c r="AE91" s="35">
        <f>IF(VLOOKUP(D91,'Pressure Ulcers'!$A$1:$W$352,14,FALSE) = "*","*",IF(VLOOKUP(D91,'Pressure Ulcers'!$A$1:$W$352,14,FALSE) = "---","---", VLOOKUP(D91,'Pressure Ulcers'!$A$1:$W$352,14,FALSE)/100))</f>
        <v>0.1578947</v>
      </c>
      <c r="AF91" s="35">
        <f>IF(VLOOKUP(D91,'Pressure Ulcers'!$A$1:$W$352,16,FALSE) = "*","*",IF(VLOOKUP(D91,'Pressure Ulcers'!$A$1:$W$352,16,FALSE) = "---","---", VLOOKUP(D91,'Pressure Ulcers'!$A$1:$W$352,16,FALSE)/100))</f>
        <v>0.1</v>
      </c>
      <c r="AG91" s="35">
        <f t="shared" si="46"/>
        <v>0.14460190000000001</v>
      </c>
      <c r="AH91" s="49" t="str">
        <f t="shared" ref="AH91:AH101" si="56">IF(AG91="*","*",IF(AG91="---","---",IF(AG91&lt;AG$1,"Y","N")))</f>
        <v>N</v>
      </c>
      <c r="AI91" s="35">
        <f>IF(VLOOKUP(D91,Influenza!$A$1:$W$352,10,FALSE) = "*","*",IF(VLOOKUP(D91,Influenza!$A$1:$W$352,10,FALSE) = "---","---", VLOOKUP(D91,Influenza!$A$1:$W$352,10,FALSE)/100))</f>
        <v>1</v>
      </c>
      <c r="AJ91" s="35">
        <f>IF(VLOOKUP(D91,Influenza!$A$1:$W$352,12,FALSE) = "*","*",IF(VLOOKUP(D91,Influenza!$A$1:$W$352,12,FALSE) = "---","---", VLOOKUP(D91,Influenza!$A$1:$W$352,12,FALSE)/100))</f>
        <v>1</v>
      </c>
      <c r="AK91" s="35">
        <f>IF(VLOOKUP(D91,Influenza!$A$1:$W$352,14,FALSE) = "*","*",IF(VLOOKUP(D91,Influenza!$A$1:$W$352,14,FALSE) = "---","---", VLOOKUP(D91,Influenza!$A$1:$W$352,14,FALSE)/100))</f>
        <v>0.96551723999999994</v>
      </c>
      <c r="AL91" s="35">
        <f>IF(VLOOKUP(D91,Influenza!$A$1:$W$352,16,FALSE) = "*","*",IF(VLOOKUP(D91,Influenza!$A$1:$W$352,16,FALSE) = "---","---", VLOOKUP(D91,Influenza!$A$1:$W$352,16,FALSE)/100))</f>
        <v>0.96551723999999994</v>
      </c>
      <c r="AM91" s="35">
        <f t="shared" si="47"/>
        <v>0.98275862000000003</v>
      </c>
      <c r="AN91" s="49" t="str">
        <f t="shared" si="53"/>
        <v>Y</v>
      </c>
      <c r="AO91" s="35">
        <f>IF(VLOOKUP(D91,'hospitalizations per 1000'!$A$1:$Q$352,10,FALSE) = "*","*",IF(VLOOKUP(D91,'hospitalizations per 1000'!$A$1:$Q$352,10,FALSE) = "---","---", VLOOKUP(D91,'hospitalizations per 1000'!$A$1:$Q$352,10,FALSE)/100))</f>
        <v>1.1350869999999999E-2</v>
      </c>
      <c r="AP91" s="43" t="str">
        <f t="shared" si="54"/>
        <v>Y</v>
      </c>
      <c r="AQ91" s="50" t="s">
        <v>1571</v>
      </c>
      <c r="AR91" s="50" t="s">
        <v>1573</v>
      </c>
      <c r="AS91" s="49" t="s">
        <v>662</v>
      </c>
      <c r="AT91" s="97">
        <f>COUNTIF($P91:$AS91,"=Y")</f>
        <v>4</v>
      </c>
    </row>
    <row r="92" spans="1:46" x14ac:dyDescent="0.3">
      <c r="A92" s="19">
        <f t="shared" si="42"/>
        <v>87</v>
      </c>
      <c r="B92" s="79" t="s">
        <v>322</v>
      </c>
      <c r="C92" s="51"/>
      <c r="D92" s="56">
        <v>315369</v>
      </c>
      <c r="E92" s="59" t="s">
        <v>323</v>
      </c>
      <c r="F92" s="54" t="s">
        <v>1557</v>
      </c>
      <c r="G92" s="54" t="e">
        <f>IF(COUNTIF(#REF!,"SFF Candidate")&gt;=1,"Y",
IF(COUNTIF(#REF!,"SFF")&gt;=1,"Y","N"))</f>
        <v>#REF!</v>
      </c>
      <c r="H92" s="48" t="e">
        <f>IF(OR(#REF!=1,#REF!= 1,#REF!=
1,#REF!= 1,#REF!=
1,#REF!= 1,#REF!=
1,#REF!= 1,#REF!=
1,#REF!= 1,#REF!=
1,#REF!= 1),"Y","N")</f>
        <v>#REF!</v>
      </c>
      <c r="I92" s="48" t="s">
        <v>662</v>
      </c>
      <c r="J92" s="54" t="s">
        <v>1570</v>
      </c>
      <c r="K92" s="35">
        <f>IF(VLOOKUP(D92,'Physically Restrained'!$A$1:$W$352,10,FALSE) = "*","*",IF(VLOOKUP(D92,'Physically Restrained'!$A$1:$W$352,10,FALSE) = "---","---", VLOOKUP(D92,'Physically Restrained'!$A$1:$W$352,10,FALSE)/100))</f>
        <v>0</v>
      </c>
      <c r="L92" s="35">
        <f>IF(VLOOKUP(D92,'Physically Restrained'!$A$1:$W$352,12,FALSE) = "*","*",IF(VLOOKUP(D92,'Physically Restrained'!$A$1:$W$352,12,FALSE) = "---","---", VLOOKUP(D92,'Physically Restrained'!$A$1:$W$352,12,FALSE)/100))</f>
        <v>0</v>
      </c>
      <c r="M92" s="35">
        <f>IF(VLOOKUP(D92,'Physically Restrained'!$A$1:$W$352,14,FALSE) = "*","*",IF(VLOOKUP(D92,'Physically Restrained'!$A$1:$W$352,14,FALSE) = "---","---", VLOOKUP(D92,'Physically Restrained'!$A$1:$W$352,14,FALSE)/100))</f>
        <v>0</v>
      </c>
      <c r="N92" s="35">
        <f>IF(VLOOKUP(D92,'Physically Restrained'!$A$1:$W$352,16,FALSE) = "*","*",IF(VLOOKUP(D92,'Physically Restrained'!$A$1:$W$352,16,FALSE) = "---","---", VLOOKUP(D92,'Physically Restrained'!$A$1:$W$352,16,FALSE)/100))</f>
        <v>0</v>
      </c>
      <c r="O92" s="35">
        <f t="shared" si="43"/>
        <v>0</v>
      </c>
      <c r="P92" s="49" t="str">
        <f t="shared" si="49"/>
        <v>Y</v>
      </c>
      <c r="Q92" s="35">
        <f>IF(VLOOKUP(D92,'Falls with Major Injuries'!$A$1:$W$352,10,FALSE) = "*","*",IF(VLOOKUP(D92,'Falls with Major Injuries'!$A$1:$W$352,10,FALSE) = "---","---", VLOOKUP(D92,'Falls with Major Injuries'!$A$1:$W$352,10,FALSE)/100))</f>
        <v>2.3809499999999997E-2</v>
      </c>
      <c r="R92" s="35">
        <f>IF(VLOOKUP(D92,'Falls with Major Injuries'!$A$1:$W$352,12,FALSE) = "*","*",IF(VLOOKUP(D92,'Falls with Major Injuries'!$A$1:$W$352,12,FALSE) = "---","---", VLOOKUP(D92,'Falls with Major Injuries'!$A$1:$W$352,12,FALSE)/100))</f>
        <v>0</v>
      </c>
      <c r="S92" s="35">
        <f>IF(VLOOKUP(D92,'Falls with Major Injuries'!$A$1:$W$352,14,FALSE) = "*","*",IF(VLOOKUP(D92,'Falls with Major Injuries'!$A$1:$W$352,14,FALSE) = "---","---", VLOOKUP(D92,'Falls with Major Injuries'!$A$1:$W$352,14,FALSE)/100))</f>
        <v>0</v>
      </c>
      <c r="T92" s="35">
        <f>IF(VLOOKUP(D92,'Falls with Major Injuries'!$A$1:$W$352,16,FALSE) = "*","*",IF(VLOOKUP(D92,'Falls with Major Injuries'!$A$1:$W$352,16,FALSE) = "---","---", VLOOKUP(D92,'Falls with Major Injuries'!$A$1:$W$352,16,FALSE)/100))</f>
        <v>0</v>
      </c>
      <c r="U92" s="35">
        <f t="shared" si="44"/>
        <v>5.9523749999999993E-3</v>
      </c>
      <c r="V92" s="49" t="str">
        <f t="shared" si="50"/>
        <v>Y</v>
      </c>
      <c r="W92" s="35">
        <f>IF(VLOOKUP(D92,'Antipsychotic Meds'!$A$1:$W$352,10,FALSE) = "*","*",IF(VLOOKUP(D92,'Antipsychotic Meds'!$A$1:$W$352,10,FALSE) = "---","---", VLOOKUP(D92,'Antipsychotic Meds'!$A$1:$W$352,10,FALSE)/100))</f>
        <v>0.1219512</v>
      </c>
      <c r="X92" s="35">
        <f>IF(VLOOKUP(D92,'Antipsychotic Meds'!$A$1:$W$352,12,FALSE) = "*","*",IF(VLOOKUP(D92,'Antipsychotic Meds'!$A$1:$W$352,12,FALSE) = "---","---", VLOOKUP(D92,'Antipsychotic Meds'!$A$1:$W$352,12,FALSE)/100))</f>
        <v>0.1162791</v>
      </c>
      <c r="Y92" s="35">
        <f>IF(VLOOKUP(D92,'Antipsychotic Meds'!$A$1:$W$352,14,FALSE) = "*","*",IF(VLOOKUP(D92,'Antipsychotic Meds'!$A$1:$W$352,14,FALSE) = "---","---", VLOOKUP(D92,'Antipsychotic Meds'!$A$1:$W$352,14,FALSE)/100))</f>
        <v>9.5238099999999992E-2</v>
      </c>
      <c r="Z92" s="35">
        <f>IF(VLOOKUP(D92,'Antipsychotic Meds'!$A$1:$W$352,16,FALSE) = "*","*",IF(VLOOKUP(D92,'Antipsychotic Meds'!$A$1:$W$352,16,FALSE) = "---","---", VLOOKUP(D92,'Antipsychotic Meds'!$A$1:$W$352,16,FALSE)/100))</f>
        <v>9.3023299999999989E-2</v>
      </c>
      <c r="AA92" s="35">
        <f t="shared" si="45"/>
        <v>0.10662292499999999</v>
      </c>
      <c r="AB92" s="49" t="str">
        <f t="shared" si="51"/>
        <v>N</v>
      </c>
      <c r="AC92" s="35">
        <f>IF(VLOOKUP(D92,'Pressure Ulcers'!$A$1:$W$352,10,FALSE) = "*","*",IF(VLOOKUP(D92,'Pressure Ulcers'!$A$1:$W$352,10,FALSE) = "---","---", VLOOKUP(D92,'Pressure Ulcers'!$A$1:$W$352,10,FALSE)/100))</f>
        <v>7.6923099999999994E-2</v>
      </c>
      <c r="AD92" s="35">
        <f>IF(VLOOKUP(D92,'Pressure Ulcers'!$A$1:$W$352,12,FALSE) = "*","*",IF(VLOOKUP(D92,'Pressure Ulcers'!$A$1:$W$352,12,FALSE) = "---","---", VLOOKUP(D92,'Pressure Ulcers'!$A$1:$W$352,12,FALSE)/100))</f>
        <v>7.3170700000000005E-2</v>
      </c>
      <c r="AE92" s="35">
        <f>IF(VLOOKUP(D92,'Pressure Ulcers'!$A$1:$W$352,14,FALSE) = "*","*",IF(VLOOKUP(D92,'Pressure Ulcers'!$A$1:$W$352,14,FALSE) = "---","---", VLOOKUP(D92,'Pressure Ulcers'!$A$1:$W$352,14,FALSE)/100))</f>
        <v>5.4054100000000001E-2</v>
      </c>
      <c r="AF92" s="35">
        <f>IF(VLOOKUP(D92,'Pressure Ulcers'!$A$1:$W$352,16,FALSE) = "*","*",IF(VLOOKUP(D92,'Pressure Ulcers'!$A$1:$W$352,16,FALSE) = "---","---", VLOOKUP(D92,'Pressure Ulcers'!$A$1:$W$352,16,FALSE)/100))</f>
        <v>4.5454499999999995E-2</v>
      </c>
      <c r="AG92" s="35">
        <f t="shared" si="46"/>
        <v>6.2400600000000001E-2</v>
      </c>
      <c r="AH92" s="49" t="str">
        <f t="shared" si="56"/>
        <v>Y</v>
      </c>
      <c r="AI92" s="35">
        <f>IF(VLOOKUP(D92,Influenza!$A$1:$W$352,10,FALSE) = "*","*",IF(VLOOKUP(D92,Influenza!$A$1:$W$352,10,FALSE) = "---","---", VLOOKUP(D92,Influenza!$A$1:$W$352,10,FALSE)/100))</f>
        <v>0.97727272999999992</v>
      </c>
      <c r="AJ92" s="35">
        <f>IF(VLOOKUP(D92,Influenza!$A$1:$W$352,12,FALSE) = "*","*",IF(VLOOKUP(D92,Influenza!$A$1:$W$352,12,FALSE) = "---","---", VLOOKUP(D92,Influenza!$A$1:$W$352,12,FALSE)/100))</f>
        <v>0.97727272999999992</v>
      </c>
      <c r="AK92" s="35">
        <f>IF(VLOOKUP(D92,Influenza!$A$1:$W$352,14,FALSE) = "*","*",IF(VLOOKUP(D92,Influenza!$A$1:$W$352,14,FALSE) = "---","---", VLOOKUP(D92,Influenza!$A$1:$W$352,14,FALSE)/100))</f>
        <v>0.84</v>
      </c>
      <c r="AL92" s="35">
        <f>IF(VLOOKUP(D92,Influenza!$A$1:$W$352,16,FALSE) = "*","*",IF(VLOOKUP(D92,Influenza!$A$1:$W$352,16,FALSE) = "---","---", VLOOKUP(D92,Influenza!$A$1:$W$352,16,FALSE)/100))</f>
        <v>0.84</v>
      </c>
      <c r="AM92" s="35">
        <f t="shared" si="47"/>
        <v>0.90863636499999989</v>
      </c>
      <c r="AN92" s="49" t="str">
        <f t="shared" si="53"/>
        <v>N</v>
      </c>
      <c r="AO92" s="35">
        <f>IF(VLOOKUP(D92,'hospitalizations per 1000'!$A$1:$Q$352,10,FALSE) = "*","*",IF(VLOOKUP(D92,'hospitalizations per 1000'!$A$1:$Q$352,10,FALSE) = "---","---", VLOOKUP(D92,'hospitalizations per 1000'!$A$1:$Q$352,10,FALSE)/100))</f>
        <v>1.279925E-2</v>
      </c>
      <c r="AP92" s="35" t="s">
        <v>1557</v>
      </c>
      <c r="AQ92" s="50" t="s">
        <v>1571</v>
      </c>
      <c r="AR92" s="50" t="s">
        <v>1573</v>
      </c>
      <c r="AS92" s="49" t="s">
        <v>662</v>
      </c>
      <c r="AT92" s="97">
        <f>COUNTIF($P92:$AS92,"=Y")</f>
        <v>4</v>
      </c>
    </row>
    <row r="93" spans="1:46" x14ac:dyDescent="0.3">
      <c r="A93" s="19">
        <f t="shared" si="42"/>
        <v>88</v>
      </c>
      <c r="B93" s="79" t="s">
        <v>324</v>
      </c>
      <c r="C93" s="51"/>
      <c r="D93" s="56">
        <v>315485</v>
      </c>
      <c r="E93" s="59" t="s">
        <v>43</v>
      </c>
      <c r="F93" s="54" t="s">
        <v>1557</v>
      </c>
      <c r="G93" s="54" t="e">
        <f>IF(COUNTIF(#REF!,"SFF Candidate")&gt;=1,"Y",
IF(COUNTIF(#REF!,"SFF")&gt;=1,"Y","N"))</f>
        <v>#REF!</v>
      </c>
      <c r="H93" s="48" t="e">
        <f>IF(OR(#REF!=1,#REF!= 1,#REF!=
1,#REF!= 1,#REF!=
1,#REF!= 1,#REF!=
1,#REF!= 1,#REF!=
1,#REF!= 1,#REF!=
1,#REF!= 1),"Y","N")</f>
        <v>#REF!</v>
      </c>
      <c r="I93" s="48" t="s">
        <v>662</v>
      </c>
      <c r="J93" s="54" t="s">
        <v>1570</v>
      </c>
      <c r="K93" s="35">
        <f>IF(VLOOKUP(D93,'Physically Restrained'!$A$1:$W$352,10,FALSE) = "*","*",IF(VLOOKUP(D93,'Physically Restrained'!$A$1:$W$352,10,FALSE) = "---","---", VLOOKUP(D93,'Physically Restrained'!$A$1:$W$352,10,FALSE)/100))</f>
        <v>0</v>
      </c>
      <c r="L93" s="35">
        <f>IF(VLOOKUP(D93,'Physically Restrained'!$A$1:$W$352,12,FALSE) = "*","*",IF(VLOOKUP(D93,'Physically Restrained'!$A$1:$W$352,12,FALSE) = "---","---", VLOOKUP(D93,'Physically Restrained'!$A$1:$W$352,12,FALSE)/100))</f>
        <v>0</v>
      </c>
      <c r="M93" s="35">
        <f>IF(VLOOKUP(D93,'Physically Restrained'!$A$1:$W$352,14,FALSE) = "*","*",IF(VLOOKUP(D93,'Physically Restrained'!$A$1:$W$352,14,FALSE) = "---","---", VLOOKUP(D93,'Physically Restrained'!$A$1:$W$352,14,FALSE)/100))</f>
        <v>0</v>
      </c>
      <c r="N93" s="35">
        <f>IF(VLOOKUP(D93,'Physically Restrained'!$A$1:$W$352,16,FALSE) = "*","*",IF(VLOOKUP(D93,'Physically Restrained'!$A$1:$W$352,16,FALSE) = "---","---", VLOOKUP(D93,'Physically Restrained'!$A$1:$W$352,16,FALSE)/100))</f>
        <v>0</v>
      </c>
      <c r="O93" s="35">
        <f t="shared" si="43"/>
        <v>0</v>
      </c>
      <c r="P93" s="49" t="str">
        <f t="shared" si="49"/>
        <v>Y</v>
      </c>
      <c r="Q93" s="35">
        <f>IF(VLOOKUP(D93,'Falls with Major Injuries'!$A$1:$W$352,10,FALSE) = "*","*",IF(VLOOKUP(D93,'Falls with Major Injuries'!$A$1:$W$352,10,FALSE) = "---","---", VLOOKUP(D93,'Falls with Major Injuries'!$A$1:$W$352,10,FALSE)/100))</f>
        <v>0</v>
      </c>
      <c r="R93" s="35">
        <f>IF(VLOOKUP(D93,'Falls with Major Injuries'!$A$1:$W$352,12,FALSE) = "*","*",IF(VLOOKUP(D93,'Falls with Major Injuries'!$A$1:$W$352,12,FALSE) = "---","---", VLOOKUP(D93,'Falls with Major Injuries'!$A$1:$W$352,12,FALSE)/100))</f>
        <v>2.0833300000000003E-2</v>
      </c>
      <c r="S93" s="35">
        <f>IF(VLOOKUP(D93,'Falls with Major Injuries'!$A$1:$W$352,14,FALSE) = "*","*",IF(VLOOKUP(D93,'Falls with Major Injuries'!$A$1:$W$352,14,FALSE) = "---","---", VLOOKUP(D93,'Falls with Major Injuries'!$A$1:$W$352,14,FALSE)/100))</f>
        <v>1.88679E-2</v>
      </c>
      <c r="T93" s="35">
        <f>IF(VLOOKUP(D93,'Falls with Major Injuries'!$A$1:$W$352,16,FALSE) = "*","*",IF(VLOOKUP(D93,'Falls with Major Injuries'!$A$1:$W$352,16,FALSE) = "---","---", VLOOKUP(D93,'Falls with Major Injuries'!$A$1:$W$352,16,FALSE)/100))</f>
        <v>0.04</v>
      </c>
      <c r="U93" s="35">
        <f t="shared" si="44"/>
        <v>1.99253E-2</v>
      </c>
      <c r="V93" s="49" t="str">
        <f t="shared" si="50"/>
        <v>Y</v>
      </c>
      <c r="W93" s="35">
        <f>IF(VLOOKUP(D93,'Antipsychotic Meds'!$A$1:$W$352,10,FALSE) = "*","*",IF(VLOOKUP(D93,'Antipsychotic Meds'!$A$1:$W$352,10,FALSE) = "---","---", VLOOKUP(D93,'Antipsychotic Meds'!$A$1:$W$352,10,FALSE)/100))</f>
        <v>7.8947400000000001E-2</v>
      </c>
      <c r="X93" s="35">
        <f>IF(VLOOKUP(D93,'Antipsychotic Meds'!$A$1:$W$352,12,FALSE) = "*","*",IF(VLOOKUP(D93,'Antipsychotic Meds'!$A$1:$W$352,12,FALSE) = "---","---", VLOOKUP(D93,'Antipsychotic Meds'!$A$1:$W$352,12,FALSE)/100))</f>
        <v>0.13333329999999999</v>
      </c>
      <c r="Y93" s="35">
        <f>IF(VLOOKUP(D93,'Antipsychotic Meds'!$A$1:$W$352,14,FALSE) = "*","*",IF(VLOOKUP(D93,'Antipsychotic Meds'!$A$1:$W$352,14,FALSE) = "---","---", VLOOKUP(D93,'Antipsychotic Meds'!$A$1:$W$352,14,FALSE)/100))</f>
        <v>0.08</v>
      </c>
      <c r="Z93" s="35">
        <f>IF(VLOOKUP(D93,'Antipsychotic Meds'!$A$1:$W$352,16,FALSE) = "*","*",IF(VLOOKUP(D93,'Antipsychotic Meds'!$A$1:$W$352,16,FALSE) = "---","---", VLOOKUP(D93,'Antipsychotic Meds'!$A$1:$W$352,16,FALSE)/100))</f>
        <v>0.13043480000000002</v>
      </c>
      <c r="AA93" s="35">
        <f t="shared" si="45"/>
        <v>0.10567887500000001</v>
      </c>
      <c r="AB93" s="49" t="str">
        <f t="shared" si="51"/>
        <v>Y</v>
      </c>
      <c r="AC93" s="35">
        <f>IF(VLOOKUP(D93,'Pressure Ulcers'!$A$1:$W$352,10,FALSE) = "*","*",IF(VLOOKUP(D93,'Pressure Ulcers'!$A$1:$W$352,10,FALSE) = "---","---", VLOOKUP(D93,'Pressure Ulcers'!$A$1:$W$352,10,FALSE)/100))</f>
        <v>0.23333329999999999</v>
      </c>
      <c r="AD93" s="35">
        <f>IF(VLOOKUP(D93,'Pressure Ulcers'!$A$1:$W$352,12,FALSE) = "*","*",IF(VLOOKUP(D93,'Pressure Ulcers'!$A$1:$W$352,12,FALSE) = "---","---", VLOOKUP(D93,'Pressure Ulcers'!$A$1:$W$352,12,FALSE)/100))</f>
        <v>0.15151519999999999</v>
      </c>
      <c r="AE93" s="35">
        <f>IF(VLOOKUP(D93,'Pressure Ulcers'!$A$1:$W$352,14,FALSE) = "*","*",IF(VLOOKUP(D93,'Pressure Ulcers'!$A$1:$W$352,14,FALSE) = "---","---", VLOOKUP(D93,'Pressure Ulcers'!$A$1:$W$352,14,FALSE)/100))</f>
        <v>0.14634150000000001</v>
      </c>
      <c r="AF93" s="35">
        <f>IF(VLOOKUP(D93,'Pressure Ulcers'!$A$1:$W$352,16,FALSE) = "*","*",IF(VLOOKUP(D93,'Pressure Ulcers'!$A$1:$W$352,16,FALSE) = "---","---", VLOOKUP(D93,'Pressure Ulcers'!$A$1:$W$352,16,FALSE)/100))</f>
        <v>0.19444439999999999</v>
      </c>
      <c r="AG93" s="35">
        <f t="shared" si="46"/>
        <v>0.1814086</v>
      </c>
      <c r="AH93" s="49" t="str">
        <f t="shared" si="56"/>
        <v>N</v>
      </c>
      <c r="AI93" s="35">
        <f>IF(VLOOKUP(D93,Influenza!$A$1:$W$352,10,FALSE) = "*","*",IF(VLOOKUP(D93,Influenza!$A$1:$W$352,10,FALSE) = "---","---", VLOOKUP(D93,Influenza!$A$1:$W$352,10,FALSE)/100))</f>
        <v>0.97222222000000003</v>
      </c>
      <c r="AJ93" s="35">
        <f>IF(VLOOKUP(D93,Influenza!$A$1:$W$352,12,FALSE) = "*","*",IF(VLOOKUP(D93,Influenza!$A$1:$W$352,12,FALSE) = "---","---", VLOOKUP(D93,Influenza!$A$1:$W$352,12,FALSE)/100))</f>
        <v>0.97222222000000003</v>
      </c>
      <c r="AK93" s="35">
        <f>IF(VLOOKUP(D93,Influenza!$A$1:$W$352,14,FALSE) = "*","*",IF(VLOOKUP(D93,Influenza!$A$1:$W$352,14,FALSE) = "---","---", VLOOKUP(D93,Influenza!$A$1:$W$352,14,FALSE)/100))</f>
        <v>0.91666667000000002</v>
      </c>
      <c r="AL93" s="35">
        <f>IF(VLOOKUP(D93,Influenza!$A$1:$W$352,16,FALSE) = "*","*",IF(VLOOKUP(D93,Influenza!$A$1:$W$352,16,FALSE) = "---","---", VLOOKUP(D93,Influenza!$A$1:$W$352,16,FALSE)/100))</f>
        <v>0.91666667000000002</v>
      </c>
      <c r="AM93" s="35">
        <f t="shared" si="47"/>
        <v>0.94444444500000002</v>
      </c>
      <c r="AN93" s="49" t="str">
        <f t="shared" si="53"/>
        <v>N</v>
      </c>
      <c r="AO93" s="35">
        <f>IF(VLOOKUP(D93,'hospitalizations per 1000'!$A$1:$Q$352,10,FALSE) = "*","*",IF(VLOOKUP(D93,'hospitalizations per 1000'!$A$1:$Q$352,10,FALSE) = "---","---", VLOOKUP(D93,'hospitalizations per 1000'!$A$1:$Q$352,10,FALSE)/100))</f>
        <v>1.1037539999999998E-2</v>
      </c>
      <c r="AP93" s="43" t="str">
        <f t="shared" ref="AP93:AP99" si="57">IF(AO93="*","*",IF(AO93="---","---",IF(AO93&lt;AO$1,"Y","N")))</f>
        <v>Y</v>
      </c>
      <c r="AQ93" s="50" t="s">
        <v>1571</v>
      </c>
      <c r="AR93" s="50" t="s">
        <v>1573</v>
      </c>
      <c r="AS93" s="49" t="s">
        <v>662</v>
      </c>
      <c r="AT93" s="97">
        <f>COUNTIF($P93:$AS93,"=Y")</f>
        <v>4</v>
      </c>
    </row>
    <row r="94" spans="1:46" x14ac:dyDescent="0.3">
      <c r="A94" s="19">
        <f t="shared" si="42"/>
        <v>89</v>
      </c>
      <c r="B94" s="79" t="s">
        <v>326</v>
      </c>
      <c r="C94" s="51"/>
      <c r="D94" s="56">
        <v>315152</v>
      </c>
      <c r="E94" s="59" t="s">
        <v>44</v>
      </c>
      <c r="F94" s="54" t="s">
        <v>1557</v>
      </c>
      <c r="G94" s="54" t="e">
        <f>IF(COUNTIF(#REF!,"SFF Candidate")&gt;=1,"Y",
IF(COUNTIF(#REF!,"SFF")&gt;=1,"Y","N"))</f>
        <v>#REF!</v>
      </c>
      <c r="H94" s="48" t="e">
        <f>IF(OR(#REF!=1,#REF!= 1,#REF!=
1,#REF!= 1,#REF!=
1,#REF!= 1,#REF!=
1,#REF!= 1,#REF!=
1,#REF!= 1,#REF!=
1,#REF!= 1),"Y","N")</f>
        <v>#REF!</v>
      </c>
      <c r="I94" s="73" t="s">
        <v>662</v>
      </c>
      <c r="J94" s="54" t="s">
        <v>1570</v>
      </c>
      <c r="K94" s="35">
        <f>IF(VLOOKUP(D94,'Physically Restrained'!$A$1:$W$352,10,FALSE) = "*","*",IF(VLOOKUP(D94,'Physically Restrained'!$A$1:$W$352,10,FALSE) = "---","---", VLOOKUP(D94,'Physically Restrained'!$A$1:$W$352,10,FALSE)/100))</f>
        <v>0</v>
      </c>
      <c r="L94" s="35">
        <f>IF(VLOOKUP(D94,'Physically Restrained'!$A$1:$W$352,12,FALSE) = "*","*",IF(VLOOKUP(D94,'Physically Restrained'!$A$1:$W$352,12,FALSE) = "---","---", VLOOKUP(D94,'Physically Restrained'!$A$1:$W$352,12,FALSE)/100))</f>
        <v>0</v>
      </c>
      <c r="M94" s="35">
        <f>IF(VLOOKUP(D94,'Physically Restrained'!$A$1:$W$352,14,FALSE) = "*","*",IF(VLOOKUP(D94,'Physically Restrained'!$A$1:$W$352,14,FALSE) = "---","---", VLOOKUP(D94,'Physically Restrained'!$A$1:$W$352,14,FALSE)/100))</f>
        <v>0</v>
      </c>
      <c r="N94" s="35">
        <f>IF(VLOOKUP(D94,'Physically Restrained'!$A$1:$W$352,16,FALSE) = "*","*",IF(VLOOKUP(D94,'Physically Restrained'!$A$1:$W$352,16,FALSE) = "---","---", VLOOKUP(D94,'Physically Restrained'!$A$1:$W$352,16,FALSE)/100))</f>
        <v>0</v>
      </c>
      <c r="O94" s="35">
        <f t="shared" si="43"/>
        <v>0</v>
      </c>
      <c r="P94" s="49" t="str">
        <f t="shared" si="49"/>
        <v>Y</v>
      </c>
      <c r="Q94" s="35">
        <f>IF(VLOOKUP(D94,'Falls with Major Injuries'!$A$1:$W$352,10,FALSE) = "*","*",IF(VLOOKUP(D94,'Falls with Major Injuries'!$A$1:$W$352,10,FALSE) = "---","---", VLOOKUP(D94,'Falls with Major Injuries'!$A$1:$W$352,10,FALSE)/100))</f>
        <v>0</v>
      </c>
      <c r="R94" s="35">
        <f>IF(VLOOKUP(D94,'Falls with Major Injuries'!$A$1:$W$352,12,FALSE) = "*","*",IF(VLOOKUP(D94,'Falls with Major Injuries'!$A$1:$W$352,12,FALSE) = "---","---", VLOOKUP(D94,'Falls with Major Injuries'!$A$1:$W$352,12,FALSE)/100))</f>
        <v>2.2222200000000001E-2</v>
      </c>
      <c r="S94" s="35">
        <f>IF(VLOOKUP(D94,'Falls with Major Injuries'!$A$1:$W$352,14,FALSE) = "*","*",IF(VLOOKUP(D94,'Falls with Major Injuries'!$A$1:$W$352,14,FALSE) = "---","---", VLOOKUP(D94,'Falls with Major Injuries'!$A$1:$W$352,14,FALSE)/100))</f>
        <v>1.9230799999999999E-2</v>
      </c>
      <c r="T94" s="35">
        <f>IF(VLOOKUP(D94,'Falls with Major Injuries'!$A$1:$W$352,16,FALSE) = "*","*",IF(VLOOKUP(D94,'Falls with Major Injuries'!$A$1:$W$352,16,FALSE) = "---","---", VLOOKUP(D94,'Falls with Major Injuries'!$A$1:$W$352,16,FALSE)/100))</f>
        <v>3.5714299999999997E-2</v>
      </c>
      <c r="U94" s="35">
        <f t="shared" si="44"/>
        <v>1.9291824999999999E-2</v>
      </c>
      <c r="V94" s="49" t="str">
        <f t="shared" si="50"/>
        <v>Y</v>
      </c>
      <c r="W94" s="35">
        <f>IF(VLOOKUP(D94,'Antipsychotic Meds'!$A$1:$W$352,10,FALSE) = "*","*",IF(VLOOKUP(D94,'Antipsychotic Meds'!$A$1:$W$352,10,FALSE) = "---","---", VLOOKUP(D94,'Antipsychotic Meds'!$A$1:$W$352,10,FALSE)/100))</f>
        <v>6.9767400000000007E-2</v>
      </c>
      <c r="X94" s="35">
        <f>IF(VLOOKUP(D94,'Antipsychotic Meds'!$A$1:$W$352,12,FALSE) = "*","*",IF(VLOOKUP(D94,'Antipsychotic Meds'!$A$1:$W$352,12,FALSE) = "---","---", VLOOKUP(D94,'Antipsychotic Meds'!$A$1:$W$352,12,FALSE)/100))</f>
        <v>0.11904759999999999</v>
      </c>
      <c r="Y94" s="35">
        <f>IF(VLOOKUP(D94,'Antipsychotic Meds'!$A$1:$W$352,14,FALSE) = "*","*",IF(VLOOKUP(D94,'Antipsychotic Meds'!$A$1:$W$352,14,FALSE) = "---","---", VLOOKUP(D94,'Antipsychotic Meds'!$A$1:$W$352,14,FALSE)/100))</f>
        <v>8.1632700000000002E-2</v>
      </c>
      <c r="Z94" s="35">
        <f>IF(VLOOKUP(D94,'Antipsychotic Meds'!$A$1:$W$352,16,FALSE) = "*","*",IF(VLOOKUP(D94,'Antipsychotic Meds'!$A$1:$W$352,16,FALSE) = "---","---", VLOOKUP(D94,'Antipsychotic Meds'!$A$1:$W$352,16,FALSE)/100))</f>
        <v>7.5471700000000003E-2</v>
      </c>
      <c r="AA94" s="35">
        <f t="shared" si="45"/>
        <v>8.6479849999999997E-2</v>
      </c>
      <c r="AB94" s="49" t="str">
        <f t="shared" si="51"/>
        <v>Y</v>
      </c>
      <c r="AC94" s="35">
        <f>IF(VLOOKUP(D94,'Pressure Ulcers'!$A$1:$W$352,10,FALSE) = "*","*",IF(VLOOKUP(D94,'Pressure Ulcers'!$A$1:$W$352,10,FALSE) = "---","---", VLOOKUP(D94,'Pressure Ulcers'!$A$1:$W$352,10,FALSE)/100))</f>
        <v>0.13333329999999999</v>
      </c>
      <c r="AD94" s="35">
        <f>IF(VLOOKUP(D94,'Pressure Ulcers'!$A$1:$W$352,12,FALSE) = "*","*",IF(VLOOKUP(D94,'Pressure Ulcers'!$A$1:$W$352,12,FALSE) = "---","---", VLOOKUP(D94,'Pressure Ulcers'!$A$1:$W$352,12,FALSE)/100))</f>
        <v>6.25E-2</v>
      </c>
      <c r="AE94" s="35">
        <f>IF(VLOOKUP(D94,'Pressure Ulcers'!$A$1:$W$352,14,FALSE) = "*","*",IF(VLOOKUP(D94,'Pressure Ulcers'!$A$1:$W$352,14,FALSE) = "---","---", VLOOKUP(D94,'Pressure Ulcers'!$A$1:$W$352,14,FALSE)/100))</f>
        <v>0.12903230000000002</v>
      </c>
      <c r="AF94" s="35">
        <f>IF(VLOOKUP(D94,'Pressure Ulcers'!$A$1:$W$352,16,FALSE) = "*","*",IF(VLOOKUP(D94,'Pressure Ulcers'!$A$1:$W$352,16,FALSE) = "---","---", VLOOKUP(D94,'Pressure Ulcers'!$A$1:$W$352,16,FALSE)/100))</f>
        <v>0.14634150000000001</v>
      </c>
      <c r="AG94" s="35">
        <f t="shared" si="46"/>
        <v>0.117801775</v>
      </c>
      <c r="AH94" s="49" t="str">
        <f t="shared" si="56"/>
        <v>N</v>
      </c>
      <c r="AI94" s="35">
        <f>IF(VLOOKUP(D94,Influenza!$A$1:$W$352,10,FALSE) = "*","*",IF(VLOOKUP(D94,Influenza!$A$1:$W$352,10,FALSE) = "---","---", VLOOKUP(D94,Influenza!$A$1:$W$352,10,FALSE)/100))</f>
        <v>0.96296296000000003</v>
      </c>
      <c r="AJ94" s="35">
        <f>IF(VLOOKUP(D94,Influenza!$A$1:$W$352,12,FALSE) = "*","*",IF(VLOOKUP(D94,Influenza!$A$1:$W$352,12,FALSE) = "---","---", VLOOKUP(D94,Influenza!$A$1:$W$352,12,FALSE)/100))</f>
        <v>0.96296296000000003</v>
      </c>
      <c r="AK94" s="35">
        <f>IF(VLOOKUP(D94,Influenza!$A$1:$W$352,14,FALSE) = "*","*",IF(VLOOKUP(D94,Influenza!$A$1:$W$352,14,FALSE) = "---","---", VLOOKUP(D94,Influenza!$A$1:$W$352,14,FALSE)/100))</f>
        <v>0.89830507999999998</v>
      </c>
      <c r="AL94" s="35">
        <f>IF(VLOOKUP(D94,Influenza!$A$1:$W$352,16,FALSE) = "*","*",IF(VLOOKUP(D94,Influenza!$A$1:$W$352,16,FALSE) = "---","---", VLOOKUP(D94,Influenza!$A$1:$W$352,16,FALSE)/100))</f>
        <v>0.89830507999999998</v>
      </c>
      <c r="AM94" s="35">
        <f t="shared" si="47"/>
        <v>0.93063402000000006</v>
      </c>
      <c r="AN94" s="49" t="str">
        <f t="shared" si="53"/>
        <v>N</v>
      </c>
      <c r="AO94" s="35">
        <f>IF(VLOOKUP(D94,'hospitalizations per 1000'!$A$1:$Q$352,10,FALSE) = "*","*",IF(VLOOKUP(D94,'hospitalizations per 1000'!$A$1:$Q$352,10,FALSE) = "---","---", VLOOKUP(D94,'hospitalizations per 1000'!$A$1:$Q$352,10,FALSE)/100))</f>
        <v>1.5670159999999999E-2</v>
      </c>
      <c r="AP94" s="43" t="str">
        <f t="shared" si="57"/>
        <v>N</v>
      </c>
      <c r="AQ94" s="50" t="s">
        <v>1571</v>
      </c>
      <c r="AR94" s="50" t="s">
        <v>1573</v>
      </c>
      <c r="AS94" s="49" t="s">
        <v>662</v>
      </c>
      <c r="AT94" s="97">
        <f>COUNTIF($P94:$AS94,"=Y")</f>
        <v>3</v>
      </c>
    </row>
    <row r="95" spans="1:46" x14ac:dyDescent="0.3">
      <c r="A95" s="19">
        <f t="shared" si="42"/>
        <v>90</v>
      </c>
      <c r="B95" s="52" t="s">
        <v>327</v>
      </c>
      <c r="C95" s="51"/>
      <c r="D95" s="56">
        <v>315271</v>
      </c>
      <c r="E95" s="59" t="s">
        <v>45</v>
      </c>
      <c r="F95" s="54" t="s">
        <v>1557</v>
      </c>
      <c r="G95" s="54" t="e">
        <f>IF(COUNTIF(#REF!,"SFF Candidate")&gt;=1,"Y",
IF(COUNTIF(#REF!,"SFF")&gt;=1,"Y","N"))</f>
        <v>#REF!</v>
      </c>
      <c r="H95" s="48" t="e">
        <f>IF(OR(#REF!=1,#REF!= 1,#REF!=
1,#REF!= 1,#REF!=
1,#REF!= 1,#REF!=
1,#REF!= 1,#REF!=
1,#REF!= 1,#REF!=
1,#REF!= 1),"Y","N")</f>
        <v>#REF!</v>
      </c>
      <c r="I95" s="48" t="s">
        <v>662</v>
      </c>
      <c r="J95" s="54" t="s">
        <v>1570</v>
      </c>
      <c r="K95" s="35">
        <f>IF(VLOOKUP(D95,'Physically Restrained'!$A$1:$W$352,10,FALSE) = "*","*",IF(VLOOKUP(D95,'Physically Restrained'!$A$1:$W$352,10,FALSE) = "---","---", VLOOKUP(D95,'Physically Restrained'!$A$1:$W$352,10,FALSE)/100))</f>
        <v>0</v>
      </c>
      <c r="L95" s="35">
        <f>IF(VLOOKUP(D95,'Physically Restrained'!$A$1:$W$352,12,FALSE) = "*","*",IF(VLOOKUP(D95,'Physically Restrained'!$A$1:$W$352,12,FALSE) = "---","---", VLOOKUP(D95,'Physically Restrained'!$A$1:$W$352,12,FALSE)/100))</f>
        <v>0</v>
      </c>
      <c r="M95" s="35">
        <f>IF(VLOOKUP(D95,'Physically Restrained'!$A$1:$W$352,14,FALSE) = "*","*",IF(VLOOKUP(D95,'Physically Restrained'!$A$1:$W$352,14,FALSE) = "---","---", VLOOKUP(D95,'Physically Restrained'!$A$1:$W$352,14,FALSE)/100))</f>
        <v>0</v>
      </c>
      <c r="N95" s="35">
        <f>IF(VLOOKUP(D95,'Physically Restrained'!$A$1:$W$352,16,FALSE) = "*","*",IF(VLOOKUP(D95,'Physically Restrained'!$A$1:$W$352,16,FALSE) = "---","---", VLOOKUP(D95,'Physically Restrained'!$A$1:$W$352,16,FALSE)/100))</f>
        <v>0</v>
      </c>
      <c r="O95" s="35">
        <f t="shared" si="43"/>
        <v>0</v>
      </c>
      <c r="P95" s="49" t="str">
        <f t="shared" si="49"/>
        <v>Y</v>
      </c>
      <c r="Q95" s="35">
        <f>IF(VLOOKUP(D95,'Falls with Major Injuries'!$A$1:$W$352,10,FALSE) = "*","*",IF(VLOOKUP(D95,'Falls with Major Injuries'!$A$1:$W$352,10,FALSE) = "---","---", VLOOKUP(D95,'Falls with Major Injuries'!$A$1:$W$352,10,FALSE)/100))</f>
        <v>1.0752699999999999E-2</v>
      </c>
      <c r="R95" s="35">
        <f>IF(VLOOKUP(D95,'Falls with Major Injuries'!$A$1:$W$352,12,FALSE) = "*","*",IF(VLOOKUP(D95,'Falls with Major Injuries'!$A$1:$W$352,12,FALSE) = "---","---", VLOOKUP(D95,'Falls with Major Injuries'!$A$1:$W$352,12,FALSE)/100))</f>
        <v>2.0833300000000003E-2</v>
      </c>
      <c r="S95" s="35">
        <f>IF(VLOOKUP(D95,'Falls with Major Injuries'!$A$1:$W$352,14,FALSE) = "*","*",IF(VLOOKUP(D95,'Falls with Major Injuries'!$A$1:$W$352,14,FALSE) = "---","---", VLOOKUP(D95,'Falls with Major Injuries'!$A$1:$W$352,14,FALSE)/100))</f>
        <v>0</v>
      </c>
      <c r="T95" s="35">
        <f>IF(VLOOKUP(D95,'Falls with Major Injuries'!$A$1:$W$352,16,FALSE) = "*","*",IF(VLOOKUP(D95,'Falls with Major Injuries'!$A$1:$W$352,16,FALSE) = "---","---", VLOOKUP(D95,'Falls with Major Injuries'!$A$1:$W$352,16,FALSE)/100))</f>
        <v>0</v>
      </c>
      <c r="U95" s="35">
        <f t="shared" si="44"/>
        <v>7.8965000000000007E-3</v>
      </c>
      <c r="V95" s="49" t="str">
        <f t="shared" si="50"/>
        <v>Y</v>
      </c>
      <c r="W95" s="35">
        <f>IF(VLOOKUP(D95,'Antipsychotic Meds'!$A$1:$W$352,10,FALSE) = "*","*",IF(VLOOKUP(D95,'Antipsychotic Meds'!$A$1:$W$352,10,FALSE) = "---","---", VLOOKUP(D95,'Antipsychotic Meds'!$A$1:$W$352,10,FALSE)/100))</f>
        <v>0.18181819999999999</v>
      </c>
      <c r="X95" s="35">
        <f>IF(VLOOKUP(D95,'Antipsychotic Meds'!$A$1:$W$352,12,FALSE) = "*","*",IF(VLOOKUP(D95,'Antipsychotic Meds'!$A$1:$W$352,12,FALSE) = "---","---", VLOOKUP(D95,'Antipsychotic Meds'!$A$1:$W$352,12,FALSE)/100))</f>
        <v>0.2162162</v>
      </c>
      <c r="Y95" s="35">
        <f>IF(VLOOKUP(D95,'Antipsychotic Meds'!$A$1:$W$352,14,FALSE) = "*","*",IF(VLOOKUP(D95,'Antipsychotic Meds'!$A$1:$W$352,14,FALSE) = "---","---", VLOOKUP(D95,'Antipsychotic Meds'!$A$1:$W$352,14,FALSE)/100))</f>
        <v>0.2162162</v>
      </c>
      <c r="Z95" s="35">
        <f>IF(VLOOKUP(D95,'Antipsychotic Meds'!$A$1:$W$352,16,FALSE) = "*","*",IF(VLOOKUP(D95,'Antipsychotic Meds'!$A$1:$W$352,16,FALSE) = "---","---", VLOOKUP(D95,'Antipsychotic Meds'!$A$1:$W$352,16,FALSE)/100))</f>
        <v>0.23076920000000001</v>
      </c>
      <c r="AA95" s="35">
        <f t="shared" si="45"/>
        <v>0.21125495</v>
      </c>
      <c r="AB95" s="49" t="str">
        <f t="shared" si="51"/>
        <v>N</v>
      </c>
      <c r="AC95" s="35">
        <f>IF(VLOOKUP(D95,'Pressure Ulcers'!$A$1:$W$352,10,FALSE) = "*","*",IF(VLOOKUP(D95,'Pressure Ulcers'!$A$1:$W$352,10,FALSE) = "---","---", VLOOKUP(D95,'Pressure Ulcers'!$A$1:$W$352,10,FALSE)/100))</f>
        <v>7.3170700000000005E-2</v>
      </c>
      <c r="AD95" s="35">
        <f>IF(VLOOKUP(D95,'Pressure Ulcers'!$A$1:$W$352,12,FALSE) = "*","*",IF(VLOOKUP(D95,'Pressure Ulcers'!$A$1:$W$352,12,FALSE) = "---","---", VLOOKUP(D95,'Pressure Ulcers'!$A$1:$W$352,12,FALSE)/100))</f>
        <v>0.13888890000000001</v>
      </c>
      <c r="AE95" s="35">
        <f>IF(VLOOKUP(D95,'Pressure Ulcers'!$A$1:$W$352,14,FALSE) = "*","*",IF(VLOOKUP(D95,'Pressure Ulcers'!$A$1:$W$352,14,FALSE) = "---","---", VLOOKUP(D95,'Pressure Ulcers'!$A$1:$W$352,14,FALSE)/100))</f>
        <v>7.6923099999999994E-2</v>
      </c>
      <c r="AF95" s="35">
        <f>IF(VLOOKUP(D95,'Pressure Ulcers'!$A$1:$W$352,16,FALSE) = "*","*",IF(VLOOKUP(D95,'Pressure Ulcers'!$A$1:$W$352,16,FALSE) = "---","---", VLOOKUP(D95,'Pressure Ulcers'!$A$1:$W$352,16,FALSE)/100))</f>
        <v>7.6923099999999994E-2</v>
      </c>
      <c r="AG95" s="35">
        <f t="shared" si="46"/>
        <v>9.1476450000000015E-2</v>
      </c>
      <c r="AH95" s="49" t="str">
        <f t="shared" si="56"/>
        <v>N</v>
      </c>
      <c r="AI95" s="35">
        <f>IF(VLOOKUP(D95,Influenza!$A$1:$W$352,10,FALSE) = "*","*",IF(VLOOKUP(D95,Influenza!$A$1:$W$352,10,FALSE) = "---","---", VLOOKUP(D95,Influenza!$A$1:$W$352,10,FALSE)/100))</f>
        <v>1</v>
      </c>
      <c r="AJ95" s="35">
        <f>IF(VLOOKUP(D95,Influenza!$A$1:$W$352,12,FALSE) = "*","*",IF(VLOOKUP(D95,Influenza!$A$1:$W$352,12,FALSE) = "---","---", VLOOKUP(D95,Influenza!$A$1:$W$352,12,FALSE)/100))</f>
        <v>1</v>
      </c>
      <c r="AK95" s="35">
        <f>IF(VLOOKUP(D95,Influenza!$A$1:$W$352,14,FALSE) = "*","*",IF(VLOOKUP(D95,Influenza!$A$1:$W$352,14,FALSE) = "---","---", VLOOKUP(D95,Influenza!$A$1:$W$352,14,FALSE)/100))</f>
        <v>1</v>
      </c>
      <c r="AL95" s="35">
        <f>IF(VLOOKUP(D95,Influenza!$A$1:$W$352,16,FALSE) = "*","*",IF(VLOOKUP(D95,Influenza!$A$1:$W$352,16,FALSE) = "---","---", VLOOKUP(D95,Influenza!$A$1:$W$352,16,FALSE)/100))</f>
        <v>1</v>
      </c>
      <c r="AM95" s="35">
        <f t="shared" si="47"/>
        <v>1</v>
      </c>
      <c r="AN95" s="49" t="str">
        <f t="shared" si="53"/>
        <v>Y</v>
      </c>
      <c r="AO95" s="35">
        <f>IF(VLOOKUP(D95,'hospitalizations per 1000'!$A$1:$Q$352,10,FALSE) = "*","*",IF(VLOOKUP(D95,'hospitalizations per 1000'!$A$1:$Q$352,10,FALSE) = "---","---", VLOOKUP(D95,'hospitalizations per 1000'!$A$1:$Q$352,10,FALSE)/100))</f>
        <v>1.849073E-2</v>
      </c>
      <c r="AP95" s="35" t="str">
        <f t="shared" si="57"/>
        <v>N</v>
      </c>
      <c r="AQ95" s="50" t="s">
        <v>1570</v>
      </c>
      <c r="AR95" s="50">
        <v>1</v>
      </c>
      <c r="AS95" s="49" t="str">
        <f>IF(AR95="NS","NS",IF(AR95&gt;AR$1,"Y","N"))</f>
        <v>Y</v>
      </c>
      <c r="AT95" s="97">
        <f>COUNTIF($P95:$AS95,"=Y")</f>
        <v>4</v>
      </c>
    </row>
    <row r="96" spans="1:46" x14ac:dyDescent="0.3">
      <c r="A96" s="19">
        <f t="shared" si="42"/>
        <v>91</v>
      </c>
      <c r="B96" s="52" t="s">
        <v>328</v>
      </c>
      <c r="C96" s="51"/>
      <c r="D96" s="56">
        <v>315491</v>
      </c>
      <c r="E96" s="59" t="s">
        <v>46</v>
      </c>
      <c r="F96" s="54" t="s">
        <v>662</v>
      </c>
      <c r="G96" s="54" t="e">
        <f>IF(COUNTIF(#REF!,"SFF Candidate")&gt;=1,"Y",
IF(COUNTIF(#REF!,"SFF")&gt;=1,"Y","N"))</f>
        <v>#REF!</v>
      </c>
      <c r="H96" s="48" t="e">
        <f>IF(OR(#REF!=1,#REF!= 1,#REF!=
1,#REF!= 1,#REF!=
1,#REF!= 1,#REF!=
1,#REF!= 1,#REF!=
1,#REF!= 1,#REF!=
1,#REF!= 1),"Y","N")</f>
        <v>#REF!</v>
      </c>
      <c r="I96" s="48" t="s">
        <v>662</v>
      </c>
      <c r="J96" s="54" t="s">
        <v>1571</v>
      </c>
      <c r="K96" s="35">
        <f>IF(VLOOKUP(D96,'Physically Restrained'!$A$1:$W$352,10,FALSE) = "*","*",IF(VLOOKUP(D96,'Physically Restrained'!$A$1:$W$352,10,FALSE) = "---","---", VLOOKUP(D96,'Physically Restrained'!$A$1:$W$352,10,FALSE)/100))</f>
        <v>0</v>
      </c>
      <c r="L96" s="35">
        <f>IF(VLOOKUP(D96,'Physically Restrained'!$A$1:$W$352,12,FALSE) = "*","*",IF(VLOOKUP(D96,'Physically Restrained'!$A$1:$W$352,12,FALSE) = "---","---", VLOOKUP(D96,'Physically Restrained'!$A$1:$W$352,12,FALSE)/100))</f>
        <v>0</v>
      </c>
      <c r="M96" s="35">
        <f>IF(VLOOKUP(D96,'Physically Restrained'!$A$1:$W$352,14,FALSE) = "*","*",IF(VLOOKUP(D96,'Physically Restrained'!$A$1:$W$352,14,FALSE) = "---","---", VLOOKUP(D96,'Physically Restrained'!$A$1:$W$352,14,FALSE)/100))</f>
        <v>0</v>
      </c>
      <c r="N96" s="35">
        <f>IF(VLOOKUP(D96,'Physically Restrained'!$A$1:$W$352,16,FALSE) = "*","*",IF(VLOOKUP(D96,'Physically Restrained'!$A$1:$W$352,16,FALSE) = "---","---", VLOOKUP(D96,'Physically Restrained'!$A$1:$W$352,16,FALSE)/100))</f>
        <v>0</v>
      </c>
      <c r="O96" s="35">
        <f t="shared" si="43"/>
        <v>0</v>
      </c>
      <c r="P96" s="49" t="str">
        <f t="shared" si="49"/>
        <v>Y</v>
      </c>
      <c r="Q96" s="35">
        <f>IF(VLOOKUP(D96,'Falls with Major Injuries'!$A$1:$W$352,10,FALSE) = "*","*",IF(VLOOKUP(D96,'Falls with Major Injuries'!$A$1:$W$352,10,FALSE) = "---","---", VLOOKUP(D96,'Falls with Major Injuries'!$A$1:$W$352,10,FALSE)/100))</f>
        <v>2.7397300000000003E-2</v>
      </c>
      <c r="R96" s="35">
        <f>IF(VLOOKUP(D96,'Falls with Major Injuries'!$A$1:$W$352,12,FALSE) = "*","*",IF(VLOOKUP(D96,'Falls with Major Injuries'!$A$1:$W$352,12,FALSE) = "---","---", VLOOKUP(D96,'Falls with Major Injuries'!$A$1:$W$352,12,FALSE)/100))</f>
        <v>2.5316499999999999E-2</v>
      </c>
      <c r="S96" s="35">
        <f>IF(VLOOKUP(D96,'Falls with Major Injuries'!$A$1:$W$352,14,FALSE) = "*","*",IF(VLOOKUP(D96,'Falls with Major Injuries'!$A$1:$W$352,14,FALSE) = "---","---", VLOOKUP(D96,'Falls with Major Injuries'!$A$1:$W$352,14,FALSE)/100))</f>
        <v>4.8192800000000001E-2</v>
      </c>
      <c r="T96" s="35">
        <f>IF(VLOOKUP(D96,'Falls with Major Injuries'!$A$1:$W$352,16,FALSE) = "*","*",IF(VLOOKUP(D96,'Falls with Major Injuries'!$A$1:$W$352,16,FALSE) = "---","---", VLOOKUP(D96,'Falls with Major Injuries'!$A$1:$W$352,16,FALSE)/100))</f>
        <v>6.9767400000000007E-2</v>
      </c>
      <c r="U96" s="35">
        <f t="shared" si="44"/>
        <v>4.2668500000000005E-2</v>
      </c>
      <c r="V96" s="49" t="str">
        <f t="shared" si="50"/>
        <v>N</v>
      </c>
      <c r="W96" s="35">
        <f>IF(VLOOKUP(D96,'Antipsychotic Meds'!$A$1:$W$352,10,FALSE) = "*","*",IF(VLOOKUP(D96,'Antipsychotic Meds'!$A$1:$W$352,10,FALSE) = "---","---", VLOOKUP(D96,'Antipsychotic Meds'!$A$1:$W$352,10,FALSE)/100))</f>
        <v>0.13698630000000001</v>
      </c>
      <c r="X96" s="35">
        <f>IF(VLOOKUP(D96,'Antipsychotic Meds'!$A$1:$W$352,12,FALSE) = "*","*",IF(VLOOKUP(D96,'Antipsychotic Meds'!$A$1:$W$352,12,FALSE) = "---","---", VLOOKUP(D96,'Antipsychotic Meds'!$A$1:$W$352,12,FALSE)/100))</f>
        <v>0.1139241</v>
      </c>
      <c r="Y96" s="35">
        <f>IF(VLOOKUP(D96,'Antipsychotic Meds'!$A$1:$W$352,14,FALSE) = "*","*",IF(VLOOKUP(D96,'Antipsychotic Meds'!$A$1:$W$352,14,FALSE) = "---","---", VLOOKUP(D96,'Antipsychotic Meds'!$A$1:$W$352,14,FALSE)/100))</f>
        <v>0.13253009999999998</v>
      </c>
      <c r="Z96" s="35">
        <f>IF(VLOOKUP(D96,'Antipsychotic Meds'!$A$1:$W$352,16,FALSE) = "*","*",IF(VLOOKUP(D96,'Antipsychotic Meds'!$A$1:$W$352,16,FALSE) = "---","---", VLOOKUP(D96,'Antipsychotic Meds'!$A$1:$W$352,16,FALSE)/100))</f>
        <v>0.1162791</v>
      </c>
      <c r="AA96" s="35">
        <f t="shared" si="45"/>
        <v>0.12492989999999998</v>
      </c>
      <c r="AB96" s="49" t="str">
        <f t="shared" si="51"/>
        <v>N</v>
      </c>
      <c r="AC96" s="35">
        <f>IF(VLOOKUP(D96,'Pressure Ulcers'!$A$1:$W$352,10,FALSE) = "*","*",IF(VLOOKUP(D96,'Pressure Ulcers'!$A$1:$W$352,10,FALSE) = "---","---", VLOOKUP(D96,'Pressure Ulcers'!$A$1:$W$352,10,FALSE)/100))</f>
        <v>2.8571399999999997E-2</v>
      </c>
      <c r="AD96" s="35">
        <f>IF(VLOOKUP(D96,'Pressure Ulcers'!$A$1:$W$352,12,FALSE) = "*","*",IF(VLOOKUP(D96,'Pressure Ulcers'!$A$1:$W$352,12,FALSE) = "---","---", VLOOKUP(D96,'Pressure Ulcers'!$A$1:$W$352,12,FALSE)/100))</f>
        <v>8.3333299999999999E-2</v>
      </c>
      <c r="AE96" s="35">
        <f>IF(VLOOKUP(D96,'Pressure Ulcers'!$A$1:$W$352,14,FALSE) = "*","*",IF(VLOOKUP(D96,'Pressure Ulcers'!$A$1:$W$352,14,FALSE) = "---","---", VLOOKUP(D96,'Pressure Ulcers'!$A$1:$W$352,14,FALSE)/100))</f>
        <v>8.3333299999999999E-2</v>
      </c>
      <c r="AF96" s="35">
        <f>IF(VLOOKUP(D96,'Pressure Ulcers'!$A$1:$W$352,16,FALSE) = "*","*",IF(VLOOKUP(D96,'Pressure Ulcers'!$A$1:$W$352,16,FALSE) = "---","---", VLOOKUP(D96,'Pressure Ulcers'!$A$1:$W$352,16,FALSE)/100))</f>
        <v>6.6666699999999995E-2</v>
      </c>
      <c r="AG96" s="35">
        <f t="shared" si="46"/>
        <v>6.5476174999999998E-2</v>
      </c>
      <c r="AH96" s="49" t="str">
        <f t="shared" si="56"/>
        <v>Y</v>
      </c>
      <c r="AI96" s="35">
        <f>IF(VLOOKUP(D96,Influenza!$A$1:$W$352,10,FALSE) = "*","*",IF(VLOOKUP(D96,Influenza!$A$1:$W$352,10,FALSE) = "---","---", VLOOKUP(D96,Influenza!$A$1:$W$352,10,FALSE)/100))</f>
        <v>0.97368420999999994</v>
      </c>
      <c r="AJ96" s="35">
        <f>IF(VLOOKUP(D96,Influenza!$A$1:$W$352,12,FALSE) = "*","*",IF(VLOOKUP(D96,Influenza!$A$1:$W$352,12,FALSE) = "---","---", VLOOKUP(D96,Influenza!$A$1:$W$352,12,FALSE)/100))</f>
        <v>0.97368420999999994</v>
      </c>
      <c r="AK96" s="35">
        <f>IF(VLOOKUP(D96,Influenza!$A$1:$W$352,14,FALSE) = "*","*",IF(VLOOKUP(D96,Influenza!$A$1:$W$352,14,FALSE) = "---","---", VLOOKUP(D96,Influenza!$A$1:$W$352,14,FALSE)/100))</f>
        <v>0.98876403999999996</v>
      </c>
      <c r="AL96" s="35">
        <f>IF(VLOOKUP(D96,Influenza!$A$1:$W$352,16,FALSE) = "*","*",IF(VLOOKUP(D96,Influenza!$A$1:$W$352,16,FALSE) = "---","---", VLOOKUP(D96,Influenza!$A$1:$W$352,16,FALSE)/100))</f>
        <v>0.98876403999999996</v>
      </c>
      <c r="AM96" s="35">
        <f t="shared" si="47"/>
        <v>0.98122412499999989</v>
      </c>
      <c r="AN96" s="49" t="str">
        <f t="shared" si="53"/>
        <v>Y</v>
      </c>
      <c r="AO96" s="35">
        <f>IF(VLOOKUP(D96,'hospitalizations per 1000'!$A$1:$Q$352,10,FALSE) = "*","*",IF(VLOOKUP(D96,'hospitalizations per 1000'!$A$1:$Q$352,10,FALSE) = "---","---", VLOOKUP(D96,'hospitalizations per 1000'!$A$1:$Q$352,10,FALSE)/100))</f>
        <v>9.1125100000000007E-3</v>
      </c>
      <c r="AP96" s="43" t="str">
        <f t="shared" si="57"/>
        <v>Y</v>
      </c>
      <c r="AQ96" s="50" t="s">
        <v>1571</v>
      </c>
      <c r="AR96" s="50" t="s">
        <v>1573</v>
      </c>
      <c r="AS96" s="49" t="s">
        <v>662</v>
      </c>
      <c r="AT96" s="97" t="s">
        <v>1680</v>
      </c>
    </row>
    <row r="97" spans="1:46" ht="15.75" customHeight="1" x14ac:dyDescent="0.3">
      <c r="A97" s="19">
        <f t="shared" ref="A97:A107" si="58">ROW()-5</f>
        <v>92</v>
      </c>
      <c r="B97" s="52" t="s">
        <v>329</v>
      </c>
      <c r="C97" s="51"/>
      <c r="D97" s="56">
        <v>315257</v>
      </c>
      <c r="E97" s="59" t="s">
        <v>170</v>
      </c>
      <c r="F97" s="54" t="s">
        <v>1557</v>
      </c>
      <c r="G97" s="54" t="e">
        <f>IF(COUNTIF(#REF!,"SFF Candidate")&gt;=1,"Y",
IF(COUNTIF(#REF!,"SFF")&gt;=1,"Y","N"))</f>
        <v>#REF!</v>
      </c>
      <c r="H97" s="48" t="e">
        <f>IF(OR(#REF!=1,#REF!= 1,#REF!=
1,#REF!= 1,#REF!=
1,#REF!= 1,#REF!=
1,#REF!= 1,#REF!=
1,#REF!= 1,#REF!=
1,#REF!= 1),"Y","N")</f>
        <v>#REF!</v>
      </c>
      <c r="I97" s="48" t="s">
        <v>662</v>
      </c>
      <c r="J97" s="54" t="s">
        <v>1571</v>
      </c>
      <c r="K97" s="35">
        <f>IF(VLOOKUP(D97,'Physically Restrained'!$A$1:$W$352,10,FALSE) = "*","*",IF(VLOOKUP(D97,'Physically Restrained'!$A$1:$W$352,10,FALSE) = "---","---", VLOOKUP(D97,'Physically Restrained'!$A$1:$W$352,10,FALSE)/100))</f>
        <v>0</v>
      </c>
      <c r="L97" s="35">
        <f>IF(VLOOKUP(D97,'Physically Restrained'!$A$1:$W$352,12,FALSE) = "*","*",IF(VLOOKUP(D97,'Physically Restrained'!$A$1:$W$352,12,FALSE) = "---","---", VLOOKUP(D97,'Physically Restrained'!$A$1:$W$352,12,FALSE)/100))</f>
        <v>0</v>
      </c>
      <c r="M97" s="35">
        <f>IF(VLOOKUP(D97,'Physically Restrained'!$A$1:$W$352,14,FALSE) = "*","*",IF(VLOOKUP(D97,'Physically Restrained'!$A$1:$W$352,14,FALSE) = "---","---", VLOOKUP(D97,'Physically Restrained'!$A$1:$W$352,14,FALSE)/100))</f>
        <v>0</v>
      </c>
      <c r="N97" s="35">
        <f>IF(VLOOKUP(D97,'Physically Restrained'!$A$1:$W$352,16,FALSE) = "*","*",IF(VLOOKUP(D97,'Physically Restrained'!$A$1:$W$352,16,FALSE) = "---","---", VLOOKUP(D97,'Physically Restrained'!$A$1:$W$352,16,FALSE)/100))</f>
        <v>0</v>
      </c>
      <c r="O97" s="35">
        <f t="shared" ref="O97:O128" si="59">IF(COUNTIF(K97:N97,"---")&gt;=1,"---",IF(COUNTIF(K97:N97,"*")=4,"*",AVERAGE(K97:N97)))</f>
        <v>0</v>
      </c>
      <c r="P97" s="49" t="str">
        <f t="shared" si="49"/>
        <v>Y</v>
      </c>
      <c r="Q97" s="35">
        <f>IF(VLOOKUP(D97,'Falls with Major Injuries'!$A$1:$W$352,10,FALSE) = "*","*",IF(VLOOKUP(D97,'Falls with Major Injuries'!$A$1:$W$352,10,FALSE) = "---","---", VLOOKUP(D97,'Falls with Major Injuries'!$A$1:$W$352,10,FALSE)/100))</f>
        <v>1.5503899999999999E-2</v>
      </c>
      <c r="R97" s="35">
        <f>IF(VLOOKUP(D97,'Falls with Major Injuries'!$A$1:$W$352,12,FALSE) = "*","*",IF(VLOOKUP(D97,'Falls with Major Injuries'!$A$1:$W$352,12,FALSE) = "---","---", VLOOKUP(D97,'Falls with Major Injuries'!$A$1:$W$352,12,FALSE)/100))</f>
        <v>1.3513500000000001E-2</v>
      </c>
      <c r="S97" s="35">
        <f>IF(VLOOKUP(D97,'Falls with Major Injuries'!$A$1:$W$352,14,FALSE) = "*","*",IF(VLOOKUP(D97,'Falls with Major Injuries'!$A$1:$W$352,14,FALSE) = "---","---", VLOOKUP(D97,'Falls with Major Injuries'!$A$1:$W$352,14,FALSE)/100))</f>
        <v>1.3422799999999999E-2</v>
      </c>
      <c r="T97" s="35">
        <f>IF(VLOOKUP(D97,'Falls with Major Injuries'!$A$1:$W$352,16,FALSE) = "*","*",IF(VLOOKUP(D97,'Falls with Major Injuries'!$A$1:$W$352,16,FALSE) = "---","---", VLOOKUP(D97,'Falls with Major Injuries'!$A$1:$W$352,16,FALSE)/100))</f>
        <v>3.4482800000000001E-2</v>
      </c>
      <c r="U97" s="35">
        <f t="shared" ref="U97:U128" si="60">IF(COUNTIF(Q97:T97,"---")&gt;=1,"---",IF(COUNTIF(Q97:T97,"*")=4,"*",AVERAGE(Q97:T97)))</f>
        <v>1.9230749999999998E-2</v>
      </c>
      <c r="V97" s="49" t="str">
        <f t="shared" si="50"/>
        <v>Y</v>
      </c>
      <c r="W97" s="35">
        <f>IF(VLOOKUP(D97,'Antipsychotic Meds'!$A$1:$W$352,10,FALSE) = "*","*",IF(VLOOKUP(D97,'Antipsychotic Meds'!$A$1:$W$352,10,FALSE) = "---","---", VLOOKUP(D97,'Antipsychotic Meds'!$A$1:$W$352,10,FALSE)/100))</f>
        <v>0.11965809999999999</v>
      </c>
      <c r="X97" s="35">
        <f>IF(VLOOKUP(D97,'Antipsychotic Meds'!$A$1:$W$352,12,FALSE) = "*","*",IF(VLOOKUP(D97,'Antipsychotic Meds'!$A$1:$W$352,12,FALSE) = "---","---", VLOOKUP(D97,'Antipsychotic Meds'!$A$1:$W$352,12,FALSE)/100))</f>
        <v>0.13571429999999998</v>
      </c>
      <c r="Y97" s="35">
        <f>IF(VLOOKUP(D97,'Antipsychotic Meds'!$A$1:$W$352,14,FALSE) = "*","*",IF(VLOOKUP(D97,'Antipsychotic Meds'!$A$1:$W$352,14,FALSE) = "---","---", VLOOKUP(D97,'Antipsychotic Meds'!$A$1:$W$352,14,FALSE)/100))</f>
        <v>0.14705880000000002</v>
      </c>
      <c r="Z97" s="35">
        <f>IF(VLOOKUP(D97,'Antipsychotic Meds'!$A$1:$W$352,16,FALSE) = "*","*",IF(VLOOKUP(D97,'Antipsychotic Meds'!$A$1:$W$352,16,FALSE) = "---","---", VLOOKUP(D97,'Antipsychotic Meds'!$A$1:$W$352,16,FALSE)/100))</f>
        <v>0.15037590000000001</v>
      </c>
      <c r="AA97" s="35">
        <f t="shared" ref="AA97:AA128" si="61">IF(COUNTIF(W97:Z97,"---")&gt;=1,"---",IF(COUNTIF(W97:Z97,"*")=4,"*",AVERAGE(W97:Z97)))</f>
        <v>0.138201775</v>
      </c>
      <c r="AB97" s="49" t="str">
        <f t="shared" si="51"/>
        <v>N</v>
      </c>
      <c r="AC97" s="35">
        <f>IF(VLOOKUP(D97,'Pressure Ulcers'!$A$1:$W$352,10,FALSE) = "*","*",IF(VLOOKUP(D97,'Pressure Ulcers'!$A$1:$W$352,10,FALSE) = "---","---", VLOOKUP(D97,'Pressure Ulcers'!$A$1:$W$352,10,FALSE)/100))</f>
        <v>0.1888889</v>
      </c>
      <c r="AD97" s="35">
        <f>IF(VLOOKUP(D97,'Pressure Ulcers'!$A$1:$W$352,12,FALSE) = "*","*",IF(VLOOKUP(D97,'Pressure Ulcers'!$A$1:$W$352,12,FALSE) = "---","---", VLOOKUP(D97,'Pressure Ulcers'!$A$1:$W$352,12,FALSE)/100))</f>
        <v>0.1826923</v>
      </c>
      <c r="AE97" s="35">
        <f>IF(VLOOKUP(D97,'Pressure Ulcers'!$A$1:$W$352,14,FALSE) = "*","*",IF(VLOOKUP(D97,'Pressure Ulcers'!$A$1:$W$352,14,FALSE) = "---","---", VLOOKUP(D97,'Pressure Ulcers'!$A$1:$W$352,14,FALSE)/100))</f>
        <v>0.14285709999999999</v>
      </c>
      <c r="AF97" s="35">
        <f>IF(VLOOKUP(D97,'Pressure Ulcers'!$A$1:$W$352,16,FALSE) = "*","*",IF(VLOOKUP(D97,'Pressure Ulcers'!$A$1:$W$352,16,FALSE) = "---","---", VLOOKUP(D97,'Pressure Ulcers'!$A$1:$W$352,16,FALSE)/100))</f>
        <v>0.1363636</v>
      </c>
      <c r="AG97" s="35">
        <f t="shared" ref="AG97:AG128" si="62">IF(COUNTIF(AC97:AF97,"---")&gt;=1,"---",IF(COUNTIF(AC97:AF97,"*")=4,"*",AVERAGE(AC97:AF97)))</f>
        <v>0.16270047500000001</v>
      </c>
      <c r="AH97" s="49" t="str">
        <f t="shared" si="56"/>
        <v>N</v>
      </c>
      <c r="AI97" s="35">
        <f>IF(VLOOKUP(D97,Influenza!$A$1:$W$352,10,FALSE) = "*","*",IF(VLOOKUP(D97,Influenza!$A$1:$W$352,10,FALSE) = "---","---", VLOOKUP(D97,Influenza!$A$1:$W$352,10,FALSE)/100))</f>
        <v>0.92500000000000004</v>
      </c>
      <c r="AJ97" s="35">
        <f>IF(VLOOKUP(D97,Influenza!$A$1:$W$352,12,FALSE) = "*","*",IF(VLOOKUP(D97,Influenza!$A$1:$W$352,12,FALSE) = "---","---", VLOOKUP(D97,Influenza!$A$1:$W$352,12,FALSE)/100))</f>
        <v>0.92500000000000004</v>
      </c>
      <c r="AK97" s="35">
        <f>IF(VLOOKUP(D97,Influenza!$A$1:$W$352,14,FALSE) = "*","*",IF(VLOOKUP(D97,Influenza!$A$1:$W$352,14,FALSE) = "---","---", VLOOKUP(D97,Influenza!$A$1:$W$352,14,FALSE)/100))</f>
        <v>0.875</v>
      </c>
      <c r="AL97" s="35">
        <f>IF(VLOOKUP(D97,Influenza!$A$1:$W$352,16,FALSE) = "*","*",IF(VLOOKUP(D97,Influenza!$A$1:$W$352,16,FALSE) = "---","---", VLOOKUP(D97,Influenza!$A$1:$W$352,16,FALSE)/100))</f>
        <v>0.875</v>
      </c>
      <c r="AM97" s="35">
        <f t="shared" ref="AM97:AM128" si="63">IF(COUNTIF(AI97:AL97,"---")&gt;=1,"---",IF(COUNTIF(AI97:AL97,"*")=4,"*",AVERAGE(AI97:AL97)))</f>
        <v>0.9</v>
      </c>
      <c r="AN97" s="49" t="str">
        <f t="shared" si="53"/>
        <v>N</v>
      </c>
      <c r="AO97" s="35">
        <f>IF(VLOOKUP(D97,'hospitalizations per 1000'!$A$1:$Q$352,10,FALSE) = "*","*",IF(VLOOKUP(D97,'hospitalizations per 1000'!$A$1:$Q$352,10,FALSE) = "---","---", VLOOKUP(D97,'hospitalizations per 1000'!$A$1:$Q$352,10,FALSE)/100))</f>
        <v>1.5943499999999999E-2</v>
      </c>
      <c r="AP97" s="43" t="str">
        <f t="shared" si="57"/>
        <v>N</v>
      </c>
      <c r="AQ97" s="50" t="s">
        <v>1570</v>
      </c>
      <c r="AR97" s="50">
        <v>0.79500000000000004</v>
      </c>
      <c r="AS97" s="49" t="str">
        <f>IF(AR97="NS","NS",IF(AR97&gt;AR$1,"Y","N"))</f>
        <v>Y</v>
      </c>
      <c r="AT97" s="97" t="s">
        <v>1680</v>
      </c>
    </row>
    <row r="98" spans="1:46" ht="28.5" customHeight="1" x14ac:dyDescent="0.3">
      <c r="A98" s="19">
        <f t="shared" si="58"/>
        <v>93</v>
      </c>
      <c r="B98" s="52" t="s">
        <v>1643</v>
      </c>
      <c r="C98" s="51"/>
      <c r="D98" s="56">
        <v>315257</v>
      </c>
      <c r="E98" s="86">
        <v>733318</v>
      </c>
      <c r="F98" s="54" t="s">
        <v>1557</v>
      </c>
      <c r="G98" s="54" t="e">
        <f>IF(COUNTIF(#REF!,"SFF Candidate")&gt;=1,"Y",
IF(COUNTIF(#REF!,"SFF")&gt;=1,"Y","N"))</f>
        <v>#REF!</v>
      </c>
      <c r="H98" s="48" t="e">
        <f>IF(OR(#REF!=1,#REF!= 1,#REF!=
1,#REF!= 1,#REF!=
1,#REF!= 1,#REF!=
1,#REF!= 1,#REF!=
1,#REF!= 1,#REF!=
1,#REF!= 1),"Y","N")</f>
        <v>#REF!</v>
      </c>
      <c r="I98" s="48" t="s">
        <v>662</v>
      </c>
      <c r="J98" s="54" t="s">
        <v>1571</v>
      </c>
      <c r="K98" s="35">
        <f>IF(VLOOKUP(D98,'Physically Restrained'!$A$1:$W$352,10,FALSE) = "*","*",IF(VLOOKUP(D98,'Physically Restrained'!$A$1:$W$352,10,FALSE) = "---","---", VLOOKUP(D98,'Physically Restrained'!$A$1:$W$352,10,FALSE)/100))</f>
        <v>0</v>
      </c>
      <c r="L98" s="35">
        <f>IF(VLOOKUP(D98,'Physically Restrained'!$A$1:$W$352,12,FALSE) = "*","*",IF(VLOOKUP(D98,'Physically Restrained'!$A$1:$W$352,12,FALSE) = "---","---", VLOOKUP(D98,'Physically Restrained'!$A$1:$W$352,12,FALSE)/100))</f>
        <v>0</v>
      </c>
      <c r="M98" s="35">
        <f>IF(VLOOKUP(D98,'Physically Restrained'!$A$1:$W$352,14,FALSE) = "*","*",IF(VLOOKUP(D98,'Physically Restrained'!$A$1:$W$352,14,FALSE) = "---","---", VLOOKUP(D98,'Physically Restrained'!$A$1:$W$352,14,FALSE)/100))</f>
        <v>0</v>
      </c>
      <c r="N98" s="35">
        <f>IF(VLOOKUP(D98,'Physically Restrained'!$A$1:$W$352,16,FALSE) = "*","*",IF(VLOOKUP(D98,'Physically Restrained'!$A$1:$W$352,16,FALSE) = "---","---", VLOOKUP(D98,'Physically Restrained'!$A$1:$W$352,16,FALSE)/100))</f>
        <v>0</v>
      </c>
      <c r="O98" s="35">
        <f t="shared" si="59"/>
        <v>0</v>
      </c>
      <c r="P98" s="49" t="str">
        <f t="shared" si="49"/>
        <v>Y</v>
      </c>
      <c r="Q98" s="35">
        <f>IF(VLOOKUP(D98,'Falls with Major Injuries'!$A$1:$W$352,10,FALSE) = "*","*",IF(VLOOKUP(D98,'Falls with Major Injuries'!$A$1:$W$352,10,FALSE) = "---","---", VLOOKUP(D98,'Falls with Major Injuries'!$A$1:$W$352,10,FALSE)/100))</f>
        <v>1.5503899999999999E-2</v>
      </c>
      <c r="R98" s="35">
        <f>IF(VLOOKUP(D98,'Falls with Major Injuries'!$A$1:$W$352,12,FALSE) = "*","*",IF(VLOOKUP(D98,'Falls with Major Injuries'!$A$1:$W$352,12,FALSE) = "---","---", VLOOKUP(D98,'Falls with Major Injuries'!$A$1:$W$352,12,FALSE)/100))</f>
        <v>1.3513500000000001E-2</v>
      </c>
      <c r="S98" s="35">
        <f>IF(VLOOKUP(D98,'Falls with Major Injuries'!$A$1:$W$352,14,FALSE) = "*","*",IF(VLOOKUP(D98,'Falls with Major Injuries'!$A$1:$W$352,14,FALSE) = "---","---", VLOOKUP(D98,'Falls with Major Injuries'!$A$1:$W$352,14,FALSE)/100))</f>
        <v>1.3422799999999999E-2</v>
      </c>
      <c r="T98" s="35">
        <f>IF(VLOOKUP(D98,'Falls with Major Injuries'!$A$1:$W$352,16,FALSE) = "*","*",IF(VLOOKUP(D98,'Falls with Major Injuries'!$A$1:$W$352,16,FALSE) = "---","---", VLOOKUP(D98,'Falls with Major Injuries'!$A$1:$W$352,16,FALSE)/100))</f>
        <v>3.4482800000000001E-2</v>
      </c>
      <c r="U98" s="35">
        <f t="shared" si="60"/>
        <v>1.9230749999999998E-2</v>
      </c>
      <c r="V98" s="49" t="str">
        <f t="shared" si="50"/>
        <v>Y</v>
      </c>
      <c r="W98" s="35">
        <f>IF(VLOOKUP(D98,'Antipsychotic Meds'!$A$1:$W$352,10,FALSE) = "*","*",IF(VLOOKUP(D98,'Antipsychotic Meds'!$A$1:$W$352,10,FALSE) = "---","---", VLOOKUP(D98,'Antipsychotic Meds'!$A$1:$W$352,10,FALSE)/100))</f>
        <v>0.11965809999999999</v>
      </c>
      <c r="X98" s="35">
        <f>IF(VLOOKUP(D98,'Antipsychotic Meds'!$A$1:$W$352,12,FALSE) = "*","*",IF(VLOOKUP(D98,'Antipsychotic Meds'!$A$1:$W$352,12,FALSE) = "---","---", VLOOKUP(D98,'Antipsychotic Meds'!$A$1:$W$352,12,FALSE)/100))</f>
        <v>0.13571429999999998</v>
      </c>
      <c r="Y98" s="35">
        <f>IF(VLOOKUP(D98,'Antipsychotic Meds'!$A$1:$W$352,14,FALSE) = "*","*",IF(VLOOKUP(D98,'Antipsychotic Meds'!$A$1:$W$352,14,FALSE) = "---","---", VLOOKUP(D98,'Antipsychotic Meds'!$A$1:$W$352,14,FALSE)/100))</f>
        <v>0.14705880000000002</v>
      </c>
      <c r="Z98" s="35">
        <f>IF(VLOOKUP(D98,'Antipsychotic Meds'!$A$1:$W$352,16,FALSE) = "*","*",IF(VLOOKUP(D98,'Antipsychotic Meds'!$A$1:$W$352,16,FALSE) = "---","---", VLOOKUP(D98,'Antipsychotic Meds'!$A$1:$W$352,16,FALSE)/100))</f>
        <v>0.15037590000000001</v>
      </c>
      <c r="AA98" s="35">
        <f t="shared" si="61"/>
        <v>0.138201775</v>
      </c>
      <c r="AB98" s="49" t="str">
        <f t="shared" si="51"/>
        <v>N</v>
      </c>
      <c r="AC98" s="35">
        <f>IF(VLOOKUP(D98,'Pressure Ulcers'!$A$1:$W$352,10,FALSE) = "*","*",IF(VLOOKUP(D98,'Pressure Ulcers'!$A$1:$W$352,10,FALSE) = "---","---", VLOOKUP(D98,'Pressure Ulcers'!$A$1:$W$352,10,FALSE)/100))</f>
        <v>0.1888889</v>
      </c>
      <c r="AD98" s="35">
        <f>IF(VLOOKUP(D98,'Pressure Ulcers'!$A$1:$W$352,12,FALSE) = "*","*",IF(VLOOKUP(D98,'Pressure Ulcers'!$A$1:$W$352,12,FALSE) = "---","---", VLOOKUP(D98,'Pressure Ulcers'!$A$1:$W$352,12,FALSE)/100))</f>
        <v>0.1826923</v>
      </c>
      <c r="AE98" s="35">
        <f>IF(VLOOKUP(D98,'Pressure Ulcers'!$A$1:$W$352,14,FALSE) = "*","*",IF(VLOOKUP(D98,'Pressure Ulcers'!$A$1:$W$352,14,FALSE) = "---","---", VLOOKUP(D98,'Pressure Ulcers'!$A$1:$W$352,14,FALSE)/100))</f>
        <v>0.14285709999999999</v>
      </c>
      <c r="AF98" s="35">
        <f>IF(VLOOKUP(D98,'Pressure Ulcers'!$A$1:$W$352,16,FALSE) = "*","*",IF(VLOOKUP(D98,'Pressure Ulcers'!$A$1:$W$352,16,FALSE) = "---","---", VLOOKUP(D98,'Pressure Ulcers'!$A$1:$W$352,16,FALSE)/100))</f>
        <v>0.1363636</v>
      </c>
      <c r="AG98" s="35">
        <f t="shared" si="62"/>
        <v>0.16270047500000001</v>
      </c>
      <c r="AH98" s="49" t="str">
        <f t="shared" si="56"/>
        <v>N</v>
      </c>
      <c r="AI98" s="35">
        <f>IF(VLOOKUP(D98,Influenza!$A$1:$W$352,10,FALSE) = "*","*",IF(VLOOKUP(D98,Influenza!$A$1:$W$352,10,FALSE) = "---","---", VLOOKUP(D98,Influenza!$A$1:$W$352,10,FALSE)/100))</f>
        <v>0.92500000000000004</v>
      </c>
      <c r="AJ98" s="35">
        <f>IF(VLOOKUP(D98,Influenza!$A$1:$W$352,12,FALSE) = "*","*",IF(VLOOKUP(D98,Influenza!$A$1:$W$352,12,FALSE) = "---","---", VLOOKUP(D98,Influenza!$A$1:$W$352,12,FALSE)/100))</f>
        <v>0.92500000000000004</v>
      </c>
      <c r="AK98" s="35">
        <f>IF(VLOOKUP(D98,Influenza!$A$1:$W$352,14,FALSE) = "*","*",IF(VLOOKUP(D98,Influenza!$A$1:$W$352,14,FALSE) = "---","---", VLOOKUP(D98,Influenza!$A$1:$W$352,14,FALSE)/100))</f>
        <v>0.875</v>
      </c>
      <c r="AL98" s="35">
        <f>IF(VLOOKUP(D98,Influenza!$A$1:$W$352,16,FALSE) = "*","*",IF(VLOOKUP(D98,Influenza!$A$1:$W$352,16,FALSE) = "---","---", VLOOKUP(D98,Influenza!$A$1:$W$352,16,FALSE)/100))</f>
        <v>0.875</v>
      </c>
      <c r="AM98" s="35">
        <f t="shared" si="63"/>
        <v>0.9</v>
      </c>
      <c r="AN98" s="49" t="str">
        <f t="shared" si="53"/>
        <v>N</v>
      </c>
      <c r="AO98" s="35">
        <f>IF(VLOOKUP(D98,'hospitalizations per 1000'!$A$1:$Q$352,10,FALSE) = "*","*",IF(VLOOKUP(D98,'hospitalizations per 1000'!$A$1:$Q$352,10,FALSE) = "---","---", VLOOKUP(D98,'hospitalizations per 1000'!$A$1:$Q$352,10,FALSE)/100))</f>
        <v>1.5943499999999999E-2</v>
      </c>
      <c r="AP98" s="43" t="str">
        <f t="shared" si="57"/>
        <v>N</v>
      </c>
      <c r="AQ98" s="50" t="s">
        <v>1570</v>
      </c>
      <c r="AR98" s="50">
        <v>0.79500000000000004</v>
      </c>
      <c r="AS98" s="49" t="str">
        <f>IF(AR98="NS","NS",IF(AR98&gt;AR$1,"Y","N"))</f>
        <v>Y</v>
      </c>
      <c r="AT98" s="97" t="s">
        <v>1680</v>
      </c>
    </row>
    <row r="99" spans="1:46" x14ac:dyDescent="0.3">
      <c r="A99" s="19">
        <f t="shared" si="58"/>
        <v>94</v>
      </c>
      <c r="B99" s="52" t="s">
        <v>330</v>
      </c>
      <c r="C99" s="51"/>
      <c r="D99" s="56">
        <v>315120</v>
      </c>
      <c r="E99" s="59" t="s">
        <v>171</v>
      </c>
      <c r="F99" s="54" t="s">
        <v>1557</v>
      </c>
      <c r="G99" s="54" t="e">
        <f>IF(COUNTIF(#REF!,"SFF Candidate")&gt;=1,"Y",
IF(COUNTIF(#REF!,"SFF")&gt;=1,"Y","N"))</f>
        <v>#REF!</v>
      </c>
      <c r="H99" s="48" t="e">
        <f>IF(OR(#REF!=1,#REF!= 1,#REF!=
1,#REF!= 1,#REF!=
1,#REF!= 1,#REF!=
1,#REF!= 1,#REF!=
1,#REF!= 1,#REF!=
1,#REF!= 1),"Y","N")</f>
        <v>#REF!</v>
      </c>
      <c r="I99" s="48" t="s">
        <v>662</v>
      </c>
      <c r="J99" s="54" t="s">
        <v>1570</v>
      </c>
      <c r="K99" s="35">
        <f>IF(VLOOKUP(D99,'Physically Restrained'!$A$1:$W$352,10,FALSE) = "*","*",IF(VLOOKUP(D99,'Physically Restrained'!$A$1:$W$352,10,FALSE) = "---","---", VLOOKUP(D99,'Physically Restrained'!$A$1:$W$352,10,FALSE)/100))</f>
        <v>0</v>
      </c>
      <c r="L99" s="35">
        <f>IF(VLOOKUP(D99,'Physically Restrained'!$A$1:$W$352,12,FALSE) = "*","*",IF(VLOOKUP(D99,'Physically Restrained'!$A$1:$W$352,12,FALSE) = "---","---", VLOOKUP(D99,'Physically Restrained'!$A$1:$W$352,12,FALSE)/100))</f>
        <v>0</v>
      </c>
      <c r="M99" s="35">
        <f>IF(VLOOKUP(D99,'Physically Restrained'!$A$1:$W$352,14,FALSE) = "*","*",IF(VLOOKUP(D99,'Physically Restrained'!$A$1:$W$352,14,FALSE) = "---","---", VLOOKUP(D99,'Physically Restrained'!$A$1:$W$352,14,FALSE)/100))</f>
        <v>0</v>
      </c>
      <c r="N99" s="35">
        <f>IF(VLOOKUP(D99,'Physically Restrained'!$A$1:$W$352,16,FALSE) = "*","*",IF(VLOOKUP(D99,'Physically Restrained'!$A$1:$W$352,16,FALSE) = "---","---", VLOOKUP(D99,'Physically Restrained'!$A$1:$W$352,16,FALSE)/100))</f>
        <v>0</v>
      </c>
      <c r="O99" s="35">
        <f t="shared" si="59"/>
        <v>0</v>
      </c>
      <c r="P99" s="49" t="str">
        <f t="shared" si="49"/>
        <v>Y</v>
      </c>
      <c r="Q99" s="35">
        <f>IF(VLOOKUP(D99,'Falls with Major Injuries'!$A$1:$W$352,10,FALSE) = "*","*",IF(VLOOKUP(D99,'Falls with Major Injuries'!$A$1:$W$352,10,FALSE) = "---","---", VLOOKUP(D99,'Falls with Major Injuries'!$A$1:$W$352,10,FALSE)/100))</f>
        <v>1.3888899999999999E-2</v>
      </c>
      <c r="R99" s="35">
        <f>IF(VLOOKUP(D99,'Falls with Major Injuries'!$A$1:$W$352,12,FALSE) = "*","*",IF(VLOOKUP(D99,'Falls with Major Injuries'!$A$1:$W$352,12,FALSE) = "---","---", VLOOKUP(D99,'Falls with Major Injuries'!$A$1:$W$352,12,FALSE)/100))</f>
        <v>2.63158E-2</v>
      </c>
      <c r="S99" s="35">
        <f>IF(VLOOKUP(D99,'Falls with Major Injuries'!$A$1:$W$352,14,FALSE) = "*","*",IF(VLOOKUP(D99,'Falls with Major Injuries'!$A$1:$W$352,14,FALSE) = "---","---", VLOOKUP(D99,'Falls with Major Injuries'!$A$1:$W$352,14,FALSE)/100))</f>
        <v>2.5974000000000001E-2</v>
      </c>
      <c r="T99" s="35">
        <f>IF(VLOOKUP(D99,'Falls with Major Injuries'!$A$1:$W$352,16,FALSE) = "*","*",IF(VLOOKUP(D99,'Falls with Major Injuries'!$A$1:$W$352,16,FALSE) = "---","---", VLOOKUP(D99,'Falls with Major Injuries'!$A$1:$W$352,16,FALSE)/100))</f>
        <v>4.05405E-2</v>
      </c>
      <c r="U99" s="35">
        <f t="shared" si="60"/>
        <v>2.6679799999999997E-2</v>
      </c>
      <c r="V99" s="49" t="str">
        <f t="shared" si="50"/>
        <v>N</v>
      </c>
      <c r="W99" s="35">
        <f>IF(VLOOKUP(D99,'Antipsychotic Meds'!$A$1:$W$352,10,FALSE) = "*","*",IF(VLOOKUP(D99,'Antipsychotic Meds'!$A$1:$W$352,10,FALSE) = "---","---", VLOOKUP(D99,'Antipsychotic Meds'!$A$1:$W$352,10,FALSE)/100))</f>
        <v>0</v>
      </c>
      <c r="X99" s="35">
        <f>IF(VLOOKUP(D99,'Antipsychotic Meds'!$A$1:$W$352,12,FALSE) = "*","*",IF(VLOOKUP(D99,'Antipsychotic Meds'!$A$1:$W$352,12,FALSE) = "---","---", VLOOKUP(D99,'Antipsychotic Meds'!$A$1:$W$352,12,FALSE)/100))</f>
        <v>1.4285699999999998E-2</v>
      </c>
      <c r="Y99" s="35">
        <f>IF(VLOOKUP(D99,'Antipsychotic Meds'!$A$1:$W$352,14,FALSE) = "*","*",IF(VLOOKUP(D99,'Antipsychotic Meds'!$A$1:$W$352,14,FALSE) = "---","---", VLOOKUP(D99,'Antipsychotic Meds'!$A$1:$W$352,14,FALSE)/100))</f>
        <v>5.6337999999999999E-2</v>
      </c>
      <c r="Z99" s="35">
        <f>IF(VLOOKUP(D99,'Antipsychotic Meds'!$A$1:$W$352,16,FALSE) = "*","*",IF(VLOOKUP(D99,'Antipsychotic Meds'!$A$1:$W$352,16,FALSE) = "---","---", VLOOKUP(D99,'Antipsychotic Meds'!$A$1:$W$352,16,FALSE)/100))</f>
        <v>4.4776100000000006E-2</v>
      </c>
      <c r="AA99" s="35">
        <f t="shared" si="61"/>
        <v>2.8849949999999999E-2</v>
      </c>
      <c r="AB99" s="49" t="str">
        <f t="shared" si="51"/>
        <v>Y</v>
      </c>
      <c r="AC99" s="35">
        <f>IF(VLOOKUP(D99,'Pressure Ulcers'!$A$1:$W$352,10,FALSE) = "*","*",IF(VLOOKUP(D99,'Pressure Ulcers'!$A$1:$W$352,10,FALSE) = "---","---", VLOOKUP(D99,'Pressure Ulcers'!$A$1:$W$352,10,FALSE)/100))</f>
        <v>9.8360699999999995E-2</v>
      </c>
      <c r="AD99" s="35">
        <f>IF(VLOOKUP(D99,'Pressure Ulcers'!$A$1:$W$352,12,FALSE) = "*","*",IF(VLOOKUP(D99,'Pressure Ulcers'!$A$1:$W$352,12,FALSE) = "---","---", VLOOKUP(D99,'Pressure Ulcers'!$A$1:$W$352,12,FALSE)/100))</f>
        <v>0.12307689999999999</v>
      </c>
      <c r="AE99" s="35">
        <f>IF(VLOOKUP(D99,'Pressure Ulcers'!$A$1:$W$352,14,FALSE) = "*","*",IF(VLOOKUP(D99,'Pressure Ulcers'!$A$1:$W$352,14,FALSE) = "---","---", VLOOKUP(D99,'Pressure Ulcers'!$A$1:$W$352,14,FALSE)/100))</f>
        <v>8.196719999999999E-2</v>
      </c>
      <c r="AF99" s="35">
        <f>IF(VLOOKUP(D99,'Pressure Ulcers'!$A$1:$W$352,16,FALSE) = "*","*",IF(VLOOKUP(D99,'Pressure Ulcers'!$A$1:$W$352,16,FALSE) = "---","---", VLOOKUP(D99,'Pressure Ulcers'!$A$1:$W$352,16,FALSE)/100))</f>
        <v>0.1052632</v>
      </c>
      <c r="AG99" s="35">
        <f t="shared" si="62"/>
        <v>0.10216699999999999</v>
      </c>
      <c r="AH99" s="49" t="str">
        <f t="shared" si="56"/>
        <v>N</v>
      </c>
      <c r="AI99" s="35">
        <f>IF(VLOOKUP(D99,Influenza!$A$1:$W$352,10,FALSE) = "*","*",IF(VLOOKUP(D99,Influenza!$A$1:$W$352,10,FALSE) = "---","---", VLOOKUP(D99,Influenza!$A$1:$W$352,10,FALSE)/100))</f>
        <v>0.95890410999999998</v>
      </c>
      <c r="AJ99" s="35">
        <f>IF(VLOOKUP(D99,Influenza!$A$1:$W$352,12,FALSE) = "*","*",IF(VLOOKUP(D99,Influenza!$A$1:$W$352,12,FALSE) = "---","---", VLOOKUP(D99,Influenza!$A$1:$W$352,12,FALSE)/100))</f>
        <v>0.95890410999999998</v>
      </c>
      <c r="AK99" s="35">
        <f>IF(VLOOKUP(D99,Influenza!$A$1:$W$352,14,FALSE) = "*","*",IF(VLOOKUP(D99,Influenza!$A$1:$W$352,14,FALSE) = "---","---", VLOOKUP(D99,Influenza!$A$1:$W$352,14,FALSE)/100))</f>
        <v>0.97674419000000001</v>
      </c>
      <c r="AL99" s="35">
        <f>IF(VLOOKUP(D99,Influenza!$A$1:$W$352,16,FALSE) = "*","*",IF(VLOOKUP(D99,Influenza!$A$1:$W$352,16,FALSE) = "---","---", VLOOKUP(D99,Influenza!$A$1:$W$352,16,FALSE)/100))</f>
        <v>0.97674419000000001</v>
      </c>
      <c r="AM99" s="35">
        <f t="shared" si="63"/>
        <v>0.96782414999999999</v>
      </c>
      <c r="AN99" s="49" t="str">
        <f t="shared" si="53"/>
        <v>N</v>
      </c>
      <c r="AO99" s="35">
        <f>IF(VLOOKUP(D99,'hospitalizations per 1000'!$A$1:$Q$352,10,FALSE) = "*","*",IF(VLOOKUP(D99,'hospitalizations per 1000'!$A$1:$Q$352,10,FALSE) = "---","---", VLOOKUP(D99,'hospitalizations per 1000'!$A$1:$Q$352,10,FALSE)/100))</f>
        <v>8.6040800000000001E-3</v>
      </c>
      <c r="AP99" s="43" t="str">
        <f t="shared" si="57"/>
        <v>Y</v>
      </c>
      <c r="AQ99" s="50" t="s">
        <v>1571</v>
      </c>
      <c r="AR99" s="50" t="s">
        <v>1573</v>
      </c>
      <c r="AS99" s="49" t="s">
        <v>662</v>
      </c>
      <c r="AT99" s="97">
        <f>COUNTIF($P99:$AS99,"=Y")</f>
        <v>3</v>
      </c>
    </row>
    <row r="100" spans="1:46" x14ac:dyDescent="0.3">
      <c r="A100" s="19">
        <f t="shared" si="58"/>
        <v>95</v>
      </c>
      <c r="B100" s="52" t="s">
        <v>331</v>
      </c>
      <c r="C100" s="51"/>
      <c r="D100" s="56">
        <v>315383</v>
      </c>
      <c r="E100" s="59" t="s">
        <v>332</v>
      </c>
      <c r="F100" s="54" t="s">
        <v>1557</v>
      </c>
      <c r="G100" s="54" t="e">
        <f>IF(COUNTIF(#REF!,"SFF Candidate")&gt;=1,"Y",
IF(COUNTIF(#REF!,"SFF")&gt;=1,"Y","N"))</f>
        <v>#REF!</v>
      </c>
      <c r="H100" s="48" t="e">
        <f>IF(OR(#REF!=1,#REF!= 1,#REF!=
1,#REF!= 1,#REF!=
1,#REF!= 1,#REF!=
1,#REF!= 1,#REF!=
1,#REF!= 1,#REF!=
1,#REF!= 1),"Y","N")</f>
        <v>#REF!</v>
      </c>
      <c r="I100" s="48" t="s">
        <v>662</v>
      </c>
      <c r="J100" s="54" t="s">
        <v>1570</v>
      </c>
      <c r="K100" s="35">
        <f>IF(VLOOKUP(D100,'Physically Restrained'!$A$1:$W$352,10,FALSE) = "*","*",IF(VLOOKUP(D100,'Physically Restrained'!$A$1:$W$352,10,FALSE) = "---","---", VLOOKUP(D100,'Physically Restrained'!$A$1:$W$352,10,FALSE)/100))</f>
        <v>0</v>
      </c>
      <c r="L100" s="35">
        <f>IF(VLOOKUP(D100,'Physically Restrained'!$A$1:$W$352,12,FALSE) = "*","*",IF(VLOOKUP(D100,'Physically Restrained'!$A$1:$W$352,12,FALSE) = "---","---", VLOOKUP(D100,'Physically Restrained'!$A$1:$W$352,12,FALSE)/100))</f>
        <v>0</v>
      </c>
      <c r="M100" s="35">
        <f>IF(VLOOKUP(D100,'Physically Restrained'!$A$1:$W$352,14,FALSE) = "*","*",IF(VLOOKUP(D100,'Physically Restrained'!$A$1:$W$352,14,FALSE) = "---","---", VLOOKUP(D100,'Physically Restrained'!$A$1:$W$352,14,FALSE)/100))</f>
        <v>0</v>
      </c>
      <c r="N100" s="35">
        <f>IF(VLOOKUP(D100,'Physically Restrained'!$A$1:$W$352,16,FALSE) = "*","*",IF(VLOOKUP(D100,'Physically Restrained'!$A$1:$W$352,16,FALSE) = "---","---", VLOOKUP(D100,'Physically Restrained'!$A$1:$W$352,16,FALSE)/100))</f>
        <v>0</v>
      </c>
      <c r="O100" s="35">
        <f t="shared" si="59"/>
        <v>0</v>
      </c>
      <c r="P100" s="49" t="str">
        <f t="shared" si="49"/>
        <v>Y</v>
      </c>
      <c r="Q100" s="35">
        <f>IF(VLOOKUP(D100,'Falls with Major Injuries'!$A$1:$W$352,10,FALSE) = "*","*",IF(VLOOKUP(D100,'Falls with Major Injuries'!$A$1:$W$352,10,FALSE) = "---","---", VLOOKUP(D100,'Falls with Major Injuries'!$A$1:$W$352,10,FALSE)/100))</f>
        <v>0</v>
      </c>
      <c r="R100" s="35">
        <f>IF(VLOOKUP(D100,'Falls with Major Injuries'!$A$1:$W$352,12,FALSE) = "*","*",IF(VLOOKUP(D100,'Falls with Major Injuries'!$A$1:$W$352,12,FALSE) = "---","---", VLOOKUP(D100,'Falls with Major Injuries'!$A$1:$W$352,12,FALSE)/100))</f>
        <v>0</v>
      </c>
      <c r="S100" s="35">
        <f>IF(VLOOKUP(D100,'Falls with Major Injuries'!$A$1:$W$352,14,FALSE) = "*","*",IF(VLOOKUP(D100,'Falls with Major Injuries'!$A$1:$W$352,14,FALSE) = "---","---", VLOOKUP(D100,'Falls with Major Injuries'!$A$1:$W$352,14,FALSE)/100))</f>
        <v>0</v>
      </c>
      <c r="T100" s="35">
        <f>IF(VLOOKUP(D100,'Falls with Major Injuries'!$A$1:$W$352,16,FALSE) = "*","*",IF(VLOOKUP(D100,'Falls with Major Injuries'!$A$1:$W$352,16,FALSE) = "---","---", VLOOKUP(D100,'Falls with Major Injuries'!$A$1:$W$352,16,FALSE)/100))</f>
        <v>0</v>
      </c>
      <c r="U100" s="35">
        <f t="shared" si="60"/>
        <v>0</v>
      </c>
      <c r="V100" s="49" t="str">
        <f t="shared" si="50"/>
        <v>Y</v>
      </c>
      <c r="W100" s="35">
        <f>IF(VLOOKUP(D100,'Antipsychotic Meds'!$A$1:$W$352,10,FALSE) = "*","*",IF(VLOOKUP(D100,'Antipsychotic Meds'!$A$1:$W$352,10,FALSE) = "---","---", VLOOKUP(D100,'Antipsychotic Meds'!$A$1:$W$352,10,FALSE)/100))</f>
        <v>0</v>
      </c>
      <c r="X100" s="35">
        <f>IF(VLOOKUP(D100,'Antipsychotic Meds'!$A$1:$W$352,12,FALSE) = "*","*",IF(VLOOKUP(D100,'Antipsychotic Meds'!$A$1:$W$352,12,FALSE) = "---","---", VLOOKUP(D100,'Antipsychotic Meds'!$A$1:$W$352,12,FALSE)/100))</f>
        <v>0</v>
      </c>
      <c r="Y100" s="35">
        <f>IF(VLOOKUP(D100,'Antipsychotic Meds'!$A$1:$W$352,14,FALSE) = "*","*",IF(VLOOKUP(D100,'Antipsychotic Meds'!$A$1:$W$352,14,FALSE) = "---","---", VLOOKUP(D100,'Antipsychotic Meds'!$A$1:$W$352,14,FALSE)/100))</f>
        <v>0</v>
      </c>
      <c r="Z100" s="35">
        <f>IF(VLOOKUP(D100,'Antipsychotic Meds'!$A$1:$W$352,16,FALSE) = "*","*",IF(VLOOKUP(D100,'Antipsychotic Meds'!$A$1:$W$352,16,FALSE) = "---","---", VLOOKUP(D100,'Antipsychotic Meds'!$A$1:$W$352,16,FALSE)/100))</f>
        <v>0</v>
      </c>
      <c r="AA100" s="35">
        <f t="shared" si="61"/>
        <v>0</v>
      </c>
      <c r="AB100" s="49" t="str">
        <f t="shared" si="51"/>
        <v>Y</v>
      </c>
      <c r="AC100" s="35">
        <f>IF(VLOOKUP(D100,'Pressure Ulcers'!$A$1:$W$352,10,FALSE) = "*","*",IF(VLOOKUP(D100,'Pressure Ulcers'!$A$1:$W$352,10,FALSE) = "---","---", VLOOKUP(D100,'Pressure Ulcers'!$A$1:$W$352,10,FALSE)/100))</f>
        <v>0.14285709999999999</v>
      </c>
      <c r="AD100" s="35">
        <f>IF(VLOOKUP(D100,'Pressure Ulcers'!$A$1:$W$352,12,FALSE) = "*","*",IF(VLOOKUP(D100,'Pressure Ulcers'!$A$1:$W$352,12,FALSE) = "---","---", VLOOKUP(D100,'Pressure Ulcers'!$A$1:$W$352,12,FALSE)/100))</f>
        <v>0.1</v>
      </c>
      <c r="AE100" s="35">
        <f>IF(VLOOKUP(D100,'Pressure Ulcers'!$A$1:$W$352,14,FALSE) = "*","*",IF(VLOOKUP(D100,'Pressure Ulcers'!$A$1:$W$352,14,FALSE) = "---","---", VLOOKUP(D100,'Pressure Ulcers'!$A$1:$W$352,14,FALSE)/100))</f>
        <v>0.10344829999999999</v>
      </c>
      <c r="AF100" s="35">
        <f>IF(VLOOKUP(D100,'Pressure Ulcers'!$A$1:$W$352,16,FALSE) = "*","*",IF(VLOOKUP(D100,'Pressure Ulcers'!$A$1:$W$352,16,FALSE) = "---","---", VLOOKUP(D100,'Pressure Ulcers'!$A$1:$W$352,16,FALSE)/100))</f>
        <v>0.1666667</v>
      </c>
      <c r="AG100" s="35">
        <f t="shared" si="62"/>
        <v>0.12824302500000001</v>
      </c>
      <c r="AH100" s="49" t="str">
        <f t="shared" si="56"/>
        <v>N</v>
      </c>
      <c r="AI100" s="35">
        <f>IF(VLOOKUP(D100,Influenza!$A$1:$W$352,10,FALSE) = "*","*",IF(VLOOKUP(D100,Influenza!$A$1:$W$352,10,FALSE) = "---","---", VLOOKUP(D100,Influenza!$A$1:$W$352,10,FALSE)/100))</f>
        <v>1</v>
      </c>
      <c r="AJ100" s="35">
        <f>IF(VLOOKUP(D100,Influenza!$A$1:$W$352,12,FALSE) = "*","*",IF(VLOOKUP(D100,Influenza!$A$1:$W$352,12,FALSE) = "---","---", VLOOKUP(D100,Influenza!$A$1:$W$352,12,FALSE)/100))</f>
        <v>1</v>
      </c>
      <c r="AK100" s="35">
        <f>IF(VLOOKUP(D100,Influenza!$A$1:$W$352,14,FALSE) = "*","*",IF(VLOOKUP(D100,Influenza!$A$1:$W$352,14,FALSE) = "---","---", VLOOKUP(D100,Influenza!$A$1:$W$352,14,FALSE)/100))</f>
        <v>0.97297297000000005</v>
      </c>
      <c r="AL100" s="35">
        <f>IF(VLOOKUP(D100,Influenza!$A$1:$W$352,16,FALSE) = "*","*",IF(VLOOKUP(D100,Influenza!$A$1:$W$352,16,FALSE) = "---","---", VLOOKUP(D100,Influenza!$A$1:$W$352,16,FALSE)/100))</f>
        <v>0.97297297000000005</v>
      </c>
      <c r="AM100" s="35">
        <f t="shared" si="63"/>
        <v>0.98648648499999991</v>
      </c>
      <c r="AN100" s="49" t="str">
        <f t="shared" si="53"/>
        <v>Y</v>
      </c>
      <c r="AO100" s="35" t="str">
        <f>IF(VLOOKUP(D100,'hospitalizations per 1000'!$A$1:$Q$352,10,FALSE) = "*","*",IF(VLOOKUP(D100,'hospitalizations per 1000'!$A$1:$Q$352,10,FALSE) = "---","---", VLOOKUP(D100,'hospitalizations per 1000'!$A$1:$Q$352,10,FALSE)/100))</f>
        <v>*</v>
      </c>
      <c r="AP100" s="43" t="s">
        <v>662</v>
      </c>
      <c r="AQ100" s="50" t="s">
        <v>1570</v>
      </c>
      <c r="AR100" s="50">
        <v>0.8</v>
      </c>
      <c r="AS100" s="49" t="str">
        <f>IF(AR100="NS","NS",IF(AR100&gt;AR$1,"Y","N"))</f>
        <v>Y</v>
      </c>
      <c r="AT100" s="97">
        <f>COUNTIF($P100:$AS100,"=Y")</f>
        <v>5</v>
      </c>
    </row>
    <row r="101" spans="1:46" x14ac:dyDescent="0.3">
      <c r="A101" s="19">
        <f t="shared" si="58"/>
        <v>96</v>
      </c>
      <c r="B101" s="52" t="s">
        <v>333</v>
      </c>
      <c r="C101" s="51"/>
      <c r="D101" s="56">
        <v>315239</v>
      </c>
      <c r="E101" s="71">
        <v>828424</v>
      </c>
      <c r="F101" s="54" t="s">
        <v>662</v>
      </c>
      <c r="G101" s="54" t="e">
        <f>IF(COUNTIF(#REF!,"SFF Candidate")&gt;=1,"Y",
IF(COUNTIF(#REF!,"SFF")&gt;=1,"Y","N"))</f>
        <v>#REF!</v>
      </c>
      <c r="H101" s="48" t="e">
        <f>IF(OR(#REF!=1,#REF!= 1,#REF!=
1,#REF!= 1,#REF!=
1,#REF!= 1,#REF!=
1,#REF!= 1,#REF!=
1,#REF!= 1,#REF!=
1,#REF!= 1),"Y","N")</f>
        <v>#REF!</v>
      </c>
      <c r="I101" s="48" t="s">
        <v>662</v>
      </c>
      <c r="J101" s="54" t="s">
        <v>1571</v>
      </c>
      <c r="K101" s="35">
        <f>IF(VLOOKUP(D101,'Physically Restrained'!$A$1:$W$352,10,FALSE) = "*","*",IF(VLOOKUP(D101,'Physically Restrained'!$A$1:$W$352,10,FALSE) = "---","---", VLOOKUP(D101,'Physically Restrained'!$A$1:$W$352,10,FALSE)/100))</f>
        <v>0</v>
      </c>
      <c r="L101" s="35">
        <f>IF(VLOOKUP(D101,'Physically Restrained'!$A$1:$W$352,12,FALSE) = "*","*",IF(VLOOKUP(D101,'Physically Restrained'!$A$1:$W$352,12,FALSE) = "---","---", VLOOKUP(D101,'Physically Restrained'!$A$1:$W$352,12,FALSE)/100))</f>
        <v>0</v>
      </c>
      <c r="M101" s="35">
        <f>IF(VLOOKUP(D101,'Physically Restrained'!$A$1:$W$352,14,FALSE) = "*","*",IF(VLOOKUP(D101,'Physically Restrained'!$A$1:$W$352,14,FALSE) = "---","---", VLOOKUP(D101,'Physically Restrained'!$A$1:$W$352,14,FALSE)/100))</f>
        <v>0</v>
      </c>
      <c r="N101" s="35">
        <f>IF(VLOOKUP(D101,'Physically Restrained'!$A$1:$W$352,16,FALSE) = "*","*",IF(VLOOKUP(D101,'Physically Restrained'!$A$1:$W$352,16,FALSE) = "---","---", VLOOKUP(D101,'Physically Restrained'!$A$1:$W$352,16,FALSE)/100))</f>
        <v>0</v>
      </c>
      <c r="O101" s="35">
        <f t="shared" si="59"/>
        <v>0</v>
      </c>
      <c r="P101" s="49" t="str">
        <f t="shared" si="49"/>
        <v>Y</v>
      </c>
      <c r="Q101" s="35">
        <f>IF(VLOOKUP(D101,'Falls with Major Injuries'!$A$1:$W$352,10,FALSE) = "*","*",IF(VLOOKUP(D101,'Falls with Major Injuries'!$A$1:$W$352,10,FALSE) = "---","---", VLOOKUP(D101,'Falls with Major Injuries'!$A$1:$W$352,10,FALSE)/100))</f>
        <v>0</v>
      </c>
      <c r="R101" s="35">
        <f>IF(VLOOKUP(D101,'Falls with Major Injuries'!$A$1:$W$352,12,FALSE) = "*","*",IF(VLOOKUP(D101,'Falls with Major Injuries'!$A$1:$W$352,12,FALSE) = "---","---", VLOOKUP(D101,'Falls with Major Injuries'!$A$1:$W$352,12,FALSE)/100))</f>
        <v>0</v>
      </c>
      <c r="S101" s="35">
        <f>IF(VLOOKUP(D101,'Falls with Major Injuries'!$A$1:$W$352,14,FALSE) = "*","*",IF(VLOOKUP(D101,'Falls with Major Injuries'!$A$1:$W$352,14,FALSE) = "---","---", VLOOKUP(D101,'Falls with Major Injuries'!$A$1:$W$352,14,FALSE)/100))</f>
        <v>0</v>
      </c>
      <c r="T101" s="35">
        <f>IF(VLOOKUP(D101,'Falls with Major Injuries'!$A$1:$W$352,16,FALSE) = "*","*",IF(VLOOKUP(D101,'Falls with Major Injuries'!$A$1:$W$352,16,FALSE) = "---","---", VLOOKUP(D101,'Falls with Major Injuries'!$A$1:$W$352,16,FALSE)/100))</f>
        <v>0</v>
      </c>
      <c r="U101" s="35">
        <f t="shared" si="60"/>
        <v>0</v>
      </c>
      <c r="V101" s="49" t="str">
        <f t="shared" si="50"/>
        <v>Y</v>
      </c>
      <c r="W101" s="35">
        <f>IF(VLOOKUP(D101,'Antipsychotic Meds'!$A$1:$W$352,10,FALSE) = "*","*",IF(VLOOKUP(D101,'Antipsychotic Meds'!$A$1:$W$352,10,FALSE) = "---","---", VLOOKUP(D101,'Antipsychotic Meds'!$A$1:$W$352,10,FALSE)/100))</f>
        <v>2.63158E-2</v>
      </c>
      <c r="X101" s="35">
        <f>IF(VLOOKUP(D101,'Antipsychotic Meds'!$A$1:$W$352,12,FALSE) = "*","*",IF(VLOOKUP(D101,'Antipsychotic Meds'!$A$1:$W$352,12,FALSE) = "---","---", VLOOKUP(D101,'Antipsychotic Meds'!$A$1:$W$352,12,FALSE)/100))</f>
        <v>2.2727300000000002E-2</v>
      </c>
      <c r="Y101" s="35">
        <f>IF(VLOOKUP(D101,'Antipsychotic Meds'!$A$1:$W$352,14,FALSE) = "*","*",IF(VLOOKUP(D101,'Antipsychotic Meds'!$A$1:$W$352,14,FALSE) = "---","---", VLOOKUP(D101,'Antipsychotic Meds'!$A$1:$W$352,14,FALSE)/100))</f>
        <v>2.12766E-2</v>
      </c>
      <c r="Z101" s="35">
        <f>IF(VLOOKUP(D101,'Antipsychotic Meds'!$A$1:$W$352,16,FALSE) = "*","*",IF(VLOOKUP(D101,'Antipsychotic Meds'!$A$1:$W$352,16,FALSE) = "---","---", VLOOKUP(D101,'Antipsychotic Meds'!$A$1:$W$352,16,FALSE)/100))</f>
        <v>4.3478299999999998E-2</v>
      </c>
      <c r="AA101" s="35">
        <f t="shared" si="61"/>
        <v>2.8449500000000003E-2</v>
      </c>
      <c r="AB101" s="49" t="str">
        <f t="shared" si="51"/>
        <v>Y</v>
      </c>
      <c r="AC101" s="35">
        <f>IF(VLOOKUP(D101,'Pressure Ulcers'!$A$1:$W$352,10,FALSE) = "*","*",IF(VLOOKUP(D101,'Pressure Ulcers'!$A$1:$W$352,10,FALSE) = "---","---", VLOOKUP(D101,'Pressure Ulcers'!$A$1:$W$352,10,FALSE)/100))</f>
        <v>0</v>
      </c>
      <c r="AD101" s="35">
        <f>IF(VLOOKUP(D101,'Pressure Ulcers'!$A$1:$W$352,12,FALSE) = "*","*",IF(VLOOKUP(D101,'Pressure Ulcers'!$A$1:$W$352,12,FALSE) = "---","---", VLOOKUP(D101,'Pressure Ulcers'!$A$1:$W$352,12,FALSE)/100))</f>
        <v>4.8780499999999997E-2</v>
      </c>
      <c r="AE101" s="35">
        <f>IF(VLOOKUP(D101,'Pressure Ulcers'!$A$1:$W$352,14,FALSE) = "*","*",IF(VLOOKUP(D101,'Pressure Ulcers'!$A$1:$W$352,14,FALSE) = "---","---", VLOOKUP(D101,'Pressure Ulcers'!$A$1:$W$352,14,FALSE)/100))</f>
        <v>2.2727300000000002E-2</v>
      </c>
      <c r="AF101" s="35">
        <f>IF(VLOOKUP(D101,'Pressure Ulcers'!$A$1:$W$352,16,FALSE) = "*","*",IF(VLOOKUP(D101,'Pressure Ulcers'!$A$1:$W$352,16,FALSE) = "---","---", VLOOKUP(D101,'Pressure Ulcers'!$A$1:$W$352,16,FALSE)/100))</f>
        <v>2.32558E-2</v>
      </c>
      <c r="AG101" s="35">
        <f t="shared" si="62"/>
        <v>2.3690900000000001E-2</v>
      </c>
      <c r="AH101" s="49" t="str">
        <f t="shared" si="56"/>
        <v>Y</v>
      </c>
      <c r="AI101" s="35">
        <f>IF(VLOOKUP(D101,Influenza!$A$1:$W$352,10,FALSE) = "*","*",IF(VLOOKUP(D101,Influenza!$A$1:$W$352,10,FALSE) = "---","---", VLOOKUP(D101,Influenza!$A$1:$W$352,10,FALSE)/100))</f>
        <v>0.97435896999999994</v>
      </c>
      <c r="AJ101" s="35">
        <f>IF(VLOOKUP(D101,Influenza!$A$1:$W$352,12,FALSE) = "*","*",IF(VLOOKUP(D101,Influenza!$A$1:$W$352,12,FALSE) = "---","---", VLOOKUP(D101,Influenza!$A$1:$W$352,12,FALSE)/100))</f>
        <v>0.97435896999999994</v>
      </c>
      <c r="AK101" s="35">
        <f>IF(VLOOKUP(D101,Influenza!$A$1:$W$352,14,FALSE) = "*","*",IF(VLOOKUP(D101,Influenza!$A$1:$W$352,14,FALSE) = "---","---", VLOOKUP(D101,Influenza!$A$1:$W$352,14,FALSE)/100))</f>
        <v>0.95744680999999998</v>
      </c>
      <c r="AL101" s="35">
        <f>IF(VLOOKUP(D101,Influenza!$A$1:$W$352,16,FALSE) = "*","*",IF(VLOOKUP(D101,Influenza!$A$1:$W$352,16,FALSE) = "---","---", VLOOKUP(D101,Influenza!$A$1:$W$352,16,FALSE)/100))</f>
        <v>0.95744680999999998</v>
      </c>
      <c r="AM101" s="35">
        <f t="shared" si="63"/>
        <v>0.96590288999999996</v>
      </c>
      <c r="AN101" s="49" t="str">
        <f t="shared" si="53"/>
        <v>N</v>
      </c>
      <c r="AO101" s="35" t="str">
        <f>IF(VLOOKUP(D101,'hospitalizations per 1000'!$A$1:$Q$352,10,FALSE) = "*","*",IF(VLOOKUP(D101,'hospitalizations per 1000'!$A$1:$Q$352,10,FALSE) = "---","---", VLOOKUP(D101,'hospitalizations per 1000'!$A$1:$Q$352,10,FALSE)/100))</f>
        <v>---</v>
      </c>
      <c r="AP101" s="43" t="s">
        <v>662</v>
      </c>
      <c r="AQ101" s="50" t="s">
        <v>1571</v>
      </c>
      <c r="AR101" s="50" t="s">
        <v>1573</v>
      </c>
      <c r="AS101" s="49" t="s">
        <v>662</v>
      </c>
      <c r="AT101" s="97" t="s">
        <v>1680</v>
      </c>
    </row>
    <row r="102" spans="1:46" s="39" customFormat="1" x14ac:dyDescent="0.3">
      <c r="A102" s="19">
        <f t="shared" si="58"/>
        <v>97</v>
      </c>
      <c r="B102" s="52" t="s">
        <v>334</v>
      </c>
      <c r="C102" s="51"/>
      <c r="D102" s="56">
        <v>315443</v>
      </c>
      <c r="E102" s="71">
        <v>806757</v>
      </c>
      <c r="F102" s="54" t="s">
        <v>662</v>
      </c>
      <c r="G102" s="54" t="e">
        <f>IF(COUNTIF(#REF!,"SFF Candidate")&gt;=1,"Y",
IF(COUNTIF(#REF!,"SFF")&gt;=1,"Y","N"))</f>
        <v>#REF!</v>
      </c>
      <c r="H102" s="48" t="e">
        <f>IF(OR(#REF!=1,#REF!= 1,#REF!=
1,#REF!= 1,#REF!=
1,#REF!= 1,#REF!=
1,#REF!= 1,#REF!=
1,#REF!= 1,#REF!=
1,#REF!= 1),"Y","N")</f>
        <v>#REF!</v>
      </c>
      <c r="I102" s="48" t="s">
        <v>662</v>
      </c>
      <c r="J102" s="54" t="s">
        <v>1571</v>
      </c>
      <c r="K102" s="35">
        <f>IF(VLOOKUP(D102,'Physically Restrained'!$A$1:$W$352,10,FALSE) = "*","*",IF(VLOOKUP(D102,'Physically Restrained'!$A$1:$W$352,10,FALSE) = "---","---", VLOOKUP(D102,'Physically Restrained'!$A$1:$W$352,10,FALSE)/100))</f>
        <v>0</v>
      </c>
      <c r="L102" s="35">
        <f>IF(VLOOKUP(D102,'Physically Restrained'!$A$1:$W$352,12,FALSE) = "*","*",IF(VLOOKUP(D102,'Physically Restrained'!$A$1:$W$352,12,FALSE) = "---","---", VLOOKUP(D102,'Physically Restrained'!$A$1:$W$352,12,FALSE)/100))</f>
        <v>0</v>
      </c>
      <c r="M102" s="35">
        <f>IF(VLOOKUP(D102,'Physically Restrained'!$A$1:$W$352,14,FALSE) = "*","*",IF(VLOOKUP(D102,'Physically Restrained'!$A$1:$W$352,14,FALSE) = "---","---", VLOOKUP(D102,'Physically Restrained'!$A$1:$W$352,14,FALSE)/100))</f>
        <v>0</v>
      </c>
      <c r="N102" s="35">
        <f>IF(VLOOKUP(D102,'Physically Restrained'!$A$1:$W$352,16,FALSE) = "*","*",IF(VLOOKUP(D102,'Physically Restrained'!$A$1:$W$352,16,FALSE) = "---","---", VLOOKUP(D102,'Physically Restrained'!$A$1:$W$352,16,FALSE)/100))</f>
        <v>0</v>
      </c>
      <c r="O102" s="35">
        <f t="shared" si="59"/>
        <v>0</v>
      </c>
      <c r="P102" s="49" t="str">
        <f t="shared" si="49"/>
        <v>Y</v>
      </c>
      <c r="Q102" s="35">
        <f>IF(VLOOKUP(D102,'Falls with Major Injuries'!$A$1:$W$352,10,FALSE) = "*","*",IF(VLOOKUP(D102,'Falls with Major Injuries'!$A$1:$W$352,10,FALSE) = "---","---", VLOOKUP(D102,'Falls with Major Injuries'!$A$1:$W$352,10,FALSE)/100))</f>
        <v>0</v>
      </c>
      <c r="R102" s="35">
        <f>IF(VLOOKUP(D102,'Falls with Major Injuries'!$A$1:$W$352,12,FALSE) = "*","*",IF(VLOOKUP(D102,'Falls with Major Injuries'!$A$1:$W$352,12,FALSE) = "---","---", VLOOKUP(D102,'Falls with Major Injuries'!$A$1:$W$352,12,FALSE)/100))</f>
        <v>0</v>
      </c>
      <c r="S102" s="35">
        <f>IF(VLOOKUP(D102,'Falls with Major Injuries'!$A$1:$W$352,14,FALSE) = "*","*",IF(VLOOKUP(D102,'Falls with Major Injuries'!$A$1:$W$352,14,FALSE) = "---","---", VLOOKUP(D102,'Falls with Major Injuries'!$A$1:$W$352,14,FALSE)/100))</f>
        <v>0</v>
      </c>
      <c r="T102" s="35">
        <f>IF(VLOOKUP(D102,'Falls with Major Injuries'!$A$1:$W$352,16,FALSE) = "*","*",IF(VLOOKUP(D102,'Falls with Major Injuries'!$A$1:$W$352,16,FALSE) = "---","---", VLOOKUP(D102,'Falls with Major Injuries'!$A$1:$W$352,16,FALSE)/100))</f>
        <v>0</v>
      </c>
      <c r="U102" s="35">
        <f t="shared" si="60"/>
        <v>0</v>
      </c>
      <c r="V102" s="49" t="str">
        <f t="shared" si="50"/>
        <v>Y</v>
      </c>
      <c r="W102" s="35">
        <f>IF(VLOOKUP(D102,'Antipsychotic Meds'!$A$1:$W$352,10,FALSE) = "*","*",IF(VLOOKUP(D102,'Antipsychotic Meds'!$A$1:$W$352,10,FALSE) = "---","---", VLOOKUP(D102,'Antipsychotic Meds'!$A$1:$W$352,10,FALSE)/100))</f>
        <v>0</v>
      </c>
      <c r="X102" s="35">
        <f>IF(VLOOKUP(D102,'Antipsychotic Meds'!$A$1:$W$352,12,FALSE) = "*","*",IF(VLOOKUP(D102,'Antipsychotic Meds'!$A$1:$W$352,12,FALSE) = "---","---", VLOOKUP(D102,'Antipsychotic Meds'!$A$1:$W$352,12,FALSE)/100))</f>
        <v>0</v>
      </c>
      <c r="Y102" s="35">
        <f>IF(VLOOKUP(D102,'Antipsychotic Meds'!$A$1:$W$352,14,FALSE) = "*","*",IF(VLOOKUP(D102,'Antipsychotic Meds'!$A$1:$W$352,14,FALSE) = "---","---", VLOOKUP(D102,'Antipsychotic Meds'!$A$1:$W$352,14,FALSE)/100))</f>
        <v>0</v>
      </c>
      <c r="Z102" s="35">
        <f>IF(VLOOKUP(D102,'Antipsychotic Meds'!$A$1:$W$352,16,FALSE) = "*","*",IF(VLOOKUP(D102,'Antipsychotic Meds'!$A$1:$W$352,16,FALSE) = "---","---", VLOOKUP(D102,'Antipsychotic Meds'!$A$1:$W$352,16,FALSE)/100))</f>
        <v>0</v>
      </c>
      <c r="AA102" s="35">
        <f t="shared" si="61"/>
        <v>0</v>
      </c>
      <c r="AB102" s="49" t="str">
        <f t="shared" si="51"/>
        <v>Y</v>
      </c>
      <c r="AC102" s="35" t="str">
        <f>IF(VLOOKUP(D102,'Pressure Ulcers'!$A$1:$W$352,10,FALSE) = "*","*",IF(VLOOKUP(D102,'Pressure Ulcers'!$A$1:$W$352,10,FALSE) = "---","---", VLOOKUP(D102,'Pressure Ulcers'!$A$1:$W$352,10,FALSE)/100))</f>
        <v>*</v>
      </c>
      <c r="AD102" s="35" t="str">
        <f>IF(VLOOKUP(D102,'Pressure Ulcers'!$A$1:$W$352,12,FALSE) = "*","*",IF(VLOOKUP(D102,'Pressure Ulcers'!$A$1:$W$352,12,FALSE) = "---","---", VLOOKUP(D102,'Pressure Ulcers'!$A$1:$W$352,12,FALSE)/100))</f>
        <v>*</v>
      </c>
      <c r="AE102" s="35" t="str">
        <f>IF(VLOOKUP(D102,'Pressure Ulcers'!$A$1:$W$352,14,FALSE) = "*","*",IF(VLOOKUP(D102,'Pressure Ulcers'!$A$1:$W$352,14,FALSE) = "---","---", VLOOKUP(D102,'Pressure Ulcers'!$A$1:$W$352,14,FALSE)/100))</f>
        <v>*</v>
      </c>
      <c r="AF102" s="35" t="str">
        <f>IF(VLOOKUP(D102,'Pressure Ulcers'!$A$1:$W$352,16,FALSE) = "*","*",IF(VLOOKUP(D102,'Pressure Ulcers'!$A$1:$W$352,16,FALSE) = "---","---", VLOOKUP(D102,'Pressure Ulcers'!$A$1:$W$352,16,FALSE)/100))</f>
        <v>*</v>
      </c>
      <c r="AG102" s="35" t="str">
        <f t="shared" si="62"/>
        <v>*</v>
      </c>
      <c r="AH102" s="49" t="s">
        <v>662</v>
      </c>
      <c r="AI102" s="35" t="str">
        <f>IF(VLOOKUP(D102,Influenza!$A$1:$W$352,10,FALSE) = "*","*",IF(VLOOKUP(D102,Influenza!$A$1:$W$352,10,FALSE) = "---","---", VLOOKUP(D102,Influenza!$A$1:$W$352,10,FALSE)/100))</f>
        <v>*</v>
      </c>
      <c r="AJ102" s="35" t="str">
        <f>IF(VLOOKUP(D102,Influenza!$A$1:$W$352,12,FALSE) = "*","*",IF(VLOOKUP(D102,Influenza!$A$1:$W$352,12,FALSE) = "---","---", VLOOKUP(D102,Influenza!$A$1:$W$352,12,FALSE)/100))</f>
        <v>*</v>
      </c>
      <c r="AK102" s="35">
        <f>IF(VLOOKUP(D102,Influenza!$A$1:$W$352,14,FALSE) = "*","*",IF(VLOOKUP(D102,Influenza!$A$1:$W$352,14,FALSE) = "---","---", VLOOKUP(D102,Influenza!$A$1:$W$352,14,FALSE)/100))</f>
        <v>0.95238095</v>
      </c>
      <c r="AL102" s="35">
        <f>IF(VLOOKUP(D102,Influenza!$A$1:$W$352,16,FALSE) = "*","*",IF(VLOOKUP(D102,Influenza!$A$1:$W$352,16,FALSE) = "---","---", VLOOKUP(D102,Influenza!$A$1:$W$352,16,FALSE)/100))</f>
        <v>0.95238095</v>
      </c>
      <c r="AM102" s="35">
        <f t="shared" si="63"/>
        <v>0.95238095</v>
      </c>
      <c r="AN102" s="49" t="str">
        <f t="shared" si="53"/>
        <v>N</v>
      </c>
      <c r="AO102" s="35" t="str">
        <f>IF(VLOOKUP(D102,'hospitalizations per 1000'!$A$1:$Q$352,10,FALSE) = "*","*",IF(VLOOKUP(D102,'hospitalizations per 1000'!$A$1:$Q$352,10,FALSE) = "---","---", VLOOKUP(D102,'hospitalizations per 1000'!$A$1:$Q$352,10,FALSE)/100))</f>
        <v>*</v>
      </c>
      <c r="AP102" s="43" t="s">
        <v>662</v>
      </c>
      <c r="AQ102" s="50" t="s">
        <v>1571</v>
      </c>
      <c r="AR102" s="50" t="s">
        <v>1573</v>
      </c>
      <c r="AS102" s="49" t="s">
        <v>662</v>
      </c>
      <c r="AT102" s="97" t="s">
        <v>1680</v>
      </c>
    </row>
    <row r="103" spans="1:46" s="39" customFormat="1" x14ac:dyDescent="0.3">
      <c r="A103" s="19">
        <f t="shared" si="58"/>
        <v>98</v>
      </c>
      <c r="B103" s="79" t="s">
        <v>335</v>
      </c>
      <c r="C103" s="80"/>
      <c r="D103" s="81">
        <v>315376</v>
      </c>
      <c r="E103" s="82" t="s">
        <v>1636</v>
      </c>
      <c r="F103" s="54" t="s">
        <v>1557</v>
      </c>
      <c r="G103" s="54" t="e">
        <f>IF(COUNTIF(#REF!,"SFF Candidate")&gt;=1,"Y",
IF(COUNTIF(#REF!,"SFF")&gt;=1,"Y","N"))</f>
        <v>#REF!</v>
      </c>
      <c r="H103" s="48" t="e">
        <f>IF(OR(#REF!=1,#REF!= 1,#REF!=
1,#REF!= 1,#REF!=
1,#REF!= 1,#REF!=
1,#REF!= 1,#REF!=
1,#REF!= 1,#REF!=
1,#REF!= 1),"Y","N")</f>
        <v>#REF!</v>
      </c>
      <c r="I103" s="73" t="s">
        <v>1557</v>
      </c>
      <c r="J103" s="54" t="s">
        <v>1571</v>
      </c>
      <c r="K103" s="35">
        <f>IF(VLOOKUP(D103,'Physically Restrained'!$A$1:$W$352,10,FALSE) = "*","*",IF(VLOOKUP(D103,'Physically Restrained'!$A$1:$W$352,10,FALSE) = "---","---", VLOOKUP(D103,'Physically Restrained'!$A$1:$W$352,10,FALSE)/100))</f>
        <v>0</v>
      </c>
      <c r="L103" s="35">
        <f>IF(VLOOKUP(D103,'Physically Restrained'!$A$1:$W$352,12,FALSE) = "*","*",IF(VLOOKUP(D103,'Physically Restrained'!$A$1:$W$352,12,FALSE) = "---","---", VLOOKUP(D103,'Physically Restrained'!$A$1:$W$352,12,FALSE)/100))</f>
        <v>0</v>
      </c>
      <c r="M103" s="35">
        <f>IF(VLOOKUP(D103,'Physically Restrained'!$A$1:$W$352,14,FALSE) = "*","*",IF(VLOOKUP(D103,'Physically Restrained'!$A$1:$W$352,14,FALSE) = "---","---", VLOOKUP(D103,'Physically Restrained'!$A$1:$W$352,14,FALSE)/100))</f>
        <v>0</v>
      </c>
      <c r="N103" s="35">
        <f>IF(VLOOKUP(D103,'Physically Restrained'!$A$1:$W$352,16,FALSE) = "*","*",IF(VLOOKUP(D103,'Physically Restrained'!$A$1:$W$352,16,FALSE) = "---","---", VLOOKUP(D103,'Physically Restrained'!$A$1:$W$352,16,FALSE)/100))</f>
        <v>0</v>
      </c>
      <c r="O103" s="35">
        <f t="shared" si="59"/>
        <v>0</v>
      </c>
      <c r="P103" s="49" t="str">
        <f t="shared" si="49"/>
        <v>Y</v>
      </c>
      <c r="Q103" s="35">
        <f>IF(VLOOKUP(D103,'Falls with Major Injuries'!$A$1:$W$352,10,FALSE) = "*","*",IF(VLOOKUP(D103,'Falls with Major Injuries'!$A$1:$W$352,10,FALSE) = "---","---", VLOOKUP(D103,'Falls with Major Injuries'!$A$1:$W$352,10,FALSE)/100))</f>
        <v>4.3478299999999998E-2</v>
      </c>
      <c r="R103" s="35">
        <f>IF(VLOOKUP(D103,'Falls with Major Injuries'!$A$1:$W$352,12,FALSE) = "*","*",IF(VLOOKUP(D103,'Falls with Major Injuries'!$A$1:$W$352,12,FALSE) = "---","---", VLOOKUP(D103,'Falls with Major Injuries'!$A$1:$W$352,12,FALSE)/100))</f>
        <v>3.6082499999999997E-2</v>
      </c>
      <c r="S103" s="35">
        <f>IF(VLOOKUP(D103,'Falls with Major Injuries'!$A$1:$W$352,14,FALSE) = "*","*",IF(VLOOKUP(D103,'Falls with Major Injuries'!$A$1:$W$352,14,FALSE) = "---","---", VLOOKUP(D103,'Falls with Major Injuries'!$A$1:$W$352,14,FALSE)/100))</f>
        <v>4.9751200000000002E-2</v>
      </c>
      <c r="T103" s="35">
        <f>IF(VLOOKUP(D103,'Falls with Major Injuries'!$A$1:$W$352,16,FALSE) = "*","*",IF(VLOOKUP(D103,'Falls with Major Injuries'!$A$1:$W$352,16,FALSE) = "---","---", VLOOKUP(D103,'Falls with Major Injuries'!$A$1:$W$352,16,FALSE)/100))</f>
        <v>5.0505099999999997E-2</v>
      </c>
      <c r="U103" s="35">
        <f t="shared" si="60"/>
        <v>4.4954274999999995E-2</v>
      </c>
      <c r="V103" s="49" t="str">
        <f t="shared" si="50"/>
        <v>N</v>
      </c>
      <c r="W103" s="35">
        <f>IF(VLOOKUP(D103,'Antipsychotic Meds'!$A$1:$W$352,10,FALSE) = "*","*",IF(VLOOKUP(D103,'Antipsychotic Meds'!$A$1:$W$352,10,FALSE) = "---","---", VLOOKUP(D103,'Antipsychotic Meds'!$A$1:$W$352,10,FALSE)/100))</f>
        <v>0.2371134</v>
      </c>
      <c r="X103" s="35">
        <f>IF(VLOOKUP(D103,'Antipsychotic Meds'!$A$1:$W$352,12,FALSE) = "*","*",IF(VLOOKUP(D103,'Antipsychotic Meds'!$A$1:$W$352,12,FALSE) = "---","---", VLOOKUP(D103,'Antipsychotic Meds'!$A$1:$W$352,12,FALSE)/100))</f>
        <v>0.20111730000000003</v>
      </c>
      <c r="Y103" s="35">
        <f>IF(VLOOKUP(D103,'Antipsychotic Meds'!$A$1:$W$352,14,FALSE) = "*","*",IF(VLOOKUP(D103,'Antipsychotic Meds'!$A$1:$W$352,14,FALSE) = "---","---", VLOOKUP(D103,'Antipsychotic Meds'!$A$1:$W$352,14,FALSE)/100))</f>
        <v>0.16315789999999999</v>
      </c>
      <c r="Z103" s="35">
        <f>IF(VLOOKUP(D103,'Antipsychotic Meds'!$A$1:$W$352,16,FALSE) = "*","*",IF(VLOOKUP(D103,'Antipsychotic Meds'!$A$1:$W$352,16,FALSE) = "---","---", VLOOKUP(D103,'Antipsychotic Meds'!$A$1:$W$352,16,FALSE)/100))</f>
        <v>0.17647060000000001</v>
      </c>
      <c r="AA103" s="35">
        <f t="shared" si="61"/>
        <v>0.19446480000000002</v>
      </c>
      <c r="AB103" s="49" t="str">
        <f t="shared" si="51"/>
        <v>N</v>
      </c>
      <c r="AC103" s="35">
        <f>IF(VLOOKUP(D103,'Pressure Ulcers'!$A$1:$W$352,10,FALSE) = "*","*",IF(VLOOKUP(D103,'Pressure Ulcers'!$A$1:$W$352,10,FALSE) = "---","---", VLOOKUP(D103,'Pressure Ulcers'!$A$1:$W$352,10,FALSE)/100))</f>
        <v>9.0909099999999993E-2</v>
      </c>
      <c r="AD103" s="35">
        <f>IF(VLOOKUP(D103,'Pressure Ulcers'!$A$1:$W$352,12,FALSE) = "*","*",IF(VLOOKUP(D103,'Pressure Ulcers'!$A$1:$W$352,12,FALSE) = "---","---", VLOOKUP(D103,'Pressure Ulcers'!$A$1:$W$352,12,FALSE)/100))</f>
        <v>0.1027397</v>
      </c>
      <c r="AE103" s="35">
        <f>IF(VLOOKUP(D103,'Pressure Ulcers'!$A$1:$W$352,14,FALSE) = "*","*",IF(VLOOKUP(D103,'Pressure Ulcers'!$A$1:$W$352,14,FALSE) = "---","---", VLOOKUP(D103,'Pressure Ulcers'!$A$1:$W$352,14,FALSE)/100))</f>
        <v>9.2105300000000001E-2</v>
      </c>
      <c r="AF103" s="35">
        <f>IF(VLOOKUP(D103,'Pressure Ulcers'!$A$1:$W$352,16,FALSE) = "*","*",IF(VLOOKUP(D103,'Pressure Ulcers'!$A$1:$W$352,16,FALSE) = "---","---", VLOOKUP(D103,'Pressure Ulcers'!$A$1:$W$352,16,FALSE)/100))</f>
        <v>9.86842E-2</v>
      </c>
      <c r="AG103" s="35">
        <f t="shared" si="62"/>
        <v>9.6109575000000003E-2</v>
      </c>
      <c r="AH103" s="49" t="str">
        <f>IF(AG103="*","*",IF(AG103="---","---",IF(AG103&lt;AG$1,"Y","N")))</f>
        <v>N</v>
      </c>
      <c r="AI103" s="35">
        <f>IF(VLOOKUP(D103,Influenza!$A$1:$W$352,10,FALSE) = "*","*",IF(VLOOKUP(D103,Influenza!$A$1:$W$352,10,FALSE) = "---","---", VLOOKUP(D103,Influenza!$A$1:$W$352,10,FALSE)/100))</f>
        <v>0.98453608000000004</v>
      </c>
      <c r="AJ103" s="35">
        <f>IF(VLOOKUP(D103,Influenza!$A$1:$W$352,12,FALSE) = "*","*",IF(VLOOKUP(D103,Influenza!$A$1:$W$352,12,FALSE) = "---","---", VLOOKUP(D103,Influenza!$A$1:$W$352,12,FALSE)/100))</f>
        <v>0.98453608000000004</v>
      </c>
      <c r="AK103" s="35">
        <f>IF(VLOOKUP(D103,Influenza!$A$1:$W$352,14,FALSE) = "*","*",IF(VLOOKUP(D103,Influenza!$A$1:$W$352,14,FALSE) = "---","---", VLOOKUP(D103,Influenza!$A$1:$W$352,14,FALSE)/100))</f>
        <v>0.98557692000000008</v>
      </c>
      <c r="AL103" s="35">
        <f>IF(VLOOKUP(D103,Influenza!$A$1:$W$352,16,FALSE) = "*","*",IF(VLOOKUP(D103,Influenza!$A$1:$W$352,16,FALSE) = "---","---", VLOOKUP(D103,Influenza!$A$1:$W$352,16,FALSE)/100))</f>
        <v>0.98557692000000008</v>
      </c>
      <c r="AM103" s="35">
        <f t="shared" si="63"/>
        <v>0.98505650000000011</v>
      </c>
      <c r="AN103" s="49" t="str">
        <f t="shared" si="53"/>
        <v>Y</v>
      </c>
      <c r="AO103" s="35">
        <f>IF(VLOOKUP(D103,'hospitalizations per 1000'!$A$1:$Q$352,10,FALSE) = "*","*",IF(VLOOKUP(D103,'hospitalizations per 1000'!$A$1:$Q$352,10,FALSE) = "---","---", VLOOKUP(D103,'hospitalizations per 1000'!$A$1:$Q$352,10,FALSE)/100))</f>
        <v>7.1731699999999995E-3</v>
      </c>
      <c r="AP103" s="43" t="str">
        <f>IF(AO103="*","*",IF(AO103="---","---",IF(AO103&lt;AO$1,"Y","N")))</f>
        <v>Y</v>
      </c>
      <c r="AQ103" s="50" t="s">
        <v>1570</v>
      </c>
      <c r="AR103" s="50">
        <v>0.95500000000000007</v>
      </c>
      <c r="AS103" s="49" t="str">
        <f>IF(AR103="NS","NS",IF(AR103&gt;AR$1,"Y","N"))</f>
        <v>Y</v>
      </c>
      <c r="AT103" s="97" t="s">
        <v>1680</v>
      </c>
    </row>
    <row r="104" spans="1:46" s="39" customFormat="1" x14ac:dyDescent="0.3">
      <c r="A104" s="19">
        <f t="shared" si="58"/>
        <v>99</v>
      </c>
      <c r="B104" s="79" t="s">
        <v>1635</v>
      </c>
      <c r="C104" s="80"/>
      <c r="D104" s="81">
        <v>315376</v>
      </c>
      <c r="E104" s="82" t="s">
        <v>47</v>
      </c>
      <c r="F104" s="54" t="s">
        <v>1557</v>
      </c>
      <c r="G104" s="54" t="e">
        <f>IF(COUNTIF(#REF!,"SFF Candidate")&gt;=1,"Y",
IF(COUNTIF(#REF!,"SFF")&gt;=1,"Y","N"))</f>
        <v>#REF!</v>
      </c>
      <c r="H104" s="48" t="e">
        <f>IF(OR(#REF!=1,#REF!= 1,#REF!=
1,#REF!= 1,#REF!=
1,#REF!= 1,#REF!=
1,#REF!= 1,#REF!=
1,#REF!= 1,#REF!=
1,#REF!= 1),"Y","N")</f>
        <v>#REF!</v>
      </c>
      <c r="I104" s="73" t="s">
        <v>1557</v>
      </c>
      <c r="J104" s="54" t="s">
        <v>1571</v>
      </c>
      <c r="K104" s="35">
        <f>IF(VLOOKUP(D104,'Physically Restrained'!$A$1:$W$352,10,FALSE) = "*","*",IF(VLOOKUP(D104,'Physically Restrained'!$A$1:$W$352,10,FALSE) = "---","---", VLOOKUP(D104,'Physically Restrained'!$A$1:$W$352,10,FALSE)/100))</f>
        <v>0</v>
      </c>
      <c r="L104" s="35">
        <f>IF(VLOOKUP(D104,'Physically Restrained'!$A$1:$W$352,12,FALSE) = "*","*",IF(VLOOKUP(D104,'Physically Restrained'!$A$1:$W$352,12,FALSE) = "---","---", VLOOKUP(D104,'Physically Restrained'!$A$1:$W$352,12,FALSE)/100))</f>
        <v>0</v>
      </c>
      <c r="M104" s="35">
        <f>IF(VLOOKUP(D104,'Physically Restrained'!$A$1:$W$352,14,FALSE) = "*","*",IF(VLOOKUP(D104,'Physically Restrained'!$A$1:$W$352,14,FALSE) = "---","---", VLOOKUP(D104,'Physically Restrained'!$A$1:$W$352,14,FALSE)/100))</f>
        <v>0</v>
      </c>
      <c r="N104" s="35">
        <f>IF(VLOOKUP(D104,'Physically Restrained'!$A$1:$W$352,16,FALSE) = "*","*",IF(VLOOKUP(D104,'Physically Restrained'!$A$1:$W$352,16,FALSE) = "---","---", VLOOKUP(D104,'Physically Restrained'!$A$1:$W$352,16,FALSE)/100))</f>
        <v>0</v>
      </c>
      <c r="O104" s="35">
        <f t="shared" si="59"/>
        <v>0</v>
      </c>
      <c r="P104" s="49" t="str">
        <f t="shared" si="49"/>
        <v>Y</v>
      </c>
      <c r="Q104" s="35">
        <f>IF(VLOOKUP(D104,'Falls with Major Injuries'!$A$1:$W$352,10,FALSE) = "*","*",IF(VLOOKUP(D104,'Falls with Major Injuries'!$A$1:$W$352,10,FALSE) = "---","---", VLOOKUP(D104,'Falls with Major Injuries'!$A$1:$W$352,10,FALSE)/100))</f>
        <v>4.3478299999999998E-2</v>
      </c>
      <c r="R104" s="35">
        <f>IF(VLOOKUP(D104,'Falls with Major Injuries'!$A$1:$W$352,12,FALSE) = "*","*",IF(VLOOKUP(D104,'Falls with Major Injuries'!$A$1:$W$352,12,FALSE) = "---","---", VLOOKUP(D104,'Falls with Major Injuries'!$A$1:$W$352,12,FALSE)/100))</f>
        <v>3.6082499999999997E-2</v>
      </c>
      <c r="S104" s="35">
        <f>IF(VLOOKUP(D104,'Falls with Major Injuries'!$A$1:$W$352,14,FALSE) = "*","*",IF(VLOOKUP(D104,'Falls with Major Injuries'!$A$1:$W$352,14,FALSE) = "---","---", VLOOKUP(D104,'Falls with Major Injuries'!$A$1:$W$352,14,FALSE)/100))</f>
        <v>4.9751200000000002E-2</v>
      </c>
      <c r="T104" s="35">
        <f>IF(VLOOKUP(D104,'Falls with Major Injuries'!$A$1:$W$352,16,FALSE) = "*","*",IF(VLOOKUP(D104,'Falls with Major Injuries'!$A$1:$W$352,16,FALSE) = "---","---", VLOOKUP(D104,'Falls with Major Injuries'!$A$1:$W$352,16,FALSE)/100))</f>
        <v>5.0505099999999997E-2</v>
      </c>
      <c r="U104" s="35">
        <f t="shared" si="60"/>
        <v>4.4954274999999995E-2</v>
      </c>
      <c r="V104" s="49" t="str">
        <f t="shared" si="50"/>
        <v>N</v>
      </c>
      <c r="W104" s="35">
        <f>IF(VLOOKUP(D104,'Antipsychotic Meds'!$A$1:$W$352,10,FALSE) = "*","*",IF(VLOOKUP(D104,'Antipsychotic Meds'!$A$1:$W$352,10,FALSE) = "---","---", VLOOKUP(D104,'Antipsychotic Meds'!$A$1:$W$352,10,FALSE)/100))</f>
        <v>0.2371134</v>
      </c>
      <c r="X104" s="35">
        <f>IF(VLOOKUP(D104,'Antipsychotic Meds'!$A$1:$W$352,12,FALSE) = "*","*",IF(VLOOKUP(D104,'Antipsychotic Meds'!$A$1:$W$352,12,FALSE) = "---","---", VLOOKUP(D104,'Antipsychotic Meds'!$A$1:$W$352,12,FALSE)/100))</f>
        <v>0.20111730000000003</v>
      </c>
      <c r="Y104" s="35">
        <f>IF(VLOOKUP(D104,'Antipsychotic Meds'!$A$1:$W$352,14,FALSE) = "*","*",IF(VLOOKUP(D104,'Antipsychotic Meds'!$A$1:$W$352,14,FALSE) = "---","---", VLOOKUP(D104,'Antipsychotic Meds'!$A$1:$W$352,14,FALSE)/100))</f>
        <v>0.16315789999999999</v>
      </c>
      <c r="Z104" s="35">
        <f>IF(VLOOKUP(D104,'Antipsychotic Meds'!$A$1:$W$352,16,FALSE) = "*","*",IF(VLOOKUP(D104,'Antipsychotic Meds'!$A$1:$W$352,16,FALSE) = "---","---", VLOOKUP(D104,'Antipsychotic Meds'!$A$1:$W$352,16,FALSE)/100))</f>
        <v>0.17647060000000001</v>
      </c>
      <c r="AA104" s="35">
        <f t="shared" si="61"/>
        <v>0.19446480000000002</v>
      </c>
      <c r="AB104" s="49" t="str">
        <f t="shared" si="51"/>
        <v>N</v>
      </c>
      <c r="AC104" s="35">
        <f>IF(VLOOKUP(D104,'Pressure Ulcers'!$A$1:$W$352,10,FALSE) = "*","*",IF(VLOOKUP(D104,'Pressure Ulcers'!$A$1:$W$352,10,FALSE) = "---","---", VLOOKUP(D104,'Pressure Ulcers'!$A$1:$W$352,10,FALSE)/100))</f>
        <v>9.0909099999999993E-2</v>
      </c>
      <c r="AD104" s="35">
        <f>IF(VLOOKUP(D104,'Pressure Ulcers'!$A$1:$W$352,12,FALSE) = "*","*",IF(VLOOKUP(D104,'Pressure Ulcers'!$A$1:$W$352,12,FALSE) = "---","---", VLOOKUP(D104,'Pressure Ulcers'!$A$1:$W$352,12,FALSE)/100))</f>
        <v>0.1027397</v>
      </c>
      <c r="AE104" s="35">
        <f>IF(VLOOKUP(D104,'Pressure Ulcers'!$A$1:$W$352,14,FALSE) = "*","*",IF(VLOOKUP(D104,'Pressure Ulcers'!$A$1:$W$352,14,FALSE) = "---","---", VLOOKUP(D104,'Pressure Ulcers'!$A$1:$W$352,14,FALSE)/100))</f>
        <v>9.2105300000000001E-2</v>
      </c>
      <c r="AF104" s="35">
        <f>IF(VLOOKUP(D104,'Pressure Ulcers'!$A$1:$W$352,16,FALSE) = "*","*",IF(VLOOKUP(D104,'Pressure Ulcers'!$A$1:$W$352,16,FALSE) = "---","---", VLOOKUP(D104,'Pressure Ulcers'!$A$1:$W$352,16,FALSE)/100))</f>
        <v>9.86842E-2</v>
      </c>
      <c r="AG104" s="35">
        <f t="shared" si="62"/>
        <v>9.6109575000000003E-2</v>
      </c>
      <c r="AH104" s="49" t="str">
        <f>IF(AG104="*","*",IF(AG104="---","---",IF(AG104&lt;AG$1,"Y","N")))</f>
        <v>N</v>
      </c>
      <c r="AI104" s="35">
        <f>IF(VLOOKUP(D104,Influenza!$A$1:$W$352,10,FALSE) = "*","*",IF(VLOOKUP(D104,Influenza!$A$1:$W$352,10,FALSE) = "---","---", VLOOKUP(D104,Influenza!$A$1:$W$352,10,FALSE)/100))</f>
        <v>0.98453608000000004</v>
      </c>
      <c r="AJ104" s="35">
        <f>IF(VLOOKUP(D104,Influenza!$A$1:$W$352,12,FALSE) = "*","*",IF(VLOOKUP(D104,Influenza!$A$1:$W$352,12,FALSE) = "---","---", VLOOKUP(D104,Influenza!$A$1:$W$352,12,FALSE)/100))</f>
        <v>0.98453608000000004</v>
      </c>
      <c r="AK104" s="35">
        <f>IF(VLOOKUP(D104,Influenza!$A$1:$W$352,14,FALSE) = "*","*",IF(VLOOKUP(D104,Influenza!$A$1:$W$352,14,FALSE) = "---","---", VLOOKUP(D104,Influenza!$A$1:$W$352,14,FALSE)/100))</f>
        <v>0.98557692000000008</v>
      </c>
      <c r="AL104" s="35">
        <f>IF(VLOOKUP(D104,Influenza!$A$1:$W$352,16,FALSE) = "*","*",IF(VLOOKUP(D104,Influenza!$A$1:$W$352,16,FALSE) = "---","---", VLOOKUP(D104,Influenza!$A$1:$W$352,16,FALSE)/100))</f>
        <v>0.98557692000000008</v>
      </c>
      <c r="AM104" s="35">
        <f t="shared" si="63"/>
        <v>0.98505650000000011</v>
      </c>
      <c r="AN104" s="49" t="str">
        <f t="shared" si="53"/>
        <v>Y</v>
      </c>
      <c r="AO104" s="35">
        <f>IF(VLOOKUP(D104,'hospitalizations per 1000'!$A$1:$Q$352,10,FALSE) = "*","*",IF(VLOOKUP(D104,'hospitalizations per 1000'!$A$1:$Q$352,10,FALSE) = "---","---", VLOOKUP(D104,'hospitalizations per 1000'!$A$1:$Q$352,10,FALSE)/100))</f>
        <v>7.1731699999999995E-3</v>
      </c>
      <c r="AP104" s="43" t="str">
        <f>IF(AO104="*","*",IF(AO104="---","---",IF(AO104&lt;AO$1,"Y","N")))</f>
        <v>Y</v>
      </c>
      <c r="AQ104" s="50" t="s">
        <v>1570</v>
      </c>
      <c r="AR104" s="50">
        <v>0.95500000000000007</v>
      </c>
      <c r="AS104" s="49" t="str">
        <f>IF(AR104="NS","NS",IF(AR104&gt;AR$1,"Y","N"))</f>
        <v>Y</v>
      </c>
      <c r="AT104" s="97" t="s">
        <v>1680</v>
      </c>
    </row>
    <row r="105" spans="1:46" x14ac:dyDescent="0.3">
      <c r="A105" s="19">
        <f t="shared" si="58"/>
        <v>100</v>
      </c>
      <c r="B105" s="52" t="s">
        <v>337</v>
      </c>
      <c r="C105" s="51"/>
      <c r="D105" s="56">
        <v>315341</v>
      </c>
      <c r="E105" s="59" t="s">
        <v>227</v>
      </c>
      <c r="F105" s="54" t="s">
        <v>1557</v>
      </c>
      <c r="G105" s="54" t="e">
        <f>IF(COUNTIF(#REF!,"SFF Candidate")&gt;=1,"Y",
IF(COUNTIF(#REF!,"SFF")&gt;=1,"Y","N"))</f>
        <v>#REF!</v>
      </c>
      <c r="H105" s="48" t="e">
        <f>IF(OR(#REF!=1,#REF!= 1,#REF!=
1,#REF!= 1,#REF!=
1,#REF!= 1,#REF!=
1,#REF!= 1,#REF!=
1,#REF!= 1,#REF!=
1,#REF!= 1),"Y","N")</f>
        <v>#REF!</v>
      </c>
      <c r="I105" s="48" t="s">
        <v>662</v>
      </c>
      <c r="J105" s="54" t="s">
        <v>1571</v>
      </c>
      <c r="K105" s="35">
        <f>IF(VLOOKUP(D105,'Physically Restrained'!$A$1:$W$352,10,FALSE) = "*","*",IF(VLOOKUP(D105,'Physically Restrained'!$A$1:$W$352,10,FALSE) = "---","---", VLOOKUP(D105,'Physically Restrained'!$A$1:$W$352,10,FALSE)/100))</f>
        <v>1.51515E-2</v>
      </c>
      <c r="L105" s="35">
        <f>IF(VLOOKUP(D105,'Physically Restrained'!$A$1:$W$352,12,FALSE) = "*","*",IF(VLOOKUP(D105,'Physically Restrained'!$A$1:$W$352,12,FALSE) = "---","---", VLOOKUP(D105,'Physically Restrained'!$A$1:$W$352,12,FALSE)/100))</f>
        <v>1.5625E-2</v>
      </c>
      <c r="M105" s="35">
        <f>IF(VLOOKUP(D105,'Physically Restrained'!$A$1:$W$352,14,FALSE) = "*","*",IF(VLOOKUP(D105,'Physically Restrained'!$A$1:$W$352,14,FALSE) = "---","---", VLOOKUP(D105,'Physically Restrained'!$A$1:$W$352,14,FALSE)/100))</f>
        <v>1.6949200000000001E-2</v>
      </c>
      <c r="N105" s="35">
        <f>IF(VLOOKUP(D105,'Physically Restrained'!$A$1:$W$352,16,FALSE) = "*","*",IF(VLOOKUP(D105,'Physically Restrained'!$A$1:$W$352,16,FALSE) = "---","---", VLOOKUP(D105,'Physically Restrained'!$A$1:$W$352,16,FALSE)/100))</f>
        <v>1.7857100000000001E-2</v>
      </c>
      <c r="O105" s="35">
        <f t="shared" si="59"/>
        <v>1.6395699999999999E-2</v>
      </c>
      <c r="P105" s="49" t="str">
        <f t="shared" si="49"/>
        <v>N</v>
      </c>
      <c r="Q105" s="35">
        <f>IF(VLOOKUP(D105,'Falls with Major Injuries'!$A$1:$W$352,10,FALSE) = "*","*",IF(VLOOKUP(D105,'Falls with Major Injuries'!$A$1:$W$352,10,FALSE) = "---","---", VLOOKUP(D105,'Falls with Major Injuries'!$A$1:$W$352,10,FALSE)/100))</f>
        <v>0</v>
      </c>
      <c r="R105" s="35">
        <f>IF(VLOOKUP(D105,'Falls with Major Injuries'!$A$1:$W$352,12,FALSE) = "*","*",IF(VLOOKUP(D105,'Falls with Major Injuries'!$A$1:$W$352,12,FALSE) = "---","---", VLOOKUP(D105,'Falls with Major Injuries'!$A$1:$W$352,12,FALSE)/100))</f>
        <v>0</v>
      </c>
      <c r="S105" s="35">
        <f>IF(VLOOKUP(D105,'Falls with Major Injuries'!$A$1:$W$352,14,FALSE) = "*","*",IF(VLOOKUP(D105,'Falls with Major Injuries'!$A$1:$W$352,14,FALSE) = "---","---", VLOOKUP(D105,'Falls with Major Injuries'!$A$1:$W$352,14,FALSE)/100))</f>
        <v>0</v>
      </c>
      <c r="T105" s="35">
        <f>IF(VLOOKUP(D105,'Falls with Major Injuries'!$A$1:$W$352,16,FALSE) = "*","*",IF(VLOOKUP(D105,'Falls with Major Injuries'!$A$1:$W$352,16,FALSE) = "---","---", VLOOKUP(D105,'Falls with Major Injuries'!$A$1:$W$352,16,FALSE)/100))</f>
        <v>1.7857100000000001E-2</v>
      </c>
      <c r="U105" s="35">
        <f t="shared" si="60"/>
        <v>4.4642750000000002E-3</v>
      </c>
      <c r="V105" s="49" t="str">
        <f t="shared" si="50"/>
        <v>Y</v>
      </c>
      <c r="W105" s="35">
        <f>IF(VLOOKUP(D105,'Antipsychotic Meds'!$A$1:$W$352,10,FALSE) = "*","*",IF(VLOOKUP(D105,'Antipsychotic Meds'!$A$1:$W$352,10,FALSE) = "---","---", VLOOKUP(D105,'Antipsychotic Meds'!$A$1:$W$352,10,FALSE)/100))</f>
        <v>0.13333329999999999</v>
      </c>
      <c r="X105" s="35">
        <f>IF(VLOOKUP(D105,'Antipsychotic Meds'!$A$1:$W$352,12,FALSE) = "*","*",IF(VLOOKUP(D105,'Antipsychotic Meds'!$A$1:$W$352,12,FALSE) = "---","---", VLOOKUP(D105,'Antipsychotic Meds'!$A$1:$W$352,12,FALSE)/100))</f>
        <v>0.1355932</v>
      </c>
      <c r="Y105" s="35">
        <f>IF(VLOOKUP(D105,'Antipsychotic Meds'!$A$1:$W$352,14,FALSE) = "*","*",IF(VLOOKUP(D105,'Antipsychotic Meds'!$A$1:$W$352,14,FALSE) = "---","---", VLOOKUP(D105,'Antipsychotic Meds'!$A$1:$W$352,14,FALSE)/100))</f>
        <v>0.1607143</v>
      </c>
      <c r="Z105" s="35">
        <f>IF(VLOOKUP(D105,'Antipsychotic Meds'!$A$1:$W$352,16,FALSE) = "*","*",IF(VLOOKUP(D105,'Antipsychotic Meds'!$A$1:$W$352,16,FALSE) = "---","---", VLOOKUP(D105,'Antipsychotic Meds'!$A$1:$W$352,16,FALSE)/100))</f>
        <v>7.5471700000000003E-2</v>
      </c>
      <c r="AA105" s="35">
        <f t="shared" si="61"/>
        <v>0.12627812499999999</v>
      </c>
      <c r="AB105" s="49" t="str">
        <f t="shared" si="51"/>
        <v>N</v>
      </c>
      <c r="AC105" s="35">
        <f>IF(VLOOKUP(D105,'Pressure Ulcers'!$A$1:$W$352,10,FALSE) = "*","*",IF(VLOOKUP(D105,'Pressure Ulcers'!$A$1:$W$352,10,FALSE) = "---","---", VLOOKUP(D105,'Pressure Ulcers'!$A$1:$W$352,10,FALSE)/100))</f>
        <v>0.15686269999999999</v>
      </c>
      <c r="AD105" s="35">
        <f>IF(VLOOKUP(D105,'Pressure Ulcers'!$A$1:$W$352,12,FALSE) = "*","*",IF(VLOOKUP(D105,'Pressure Ulcers'!$A$1:$W$352,12,FALSE) = "---","---", VLOOKUP(D105,'Pressure Ulcers'!$A$1:$W$352,12,FALSE)/100))</f>
        <v>0.1090909</v>
      </c>
      <c r="AE105" s="35">
        <f>IF(VLOOKUP(D105,'Pressure Ulcers'!$A$1:$W$352,14,FALSE) = "*","*",IF(VLOOKUP(D105,'Pressure Ulcers'!$A$1:$W$352,14,FALSE) = "---","---", VLOOKUP(D105,'Pressure Ulcers'!$A$1:$W$352,14,FALSE)/100))</f>
        <v>8.6956500000000006E-2</v>
      </c>
      <c r="AF105" s="35">
        <f>IF(VLOOKUP(D105,'Pressure Ulcers'!$A$1:$W$352,16,FALSE) = "*","*",IF(VLOOKUP(D105,'Pressure Ulcers'!$A$1:$W$352,16,FALSE) = "---","---", VLOOKUP(D105,'Pressure Ulcers'!$A$1:$W$352,16,FALSE)/100))</f>
        <v>6.3829799999999992E-2</v>
      </c>
      <c r="AG105" s="35">
        <f t="shared" si="62"/>
        <v>0.104184975</v>
      </c>
      <c r="AH105" s="49" t="str">
        <f>IF(AG105="*","*",IF(AG105="---","---",IF(AG105&lt;AG$1,"Y","N")))</f>
        <v>N</v>
      </c>
      <c r="AI105" s="35">
        <f>IF(VLOOKUP(D105,Influenza!$A$1:$W$352,10,FALSE) = "*","*",IF(VLOOKUP(D105,Influenza!$A$1:$W$352,10,FALSE) = "---","---", VLOOKUP(D105,Influenza!$A$1:$W$352,10,FALSE)/100))</f>
        <v>1</v>
      </c>
      <c r="AJ105" s="35">
        <f>IF(VLOOKUP(D105,Influenza!$A$1:$W$352,12,FALSE) = "*","*",IF(VLOOKUP(D105,Influenza!$A$1:$W$352,12,FALSE) = "---","---", VLOOKUP(D105,Influenza!$A$1:$W$352,12,FALSE)/100))</f>
        <v>1</v>
      </c>
      <c r="AK105" s="35">
        <f>IF(VLOOKUP(D105,Influenza!$A$1:$W$352,14,FALSE) = "*","*",IF(VLOOKUP(D105,Influenza!$A$1:$W$352,14,FALSE) = "---","---", VLOOKUP(D105,Influenza!$A$1:$W$352,14,FALSE)/100))</f>
        <v>0.98461538000000004</v>
      </c>
      <c r="AL105" s="35">
        <f>IF(VLOOKUP(D105,Influenza!$A$1:$W$352,16,FALSE) = "*","*",IF(VLOOKUP(D105,Influenza!$A$1:$W$352,16,FALSE) = "---","---", VLOOKUP(D105,Influenza!$A$1:$W$352,16,FALSE)/100))</f>
        <v>0.98461538000000004</v>
      </c>
      <c r="AM105" s="35">
        <f t="shared" si="63"/>
        <v>0.99230769000000008</v>
      </c>
      <c r="AN105" s="49" t="str">
        <f t="shared" si="53"/>
        <v>Y</v>
      </c>
      <c r="AO105" s="35">
        <f>IF(VLOOKUP(D105,'hospitalizations per 1000'!$A$1:$Q$352,10,FALSE) = "*","*",IF(VLOOKUP(D105,'hospitalizations per 1000'!$A$1:$Q$352,10,FALSE) = "---","---", VLOOKUP(D105,'hospitalizations per 1000'!$A$1:$Q$352,10,FALSE)/100))</f>
        <v>2.026242E-2</v>
      </c>
      <c r="AP105" s="35" t="str">
        <f>IF(AO105="*","*",IF(AO105="---","---",IF(AO105&lt;AO$1,"Y","N")))</f>
        <v>N</v>
      </c>
      <c r="AQ105" s="50" t="s">
        <v>1570</v>
      </c>
      <c r="AR105" s="50">
        <v>0.92999999999999994</v>
      </c>
      <c r="AS105" s="49" t="str">
        <f>IF(AR105="NS","NS",IF(AR105&gt;AR$1,"Y","N"))</f>
        <v>Y</v>
      </c>
      <c r="AT105" s="97" t="s">
        <v>1680</v>
      </c>
    </row>
    <row r="106" spans="1:46" x14ac:dyDescent="0.3">
      <c r="A106" s="19">
        <f t="shared" si="58"/>
        <v>101</v>
      </c>
      <c r="B106" s="52" t="s">
        <v>1585</v>
      </c>
      <c r="C106" s="51"/>
      <c r="D106" s="56">
        <v>315341</v>
      </c>
      <c r="E106" s="59">
        <v>6468217</v>
      </c>
      <c r="F106" s="54" t="s">
        <v>1557</v>
      </c>
      <c r="G106" s="54" t="e">
        <f>IF(COUNTIF(#REF!,"SFF Candidate")&gt;=1,"Y",
IF(COUNTIF(#REF!,"SFF")&gt;=1,"Y","N"))</f>
        <v>#REF!</v>
      </c>
      <c r="H106" s="48" t="e">
        <f>IF(OR(#REF!=1,#REF!= 1,#REF!=
1,#REF!= 1,#REF!=
1,#REF!= 1,#REF!=
1,#REF!= 1,#REF!=
1,#REF!= 1,#REF!=
1,#REF!= 1),"Y","N")</f>
        <v>#REF!</v>
      </c>
      <c r="I106" s="48" t="s">
        <v>662</v>
      </c>
      <c r="J106" s="54" t="s">
        <v>1571</v>
      </c>
      <c r="K106" s="35">
        <f>IF(VLOOKUP(D106,'Physically Restrained'!$A$1:$W$352,10,FALSE) = "*","*",IF(VLOOKUP(D106,'Physically Restrained'!$A$1:$W$352,10,FALSE) = "---","---", VLOOKUP(D106,'Physically Restrained'!$A$1:$W$352,10,FALSE)/100))</f>
        <v>1.51515E-2</v>
      </c>
      <c r="L106" s="35">
        <f>IF(VLOOKUP(D106,'Physically Restrained'!$A$1:$W$352,12,FALSE) = "*","*",IF(VLOOKUP(D106,'Physically Restrained'!$A$1:$W$352,12,FALSE) = "---","---", VLOOKUP(D106,'Physically Restrained'!$A$1:$W$352,12,FALSE)/100))</f>
        <v>1.5625E-2</v>
      </c>
      <c r="M106" s="35">
        <f>IF(VLOOKUP(D106,'Physically Restrained'!$A$1:$W$352,14,FALSE) = "*","*",IF(VLOOKUP(D106,'Physically Restrained'!$A$1:$W$352,14,FALSE) = "---","---", VLOOKUP(D106,'Physically Restrained'!$A$1:$W$352,14,FALSE)/100))</f>
        <v>1.6949200000000001E-2</v>
      </c>
      <c r="N106" s="35">
        <f>IF(VLOOKUP(D106,'Physically Restrained'!$A$1:$W$352,16,FALSE) = "*","*",IF(VLOOKUP(D106,'Physically Restrained'!$A$1:$W$352,16,FALSE) = "---","---", VLOOKUP(D106,'Physically Restrained'!$A$1:$W$352,16,FALSE)/100))</f>
        <v>1.7857100000000001E-2</v>
      </c>
      <c r="O106" s="35">
        <f t="shared" si="59"/>
        <v>1.6395699999999999E-2</v>
      </c>
      <c r="P106" s="49" t="str">
        <f t="shared" si="49"/>
        <v>N</v>
      </c>
      <c r="Q106" s="35">
        <f>IF(VLOOKUP(D106,'Falls with Major Injuries'!$A$1:$W$352,10,FALSE) = "*","*",IF(VLOOKUP(D106,'Falls with Major Injuries'!$A$1:$W$352,10,FALSE) = "---","---", VLOOKUP(D106,'Falls with Major Injuries'!$A$1:$W$352,10,FALSE)/100))</f>
        <v>0</v>
      </c>
      <c r="R106" s="35">
        <f>IF(VLOOKUP(D106,'Falls with Major Injuries'!$A$1:$W$352,12,FALSE) = "*","*",IF(VLOOKUP(D106,'Falls with Major Injuries'!$A$1:$W$352,12,FALSE) = "---","---", VLOOKUP(D106,'Falls with Major Injuries'!$A$1:$W$352,12,FALSE)/100))</f>
        <v>0</v>
      </c>
      <c r="S106" s="35">
        <f>IF(VLOOKUP(D106,'Falls with Major Injuries'!$A$1:$W$352,14,FALSE) = "*","*",IF(VLOOKUP(D106,'Falls with Major Injuries'!$A$1:$W$352,14,FALSE) = "---","---", VLOOKUP(D106,'Falls with Major Injuries'!$A$1:$W$352,14,FALSE)/100))</f>
        <v>0</v>
      </c>
      <c r="T106" s="35">
        <f>IF(VLOOKUP(D106,'Falls with Major Injuries'!$A$1:$W$352,16,FALSE) = "*","*",IF(VLOOKUP(D106,'Falls with Major Injuries'!$A$1:$W$352,16,FALSE) = "---","---", VLOOKUP(D106,'Falls with Major Injuries'!$A$1:$W$352,16,FALSE)/100))</f>
        <v>1.7857100000000001E-2</v>
      </c>
      <c r="U106" s="35">
        <f t="shared" si="60"/>
        <v>4.4642750000000002E-3</v>
      </c>
      <c r="V106" s="49" t="str">
        <f t="shared" si="50"/>
        <v>Y</v>
      </c>
      <c r="W106" s="35">
        <f>IF(VLOOKUP(D106,'Antipsychotic Meds'!$A$1:$W$352,10,FALSE) = "*","*",IF(VLOOKUP(D106,'Antipsychotic Meds'!$A$1:$W$352,10,FALSE) = "---","---", VLOOKUP(D106,'Antipsychotic Meds'!$A$1:$W$352,10,FALSE)/100))</f>
        <v>0.13333329999999999</v>
      </c>
      <c r="X106" s="35">
        <f>IF(VLOOKUP(D106,'Antipsychotic Meds'!$A$1:$W$352,12,FALSE) = "*","*",IF(VLOOKUP(D106,'Antipsychotic Meds'!$A$1:$W$352,12,FALSE) = "---","---", VLOOKUP(D106,'Antipsychotic Meds'!$A$1:$W$352,12,FALSE)/100))</f>
        <v>0.1355932</v>
      </c>
      <c r="Y106" s="35">
        <f>IF(VLOOKUP(D106,'Antipsychotic Meds'!$A$1:$W$352,14,FALSE) = "*","*",IF(VLOOKUP(D106,'Antipsychotic Meds'!$A$1:$W$352,14,FALSE) = "---","---", VLOOKUP(D106,'Antipsychotic Meds'!$A$1:$W$352,14,FALSE)/100))</f>
        <v>0.1607143</v>
      </c>
      <c r="Z106" s="35">
        <f>IF(VLOOKUP(D106,'Antipsychotic Meds'!$A$1:$W$352,16,FALSE) = "*","*",IF(VLOOKUP(D106,'Antipsychotic Meds'!$A$1:$W$352,16,FALSE) = "---","---", VLOOKUP(D106,'Antipsychotic Meds'!$A$1:$W$352,16,FALSE)/100))</f>
        <v>7.5471700000000003E-2</v>
      </c>
      <c r="AA106" s="35">
        <f t="shared" si="61"/>
        <v>0.12627812499999999</v>
      </c>
      <c r="AB106" s="49" t="str">
        <f t="shared" si="51"/>
        <v>N</v>
      </c>
      <c r="AC106" s="35">
        <f>IF(VLOOKUP(D106,'Pressure Ulcers'!$A$1:$W$352,10,FALSE) = "*","*",IF(VLOOKUP(D106,'Pressure Ulcers'!$A$1:$W$352,10,FALSE) = "---","---", VLOOKUP(D106,'Pressure Ulcers'!$A$1:$W$352,10,FALSE)/100))</f>
        <v>0.15686269999999999</v>
      </c>
      <c r="AD106" s="35">
        <f>IF(VLOOKUP(D106,'Pressure Ulcers'!$A$1:$W$352,12,FALSE) = "*","*",IF(VLOOKUP(D106,'Pressure Ulcers'!$A$1:$W$352,12,FALSE) = "---","---", VLOOKUP(D106,'Pressure Ulcers'!$A$1:$W$352,12,FALSE)/100))</f>
        <v>0.1090909</v>
      </c>
      <c r="AE106" s="35">
        <f>IF(VLOOKUP(D106,'Pressure Ulcers'!$A$1:$W$352,14,FALSE) = "*","*",IF(VLOOKUP(D106,'Pressure Ulcers'!$A$1:$W$352,14,FALSE) = "---","---", VLOOKUP(D106,'Pressure Ulcers'!$A$1:$W$352,14,FALSE)/100))</f>
        <v>8.6956500000000006E-2</v>
      </c>
      <c r="AF106" s="35">
        <f>IF(VLOOKUP(D106,'Pressure Ulcers'!$A$1:$W$352,16,FALSE) = "*","*",IF(VLOOKUP(D106,'Pressure Ulcers'!$A$1:$W$352,16,FALSE) = "---","---", VLOOKUP(D106,'Pressure Ulcers'!$A$1:$W$352,16,FALSE)/100))</f>
        <v>6.3829799999999992E-2</v>
      </c>
      <c r="AG106" s="35">
        <f t="shared" si="62"/>
        <v>0.104184975</v>
      </c>
      <c r="AH106" s="49" t="str">
        <f>IF(AG106="*","*",IF(AG106="---","---",IF(AG106&lt;AG$1,"Y","N")))</f>
        <v>N</v>
      </c>
      <c r="AI106" s="35">
        <f>IF(VLOOKUP(D106,Influenza!$A$1:$W$352,10,FALSE) = "*","*",IF(VLOOKUP(D106,Influenza!$A$1:$W$352,10,FALSE) = "---","---", VLOOKUP(D106,Influenza!$A$1:$W$352,10,FALSE)/100))</f>
        <v>1</v>
      </c>
      <c r="AJ106" s="35">
        <f>IF(VLOOKUP(D106,Influenza!$A$1:$W$352,12,FALSE) = "*","*",IF(VLOOKUP(D106,Influenza!$A$1:$W$352,12,FALSE) = "---","---", VLOOKUP(D106,Influenza!$A$1:$W$352,12,FALSE)/100))</f>
        <v>1</v>
      </c>
      <c r="AK106" s="35">
        <f>IF(VLOOKUP(D106,Influenza!$A$1:$W$352,14,FALSE) = "*","*",IF(VLOOKUP(D106,Influenza!$A$1:$W$352,14,FALSE) = "---","---", VLOOKUP(D106,Influenza!$A$1:$W$352,14,FALSE)/100))</f>
        <v>0.98461538000000004</v>
      </c>
      <c r="AL106" s="35">
        <f>IF(VLOOKUP(D106,Influenza!$A$1:$W$352,16,FALSE) = "*","*",IF(VLOOKUP(D106,Influenza!$A$1:$W$352,16,FALSE) = "---","---", VLOOKUP(D106,Influenza!$A$1:$W$352,16,FALSE)/100))</f>
        <v>0.98461538000000004</v>
      </c>
      <c r="AM106" s="35">
        <f t="shared" si="63"/>
        <v>0.99230769000000008</v>
      </c>
      <c r="AN106" s="49" t="str">
        <f t="shared" si="53"/>
        <v>Y</v>
      </c>
      <c r="AO106" s="35">
        <f>IF(VLOOKUP(D106,'hospitalizations per 1000'!$A$1:$Q$352,10,FALSE) = "*","*",IF(VLOOKUP(D106,'hospitalizations per 1000'!$A$1:$Q$352,10,FALSE) = "---","---", VLOOKUP(D106,'hospitalizations per 1000'!$A$1:$Q$352,10,FALSE)/100))</f>
        <v>2.026242E-2</v>
      </c>
      <c r="AP106" s="35" t="str">
        <f>IF(AO106="*","*",IF(AO106="---","---",IF(AO106&lt;AO$1,"Y","N")))</f>
        <v>N</v>
      </c>
      <c r="AQ106" s="50" t="s">
        <v>1570</v>
      </c>
      <c r="AR106" s="50">
        <v>0.92999999999999994</v>
      </c>
      <c r="AS106" s="49" t="str">
        <f>IF(AR106="NS","NS",IF(AR106&gt;AR$1,"Y","N"))</f>
        <v>Y</v>
      </c>
      <c r="AT106" s="97" t="s">
        <v>1680</v>
      </c>
    </row>
    <row r="107" spans="1:46" ht="28.8" x14ac:dyDescent="0.3">
      <c r="A107" s="19">
        <f t="shared" si="58"/>
        <v>102</v>
      </c>
      <c r="B107" s="52" t="s">
        <v>1637</v>
      </c>
      <c r="C107" s="51"/>
      <c r="D107" s="56">
        <v>315113</v>
      </c>
      <c r="E107" s="59" t="s">
        <v>172</v>
      </c>
      <c r="F107" s="54" t="s">
        <v>1557</v>
      </c>
      <c r="G107" s="54" t="e">
        <f>IF(COUNTIF(#REF!,"SFF Candidate")&gt;=1,"Y",
IF(COUNTIF(#REF!,"SFF")&gt;=1,"Y","N"))</f>
        <v>#REF!</v>
      </c>
      <c r="H107" s="48" t="e">
        <f>IF(OR(#REF!=1,#REF!= 1,#REF!=
1,#REF!= 1,#REF!=
1,#REF!= 1,#REF!=
1,#REF!= 1,#REF!=
1,#REF!= 1,#REF!=
1,#REF!= 1),"Y","N")</f>
        <v>#REF!</v>
      </c>
      <c r="I107" s="48" t="s">
        <v>662</v>
      </c>
      <c r="J107" s="54" t="s">
        <v>1570</v>
      </c>
      <c r="K107" s="35">
        <f>IF(VLOOKUP(D107,'Physically Restrained'!$A$1:$W$352,10,FALSE) = "*","*",IF(VLOOKUP(D107,'Physically Restrained'!$A$1:$W$352,10,FALSE) = "---","---", VLOOKUP(D107,'Physically Restrained'!$A$1:$W$352,10,FALSE)/100))</f>
        <v>0</v>
      </c>
      <c r="L107" s="35">
        <f>IF(VLOOKUP(D107,'Physically Restrained'!$A$1:$W$352,12,FALSE) = "*","*",IF(VLOOKUP(D107,'Physically Restrained'!$A$1:$W$352,12,FALSE) = "---","---", VLOOKUP(D107,'Physically Restrained'!$A$1:$W$352,12,FALSE)/100))</f>
        <v>0</v>
      </c>
      <c r="M107" s="35">
        <f>IF(VLOOKUP(D107,'Physically Restrained'!$A$1:$W$352,14,FALSE) = "*","*",IF(VLOOKUP(D107,'Physically Restrained'!$A$1:$W$352,14,FALSE) = "---","---", VLOOKUP(D107,'Physically Restrained'!$A$1:$W$352,14,FALSE)/100))</f>
        <v>0</v>
      </c>
      <c r="N107" s="35">
        <f>IF(VLOOKUP(D107,'Physically Restrained'!$A$1:$W$352,16,FALSE) = "*","*",IF(VLOOKUP(D107,'Physically Restrained'!$A$1:$W$352,16,FALSE) = "---","---", VLOOKUP(D107,'Physically Restrained'!$A$1:$W$352,16,FALSE)/100))</f>
        <v>0</v>
      </c>
      <c r="O107" s="35">
        <f t="shared" si="59"/>
        <v>0</v>
      </c>
      <c r="P107" s="49" t="str">
        <f t="shared" ref="P107:P138" si="64">IF(O107="*","*",IF(O107="---","---",IF(O107&lt;O$1,"Y","N")))</f>
        <v>Y</v>
      </c>
      <c r="Q107" s="35">
        <f>IF(VLOOKUP(D107,'Falls with Major Injuries'!$A$1:$W$352,10,FALSE) = "*","*",IF(VLOOKUP(D107,'Falls with Major Injuries'!$A$1:$W$352,10,FALSE) = "---","---", VLOOKUP(D107,'Falls with Major Injuries'!$A$1:$W$352,10,FALSE)/100))</f>
        <v>3.0303E-2</v>
      </c>
      <c r="R107" s="35">
        <f>IF(VLOOKUP(D107,'Falls with Major Injuries'!$A$1:$W$352,12,FALSE) = "*","*",IF(VLOOKUP(D107,'Falls with Major Injuries'!$A$1:$W$352,12,FALSE) = "---","---", VLOOKUP(D107,'Falls with Major Injuries'!$A$1:$W$352,12,FALSE)/100))</f>
        <v>6.25E-2</v>
      </c>
      <c r="S107" s="35">
        <f>IF(VLOOKUP(D107,'Falls with Major Injuries'!$A$1:$W$352,14,FALSE) = "*","*",IF(VLOOKUP(D107,'Falls with Major Injuries'!$A$1:$W$352,14,FALSE) = "---","---", VLOOKUP(D107,'Falls with Major Injuries'!$A$1:$W$352,14,FALSE)/100))</f>
        <v>6.849319999999999E-2</v>
      </c>
      <c r="T107" s="35">
        <f>IF(VLOOKUP(D107,'Falls with Major Injuries'!$A$1:$W$352,16,FALSE) = "*","*",IF(VLOOKUP(D107,'Falls with Major Injuries'!$A$1:$W$352,16,FALSE) = "---","---", VLOOKUP(D107,'Falls with Major Injuries'!$A$1:$W$352,16,FALSE)/100))</f>
        <v>3.94737E-2</v>
      </c>
      <c r="U107" s="35">
        <f t="shared" si="60"/>
        <v>5.0192475E-2</v>
      </c>
      <c r="V107" s="49" t="str">
        <f t="shared" ref="V107:V138" si="65">IF(U107="*","*",IF(U107="---","---",IF(U107&lt;U$1,"Y","N")))</f>
        <v>N</v>
      </c>
      <c r="W107" s="35">
        <f>IF(VLOOKUP(D107,'Antipsychotic Meds'!$A$1:$W$352,10,FALSE) = "*","*",IF(VLOOKUP(D107,'Antipsychotic Meds'!$A$1:$W$352,10,FALSE) = "---","---", VLOOKUP(D107,'Antipsychotic Meds'!$A$1:$W$352,10,FALSE)/100))</f>
        <v>7.0175399999999999E-2</v>
      </c>
      <c r="X107" s="35">
        <f>IF(VLOOKUP(D107,'Antipsychotic Meds'!$A$1:$W$352,12,FALSE) = "*","*",IF(VLOOKUP(D107,'Antipsychotic Meds'!$A$1:$W$352,12,FALSE) = "---","---", VLOOKUP(D107,'Antipsychotic Meds'!$A$1:$W$352,12,FALSE)/100))</f>
        <v>1.85185E-2</v>
      </c>
      <c r="Y107" s="35">
        <f>IF(VLOOKUP(D107,'Antipsychotic Meds'!$A$1:$W$352,14,FALSE) = "*","*",IF(VLOOKUP(D107,'Antipsychotic Meds'!$A$1:$W$352,14,FALSE) = "---","---", VLOOKUP(D107,'Antipsychotic Meds'!$A$1:$W$352,14,FALSE)/100))</f>
        <v>1.6129000000000001E-2</v>
      </c>
      <c r="Z107" s="35">
        <f>IF(VLOOKUP(D107,'Antipsychotic Meds'!$A$1:$W$352,16,FALSE) = "*","*",IF(VLOOKUP(D107,'Antipsychotic Meds'!$A$1:$W$352,16,FALSE) = "---","---", VLOOKUP(D107,'Antipsychotic Meds'!$A$1:$W$352,16,FALSE)/100))</f>
        <v>1.5625E-2</v>
      </c>
      <c r="AA107" s="35">
        <f t="shared" si="61"/>
        <v>3.0111974999999999E-2</v>
      </c>
      <c r="AB107" s="49" t="str">
        <f t="shared" si="51"/>
        <v>Y</v>
      </c>
      <c r="AC107" s="35">
        <f>IF(VLOOKUP(D107,'Pressure Ulcers'!$A$1:$W$352,10,FALSE) = "*","*",IF(VLOOKUP(D107,'Pressure Ulcers'!$A$1:$W$352,10,FALSE) = "---","---", VLOOKUP(D107,'Pressure Ulcers'!$A$1:$W$352,10,FALSE)/100))</f>
        <v>4.5454499999999995E-2</v>
      </c>
      <c r="AD107" s="35">
        <f>IF(VLOOKUP(D107,'Pressure Ulcers'!$A$1:$W$352,12,FALSE) = "*","*",IF(VLOOKUP(D107,'Pressure Ulcers'!$A$1:$W$352,12,FALSE) = "---","---", VLOOKUP(D107,'Pressure Ulcers'!$A$1:$W$352,12,FALSE)/100))</f>
        <v>4.8780499999999997E-2</v>
      </c>
      <c r="AE107" s="35">
        <f>IF(VLOOKUP(D107,'Pressure Ulcers'!$A$1:$W$352,14,FALSE) = "*","*",IF(VLOOKUP(D107,'Pressure Ulcers'!$A$1:$W$352,14,FALSE) = "---","---", VLOOKUP(D107,'Pressure Ulcers'!$A$1:$W$352,14,FALSE)/100))</f>
        <v>4.4444400000000002E-2</v>
      </c>
      <c r="AF107" s="35">
        <f>IF(VLOOKUP(D107,'Pressure Ulcers'!$A$1:$W$352,16,FALSE) = "*","*",IF(VLOOKUP(D107,'Pressure Ulcers'!$A$1:$W$352,16,FALSE) = "---","---", VLOOKUP(D107,'Pressure Ulcers'!$A$1:$W$352,16,FALSE)/100))</f>
        <v>4.1666700000000001E-2</v>
      </c>
      <c r="AG107" s="35">
        <f t="shared" si="62"/>
        <v>4.5086524999999995E-2</v>
      </c>
      <c r="AH107" s="49" t="str">
        <f>IF(AG107="*","*",IF(AG107="---","---",IF(AG107&lt;AG$1,"Y","N")))</f>
        <v>Y</v>
      </c>
      <c r="AI107" s="35">
        <f>IF(VLOOKUP(D107,Influenza!$A$1:$W$352,10,FALSE) = "*","*",IF(VLOOKUP(D107,Influenza!$A$1:$W$352,10,FALSE) = "---","---", VLOOKUP(D107,Influenza!$A$1:$W$352,10,FALSE)/100))</f>
        <v>0.9841269800000001</v>
      </c>
      <c r="AJ107" s="35">
        <f>IF(VLOOKUP(D107,Influenza!$A$1:$W$352,12,FALSE) = "*","*",IF(VLOOKUP(D107,Influenza!$A$1:$W$352,12,FALSE) = "---","---", VLOOKUP(D107,Influenza!$A$1:$W$352,12,FALSE)/100))</f>
        <v>0.9841269800000001</v>
      </c>
      <c r="AK107" s="35">
        <f>IF(VLOOKUP(D107,Influenza!$A$1:$W$352,14,FALSE) = "*","*",IF(VLOOKUP(D107,Influenza!$A$1:$W$352,14,FALSE) = "---","---", VLOOKUP(D107,Influenza!$A$1:$W$352,14,FALSE)/100))</f>
        <v>1</v>
      </c>
      <c r="AL107" s="35">
        <f>IF(VLOOKUP(D107,Influenza!$A$1:$W$352,16,FALSE) = "*","*",IF(VLOOKUP(D107,Influenza!$A$1:$W$352,16,FALSE) = "---","---", VLOOKUP(D107,Influenza!$A$1:$W$352,16,FALSE)/100))</f>
        <v>1</v>
      </c>
      <c r="AM107" s="35">
        <f t="shared" si="63"/>
        <v>0.99206349000000005</v>
      </c>
      <c r="AN107" s="49" t="str">
        <f t="shared" ref="AN107:AN138" si="66">IF(AM107="*","*",IF(AM107="---","---",IF(AM107&gt;AM$1,"Y","N")))</f>
        <v>Y</v>
      </c>
      <c r="AO107" s="35">
        <f>IF(VLOOKUP(D107,'hospitalizations per 1000'!$A$1:$Q$352,10,FALSE) = "*","*",IF(VLOOKUP(D107,'hospitalizations per 1000'!$A$1:$Q$352,10,FALSE) = "---","---", VLOOKUP(D107,'hospitalizations per 1000'!$A$1:$Q$352,10,FALSE)/100))</f>
        <v>2.9463610000000001E-2</v>
      </c>
      <c r="AP107" s="35" t="str">
        <f>IF(AO107="*","*",IF(AO107="---","---",IF(AO107&lt;AO$1,"Y","N")))</f>
        <v>N</v>
      </c>
      <c r="AQ107" s="50" t="s">
        <v>1570</v>
      </c>
      <c r="AR107" s="50">
        <v>0.8</v>
      </c>
      <c r="AS107" s="49" t="str">
        <f>IF(AR107="NS","NS",IF(AR107&gt;AR$1,"Y","N"))</f>
        <v>Y</v>
      </c>
      <c r="AT107" s="97">
        <f>COUNTIF($P107:$AS107,"=Y")</f>
        <v>5</v>
      </c>
    </row>
    <row r="108" spans="1:46" s="39" customFormat="1" x14ac:dyDescent="0.3">
      <c r="A108" s="19">
        <v>103</v>
      </c>
      <c r="B108" s="52" t="s">
        <v>339</v>
      </c>
      <c r="C108" s="51"/>
      <c r="D108" s="56">
        <v>315429</v>
      </c>
      <c r="E108" s="59" t="s">
        <v>1665</v>
      </c>
      <c r="F108" s="54" t="s">
        <v>662</v>
      </c>
      <c r="G108" s="54" t="e">
        <f>IF(COUNTIF(#REF!,"SFF Candidate")&gt;=1,"Y",
IF(COUNTIF(#REF!,"SFF")&gt;=1,"Y","N"))</f>
        <v>#REF!</v>
      </c>
      <c r="H108" s="48" t="e">
        <f>IF(OR(#REF!=1,#REF!= 1,#REF!=
1,#REF!= 1,#REF!=
1,#REF!= 1,#REF!=
1,#REF!= 1,#REF!=
1,#REF!= 1,#REF!=
1,#REF!= 1),"Y","N")</f>
        <v>#REF!</v>
      </c>
      <c r="I108" s="48" t="s">
        <v>662</v>
      </c>
      <c r="J108" s="54" t="s">
        <v>1571</v>
      </c>
      <c r="K108" s="35">
        <f>IF(VLOOKUP(D108,'Physically Restrained'!$A$1:$W$352,10,FALSE) = "*","*",IF(VLOOKUP(D108,'Physically Restrained'!$A$1:$W$352,10,FALSE) = "---","---", VLOOKUP(D108,'Physically Restrained'!$A$1:$W$352,10,FALSE)/100))</f>
        <v>0</v>
      </c>
      <c r="L108" s="35" t="str">
        <f>IF(VLOOKUP(D108,'Physically Restrained'!$A$1:$W$352,12,FALSE) = "*","*",IF(VLOOKUP(D108,'Physically Restrained'!$A$1:$W$352,12,FALSE) = "---","---", VLOOKUP(D108,'Physically Restrained'!$A$1:$W$352,12,FALSE)/100))</f>
        <v>*</v>
      </c>
      <c r="M108" s="35" t="str">
        <f>IF(VLOOKUP(D108,'Physically Restrained'!$A$1:$W$352,14,FALSE) = "*","*",IF(VLOOKUP(D108,'Physically Restrained'!$A$1:$W$352,14,FALSE) = "---","---", VLOOKUP(D108,'Physically Restrained'!$A$1:$W$352,14,FALSE)/100))</f>
        <v>*</v>
      </c>
      <c r="N108" s="35" t="str">
        <f>IF(VLOOKUP(D108,'Physically Restrained'!$A$1:$W$352,16,FALSE) = "*","*",IF(VLOOKUP(D108,'Physically Restrained'!$A$1:$W$352,16,FALSE) = "---","---", VLOOKUP(D108,'Physically Restrained'!$A$1:$W$352,16,FALSE)/100))</f>
        <v>*</v>
      </c>
      <c r="O108" s="35">
        <f t="shared" si="59"/>
        <v>0</v>
      </c>
      <c r="P108" s="49" t="str">
        <f t="shared" si="64"/>
        <v>Y</v>
      </c>
      <c r="Q108" s="35">
        <f>IF(VLOOKUP(D108,'Falls with Major Injuries'!$A$1:$W$352,10,FALSE) = "*","*",IF(VLOOKUP(D108,'Falls with Major Injuries'!$A$1:$W$352,10,FALSE) = "---","---", VLOOKUP(D108,'Falls with Major Injuries'!$A$1:$W$352,10,FALSE)/100))</f>
        <v>0</v>
      </c>
      <c r="R108" s="35" t="str">
        <f>IF(VLOOKUP(D108,'Falls with Major Injuries'!$A$1:$W$352,12,FALSE) = "*","*",IF(VLOOKUP(D108,'Falls with Major Injuries'!$A$1:$W$352,12,FALSE) = "---","---", VLOOKUP(D108,'Falls with Major Injuries'!$A$1:$W$352,12,FALSE)/100))</f>
        <v>*</v>
      </c>
      <c r="S108" s="35" t="str">
        <f>IF(VLOOKUP(D108,'Falls with Major Injuries'!$A$1:$W$352,14,FALSE) = "*","*",IF(VLOOKUP(D108,'Falls with Major Injuries'!$A$1:$W$352,14,FALSE) = "---","---", VLOOKUP(D108,'Falls with Major Injuries'!$A$1:$W$352,14,FALSE)/100))</f>
        <v>*</v>
      </c>
      <c r="T108" s="35" t="str">
        <f>IF(VLOOKUP(D108,'Falls with Major Injuries'!$A$1:$W$352,16,FALSE) = "*","*",IF(VLOOKUP(D108,'Falls with Major Injuries'!$A$1:$W$352,16,FALSE) = "---","---", VLOOKUP(D108,'Falls with Major Injuries'!$A$1:$W$352,16,FALSE)/100))</f>
        <v>*</v>
      </c>
      <c r="U108" s="35">
        <f t="shared" si="60"/>
        <v>0</v>
      </c>
      <c r="V108" s="49" t="str">
        <f t="shared" si="65"/>
        <v>Y</v>
      </c>
      <c r="W108" s="35" t="str">
        <f>IF(VLOOKUP(D108,'Antipsychotic Meds'!$A$1:$W$352,10,FALSE) = "*","*",IF(VLOOKUP(D108,'Antipsychotic Meds'!$A$1:$W$352,10,FALSE) = "---","---", VLOOKUP(D108,'Antipsychotic Meds'!$A$1:$W$352,10,FALSE)/100))</f>
        <v>*</v>
      </c>
      <c r="X108" s="35" t="str">
        <f>IF(VLOOKUP(D108,'Antipsychotic Meds'!$A$1:$W$352,12,FALSE) = "*","*",IF(VLOOKUP(D108,'Antipsychotic Meds'!$A$1:$W$352,12,FALSE) = "---","---", VLOOKUP(D108,'Antipsychotic Meds'!$A$1:$W$352,12,FALSE)/100))</f>
        <v>*</v>
      </c>
      <c r="Y108" s="35" t="str">
        <f>IF(VLOOKUP(D108,'Antipsychotic Meds'!$A$1:$W$352,14,FALSE) = "*","*",IF(VLOOKUP(D108,'Antipsychotic Meds'!$A$1:$W$352,14,FALSE) = "---","---", VLOOKUP(D108,'Antipsychotic Meds'!$A$1:$W$352,14,FALSE)/100))</f>
        <v>*</v>
      </c>
      <c r="Z108" s="35" t="str">
        <f>IF(VLOOKUP(D108,'Antipsychotic Meds'!$A$1:$W$352,16,FALSE) = "*","*",IF(VLOOKUP(D108,'Antipsychotic Meds'!$A$1:$W$352,16,FALSE) = "---","---", VLOOKUP(D108,'Antipsychotic Meds'!$A$1:$W$352,16,FALSE)/100))</f>
        <v>*</v>
      </c>
      <c r="AA108" s="35" t="str">
        <f t="shared" si="61"/>
        <v>*</v>
      </c>
      <c r="AB108" s="49" t="s">
        <v>662</v>
      </c>
      <c r="AC108" s="35" t="str">
        <f>IF(VLOOKUP(D108,'Pressure Ulcers'!$A$1:$W$352,10,FALSE) = "*","*",IF(VLOOKUP(D108,'Pressure Ulcers'!$A$1:$W$352,10,FALSE) = "---","---", VLOOKUP(D108,'Pressure Ulcers'!$A$1:$W$352,10,FALSE)/100))</f>
        <v>*</v>
      </c>
      <c r="AD108" s="35" t="str">
        <f>IF(VLOOKUP(D108,'Pressure Ulcers'!$A$1:$W$352,12,FALSE) = "*","*",IF(VLOOKUP(D108,'Pressure Ulcers'!$A$1:$W$352,12,FALSE) = "---","---", VLOOKUP(D108,'Pressure Ulcers'!$A$1:$W$352,12,FALSE)/100))</f>
        <v>*</v>
      </c>
      <c r="AE108" s="35" t="str">
        <f>IF(VLOOKUP(D108,'Pressure Ulcers'!$A$1:$W$352,14,FALSE) = "*","*",IF(VLOOKUP(D108,'Pressure Ulcers'!$A$1:$W$352,14,FALSE) = "---","---", VLOOKUP(D108,'Pressure Ulcers'!$A$1:$W$352,14,FALSE)/100))</f>
        <v>*</v>
      </c>
      <c r="AF108" s="35" t="str">
        <f>IF(VLOOKUP(D108,'Pressure Ulcers'!$A$1:$W$352,16,FALSE) = "*","*",IF(VLOOKUP(D108,'Pressure Ulcers'!$A$1:$W$352,16,FALSE) = "---","---", VLOOKUP(D108,'Pressure Ulcers'!$A$1:$W$352,16,FALSE)/100))</f>
        <v>*</v>
      </c>
      <c r="AG108" s="35" t="str">
        <f t="shared" si="62"/>
        <v>*</v>
      </c>
      <c r="AH108" s="49" t="s">
        <v>662</v>
      </c>
      <c r="AI108" s="35">
        <f>IF(VLOOKUP(D108,Influenza!$A$1:$W$352,10,FALSE) = "*","*",IF(VLOOKUP(D108,Influenza!$A$1:$W$352,10,FALSE) = "---","---", VLOOKUP(D108,Influenza!$A$1:$W$352,10,FALSE)/100))</f>
        <v>0.96428571000000007</v>
      </c>
      <c r="AJ108" s="35">
        <f>IF(VLOOKUP(D108,Influenza!$A$1:$W$352,12,FALSE) = "*","*",IF(VLOOKUP(D108,Influenza!$A$1:$W$352,12,FALSE) = "---","---", VLOOKUP(D108,Influenza!$A$1:$W$352,12,FALSE)/100))</f>
        <v>0.96428571000000007</v>
      </c>
      <c r="AK108" s="35">
        <f>IF(VLOOKUP(D108,Influenza!$A$1:$W$352,14,FALSE) = "*","*",IF(VLOOKUP(D108,Influenza!$A$1:$W$352,14,FALSE) = "---","---", VLOOKUP(D108,Influenza!$A$1:$W$352,14,FALSE)/100))</f>
        <v>0.90476190000000001</v>
      </c>
      <c r="AL108" s="35">
        <f>IF(VLOOKUP(D108,Influenza!$A$1:$W$352,16,FALSE) = "*","*",IF(VLOOKUP(D108,Influenza!$A$1:$W$352,16,FALSE) = "---","---", VLOOKUP(D108,Influenza!$A$1:$W$352,16,FALSE)/100))</f>
        <v>0.90476190000000001</v>
      </c>
      <c r="AM108" s="35">
        <f t="shared" si="63"/>
        <v>0.9345238050000001</v>
      </c>
      <c r="AN108" s="49" t="str">
        <f t="shared" si="66"/>
        <v>N</v>
      </c>
      <c r="AO108" s="35" t="str">
        <f>IF(VLOOKUP(D108,'hospitalizations per 1000'!$A$1:$Q$352,10,FALSE) = "*","*",IF(VLOOKUP(D108,'hospitalizations per 1000'!$A$1:$Q$352,10,FALSE) = "---","---", VLOOKUP(D108,'hospitalizations per 1000'!$A$1:$Q$352,10,FALSE)/100))</f>
        <v>*</v>
      </c>
      <c r="AP108" s="43" t="s">
        <v>662</v>
      </c>
      <c r="AQ108" s="50" t="s">
        <v>1571</v>
      </c>
      <c r="AR108" s="50" t="s">
        <v>1573</v>
      </c>
      <c r="AS108" s="49" t="s">
        <v>662</v>
      </c>
      <c r="AT108" s="97" t="s">
        <v>1680</v>
      </c>
    </row>
    <row r="109" spans="1:46" x14ac:dyDescent="0.3">
      <c r="A109" s="19">
        <f t="shared" ref="A109:A140" si="67">ROW()-5</f>
        <v>104</v>
      </c>
      <c r="B109" s="52" t="s">
        <v>341</v>
      </c>
      <c r="C109" s="51"/>
      <c r="D109" s="56">
        <v>315333</v>
      </c>
      <c r="E109" s="59" t="s">
        <v>173</v>
      </c>
      <c r="F109" s="54" t="s">
        <v>1557</v>
      </c>
      <c r="G109" s="54" t="e">
        <f>IF(COUNTIF(#REF!,"SFF Candidate")&gt;=1,"Y",
IF(COUNTIF(#REF!,"SFF")&gt;=1,"Y","N"))</f>
        <v>#REF!</v>
      </c>
      <c r="H109" s="48" t="e">
        <f>IF(OR(#REF!=1,#REF!= 1,#REF!=
1,#REF!= 1,#REF!=
1,#REF!= 1,#REF!=
1,#REF!= 1,#REF!=
1,#REF!= 1,#REF!=
1,#REF!= 1),"Y","N")</f>
        <v>#REF!</v>
      </c>
      <c r="I109" s="48" t="s">
        <v>662</v>
      </c>
      <c r="J109" s="54" t="s">
        <v>1570</v>
      </c>
      <c r="K109" s="35">
        <f>IF(VLOOKUP(D109,'Physically Restrained'!$A$1:$W$352,10,FALSE) = "*","*",IF(VLOOKUP(D109,'Physically Restrained'!$A$1:$W$352,10,FALSE) = "---","---", VLOOKUP(D109,'Physically Restrained'!$A$1:$W$352,10,FALSE)/100))</f>
        <v>0</v>
      </c>
      <c r="L109" s="35">
        <f>IF(VLOOKUP(D109,'Physically Restrained'!$A$1:$W$352,12,FALSE) = "*","*",IF(VLOOKUP(D109,'Physically Restrained'!$A$1:$W$352,12,FALSE) = "---","---", VLOOKUP(D109,'Physically Restrained'!$A$1:$W$352,12,FALSE)/100))</f>
        <v>0</v>
      </c>
      <c r="M109" s="35">
        <f>IF(VLOOKUP(D109,'Physically Restrained'!$A$1:$W$352,14,FALSE) = "*","*",IF(VLOOKUP(D109,'Physically Restrained'!$A$1:$W$352,14,FALSE) = "---","---", VLOOKUP(D109,'Physically Restrained'!$A$1:$W$352,14,FALSE)/100))</f>
        <v>0</v>
      </c>
      <c r="N109" s="35">
        <f>IF(VLOOKUP(D109,'Physically Restrained'!$A$1:$W$352,16,FALSE) = "*","*",IF(VLOOKUP(D109,'Physically Restrained'!$A$1:$W$352,16,FALSE) = "---","---", VLOOKUP(D109,'Physically Restrained'!$A$1:$W$352,16,FALSE)/100))</f>
        <v>0</v>
      </c>
      <c r="O109" s="35">
        <f t="shared" si="59"/>
        <v>0</v>
      </c>
      <c r="P109" s="49" t="str">
        <f t="shared" si="64"/>
        <v>Y</v>
      </c>
      <c r="Q109" s="35">
        <f>IF(VLOOKUP(D109,'Falls with Major Injuries'!$A$1:$W$352,10,FALSE) = "*","*",IF(VLOOKUP(D109,'Falls with Major Injuries'!$A$1:$W$352,10,FALSE) = "---","---", VLOOKUP(D109,'Falls with Major Injuries'!$A$1:$W$352,10,FALSE)/100))</f>
        <v>3.2786900000000001E-2</v>
      </c>
      <c r="R109" s="35">
        <f>IF(VLOOKUP(D109,'Falls with Major Injuries'!$A$1:$W$352,12,FALSE) = "*","*",IF(VLOOKUP(D109,'Falls with Major Injuries'!$A$1:$W$352,12,FALSE) = "---","---", VLOOKUP(D109,'Falls with Major Injuries'!$A$1:$W$352,12,FALSE)/100))</f>
        <v>1.6129000000000001E-2</v>
      </c>
      <c r="S109" s="35">
        <f>IF(VLOOKUP(D109,'Falls with Major Injuries'!$A$1:$W$352,14,FALSE) = "*","*",IF(VLOOKUP(D109,'Falls with Major Injuries'!$A$1:$W$352,14,FALSE) = "---","---", VLOOKUP(D109,'Falls with Major Injuries'!$A$1:$W$352,14,FALSE)/100))</f>
        <v>3.07692E-2</v>
      </c>
      <c r="T109" s="35">
        <f>IF(VLOOKUP(D109,'Falls with Major Injuries'!$A$1:$W$352,16,FALSE) = "*","*",IF(VLOOKUP(D109,'Falls with Major Injuries'!$A$1:$W$352,16,FALSE) = "---","---", VLOOKUP(D109,'Falls with Major Injuries'!$A$1:$W$352,16,FALSE)/100))</f>
        <v>3.2258099999999998E-2</v>
      </c>
      <c r="U109" s="35">
        <f t="shared" si="60"/>
        <v>2.7985799999999998E-2</v>
      </c>
      <c r="V109" s="49" t="str">
        <f t="shared" si="65"/>
        <v>N</v>
      </c>
      <c r="W109" s="35">
        <f>IF(VLOOKUP(D109,'Antipsychotic Meds'!$A$1:$W$352,10,FALSE) = "*","*",IF(VLOOKUP(D109,'Antipsychotic Meds'!$A$1:$W$352,10,FALSE) = "---","---", VLOOKUP(D109,'Antipsychotic Meds'!$A$1:$W$352,10,FALSE)/100))</f>
        <v>5.2631600000000001E-2</v>
      </c>
      <c r="X109" s="35">
        <f>IF(VLOOKUP(D109,'Antipsychotic Meds'!$A$1:$W$352,12,FALSE) = "*","*",IF(VLOOKUP(D109,'Antipsychotic Meds'!$A$1:$W$352,12,FALSE) = "---","---", VLOOKUP(D109,'Antipsychotic Meds'!$A$1:$W$352,12,FALSE)/100))</f>
        <v>3.5087699999999999E-2</v>
      </c>
      <c r="Y109" s="35">
        <f>IF(VLOOKUP(D109,'Antipsychotic Meds'!$A$1:$W$352,14,FALSE) = "*","*",IF(VLOOKUP(D109,'Antipsychotic Meds'!$A$1:$W$352,14,FALSE) = "---","---", VLOOKUP(D109,'Antipsychotic Meds'!$A$1:$W$352,14,FALSE)/100))</f>
        <v>8.3333299999999999E-2</v>
      </c>
      <c r="Z109" s="35">
        <f>IF(VLOOKUP(D109,'Antipsychotic Meds'!$A$1:$W$352,16,FALSE) = "*","*",IF(VLOOKUP(D109,'Antipsychotic Meds'!$A$1:$W$352,16,FALSE) = "---","---", VLOOKUP(D109,'Antipsychotic Meds'!$A$1:$W$352,16,FALSE)/100))</f>
        <v>7.0175399999999999E-2</v>
      </c>
      <c r="AA109" s="35">
        <f t="shared" si="61"/>
        <v>6.0306999999999999E-2</v>
      </c>
      <c r="AB109" s="49" t="str">
        <f t="shared" ref="AB109:AB141" si="68">IF(AA109="*","*",IF(AA109="---","---",IF(AA109&lt;AA$1,"Y","N")))</f>
        <v>Y</v>
      </c>
      <c r="AC109" s="35">
        <f>IF(VLOOKUP(D109,'Pressure Ulcers'!$A$1:$W$352,10,FALSE) = "*","*",IF(VLOOKUP(D109,'Pressure Ulcers'!$A$1:$W$352,10,FALSE) = "---","---", VLOOKUP(D109,'Pressure Ulcers'!$A$1:$W$352,10,FALSE)/100))</f>
        <v>0.125</v>
      </c>
      <c r="AD109" s="35">
        <f>IF(VLOOKUP(D109,'Pressure Ulcers'!$A$1:$W$352,12,FALSE) = "*","*",IF(VLOOKUP(D109,'Pressure Ulcers'!$A$1:$W$352,12,FALSE) = "---","---", VLOOKUP(D109,'Pressure Ulcers'!$A$1:$W$352,12,FALSE)/100))</f>
        <v>0.1132075</v>
      </c>
      <c r="AE109" s="35">
        <f>IF(VLOOKUP(D109,'Pressure Ulcers'!$A$1:$W$352,14,FALSE) = "*","*",IF(VLOOKUP(D109,'Pressure Ulcers'!$A$1:$W$352,14,FALSE) = "---","---", VLOOKUP(D109,'Pressure Ulcers'!$A$1:$W$352,14,FALSE)/100))</f>
        <v>0.1311475</v>
      </c>
      <c r="AF109" s="35">
        <f>IF(VLOOKUP(D109,'Pressure Ulcers'!$A$1:$W$352,16,FALSE) = "*","*",IF(VLOOKUP(D109,'Pressure Ulcers'!$A$1:$W$352,16,FALSE) = "---","---", VLOOKUP(D109,'Pressure Ulcers'!$A$1:$W$352,16,FALSE)/100))</f>
        <v>0.1071429</v>
      </c>
      <c r="AG109" s="35">
        <f t="shared" si="62"/>
        <v>0.11912447499999999</v>
      </c>
      <c r="AH109" s="49" t="str">
        <f t="shared" ref="AH109:AH141" si="69">IF(AG109="*","*",IF(AG109="---","---",IF(AG109&lt;AG$1,"Y","N")))</f>
        <v>N</v>
      </c>
      <c r="AI109" s="35">
        <f>IF(VLOOKUP(D109,Influenza!$A$1:$W$352,10,FALSE) = "*","*",IF(VLOOKUP(D109,Influenza!$A$1:$W$352,10,FALSE) = "---","---", VLOOKUP(D109,Influenza!$A$1:$W$352,10,FALSE)/100))</f>
        <v>0.95081967000000001</v>
      </c>
      <c r="AJ109" s="35">
        <f>IF(VLOOKUP(D109,Influenza!$A$1:$W$352,12,FALSE) = "*","*",IF(VLOOKUP(D109,Influenza!$A$1:$W$352,12,FALSE) = "---","---", VLOOKUP(D109,Influenza!$A$1:$W$352,12,FALSE)/100))</f>
        <v>0.95081967000000001</v>
      </c>
      <c r="AK109" s="35">
        <f>IF(VLOOKUP(D109,Influenza!$A$1:$W$352,14,FALSE) = "*","*",IF(VLOOKUP(D109,Influenza!$A$1:$W$352,14,FALSE) = "---","---", VLOOKUP(D109,Influenza!$A$1:$W$352,14,FALSE)/100))</f>
        <v>0.92647058999999998</v>
      </c>
      <c r="AL109" s="35">
        <f>IF(VLOOKUP(D109,Influenza!$A$1:$W$352,16,FALSE) = "*","*",IF(VLOOKUP(D109,Influenza!$A$1:$W$352,16,FALSE) = "---","---", VLOOKUP(D109,Influenza!$A$1:$W$352,16,FALSE)/100))</f>
        <v>0.92647058999999998</v>
      </c>
      <c r="AM109" s="35">
        <f t="shared" si="63"/>
        <v>0.93864513000000005</v>
      </c>
      <c r="AN109" s="49" t="str">
        <f t="shared" si="66"/>
        <v>N</v>
      </c>
      <c r="AO109" s="35">
        <f>IF(VLOOKUP(D109,'hospitalizations per 1000'!$A$1:$Q$352,10,FALSE) = "*","*",IF(VLOOKUP(D109,'hospitalizations per 1000'!$A$1:$Q$352,10,FALSE) = "---","---", VLOOKUP(D109,'hospitalizations per 1000'!$A$1:$Q$352,10,FALSE)/100))</f>
        <v>9.2792900000000008E-3</v>
      </c>
      <c r="AP109" s="43" t="str">
        <f t="shared" ref="AP109:AP151" si="70">IF(AO109="*","*",IF(AO109="---","---",IF(AO109&lt;AO$1,"Y","N")))</f>
        <v>Y</v>
      </c>
      <c r="AQ109" s="50" t="s">
        <v>1570</v>
      </c>
      <c r="AR109" s="50">
        <v>0.84499999999999997</v>
      </c>
      <c r="AS109" s="49" t="str">
        <f t="shared" ref="AS109:AS121" si="71">IF(AR109="NS","NS",IF(AR109&gt;AR$1,"Y","N"))</f>
        <v>Y</v>
      </c>
      <c r="AT109" s="97">
        <f>COUNTIF($P109:$AS109,"=Y")</f>
        <v>4</v>
      </c>
    </row>
    <row r="110" spans="1:46" x14ac:dyDescent="0.3">
      <c r="A110" s="19">
        <f t="shared" si="67"/>
        <v>105</v>
      </c>
      <c r="B110" s="52" t="s">
        <v>342</v>
      </c>
      <c r="C110" s="51"/>
      <c r="D110" s="66">
        <v>315264</v>
      </c>
      <c r="E110" s="59" t="s">
        <v>174</v>
      </c>
      <c r="F110" s="54" t="s">
        <v>1557</v>
      </c>
      <c r="G110" s="54" t="e">
        <f>IF(COUNTIF(#REF!,"SFF Candidate")&gt;=1,"Y",
IF(COUNTIF(#REF!,"SFF")&gt;=1,"Y","N"))</f>
        <v>#REF!</v>
      </c>
      <c r="H110" s="48" t="e">
        <f>IF(OR(#REF!=1,#REF!= 1,#REF!=
1,#REF!= 1,#REF!=
1,#REF!= 1,#REF!=
1,#REF!= 1,#REF!=
1,#REF!= 1,#REF!=
1,#REF!= 1),"Y","N")</f>
        <v>#REF!</v>
      </c>
      <c r="I110" s="48" t="s">
        <v>662</v>
      </c>
      <c r="J110" s="54" t="s">
        <v>1570</v>
      </c>
      <c r="K110" s="35">
        <f>IF(VLOOKUP(D110,'Physically Restrained'!$A$1:$W$352,10,FALSE) = "*","*",IF(VLOOKUP(D110,'Physically Restrained'!$A$1:$W$352,10,FALSE) = "---","---", VLOOKUP(D110,'Physically Restrained'!$A$1:$W$352,10,FALSE)/100))</f>
        <v>0</v>
      </c>
      <c r="L110" s="35">
        <f>IF(VLOOKUP(D110,'Physically Restrained'!$A$1:$W$352,12,FALSE) = "*","*",IF(VLOOKUP(D110,'Physically Restrained'!$A$1:$W$352,12,FALSE) = "---","---", VLOOKUP(D110,'Physically Restrained'!$A$1:$W$352,12,FALSE)/100))</f>
        <v>0</v>
      </c>
      <c r="M110" s="35">
        <f>IF(VLOOKUP(D110,'Physically Restrained'!$A$1:$W$352,14,FALSE) = "*","*",IF(VLOOKUP(D110,'Physically Restrained'!$A$1:$W$352,14,FALSE) = "---","---", VLOOKUP(D110,'Physically Restrained'!$A$1:$W$352,14,FALSE)/100))</f>
        <v>0</v>
      </c>
      <c r="N110" s="35">
        <f>IF(VLOOKUP(D110,'Physically Restrained'!$A$1:$W$352,16,FALSE) = "*","*",IF(VLOOKUP(D110,'Physically Restrained'!$A$1:$W$352,16,FALSE) = "---","---", VLOOKUP(D110,'Physically Restrained'!$A$1:$W$352,16,FALSE)/100))</f>
        <v>0</v>
      </c>
      <c r="O110" s="35">
        <f t="shared" si="59"/>
        <v>0</v>
      </c>
      <c r="P110" s="49" t="str">
        <f t="shared" si="64"/>
        <v>Y</v>
      </c>
      <c r="Q110" s="35">
        <f>IF(VLOOKUP(D110,'Falls with Major Injuries'!$A$1:$W$352,10,FALSE) = "*","*",IF(VLOOKUP(D110,'Falls with Major Injuries'!$A$1:$W$352,10,FALSE) = "---","---", VLOOKUP(D110,'Falls with Major Injuries'!$A$1:$W$352,10,FALSE)/100))</f>
        <v>1.72414E-2</v>
      </c>
      <c r="R110" s="35">
        <f>IF(VLOOKUP(D110,'Falls with Major Injuries'!$A$1:$W$352,12,FALSE) = "*","*",IF(VLOOKUP(D110,'Falls with Major Injuries'!$A$1:$W$352,12,FALSE) = "---","---", VLOOKUP(D110,'Falls with Major Injuries'!$A$1:$W$352,12,FALSE)/100))</f>
        <v>3.1745999999999996E-2</v>
      </c>
      <c r="S110" s="35">
        <f>IF(VLOOKUP(D110,'Falls with Major Injuries'!$A$1:$W$352,14,FALSE) = "*","*",IF(VLOOKUP(D110,'Falls with Major Injuries'!$A$1:$W$352,14,FALSE) = "---","---", VLOOKUP(D110,'Falls with Major Injuries'!$A$1:$W$352,14,FALSE)/100))</f>
        <v>1.49254E-2</v>
      </c>
      <c r="T110" s="35">
        <f>IF(VLOOKUP(D110,'Falls with Major Injuries'!$A$1:$W$352,16,FALSE) = "*","*",IF(VLOOKUP(D110,'Falls with Major Injuries'!$A$1:$W$352,16,FALSE) = "---","---", VLOOKUP(D110,'Falls with Major Injuries'!$A$1:$W$352,16,FALSE)/100))</f>
        <v>1.6393399999999999E-2</v>
      </c>
      <c r="U110" s="35">
        <f t="shared" si="60"/>
        <v>2.0076550000000002E-2</v>
      </c>
      <c r="V110" s="49" t="str">
        <f t="shared" si="65"/>
        <v>Y</v>
      </c>
      <c r="W110" s="35">
        <f>IF(VLOOKUP(D110,'Antipsychotic Meds'!$A$1:$W$352,10,FALSE) = "*","*",IF(VLOOKUP(D110,'Antipsychotic Meds'!$A$1:$W$352,10,FALSE) = "---","---", VLOOKUP(D110,'Antipsychotic Meds'!$A$1:$W$352,10,FALSE)/100))</f>
        <v>1.9230799999999999E-2</v>
      </c>
      <c r="X110" s="35">
        <f>IF(VLOOKUP(D110,'Antipsychotic Meds'!$A$1:$W$352,12,FALSE) = "*","*",IF(VLOOKUP(D110,'Antipsychotic Meds'!$A$1:$W$352,12,FALSE) = "---","---", VLOOKUP(D110,'Antipsychotic Meds'!$A$1:$W$352,12,FALSE)/100))</f>
        <v>1.7543899999999998E-2</v>
      </c>
      <c r="Y110" s="35">
        <f>IF(VLOOKUP(D110,'Antipsychotic Meds'!$A$1:$W$352,14,FALSE) = "*","*",IF(VLOOKUP(D110,'Antipsychotic Meds'!$A$1:$W$352,14,FALSE) = "---","---", VLOOKUP(D110,'Antipsychotic Meds'!$A$1:$W$352,14,FALSE)/100))</f>
        <v>3.3333300000000003E-2</v>
      </c>
      <c r="Z110" s="35">
        <f>IF(VLOOKUP(D110,'Antipsychotic Meds'!$A$1:$W$352,16,FALSE) = "*","*",IF(VLOOKUP(D110,'Antipsychotic Meds'!$A$1:$W$352,16,FALSE) = "---","---", VLOOKUP(D110,'Antipsychotic Meds'!$A$1:$W$352,16,FALSE)/100))</f>
        <v>0</v>
      </c>
      <c r="AA110" s="35">
        <f t="shared" si="61"/>
        <v>1.7527000000000001E-2</v>
      </c>
      <c r="AB110" s="49" t="str">
        <f t="shared" si="68"/>
        <v>Y</v>
      </c>
      <c r="AC110" s="35">
        <f>IF(VLOOKUP(D110,'Pressure Ulcers'!$A$1:$W$352,10,FALSE) = "*","*",IF(VLOOKUP(D110,'Pressure Ulcers'!$A$1:$W$352,10,FALSE) = "---","---", VLOOKUP(D110,'Pressure Ulcers'!$A$1:$W$352,10,FALSE)/100))</f>
        <v>4.1666700000000001E-2</v>
      </c>
      <c r="AD110" s="35">
        <f>IF(VLOOKUP(D110,'Pressure Ulcers'!$A$1:$W$352,12,FALSE) = "*","*",IF(VLOOKUP(D110,'Pressure Ulcers'!$A$1:$W$352,12,FALSE) = "---","---", VLOOKUP(D110,'Pressure Ulcers'!$A$1:$W$352,12,FALSE)/100))</f>
        <v>8.1632700000000002E-2</v>
      </c>
      <c r="AE110" s="35">
        <f>IF(VLOOKUP(D110,'Pressure Ulcers'!$A$1:$W$352,14,FALSE) = "*","*",IF(VLOOKUP(D110,'Pressure Ulcers'!$A$1:$W$352,14,FALSE) = "---","---", VLOOKUP(D110,'Pressure Ulcers'!$A$1:$W$352,14,FALSE)/100))</f>
        <v>7.5471700000000003E-2</v>
      </c>
      <c r="AF110" s="35">
        <f>IF(VLOOKUP(D110,'Pressure Ulcers'!$A$1:$W$352,16,FALSE) = "*","*",IF(VLOOKUP(D110,'Pressure Ulcers'!$A$1:$W$352,16,FALSE) = "---","---", VLOOKUP(D110,'Pressure Ulcers'!$A$1:$W$352,16,FALSE)/100))</f>
        <v>4.3478299999999998E-2</v>
      </c>
      <c r="AG110" s="35">
        <f t="shared" si="62"/>
        <v>6.0562350000000001E-2</v>
      </c>
      <c r="AH110" s="49" t="str">
        <f t="shared" si="69"/>
        <v>Y</v>
      </c>
      <c r="AI110" s="35">
        <f>IF(VLOOKUP(D110,Influenza!$A$1:$W$352,10,FALSE) = "*","*",IF(VLOOKUP(D110,Influenza!$A$1:$W$352,10,FALSE) = "---","---", VLOOKUP(D110,Influenza!$A$1:$W$352,10,FALSE)/100))</f>
        <v>1</v>
      </c>
      <c r="AJ110" s="35">
        <f>IF(VLOOKUP(D110,Influenza!$A$1:$W$352,12,FALSE) = "*","*",IF(VLOOKUP(D110,Influenza!$A$1:$W$352,12,FALSE) = "---","---", VLOOKUP(D110,Influenza!$A$1:$W$352,12,FALSE)/100))</f>
        <v>1</v>
      </c>
      <c r="AK110" s="35">
        <f>IF(VLOOKUP(D110,Influenza!$A$1:$W$352,14,FALSE) = "*","*",IF(VLOOKUP(D110,Influenza!$A$1:$W$352,14,FALSE) = "---","---", VLOOKUP(D110,Influenza!$A$1:$W$352,14,FALSE)/100))</f>
        <v>0.98571428999999999</v>
      </c>
      <c r="AL110" s="35">
        <f>IF(VLOOKUP(D110,Influenza!$A$1:$W$352,16,FALSE) = "*","*",IF(VLOOKUP(D110,Influenza!$A$1:$W$352,16,FALSE) = "---","---", VLOOKUP(D110,Influenza!$A$1:$W$352,16,FALSE)/100))</f>
        <v>0.98571428999999999</v>
      </c>
      <c r="AM110" s="35">
        <f t="shared" si="63"/>
        <v>0.99285714499999989</v>
      </c>
      <c r="AN110" s="49" t="str">
        <f t="shared" si="66"/>
        <v>Y</v>
      </c>
      <c r="AO110" s="35">
        <f>IF(VLOOKUP(D110,'hospitalizations per 1000'!$A$1:$Q$352,10,FALSE) = "*","*",IF(VLOOKUP(D110,'hospitalizations per 1000'!$A$1:$Q$352,10,FALSE) = "---","---", VLOOKUP(D110,'hospitalizations per 1000'!$A$1:$Q$352,10,FALSE)/100))</f>
        <v>8.5451399999999997E-3</v>
      </c>
      <c r="AP110" s="43" t="str">
        <f t="shared" si="70"/>
        <v>Y</v>
      </c>
      <c r="AQ110" s="50" t="s">
        <v>1570</v>
      </c>
      <c r="AR110" s="50">
        <v>0.95500000000000007</v>
      </c>
      <c r="AS110" s="49" t="str">
        <f t="shared" si="71"/>
        <v>Y</v>
      </c>
      <c r="AT110" s="97">
        <f>COUNTIF($P110:$AS110,"=Y")</f>
        <v>7</v>
      </c>
    </row>
    <row r="111" spans="1:46" x14ac:dyDescent="0.3">
      <c r="A111" s="19">
        <f t="shared" si="67"/>
        <v>106</v>
      </c>
      <c r="B111" s="52" t="s">
        <v>343</v>
      </c>
      <c r="C111" s="51"/>
      <c r="D111" s="66">
        <v>315316</v>
      </c>
      <c r="E111" s="70">
        <v>808644</v>
      </c>
      <c r="F111" s="54" t="s">
        <v>1557</v>
      </c>
      <c r="G111" s="54" t="e">
        <f>IF(COUNTIF(#REF!,"SFF Candidate")&gt;=1,"Y",
IF(COUNTIF(#REF!,"SFF")&gt;=1,"Y","N"))</f>
        <v>#REF!</v>
      </c>
      <c r="H111" s="48" t="e">
        <f>IF(OR(#REF!=1,#REF!= 1,#REF!=
1,#REF!= 1,#REF!=
1,#REF!= 1,#REF!=
1,#REF!= 1,#REF!=
1,#REF!= 1,#REF!=
1,#REF!= 1),"Y","N")</f>
        <v>#REF!</v>
      </c>
      <c r="I111" s="48" t="s">
        <v>662</v>
      </c>
      <c r="J111" s="54" t="s">
        <v>1570</v>
      </c>
      <c r="K111" s="35">
        <f>IF(VLOOKUP(D111,'Physically Restrained'!$A$1:$W$352,10,FALSE) = "*","*",IF(VLOOKUP(D111,'Physically Restrained'!$A$1:$W$352,10,FALSE) = "---","---", VLOOKUP(D111,'Physically Restrained'!$A$1:$W$352,10,FALSE)/100))</f>
        <v>1.2987E-2</v>
      </c>
      <c r="L111" s="35">
        <f>IF(VLOOKUP(D111,'Physically Restrained'!$A$1:$W$352,12,FALSE) = "*","*",IF(VLOOKUP(D111,'Physically Restrained'!$A$1:$W$352,12,FALSE) = "---","---", VLOOKUP(D111,'Physically Restrained'!$A$1:$W$352,12,FALSE)/100))</f>
        <v>2.63158E-2</v>
      </c>
      <c r="M111" s="35">
        <f>IF(VLOOKUP(D111,'Physically Restrained'!$A$1:$W$352,14,FALSE) = "*","*",IF(VLOOKUP(D111,'Physically Restrained'!$A$1:$W$352,14,FALSE) = "---","---", VLOOKUP(D111,'Physically Restrained'!$A$1:$W$352,14,FALSE)/100))</f>
        <v>0</v>
      </c>
      <c r="N111" s="35">
        <f>IF(VLOOKUP(D111,'Physically Restrained'!$A$1:$W$352,16,FALSE) = "*","*",IF(VLOOKUP(D111,'Physically Restrained'!$A$1:$W$352,16,FALSE) = "---","---", VLOOKUP(D111,'Physically Restrained'!$A$1:$W$352,16,FALSE)/100))</f>
        <v>0</v>
      </c>
      <c r="O111" s="35">
        <f t="shared" si="59"/>
        <v>9.8256999999999997E-3</v>
      </c>
      <c r="P111" s="49" t="str">
        <f t="shared" si="64"/>
        <v>N</v>
      </c>
      <c r="Q111" s="35">
        <f>IF(VLOOKUP(D111,'Falls with Major Injuries'!$A$1:$W$352,10,FALSE) = "*","*",IF(VLOOKUP(D111,'Falls with Major Injuries'!$A$1:$W$352,10,FALSE) = "---","---", VLOOKUP(D111,'Falls with Major Injuries'!$A$1:$W$352,10,FALSE)/100))</f>
        <v>1.2987E-2</v>
      </c>
      <c r="R111" s="35">
        <f>IF(VLOOKUP(D111,'Falls with Major Injuries'!$A$1:$W$352,12,FALSE) = "*","*",IF(VLOOKUP(D111,'Falls with Major Injuries'!$A$1:$W$352,12,FALSE) = "---","---", VLOOKUP(D111,'Falls with Major Injuries'!$A$1:$W$352,12,FALSE)/100))</f>
        <v>1.31579E-2</v>
      </c>
      <c r="S111" s="35">
        <f>IF(VLOOKUP(D111,'Falls with Major Injuries'!$A$1:$W$352,14,FALSE) = "*","*",IF(VLOOKUP(D111,'Falls with Major Injuries'!$A$1:$W$352,14,FALSE) = "---","---", VLOOKUP(D111,'Falls with Major Injuries'!$A$1:$W$352,14,FALSE)/100))</f>
        <v>1.2500000000000001E-2</v>
      </c>
      <c r="T111" s="35">
        <f>IF(VLOOKUP(D111,'Falls with Major Injuries'!$A$1:$W$352,16,FALSE) = "*","*",IF(VLOOKUP(D111,'Falls with Major Injuries'!$A$1:$W$352,16,FALSE) = "---","---", VLOOKUP(D111,'Falls with Major Injuries'!$A$1:$W$352,16,FALSE)/100))</f>
        <v>3.6585399999999997E-2</v>
      </c>
      <c r="U111" s="35">
        <f t="shared" si="60"/>
        <v>1.8807575E-2</v>
      </c>
      <c r="V111" s="49" t="str">
        <f t="shared" si="65"/>
        <v>Y</v>
      </c>
      <c r="W111" s="35">
        <f>IF(VLOOKUP(D111,'Antipsychotic Meds'!$A$1:$W$352,10,FALSE) = "*","*",IF(VLOOKUP(D111,'Antipsychotic Meds'!$A$1:$W$352,10,FALSE) = "---","---", VLOOKUP(D111,'Antipsychotic Meds'!$A$1:$W$352,10,FALSE)/100))</f>
        <v>0.17567569999999999</v>
      </c>
      <c r="X111" s="35">
        <f>IF(VLOOKUP(D111,'Antipsychotic Meds'!$A$1:$W$352,12,FALSE) = "*","*",IF(VLOOKUP(D111,'Antipsychotic Meds'!$A$1:$W$352,12,FALSE) = "---","---", VLOOKUP(D111,'Antipsychotic Meds'!$A$1:$W$352,12,FALSE)/100))</f>
        <v>0.13513510000000001</v>
      </c>
      <c r="Y111" s="35">
        <f>IF(VLOOKUP(D111,'Antipsychotic Meds'!$A$1:$W$352,14,FALSE) = "*","*",IF(VLOOKUP(D111,'Antipsychotic Meds'!$A$1:$W$352,14,FALSE) = "---","---", VLOOKUP(D111,'Antipsychotic Meds'!$A$1:$W$352,14,FALSE)/100))</f>
        <v>0.1410256</v>
      </c>
      <c r="Z111" s="35">
        <f>IF(VLOOKUP(D111,'Antipsychotic Meds'!$A$1:$W$352,16,FALSE) = "*","*",IF(VLOOKUP(D111,'Antipsychotic Meds'!$A$1:$W$352,16,FALSE) = "---","---", VLOOKUP(D111,'Antipsychotic Meds'!$A$1:$W$352,16,FALSE)/100))</f>
        <v>0.15384619999999999</v>
      </c>
      <c r="AA111" s="35">
        <f t="shared" si="61"/>
        <v>0.15142064999999999</v>
      </c>
      <c r="AB111" s="49" t="str">
        <f t="shared" si="68"/>
        <v>N</v>
      </c>
      <c r="AC111" s="35">
        <f>IF(VLOOKUP(D111,'Pressure Ulcers'!$A$1:$W$352,10,FALSE) = "*","*",IF(VLOOKUP(D111,'Pressure Ulcers'!$A$1:$W$352,10,FALSE) = "---","---", VLOOKUP(D111,'Pressure Ulcers'!$A$1:$W$352,10,FALSE)/100))</f>
        <v>6.8181800000000001E-2</v>
      </c>
      <c r="AD111" s="35">
        <f>IF(VLOOKUP(D111,'Pressure Ulcers'!$A$1:$W$352,12,FALSE) = "*","*",IF(VLOOKUP(D111,'Pressure Ulcers'!$A$1:$W$352,12,FALSE) = "---","---", VLOOKUP(D111,'Pressure Ulcers'!$A$1:$W$352,12,FALSE)/100))</f>
        <v>6.1224499999999994E-2</v>
      </c>
      <c r="AE111" s="35">
        <f>IF(VLOOKUP(D111,'Pressure Ulcers'!$A$1:$W$352,14,FALSE) = "*","*",IF(VLOOKUP(D111,'Pressure Ulcers'!$A$1:$W$352,14,FALSE) = "---","---", VLOOKUP(D111,'Pressure Ulcers'!$A$1:$W$352,14,FALSE)/100))</f>
        <v>0.1</v>
      </c>
      <c r="AF111" s="35">
        <f>IF(VLOOKUP(D111,'Pressure Ulcers'!$A$1:$W$352,16,FALSE) = "*","*",IF(VLOOKUP(D111,'Pressure Ulcers'!$A$1:$W$352,16,FALSE) = "---","---", VLOOKUP(D111,'Pressure Ulcers'!$A$1:$W$352,16,FALSE)/100))</f>
        <v>0.1875</v>
      </c>
      <c r="AG111" s="35">
        <f t="shared" si="62"/>
        <v>0.104226575</v>
      </c>
      <c r="AH111" s="49" t="str">
        <f t="shared" si="69"/>
        <v>N</v>
      </c>
      <c r="AI111" s="35">
        <f>IF(VLOOKUP(D111,Influenza!$A$1:$W$352,10,FALSE) = "*","*",IF(VLOOKUP(D111,Influenza!$A$1:$W$352,10,FALSE) = "---","---", VLOOKUP(D111,Influenza!$A$1:$W$352,10,FALSE)/100))</f>
        <v>0.97647059000000003</v>
      </c>
      <c r="AJ111" s="35">
        <f>IF(VLOOKUP(D111,Influenza!$A$1:$W$352,12,FALSE) = "*","*",IF(VLOOKUP(D111,Influenza!$A$1:$W$352,12,FALSE) = "---","---", VLOOKUP(D111,Influenza!$A$1:$W$352,12,FALSE)/100))</f>
        <v>0.97647059000000003</v>
      </c>
      <c r="AK111" s="35">
        <f>IF(VLOOKUP(D111,Influenza!$A$1:$W$352,14,FALSE) = "*","*",IF(VLOOKUP(D111,Influenza!$A$1:$W$352,14,FALSE) = "---","---", VLOOKUP(D111,Influenza!$A$1:$W$352,14,FALSE)/100))</f>
        <v>0.96629212999999992</v>
      </c>
      <c r="AL111" s="35">
        <f>IF(VLOOKUP(D111,Influenza!$A$1:$W$352,16,FALSE) = "*","*",IF(VLOOKUP(D111,Influenza!$A$1:$W$352,16,FALSE) = "---","---", VLOOKUP(D111,Influenza!$A$1:$W$352,16,FALSE)/100))</f>
        <v>0.96629212999999992</v>
      </c>
      <c r="AM111" s="35">
        <f t="shared" si="63"/>
        <v>0.97138135999999997</v>
      </c>
      <c r="AN111" s="49" t="str">
        <f t="shared" si="66"/>
        <v>Y</v>
      </c>
      <c r="AO111" s="35">
        <f>IF(VLOOKUP(D111,'hospitalizations per 1000'!$A$1:$Q$352,10,FALSE) = "*","*",IF(VLOOKUP(D111,'hospitalizations per 1000'!$A$1:$Q$352,10,FALSE) = "---","---", VLOOKUP(D111,'hospitalizations per 1000'!$A$1:$Q$352,10,FALSE)/100))</f>
        <v>1.1833499999999999E-2</v>
      </c>
      <c r="AP111" s="35" t="str">
        <f t="shared" si="70"/>
        <v>Y</v>
      </c>
      <c r="AQ111" s="50" t="s">
        <v>1570</v>
      </c>
      <c r="AR111" s="50">
        <v>0.79499999999999993</v>
      </c>
      <c r="AS111" s="49" t="str">
        <f t="shared" si="71"/>
        <v>Y</v>
      </c>
      <c r="AT111" s="97">
        <f>COUNTIF($P111:$AS111,"=Y")</f>
        <v>4</v>
      </c>
    </row>
    <row r="112" spans="1:46" x14ac:dyDescent="0.3">
      <c r="A112" s="19">
        <f t="shared" si="67"/>
        <v>107</v>
      </c>
      <c r="B112" s="52" t="s">
        <v>344</v>
      </c>
      <c r="C112" s="51"/>
      <c r="D112" s="66">
        <v>315050</v>
      </c>
      <c r="E112" s="70">
        <v>806846</v>
      </c>
      <c r="F112" s="54" t="s">
        <v>1557</v>
      </c>
      <c r="G112" s="54" t="e">
        <f>IF(COUNTIF(#REF!,"SFF Candidate")&gt;=1,"Y",
IF(COUNTIF(#REF!,"SFF")&gt;=1,"Y","N"))</f>
        <v>#REF!</v>
      </c>
      <c r="H112" s="48" t="e">
        <f>IF(OR(#REF!=1,#REF!= 1,#REF!=
1,#REF!= 1,#REF!=
1,#REF!= 1,#REF!=
1,#REF!= 1,#REF!=
1,#REF!= 1,#REF!=
1,#REF!= 1),"Y","N")</f>
        <v>#REF!</v>
      </c>
      <c r="I112" s="48" t="s">
        <v>662</v>
      </c>
      <c r="J112" s="54" t="s">
        <v>1571</v>
      </c>
      <c r="K112" s="35">
        <f>IF(VLOOKUP(D112,'Physically Restrained'!$A$1:$W$352,10,FALSE) = "*","*",IF(VLOOKUP(D112,'Physically Restrained'!$A$1:$W$352,10,FALSE) = "---","---", VLOOKUP(D112,'Physically Restrained'!$A$1:$W$352,10,FALSE)/100))</f>
        <v>0</v>
      </c>
      <c r="L112" s="35">
        <f>IF(VLOOKUP(D112,'Physically Restrained'!$A$1:$W$352,12,FALSE) = "*","*",IF(VLOOKUP(D112,'Physically Restrained'!$A$1:$W$352,12,FALSE) = "---","---", VLOOKUP(D112,'Physically Restrained'!$A$1:$W$352,12,FALSE)/100))</f>
        <v>0</v>
      </c>
      <c r="M112" s="35">
        <f>IF(VLOOKUP(D112,'Physically Restrained'!$A$1:$W$352,14,FALSE) = "*","*",IF(VLOOKUP(D112,'Physically Restrained'!$A$1:$W$352,14,FALSE) = "---","---", VLOOKUP(D112,'Physically Restrained'!$A$1:$W$352,14,FALSE)/100))</f>
        <v>0</v>
      </c>
      <c r="N112" s="35">
        <f>IF(VLOOKUP(D112,'Physically Restrained'!$A$1:$W$352,16,FALSE) = "*","*",IF(VLOOKUP(D112,'Physically Restrained'!$A$1:$W$352,16,FALSE) = "---","---", VLOOKUP(D112,'Physically Restrained'!$A$1:$W$352,16,FALSE)/100))</f>
        <v>0</v>
      </c>
      <c r="O112" s="35">
        <f t="shared" si="59"/>
        <v>0</v>
      </c>
      <c r="P112" s="49" t="str">
        <f t="shared" si="64"/>
        <v>Y</v>
      </c>
      <c r="Q112" s="35">
        <f>IF(VLOOKUP(D112,'Falls with Major Injuries'!$A$1:$W$352,10,FALSE) = "*","*",IF(VLOOKUP(D112,'Falls with Major Injuries'!$A$1:$W$352,10,FALSE) = "---","---", VLOOKUP(D112,'Falls with Major Injuries'!$A$1:$W$352,10,FALSE)/100))</f>
        <v>1.6528899999999999E-2</v>
      </c>
      <c r="R112" s="35">
        <f>IF(VLOOKUP(D112,'Falls with Major Injuries'!$A$1:$W$352,12,FALSE) = "*","*",IF(VLOOKUP(D112,'Falls with Major Injuries'!$A$1:$W$352,12,FALSE) = "---","---", VLOOKUP(D112,'Falls with Major Injuries'!$A$1:$W$352,12,FALSE)/100))</f>
        <v>1.8017999999999999E-2</v>
      </c>
      <c r="S112" s="35">
        <f>IF(VLOOKUP(D112,'Falls with Major Injuries'!$A$1:$W$352,14,FALSE) = "*","*",IF(VLOOKUP(D112,'Falls with Major Injuries'!$A$1:$W$352,14,FALSE) = "---","---", VLOOKUP(D112,'Falls with Major Injuries'!$A$1:$W$352,14,FALSE)/100))</f>
        <v>3.2520300000000002E-2</v>
      </c>
      <c r="T112" s="35">
        <f>IF(VLOOKUP(D112,'Falls with Major Injuries'!$A$1:$W$352,16,FALSE) = "*","*",IF(VLOOKUP(D112,'Falls with Major Injuries'!$A$1:$W$352,16,FALSE) = "---","---", VLOOKUP(D112,'Falls with Major Injuries'!$A$1:$W$352,16,FALSE)/100))</f>
        <v>4.2016799999999993E-2</v>
      </c>
      <c r="U112" s="35">
        <f t="shared" si="60"/>
        <v>2.7270999999999997E-2</v>
      </c>
      <c r="V112" s="49" t="str">
        <f t="shared" si="65"/>
        <v>N</v>
      </c>
      <c r="W112" s="35">
        <f>IF(VLOOKUP(D112,'Antipsychotic Meds'!$A$1:$W$352,10,FALSE) = "*","*",IF(VLOOKUP(D112,'Antipsychotic Meds'!$A$1:$W$352,10,FALSE) = "---","---", VLOOKUP(D112,'Antipsychotic Meds'!$A$1:$W$352,10,FALSE)/100))</f>
        <v>7.20721E-2</v>
      </c>
      <c r="X112" s="35">
        <f>IF(VLOOKUP(D112,'Antipsychotic Meds'!$A$1:$W$352,12,FALSE) = "*","*",IF(VLOOKUP(D112,'Antipsychotic Meds'!$A$1:$W$352,12,FALSE) = "---","---", VLOOKUP(D112,'Antipsychotic Meds'!$A$1:$W$352,12,FALSE)/100))</f>
        <v>0.06</v>
      </c>
      <c r="Y112" s="35">
        <f>IF(VLOOKUP(D112,'Antipsychotic Meds'!$A$1:$W$352,14,FALSE) = "*","*",IF(VLOOKUP(D112,'Antipsychotic Meds'!$A$1:$W$352,14,FALSE) = "---","---", VLOOKUP(D112,'Antipsychotic Meds'!$A$1:$W$352,14,FALSE)/100))</f>
        <v>8.0357100000000001E-2</v>
      </c>
      <c r="Z112" s="35">
        <f>IF(VLOOKUP(D112,'Antipsychotic Meds'!$A$1:$W$352,16,FALSE) = "*","*",IF(VLOOKUP(D112,'Antipsychotic Meds'!$A$1:$W$352,16,FALSE) = "---","---", VLOOKUP(D112,'Antipsychotic Meds'!$A$1:$W$352,16,FALSE)/100))</f>
        <v>0.12727270000000002</v>
      </c>
      <c r="AA112" s="35">
        <f t="shared" si="61"/>
        <v>8.4925475E-2</v>
      </c>
      <c r="AB112" s="49" t="str">
        <f t="shared" si="68"/>
        <v>Y</v>
      </c>
      <c r="AC112" s="35">
        <f>IF(VLOOKUP(D112,'Pressure Ulcers'!$A$1:$W$352,10,FALSE) = "*","*",IF(VLOOKUP(D112,'Pressure Ulcers'!$A$1:$W$352,10,FALSE) = "---","---", VLOOKUP(D112,'Pressure Ulcers'!$A$1:$W$352,10,FALSE)/100))</f>
        <v>0.140625</v>
      </c>
      <c r="AD112" s="35">
        <f>IF(VLOOKUP(D112,'Pressure Ulcers'!$A$1:$W$352,12,FALSE) = "*","*",IF(VLOOKUP(D112,'Pressure Ulcers'!$A$1:$W$352,12,FALSE) = "---","---", VLOOKUP(D112,'Pressure Ulcers'!$A$1:$W$352,12,FALSE)/100))</f>
        <v>0.18032789999999999</v>
      </c>
      <c r="AE112" s="35">
        <f>IF(VLOOKUP(D112,'Pressure Ulcers'!$A$1:$W$352,14,FALSE) = "*","*",IF(VLOOKUP(D112,'Pressure Ulcers'!$A$1:$W$352,14,FALSE) = "---","---", VLOOKUP(D112,'Pressure Ulcers'!$A$1:$W$352,14,FALSE)/100))</f>
        <v>0.10606059999999999</v>
      </c>
      <c r="AF112" s="35">
        <f>IF(VLOOKUP(D112,'Pressure Ulcers'!$A$1:$W$352,16,FALSE) = "*","*",IF(VLOOKUP(D112,'Pressure Ulcers'!$A$1:$W$352,16,FALSE) = "---","---", VLOOKUP(D112,'Pressure Ulcers'!$A$1:$W$352,16,FALSE)/100))</f>
        <v>0.11940300000000001</v>
      </c>
      <c r="AG112" s="35">
        <f t="shared" si="62"/>
        <v>0.13660412499999999</v>
      </c>
      <c r="AH112" s="49" t="str">
        <f t="shared" si="69"/>
        <v>N</v>
      </c>
      <c r="AI112" s="35">
        <f>IF(VLOOKUP(D112,Influenza!$A$1:$W$352,10,FALSE) = "*","*",IF(VLOOKUP(D112,Influenza!$A$1:$W$352,10,FALSE) = "---","---", VLOOKUP(D112,Influenza!$A$1:$W$352,10,FALSE)/100))</f>
        <v>1</v>
      </c>
      <c r="AJ112" s="35">
        <f>IF(VLOOKUP(D112,Influenza!$A$1:$W$352,12,FALSE) = "*","*",IF(VLOOKUP(D112,Influenza!$A$1:$W$352,12,FALSE) = "---","---", VLOOKUP(D112,Influenza!$A$1:$W$352,12,FALSE)/100))</f>
        <v>1</v>
      </c>
      <c r="AK112" s="35">
        <f>IF(VLOOKUP(D112,Influenza!$A$1:$W$352,14,FALSE) = "*","*",IF(VLOOKUP(D112,Influenza!$A$1:$W$352,14,FALSE) = "---","---", VLOOKUP(D112,Influenza!$A$1:$W$352,14,FALSE)/100))</f>
        <v>0.984375</v>
      </c>
      <c r="AL112" s="35">
        <f>IF(VLOOKUP(D112,Influenza!$A$1:$W$352,16,FALSE) = "*","*",IF(VLOOKUP(D112,Influenza!$A$1:$W$352,16,FALSE) = "---","---", VLOOKUP(D112,Influenza!$A$1:$W$352,16,FALSE)/100))</f>
        <v>0.984375</v>
      </c>
      <c r="AM112" s="35">
        <f t="shared" si="63"/>
        <v>0.9921875</v>
      </c>
      <c r="AN112" s="49" t="str">
        <f t="shared" si="66"/>
        <v>Y</v>
      </c>
      <c r="AO112" s="35">
        <f>IF(VLOOKUP(D112,'hospitalizations per 1000'!$A$1:$Q$352,10,FALSE) = "*","*",IF(VLOOKUP(D112,'hospitalizations per 1000'!$A$1:$Q$352,10,FALSE) = "---","---", VLOOKUP(D112,'hospitalizations per 1000'!$A$1:$Q$352,10,FALSE)/100))</f>
        <v>1.3688759999999999E-2</v>
      </c>
      <c r="AP112" s="43" t="str">
        <f t="shared" si="70"/>
        <v>Y</v>
      </c>
      <c r="AQ112" s="50" t="s">
        <v>1570</v>
      </c>
      <c r="AR112" s="50">
        <v>0.97499999999999998</v>
      </c>
      <c r="AS112" s="49" t="str">
        <f t="shared" si="71"/>
        <v>Y</v>
      </c>
      <c r="AT112" s="97" t="s">
        <v>1680</v>
      </c>
    </row>
    <row r="113" spans="1:46" x14ac:dyDescent="0.3">
      <c r="A113" s="19">
        <f t="shared" si="67"/>
        <v>108</v>
      </c>
      <c r="B113" s="52" t="s">
        <v>345</v>
      </c>
      <c r="C113" s="51"/>
      <c r="D113" s="66">
        <v>315216</v>
      </c>
      <c r="E113" s="70">
        <v>845159</v>
      </c>
      <c r="F113" s="54" t="s">
        <v>1557</v>
      </c>
      <c r="G113" s="54" t="e">
        <f>IF(COUNTIF(#REF!,"SFF Candidate")&gt;=1,"Y",
IF(COUNTIF(#REF!,"SFF")&gt;=1,"Y","N"))</f>
        <v>#REF!</v>
      </c>
      <c r="H113" s="48" t="e">
        <f>IF(OR(#REF!=1,#REF!= 1,#REF!=
1,#REF!= 1,#REF!=
1,#REF!= 1,#REF!=
1,#REF!= 1,#REF!=
1,#REF!= 1,#REF!=
1,#REF!= 1),"Y","N")</f>
        <v>#REF!</v>
      </c>
      <c r="I113" s="48" t="s">
        <v>662</v>
      </c>
      <c r="J113" s="54" t="s">
        <v>1571</v>
      </c>
      <c r="K113" s="35">
        <f>IF(VLOOKUP(D113,'Physically Restrained'!$A$1:$W$352,10,FALSE) = "*","*",IF(VLOOKUP(D113,'Physically Restrained'!$A$1:$W$352,10,FALSE) = "---","---", VLOOKUP(D113,'Physically Restrained'!$A$1:$W$352,10,FALSE)/100))</f>
        <v>0</v>
      </c>
      <c r="L113" s="35">
        <f>IF(VLOOKUP(D113,'Physically Restrained'!$A$1:$W$352,12,FALSE) = "*","*",IF(VLOOKUP(D113,'Physically Restrained'!$A$1:$W$352,12,FALSE) = "---","---", VLOOKUP(D113,'Physically Restrained'!$A$1:$W$352,12,FALSE)/100))</f>
        <v>0</v>
      </c>
      <c r="M113" s="35">
        <f>IF(VLOOKUP(D113,'Physically Restrained'!$A$1:$W$352,14,FALSE) = "*","*",IF(VLOOKUP(D113,'Physically Restrained'!$A$1:$W$352,14,FALSE) = "---","---", VLOOKUP(D113,'Physically Restrained'!$A$1:$W$352,14,FALSE)/100))</f>
        <v>0</v>
      </c>
      <c r="N113" s="35">
        <f>IF(VLOOKUP(D113,'Physically Restrained'!$A$1:$W$352,16,FALSE) = "*","*",IF(VLOOKUP(D113,'Physically Restrained'!$A$1:$W$352,16,FALSE) = "---","---", VLOOKUP(D113,'Physically Restrained'!$A$1:$W$352,16,FALSE)/100))</f>
        <v>0</v>
      </c>
      <c r="O113" s="35">
        <f t="shared" si="59"/>
        <v>0</v>
      </c>
      <c r="P113" s="49" t="str">
        <f t="shared" si="64"/>
        <v>Y</v>
      </c>
      <c r="Q113" s="35">
        <f>IF(VLOOKUP(D113,'Falls with Major Injuries'!$A$1:$W$352,10,FALSE) = "*","*",IF(VLOOKUP(D113,'Falls with Major Injuries'!$A$1:$W$352,10,FALSE) = "---","---", VLOOKUP(D113,'Falls with Major Injuries'!$A$1:$W$352,10,FALSE)/100))</f>
        <v>3.4782600000000004E-2</v>
      </c>
      <c r="R113" s="35">
        <f>IF(VLOOKUP(D113,'Falls with Major Injuries'!$A$1:$W$352,12,FALSE) = "*","*",IF(VLOOKUP(D113,'Falls with Major Injuries'!$A$1:$W$352,12,FALSE) = "---","---", VLOOKUP(D113,'Falls with Major Injuries'!$A$1:$W$352,12,FALSE)/100))</f>
        <v>2.54237E-2</v>
      </c>
      <c r="S113" s="35">
        <f>IF(VLOOKUP(D113,'Falls with Major Injuries'!$A$1:$W$352,14,FALSE) = "*","*",IF(VLOOKUP(D113,'Falls with Major Injuries'!$A$1:$W$352,14,FALSE) = "---","---", VLOOKUP(D113,'Falls with Major Injuries'!$A$1:$W$352,14,FALSE)/100))</f>
        <v>8.4034000000000001E-3</v>
      </c>
      <c r="T113" s="35">
        <f>IF(VLOOKUP(D113,'Falls with Major Injuries'!$A$1:$W$352,16,FALSE) = "*","*",IF(VLOOKUP(D113,'Falls with Major Injuries'!$A$1:$W$352,16,FALSE) = "---","---", VLOOKUP(D113,'Falls with Major Injuries'!$A$1:$W$352,16,FALSE)/100))</f>
        <v>1.53846E-2</v>
      </c>
      <c r="U113" s="35">
        <f t="shared" si="60"/>
        <v>2.0998575000000002E-2</v>
      </c>
      <c r="V113" s="49" t="str">
        <f t="shared" si="65"/>
        <v>Y</v>
      </c>
      <c r="W113" s="35">
        <f>IF(VLOOKUP(D113,'Antipsychotic Meds'!$A$1:$W$352,10,FALSE) = "*","*",IF(VLOOKUP(D113,'Antipsychotic Meds'!$A$1:$W$352,10,FALSE) = "---","---", VLOOKUP(D113,'Antipsychotic Meds'!$A$1:$W$352,10,FALSE)/100))</f>
        <v>0.1121495</v>
      </c>
      <c r="X113" s="35">
        <f>IF(VLOOKUP(D113,'Antipsychotic Meds'!$A$1:$W$352,12,FALSE) = "*","*",IF(VLOOKUP(D113,'Antipsychotic Meds'!$A$1:$W$352,12,FALSE) = "---","---", VLOOKUP(D113,'Antipsychotic Meds'!$A$1:$W$352,12,FALSE)/100))</f>
        <v>0.1121495</v>
      </c>
      <c r="Y113" s="35">
        <f>IF(VLOOKUP(D113,'Antipsychotic Meds'!$A$1:$W$352,14,FALSE) = "*","*",IF(VLOOKUP(D113,'Antipsychotic Meds'!$A$1:$W$352,14,FALSE) = "---","---", VLOOKUP(D113,'Antipsychotic Meds'!$A$1:$W$352,14,FALSE)/100))</f>
        <v>7.4766399999999997E-2</v>
      </c>
      <c r="Z113" s="35">
        <f>IF(VLOOKUP(D113,'Antipsychotic Meds'!$A$1:$W$352,16,FALSE) = "*","*",IF(VLOOKUP(D113,'Antipsychotic Meds'!$A$1:$W$352,16,FALSE) = "---","---", VLOOKUP(D113,'Antipsychotic Meds'!$A$1:$W$352,16,FALSE)/100))</f>
        <v>6.9565200000000008E-2</v>
      </c>
      <c r="AA113" s="35">
        <f t="shared" si="61"/>
        <v>9.2157649999999994E-2</v>
      </c>
      <c r="AB113" s="49" t="str">
        <f t="shared" si="68"/>
        <v>Y</v>
      </c>
      <c r="AC113" s="35">
        <f>IF(VLOOKUP(D113,'Pressure Ulcers'!$A$1:$W$352,10,FALSE) = "*","*",IF(VLOOKUP(D113,'Pressure Ulcers'!$A$1:$W$352,10,FALSE) = "---","---", VLOOKUP(D113,'Pressure Ulcers'!$A$1:$W$352,10,FALSE)/100))</f>
        <v>8.4506999999999999E-2</v>
      </c>
      <c r="AD113" s="35">
        <f>IF(VLOOKUP(D113,'Pressure Ulcers'!$A$1:$W$352,12,FALSE) = "*","*",IF(VLOOKUP(D113,'Pressure Ulcers'!$A$1:$W$352,12,FALSE) = "---","---", VLOOKUP(D113,'Pressure Ulcers'!$A$1:$W$352,12,FALSE)/100))</f>
        <v>0.1</v>
      </c>
      <c r="AE113" s="35">
        <f>IF(VLOOKUP(D113,'Pressure Ulcers'!$A$1:$W$352,14,FALSE) = "*","*",IF(VLOOKUP(D113,'Pressure Ulcers'!$A$1:$W$352,14,FALSE) = "---","---", VLOOKUP(D113,'Pressure Ulcers'!$A$1:$W$352,14,FALSE)/100))</f>
        <v>0.10144930000000001</v>
      </c>
      <c r="AF113" s="35">
        <f>IF(VLOOKUP(D113,'Pressure Ulcers'!$A$1:$W$352,16,FALSE) = "*","*",IF(VLOOKUP(D113,'Pressure Ulcers'!$A$1:$W$352,16,FALSE) = "---","---", VLOOKUP(D113,'Pressure Ulcers'!$A$1:$W$352,16,FALSE)/100))</f>
        <v>0.1123596</v>
      </c>
      <c r="AG113" s="35">
        <f t="shared" si="62"/>
        <v>9.9578975E-2</v>
      </c>
      <c r="AH113" s="49" t="str">
        <f t="shared" si="69"/>
        <v>N</v>
      </c>
      <c r="AI113" s="35">
        <f>IF(VLOOKUP(D113,Influenza!$A$1:$W$352,10,FALSE) = "*","*",IF(VLOOKUP(D113,Influenza!$A$1:$W$352,10,FALSE) = "---","---", VLOOKUP(D113,Influenza!$A$1:$W$352,10,FALSE)/100))</f>
        <v>0.98347106999999989</v>
      </c>
      <c r="AJ113" s="35">
        <f>IF(VLOOKUP(D113,Influenza!$A$1:$W$352,12,FALSE) = "*","*",IF(VLOOKUP(D113,Influenza!$A$1:$W$352,12,FALSE) = "---","---", VLOOKUP(D113,Influenza!$A$1:$W$352,12,FALSE)/100))</f>
        <v>0.98347106999999989</v>
      </c>
      <c r="AK113" s="35">
        <f>IF(VLOOKUP(D113,Influenza!$A$1:$W$352,14,FALSE) = "*","*",IF(VLOOKUP(D113,Influenza!$A$1:$W$352,14,FALSE) = "---","---", VLOOKUP(D113,Influenza!$A$1:$W$352,14,FALSE)/100))</f>
        <v>0.93893130000000002</v>
      </c>
      <c r="AL113" s="35">
        <f>IF(VLOOKUP(D113,Influenza!$A$1:$W$352,16,FALSE) = "*","*",IF(VLOOKUP(D113,Influenza!$A$1:$W$352,16,FALSE) = "---","---", VLOOKUP(D113,Influenza!$A$1:$W$352,16,FALSE)/100))</f>
        <v>0.93893130000000002</v>
      </c>
      <c r="AM113" s="35">
        <f t="shared" si="63"/>
        <v>0.96120118499999996</v>
      </c>
      <c r="AN113" s="49" t="str">
        <f t="shared" si="66"/>
        <v>N</v>
      </c>
      <c r="AO113" s="35">
        <f>IF(VLOOKUP(D113,'hospitalizations per 1000'!$A$1:$Q$352,10,FALSE) = "*","*",IF(VLOOKUP(D113,'hospitalizations per 1000'!$A$1:$Q$352,10,FALSE) = "---","---", VLOOKUP(D113,'hospitalizations per 1000'!$A$1:$Q$352,10,FALSE)/100))</f>
        <v>1.6052500000000001E-2</v>
      </c>
      <c r="AP113" s="43" t="str">
        <f t="shared" si="70"/>
        <v>N</v>
      </c>
      <c r="AQ113" s="50" t="s">
        <v>1570</v>
      </c>
      <c r="AR113" s="50">
        <v>0.8</v>
      </c>
      <c r="AS113" s="49" t="str">
        <f t="shared" si="71"/>
        <v>Y</v>
      </c>
      <c r="AT113" s="97" t="s">
        <v>1680</v>
      </c>
    </row>
    <row r="114" spans="1:46" x14ac:dyDescent="0.3">
      <c r="A114" s="19">
        <f t="shared" si="67"/>
        <v>109</v>
      </c>
      <c r="B114" s="79" t="s">
        <v>346</v>
      </c>
      <c r="C114" s="51"/>
      <c r="D114" s="66">
        <v>315085</v>
      </c>
      <c r="E114" s="67" t="s">
        <v>175</v>
      </c>
      <c r="F114" s="54" t="s">
        <v>1557</v>
      </c>
      <c r="G114" s="54" t="e">
        <f>IF(COUNTIF(#REF!,"SFF Candidate")&gt;=1,"Y",
IF(COUNTIF(#REF!,"SFF")&gt;=1,"Y","N"))</f>
        <v>#REF!</v>
      </c>
      <c r="H114" s="48" t="e">
        <f>IF(OR(#REF!=1,#REF!= 1,#REF!=
1,#REF!= 1,#REF!=
1,#REF!= 1,#REF!=
1,#REF!= 1,#REF!=
1,#REF!= 1,#REF!=
1,#REF!= 1),"Y","N")</f>
        <v>#REF!</v>
      </c>
      <c r="I114" s="73" t="s">
        <v>662</v>
      </c>
      <c r="J114" s="54" t="s">
        <v>1571</v>
      </c>
      <c r="K114" s="35">
        <f>IF(VLOOKUP(D114,'Physically Restrained'!$A$1:$W$352,10,FALSE) = "*","*",IF(VLOOKUP(D114,'Physically Restrained'!$A$1:$W$352,10,FALSE) = "---","---", VLOOKUP(D114,'Physically Restrained'!$A$1:$W$352,10,FALSE)/100))</f>
        <v>0</v>
      </c>
      <c r="L114" s="35">
        <f>IF(VLOOKUP(D114,'Physically Restrained'!$A$1:$W$352,12,FALSE) = "*","*",IF(VLOOKUP(D114,'Physically Restrained'!$A$1:$W$352,12,FALSE) = "---","---", VLOOKUP(D114,'Physically Restrained'!$A$1:$W$352,12,FALSE)/100))</f>
        <v>0</v>
      </c>
      <c r="M114" s="35">
        <f>IF(VLOOKUP(D114,'Physically Restrained'!$A$1:$W$352,14,FALSE) = "*","*",IF(VLOOKUP(D114,'Physically Restrained'!$A$1:$W$352,14,FALSE) = "---","---", VLOOKUP(D114,'Physically Restrained'!$A$1:$W$352,14,FALSE)/100))</f>
        <v>0</v>
      </c>
      <c r="N114" s="35">
        <f>IF(VLOOKUP(D114,'Physically Restrained'!$A$1:$W$352,16,FALSE) = "*","*",IF(VLOOKUP(D114,'Physically Restrained'!$A$1:$W$352,16,FALSE) = "---","---", VLOOKUP(D114,'Physically Restrained'!$A$1:$W$352,16,FALSE)/100))</f>
        <v>0</v>
      </c>
      <c r="O114" s="35">
        <f t="shared" si="59"/>
        <v>0</v>
      </c>
      <c r="P114" s="49" t="str">
        <f t="shared" si="64"/>
        <v>Y</v>
      </c>
      <c r="Q114" s="35">
        <f>IF(VLOOKUP(D114,'Falls with Major Injuries'!$A$1:$W$352,10,FALSE) = "*","*",IF(VLOOKUP(D114,'Falls with Major Injuries'!$A$1:$W$352,10,FALSE) = "---","---", VLOOKUP(D114,'Falls with Major Injuries'!$A$1:$W$352,10,FALSE)/100))</f>
        <v>0</v>
      </c>
      <c r="R114" s="35">
        <f>IF(VLOOKUP(D114,'Falls with Major Injuries'!$A$1:$W$352,12,FALSE) = "*","*",IF(VLOOKUP(D114,'Falls with Major Injuries'!$A$1:$W$352,12,FALSE) = "---","---", VLOOKUP(D114,'Falls with Major Injuries'!$A$1:$W$352,12,FALSE)/100))</f>
        <v>0</v>
      </c>
      <c r="S114" s="35">
        <f>IF(VLOOKUP(D114,'Falls with Major Injuries'!$A$1:$W$352,14,FALSE) = "*","*",IF(VLOOKUP(D114,'Falls with Major Injuries'!$A$1:$W$352,14,FALSE) = "---","---", VLOOKUP(D114,'Falls with Major Injuries'!$A$1:$W$352,14,FALSE)/100))</f>
        <v>0</v>
      </c>
      <c r="T114" s="35">
        <f>IF(VLOOKUP(D114,'Falls with Major Injuries'!$A$1:$W$352,16,FALSE) = "*","*",IF(VLOOKUP(D114,'Falls with Major Injuries'!$A$1:$W$352,16,FALSE) = "---","---", VLOOKUP(D114,'Falls with Major Injuries'!$A$1:$W$352,16,FALSE)/100))</f>
        <v>7.3529400000000009E-2</v>
      </c>
      <c r="U114" s="35">
        <f t="shared" si="60"/>
        <v>1.8382350000000002E-2</v>
      </c>
      <c r="V114" s="49" t="str">
        <f t="shared" si="65"/>
        <v>Y</v>
      </c>
      <c r="W114" s="35">
        <f>IF(VLOOKUP(D114,'Antipsychotic Meds'!$A$1:$W$352,10,FALSE) = "*","*",IF(VLOOKUP(D114,'Antipsychotic Meds'!$A$1:$W$352,10,FALSE) = "---","---", VLOOKUP(D114,'Antipsychotic Meds'!$A$1:$W$352,10,FALSE)/100))</f>
        <v>9.8039199999999993E-2</v>
      </c>
      <c r="X114" s="35">
        <f>IF(VLOOKUP(D114,'Antipsychotic Meds'!$A$1:$W$352,12,FALSE) = "*","*",IF(VLOOKUP(D114,'Antipsychotic Meds'!$A$1:$W$352,12,FALSE) = "---","---", VLOOKUP(D114,'Antipsychotic Meds'!$A$1:$W$352,12,FALSE)/100))</f>
        <v>0.05</v>
      </c>
      <c r="Y114" s="35">
        <f>IF(VLOOKUP(D114,'Antipsychotic Meds'!$A$1:$W$352,14,FALSE) = "*","*",IF(VLOOKUP(D114,'Antipsychotic Meds'!$A$1:$W$352,14,FALSE) = "---","---", VLOOKUP(D114,'Antipsychotic Meds'!$A$1:$W$352,14,FALSE)/100))</f>
        <v>8.196719999999999E-2</v>
      </c>
      <c r="Z114" s="35">
        <f>IF(VLOOKUP(D114,'Antipsychotic Meds'!$A$1:$W$352,16,FALSE) = "*","*",IF(VLOOKUP(D114,'Antipsychotic Meds'!$A$1:$W$352,16,FALSE) = "---","---", VLOOKUP(D114,'Antipsychotic Meds'!$A$1:$W$352,16,FALSE)/100))</f>
        <v>0.15873020000000002</v>
      </c>
      <c r="AA114" s="35">
        <f t="shared" si="61"/>
        <v>9.7184149999999997E-2</v>
      </c>
      <c r="AB114" s="49" t="str">
        <f t="shared" si="68"/>
        <v>Y</v>
      </c>
      <c r="AC114" s="35">
        <f>IF(VLOOKUP(D114,'Pressure Ulcers'!$A$1:$W$352,10,FALSE) = "*","*",IF(VLOOKUP(D114,'Pressure Ulcers'!$A$1:$W$352,10,FALSE) = "---","---", VLOOKUP(D114,'Pressure Ulcers'!$A$1:$W$352,10,FALSE)/100))</f>
        <v>8.1081100000000003E-2</v>
      </c>
      <c r="AD114" s="35">
        <f>IF(VLOOKUP(D114,'Pressure Ulcers'!$A$1:$W$352,12,FALSE) = "*","*",IF(VLOOKUP(D114,'Pressure Ulcers'!$A$1:$W$352,12,FALSE) = "---","---", VLOOKUP(D114,'Pressure Ulcers'!$A$1:$W$352,12,FALSE)/100))</f>
        <v>0.1842105</v>
      </c>
      <c r="AE114" s="35">
        <f>IF(VLOOKUP(D114,'Pressure Ulcers'!$A$1:$W$352,14,FALSE) = "*","*",IF(VLOOKUP(D114,'Pressure Ulcers'!$A$1:$W$352,14,FALSE) = "---","---", VLOOKUP(D114,'Pressure Ulcers'!$A$1:$W$352,14,FALSE)/100))</f>
        <v>0.2162162</v>
      </c>
      <c r="AF114" s="35">
        <f>IF(VLOOKUP(D114,'Pressure Ulcers'!$A$1:$W$352,16,FALSE) = "*","*",IF(VLOOKUP(D114,'Pressure Ulcers'!$A$1:$W$352,16,FALSE) = "---","---", VLOOKUP(D114,'Pressure Ulcers'!$A$1:$W$352,16,FALSE)/100))</f>
        <v>0.2631579</v>
      </c>
      <c r="AG114" s="35">
        <f t="shared" si="62"/>
        <v>0.18616642500000002</v>
      </c>
      <c r="AH114" s="49" t="str">
        <f t="shared" si="69"/>
        <v>N</v>
      </c>
      <c r="AI114" s="35">
        <f>IF(VLOOKUP(D114,Influenza!$A$1:$W$352,10,FALSE) = "*","*",IF(VLOOKUP(D114,Influenza!$A$1:$W$352,10,FALSE) = "---","---", VLOOKUP(D114,Influenza!$A$1:$W$352,10,FALSE)/100))</f>
        <v>1</v>
      </c>
      <c r="AJ114" s="35">
        <f>IF(VLOOKUP(D114,Influenza!$A$1:$W$352,12,FALSE) = "*","*",IF(VLOOKUP(D114,Influenza!$A$1:$W$352,12,FALSE) = "---","---", VLOOKUP(D114,Influenza!$A$1:$W$352,12,FALSE)/100))</f>
        <v>1</v>
      </c>
      <c r="AK114" s="35">
        <f>IF(VLOOKUP(D114,Influenza!$A$1:$W$352,14,FALSE) = "*","*",IF(VLOOKUP(D114,Influenza!$A$1:$W$352,14,FALSE) = "---","---", VLOOKUP(D114,Influenza!$A$1:$W$352,14,FALSE)/100))</f>
        <v>0.98611110999999996</v>
      </c>
      <c r="AL114" s="35">
        <f>IF(VLOOKUP(D114,Influenza!$A$1:$W$352,16,FALSE) = "*","*",IF(VLOOKUP(D114,Influenza!$A$1:$W$352,16,FALSE) = "---","---", VLOOKUP(D114,Influenza!$A$1:$W$352,16,FALSE)/100))</f>
        <v>0.98611110999999996</v>
      </c>
      <c r="AM114" s="35">
        <f t="shared" si="63"/>
        <v>0.99305555499999998</v>
      </c>
      <c r="AN114" s="49" t="str">
        <f t="shared" si="66"/>
        <v>Y</v>
      </c>
      <c r="AO114" s="35">
        <f>IF(VLOOKUP(D114,'hospitalizations per 1000'!$A$1:$Q$352,10,FALSE) = "*","*",IF(VLOOKUP(D114,'hospitalizations per 1000'!$A$1:$Q$352,10,FALSE) = "---","---", VLOOKUP(D114,'hospitalizations per 1000'!$A$1:$Q$352,10,FALSE)/100))</f>
        <v>2.1743369999999998E-2</v>
      </c>
      <c r="AP114" s="43" t="str">
        <f t="shared" si="70"/>
        <v>N</v>
      </c>
      <c r="AQ114" s="50" t="s">
        <v>1570</v>
      </c>
      <c r="AR114" s="50">
        <v>0.82499999999999996</v>
      </c>
      <c r="AS114" s="49" t="str">
        <f t="shared" si="71"/>
        <v>Y</v>
      </c>
      <c r="AT114" s="97" t="s">
        <v>1680</v>
      </c>
    </row>
    <row r="115" spans="1:46" x14ac:dyDescent="0.3">
      <c r="A115" s="19">
        <f t="shared" si="67"/>
        <v>110</v>
      </c>
      <c r="B115" s="52" t="s">
        <v>347</v>
      </c>
      <c r="C115" s="51"/>
      <c r="D115" s="66">
        <v>315228</v>
      </c>
      <c r="E115" s="70">
        <v>806731</v>
      </c>
      <c r="F115" s="54" t="s">
        <v>1557</v>
      </c>
      <c r="G115" s="54" t="e">
        <f>IF(COUNTIF(#REF!,"SFF Candidate")&gt;=1,"Y",
IF(COUNTIF(#REF!,"SFF")&gt;=1,"Y","N"))</f>
        <v>#REF!</v>
      </c>
      <c r="H115" s="48" t="e">
        <f>IF(OR(#REF!=1,#REF!= 1,#REF!=
1,#REF!= 1,#REF!=
1,#REF!= 1,#REF!=
1,#REF!= 1,#REF!=
1,#REF!= 1,#REF!=
1,#REF!= 1),"Y","N")</f>
        <v>#REF!</v>
      </c>
      <c r="I115" s="48" t="s">
        <v>662</v>
      </c>
      <c r="J115" s="54" t="s">
        <v>1570</v>
      </c>
      <c r="K115" s="35">
        <f>IF(VLOOKUP(D115,'Physically Restrained'!$A$1:$W$352,10,FALSE) = "*","*",IF(VLOOKUP(D115,'Physically Restrained'!$A$1:$W$352,10,FALSE) = "---","---", VLOOKUP(D115,'Physically Restrained'!$A$1:$W$352,10,FALSE)/100))</f>
        <v>0</v>
      </c>
      <c r="L115" s="35">
        <f>IF(VLOOKUP(D115,'Physically Restrained'!$A$1:$W$352,12,FALSE) = "*","*",IF(VLOOKUP(D115,'Physically Restrained'!$A$1:$W$352,12,FALSE) = "---","---", VLOOKUP(D115,'Physically Restrained'!$A$1:$W$352,12,FALSE)/100))</f>
        <v>0</v>
      </c>
      <c r="M115" s="35">
        <f>IF(VLOOKUP(D115,'Physically Restrained'!$A$1:$W$352,14,FALSE) = "*","*",IF(VLOOKUP(D115,'Physically Restrained'!$A$1:$W$352,14,FALSE) = "---","---", VLOOKUP(D115,'Physically Restrained'!$A$1:$W$352,14,FALSE)/100))</f>
        <v>0</v>
      </c>
      <c r="N115" s="35">
        <f>IF(VLOOKUP(D115,'Physically Restrained'!$A$1:$W$352,16,FALSE) = "*","*",IF(VLOOKUP(D115,'Physically Restrained'!$A$1:$W$352,16,FALSE) = "---","---", VLOOKUP(D115,'Physically Restrained'!$A$1:$W$352,16,FALSE)/100))</f>
        <v>0</v>
      </c>
      <c r="O115" s="35">
        <f t="shared" si="59"/>
        <v>0</v>
      </c>
      <c r="P115" s="49" t="str">
        <f t="shared" si="64"/>
        <v>Y</v>
      </c>
      <c r="Q115" s="35">
        <f>IF(VLOOKUP(D115,'Falls with Major Injuries'!$A$1:$W$352,10,FALSE) = "*","*",IF(VLOOKUP(D115,'Falls with Major Injuries'!$A$1:$W$352,10,FALSE) = "---","---", VLOOKUP(D115,'Falls with Major Injuries'!$A$1:$W$352,10,FALSE)/100))</f>
        <v>1.66667E-2</v>
      </c>
      <c r="R115" s="35">
        <f>IF(VLOOKUP(D115,'Falls with Major Injuries'!$A$1:$W$352,12,FALSE) = "*","*",IF(VLOOKUP(D115,'Falls with Major Injuries'!$A$1:$W$352,12,FALSE) = "---","---", VLOOKUP(D115,'Falls with Major Injuries'!$A$1:$W$352,12,FALSE)/100))</f>
        <v>1.49254E-2</v>
      </c>
      <c r="S115" s="35">
        <f>IF(VLOOKUP(D115,'Falls with Major Injuries'!$A$1:$W$352,14,FALSE) = "*","*",IF(VLOOKUP(D115,'Falls with Major Injuries'!$A$1:$W$352,14,FALSE) = "---","---", VLOOKUP(D115,'Falls with Major Injuries'!$A$1:$W$352,14,FALSE)/100))</f>
        <v>2.5316499999999999E-2</v>
      </c>
      <c r="T115" s="35">
        <f>IF(VLOOKUP(D115,'Falls with Major Injuries'!$A$1:$W$352,16,FALSE) = "*","*",IF(VLOOKUP(D115,'Falls with Major Injuries'!$A$1:$W$352,16,FALSE) = "---","---", VLOOKUP(D115,'Falls with Major Injuries'!$A$1:$W$352,16,FALSE)/100))</f>
        <v>2.40964E-2</v>
      </c>
      <c r="U115" s="35">
        <f t="shared" si="60"/>
        <v>2.0251249999999998E-2</v>
      </c>
      <c r="V115" s="49" t="str">
        <f t="shared" si="65"/>
        <v>Y</v>
      </c>
      <c r="W115" s="35">
        <f>IF(VLOOKUP(D115,'Antipsychotic Meds'!$A$1:$W$352,10,FALSE) = "*","*",IF(VLOOKUP(D115,'Antipsychotic Meds'!$A$1:$W$352,10,FALSE) = "---","---", VLOOKUP(D115,'Antipsychotic Meds'!$A$1:$W$352,10,FALSE)/100))</f>
        <v>1.7543899999999998E-2</v>
      </c>
      <c r="X115" s="35">
        <f>IF(VLOOKUP(D115,'Antipsychotic Meds'!$A$1:$W$352,12,FALSE) = "*","*",IF(VLOOKUP(D115,'Antipsychotic Meds'!$A$1:$W$352,12,FALSE) = "---","---", VLOOKUP(D115,'Antipsychotic Meds'!$A$1:$W$352,12,FALSE)/100))</f>
        <v>3.125E-2</v>
      </c>
      <c r="Y115" s="35">
        <f>IF(VLOOKUP(D115,'Antipsychotic Meds'!$A$1:$W$352,14,FALSE) = "*","*",IF(VLOOKUP(D115,'Antipsychotic Meds'!$A$1:$W$352,14,FALSE) = "---","---", VLOOKUP(D115,'Antipsychotic Meds'!$A$1:$W$352,14,FALSE)/100))</f>
        <v>5.33333E-2</v>
      </c>
      <c r="Z115" s="35">
        <f>IF(VLOOKUP(D115,'Antipsychotic Meds'!$A$1:$W$352,16,FALSE) = "*","*",IF(VLOOKUP(D115,'Antipsychotic Meds'!$A$1:$W$352,16,FALSE) = "---","---", VLOOKUP(D115,'Antipsychotic Meds'!$A$1:$W$352,16,FALSE)/100))</f>
        <v>5.1948100000000004E-2</v>
      </c>
      <c r="AA115" s="35">
        <f t="shared" si="61"/>
        <v>3.8518825E-2</v>
      </c>
      <c r="AB115" s="49" t="str">
        <f t="shared" si="68"/>
        <v>Y</v>
      </c>
      <c r="AC115" s="35">
        <f>IF(VLOOKUP(D115,'Pressure Ulcers'!$A$1:$W$352,10,FALSE) = "*","*",IF(VLOOKUP(D115,'Pressure Ulcers'!$A$1:$W$352,10,FALSE) = "---","---", VLOOKUP(D115,'Pressure Ulcers'!$A$1:$W$352,10,FALSE)/100))</f>
        <v>0.15151519999999999</v>
      </c>
      <c r="AD115" s="35">
        <f>IF(VLOOKUP(D115,'Pressure Ulcers'!$A$1:$W$352,12,FALSE) = "*","*",IF(VLOOKUP(D115,'Pressure Ulcers'!$A$1:$W$352,12,FALSE) = "---","---", VLOOKUP(D115,'Pressure Ulcers'!$A$1:$W$352,12,FALSE)/100))</f>
        <v>2.3809499999999997E-2</v>
      </c>
      <c r="AE115" s="35">
        <f>IF(VLOOKUP(D115,'Pressure Ulcers'!$A$1:$W$352,14,FALSE) = "*","*",IF(VLOOKUP(D115,'Pressure Ulcers'!$A$1:$W$352,14,FALSE) = "---","---", VLOOKUP(D115,'Pressure Ulcers'!$A$1:$W$352,14,FALSE)/100))</f>
        <v>7.8431399999999998E-2</v>
      </c>
      <c r="AF115" s="35">
        <f>IF(VLOOKUP(D115,'Pressure Ulcers'!$A$1:$W$352,16,FALSE) = "*","*",IF(VLOOKUP(D115,'Pressure Ulcers'!$A$1:$W$352,16,FALSE) = "---","---", VLOOKUP(D115,'Pressure Ulcers'!$A$1:$W$352,16,FALSE)/100))</f>
        <v>0.13043480000000002</v>
      </c>
      <c r="AG115" s="35">
        <f t="shared" si="62"/>
        <v>9.6047725E-2</v>
      </c>
      <c r="AH115" s="49" t="str">
        <f t="shared" si="69"/>
        <v>N</v>
      </c>
      <c r="AI115" s="35">
        <f>IF(VLOOKUP(D115,Influenza!$A$1:$W$352,10,FALSE) = "*","*",IF(VLOOKUP(D115,Influenza!$A$1:$W$352,10,FALSE) = "---","---", VLOOKUP(D115,Influenza!$A$1:$W$352,10,FALSE)/100))</f>
        <v>1</v>
      </c>
      <c r="AJ115" s="35">
        <f>IF(VLOOKUP(D115,Influenza!$A$1:$W$352,12,FALSE) = "*","*",IF(VLOOKUP(D115,Influenza!$A$1:$W$352,12,FALSE) = "---","---", VLOOKUP(D115,Influenza!$A$1:$W$352,12,FALSE)/100))</f>
        <v>1</v>
      </c>
      <c r="AK115" s="35">
        <f>IF(VLOOKUP(D115,Influenza!$A$1:$W$352,14,FALSE) = "*","*",IF(VLOOKUP(D115,Influenza!$A$1:$W$352,14,FALSE) = "---","---", VLOOKUP(D115,Influenza!$A$1:$W$352,14,FALSE)/100))</f>
        <v>1</v>
      </c>
      <c r="AL115" s="35">
        <f>IF(VLOOKUP(D115,Influenza!$A$1:$W$352,16,FALSE) = "*","*",IF(VLOOKUP(D115,Influenza!$A$1:$W$352,16,FALSE) = "---","---", VLOOKUP(D115,Influenza!$A$1:$W$352,16,FALSE)/100))</f>
        <v>1</v>
      </c>
      <c r="AM115" s="35">
        <f t="shared" si="63"/>
        <v>1</v>
      </c>
      <c r="AN115" s="49" t="str">
        <f t="shared" si="66"/>
        <v>Y</v>
      </c>
      <c r="AO115" s="35">
        <f>IF(VLOOKUP(D115,'hospitalizations per 1000'!$A$1:$Q$352,10,FALSE) = "*","*",IF(VLOOKUP(D115,'hospitalizations per 1000'!$A$1:$Q$352,10,FALSE) = "---","---", VLOOKUP(D115,'hospitalizations per 1000'!$A$1:$Q$352,10,FALSE)/100))</f>
        <v>4.2559499999999997E-3</v>
      </c>
      <c r="AP115" s="43" t="str">
        <f t="shared" si="70"/>
        <v>Y</v>
      </c>
      <c r="AQ115" s="50" t="s">
        <v>1570</v>
      </c>
      <c r="AR115" s="50">
        <v>0.99</v>
      </c>
      <c r="AS115" s="49" t="str">
        <f t="shared" si="71"/>
        <v>Y</v>
      </c>
      <c r="AT115" s="97">
        <f>COUNTIF($P115:$AS115,"=Y")</f>
        <v>6</v>
      </c>
    </row>
    <row r="116" spans="1:46" x14ac:dyDescent="0.3">
      <c r="A116" s="19">
        <f t="shared" si="67"/>
        <v>111</v>
      </c>
      <c r="B116" s="52" t="s">
        <v>348</v>
      </c>
      <c r="C116" s="51"/>
      <c r="D116" s="66">
        <v>315331</v>
      </c>
      <c r="E116" s="59" t="s">
        <v>176</v>
      </c>
      <c r="F116" s="54" t="s">
        <v>1557</v>
      </c>
      <c r="G116" s="54" t="e">
        <f>IF(COUNTIF(#REF!,"SFF Candidate")&gt;=1,"Y",
IF(COUNTIF(#REF!,"SFF")&gt;=1,"Y","N"))</f>
        <v>#REF!</v>
      </c>
      <c r="H116" s="48" t="e">
        <f>IF(OR(#REF!=1,#REF!= 1,#REF!=
1,#REF!= 1,#REF!=
1,#REF!= 1,#REF!=
1,#REF!= 1,#REF!=
1,#REF!= 1,#REF!=
1,#REF!= 1),"Y","N")</f>
        <v>#REF!</v>
      </c>
      <c r="I116" s="48" t="s">
        <v>662</v>
      </c>
      <c r="J116" s="54" t="s">
        <v>1570</v>
      </c>
      <c r="K116" s="35">
        <f>IF(VLOOKUP(D116,'Physically Restrained'!$A$1:$W$352,10,FALSE) = "*","*",IF(VLOOKUP(D116,'Physically Restrained'!$A$1:$W$352,10,FALSE) = "---","---", VLOOKUP(D116,'Physically Restrained'!$A$1:$W$352,10,FALSE)/100))</f>
        <v>0</v>
      </c>
      <c r="L116" s="35">
        <f>IF(VLOOKUP(D116,'Physically Restrained'!$A$1:$W$352,12,FALSE) = "*","*",IF(VLOOKUP(D116,'Physically Restrained'!$A$1:$W$352,12,FALSE) = "---","---", VLOOKUP(D116,'Physically Restrained'!$A$1:$W$352,12,FALSE)/100))</f>
        <v>0</v>
      </c>
      <c r="M116" s="35">
        <f>IF(VLOOKUP(D116,'Physically Restrained'!$A$1:$W$352,14,FALSE) = "*","*",IF(VLOOKUP(D116,'Physically Restrained'!$A$1:$W$352,14,FALSE) = "---","---", VLOOKUP(D116,'Physically Restrained'!$A$1:$W$352,14,FALSE)/100))</f>
        <v>0</v>
      </c>
      <c r="N116" s="35">
        <f>IF(VLOOKUP(D116,'Physically Restrained'!$A$1:$W$352,16,FALSE) = "*","*",IF(VLOOKUP(D116,'Physically Restrained'!$A$1:$W$352,16,FALSE) = "---","---", VLOOKUP(D116,'Physically Restrained'!$A$1:$W$352,16,FALSE)/100))</f>
        <v>0</v>
      </c>
      <c r="O116" s="35">
        <f t="shared" si="59"/>
        <v>0</v>
      </c>
      <c r="P116" s="49" t="str">
        <f t="shared" si="64"/>
        <v>Y</v>
      </c>
      <c r="Q116" s="35">
        <f>IF(VLOOKUP(D116,'Falls with Major Injuries'!$A$1:$W$352,10,FALSE) = "*","*",IF(VLOOKUP(D116,'Falls with Major Injuries'!$A$1:$W$352,10,FALSE) = "---","---", VLOOKUP(D116,'Falls with Major Injuries'!$A$1:$W$352,10,FALSE)/100))</f>
        <v>2.9703E-2</v>
      </c>
      <c r="R116" s="35">
        <f>IF(VLOOKUP(D116,'Falls with Major Injuries'!$A$1:$W$352,12,FALSE) = "*","*",IF(VLOOKUP(D116,'Falls with Major Injuries'!$A$1:$W$352,12,FALSE) = "---","---", VLOOKUP(D116,'Falls with Major Injuries'!$A$1:$W$352,12,FALSE)/100))</f>
        <v>0.03</v>
      </c>
      <c r="S116" s="35">
        <f>IF(VLOOKUP(D116,'Falls with Major Injuries'!$A$1:$W$352,14,FALSE) = "*","*",IF(VLOOKUP(D116,'Falls with Major Injuries'!$A$1:$W$352,14,FALSE) = "---","---", VLOOKUP(D116,'Falls with Major Injuries'!$A$1:$W$352,14,FALSE)/100))</f>
        <v>9.6153999999999996E-3</v>
      </c>
      <c r="T116" s="35">
        <f>IF(VLOOKUP(D116,'Falls with Major Injuries'!$A$1:$W$352,16,FALSE) = "*","*",IF(VLOOKUP(D116,'Falls with Major Injuries'!$A$1:$W$352,16,FALSE) = "---","---", VLOOKUP(D116,'Falls with Major Injuries'!$A$1:$W$352,16,FALSE)/100))</f>
        <v>1.0416700000000001E-2</v>
      </c>
      <c r="U116" s="35">
        <f t="shared" si="60"/>
        <v>1.9933775000000001E-2</v>
      </c>
      <c r="V116" s="49" t="str">
        <f t="shared" si="65"/>
        <v>Y</v>
      </c>
      <c r="W116" s="35">
        <f>IF(VLOOKUP(D116,'Antipsychotic Meds'!$A$1:$W$352,10,FALSE) = "*","*",IF(VLOOKUP(D116,'Antipsychotic Meds'!$A$1:$W$352,10,FALSE) = "---","---", VLOOKUP(D116,'Antipsychotic Meds'!$A$1:$W$352,10,FALSE)/100))</f>
        <v>8.9887599999999998E-2</v>
      </c>
      <c r="X116" s="35">
        <f>IF(VLOOKUP(D116,'Antipsychotic Meds'!$A$1:$W$352,12,FALSE) = "*","*",IF(VLOOKUP(D116,'Antipsychotic Meds'!$A$1:$W$352,12,FALSE) = "---","---", VLOOKUP(D116,'Antipsychotic Meds'!$A$1:$W$352,12,FALSE)/100))</f>
        <v>9.1953999999999994E-2</v>
      </c>
      <c r="Y116" s="35">
        <f>IF(VLOOKUP(D116,'Antipsychotic Meds'!$A$1:$W$352,14,FALSE) = "*","*",IF(VLOOKUP(D116,'Antipsychotic Meds'!$A$1:$W$352,14,FALSE) = "---","---", VLOOKUP(D116,'Antipsychotic Meds'!$A$1:$W$352,14,FALSE)/100))</f>
        <v>0.13186809999999999</v>
      </c>
      <c r="Z116" s="35">
        <f>IF(VLOOKUP(D116,'Antipsychotic Meds'!$A$1:$W$352,16,FALSE) = "*","*",IF(VLOOKUP(D116,'Antipsychotic Meds'!$A$1:$W$352,16,FALSE) = "---","---", VLOOKUP(D116,'Antipsychotic Meds'!$A$1:$W$352,16,FALSE)/100))</f>
        <v>9.6385499999999999E-2</v>
      </c>
      <c r="AA116" s="35">
        <f t="shared" si="61"/>
        <v>0.1025238</v>
      </c>
      <c r="AB116" s="49" t="str">
        <f t="shared" si="68"/>
        <v>Y</v>
      </c>
      <c r="AC116" s="35">
        <f>IF(VLOOKUP(D116,'Pressure Ulcers'!$A$1:$W$352,10,FALSE) = "*","*",IF(VLOOKUP(D116,'Pressure Ulcers'!$A$1:$W$352,10,FALSE) = "---","---", VLOOKUP(D116,'Pressure Ulcers'!$A$1:$W$352,10,FALSE)/100))</f>
        <v>9.0909099999999993E-2</v>
      </c>
      <c r="AD116" s="35">
        <f>IF(VLOOKUP(D116,'Pressure Ulcers'!$A$1:$W$352,12,FALSE) = "*","*",IF(VLOOKUP(D116,'Pressure Ulcers'!$A$1:$W$352,12,FALSE) = "---","---", VLOOKUP(D116,'Pressure Ulcers'!$A$1:$W$352,12,FALSE)/100))</f>
        <v>0.14285709999999999</v>
      </c>
      <c r="AE116" s="35">
        <f>IF(VLOOKUP(D116,'Pressure Ulcers'!$A$1:$W$352,14,FALSE) = "*","*",IF(VLOOKUP(D116,'Pressure Ulcers'!$A$1:$W$352,14,FALSE) = "---","---", VLOOKUP(D116,'Pressure Ulcers'!$A$1:$W$352,14,FALSE)/100))</f>
        <v>0.13725490000000001</v>
      </c>
      <c r="AF116" s="35">
        <f>IF(VLOOKUP(D116,'Pressure Ulcers'!$A$1:$W$352,16,FALSE) = "*","*",IF(VLOOKUP(D116,'Pressure Ulcers'!$A$1:$W$352,16,FALSE) = "---","---", VLOOKUP(D116,'Pressure Ulcers'!$A$1:$W$352,16,FALSE)/100))</f>
        <v>0.14000000000000001</v>
      </c>
      <c r="AG116" s="35">
        <f t="shared" si="62"/>
        <v>0.127755275</v>
      </c>
      <c r="AH116" s="49" t="str">
        <f t="shared" si="69"/>
        <v>N</v>
      </c>
      <c r="AI116" s="35">
        <f>IF(VLOOKUP(D116,Influenza!$A$1:$W$352,10,FALSE) = "*","*",IF(VLOOKUP(D116,Influenza!$A$1:$W$352,10,FALSE) = "---","---", VLOOKUP(D116,Influenza!$A$1:$W$352,10,FALSE)/100))</f>
        <v>0.95412844000000008</v>
      </c>
      <c r="AJ116" s="35">
        <f>IF(VLOOKUP(D116,Influenza!$A$1:$W$352,12,FALSE) = "*","*",IF(VLOOKUP(D116,Influenza!$A$1:$W$352,12,FALSE) = "---","---", VLOOKUP(D116,Influenza!$A$1:$W$352,12,FALSE)/100))</f>
        <v>0.95412844000000008</v>
      </c>
      <c r="AK116" s="35">
        <f>IF(VLOOKUP(D116,Influenza!$A$1:$W$352,14,FALSE) = "*","*",IF(VLOOKUP(D116,Influenza!$A$1:$W$352,14,FALSE) = "---","---", VLOOKUP(D116,Influenza!$A$1:$W$352,14,FALSE)/100))</f>
        <v>0.91228070000000006</v>
      </c>
      <c r="AL116" s="35">
        <f>IF(VLOOKUP(D116,Influenza!$A$1:$W$352,16,FALSE) = "*","*",IF(VLOOKUP(D116,Influenza!$A$1:$W$352,16,FALSE) = "---","---", VLOOKUP(D116,Influenza!$A$1:$W$352,16,FALSE)/100))</f>
        <v>0.91228070000000006</v>
      </c>
      <c r="AM116" s="35">
        <f t="shared" si="63"/>
        <v>0.93320457000000012</v>
      </c>
      <c r="AN116" s="49" t="str">
        <f t="shared" si="66"/>
        <v>N</v>
      </c>
      <c r="AO116" s="35">
        <f>IF(VLOOKUP(D116,'hospitalizations per 1000'!$A$1:$Q$352,10,FALSE) = "*","*",IF(VLOOKUP(D116,'hospitalizations per 1000'!$A$1:$Q$352,10,FALSE) = "---","---", VLOOKUP(D116,'hospitalizations per 1000'!$A$1:$Q$352,10,FALSE)/100))</f>
        <v>1.4716260000000002E-2</v>
      </c>
      <c r="AP116" s="43" t="str">
        <f t="shared" si="70"/>
        <v>Y</v>
      </c>
      <c r="AQ116" s="50" t="s">
        <v>1570</v>
      </c>
      <c r="AR116" s="50">
        <v>0.9</v>
      </c>
      <c r="AS116" s="49" t="str">
        <f t="shared" si="71"/>
        <v>Y</v>
      </c>
      <c r="AT116" s="97">
        <f>COUNTIF($P116:$AS116,"=Y")</f>
        <v>5</v>
      </c>
    </row>
    <row r="117" spans="1:46" x14ac:dyDescent="0.3">
      <c r="A117" s="19">
        <f t="shared" si="67"/>
        <v>112</v>
      </c>
      <c r="B117" s="52" t="s">
        <v>349</v>
      </c>
      <c r="C117" s="51"/>
      <c r="D117" s="66">
        <v>315265</v>
      </c>
      <c r="E117" s="59" t="s">
        <v>177</v>
      </c>
      <c r="F117" s="54" t="s">
        <v>1557</v>
      </c>
      <c r="G117" s="54" t="e">
        <f>IF(COUNTIF(#REF!,"SFF Candidate")&gt;=1,"Y",
IF(COUNTIF(#REF!,"SFF")&gt;=1,"Y","N"))</f>
        <v>#REF!</v>
      </c>
      <c r="H117" s="48" t="e">
        <f>IF(OR(#REF!=1,#REF!= 1,#REF!=
1,#REF!= 1,#REF!=
1,#REF!= 1,#REF!=
1,#REF!= 1,#REF!=
1,#REF!= 1,#REF!=
1,#REF!= 1),"Y","N")</f>
        <v>#REF!</v>
      </c>
      <c r="I117" s="48" t="s">
        <v>662</v>
      </c>
      <c r="J117" s="54" t="s">
        <v>1570</v>
      </c>
      <c r="K117" s="35">
        <f>IF(VLOOKUP(D117,'Physically Restrained'!$A$1:$W$352,10,FALSE) = "*","*",IF(VLOOKUP(D117,'Physically Restrained'!$A$1:$W$352,10,FALSE) = "---","---", VLOOKUP(D117,'Physically Restrained'!$A$1:$W$352,10,FALSE)/100))</f>
        <v>0</v>
      </c>
      <c r="L117" s="35">
        <f>IF(VLOOKUP(D117,'Physically Restrained'!$A$1:$W$352,12,FALSE) = "*","*",IF(VLOOKUP(D117,'Physically Restrained'!$A$1:$W$352,12,FALSE) = "---","---", VLOOKUP(D117,'Physically Restrained'!$A$1:$W$352,12,FALSE)/100))</f>
        <v>0</v>
      </c>
      <c r="M117" s="35">
        <f>IF(VLOOKUP(D117,'Physically Restrained'!$A$1:$W$352,14,FALSE) = "*","*",IF(VLOOKUP(D117,'Physically Restrained'!$A$1:$W$352,14,FALSE) = "---","---", VLOOKUP(D117,'Physically Restrained'!$A$1:$W$352,14,FALSE)/100))</f>
        <v>0</v>
      </c>
      <c r="N117" s="35">
        <f>IF(VLOOKUP(D117,'Physically Restrained'!$A$1:$W$352,16,FALSE) = "*","*",IF(VLOOKUP(D117,'Physically Restrained'!$A$1:$W$352,16,FALSE) = "---","---", VLOOKUP(D117,'Physically Restrained'!$A$1:$W$352,16,FALSE)/100))</f>
        <v>0</v>
      </c>
      <c r="O117" s="35">
        <f t="shared" si="59"/>
        <v>0</v>
      </c>
      <c r="P117" s="49" t="str">
        <f t="shared" si="64"/>
        <v>Y</v>
      </c>
      <c r="Q117" s="35">
        <f>IF(VLOOKUP(D117,'Falls with Major Injuries'!$A$1:$W$352,10,FALSE) = "*","*",IF(VLOOKUP(D117,'Falls with Major Injuries'!$A$1:$W$352,10,FALSE) = "---","---", VLOOKUP(D117,'Falls with Major Injuries'!$A$1:$W$352,10,FALSE)/100))</f>
        <v>2.40964E-2</v>
      </c>
      <c r="R117" s="35">
        <f>IF(VLOOKUP(D117,'Falls with Major Injuries'!$A$1:$W$352,12,FALSE) = "*","*",IF(VLOOKUP(D117,'Falls with Major Injuries'!$A$1:$W$352,12,FALSE) = "---","---", VLOOKUP(D117,'Falls with Major Injuries'!$A$1:$W$352,12,FALSE)/100))</f>
        <v>2.4691399999999999E-2</v>
      </c>
      <c r="S117" s="35">
        <f>IF(VLOOKUP(D117,'Falls with Major Injuries'!$A$1:$W$352,14,FALSE) = "*","*",IF(VLOOKUP(D117,'Falls with Major Injuries'!$A$1:$W$352,14,FALSE) = "---","---", VLOOKUP(D117,'Falls with Major Injuries'!$A$1:$W$352,14,FALSE)/100))</f>
        <v>1.13636E-2</v>
      </c>
      <c r="T117" s="35">
        <f>IF(VLOOKUP(D117,'Falls with Major Injuries'!$A$1:$W$352,16,FALSE) = "*","*",IF(VLOOKUP(D117,'Falls with Major Injuries'!$A$1:$W$352,16,FALSE) = "---","---", VLOOKUP(D117,'Falls with Major Injuries'!$A$1:$W$352,16,FALSE)/100))</f>
        <v>0</v>
      </c>
      <c r="U117" s="35">
        <f t="shared" si="60"/>
        <v>1.503785E-2</v>
      </c>
      <c r="V117" s="49" t="str">
        <f t="shared" si="65"/>
        <v>Y</v>
      </c>
      <c r="W117" s="35">
        <f>IF(VLOOKUP(D117,'Antipsychotic Meds'!$A$1:$W$352,10,FALSE) = "*","*",IF(VLOOKUP(D117,'Antipsychotic Meds'!$A$1:$W$352,10,FALSE) = "---","---", VLOOKUP(D117,'Antipsychotic Meds'!$A$1:$W$352,10,FALSE)/100))</f>
        <v>5.1948100000000004E-2</v>
      </c>
      <c r="X117" s="35">
        <f>IF(VLOOKUP(D117,'Antipsychotic Meds'!$A$1:$W$352,12,FALSE) = "*","*",IF(VLOOKUP(D117,'Antipsychotic Meds'!$A$1:$W$352,12,FALSE) = "---","---", VLOOKUP(D117,'Antipsychotic Meds'!$A$1:$W$352,12,FALSE)/100))</f>
        <v>2.6666699999999998E-2</v>
      </c>
      <c r="Y117" s="35">
        <f>IF(VLOOKUP(D117,'Antipsychotic Meds'!$A$1:$W$352,14,FALSE) = "*","*",IF(VLOOKUP(D117,'Antipsychotic Meds'!$A$1:$W$352,14,FALSE) = "---","---", VLOOKUP(D117,'Antipsychotic Meds'!$A$1:$W$352,14,FALSE)/100))</f>
        <v>3.7499999999999999E-2</v>
      </c>
      <c r="Z117" s="35">
        <f>IF(VLOOKUP(D117,'Antipsychotic Meds'!$A$1:$W$352,16,FALSE) = "*","*",IF(VLOOKUP(D117,'Antipsychotic Meds'!$A$1:$W$352,16,FALSE) = "---","---", VLOOKUP(D117,'Antipsychotic Meds'!$A$1:$W$352,16,FALSE)/100))</f>
        <v>5.0632900000000002E-2</v>
      </c>
      <c r="AA117" s="35">
        <f t="shared" si="61"/>
        <v>4.1686925E-2</v>
      </c>
      <c r="AB117" s="49" t="str">
        <f t="shared" si="68"/>
        <v>Y</v>
      </c>
      <c r="AC117" s="35">
        <f>IF(VLOOKUP(D117,'Pressure Ulcers'!$A$1:$W$352,10,FALSE) = "*","*",IF(VLOOKUP(D117,'Pressure Ulcers'!$A$1:$W$352,10,FALSE) = "---","---", VLOOKUP(D117,'Pressure Ulcers'!$A$1:$W$352,10,FALSE)/100))</f>
        <v>6.0606099999999996E-2</v>
      </c>
      <c r="AD117" s="35">
        <f>IF(VLOOKUP(D117,'Pressure Ulcers'!$A$1:$W$352,12,FALSE) = "*","*",IF(VLOOKUP(D117,'Pressure Ulcers'!$A$1:$W$352,12,FALSE) = "---","---", VLOOKUP(D117,'Pressure Ulcers'!$A$1:$W$352,12,FALSE)/100))</f>
        <v>6.1538500000000003E-2</v>
      </c>
      <c r="AE117" s="35">
        <f>IF(VLOOKUP(D117,'Pressure Ulcers'!$A$1:$W$352,14,FALSE) = "*","*",IF(VLOOKUP(D117,'Pressure Ulcers'!$A$1:$W$352,14,FALSE) = "---","---", VLOOKUP(D117,'Pressure Ulcers'!$A$1:$W$352,14,FALSE)/100))</f>
        <v>5.7142900000000003E-2</v>
      </c>
      <c r="AF117" s="35">
        <f>IF(VLOOKUP(D117,'Pressure Ulcers'!$A$1:$W$352,16,FALSE) = "*","*",IF(VLOOKUP(D117,'Pressure Ulcers'!$A$1:$W$352,16,FALSE) = "---","---", VLOOKUP(D117,'Pressure Ulcers'!$A$1:$W$352,16,FALSE)/100))</f>
        <v>5.7142900000000003E-2</v>
      </c>
      <c r="AG117" s="35">
        <f t="shared" si="62"/>
        <v>5.9107599999999996E-2</v>
      </c>
      <c r="AH117" s="49" t="str">
        <f t="shared" si="69"/>
        <v>Y</v>
      </c>
      <c r="AI117" s="35">
        <f>IF(VLOOKUP(D117,Influenza!$A$1:$W$352,10,FALSE) = "*","*",IF(VLOOKUP(D117,Influenza!$A$1:$W$352,10,FALSE) = "---","---", VLOOKUP(D117,Influenza!$A$1:$W$352,10,FALSE)/100))</f>
        <v>0.96774193999999991</v>
      </c>
      <c r="AJ117" s="35">
        <f>IF(VLOOKUP(D117,Influenza!$A$1:$W$352,12,FALSE) = "*","*",IF(VLOOKUP(D117,Influenza!$A$1:$W$352,12,FALSE) = "---","---", VLOOKUP(D117,Influenza!$A$1:$W$352,12,FALSE)/100))</f>
        <v>0.96774193999999991</v>
      </c>
      <c r="AK117" s="35">
        <f>IF(VLOOKUP(D117,Influenza!$A$1:$W$352,14,FALSE) = "*","*",IF(VLOOKUP(D117,Influenza!$A$1:$W$352,14,FALSE) = "---","---", VLOOKUP(D117,Influenza!$A$1:$W$352,14,FALSE)/100))</f>
        <v>0.98989898999999992</v>
      </c>
      <c r="AL117" s="35">
        <f>IF(VLOOKUP(D117,Influenza!$A$1:$W$352,16,FALSE) = "*","*",IF(VLOOKUP(D117,Influenza!$A$1:$W$352,16,FALSE) = "---","---", VLOOKUP(D117,Influenza!$A$1:$W$352,16,FALSE)/100))</f>
        <v>0.98989898999999992</v>
      </c>
      <c r="AM117" s="35">
        <f t="shared" si="63"/>
        <v>0.97882046499999997</v>
      </c>
      <c r="AN117" s="49" t="str">
        <f t="shared" si="66"/>
        <v>Y</v>
      </c>
      <c r="AO117" s="35">
        <f>IF(VLOOKUP(D117,'hospitalizations per 1000'!$A$1:$Q$352,10,FALSE) = "*","*",IF(VLOOKUP(D117,'hospitalizations per 1000'!$A$1:$Q$352,10,FALSE) = "---","---", VLOOKUP(D117,'hospitalizations per 1000'!$A$1:$Q$352,10,FALSE)/100))</f>
        <v>6.70837E-3</v>
      </c>
      <c r="AP117" s="43" t="str">
        <f t="shared" si="70"/>
        <v>Y</v>
      </c>
      <c r="AQ117" s="50" t="s">
        <v>1570</v>
      </c>
      <c r="AR117" s="50">
        <v>0.96</v>
      </c>
      <c r="AS117" s="49" t="str">
        <f t="shared" si="71"/>
        <v>Y</v>
      </c>
      <c r="AT117" s="97">
        <f>COUNTIF($P117:$AS117,"=Y")</f>
        <v>7</v>
      </c>
    </row>
    <row r="118" spans="1:46" x14ac:dyDescent="0.3">
      <c r="A118" s="19">
        <f t="shared" si="67"/>
        <v>113</v>
      </c>
      <c r="B118" s="52" t="s">
        <v>350</v>
      </c>
      <c r="C118" s="51"/>
      <c r="D118" s="66">
        <v>315134</v>
      </c>
      <c r="E118" s="59" t="s">
        <v>178</v>
      </c>
      <c r="F118" s="54" t="s">
        <v>1557</v>
      </c>
      <c r="G118" s="54" t="e">
        <f>IF(COUNTIF(#REF!,"SFF Candidate")&gt;=1,"Y",
IF(COUNTIF(#REF!,"SFF")&gt;=1,"Y","N"))</f>
        <v>#REF!</v>
      </c>
      <c r="H118" s="48" t="e">
        <f>IF(OR(#REF!=1,#REF!= 1,#REF!=
1,#REF!= 1,#REF!=
1,#REF!= 1,#REF!=
1,#REF!= 1,#REF!=
1,#REF!= 1,#REF!=
1,#REF!= 1),"Y","N")</f>
        <v>#REF!</v>
      </c>
      <c r="I118" s="48" t="s">
        <v>662</v>
      </c>
      <c r="J118" s="54" t="s">
        <v>1571</v>
      </c>
      <c r="K118" s="35">
        <f>IF(VLOOKUP(D118,'Physically Restrained'!$A$1:$W$352,10,FALSE) = "*","*",IF(VLOOKUP(D118,'Physically Restrained'!$A$1:$W$352,10,FALSE) = "---","---", VLOOKUP(D118,'Physically Restrained'!$A$1:$W$352,10,FALSE)/100))</f>
        <v>0</v>
      </c>
      <c r="L118" s="35">
        <f>IF(VLOOKUP(D118,'Physically Restrained'!$A$1:$W$352,12,FALSE) = "*","*",IF(VLOOKUP(D118,'Physically Restrained'!$A$1:$W$352,12,FALSE) = "---","---", VLOOKUP(D118,'Physically Restrained'!$A$1:$W$352,12,FALSE)/100))</f>
        <v>0</v>
      </c>
      <c r="M118" s="35">
        <f>IF(VLOOKUP(D118,'Physically Restrained'!$A$1:$W$352,14,FALSE) = "*","*",IF(VLOOKUP(D118,'Physically Restrained'!$A$1:$W$352,14,FALSE) = "---","---", VLOOKUP(D118,'Physically Restrained'!$A$1:$W$352,14,FALSE)/100))</f>
        <v>0</v>
      </c>
      <c r="N118" s="35">
        <f>IF(VLOOKUP(D118,'Physically Restrained'!$A$1:$W$352,16,FALSE) = "*","*",IF(VLOOKUP(D118,'Physically Restrained'!$A$1:$W$352,16,FALSE) = "---","---", VLOOKUP(D118,'Physically Restrained'!$A$1:$W$352,16,FALSE)/100))</f>
        <v>0</v>
      </c>
      <c r="O118" s="35">
        <f t="shared" si="59"/>
        <v>0</v>
      </c>
      <c r="P118" s="49" t="str">
        <f t="shared" si="64"/>
        <v>Y</v>
      </c>
      <c r="Q118" s="35">
        <f>IF(VLOOKUP(D118,'Falls with Major Injuries'!$A$1:$W$352,10,FALSE) = "*","*",IF(VLOOKUP(D118,'Falls with Major Injuries'!$A$1:$W$352,10,FALSE) = "---","---", VLOOKUP(D118,'Falls with Major Injuries'!$A$1:$W$352,10,FALSE)/100))</f>
        <v>3.3333300000000003E-2</v>
      </c>
      <c r="R118" s="35">
        <f>IF(VLOOKUP(D118,'Falls with Major Injuries'!$A$1:$W$352,12,FALSE) = "*","*",IF(VLOOKUP(D118,'Falls with Major Injuries'!$A$1:$W$352,12,FALSE) = "---","---", VLOOKUP(D118,'Falls with Major Injuries'!$A$1:$W$352,12,FALSE)/100))</f>
        <v>1.9047600000000001E-2</v>
      </c>
      <c r="S118" s="35">
        <f>IF(VLOOKUP(D118,'Falls with Major Injuries'!$A$1:$W$352,14,FALSE) = "*","*",IF(VLOOKUP(D118,'Falls with Major Injuries'!$A$1:$W$352,14,FALSE) = "---","---", VLOOKUP(D118,'Falls with Major Injuries'!$A$1:$W$352,14,FALSE)/100))</f>
        <v>1.9230799999999999E-2</v>
      </c>
      <c r="T118" s="35">
        <f>IF(VLOOKUP(D118,'Falls with Major Injuries'!$A$1:$W$352,16,FALSE) = "*","*",IF(VLOOKUP(D118,'Falls with Major Injuries'!$A$1:$W$352,16,FALSE) = "---","---", VLOOKUP(D118,'Falls with Major Injuries'!$A$1:$W$352,16,FALSE)/100))</f>
        <v>2.7777799999999998E-2</v>
      </c>
      <c r="U118" s="35">
        <f t="shared" si="60"/>
        <v>2.4847374999999998E-2</v>
      </c>
      <c r="V118" s="49" t="str">
        <f t="shared" si="65"/>
        <v>Y</v>
      </c>
      <c r="W118" s="35">
        <f>IF(VLOOKUP(D118,'Antipsychotic Meds'!$A$1:$W$352,10,FALSE) = "*","*",IF(VLOOKUP(D118,'Antipsychotic Meds'!$A$1:$W$352,10,FALSE) = "---","---", VLOOKUP(D118,'Antipsychotic Meds'!$A$1:$W$352,10,FALSE)/100))</f>
        <v>0.14117649999999998</v>
      </c>
      <c r="X118" s="35">
        <f>IF(VLOOKUP(D118,'Antipsychotic Meds'!$A$1:$W$352,12,FALSE) = "*","*",IF(VLOOKUP(D118,'Antipsychotic Meds'!$A$1:$W$352,12,FALSE) = "---","---", VLOOKUP(D118,'Antipsychotic Meds'!$A$1:$W$352,12,FALSE)/100))</f>
        <v>1.0204100000000001E-2</v>
      </c>
      <c r="Y118" s="35">
        <f>IF(VLOOKUP(D118,'Antipsychotic Meds'!$A$1:$W$352,14,FALSE) = "*","*",IF(VLOOKUP(D118,'Antipsychotic Meds'!$A$1:$W$352,14,FALSE) = "---","---", VLOOKUP(D118,'Antipsychotic Meds'!$A$1:$W$352,14,FALSE)/100))</f>
        <v>3.0927799999999998E-2</v>
      </c>
      <c r="Z118" s="35">
        <f>IF(VLOOKUP(D118,'Antipsychotic Meds'!$A$1:$W$352,16,FALSE) = "*","*",IF(VLOOKUP(D118,'Antipsychotic Meds'!$A$1:$W$352,16,FALSE) = "---","---", VLOOKUP(D118,'Antipsychotic Meds'!$A$1:$W$352,16,FALSE)/100))</f>
        <v>6.9306900000000005E-2</v>
      </c>
      <c r="AA118" s="35">
        <f t="shared" si="61"/>
        <v>6.2903824999999997E-2</v>
      </c>
      <c r="AB118" s="49" t="str">
        <f t="shared" si="68"/>
        <v>Y</v>
      </c>
      <c r="AC118" s="35">
        <f>IF(VLOOKUP(D118,'Pressure Ulcers'!$A$1:$W$352,10,FALSE) = "*","*",IF(VLOOKUP(D118,'Pressure Ulcers'!$A$1:$W$352,10,FALSE) = "---","---", VLOOKUP(D118,'Pressure Ulcers'!$A$1:$W$352,10,FALSE)/100))</f>
        <v>3.3333300000000003E-2</v>
      </c>
      <c r="AD118" s="35">
        <f>IF(VLOOKUP(D118,'Pressure Ulcers'!$A$1:$W$352,12,FALSE) = "*","*",IF(VLOOKUP(D118,'Pressure Ulcers'!$A$1:$W$352,12,FALSE) = "---","---", VLOOKUP(D118,'Pressure Ulcers'!$A$1:$W$352,12,FALSE)/100))</f>
        <v>6.3829799999999992E-2</v>
      </c>
      <c r="AE118" s="35">
        <f>IF(VLOOKUP(D118,'Pressure Ulcers'!$A$1:$W$352,14,FALSE) = "*","*",IF(VLOOKUP(D118,'Pressure Ulcers'!$A$1:$W$352,14,FALSE) = "---","---", VLOOKUP(D118,'Pressure Ulcers'!$A$1:$W$352,14,FALSE)/100))</f>
        <v>0.06</v>
      </c>
      <c r="AF118" s="35">
        <f>IF(VLOOKUP(D118,'Pressure Ulcers'!$A$1:$W$352,16,FALSE) = "*","*",IF(VLOOKUP(D118,'Pressure Ulcers'!$A$1:$W$352,16,FALSE) = "---","---", VLOOKUP(D118,'Pressure Ulcers'!$A$1:$W$352,16,FALSE)/100))</f>
        <v>8.1632700000000002E-2</v>
      </c>
      <c r="AG118" s="35">
        <f t="shared" si="62"/>
        <v>5.9698950000000001E-2</v>
      </c>
      <c r="AH118" s="49" t="str">
        <f t="shared" si="69"/>
        <v>Y</v>
      </c>
      <c r="AI118" s="35">
        <f>IF(VLOOKUP(D118,Influenza!$A$1:$W$352,10,FALSE) = "*","*",IF(VLOOKUP(D118,Influenza!$A$1:$W$352,10,FALSE) = "---","---", VLOOKUP(D118,Influenza!$A$1:$W$352,10,FALSE)/100))</f>
        <v>0.98958332999999998</v>
      </c>
      <c r="AJ118" s="35">
        <f>IF(VLOOKUP(D118,Influenza!$A$1:$W$352,12,FALSE) = "*","*",IF(VLOOKUP(D118,Influenza!$A$1:$W$352,12,FALSE) = "---","---", VLOOKUP(D118,Influenza!$A$1:$W$352,12,FALSE)/100))</f>
        <v>0.98958332999999998</v>
      </c>
      <c r="AK118" s="35">
        <f>IF(VLOOKUP(D118,Influenza!$A$1:$W$352,14,FALSE) = "*","*",IF(VLOOKUP(D118,Influenza!$A$1:$W$352,14,FALSE) = "---","---", VLOOKUP(D118,Influenza!$A$1:$W$352,14,FALSE)/100))</f>
        <v>1</v>
      </c>
      <c r="AL118" s="35">
        <f>IF(VLOOKUP(D118,Influenza!$A$1:$W$352,16,FALSE) = "*","*",IF(VLOOKUP(D118,Influenza!$A$1:$W$352,16,FALSE) = "---","---", VLOOKUP(D118,Influenza!$A$1:$W$352,16,FALSE)/100))</f>
        <v>1</v>
      </c>
      <c r="AM118" s="35">
        <f t="shared" si="63"/>
        <v>0.99479166499999994</v>
      </c>
      <c r="AN118" s="49" t="str">
        <f t="shared" si="66"/>
        <v>Y</v>
      </c>
      <c r="AO118" s="35">
        <f>IF(VLOOKUP(D118,'hospitalizations per 1000'!$A$1:$Q$352,10,FALSE) = "*","*",IF(VLOOKUP(D118,'hospitalizations per 1000'!$A$1:$Q$352,10,FALSE) = "---","---", VLOOKUP(D118,'hospitalizations per 1000'!$A$1:$Q$352,10,FALSE)/100))</f>
        <v>1.3517999999999999E-2</v>
      </c>
      <c r="AP118" s="43" t="str">
        <f t="shared" si="70"/>
        <v>Y</v>
      </c>
      <c r="AQ118" s="50" t="s">
        <v>1570</v>
      </c>
      <c r="AR118" s="50">
        <v>0.86499999999999999</v>
      </c>
      <c r="AS118" s="49" t="str">
        <f t="shared" si="71"/>
        <v>Y</v>
      </c>
      <c r="AT118" s="97" t="s">
        <v>1680</v>
      </c>
    </row>
    <row r="119" spans="1:46" x14ac:dyDescent="0.3">
      <c r="A119" s="19">
        <f t="shared" si="67"/>
        <v>114</v>
      </c>
      <c r="B119" s="52" t="s">
        <v>351</v>
      </c>
      <c r="C119" s="51"/>
      <c r="D119" s="66">
        <v>315221</v>
      </c>
      <c r="E119" s="59" t="s">
        <v>179</v>
      </c>
      <c r="F119" s="54" t="s">
        <v>1557</v>
      </c>
      <c r="G119" s="54" t="e">
        <f>IF(COUNTIF(#REF!,"SFF Candidate")&gt;=1,"Y",
IF(COUNTIF(#REF!,"SFF")&gt;=1,"Y","N"))</f>
        <v>#REF!</v>
      </c>
      <c r="H119" s="48" t="e">
        <f>IF(OR(#REF!=1,#REF!= 1,#REF!=
1,#REF!= 1,#REF!=
1,#REF!= 1,#REF!=
1,#REF!= 1,#REF!=
1,#REF!= 1,#REF!=
1,#REF!= 1),"Y","N")</f>
        <v>#REF!</v>
      </c>
      <c r="I119" s="48" t="s">
        <v>662</v>
      </c>
      <c r="J119" s="54" t="s">
        <v>1570</v>
      </c>
      <c r="K119" s="35">
        <f>IF(VLOOKUP(D119,'Physically Restrained'!$A$1:$W$352,10,FALSE) = "*","*",IF(VLOOKUP(D119,'Physically Restrained'!$A$1:$W$352,10,FALSE) = "---","---", VLOOKUP(D119,'Physically Restrained'!$A$1:$W$352,10,FALSE)/100))</f>
        <v>0</v>
      </c>
      <c r="L119" s="35">
        <f>IF(VLOOKUP(D119,'Physically Restrained'!$A$1:$W$352,12,FALSE) = "*","*",IF(VLOOKUP(D119,'Physically Restrained'!$A$1:$W$352,12,FALSE) = "---","---", VLOOKUP(D119,'Physically Restrained'!$A$1:$W$352,12,FALSE)/100))</f>
        <v>0</v>
      </c>
      <c r="M119" s="35">
        <f>IF(VLOOKUP(D119,'Physically Restrained'!$A$1:$W$352,14,FALSE) = "*","*",IF(VLOOKUP(D119,'Physically Restrained'!$A$1:$W$352,14,FALSE) = "---","---", VLOOKUP(D119,'Physically Restrained'!$A$1:$W$352,14,FALSE)/100))</f>
        <v>0</v>
      </c>
      <c r="N119" s="35">
        <f>IF(VLOOKUP(D119,'Physically Restrained'!$A$1:$W$352,16,FALSE) = "*","*",IF(VLOOKUP(D119,'Physically Restrained'!$A$1:$W$352,16,FALSE) = "---","---", VLOOKUP(D119,'Physically Restrained'!$A$1:$W$352,16,FALSE)/100))</f>
        <v>0</v>
      </c>
      <c r="O119" s="35">
        <f t="shared" si="59"/>
        <v>0</v>
      </c>
      <c r="P119" s="49" t="str">
        <f t="shared" si="64"/>
        <v>Y</v>
      </c>
      <c r="Q119" s="35">
        <f>IF(VLOOKUP(D119,'Falls with Major Injuries'!$A$1:$W$352,10,FALSE) = "*","*",IF(VLOOKUP(D119,'Falls with Major Injuries'!$A$1:$W$352,10,FALSE) = "---","---", VLOOKUP(D119,'Falls with Major Injuries'!$A$1:$W$352,10,FALSE)/100))</f>
        <v>0</v>
      </c>
      <c r="R119" s="35">
        <f>IF(VLOOKUP(D119,'Falls with Major Injuries'!$A$1:$W$352,12,FALSE) = "*","*",IF(VLOOKUP(D119,'Falls with Major Injuries'!$A$1:$W$352,12,FALSE) = "---","---", VLOOKUP(D119,'Falls with Major Injuries'!$A$1:$W$352,12,FALSE)/100))</f>
        <v>0</v>
      </c>
      <c r="S119" s="35">
        <f>IF(VLOOKUP(D119,'Falls with Major Injuries'!$A$1:$W$352,14,FALSE) = "*","*",IF(VLOOKUP(D119,'Falls with Major Injuries'!$A$1:$W$352,14,FALSE) = "---","---", VLOOKUP(D119,'Falls with Major Injuries'!$A$1:$W$352,14,FALSE)/100))</f>
        <v>0</v>
      </c>
      <c r="T119" s="35">
        <f>IF(VLOOKUP(D119,'Falls with Major Injuries'!$A$1:$W$352,16,FALSE) = "*","*",IF(VLOOKUP(D119,'Falls with Major Injuries'!$A$1:$W$352,16,FALSE) = "---","---", VLOOKUP(D119,'Falls with Major Injuries'!$A$1:$W$352,16,FALSE)/100))</f>
        <v>1.3513500000000001E-2</v>
      </c>
      <c r="U119" s="35">
        <f t="shared" si="60"/>
        <v>3.3783750000000003E-3</v>
      </c>
      <c r="V119" s="49" t="str">
        <f t="shared" si="65"/>
        <v>Y</v>
      </c>
      <c r="W119" s="35">
        <f>IF(VLOOKUP(D119,'Antipsychotic Meds'!$A$1:$W$352,10,FALSE) = "*","*",IF(VLOOKUP(D119,'Antipsychotic Meds'!$A$1:$W$352,10,FALSE) = "---","---", VLOOKUP(D119,'Antipsychotic Meds'!$A$1:$W$352,10,FALSE)/100))</f>
        <v>0.15151519999999999</v>
      </c>
      <c r="X119" s="35">
        <f>IF(VLOOKUP(D119,'Antipsychotic Meds'!$A$1:$W$352,12,FALSE) = "*","*",IF(VLOOKUP(D119,'Antipsychotic Meds'!$A$1:$W$352,12,FALSE) = "---","---", VLOOKUP(D119,'Antipsychotic Meds'!$A$1:$W$352,12,FALSE)/100))</f>
        <v>0.1076923</v>
      </c>
      <c r="Y119" s="35">
        <f>IF(VLOOKUP(D119,'Antipsychotic Meds'!$A$1:$W$352,14,FALSE) = "*","*",IF(VLOOKUP(D119,'Antipsychotic Meds'!$A$1:$W$352,14,FALSE) = "---","---", VLOOKUP(D119,'Antipsychotic Meds'!$A$1:$W$352,14,FALSE)/100))</f>
        <v>7.4626899999999996E-2</v>
      </c>
      <c r="Z119" s="35">
        <f>IF(VLOOKUP(D119,'Antipsychotic Meds'!$A$1:$W$352,16,FALSE) = "*","*",IF(VLOOKUP(D119,'Antipsychotic Meds'!$A$1:$W$352,16,FALSE) = "---","---", VLOOKUP(D119,'Antipsychotic Meds'!$A$1:$W$352,16,FALSE)/100))</f>
        <v>0.1029412</v>
      </c>
      <c r="AA119" s="35">
        <f t="shared" si="61"/>
        <v>0.1091939</v>
      </c>
      <c r="AB119" s="49" t="str">
        <f t="shared" si="68"/>
        <v>N</v>
      </c>
      <c r="AC119" s="35">
        <f>IF(VLOOKUP(D119,'Pressure Ulcers'!$A$1:$W$352,10,FALSE) = "*","*",IF(VLOOKUP(D119,'Pressure Ulcers'!$A$1:$W$352,10,FALSE) = "---","---", VLOOKUP(D119,'Pressure Ulcers'!$A$1:$W$352,10,FALSE)/100))</f>
        <v>4.1666700000000001E-2</v>
      </c>
      <c r="AD119" s="35">
        <f>IF(VLOOKUP(D119,'Pressure Ulcers'!$A$1:$W$352,12,FALSE) = "*","*",IF(VLOOKUP(D119,'Pressure Ulcers'!$A$1:$W$352,12,FALSE) = "---","---", VLOOKUP(D119,'Pressure Ulcers'!$A$1:$W$352,12,FALSE)/100))</f>
        <v>7.8431399999999998E-2</v>
      </c>
      <c r="AE119" s="35">
        <f>IF(VLOOKUP(D119,'Pressure Ulcers'!$A$1:$W$352,14,FALSE) = "*","*",IF(VLOOKUP(D119,'Pressure Ulcers'!$A$1:$W$352,14,FALSE) = "---","---", VLOOKUP(D119,'Pressure Ulcers'!$A$1:$W$352,14,FALSE)/100))</f>
        <v>6.3829799999999992E-2</v>
      </c>
      <c r="AF119" s="35">
        <f>IF(VLOOKUP(D119,'Pressure Ulcers'!$A$1:$W$352,16,FALSE) = "*","*",IF(VLOOKUP(D119,'Pressure Ulcers'!$A$1:$W$352,16,FALSE) = "---","---", VLOOKUP(D119,'Pressure Ulcers'!$A$1:$W$352,16,FALSE)/100))</f>
        <v>0.08</v>
      </c>
      <c r="AG119" s="35">
        <f t="shared" si="62"/>
        <v>6.5981974999999998E-2</v>
      </c>
      <c r="AH119" s="49" t="str">
        <f t="shared" si="69"/>
        <v>Y</v>
      </c>
      <c r="AI119" s="35">
        <f>IF(VLOOKUP(D119,Influenza!$A$1:$W$352,10,FALSE) = "*","*",IF(VLOOKUP(D119,Influenza!$A$1:$W$352,10,FALSE) = "---","---", VLOOKUP(D119,Influenza!$A$1:$W$352,10,FALSE)/100))</f>
        <v>1</v>
      </c>
      <c r="AJ119" s="35">
        <f>IF(VLOOKUP(D119,Influenza!$A$1:$W$352,12,FALSE) = "*","*",IF(VLOOKUP(D119,Influenza!$A$1:$W$352,12,FALSE) = "---","---", VLOOKUP(D119,Influenza!$A$1:$W$352,12,FALSE)/100))</f>
        <v>1</v>
      </c>
      <c r="AK119" s="35">
        <f>IF(VLOOKUP(D119,Influenza!$A$1:$W$352,14,FALSE) = "*","*",IF(VLOOKUP(D119,Influenza!$A$1:$W$352,14,FALSE) = "---","---", VLOOKUP(D119,Influenza!$A$1:$W$352,14,FALSE)/100))</f>
        <v>0.98795180999999999</v>
      </c>
      <c r="AL119" s="35">
        <f>IF(VLOOKUP(D119,Influenza!$A$1:$W$352,16,FALSE) = "*","*",IF(VLOOKUP(D119,Influenza!$A$1:$W$352,16,FALSE) = "---","---", VLOOKUP(D119,Influenza!$A$1:$W$352,16,FALSE)/100))</f>
        <v>0.98795180999999999</v>
      </c>
      <c r="AM119" s="35">
        <f t="shared" si="63"/>
        <v>0.9939759050000001</v>
      </c>
      <c r="AN119" s="49" t="str">
        <f t="shared" si="66"/>
        <v>Y</v>
      </c>
      <c r="AO119" s="35">
        <f>IF(VLOOKUP(D119,'hospitalizations per 1000'!$A$1:$Q$352,10,FALSE) = "*","*",IF(VLOOKUP(D119,'hospitalizations per 1000'!$A$1:$Q$352,10,FALSE) = "---","---", VLOOKUP(D119,'hospitalizations per 1000'!$A$1:$Q$352,10,FALSE)/100))</f>
        <v>1.2855559999999999E-2</v>
      </c>
      <c r="AP119" s="43" t="str">
        <f t="shared" si="70"/>
        <v>Y</v>
      </c>
      <c r="AQ119" s="50" t="s">
        <v>1570</v>
      </c>
      <c r="AR119" s="50">
        <v>0.78</v>
      </c>
      <c r="AS119" s="49" t="str">
        <f t="shared" si="71"/>
        <v>Y</v>
      </c>
      <c r="AT119" s="97">
        <f>COUNTIF($P119:$AS119,"=Y")</f>
        <v>6</v>
      </c>
    </row>
    <row r="120" spans="1:46" x14ac:dyDescent="0.3">
      <c r="A120" s="19">
        <f t="shared" si="67"/>
        <v>115</v>
      </c>
      <c r="B120" s="52" t="s">
        <v>1630</v>
      </c>
      <c r="C120" s="51"/>
      <c r="D120" s="66">
        <v>315221</v>
      </c>
      <c r="E120" s="59" t="s">
        <v>1631</v>
      </c>
      <c r="F120" s="54" t="s">
        <v>1557</v>
      </c>
      <c r="G120" s="54" t="e">
        <f>IF(COUNTIF(#REF!,"SFF Candidate")&gt;=1,"Y",
IF(COUNTIF(#REF!,"SFF")&gt;=1,"Y","N"))</f>
        <v>#REF!</v>
      </c>
      <c r="H120" s="48" t="e">
        <f>IF(OR(#REF!=1,#REF!= 1,#REF!=
1,#REF!= 1,#REF!=
1,#REF!= 1,#REF!=
1,#REF!= 1,#REF!=
1,#REF!= 1,#REF!=
1,#REF!= 1),"Y","N")</f>
        <v>#REF!</v>
      </c>
      <c r="I120" s="48" t="s">
        <v>662</v>
      </c>
      <c r="J120" s="54" t="s">
        <v>1571</v>
      </c>
      <c r="K120" s="35">
        <f>IF(VLOOKUP(D120,'Physically Restrained'!$A$1:$W$352,10,FALSE) = "*","*",IF(VLOOKUP(D120,'Physically Restrained'!$A$1:$W$352,10,FALSE) = "---","---", VLOOKUP(D120,'Physically Restrained'!$A$1:$W$352,10,FALSE)/100))</f>
        <v>0</v>
      </c>
      <c r="L120" s="35">
        <f>IF(VLOOKUP(D120,'Physically Restrained'!$A$1:$W$352,12,FALSE) = "*","*",IF(VLOOKUP(D120,'Physically Restrained'!$A$1:$W$352,12,FALSE) = "---","---", VLOOKUP(D120,'Physically Restrained'!$A$1:$W$352,12,FALSE)/100))</f>
        <v>0</v>
      </c>
      <c r="M120" s="35">
        <f>IF(VLOOKUP(D120,'Physically Restrained'!$A$1:$W$352,14,FALSE) = "*","*",IF(VLOOKUP(D120,'Physically Restrained'!$A$1:$W$352,14,FALSE) = "---","---", VLOOKUP(D120,'Physically Restrained'!$A$1:$W$352,14,FALSE)/100))</f>
        <v>0</v>
      </c>
      <c r="N120" s="35">
        <f>IF(VLOOKUP(D120,'Physically Restrained'!$A$1:$W$352,16,FALSE) = "*","*",IF(VLOOKUP(D120,'Physically Restrained'!$A$1:$W$352,16,FALSE) = "---","---", VLOOKUP(D120,'Physically Restrained'!$A$1:$W$352,16,FALSE)/100))</f>
        <v>0</v>
      </c>
      <c r="O120" s="35">
        <f t="shared" si="59"/>
        <v>0</v>
      </c>
      <c r="P120" s="49" t="str">
        <f t="shared" si="64"/>
        <v>Y</v>
      </c>
      <c r="Q120" s="35">
        <f>IF(VLOOKUP(D120,'Falls with Major Injuries'!$A$1:$W$352,10,FALSE) = "*","*",IF(VLOOKUP(D120,'Falls with Major Injuries'!$A$1:$W$352,10,FALSE) = "---","---", VLOOKUP(D120,'Falls with Major Injuries'!$A$1:$W$352,10,FALSE)/100))</f>
        <v>0</v>
      </c>
      <c r="R120" s="35">
        <f>IF(VLOOKUP(D120,'Falls with Major Injuries'!$A$1:$W$352,12,FALSE) = "*","*",IF(VLOOKUP(D120,'Falls with Major Injuries'!$A$1:$W$352,12,FALSE) = "---","---", VLOOKUP(D120,'Falls with Major Injuries'!$A$1:$W$352,12,FALSE)/100))</f>
        <v>0</v>
      </c>
      <c r="S120" s="35">
        <f>IF(VLOOKUP(D120,'Falls with Major Injuries'!$A$1:$W$352,14,FALSE) = "*","*",IF(VLOOKUP(D120,'Falls with Major Injuries'!$A$1:$W$352,14,FALSE) = "---","---", VLOOKUP(D120,'Falls with Major Injuries'!$A$1:$W$352,14,FALSE)/100))</f>
        <v>0</v>
      </c>
      <c r="T120" s="35">
        <f>IF(VLOOKUP(D120,'Falls with Major Injuries'!$A$1:$W$352,16,FALSE) = "*","*",IF(VLOOKUP(D120,'Falls with Major Injuries'!$A$1:$W$352,16,FALSE) = "---","---", VLOOKUP(D120,'Falls with Major Injuries'!$A$1:$W$352,16,FALSE)/100))</f>
        <v>1.3513500000000001E-2</v>
      </c>
      <c r="U120" s="35">
        <f t="shared" si="60"/>
        <v>3.3783750000000003E-3</v>
      </c>
      <c r="V120" s="49" t="str">
        <f t="shared" si="65"/>
        <v>Y</v>
      </c>
      <c r="W120" s="35">
        <f>IF(VLOOKUP(D120,'Antipsychotic Meds'!$A$1:$W$352,10,FALSE) = "*","*",IF(VLOOKUP(D120,'Antipsychotic Meds'!$A$1:$W$352,10,FALSE) = "---","---", VLOOKUP(D120,'Antipsychotic Meds'!$A$1:$W$352,10,FALSE)/100))</f>
        <v>0.15151519999999999</v>
      </c>
      <c r="X120" s="35">
        <f>IF(VLOOKUP(D120,'Antipsychotic Meds'!$A$1:$W$352,12,FALSE) = "*","*",IF(VLOOKUP(D120,'Antipsychotic Meds'!$A$1:$W$352,12,FALSE) = "---","---", VLOOKUP(D120,'Antipsychotic Meds'!$A$1:$W$352,12,FALSE)/100))</f>
        <v>0.1076923</v>
      </c>
      <c r="Y120" s="35">
        <f>IF(VLOOKUP(D120,'Antipsychotic Meds'!$A$1:$W$352,14,FALSE) = "*","*",IF(VLOOKUP(D120,'Antipsychotic Meds'!$A$1:$W$352,14,FALSE) = "---","---", VLOOKUP(D120,'Antipsychotic Meds'!$A$1:$W$352,14,FALSE)/100))</f>
        <v>7.4626899999999996E-2</v>
      </c>
      <c r="Z120" s="35">
        <f>IF(VLOOKUP(D120,'Antipsychotic Meds'!$A$1:$W$352,16,FALSE) = "*","*",IF(VLOOKUP(D120,'Antipsychotic Meds'!$A$1:$W$352,16,FALSE) = "---","---", VLOOKUP(D120,'Antipsychotic Meds'!$A$1:$W$352,16,FALSE)/100))</f>
        <v>0.1029412</v>
      </c>
      <c r="AA120" s="35">
        <f t="shared" si="61"/>
        <v>0.1091939</v>
      </c>
      <c r="AB120" s="49" t="str">
        <f t="shared" si="68"/>
        <v>N</v>
      </c>
      <c r="AC120" s="35">
        <f>IF(VLOOKUP(D120,'Pressure Ulcers'!$A$1:$W$352,10,FALSE) = "*","*",IF(VLOOKUP(D120,'Pressure Ulcers'!$A$1:$W$352,10,FALSE) = "---","---", VLOOKUP(D120,'Pressure Ulcers'!$A$1:$W$352,10,FALSE)/100))</f>
        <v>4.1666700000000001E-2</v>
      </c>
      <c r="AD120" s="35">
        <f>IF(VLOOKUP(D120,'Pressure Ulcers'!$A$1:$W$352,12,FALSE) = "*","*",IF(VLOOKUP(D120,'Pressure Ulcers'!$A$1:$W$352,12,FALSE) = "---","---", VLOOKUP(D120,'Pressure Ulcers'!$A$1:$W$352,12,FALSE)/100))</f>
        <v>7.8431399999999998E-2</v>
      </c>
      <c r="AE120" s="35">
        <f>IF(VLOOKUP(D120,'Pressure Ulcers'!$A$1:$W$352,14,FALSE) = "*","*",IF(VLOOKUP(D120,'Pressure Ulcers'!$A$1:$W$352,14,FALSE) = "---","---", VLOOKUP(D120,'Pressure Ulcers'!$A$1:$W$352,14,FALSE)/100))</f>
        <v>6.3829799999999992E-2</v>
      </c>
      <c r="AF120" s="35">
        <f>IF(VLOOKUP(D120,'Pressure Ulcers'!$A$1:$W$352,16,FALSE) = "*","*",IF(VLOOKUP(D120,'Pressure Ulcers'!$A$1:$W$352,16,FALSE) = "---","---", VLOOKUP(D120,'Pressure Ulcers'!$A$1:$W$352,16,FALSE)/100))</f>
        <v>0.08</v>
      </c>
      <c r="AG120" s="35">
        <f t="shared" si="62"/>
        <v>6.5981974999999998E-2</v>
      </c>
      <c r="AH120" s="49" t="str">
        <f t="shared" si="69"/>
        <v>Y</v>
      </c>
      <c r="AI120" s="35">
        <f>IF(VLOOKUP(D120,Influenza!$A$1:$W$352,10,FALSE) = "*","*",IF(VLOOKUP(D120,Influenza!$A$1:$W$352,10,FALSE) = "---","---", VLOOKUP(D120,Influenza!$A$1:$W$352,10,FALSE)/100))</f>
        <v>1</v>
      </c>
      <c r="AJ120" s="35">
        <f>IF(VLOOKUP(D120,Influenza!$A$1:$W$352,12,FALSE) = "*","*",IF(VLOOKUP(D120,Influenza!$A$1:$W$352,12,FALSE) = "---","---", VLOOKUP(D120,Influenza!$A$1:$W$352,12,FALSE)/100))</f>
        <v>1</v>
      </c>
      <c r="AK120" s="35">
        <f>IF(VLOOKUP(D120,Influenza!$A$1:$W$352,14,FALSE) = "*","*",IF(VLOOKUP(D120,Influenza!$A$1:$W$352,14,FALSE) = "---","---", VLOOKUP(D120,Influenza!$A$1:$W$352,14,FALSE)/100))</f>
        <v>0.98795180999999999</v>
      </c>
      <c r="AL120" s="35">
        <f>IF(VLOOKUP(D120,Influenza!$A$1:$W$352,16,FALSE) = "*","*",IF(VLOOKUP(D120,Influenza!$A$1:$W$352,16,FALSE) = "---","---", VLOOKUP(D120,Influenza!$A$1:$W$352,16,FALSE)/100))</f>
        <v>0.98795180999999999</v>
      </c>
      <c r="AM120" s="35">
        <f t="shared" si="63"/>
        <v>0.9939759050000001</v>
      </c>
      <c r="AN120" s="49" t="str">
        <f t="shared" si="66"/>
        <v>Y</v>
      </c>
      <c r="AO120" s="35">
        <f>IF(VLOOKUP(D120,'hospitalizations per 1000'!$A$1:$Q$352,10,FALSE) = "*","*",IF(VLOOKUP(D120,'hospitalizations per 1000'!$A$1:$Q$352,10,FALSE) = "---","---", VLOOKUP(D120,'hospitalizations per 1000'!$A$1:$Q$352,10,FALSE)/100))</f>
        <v>1.2855559999999999E-2</v>
      </c>
      <c r="AP120" s="43" t="str">
        <f t="shared" si="70"/>
        <v>Y</v>
      </c>
      <c r="AQ120" s="50" t="s">
        <v>1570</v>
      </c>
      <c r="AR120" s="50">
        <v>0.78</v>
      </c>
      <c r="AS120" s="49" t="str">
        <f t="shared" si="71"/>
        <v>Y</v>
      </c>
      <c r="AT120" s="97" t="s">
        <v>1680</v>
      </c>
    </row>
    <row r="121" spans="1:46" s="39" customFormat="1" x14ac:dyDescent="0.3">
      <c r="A121" s="19">
        <f t="shared" si="67"/>
        <v>116</v>
      </c>
      <c r="B121" s="52" t="s">
        <v>352</v>
      </c>
      <c r="C121" s="51"/>
      <c r="D121" s="66">
        <v>315320</v>
      </c>
      <c r="E121" s="59" t="s">
        <v>180</v>
      </c>
      <c r="F121" s="54" t="s">
        <v>1557</v>
      </c>
      <c r="G121" s="54" t="e">
        <f>IF(COUNTIF(#REF!,"SFF Candidate")&gt;=1,"Y",
IF(COUNTIF(#REF!,"SFF")&gt;=1,"Y","N"))</f>
        <v>#REF!</v>
      </c>
      <c r="H121" s="48" t="e">
        <f>IF(OR(#REF!=1,#REF!= 1,#REF!=
1,#REF!= 1,#REF!=
1,#REF!= 1,#REF!=
1,#REF!= 1,#REF!=
1,#REF!= 1,#REF!=
1,#REF!= 1),"Y","N")</f>
        <v>#REF!</v>
      </c>
      <c r="I121" s="48" t="s">
        <v>662</v>
      </c>
      <c r="J121" s="54" t="s">
        <v>1570</v>
      </c>
      <c r="K121" s="35">
        <f>IF(VLOOKUP(D121,'Physically Restrained'!$A$1:$W$352,10,FALSE) = "*","*",IF(VLOOKUP(D121,'Physically Restrained'!$A$1:$W$352,10,FALSE) = "---","---", VLOOKUP(D121,'Physically Restrained'!$A$1:$W$352,10,FALSE)/100))</f>
        <v>0</v>
      </c>
      <c r="L121" s="35">
        <f>IF(VLOOKUP(D121,'Physically Restrained'!$A$1:$W$352,12,FALSE) = "*","*",IF(VLOOKUP(D121,'Physically Restrained'!$A$1:$W$352,12,FALSE) = "---","---", VLOOKUP(D121,'Physically Restrained'!$A$1:$W$352,12,FALSE)/100))</f>
        <v>0</v>
      </c>
      <c r="M121" s="35">
        <f>IF(VLOOKUP(D121,'Physically Restrained'!$A$1:$W$352,14,FALSE) = "*","*",IF(VLOOKUP(D121,'Physically Restrained'!$A$1:$W$352,14,FALSE) = "---","---", VLOOKUP(D121,'Physically Restrained'!$A$1:$W$352,14,FALSE)/100))</f>
        <v>0</v>
      </c>
      <c r="N121" s="35">
        <f>IF(VLOOKUP(D121,'Physically Restrained'!$A$1:$W$352,16,FALSE) = "*","*",IF(VLOOKUP(D121,'Physically Restrained'!$A$1:$W$352,16,FALSE) = "---","---", VLOOKUP(D121,'Physically Restrained'!$A$1:$W$352,16,FALSE)/100))</f>
        <v>0</v>
      </c>
      <c r="O121" s="35">
        <f t="shared" si="59"/>
        <v>0</v>
      </c>
      <c r="P121" s="49" t="str">
        <f t="shared" si="64"/>
        <v>Y</v>
      </c>
      <c r="Q121" s="35">
        <f>IF(VLOOKUP(D121,'Falls with Major Injuries'!$A$1:$W$352,10,FALSE) = "*","*",IF(VLOOKUP(D121,'Falls with Major Injuries'!$A$1:$W$352,10,FALSE) = "---","---", VLOOKUP(D121,'Falls with Major Injuries'!$A$1:$W$352,10,FALSE)/100))</f>
        <v>1.16279E-2</v>
      </c>
      <c r="R121" s="35">
        <f>IF(VLOOKUP(D121,'Falls with Major Injuries'!$A$1:$W$352,12,FALSE) = "*","*",IF(VLOOKUP(D121,'Falls with Major Injuries'!$A$1:$W$352,12,FALSE) = "---","---", VLOOKUP(D121,'Falls with Major Injuries'!$A$1:$W$352,12,FALSE)/100))</f>
        <v>1.1764699999999999E-2</v>
      </c>
      <c r="S121" s="35">
        <f>IF(VLOOKUP(D121,'Falls with Major Injuries'!$A$1:$W$352,14,FALSE) = "*","*",IF(VLOOKUP(D121,'Falls with Major Injuries'!$A$1:$W$352,14,FALSE) = "---","---", VLOOKUP(D121,'Falls with Major Injuries'!$A$1:$W$352,14,FALSE)/100))</f>
        <v>1.21951E-2</v>
      </c>
      <c r="T121" s="35">
        <f>IF(VLOOKUP(D121,'Falls with Major Injuries'!$A$1:$W$352,16,FALSE) = "*","*",IF(VLOOKUP(D121,'Falls with Major Injuries'!$A$1:$W$352,16,FALSE) = "---","---", VLOOKUP(D121,'Falls with Major Injuries'!$A$1:$W$352,16,FALSE)/100))</f>
        <v>2.40964E-2</v>
      </c>
      <c r="U121" s="35">
        <f t="shared" si="60"/>
        <v>1.4921025000000001E-2</v>
      </c>
      <c r="V121" s="49" t="str">
        <f t="shared" si="65"/>
        <v>Y</v>
      </c>
      <c r="W121" s="35">
        <f>IF(VLOOKUP(D121,'Antipsychotic Meds'!$A$1:$W$352,10,FALSE) = "*","*",IF(VLOOKUP(D121,'Antipsychotic Meds'!$A$1:$W$352,10,FALSE) = "---","---", VLOOKUP(D121,'Antipsychotic Meds'!$A$1:$W$352,10,FALSE)/100))</f>
        <v>6.7567600000000005E-2</v>
      </c>
      <c r="X121" s="35">
        <f>IF(VLOOKUP(D121,'Antipsychotic Meds'!$A$1:$W$352,12,FALSE) = "*","*",IF(VLOOKUP(D121,'Antipsychotic Meds'!$A$1:$W$352,12,FALSE) = "---","---", VLOOKUP(D121,'Antipsychotic Meds'!$A$1:$W$352,12,FALSE)/100))</f>
        <v>6.6666699999999995E-2</v>
      </c>
      <c r="Y121" s="35">
        <f>IF(VLOOKUP(D121,'Antipsychotic Meds'!$A$1:$W$352,14,FALSE) = "*","*",IF(VLOOKUP(D121,'Antipsychotic Meds'!$A$1:$W$352,14,FALSE) = "---","---", VLOOKUP(D121,'Antipsychotic Meds'!$A$1:$W$352,14,FALSE)/100))</f>
        <v>0.1</v>
      </c>
      <c r="Z121" s="35">
        <f>IF(VLOOKUP(D121,'Antipsychotic Meds'!$A$1:$W$352,16,FALSE) = "*","*",IF(VLOOKUP(D121,'Antipsychotic Meds'!$A$1:$W$352,16,FALSE) = "---","---", VLOOKUP(D121,'Antipsychotic Meds'!$A$1:$W$352,16,FALSE)/100))</f>
        <v>9.7222199999999995E-2</v>
      </c>
      <c r="AA121" s="35">
        <f t="shared" si="61"/>
        <v>8.2864124999999997E-2</v>
      </c>
      <c r="AB121" s="49" t="str">
        <f t="shared" si="68"/>
        <v>Y</v>
      </c>
      <c r="AC121" s="35">
        <f>IF(VLOOKUP(D121,'Pressure Ulcers'!$A$1:$W$352,10,FALSE) = "*","*",IF(VLOOKUP(D121,'Pressure Ulcers'!$A$1:$W$352,10,FALSE) = "---","---", VLOOKUP(D121,'Pressure Ulcers'!$A$1:$W$352,10,FALSE)/100))</f>
        <v>5.0847499999999997E-2</v>
      </c>
      <c r="AD121" s="35">
        <f>IF(VLOOKUP(D121,'Pressure Ulcers'!$A$1:$W$352,12,FALSE) = "*","*",IF(VLOOKUP(D121,'Pressure Ulcers'!$A$1:$W$352,12,FALSE) = "---","---", VLOOKUP(D121,'Pressure Ulcers'!$A$1:$W$352,12,FALSE)/100))</f>
        <v>8.3333299999999999E-2</v>
      </c>
      <c r="AE121" s="35">
        <f>IF(VLOOKUP(D121,'Pressure Ulcers'!$A$1:$W$352,14,FALSE) = "*","*",IF(VLOOKUP(D121,'Pressure Ulcers'!$A$1:$W$352,14,FALSE) = "---","---", VLOOKUP(D121,'Pressure Ulcers'!$A$1:$W$352,14,FALSE)/100))</f>
        <v>0.1206897</v>
      </c>
      <c r="AF121" s="35">
        <f>IF(VLOOKUP(D121,'Pressure Ulcers'!$A$1:$W$352,16,FALSE) = "*","*",IF(VLOOKUP(D121,'Pressure Ulcers'!$A$1:$W$352,16,FALSE) = "---","---", VLOOKUP(D121,'Pressure Ulcers'!$A$1:$W$352,16,FALSE)/100))</f>
        <v>3.4482800000000001E-2</v>
      </c>
      <c r="AG121" s="35">
        <f t="shared" si="62"/>
        <v>7.2338324999999995E-2</v>
      </c>
      <c r="AH121" s="49" t="str">
        <f t="shared" si="69"/>
        <v>Y</v>
      </c>
      <c r="AI121" s="35">
        <f>IF(VLOOKUP(D121,Influenza!$A$1:$W$352,10,FALSE) = "*","*",IF(VLOOKUP(D121,Influenza!$A$1:$W$352,10,FALSE) = "---","---", VLOOKUP(D121,Influenza!$A$1:$W$352,10,FALSE)/100))</f>
        <v>0.97894737000000009</v>
      </c>
      <c r="AJ121" s="35">
        <f>IF(VLOOKUP(D121,Influenza!$A$1:$W$352,12,FALSE) = "*","*",IF(VLOOKUP(D121,Influenza!$A$1:$W$352,12,FALSE) = "---","---", VLOOKUP(D121,Influenza!$A$1:$W$352,12,FALSE)/100))</f>
        <v>0.97894737000000009</v>
      </c>
      <c r="AK121" s="35">
        <f>IF(VLOOKUP(D121,Influenza!$A$1:$W$352,14,FALSE) = "*","*",IF(VLOOKUP(D121,Influenza!$A$1:$W$352,14,FALSE) = "---","---", VLOOKUP(D121,Influenza!$A$1:$W$352,14,FALSE)/100))</f>
        <v>0.97872339999999991</v>
      </c>
      <c r="AL121" s="35">
        <f>IF(VLOOKUP(D121,Influenza!$A$1:$W$352,16,FALSE) = "*","*",IF(VLOOKUP(D121,Influenza!$A$1:$W$352,16,FALSE) = "---","---", VLOOKUP(D121,Influenza!$A$1:$W$352,16,FALSE)/100))</f>
        <v>0.97872339999999991</v>
      </c>
      <c r="AM121" s="35">
        <f t="shared" si="63"/>
        <v>0.978835385</v>
      </c>
      <c r="AN121" s="49" t="str">
        <f t="shared" si="66"/>
        <v>Y</v>
      </c>
      <c r="AO121" s="35">
        <f>IF(VLOOKUP(D121,'hospitalizations per 1000'!$A$1:$Q$352,10,FALSE) = "*","*",IF(VLOOKUP(D121,'hospitalizations per 1000'!$A$1:$Q$352,10,FALSE) = "---","---", VLOOKUP(D121,'hospitalizations per 1000'!$A$1:$Q$352,10,FALSE)/100))</f>
        <v>3.2208630000000002E-2</v>
      </c>
      <c r="AP121" s="43" t="str">
        <f t="shared" si="70"/>
        <v>N</v>
      </c>
      <c r="AQ121" s="50" t="s">
        <v>1570</v>
      </c>
      <c r="AR121" s="50">
        <v>0.93500000000000005</v>
      </c>
      <c r="AS121" s="49" t="str">
        <f t="shared" si="71"/>
        <v>Y</v>
      </c>
      <c r="AT121" s="97">
        <f>COUNTIF($P121:$AS121,"=Y")</f>
        <v>6</v>
      </c>
    </row>
    <row r="122" spans="1:46" x14ac:dyDescent="0.3">
      <c r="A122" s="19">
        <f t="shared" si="67"/>
        <v>117</v>
      </c>
      <c r="B122" s="52" t="s">
        <v>353</v>
      </c>
      <c r="C122" s="51"/>
      <c r="D122" s="66">
        <v>315349</v>
      </c>
      <c r="E122" s="70">
        <v>807753</v>
      </c>
      <c r="F122" s="54" t="s">
        <v>1557</v>
      </c>
      <c r="G122" s="54" t="e">
        <f>IF(COUNTIF(#REF!,"SFF Candidate")&gt;=1,"Y",
IF(COUNTIF(#REF!,"SFF")&gt;=1,"Y","N"))</f>
        <v>#REF!</v>
      </c>
      <c r="H122" s="48" t="e">
        <f>IF(OR(#REF!=1,#REF!= 1,#REF!=
1,#REF!= 1,#REF!=
1,#REF!= 1,#REF!=
1,#REF!= 1,#REF!=
1,#REF!= 1,#REF!=
1,#REF!= 1),"Y","N")</f>
        <v>#REF!</v>
      </c>
      <c r="I122" s="48" t="s">
        <v>662</v>
      </c>
      <c r="J122" s="54" t="s">
        <v>1570</v>
      </c>
      <c r="K122" s="35">
        <f>IF(VLOOKUP(D122,'Physically Restrained'!$A$1:$W$352,10,FALSE) = "*","*",IF(VLOOKUP(D122,'Physically Restrained'!$A$1:$W$352,10,FALSE) = "---","---", VLOOKUP(D122,'Physically Restrained'!$A$1:$W$352,10,FALSE)/100))</f>
        <v>0</v>
      </c>
      <c r="L122" s="35">
        <f>IF(VLOOKUP(D122,'Physically Restrained'!$A$1:$W$352,12,FALSE) = "*","*",IF(VLOOKUP(D122,'Physically Restrained'!$A$1:$W$352,12,FALSE) = "---","---", VLOOKUP(D122,'Physically Restrained'!$A$1:$W$352,12,FALSE)/100))</f>
        <v>0</v>
      </c>
      <c r="M122" s="35">
        <f>IF(VLOOKUP(D122,'Physically Restrained'!$A$1:$W$352,14,FALSE) = "*","*",IF(VLOOKUP(D122,'Physically Restrained'!$A$1:$W$352,14,FALSE) = "---","---", VLOOKUP(D122,'Physically Restrained'!$A$1:$W$352,14,FALSE)/100))</f>
        <v>0</v>
      </c>
      <c r="N122" s="35">
        <f>IF(VLOOKUP(D122,'Physically Restrained'!$A$1:$W$352,16,FALSE) = "*","*",IF(VLOOKUP(D122,'Physically Restrained'!$A$1:$W$352,16,FALSE) = "---","---", VLOOKUP(D122,'Physically Restrained'!$A$1:$W$352,16,FALSE)/100))</f>
        <v>0</v>
      </c>
      <c r="O122" s="35">
        <f t="shared" si="59"/>
        <v>0</v>
      </c>
      <c r="P122" s="49" t="str">
        <f t="shared" si="64"/>
        <v>Y</v>
      </c>
      <c r="Q122" s="35">
        <f>IF(VLOOKUP(D122,'Falls with Major Injuries'!$A$1:$W$352,10,FALSE) = "*","*",IF(VLOOKUP(D122,'Falls with Major Injuries'!$A$1:$W$352,10,FALSE) = "---","---", VLOOKUP(D122,'Falls with Major Injuries'!$A$1:$W$352,10,FALSE)/100))</f>
        <v>0</v>
      </c>
      <c r="R122" s="35">
        <f>IF(VLOOKUP(D122,'Falls with Major Injuries'!$A$1:$W$352,12,FALSE) = "*","*",IF(VLOOKUP(D122,'Falls with Major Injuries'!$A$1:$W$352,12,FALSE) = "---","---", VLOOKUP(D122,'Falls with Major Injuries'!$A$1:$W$352,12,FALSE)/100))</f>
        <v>2.2727300000000002E-2</v>
      </c>
      <c r="S122" s="35">
        <f>IF(VLOOKUP(D122,'Falls with Major Injuries'!$A$1:$W$352,14,FALSE) = "*","*",IF(VLOOKUP(D122,'Falls with Major Injuries'!$A$1:$W$352,14,FALSE) = "---","---", VLOOKUP(D122,'Falls with Major Injuries'!$A$1:$W$352,14,FALSE)/100))</f>
        <v>2.2727300000000002E-2</v>
      </c>
      <c r="T122" s="35">
        <f>IF(VLOOKUP(D122,'Falls with Major Injuries'!$A$1:$W$352,16,FALSE) = "*","*",IF(VLOOKUP(D122,'Falls with Major Injuries'!$A$1:$W$352,16,FALSE) = "---","---", VLOOKUP(D122,'Falls with Major Injuries'!$A$1:$W$352,16,FALSE)/100))</f>
        <v>0</v>
      </c>
      <c r="U122" s="35">
        <f t="shared" si="60"/>
        <v>1.1363650000000001E-2</v>
      </c>
      <c r="V122" s="49" t="str">
        <f t="shared" si="65"/>
        <v>Y</v>
      </c>
      <c r="W122" s="35">
        <f>IF(VLOOKUP(D122,'Antipsychotic Meds'!$A$1:$W$352,10,FALSE) = "*","*",IF(VLOOKUP(D122,'Antipsychotic Meds'!$A$1:$W$352,10,FALSE) = "---","---", VLOOKUP(D122,'Antipsychotic Meds'!$A$1:$W$352,10,FALSE)/100))</f>
        <v>8.3333299999999999E-2</v>
      </c>
      <c r="X122" s="35">
        <f>IF(VLOOKUP(D122,'Antipsychotic Meds'!$A$1:$W$352,12,FALSE) = "*","*",IF(VLOOKUP(D122,'Antipsychotic Meds'!$A$1:$W$352,12,FALSE) = "---","---", VLOOKUP(D122,'Antipsychotic Meds'!$A$1:$W$352,12,FALSE)/100))</f>
        <v>0.1111111</v>
      </c>
      <c r="Y122" s="35">
        <f>IF(VLOOKUP(D122,'Antipsychotic Meds'!$A$1:$W$352,14,FALSE) = "*","*",IF(VLOOKUP(D122,'Antipsychotic Meds'!$A$1:$W$352,14,FALSE) = "---","---", VLOOKUP(D122,'Antipsychotic Meds'!$A$1:$W$352,14,FALSE)/100))</f>
        <v>0.1052632</v>
      </c>
      <c r="Z122" s="35">
        <f>IF(VLOOKUP(D122,'Antipsychotic Meds'!$A$1:$W$352,16,FALSE) = "*","*",IF(VLOOKUP(D122,'Antipsychotic Meds'!$A$1:$W$352,16,FALSE) = "---","---", VLOOKUP(D122,'Antipsychotic Meds'!$A$1:$W$352,16,FALSE)/100))</f>
        <v>8.5714299999999993E-2</v>
      </c>
      <c r="AA122" s="35">
        <f t="shared" si="61"/>
        <v>9.6355474999999996E-2</v>
      </c>
      <c r="AB122" s="49" t="str">
        <f t="shared" si="68"/>
        <v>Y</v>
      </c>
      <c r="AC122" s="35">
        <f>IF(VLOOKUP(D122,'Pressure Ulcers'!$A$1:$W$352,10,FALSE) = "*","*",IF(VLOOKUP(D122,'Pressure Ulcers'!$A$1:$W$352,10,FALSE) = "---","---", VLOOKUP(D122,'Pressure Ulcers'!$A$1:$W$352,10,FALSE)/100))</f>
        <v>0.14705880000000002</v>
      </c>
      <c r="AD122" s="35">
        <f>IF(VLOOKUP(D122,'Pressure Ulcers'!$A$1:$W$352,12,FALSE) = "*","*",IF(VLOOKUP(D122,'Pressure Ulcers'!$A$1:$W$352,12,FALSE) = "---","---", VLOOKUP(D122,'Pressure Ulcers'!$A$1:$W$352,12,FALSE)/100))</f>
        <v>9.6774199999999991E-2</v>
      </c>
      <c r="AE122" s="35">
        <f>IF(VLOOKUP(D122,'Pressure Ulcers'!$A$1:$W$352,14,FALSE) = "*","*",IF(VLOOKUP(D122,'Pressure Ulcers'!$A$1:$W$352,14,FALSE) = "---","---", VLOOKUP(D122,'Pressure Ulcers'!$A$1:$W$352,14,FALSE)/100))</f>
        <v>3.5714299999999997E-2</v>
      </c>
      <c r="AF122" s="35">
        <f>IF(VLOOKUP(D122,'Pressure Ulcers'!$A$1:$W$352,16,FALSE) = "*","*",IF(VLOOKUP(D122,'Pressure Ulcers'!$A$1:$W$352,16,FALSE) = "---","---", VLOOKUP(D122,'Pressure Ulcers'!$A$1:$W$352,16,FALSE)/100))</f>
        <v>9.6774199999999991E-2</v>
      </c>
      <c r="AG122" s="35">
        <f t="shared" si="62"/>
        <v>9.4080374999999994E-2</v>
      </c>
      <c r="AH122" s="49" t="str">
        <f t="shared" si="69"/>
        <v>N</v>
      </c>
      <c r="AI122" s="35">
        <f>IF(VLOOKUP(D122,Influenza!$A$1:$W$352,10,FALSE) = "*","*",IF(VLOOKUP(D122,Influenza!$A$1:$W$352,10,FALSE) = "---","---", VLOOKUP(D122,Influenza!$A$1:$W$352,10,FALSE)/100))</f>
        <v>1</v>
      </c>
      <c r="AJ122" s="35">
        <f>IF(VLOOKUP(D122,Influenza!$A$1:$W$352,12,FALSE) = "*","*",IF(VLOOKUP(D122,Influenza!$A$1:$W$352,12,FALSE) = "---","---", VLOOKUP(D122,Influenza!$A$1:$W$352,12,FALSE)/100))</f>
        <v>1</v>
      </c>
      <c r="AK122" s="35">
        <f>IF(VLOOKUP(D122,Influenza!$A$1:$W$352,14,FALSE) = "*","*",IF(VLOOKUP(D122,Influenza!$A$1:$W$352,14,FALSE) = "---","---", VLOOKUP(D122,Influenza!$A$1:$W$352,14,FALSE)/100))</f>
        <v>0.97826087000000006</v>
      </c>
      <c r="AL122" s="35">
        <f>IF(VLOOKUP(D122,Influenza!$A$1:$W$352,16,FALSE) = "*","*",IF(VLOOKUP(D122,Influenza!$A$1:$W$352,16,FALSE) = "---","---", VLOOKUP(D122,Influenza!$A$1:$W$352,16,FALSE)/100))</f>
        <v>0.97826087000000006</v>
      </c>
      <c r="AM122" s="35">
        <f t="shared" si="63"/>
        <v>0.98913043500000009</v>
      </c>
      <c r="AN122" s="49" t="str">
        <f t="shared" si="66"/>
        <v>Y</v>
      </c>
      <c r="AO122" s="35">
        <f>IF(VLOOKUP(D122,'hospitalizations per 1000'!$A$1:$Q$352,10,FALSE) = "*","*",IF(VLOOKUP(D122,'hospitalizations per 1000'!$A$1:$Q$352,10,FALSE) = "---","---", VLOOKUP(D122,'hospitalizations per 1000'!$A$1:$Q$352,10,FALSE)/100))</f>
        <v>1.7785310000000002E-2</v>
      </c>
      <c r="AP122" s="43" t="str">
        <f t="shared" si="70"/>
        <v>N</v>
      </c>
      <c r="AQ122" s="50" t="s">
        <v>1571</v>
      </c>
      <c r="AR122" s="50" t="s">
        <v>1573</v>
      </c>
      <c r="AS122" s="49" t="s">
        <v>662</v>
      </c>
      <c r="AT122" s="97">
        <f>COUNTIF($P122:$AS122,"=Y")</f>
        <v>4</v>
      </c>
    </row>
    <row r="123" spans="1:46" x14ac:dyDescent="0.3">
      <c r="A123" s="19">
        <f t="shared" si="67"/>
        <v>118</v>
      </c>
      <c r="B123" s="52" t="s">
        <v>354</v>
      </c>
      <c r="C123" s="51"/>
      <c r="D123" s="66">
        <v>315207</v>
      </c>
      <c r="E123" s="70">
        <v>847755</v>
      </c>
      <c r="F123" s="54" t="s">
        <v>1557</v>
      </c>
      <c r="G123" s="54" t="e">
        <f>IF(COUNTIF(#REF!,"SFF Candidate")&gt;=1,"Y",
IF(COUNTIF(#REF!,"SFF")&gt;=1,"Y","N"))</f>
        <v>#REF!</v>
      </c>
      <c r="H123" s="48" t="e">
        <f>IF(OR(#REF!=1,#REF!= 1,#REF!=
1,#REF!= 1,#REF!=
1,#REF!= 1,#REF!=
1,#REF!= 1,#REF!=
1,#REF!= 1,#REF!=
1,#REF!= 1),"Y","N")</f>
        <v>#REF!</v>
      </c>
      <c r="I123" s="48" t="s">
        <v>662</v>
      </c>
      <c r="J123" s="54" t="s">
        <v>1571</v>
      </c>
      <c r="K123" s="35">
        <f>IF(VLOOKUP(D123,'Physically Restrained'!$A$1:$W$352,10,FALSE) = "*","*",IF(VLOOKUP(D123,'Physically Restrained'!$A$1:$W$352,10,FALSE) = "---","---", VLOOKUP(D123,'Physically Restrained'!$A$1:$W$352,10,FALSE)/100))</f>
        <v>0</v>
      </c>
      <c r="L123" s="35">
        <f>IF(VLOOKUP(D123,'Physically Restrained'!$A$1:$W$352,12,FALSE) = "*","*",IF(VLOOKUP(D123,'Physically Restrained'!$A$1:$W$352,12,FALSE) = "---","---", VLOOKUP(D123,'Physically Restrained'!$A$1:$W$352,12,FALSE)/100))</f>
        <v>0</v>
      </c>
      <c r="M123" s="35">
        <f>IF(VLOOKUP(D123,'Physically Restrained'!$A$1:$W$352,14,FALSE) = "*","*",IF(VLOOKUP(D123,'Physically Restrained'!$A$1:$W$352,14,FALSE) = "---","---", VLOOKUP(D123,'Physically Restrained'!$A$1:$W$352,14,FALSE)/100))</f>
        <v>0</v>
      </c>
      <c r="N123" s="35">
        <f>IF(VLOOKUP(D123,'Physically Restrained'!$A$1:$W$352,16,FALSE) = "*","*",IF(VLOOKUP(D123,'Physically Restrained'!$A$1:$W$352,16,FALSE) = "---","---", VLOOKUP(D123,'Physically Restrained'!$A$1:$W$352,16,FALSE)/100))</f>
        <v>0</v>
      </c>
      <c r="O123" s="35">
        <f t="shared" si="59"/>
        <v>0</v>
      </c>
      <c r="P123" s="49" t="str">
        <f t="shared" si="64"/>
        <v>Y</v>
      </c>
      <c r="Q123" s="35">
        <f>IF(VLOOKUP(D123,'Falls with Major Injuries'!$A$1:$W$352,10,FALSE) = "*","*",IF(VLOOKUP(D123,'Falls with Major Injuries'!$A$1:$W$352,10,FALSE) = "---","---", VLOOKUP(D123,'Falls with Major Injuries'!$A$1:$W$352,10,FALSE)/100))</f>
        <v>3.3783800000000003E-2</v>
      </c>
      <c r="R123" s="35">
        <f>IF(VLOOKUP(D123,'Falls with Major Injuries'!$A$1:$W$352,12,FALSE) = "*","*",IF(VLOOKUP(D123,'Falls with Major Injuries'!$A$1:$W$352,12,FALSE) = "---","---", VLOOKUP(D123,'Falls with Major Injuries'!$A$1:$W$352,12,FALSE)/100))</f>
        <v>3.4722200000000002E-2</v>
      </c>
      <c r="S123" s="35">
        <f>IF(VLOOKUP(D123,'Falls with Major Injuries'!$A$1:$W$352,14,FALSE) = "*","*",IF(VLOOKUP(D123,'Falls with Major Injuries'!$A$1:$W$352,14,FALSE) = "---","---", VLOOKUP(D123,'Falls with Major Injuries'!$A$1:$W$352,14,FALSE)/100))</f>
        <v>3.3112599999999999E-2</v>
      </c>
      <c r="T123" s="35">
        <f>IF(VLOOKUP(D123,'Falls with Major Injuries'!$A$1:$W$352,16,FALSE) = "*","*",IF(VLOOKUP(D123,'Falls with Major Injuries'!$A$1:$W$352,16,FALSE) = "---","---", VLOOKUP(D123,'Falls with Major Injuries'!$A$1:$W$352,16,FALSE)/100))</f>
        <v>1.2820499999999999E-2</v>
      </c>
      <c r="U123" s="35">
        <f t="shared" si="60"/>
        <v>2.8609775E-2</v>
      </c>
      <c r="V123" s="49" t="str">
        <f t="shared" si="65"/>
        <v>N</v>
      </c>
      <c r="W123" s="35">
        <f>IF(VLOOKUP(D123,'Antipsychotic Meds'!$A$1:$W$352,10,FALSE) = "*","*",IF(VLOOKUP(D123,'Antipsychotic Meds'!$A$1:$W$352,10,FALSE) = "---","---", VLOOKUP(D123,'Antipsychotic Meds'!$A$1:$W$352,10,FALSE)/100))</f>
        <v>0.21804509999999999</v>
      </c>
      <c r="X123" s="35">
        <f>IF(VLOOKUP(D123,'Antipsychotic Meds'!$A$1:$W$352,12,FALSE) = "*","*",IF(VLOOKUP(D123,'Antipsychotic Meds'!$A$1:$W$352,12,FALSE) = "---","---", VLOOKUP(D123,'Antipsychotic Meds'!$A$1:$W$352,12,FALSE)/100))</f>
        <v>0.23846150000000002</v>
      </c>
      <c r="Y123" s="35">
        <f>IF(VLOOKUP(D123,'Antipsychotic Meds'!$A$1:$W$352,14,FALSE) = "*","*",IF(VLOOKUP(D123,'Antipsychotic Meds'!$A$1:$W$352,14,FALSE) = "---","---", VLOOKUP(D123,'Antipsychotic Meds'!$A$1:$W$352,14,FALSE)/100))</f>
        <v>0.2406015</v>
      </c>
      <c r="Z123" s="35">
        <f>IF(VLOOKUP(D123,'Antipsychotic Meds'!$A$1:$W$352,16,FALSE) = "*","*",IF(VLOOKUP(D123,'Antipsychotic Meds'!$A$1:$W$352,16,FALSE) = "---","---", VLOOKUP(D123,'Antipsychotic Meds'!$A$1:$W$352,16,FALSE)/100))</f>
        <v>0.19424459999999999</v>
      </c>
      <c r="AA123" s="35">
        <f t="shared" si="61"/>
        <v>0.222838175</v>
      </c>
      <c r="AB123" s="49" t="str">
        <f t="shared" si="68"/>
        <v>N</v>
      </c>
      <c r="AC123" s="35">
        <f>IF(VLOOKUP(D123,'Pressure Ulcers'!$A$1:$W$352,10,FALSE) = "*","*",IF(VLOOKUP(D123,'Pressure Ulcers'!$A$1:$W$352,10,FALSE) = "---","---", VLOOKUP(D123,'Pressure Ulcers'!$A$1:$W$352,10,FALSE)/100))</f>
        <v>8.1632700000000002E-2</v>
      </c>
      <c r="AD123" s="35">
        <f>IF(VLOOKUP(D123,'Pressure Ulcers'!$A$1:$W$352,12,FALSE) = "*","*",IF(VLOOKUP(D123,'Pressure Ulcers'!$A$1:$W$352,12,FALSE) = "---","---", VLOOKUP(D123,'Pressure Ulcers'!$A$1:$W$352,12,FALSE)/100))</f>
        <v>6.0606099999999996E-2</v>
      </c>
      <c r="AE123" s="35">
        <f>IF(VLOOKUP(D123,'Pressure Ulcers'!$A$1:$W$352,14,FALSE) = "*","*",IF(VLOOKUP(D123,'Pressure Ulcers'!$A$1:$W$352,14,FALSE) = "---","---", VLOOKUP(D123,'Pressure Ulcers'!$A$1:$W$352,14,FALSE)/100))</f>
        <v>0.13</v>
      </c>
      <c r="AF123" s="35">
        <f>IF(VLOOKUP(D123,'Pressure Ulcers'!$A$1:$W$352,16,FALSE) = "*","*",IF(VLOOKUP(D123,'Pressure Ulcers'!$A$1:$W$352,16,FALSE) = "---","---", VLOOKUP(D123,'Pressure Ulcers'!$A$1:$W$352,16,FALSE)/100))</f>
        <v>0.16190480000000002</v>
      </c>
      <c r="AG123" s="35">
        <f t="shared" si="62"/>
        <v>0.1085359</v>
      </c>
      <c r="AH123" s="49" t="str">
        <f t="shared" si="69"/>
        <v>N</v>
      </c>
      <c r="AI123" s="35">
        <f>IF(VLOOKUP(D123,Influenza!$A$1:$W$352,10,FALSE) = "*","*",IF(VLOOKUP(D123,Influenza!$A$1:$W$352,10,FALSE) = "---","---", VLOOKUP(D123,Influenza!$A$1:$W$352,10,FALSE)/100))</f>
        <v>0.99375000000000002</v>
      </c>
      <c r="AJ123" s="35">
        <f>IF(VLOOKUP(D123,Influenza!$A$1:$W$352,12,FALSE) = "*","*",IF(VLOOKUP(D123,Influenza!$A$1:$W$352,12,FALSE) = "---","---", VLOOKUP(D123,Influenza!$A$1:$W$352,12,FALSE)/100))</f>
        <v>0.99375000000000002</v>
      </c>
      <c r="AK123" s="35">
        <f>IF(VLOOKUP(D123,Influenza!$A$1:$W$352,14,FALSE) = "*","*",IF(VLOOKUP(D123,Influenza!$A$1:$W$352,14,FALSE) = "---","---", VLOOKUP(D123,Influenza!$A$1:$W$352,14,FALSE)/100))</f>
        <v>0.9</v>
      </c>
      <c r="AL123" s="35">
        <f>IF(VLOOKUP(D123,Influenza!$A$1:$W$352,16,FALSE) = "*","*",IF(VLOOKUP(D123,Influenza!$A$1:$W$352,16,FALSE) = "---","---", VLOOKUP(D123,Influenza!$A$1:$W$352,16,FALSE)/100))</f>
        <v>0.9</v>
      </c>
      <c r="AM123" s="35">
        <f t="shared" si="63"/>
        <v>0.94687500000000002</v>
      </c>
      <c r="AN123" s="49" t="str">
        <f t="shared" si="66"/>
        <v>N</v>
      </c>
      <c r="AO123" s="35">
        <f>IF(VLOOKUP(D123,'hospitalizations per 1000'!$A$1:$Q$352,10,FALSE) = "*","*",IF(VLOOKUP(D123,'hospitalizations per 1000'!$A$1:$Q$352,10,FALSE) = "---","---", VLOOKUP(D123,'hospitalizations per 1000'!$A$1:$Q$352,10,FALSE)/100))</f>
        <v>1.578562E-2</v>
      </c>
      <c r="AP123" s="43" t="str">
        <f t="shared" si="70"/>
        <v>N</v>
      </c>
      <c r="AQ123" s="50" t="s">
        <v>1570</v>
      </c>
      <c r="AR123" s="50">
        <v>0.90999999999999992</v>
      </c>
      <c r="AS123" s="49" t="str">
        <f t="shared" ref="AS123:AS134" si="72">IF(AR123="NS","NS",IF(AR123&gt;AR$1,"Y","N"))</f>
        <v>Y</v>
      </c>
      <c r="AT123" s="97" t="s">
        <v>1680</v>
      </c>
    </row>
    <row r="124" spans="1:46" x14ac:dyDescent="0.3">
      <c r="A124" s="19">
        <f t="shared" si="67"/>
        <v>119</v>
      </c>
      <c r="B124" s="52" t="s">
        <v>355</v>
      </c>
      <c r="C124" s="51"/>
      <c r="D124" s="66">
        <v>315274</v>
      </c>
      <c r="E124" s="59" t="s">
        <v>181</v>
      </c>
      <c r="F124" s="54" t="s">
        <v>1557</v>
      </c>
      <c r="G124" s="54" t="e">
        <f>IF(COUNTIF(#REF!,"SFF Candidate")&gt;=1,"Y",
IF(COUNTIF(#REF!,"SFF")&gt;=1,"Y","N"))</f>
        <v>#REF!</v>
      </c>
      <c r="H124" s="48" t="e">
        <f>IF(OR(#REF!=1,#REF!= 1,#REF!=
1,#REF!= 1,#REF!=
1,#REF!= 1,#REF!=
1,#REF!= 1,#REF!=
1,#REF!= 1,#REF!=
1,#REF!= 1),"Y","N")</f>
        <v>#REF!</v>
      </c>
      <c r="I124" s="48" t="s">
        <v>662</v>
      </c>
      <c r="J124" s="54" t="s">
        <v>1570</v>
      </c>
      <c r="K124" s="35">
        <f>IF(VLOOKUP(D124,'Physically Restrained'!$A$1:$W$352,10,FALSE) = "*","*",IF(VLOOKUP(D124,'Physically Restrained'!$A$1:$W$352,10,FALSE) = "---","---", VLOOKUP(D124,'Physically Restrained'!$A$1:$W$352,10,FALSE)/100))</f>
        <v>0</v>
      </c>
      <c r="L124" s="35">
        <f>IF(VLOOKUP(D124,'Physically Restrained'!$A$1:$W$352,12,FALSE) = "*","*",IF(VLOOKUP(D124,'Physically Restrained'!$A$1:$W$352,12,FALSE) = "---","---", VLOOKUP(D124,'Physically Restrained'!$A$1:$W$352,12,FALSE)/100))</f>
        <v>0</v>
      </c>
      <c r="M124" s="35">
        <f>IF(VLOOKUP(D124,'Physically Restrained'!$A$1:$W$352,14,FALSE) = "*","*",IF(VLOOKUP(D124,'Physically Restrained'!$A$1:$W$352,14,FALSE) = "---","---", VLOOKUP(D124,'Physically Restrained'!$A$1:$W$352,14,FALSE)/100))</f>
        <v>0</v>
      </c>
      <c r="N124" s="35">
        <f>IF(VLOOKUP(D124,'Physically Restrained'!$A$1:$W$352,16,FALSE) = "*","*",IF(VLOOKUP(D124,'Physically Restrained'!$A$1:$W$352,16,FALSE) = "---","---", VLOOKUP(D124,'Physically Restrained'!$A$1:$W$352,16,FALSE)/100))</f>
        <v>0</v>
      </c>
      <c r="O124" s="35">
        <f t="shared" si="59"/>
        <v>0</v>
      </c>
      <c r="P124" s="49" t="str">
        <f t="shared" si="64"/>
        <v>Y</v>
      </c>
      <c r="Q124" s="35">
        <f>IF(VLOOKUP(D124,'Falls with Major Injuries'!$A$1:$W$352,10,FALSE) = "*","*",IF(VLOOKUP(D124,'Falls with Major Injuries'!$A$1:$W$352,10,FALSE) = "---","---", VLOOKUP(D124,'Falls with Major Injuries'!$A$1:$W$352,10,FALSE)/100))</f>
        <v>2.5000000000000001E-2</v>
      </c>
      <c r="R124" s="35">
        <f>IF(VLOOKUP(D124,'Falls with Major Injuries'!$A$1:$W$352,12,FALSE) = "*","*",IF(VLOOKUP(D124,'Falls with Major Injuries'!$A$1:$W$352,12,FALSE) = "---","---", VLOOKUP(D124,'Falls with Major Injuries'!$A$1:$W$352,12,FALSE)/100))</f>
        <v>2.4390200000000001E-2</v>
      </c>
      <c r="S124" s="35">
        <f>IF(VLOOKUP(D124,'Falls with Major Injuries'!$A$1:$W$352,14,FALSE) = "*","*",IF(VLOOKUP(D124,'Falls with Major Injuries'!$A$1:$W$352,14,FALSE) = "---","---", VLOOKUP(D124,'Falls with Major Injuries'!$A$1:$W$352,14,FALSE)/100))</f>
        <v>4.8780499999999997E-2</v>
      </c>
      <c r="T124" s="35">
        <f>IF(VLOOKUP(D124,'Falls with Major Injuries'!$A$1:$W$352,16,FALSE) = "*","*",IF(VLOOKUP(D124,'Falls with Major Injuries'!$A$1:$W$352,16,FALSE) = "---","---", VLOOKUP(D124,'Falls with Major Injuries'!$A$1:$W$352,16,FALSE)/100))</f>
        <v>4.8192800000000001E-2</v>
      </c>
      <c r="U124" s="35">
        <f t="shared" si="60"/>
        <v>3.6590875000000002E-2</v>
      </c>
      <c r="V124" s="49" t="str">
        <f t="shared" si="65"/>
        <v>N</v>
      </c>
      <c r="W124" s="35">
        <f>IF(VLOOKUP(D124,'Antipsychotic Meds'!$A$1:$W$352,10,FALSE) = "*","*",IF(VLOOKUP(D124,'Antipsychotic Meds'!$A$1:$W$352,10,FALSE) = "---","---", VLOOKUP(D124,'Antipsychotic Meds'!$A$1:$W$352,10,FALSE)/100))</f>
        <v>0</v>
      </c>
      <c r="X124" s="35">
        <f>IF(VLOOKUP(D124,'Antipsychotic Meds'!$A$1:$W$352,12,FALSE) = "*","*",IF(VLOOKUP(D124,'Antipsychotic Meds'!$A$1:$W$352,12,FALSE) = "---","---", VLOOKUP(D124,'Antipsychotic Meds'!$A$1:$W$352,12,FALSE)/100))</f>
        <v>0</v>
      </c>
      <c r="Y124" s="35">
        <f>IF(VLOOKUP(D124,'Antipsychotic Meds'!$A$1:$W$352,14,FALSE) = "*","*",IF(VLOOKUP(D124,'Antipsychotic Meds'!$A$1:$W$352,14,FALSE) = "---","---", VLOOKUP(D124,'Antipsychotic Meds'!$A$1:$W$352,14,FALSE)/100))</f>
        <v>0</v>
      </c>
      <c r="Z124" s="35">
        <f>IF(VLOOKUP(D124,'Antipsychotic Meds'!$A$1:$W$352,16,FALSE) = "*","*",IF(VLOOKUP(D124,'Antipsychotic Meds'!$A$1:$W$352,16,FALSE) = "---","---", VLOOKUP(D124,'Antipsychotic Meds'!$A$1:$W$352,16,FALSE)/100))</f>
        <v>0</v>
      </c>
      <c r="AA124" s="35">
        <f t="shared" si="61"/>
        <v>0</v>
      </c>
      <c r="AB124" s="49" t="str">
        <f t="shared" si="68"/>
        <v>Y</v>
      </c>
      <c r="AC124" s="35">
        <f>IF(VLOOKUP(D124,'Pressure Ulcers'!$A$1:$W$352,10,FALSE) = "*","*",IF(VLOOKUP(D124,'Pressure Ulcers'!$A$1:$W$352,10,FALSE) = "---","---", VLOOKUP(D124,'Pressure Ulcers'!$A$1:$W$352,10,FALSE)/100))</f>
        <v>7.5471700000000003E-2</v>
      </c>
      <c r="AD124" s="35">
        <f>IF(VLOOKUP(D124,'Pressure Ulcers'!$A$1:$W$352,12,FALSE) = "*","*",IF(VLOOKUP(D124,'Pressure Ulcers'!$A$1:$W$352,12,FALSE) = "---","---", VLOOKUP(D124,'Pressure Ulcers'!$A$1:$W$352,12,FALSE)/100))</f>
        <v>0.1403509</v>
      </c>
      <c r="AE124" s="35">
        <f>IF(VLOOKUP(D124,'Pressure Ulcers'!$A$1:$W$352,14,FALSE) = "*","*",IF(VLOOKUP(D124,'Pressure Ulcers'!$A$1:$W$352,14,FALSE) = "---","---", VLOOKUP(D124,'Pressure Ulcers'!$A$1:$W$352,14,FALSE)/100))</f>
        <v>0.14754100000000001</v>
      </c>
      <c r="AF124" s="35">
        <f>IF(VLOOKUP(D124,'Pressure Ulcers'!$A$1:$W$352,16,FALSE) = "*","*",IF(VLOOKUP(D124,'Pressure Ulcers'!$A$1:$W$352,16,FALSE) = "---","---", VLOOKUP(D124,'Pressure Ulcers'!$A$1:$W$352,16,FALSE)/100))</f>
        <v>6.8965499999999999E-2</v>
      </c>
      <c r="AG124" s="35">
        <f t="shared" si="62"/>
        <v>0.10808227500000001</v>
      </c>
      <c r="AH124" s="49" t="str">
        <f t="shared" si="69"/>
        <v>N</v>
      </c>
      <c r="AI124" s="35">
        <f>IF(VLOOKUP(D124,Influenza!$A$1:$W$352,10,FALSE) = "*","*",IF(VLOOKUP(D124,Influenza!$A$1:$W$352,10,FALSE) = "---","---", VLOOKUP(D124,Influenza!$A$1:$W$352,10,FALSE)/100))</f>
        <v>0.97142857000000005</v>
      </c>
      <c r="AJ124" s="35">
        <f>IF(VLOOKUP(D124,Influenza!$A$1:$W$352,12,FALSE) = "*","*",IF(VLOOKUP(D124,Influenza!$A$1:$W$352,12,FALSE) = "---","---", VLOOKUP(D124,Influenza!$A$1:$W$352,12,FALSE)/100))</f>
        <v>0.97142857000000005</v>
      </c>
      <c r="AK124" s="35">
        <f>IF(VLOOKUP(D124,Influenza!$A$1:$W$352,14,FALSE) = "*","*",IF(VLOOKUP(D124,Influenza!$A$1:$W$352,14,FALSE) = "---","---", VLOOKUP(D124,Influenza!$A$1:$W$352,14,FALSE)/100))</f>
        <v>0.93333332999999996</v>
      </c>
      <c r="AL124" s="35">
        <f>IF(VLOOKUP(D124,Influenza!$A$1:$W$352,16,FALSE) = "*","*",IF(VLOOKUP(D124,Influenza!$A$1:$W$352,16,FALSE) = "---","---", VLOOKUP(D124,Influenza!$A$1:$W$352,16,FALSE)/100))</f>
        <v>0.93333332999999996</v>
      </c>
      <c r="AM124" s="35">
        <f t="shared" si="63"/>
        <v>0.95238095</v>
      </c>
      <c r="AN124" s="49" t="str">
        <f t="shared" si="66"/>
        <v>N</v>
      </c>
      <c r="AO124" s="35">
        <f>IF(VLOOKUP(D124,'hospitalizations per 1000'!$A$1:$Q$352,10,FALSE) = "*","*",IF(VLOOKUP(D124,'hospitalizations per 1000'!$A$1:$Q$352,10,FALSE) = "---","---", VLOOKUP(D124,'hospitalizations per 1000'!$A$1:$Q$352,10,FALSE)/100))</f>
        <v>1.541094E-2</v>
      </c>
      <c r="AP124" s="43" t="str">
        <f t="shared" si="70"/>
        <v>N</v>
      </c>
      <c r="AQ124" s="50" t="s">
        <v>1570</v>
      </c>
      <c r="AR124" s="50">
        <v>0.78499999999999992</v>
      </c>
      <c r="AS124" s="49" t="str">
        <f t="shared" si="72"/>
        <v>Y</v>
      </c>
      <c r="AT124" s="97">
        <f>COUNTIF($P124:$AS124,"=Y")</f>
        <v>3</v>
      </c>
    </row>
    <row r="125" spans="1:46" x14ac:dyDescent="0.3">
      <c r="A125" s="19">
        <f t="shared" si="67"/>
        <v>120</v>
      </c>
      <c r="B125" s="52" t="s">
        <v>356</v>
      </c>
      <c r="C125" s="51"/>
      <c r="D125" s="56">
        <v>315185</v>
      </c>
      <c r="E125" s="59" t="s">
        <v>182</v>
      </c>
      <c r="F125" s="54" t="s">
        <v>1557</v>
      </c>
      <c r="G125" s="54" t="e">
        <f>IF(COUNTIF(#REF!,"SFF Candidate")&gt;=1,"Y",
IF(COUNTIF(#REF!,"SFF")&gt;=1,"Y","N"))</f>
        <v>#REF!</v>
      </c>
      <c r="H125" s="48" t="e">
        <f>IF(OR(#REF!=1,#REF!= 1,#REF!=
1,#REF!= 1,#REF!=
1,#REF!= 1,#REF!=
1,#REF!= 1,#REF!=
1,#REF!= 1,#REF!=
1,#REF!= 1),"Y","N")</f>
        <v>#REF!</v>
      </c>
      <c r="I125" s="48" t="s">
        <v>662</v>
      </c>
      <c r="J125" s="54" t="s">
        <v>1570</v>
      </c>
      <c r="K125" s="35">
        <f>IF(VLOOKUP(D125,'Physically Restrained'!$A$1:$W$352,10,FALSE) = "*","*",IF(VLOOKUP(D125,'Physically Restrained'!$A$1:$W$352,10,FALSE) = "---","---", VLOOKUP(D125,'Physically Restrained'!$A$1:$W$352,10,FALSE)/100))</f>
        <v>0</v>
      </c>
      <c r="L125" s="35">
        <f>IF(VLOOKUP(D125,'Physically Restrained'!$A$1:$W$352,12,FALSE) = "*","*",IF(VLOOKUP(D125,'Physically Restrained'!$A$1:$W$352,12,FALSE) = "---","---", VLOOKUP(D125,'Physically Restrained'!$A$1:$W$352,12,FALSE)/100))</f>
        <v>0</v>
      </c>
      <c r="M125" s="35">
        <f>IF(VLOOKUP(D125,'Physically Restrained'!$A$1:$W$352,14,FALSE) = "*","*",IF(VLOOKUP(D125,'Physically Restrained'!$A$1:$W$352,14,FALSE) = "---","---", VLOOKUP(D125,'Physically Restrained'!$A$1:$W$352,14,FALSE)/100))</f>
        <v>0</v>
      </c>
      <c r="N125" s="35">
        <f>IF(VLOOKUP(D125,'Physically Restrained'!$A$1:$W$352,16,FALSE) = "*","*",IF(VLOOKUP(D125,'Physically Restrained'!$A$1:$W$352,16,FALSE) = "---","---", VLOOKUP(D125,'Physically Restrained'!$A$1:$W$352,16,FALSE)/100))</f>
        <v>0</v>
      </c>
      <c r="O125" s="35">
        <f t="shared" si="59"/>
        <v>0</v>
      </c>
      <c r="P125" s="49" t="str">
        <f t="shared" si="64"/>
        <v>Y</v>
      </c>
      <c r="Q125" s="35">
        <f>IF(VLOOKUP(D125,'Falls with Major Injuries'!$A$1:$W$352,10,FALSE) = "*","*",IF(VLOOKUP(D125,'Falls with Major Injuries'!$A$1:$W$352,10,FALSE) = "---","---", VLOOKUP(D125,'Falls with Major Injuries'!$A$1:$W$352,10,FALSE)/100))</f>
        <v>4.5976999999999997E-2</v>
      </c>
      <c r="R125" s="35">
        <f>IF(VLOOKUP(D125,'Falls with Major Injuries'!$A$1:$W$352,12,FALSE) = "*","*",IF(VLOOKUP(D125,'Falls with Major Injuries'!$A$1:$W$352,12,FALSE) = "---","---", VLOOKUP(D125,'Falls with Major Injuries'!$A$1:$W$352,12,FALSE)/100))</f>
        <v>4.3478299999999998E-2</v>
      </c>
      <c r="S125" s="35">
        <f>IF(VLOOKUP(D125,'Falls with Major Injuries'!$A$1:$W$352,14,FALSE) = "*","*",IF(VLOOKUP(D125,'Falls with Major Injuries'!$A$1:$W$352,14,FALSE) = "---","---", VLOOKUP(D125,'Falls with Major Injuries'!$A$1:$W$352,14,FALSE)/100))</f>
        <v>4.3956000000000002E-2</v>
      </c>
      <c r="T125" s="35">
        <f>IF(VLOOKUP(D125,'Falls with Major Injuries'!$A$1:$W$352,16,FALSE) = "*","*",IF(VLOOKUP(D125,'Falls with Major Injuries'!$A$1:$W$352,16,FALSE) = "---","---", VLOOKUP(D125,'Falls with Major Injuries'!$A$1:$W$352,16,FALSE)/100))</f>
        <v>4.2553199999999999E-2</v>
      </c>
      <c r="U125" s="35">
        <f t="shared" si="60"/>
        <v>4.3991124999999992E-2</v>
      </c>
      <c r="V125" s="49" t="str">
        <f t="shared" si="65"/>
        <v>N</v>
      </c>
      <c r="W125" s="35">
        <f>IF(VLOOKUP(D125,'Antipsychotic Meds'!$A$1:$W$352,10,FALSE) = "*","*",IF(VLOOKUP(D125,'Antipsychotic Meds'!$A$1:$W$352,10,FALSE) = "---","---", VLOOKUP(D125,'Antipsychotic Meds'!$A$1:$W$352,10,FALSE)/100))</f>
        <v>0.125</v>
      </c>
      <c r="X125" s="35">
        <f>IF(VLOOKUP(D125,'Antipsychotic Meds'!$A$1:$W$352,12,FALSE) = "*","*",IF(VLOOKUP(D125,'Antipsychotic Meds'!$A$1:$W$352,12,FALSE) = "---","---", VLOOKUP(D125,'Antipsychotic Meds'!$A$1:$W$352,12,FALSE)/100))</f>
        <v>0.12790699999999999</v>
      </c>
      <c r="Y125" s="35">
        <f>IF(VLOOKUP(D125,'Antipsychotic Meds'!$A$1:$W$352,14,FALSE) = "*","*",IF(VLOOKUP(D125,'Antipsychotic Meds'!$A$1:$W$352,14,FALSE) = "---","---", VLOOKUP(D125,'Antipsychotic Meds'!$A$1:$W$352,14,FALSE)/100))</f>
        <v>8.1395300000000004E-2</v>
      </c>
      <c r="Z125" s="35">
        <f>IF(VLOOKUP(D125,'Antipsychotic Meds'!$A$1:$W$352,16,FALSE) = "*","*",IF(VLOOKUP(D125,'Antipsychotic Meds'!$A$1:$W$352,16,FALSE) = "---","---", VLOOKUP(D125,'Antipsychotic Meds'!$A$1:$W$352,16,FALSE)/100))</f>
        <v>7.7777799999999994E-2</v>
      </c>
      <c r="AA125" s="35">
        <f t="shared" si="61"/>
        <v>0.103020025</v>
      </c>
      <c r="AB125" s="49" t="str">
        <f t="shared" si="68"/>
        <v>Y</v>
      </c>
      <c r="AC125" s="35">
        <f>IF(VLOOKUP(D125,'Pressure Ulcers'!$A$1:$W$352,10,FALSE) = "*","*",IF(VLOOKUP(D125,'Pressure Ulcers'!$A$1:$W$352,10,FALSE) = "---","---", VLOOKUP(D125,'Pressure Ulcers'!$A$1:$W$352,10,FALSE)/100))</f>
        <v>0.18181819999999999</v>
      </c>
      <c r="AD125" s="35">
        <f>IF(VLOOKUP(D125,'Pressure Ulcers'!$A$1:$W$352,12,FALSE) = "*","*",IF(VLOOKUP(D125,'Pressure Ulcers'!$A$1:$W$352,12,FALSE) = "---","---", VLOOKUP(D125,'Pressure Ulcers'!$A$1:$W$352,12,FALSE)/100))</f>
        <v>0.12727270000000002</v>
      </c>
      <c r="AE125" s="35">
        <f>IF(VLOOKUP(D125,'Pressure Ulcers'!$A$1:$W$352,14,FALSE) = "*","*",IF(VLOOKUP(D125,'Pressure Ulcers'!$A$1:$W$352,14,FALSE) = "---","---", VLOOKUP(D125,'Pressure Ulcers'!$A$1:$W$352,14,FALSE)/100))</f>
        <v>0.1206897</v>
      </c>
      <c r="AF125" s="35">
        <f>IF(VLOOKUP(D125,'Pressure Ulcers'!$A$1:$W$352,16,FALSE) = "*","*",IF(VLOOKUP(D125,'Pressure Ulcers'!$A$1:$W$352,16,FALSE) = "---","---", VLOOKUP(D125,'Pressure Ulcers'!$A$1:$W$352,16,FALSE)/100))</f>
        <v>0.13333329999999999</v>
      </c>
      <c r="AG125" s="35">
        <f t="shared" si="62"/>
        <v>0.14077847500000001</v>
      </c>
      <c r="AH125" s="49" t="str">
        <f t="shared" si="69"/>
        <v>N</v>
      </c>
      <c r="AI125" s="35">
        <f>IF(VLOOKUP(D125,Influenza!$A$1:$W$352,10,FALSE) = "*","*",IF(VLOOKUP(D125,Influenza!$A$1:$W$352,10,FALSE) = "---","---", VLOOKUP(D125,Influenza!$A$1:$W$352,10,FALSE)/100))</f>
        <v>0.96875</v>
      </c>
      <c r="AJ125" s="35">
        <f>IF(VLOOKUP(D125,Influenza!$A$1:$W$352,12,FALSE) = "*","*",IF(VLOOKUP(D125,Influenza!$A$1:$W$352,12,FALSE) = "---","---", VLOOKUP(D125,Influenza!$A$1:$W$352,12,FALSE)/100))</f>
        <v>0.96875</v>
      </c>
      <c r="AK125" s="35">
        <f>IF(VLOOKUP(D125,Influenza!$A$1:$W$352,14,FALSE) = "*","*",IF(VLOOKUP(D125,Influenza!$A$1:$W$352,14,FALSE) = "---","---", VLOOKUP(D125,Influenza!$A$1:$W$352,14,FALSE)/100))</f>
        <v>0.90526315999999996</v>
      </c>
      <c r="AL125" s="35">
        <f>IF(VLOOKUP(D125,Influenza!$A$1:$W$352,16,FALSE) = "*","*",IF(VLOOKUP(D125,Influenza!$A$1:$W$352,16,FALSE) = "---","---", VLOOKUP(D125,Influenza!$A$1:$W$352,16,FALSE)/100))</f>
        <v>0.90526315999999996</v>
      </c>
      <c r="AM125" s="35">
        <f t="shared" si="63"/>
        <v>0.93700658000000003</v>
      </c>
      <c r="AN125" s="49" t="str">
        <f t="shared" si="66"/>
        <v>N</v>
      </c>
      <c r="AO125" s="35">
        <f>IF(VLOOKUP(D125,'hospitalizations per 1000'!$A$1:$Q$352,10,FALSE) = "*","*",IF(VLOOKUP(D125,'hospitalizations per 1000'!$A$1:$Q$352,10,FALSE) = "---","---", VLOOKUP(D125,'hospitalizations per 1000'!$A$1:$Q$352,10,FALSE)/100))</f>
        <v>2.0430239999999999E-2</v>
      </c>
      <c r="AP125" s="43" t="str">
        <f t="shared" si="70"/>
        <v>N</v>
      </c>
      <c r="AQ125" s="50" t="s">
        <v>1570</v>
      </c>
      <c r="AR125" s="50">
        <v>0.82000000000000006</v>
      </c>
      <c r="AS125" s="49" t="str">
        <f t="shared" si="72"/>
        <v>Y</v>
      </c>
      <c r="AT125" s="97">
        <f>COUNTIF($P125:$AS125,"=Y")</f>
        <v>3</v>
      </c>
    </row>
    <row r="126" spans="1:46" x14ac:dyDescent="0.3">
      <c r="A126" s="19">
        <f t="shared" si="67"/>
        <v>121</v>
      </c>
      <c r="B126" s="52" t="s">
        <v>1586</v>
      </c>
      <c r="C126" s="51"/>
      <c r="D126" s="56">
        <v>315185</v>
      </c>
      <c r="E126" s="59" t="s">
        <v>1587</v>
      </c>
      <c r="F126" s="54" t="s">
        <v>1557</v>
      </c>
      <c r="G126" s="54" t="e">
        <f>IF(COUNTIF(#REF!,"SFF Candidate")&gt;=1,"Y",
IF(COUNTIF(#REF!,"SFF")&gt;=1,"Y","N"))</f>
        <v>#REF!</v>
      </c>
      <c r="H126" s="48" t="e">
        <f>IF(OR(#REF!=1,#REF!= 1,#REF!=
1,#REF!= 1,#REF!=
1,#REF!= 1,#REF!=
1,#REF!= 1,#REF!=
1,#REF!= 1,#REF!=
1,#REF!= 1),"Y","N")</f>
        <v>#REF!</v>
      </c>
      <c r="I126" s="48" t="s">
        <v>662</v>
      </c>
      <c r="J126" s="54" t="s">
        <v>1570</v>
      </c>
      <c r="K126" s="35">
        <f>IF(VLOOKUP(D126,'Physically Restrained'!$A$1:$W$352,10,FALSE) = "*","*",IF(VLOOKUP(D126,'Physically Restrained'!$A$1:$W$352,10,FALSE) = "---","---", VLOOKUP(D126,'Physically Restrained'!$A$1:$W$352,10,FALSE)/100))</f>
        <v>0</v>
      </c>
      <c r="L126" s="35">
        <f>IF(VLOOKUP(D126,'Physically Restrained'!$A$1:$W$352,12,FALSE) = "*","*",IF(VLOOKUP(D126,'Physically Restrained'!$A$1:$W$352,12,FALSE) = "---","---", VLOOKUP(D126,'Physically Restrained'!$A$1:$W$352,12,FALSE)/100))</f>
        <v>0</v>
      </c>
      <c r="M126" s="35">
        <f>IF(VLOOKUP(D126,'Physically Restrained'!$A$1:$W$352,14,FALSE) = "*","*",IF(VLOOKUP(D126,'Physically Restrained'!$A$1:$W$352,14,FALSE) = "---","---", VLOOKUP(D126,'Physically Restrained'!$A$1:$W$352,14,FALSE)/100))</f>
        <v>0</v>
      </c>
      <c r="N126" s="35">
        <f>IF(VLOOKUP(D126,'Physically Restrained'!$A$1:$W$352,16,FALSE) = "*","*",IF(VLOOKUP(D126,'Physically Restrained'!$A$1:$W$352,16,FALSE) = "---","---", VLOOKUP(D126,'Physically Restrained'!$A$1:$W$352,16,FALSE)/100))</f>
        <v>0</v>
      </c>
      <c r="O126" s="35">
        <f t="shared" si="59"/>
        <v>0</v>
      </c>
      <c r="P126" s="49" t="str">
        <f t="shared" si="64"/>
        <v>Y</v>
      </c>
      <c r="Q126" s="35">
        <f>IF(VLOOKUP(D126,'Falls with Major Injuries'!$A$1:$W$352,10,FALSE) = "*","*",IF(VLOOKUP(D126,'Falls with Major Injuries'!$A$1:$W$352,10,FALSE) = "---","---", VLOOKUP(D126,'Falls with Major Injuries'!$A$1:$W$352,10,FALSE)/100))</f>
        <v>4.5976999999999997E-2</v>
      </c>
      <c r="R126" s="35">
        <f>IF(VLOOKUP(D126,'Falls with Major Injuries'!$A$1:$W$352,12,FALSE) = "*","*",IF(VLOOKUP(D126,'Falls with Major Injuries'!$A$1:$W$352,12,FALSE) = "---","---", VLOOKUP(D126,'Falls with Major Injuries'!$A$1:$W$352,12,FALSE)/100))</f>
        <v>4.3478299999999998E-2</v>
      </c>
      <c r="S126" s="35">
        <f>IF(VLOOKUP(D126,'Falls with Major Injuries'!$A$1:$W$352,14,FALSE) = "*","*",IF(VLOOKUP(D126,'Falls with Major Injuries'!$A$1:$W$352,14,FALSE) = "---","---", VLOOKUP(D126,'Falls with Major Injuries'!$A$1:$W$352,14,FALSE)/100))</f>
        <v>4.3956000000000002E-2</v>
      </c>
      <c r="T126" s="35">
        <f>IF(VLOOKUP(D126,'Falls with Major Injuries'!$A$1:$W$352,16,FALSE) = "*","*",IF(VLOOKUP(D126,'Falls with Major Injuries'!$A$1:$W$352,16,FALSE) = "---","---", VLOOKUP(D126,'Falls with Major Injuries'!$A$1:$W$352,16,FALSE)/100))</f>
        <v>4.2553199999999999E-2</v>
      </c>
      <c r="U126" s="35">
        <f t="shared" si="60"/>
        <v>4.3991124999999992E-2</v>
      </c>
      <c r="V126" s="49" t="str">
        <f t="shared" si="65"/>
        <v>N</v>
      </c>
      <c r="W126" s="35">
        <f>IF(VLOOKUP(D126,'Antipsychotic Meds'!$A$1:$W$352,10,FALSE) = "*","*",IF(VLOOKUP(D126,'Antipsychotic Meds'!$A$1:$W$352,10,FALSE) = "---","---", VLOOKUP(D126,'Antipsychotic Meds'!$A$1:$W$352,10,FALSE)/100))</f>
        <v>0.125</v>
      </c>
      <c r="X126" s="35">
        <f>IF(VLOOKUP(D126,'Antipsychotic Meds'!$A$1:$W$352,12,FALSE) = "*","*",IF(VLOOKUP(D126,'Antipsychotic Meds'!$A$1:$W$352,12,FALSE) = "---","---", VLOOKUP(D126,'Antipsychotic Meds'!$A$1:$W$352,12,FALSE)/100))</f>
        <v>0.12790699999999999</v>
      </c>
      <c r="Y126" s="35">
        <f>IF(VLOOKUP(D126,'Antipsychotic Meds'!$A$1:$W$352,14,FALSE) = "*","*",IF(VLOOKUP(D126,'Antipsychotic Meds'!$A$1:$W$352,14,FALSE) = "---","---", VLOOKUP(D126,'Antipsychotic Meds'!$A$1:$W$352,14,FALSE)/100))</f>
        <v>8.1395300000000004E-2</v>
      </c>
      <c r="Z126" s="35">
        <f>IF(VLOOKUP(D126,'Antipsychotic Meds'!$A$1:$W$352,16,FALSE) = "*","*",IF(VLOOKUP(D126,'Antipsychotic Meds'!$A$1:$W$352,16,FALSE) = "---","---", VLOOKUP(D126,'Antipsychotic Meds'!$A$1:$W$352,16,FALSE)/100))</f>
        <v>7.7777799999999994E-2</v>
      </c>
      <c r="AA126" s="35">
        <f t="shared" si="61"/>
        <v>0.103020025</v>
      </c>
      <c r="AB126" s="49" t="str">
        <f t="shared" si="68"/>
        <v>Y</v>
      </c>
      <c r="AC126" s="35">
        <f>IF(VLOOKUP(D126,'Pressure Ulcers'!$A$1:$W$352,10,FALSE) = "*","*",IF(VLOOKUP(D126,'Pressure Ulcers'!$A$1:$W$352,10,FALSE) = "---","---", VLOOKUP(D126,'Pressure Ulcers'!$A$1:$W$352,10,FALSE)/100))</f>
        <v>0.18181819999999999</v>
      </c>
      <c r="AD126" s="35">
        <f>IF(VLOOKUP(D126,'Pressure Ulcers'!$A$1:$W$352,12,FALSE) = "*","*",IF(VLOOKUP(D126,'Pressure Ulcers'!$A$1:$W$352,12,FALSE) = "---","---", VLOOKUP(D126,'Pressure Ulcers'!$A$1:$W$352,12,FALSE)/100))</f>
        <v>0.12727270000000002</v>
      </c>
      <c r="AE126" s="35">
        <f>IF(VLOOKUP(D126,'Pressure Ulcers'!$A$1:$W$352,14,FALSE) = "*","*",IF(VLOOKUP(D126,'Pressure Ulcers'!$A$1:$W$352,14,FALSE) = "---","---", VLOOKUP(D126,'Pressure Ulcers'!$A$1:$W$352,14,FALSE)/100))</f>
        <v>0.1206897</v>
      </c>
      <c r="AF126" s="35">
        <f>IF(VLOOKUP(D126,'Pressure Ulcers'!$A$1:$W$352,16,FALSE) = "*","*",IF(VLOOKUP(D126,'Pressure Ulcers'!$A$1:$W$352,16,FALSE) = "---","---", VLOOKUP(D126,'Pressure Ulcers'!$A$1:$W$352,16,FALSE)/100))</f>
        <v>0.13333329999999999</v>
      </c>
      <c r="AG126" s="35">
        <f t="shared" si="62"/>
        <v>0.14077847500000001</v>
      </c>
      <c r="AH126" s="49" t="str">
        <f t="shared" si="69"/>
        <v>N</v>
      </c>
      <c r="AI126" s="35">
        <f>IF(VLOOKUP(D126,Influenza!$A$1:$W$352,10,FALSE) = "*","*",IF(VLOOKUP(D126,Influenza!$A$1:$W$352,10,FALSE) = "---","---", VLOOKUP(D126,Influenza!$A$1:$W$352,10,FALSE)/100))</f>
        <v>0.96875</v>
      </c>
      <c r="AJ126" s="35">
        <f>IF(VLOOKUP(D126,Influenza!$A$1:$W$352,12,FALSE) = "*","*",IF(VLOOKUP(D126,Influenza!$A$1:$W$352,12,FALSE) = "---","---", VLOOKUP(D126,Influenza!$A$1:$W$352,12,FALSE)/100))</f>
        <v>0.96875</v>
      </c>
      <c r="AK126" s="35">
        <f>IF(VLOOKUP(D126,Influenza!$A$1:$W$352,14,FALSE) = "*","*",IF(VLOOKUP(D126,Influenza!$A$1:$W$352,14,FALSE) = "---","---", VLOOKUP(D126,Influenza!$A$1:$W$352,14,FALSE)/100))</f>
        <v>0.90526315999999996</v>
      </c>
      <c r="AL126" s="35">
        <f>IF(VLOOKUP(D126,Influenza!$A$1:$W$352,16,FALSE) = "*","*",IF(VLOOKUP(D126,Influenza!$A$1:$W$352,16,FALSE) = "---","---", VLOOKUP(D126,Influenza!$A$1:$W$352,16,FALSE)/100))</f>
        <v>0.90526315999999996</v>
      </c>
      <c r="AM126" s="35">
        <f t="shared" si="63"/>
        <v>0.93700658000000003</v>
      </c>
      <c r="AN126" s="49" t="str">
        <f t="shared" si="66"/>
        <v>N</v>
      </c>
      <c r="AO126" s="35">
        <f>IF(VLOOKUP(D126,'hospitalizations per 1000'!$A$1:$Q$352,10,FALSE) = "*","*",IF(VLOOKUP(D126,'hospitalizations per 1000'!$A$1:$Q$352,10,FALSE) = "---","---", VLOOKUP(D126,'hospitalizations per 1000'!$A$1:$Q$352,10,FALSE)/100))</f>
        <v>2.0430239999999999E-2</v>
      </c>
      <c r="AP126" s="43" t="str">
        <f t="shared" si="70"/>
        <v>N</v>
      </c>
      <c r="AQ126" s="50" t="s">
        <v>1570</v>
      </c>
      <c r="AR126" s="50">
        <v>0.82000000000000006</v>
      </c>
      <c r="AS126" s="49" t="str">
        <f t="shared" si="72"/>
        <v>Y</v>
      </c>
      <c r="AT126" s="97">
        <f>COUNTIF($P126:$AS126,"=Y")</f>
        <v>3</v>
      </c>
    </row>
    <row r="127" spans="1:46" x14ac:dyDescent="0.3">
      <c r="A127" s="19">
        <f t="shared" si="67"/>
        <v>122</v>
      </c>
      <c r="B127" s="52" t="s">
        <v>357</v>
      </c>
      <c r="C127" s="51"/>
      <c r="D127" s="66">
        <v>315015</v>
      </c>
      <c r="E127" s="70">
        <v>807320</v>
      </c>
      <c r="F127" s="54" t="s">
        <v>1557</v>
      </c>
      <c r="G127" s="54" t="e">
        <f>IF(COUNTIF(#REF!,"SFF Candidate")&gt;=1,"Y",
IF(COUNTIF(#REF!,"SFF")&gt;=1,"Y","N"))</f>
        <v>#REF!</v>
      </c>
      <c r="H127" s="48" t="e">
        <f>IF(OR(#REF!=1,#REF!= 1,#REF!=
1,#REF!= 1,#REF!=
1,#REF!= 1,#REF!=
1,#REF!= 1,#REF!=
1,#REF!= 1,#REF!=
1,#REF!= 1),"Y","N")</f>
        <v>#REF!</v>
      </c>
      <c r="I127" s="48" t="s">
        <v>662</v>
      </c>
      <c r="J127" s="54" t="s">
        <v>1571</v>
      </c>
      <c r="K127" s="35">
        <f>IF(VLOOKUP(D127,'Physically Restrained'!$A$1:$W$352,10,FALSE) = "*","*",IF(VLOOKUP(D127,'Physically Restrained'!$A$1:$W$352,10,FALSE) = "---","---", VLOOKUP(D127,'Physically Restrained'!$A$1:$W$352,10,FALSE)/100))</f>
        <v>0</v>
      </c>
      <c r="L127" s="35">
        <f>IF(VLOOKUP(D127,'Physically Restrained'!$A$1:$W$352,12,FALSE) = "*","*",IF(VLOOKUP(D127,'Physically Restrained'!$A$1:$W$352,12,FALSE) = "---","---", VLOOKUP(D127,'Physically Restrained'!$A$1:$W$352,12,FALSE)/100))</f>
        <v>0</v>
      </c>
      <c r="M127" s="35">
        <f>IF(VLOOKUP(D127,'Physically Restrained'!$A$1:$W$352,14,FALSE) = "*","*",IF(VLOOKUP(D127,'Physically Restrained'!$A$1:$W$352,14,FALSE) = "---","---", VLOOKUP(D127,'Physically Restrained'!$A$1:$W$352,14,FALSE)/100))</f>
        <v>0</v>
      </c>
      <c r="N127" s="35">
        <f>IF(VLOOKUP(D127,'Physically Restrained'!$A$1:$W$352,16,FALSE) = "*","*",IF(VLOOKUP(D127,'Physically Restrained'!$A$1:$W$352,16,FALSE) = "---","---", VLOOKUP(D127,'Physically Restrained'!$A$1:$W$352,16,FALSE)/100))</f>
        <v>0</v>
      </c>
      <c r="O127" s="35">
        <f t="shared" si="59"/>
        <v>0</v>
      </c>
      <c r="P127" s="49" t="str">
        <f t="shared" si="64"/>
        <v>Y</v>
      </c>
      <c r="Q127" s="35">
        <f>IF(VLOOKUP(D127,'Falls with Major Injuries'!$A$1:$W$352,10,FALSE) = "*","*",IF(VLOOKUP(D127,'Falls with Major Injuries'!$A$1:$W$352,10,FALSE) = "---","---", VLOOKUP(D127,'Falls with Major Injuries'!$A$1:$W$352,10,FALSE)/100))</f>
        <v>3.1914899999999996E-2</v>
      </c>
      <c r="R127" s="35">
        <f>IF(VLOOKUP(D127,'Falls with Major Injuries'!$A$1:$W$352,12,FALSE) = "*","*",IF(VLOOKUP(D127,'Falls with Major Injuries'!$A$1:$W$352,12,FALSE) = "---","---", VLOOKUP(D127,'Falls with Major Injuries'!$A$1:$W$352,12,FALSE)/100))</f>
        <v>1.1764699999999999E-2</v>
      </c>
      <c r="S127" s="35">
        <f>IF(VLOOKUP(D127,'Falls with Major Injuries'!$A$1:$W$352,14,FALSE) = "*","*",IF(VLOOKUP(D127,'Falls with Major Injuries'!$A$1:$W$352,14,FALSE) = "---","---", VLOOKUP(D127,'Falls with Major Injuries'!$A$1:$W$352,14,FALSE)/100))</f>
        <v>2.3809499999999997E-2</v>
      </c>
      <c r="T127" s="35">
        <f>IF(VLOOKUP(D127,'Falls with Major Injuries'!$A$1:$W$352,16,FALSE) = "*","*",IF(VLOOKUP(D127,'Falls with Major Injuries'!$A$1:$W$352,16,FALSE) = "---","---", VLOOKUP(D127,'Falls with Major Injuries'!$A$1:$W$352,16,FALSE)/100))</f>
        <v>0</v>
      </c>
      <c r="U127" s="35">
        <f t="shared" si="60"/>
        <v>1.6872274999999999E-2</v>
      </c>
      <c r="V127" s="49" t="str">
        <f t="shared" si="65"/>
        <v>Y</v>
      </c>
      <c r="W127" s="35">
        <f>IF(VLOOKUP(D127,'Antipsychotic Meds'!$A$1:$W$352,10,FALSE) = "*","*",IF(VLOOKUP(D127,'Antipsychotic Meds'!$A$1:$W$352,10,FALSE) = "---","---", VLOOKUP(D127,'Antipsychotic Meds'!$A$1:$W$352,10,FALSE)/100))</f>
        <v>2.7777799999999998E-2</v>
      </c>
      <c r="X127" s="35">
        <f>IF(VLOOKUP(D127,'Antipsychotic Meds'!$A$1:$W$352,12,FALSE) = "*","*",IF(VLOOKUP(D127,'Antipsychotic Meds'!$A$1:$W$352,12,FALSE) = "---","---", VLOOKUP(D127,'Antipsychotic Meds'!$A$1:$W$352,12,FALSE)/100))</f>
        <v>4.6875E-2</v>
      </c>
      <c r="Y127" s="35">
        <f>IF(VLOOKUP(D127,'Antipsychotic Meds'!$A$1:$W$352,14,FALSE) = "*","*",IF(VLOOKUP(D127,'Antipsychotic Meds'!$A$1:$W$352,14,FALSE) = "---","---", VLOOKUP(D127,'Antipsychotic Meds'!$A$1:$W$352,14,FALSE)/100))</f>
        <v>6.5573800000000002E-2</v>
      </c>
      <c r="Z127" s="35">
        <f>IF(VLOOKUP(D127,'Antipsychotic Meds'!$A$1:$W$352,16,FALSE) = "*","*",IF(VLOOKUP(D127,'Antipsychotic Meds'!$A$1:$W$352,16,FALSE) = "---","---", VLOOKUP(D127,'Antipsychotic Meds'!$A$1:$W$352,16,FALSE)/100))</f>
        <v>3.1745999999999996E-2</v>
      </c>
      <c r="AA127" s="35">
        <f t="shared" si="61"/>
        <v>4.2993149999999994E-2</v>
      </c>
      <c r="AB127" s="49" t="str">
        <f t="shared" si="68"/>
        <v>Y</v>
      </c>
      <c r="AC127" s="35">
        <f>IF(VLOOKUP(D127,'Pressure Ulcers'!$A$1:$W$352,10,FALSE) = "*","*",IF(VLOOKUP(D127,'Pressure Ulcers'!$A$1:$W$352,10,FALSE) = "---","---", VLOOKUP(D127,'Pressure Ulcers'!$A$1:$W$352,10,FALSE)/100))</f>
        <v>0.122807</v>
      </c>
      <c r="AD127" s="35">
        <f>IF(VLOOKUP(D127,'Pressure Ulcers'!$A$1:$W$352,12,FALSE) = "*","*",IF(VLOOKUP(D127,'Pressure Ulcers'!$A$1:$W$352,12,FALSE) = "---","---", VLOOKUP(D127,'Pressure Ulcers'!$A$1:$W$352,12,FALSE)/100))</f>
        <v>0.1041667</v>
      </c>
      <c r="AE127" s="35">
        <f>IF(VLOOKUP(D127,'Pressure Ulcers'!$A$1:$W$352,14,FALSE) = "*","*",IF(VLOOKUP(D127,'Pressure Ulcers'!$A$1:$W$352,14,FALSE) = "---","---", VLOOKUP(D127,'Pressure Ulcers'!$A$1:$W$352,14,FALSE)/100))</f>
        <v>6.25E-2</v>
      </c>
      <c r="AF127" s="35">
        <f>IF(VLOOKUP(D127,'Pressure Ulcers'!$A$1:$W$352,16,FALSE) = "*","*",IF(VLOOKUP(D127,'Pressure Ulcers'!$A$1:$W$352,16,FALSE) = "---","---", VLOOKUP(D127,'Pressure Ulcers'!$A$1:$W$352,16,FALSE)/100))</f>
        <v>0.04</v>
      </c>
      <c r="AG127" s="35">
        <f t="shared" si="62"/>
        <v>8.2368424999999995E-2</v>
      </c>
      <c r="AH127" s="49" t="str">
        <f t="shared" si="69"/>
        <v>N</v>
      </c>
      <c r="AI127" s="35">
        <f>IF(VLOOKUP(D127,Influenza!$A$1:$W$352,10,FALSE) = "*","*",IF(VLOOKUP(D127,Influenza!$A$1:$W$352,10,FALSE) = "---","---", VLOOKUP(D127,Influenza!$A$1:$W$352,10,FALSE)/100))</f>
        <v>1</v>
      </c>
      <c r="AJ127" s="35">
        <f>IF(VLOOKUP(D127,Influenza!$A$1:$W$352,12,FALSE) = "*","*",IF(VLOOKUP(D127,Influenza!$A$1:$W$352,12,FALSE) = "---","---", VLOOKUP(D127,Influenza!$A$1:$W$352,12,FALSE)/100))</f>
        <v>1</v>
      </c>
      <c r="AK127" s="35">
        <f>IF(VLOOKUP(D127,Influenza!$A$1:$W$352,14,FALSE) = "*","*",IF(VLOOKUP(D127,Influenza!$A$1:$W$352,14,FALSE) = "---","---", VLOOKUP(D127,Influenza!$A$1:$W$352,14,FALSE)/100))</f>
        <v>0.97826087000000006</v>
      </c>
      <c r="AL127" s="35">
        <f>IF(VLOOKUP(D127,Influenza!$A$1:$W$352,16,FALSE) = "*","*",IF(VLOOKUP(D127,Influenza!$A$1:$W$352,16,FALSE) = "---","---", VLOOKUP(D127,Influenza!$A$1:$W$352,16,FALSE)/100))</f>
        <v>0.97826087000000006</v>
      </c>
      <c r="AM127" s="35">
        <f t="shared" si="63"/>
        <v>0.98913043500000009</v>
      </c>
      <c r="AN127" s="49" t="str">
        <f t="shared" si="66"/>
        <v>Y</v>
      </c>
      <c r="AO127" s="35">
        <f>IF(VLOOKUP(D127,'hospitalizations per 1000'!$A$1:$Q$352,10,FALSE) = "*","*",IF(VLOOKUP(D127,'hospitalizations per 1000'!$A$1:$Q$352,10,FALSE) = "---","---", VLOOKUP(D127,'hospitalizations per 1000'!$A$1:$Q$352,10,FALSE)/100))</f>
        <v>2.6364839999999997E-2</v>
      </c>
      <c r="AP127" s="43" t="str">
        <f t="shared" si="70"/>
        <v>N</v>
      </c>
      <c r="AQ127" s="50" t="s">
        <v>1570</v>
      </c>
      <c r="AR127" s="50">
        <v>0.91</v>
      </c>
      <c r="AS127" s="49" t="str">
        <f t="shared" si="72"/>
        <v>Y</v>
      </c>
      <c r="AT127" s="97" t="s">
        <v>1680</v>
      </c>
    </row>
    <row r="128" spans="1:46" x14ac:dyDescent="0.3">
      <c r="A128" s="19">
        <f t="shared" si="67"/>
        <v>123</v>
      </c>
      <c r="B128" s="52" t="s">
        <v>358</v>
      </c>
      <c r="C128" s="51"/>
      <c r="D128" s="66">
        <v>315330</v>
      </c>
      <c r="E128" s="70">
        <v>807087</v>
      </c>
      <c r="F128" s="54" t="s">
        <v>1557</v>
      </c>
      <c r="G128" s="54" t="e">
        <f>IF(COUNTIF(#REF!,"SFF Candidate")&gt;=1,"Y",
IF(COUNTIF(#REF!,"SFF")&gt;=1,"Y","N"))</f>
        <v>#REF!</v>
      </c>
      <c r="H128" s="48" t="e">
        <f>IF(OR(#REF!=1,#REF!= 1,#REF!=
1,#REF!= 1,#REF!=
1,#REF!= 1,#REF!=
1,#REF!= 1,#REF!=
1,#REF!= 1,#REF!=
1,#REF!= 1),"Y","N")</f>
        <v>#REF!</v>
      </c>
      <c r="I128" s="48" t="s">
        <v>662</v>
      </c>
      <c r="J128" s="54" t="s">
        <v>1570</v>
      </c>
      <c r="K128" s="35">
        <f>IF(VLOOKUP(D128,'Physically Restrained'!$A$1:$W$352,10,FALSE) = "*","*",IF(VLOOKUP(D128,'Physically Restrained'!$A$1:$W$352,10,FALSE) = "---","---", VLOOKUP(D128,'Physically Restrained'!$A$1:$W$352,10,FALSE)/100))</f>
        <v>0</v>
      </c>
      <c r="L128" s="35">
        <f>IF(VLOOKUP(D128,'Physically Restrained'!$A$1:$W$352,12,FALSE) = "*","*",IF(VLOOKUP(D128,'Physically Restrained'!$A$1:$W$352,12,FALSE) = "---","---", VLOOKUP(D128,'Physically Restrained'!$A$1:$W$352,12,FALSE)/100))</f>
        <v>0</v>
      </c>
      <c r="M128" s="35">
        <f>IF(VLOOKUP(D128,'Physically Restrained'!$A$1:$W$352,14,FALSE) = "*","*",IF(VLOOKUP(D128,'Physically Restrained'!$A$1:$W$352,14,FALSE) = "---","---", VLOOKUP(D128,'Physically Restrained'!$A$1:$W$352,14,FALSE)/100))</f>
        <v>0</v>
      </c>
      <c r="N128" s="35">
        <f>IF(VLOOKUP(D128,'Physically Restrained'!$A$1:$W$352,16,FALSE) = "*","*",IF(VLOOKUP(D128,'Physically Restrained'!$A$1:$W$352,16,FALSE) = "---","---", VLOOKUP(D128,'Physically Restrained'!$A$1:$W$352,16,FALSE)/100))</f>
        <v>0</v>
      </c>
      <c r="O128" s="35">
        <f t="shared" si="59"/>
        <v>0</v>
      </c>
      <c r="P128" s="49" t="str">
        <f t="shared" si="64"/>
        <v>Y</v>
      </c>
      <c r="Q128" s="35">
        <f>IF(VLOOKUP(D128,'Falls with Major Injuries'!$A$1:$W$352,10,FALSE) = "*","*",IF(VLOOKUP(D128,'Falls with Major Injuries'!$A$1:$W$352,10,FALSE) = "---","---", VLOOKUP(D128,'Falls with Major Injuries'!$A$1:$W$352,10,FALSE)/100))</f>
        <v>2.5640999999999997E-2</v>
      </c>
      <c r="R128" s="35">
        <f>IF(VLOOKUP(D128,'Falls with Major Injuries'!$A$1:$W$352,12,FALSE) = "*","*",IF(VLOOKUP(D128,'Falls with Major Injuries'!$A$1:$W$352,12,FALSE) = "---","---", VLOOKUP(D128,'Falls with Major Injuries'!$A$1:$W$352,12,FALSE)/100))</f>
        <v>3.94737E-2</v>
      </c>
      <c r="S128" s="35">
        <f>IF(VLOOKUP(D128,'Falls with Major Injuries'!$A$1:$W$352,14,FALSE) = "*","*",IF(VLOOKUP(D128,'Falls with Major Injuries'!$A$1:$W$352,14,FALSE) = "---","---", VLOOKUP(D128,'Falls with Major Injuries'!$A$1:$W$352,14,FALSE)/100))</f>
        <v>1.31579E-2</v>
      </c>
      <c r="T128" s="35">
        <f>IF(VLOOKUP(D128,'Falls with Major Injuries'!$A$1:$W$352,16,FALSE) = "*","*",IF(VLOOKUP(D128,'Falls with Major Injuries'!$A$1:$W$352,16,FALSE) = "---","---", VLOOKUP(D128,'Falls with Major Injuries'!$A$1:$W$352,16,FALSE)/100))</f>
        <v>0</v>
      </c>
      <c r="U128" s="35">
        <f t="shared" si="60"/>
        <v>1.9568149999999999E-2</v>
      </c>
      <c r="V128" s="49" t="str">
        <f t="shared" si="65"/>
        <v>Y</v>
      </c>
      <c r="W128" s="35">
        <f>IF(VLOOKUP(D128,'Antipsychotic Meds'!$A$1:$W$352,10,FALSE) = "*","*",IF(VLOOKUP(D128,'Antipsychotic Meds'!$A$1:$W$352,10,FALSE) = "---","---", VLOOKUP(D128,'Antipsychotic Meds'!$A$1:$W$352,10,FALSE)/100))</f>
        <v>0.20895520000000001</v>
      </c>
      <c r="X128" s="35">
        <f>IF(VLOOKUP(D128,'Antipsychotic Meds'!$A$1:$W$352,12,FALSE) = "*","*",IF(VLOOKUP(D128,'Antipsychotic Meds'!$A$1:$W$352,12,FALSE) = "---","---", VLOOKUP(D128,'Antipsychotic Meds'!$A$1:$W$352,12,FALSE)/100))</f>
        <v>0.1969697</v>
      </c>
      <c r="Y128" s="35">
        <f>IF(VLOOKUP(D128,'Antipsychotic Meds'!$A$1:$W$352,14,FALSE) = "*","*",IF(VLOOKUP(D128,'Antipsychotic Meds'!$A$1:$W$352,14,FALSE) = "---","---", VLOOKUP(D128,'Antipsychotic Meds'!$A$1:$W$352,14,FALSE)/100))</f>
        <v>0.15384619999999999</v>
      </c>
      <c r="Z128" s="35">
        <f>IF(VLOOKUP(D128,'Antipsychotic Meds'!$A$1:$W$352,16,FALSE) = "*","*",IF(VLOOKUP(D128,'Antipsychotic Meds'!$A$1:$W$352,16,FALSE) = "---","---", VLOOKUP(D128,'Antipsychotic Meds'!$A$1:$W$352,16,FALSE)/100))</f>
        <v>0.1029412</v>
      </c>
      <c r="AA128" s="35">
        <f t="shared" si="61"/>
        <v>0.16567807500000001</v>
      </c>
      <c r="AB128" s="49" t="str">
        <f t="shared" si="68"/>
        <v>N</v>
      </c>
      <c r="AC128" s="35">
        <f>IF(VLOOKUP(D128,'Pressure Ulcers'!$A$1:$W$352,10,FALSE) = "*","*",IF(VLOOKUP(D128,'Pressure Ulcers'!$A$1:$W$352,10,FALSE) = "---","---", VLOOKUP(D128,'Pressure Ulcers'!$A$1:$W$352,10,FALSE)/100))</f>
        <v>0.12727270000000002</v>
      </c>
      <c r="AD128" s="35">
        <f>IF(VLOOKUP(D128,'Pressure Ulcers'!$A$1:$W$352,12,FALSE) = "*","*",IF(VLOOKUP(D128,'Pressure Ulcers'!$A$1:$W$352,12,FALSE) = "---","---", VLOOKUP(D128,'Pressure Ulcers'!$A$1:$W$352,12,FALSE)/100))</f>
        <v>0.15517239999999999</v>
      </c>
      <c r="AE128" s="35">
        <f>IF(VLOOKUP(D128,'Pressure Ulcers'!$A$1:$W$352,14,FALSE) = "*","*",IF(VLOOKUP(D128,'Pressure Ulcers'!$A$1:$W$352,14,FALSE) = "---","---", VLOOKUP(D128,'Pressure Ulcers'!$A$1:$W$352,14,FALSE)/100))</f>
        <v>9.2592599999999997E-2</v>
      </c>
      <c r="AF128" s="35">
        <f>IF(VLOOKUP(D128,'Pressure Ulcers'!$A$1:$W$352,16,FALSE) = "*","*",IF(VLOOKUP(D128,'Pressure Ulcers'!$A$1:$W$352,16,FALSE) = "---","---", VLOOKUP(D128,'Pressure Ulcers'!$A$1:$W$352,16,FALSE)/100))</f>
        <v>3.5714299999999997E-2</v>
      </c>
      <c r="AG128" s="35">
        <f t="shared" si="62"/>
        <v>0.102688</v>
      </c>
      <c r="AH128" s="49" t="str">
        <f t="shared" si="69"/>
        <v>N</v>
      </c>
      <c r="AI128" s="35">
        <f>IF(VLOOKUP(D128,Influenza!$A$1:$W$352,10,FALSE) = "*","*",IF(VLOOKUP(D128,Influenza!$A$1:$W$352,10,FALSE) = "---","---", VLOOKUP(D128,Influenza!$A$1:$W$352,10,FALSE)/100))</f>
        <v>0.92405062999999998</v>
      </c>
      <c r="AJ128" s="35">
        <f>IF(VLOOKUP(D128,Influenza!$A$1:$W$352,12,FALSE) = "*","*",IF(VLOOKUP(D128,Influenza!$A$1:$W$352,12,FALSE) = "---","---", VLOOKUP(D128,Influenza!$A$1:$W$352,12,FALSE)/100))</f>
        <v>0.92405062999999998</v>
      </c>
      <c r="AK128" s="35">
        <f>IF(VLOOKUP(D128,Influenza!$A$1:$W$352,14,FALSE) = "*","*",IF(VLOOKUP(D128,Influenza!$A$1:$W$352,14,FALSE) = "---","---", VLOOKUP(D128,Influenza!$A$1:$W$352,14,FALSE)/100))</f>
        <v>0.95238095</v>
      </c>
      <c r="AL128" s="35">
        <f>IF(VLOOKUP(D128,Influenza!$A$1:$W$352,16,FALSE) = "*","*",IF(VLOOKUP(D128,Influenza!$A$1:$W$352,16,FALSE) = "---","---", VLOOKUP(D128,Influenza!$A$1:$W$352,16,FALSE)/100))</f>
        <v>0.95238095</v>
      </c>
      <c r="AM128" s="35">
        <f t="shared" si="63"/>
        <v>0.9382157900000001</v>
      </c>
      <c r="AN128" s="49" t="str">
        <f t="shared" si="66"/>
        <v>N</v>
      </c>
      <c r="AO128" s="35">
        <f>IF(VLOOKUP(D128,'hospitalizations per 1000'!$A$1:$Q$352,10,FALSE) = "*","*",IF(VLOOKUP(D128,'hospitalizations per 1000'!$A$1:$Q$352,10,FALSE) = "---","---", VLOOKUP(D128,'hospitalizations per 1000'!$A$1:$Q$352,10,FALSE)/100))</f>
        <v>1.3569880000000001E-2</v>
      </c>
      <c r="AP128" s="43" t="str">
        <f t="shared" si="70"/>
        <v>Y</v>
      </c>
      <c r="AQ128" s="50" t="s">
        <v>1570</v>
      </c>
      <c r="AR128" s="50">
        <v>0.77500000000000002</v>
      </c>
      <c r="AS128" s="49" t="str">
        <f t="shared" si="72"/>
        <v>Y</v>
      </c>
      <c r="AT128" s="97">
        <f t="shared" ref="AT128:AT135" si="73">COUNTIF($P128:$AS128,"=Y")</f>
        <v>4</v>
      </c>
    </row>
    <row r="129" spans="1:46" x14ac:dyDescent="0.3">
      <c r="A129" s="19">
        <f t="shared" si="67"/>
        <v>124</v>
      </c>
      <c r="B129" s="52" t="s">
        <v>359</v>
      </c>
      <c r="C129" s="51"/>
      <c r="D129" s="66">
        <v>315094</v>
      </c>
      <c r="E129" s="70">
        <v>798894</v>
      </c>
      <c r="F129" s="54" t="s">
        <v>1557</v>
      </c>
      <c r="G129" s="54" t="e">
        <f>IF(COUNTIF(#REF!,"SFF Candidate")&gt;=1,"Y",
IF(COUNTIF(#REF!,"SFF")&gt;=1,"Y","N"))</f>
        <v>#REF!</v>
      </c>
      <c r="H129" s="48" t="e">
        <f>IF(OR(#REF!=1,#REF!= 1,#REF!=
1,#REF!= 1,#REF!=
1,#REF!= 1,#REF!=
1,#REF!= 1,#REF!=
1,#REF!= 1,#REF!=
1,#REF!= 1),"Y","N")</f>
        <v>#REF!</v>
      </c>
      <c r="I129" s="48" t="s">
        <v>662</v>
      </c>
      <c r="J129" s="54" t="s">
        <v>1570</v>
      </c>
      <c r="K129" s="35">
        <f>IF(VLOOKUP(D129,'Physically Restrained'!$A$1:$W$352,10,FALSE) = "*","*",IF(VLOOKUP(D129,'Physically Restrained'!$A$1:$W$352,10,FALSE) = "---","---", VLOOKUP(D129,'Physically Restrained'!$A$1:$W$352,10,FALSE)/100))</f>
        <v>0</v>
      </c>
      <c r="L129" s="35">
        <f>IF(VLOOKUP(D129,'Physically Restrained'!$A$1:$W$352,12,FALSE) = "*","*",IF(VLOOKUP(D129,'Physically Restrained'!$A$1:$W$352,12,FALSE) = "---","---", VLOOKUP(D129,'Physically Restrained'!$A$1:$W$352,12,FALSE)/100))</f>
        <v>0</v>
      </c>
      <c r="M129" s="35">
        <f>IF(VLOOKUP(D129,'Physically Restrained'!$A$1:$W$352,14,FALSE) = "*","*",IF(VLOOKUP(D129,'Physically Restrained'!$A$1:$W$352,14,FALSE) = "---","---", VLOOKUP(D129,'Physically Restrained'!$A$1:$W$352,14,FALSE)/100))</f>
        <v>0</v>
      </c>
      <c r="N129" s="35">
        <f>IF(VLOOKUP(D129,'Physically Restrained'!$A$1:$W$352,16,FALSE) = "*","*",IF(VLOOKUP(D129,'Physically Restrained'!$A$1:$W$352,16,FALSE) = "---","---", VLOOKUP(D129,'Physically Restrained'!$A$1:$W$352,16,FALSE)/100))</f>
        <v>0</v>
      </c>
      <c r="O129" s="35">
        <f t="shared" ref="O129:O160" si="74">IF(COUNTIF(K129:N129,"---")&gt;=1,"---",IF(COUNTIF(K129:N129,"*")=4,"*",AVERAGE(K129:N129)))</f>
        <v>0</v>
      </c>
      <c r="P129" s="49" t="str">
        <f t="shared" si="64"/>
        <v>Y</v>
      </c>
      <c r="Q129" s="35">
        <f>IF(VLOOKUP(D129,'Falls with Major Injuries'!$A$1:$W$352,10,FALSE) = "*","*",IF(VLOOKUP(D129,'Falls with Major Injuries'!$A$1:$W$352,10,FALSE) = "---","---", VLOOKUP(D129,'Falls with Major Injuries'!$A$1:$W$352,10,FALSE)/100))</f>
        <v>3.07692E-2</v>
      </c>
      <c r="R129" s="35">
        <f>IF(VLOOKUP(D129,'Falls with Major Injuries'!$A$1:$W$352,12,FALSE) = "*","*",IF(VLOOKUP(D129,'Falls with Major Injuries'!$A$1:$W$352,12,FALSE) = "---","---", VLOOKUP(D129,'Falls with Major Injuries'!$A$1:$W$352,12,FALSE)/100))</f>
        <v>1.53846E-2</v>
      </c>
      <c r="S129" s="35">
        <f>IF(VLOOKUP(D129,'Falls with Major Injuries'!$A$1:$W$352,14,FALSE) = "*","*",IF(VLOOKUP(D129,'Falls with Major Injuries'!$A$1:$W$352,14,FALSE) = "---","---", VLOOKUP(D129,'Falls with Major Injuries'!$A$1:$W$352,14,FALSE)/100))</f>
        <v>1.51515E-2</v>
      </c>
      <c r="T129" s="35">
        <f>IF(VLOOKUP(D129,'Falls with Major Injuries'!$A$1:$W$352,16,FALSE) = "*","*",IF(VLOOKUP(D129,'Falls with Major Injuries'!$A$1:$W$352,16,FALSE) = "---","---", VLOOKUP(D129,'Falls with Major Injuries'!$A$1:$W$352,16,FALSE)/100))</f>
        <v>1.6393399999999999E-2</v>
      </c>
      <c r="U129" s="35">
        <f t="shared" ref="U129:U160" si="75">IF(COUNTIF(Q129:T129,"---")&gt;=1,"---",IF(COUNTIF(Q129:T129,"*")=4,"*",AVERAGE(Q129:T129)))</f>
        <v>1.9424674999999999E-2</v>
      </c>
      <c r="V129" s="49" t="str">
        <f t="shared" si="65"/>
        <v>Y</v>
      </c>
      <c r="W129" s="35">
        <f>IF(VLOOKUP(D129,'Antipsychotic Meds'!$A$1:$W$352,10,FALSE) = "*","*",IF(VLOOKUP(D129,'Antipsychotic Meds'!$A$1:$W$352,10,FALSE) = "---","---", VLOOKUP(D129,'Antipsychotic Meds'!$A$1:$W$352,10,FALSE)/100))</f>
        <v>0.1</v>
      </c>
      <c r="X129" s="35">
        <f>IF(VLOOKUP(D129,'Antipsychotic Meds'!$A$1:$W$352,12,FALSE) = "*","*",IF(VLOOKUP(D129,'Antipsychotic Meds'!$A$1:$W$352,12,FALSE) = "---","---", VLOOKUP(D129,'Antipsychotic Meds'!$A$1:$W$352,12,FALSE)/100))</f>
        <v>8.4745799999999996E-2</v>
      </c>
      <c r="Y129" s="35">
        <f>IF(VLOOKUP(D129,'Antipsychotic Meds'!$A$1:$W$352,14,FALSE) = "*","*",IF(VLOOKUP(D129,'Antipsychotic Meds'!$A$1:$W$352,14,FALSE) = "---","---", VLOOKUP(D129,'Antipsychotic Meds'!$A$1:$W$352,14,FALSE)/100))</f>
        <v>0.1</v>
      </c>
      <c r="Z129" s="35">
        <f>IF(VLOOKUP(D129,'Antipsychotic Meds'!$A$1:$W$352,16,FALSE) = "*","*",IF(VLOOKUP(D129,'Antipsychotic Meds'!$A$1:$W$352,16,FALSE) = "---","---", VLOOKUP(D129,'Antipsychotic Meds'!$A$1:$W$352,16,FALSE)/100))</f>
        <v>7.2727299999999995E-2</v>
      </c>
      <c r="AA129" s="35">
        <f t="shared" ref="AA129:AA160" si="76">IF(COUNTIF(W129:Z129,"---")&gt;=1,"---",IF(COUNTIF(W129:Z129,"*")=4,"*",AVERAGE(W129:Z129)))</f>
        <v>8.9368275000000011E-2</v>
      </c>
      <c r="AB129" s="49" t="str">
        <f t="shared" si="68"/>
        <v>Y</v>
      </c>
      <c r="AC129" s="35">
        <f>IF(VLOOKUP(D129,'Pressure Ulcers'!$A$1:$W$352,10,FALSE) = "*","*",IF(VLOOKUP(D129,'Pressure Ulcers'!$A$1:$W$352,10,FALSE) = "---","---", VLOOKUP(D129,'Pressure Ulcers'!$A$1:$W$352,10,FALSE)/100))</f>
        <v>0.15384619999999999</v>
      </c>
      <c r="AD129" s="35">
        <f>IF(VLOOKUP(D129,'Pressure Ulcers'!$A$1:$W$352,12,FALSE) = "*","*",IF(VLOOKUP(D129,'Pressure Ulcers'!$A$1:$W$352,12,FALSE) = "---","---", VLOOKUP(D129,'Pressure Ulcers'!$A$1:$W$352,12,FALSE)/100))</f>
        <v>2.7027000000000002E-2</v>
      </c>
      <c r="AE129" s="35">
        <f>IF(VLOOKUP(D129,'Pressure Ulcers'!$A$1:$W$352,14,FALSE) = "*","*",IF(VLOOKUP(D129,'Pressure Ulcers'!$A$1:$W$352,14,FALSE) = "---","---", VLOOKUP(D129,'Pressure Ulcers'!$A$1:$W$352,14,FALSE)/100))</f>
        <v>0.1041667</v>
      </c>
      <c r="AF129" s="35">
        <f>IF(VLOOKUP(D129,'Pressure Ulcers'!$A$1:$W$352,16,FALSE) = "*","*",IF(VLOOKUP(D129,'Pressure Ulcers'!$A$1:$W$352,16,FALSE) = "---","---", VLOOKUP(D129,'Pressure Ulcers'!$A$1:$W$352,16,FALSE)/100))</f>
        <v>9.3023299999999989E-2</v>
      </c>
      <c r="AG129" s="35">
        <f t="shared" ref="AG129:AG160" si="77">IF(COUNTIF(AC129:AF129,"---")&gt;=1,"---",IF(COUNTIF(AC129:AF129,"*")=4,"*",AVERAGE(AC129:AF129)))</f>
        <v>9.4515799999999997E-2</v>
      </c>
      <c r="AH129" s="49" t="str">
        <f t="shared" si="69"/>
        <v>N</v>
      </c>
      <c r="AI129" s="35">
        <f>IF(VLOOKUP(D129,Influenza!$A$1:$W$352,10,FALSE) = "*","*",IF(VLOOKUP(D129,Influenza!$A$1:$W$352,10,FALSE) = "---","---", VLOOKUP(D129,Influenza!$A$1:$W$352,10,FALSE)/100))</f>
        <v>1</v>
      </c>
      <c r="AJ129" s="35">
        <f>IF(VLOOKUP(D129,Influenza!$A$1:$W$352,12,FALSE) = "*","*",IF(VLOOKUP(D129,Influenza!$A$1:$W$352,12,FALSE) = "---","---", VLOOKUP(D129,Influenza!$A$1:$W$352,12,FALSE)/100))</f>
        <v>1</v>
      </c>
      <c r="AK129" s="35">
        <f>IF(VLOOKUP(D129,Influenza!$A$1:$W$352,14,FALSE) = "*","*",IF(VLOOKUP(D129,Influenza!$A$1:$W$352,14,FALSE) = "---","---", VLOOKUP(D129,Influenza!$A$1:$W$352,14,FALSE)/100))</f>
        <v>0.98591549000000001</v>
      </c>
      <c r="AL129" s="35">
        <f>IF(VLOOKUP(D129,Influenza!$A$1:$W$352,16,FALSE) = "*","*",IF(VLOOKUP(D129,Influenza!$A$1:$W$352,16,FALSE) = "---","---", VLOOKUP(D129,Influenza!$A$1:$W$352,16,FALSE)/100))</f>
        <v>0.98591549000000001</v>
      </c>
      <c r="AM129" s="35">
        <f t="shared" ref="AM129:AM160" si="78">IF(COUNTIF(AI129:AL129,"---")&gt;=1,"---",IF(COUNTIF(AI129:AL129,"*")=4,"*",AVERAGE(AI129:AL129)))</f>
        <v>0.992957745</v>
      </c>
      <c r="AN129" s="49" t="str">
        <f t="shared" si="66"/>
        <v>Y</v>
      </c>
      <c r="AO129" s="35">
        <f>IF(VLOOKUP(D129,'hospitalizations per 1000'!$A$1:$Q$352,10,FALSE) = "*","*",IF(VLOOKUP(D129,'hospitalizations per 1000'!$A$1:$Q$352,10,FALSE) = "---","---", VLOOKUP(D129,'hospitalizations per 1000'!$A$1:$Q$352,10,FALSE)/100))</f>
        <v>2.436321E-2</v>
      </c>
      <c r="AP129" s="43" t="str">
        <f t="shared" si="70"/>
        <v>N</v>
      </c>
      <c r="AQ129" s="50" t="s">
        <v>1570</v>
      </c>
      <c r="AR129" s="50">
        <v>0.79500000000000004</v>
      </c>
      <c r="AS129" s="49" t="str">
        <f t="shared" si="72"/>
        <v>Y</v>
      </c>
      <c r="AT129" s="97">
        <f t="shared" si="73"/>
        <v>5</v>
      </c>
    </row>
    <row r="130" spans="1:46" x14ac:dyDescent="0.3">
      <c r="A130" s="19">
        <f t="shared" si="67"/>
        <v>125</v>
      </c>
      <c r="B130" s="52" t="s">
        <v>360</v>
      </c>
      <c r="C130" s="51"/>
      <c r="D130" s="66">
        <v>315276</v>
      </c>
      <c r="E130" s="70">
        <v>857858</v>
      </c>
      <c r="F130" s="54" t="s">
        <v>1557</v>
      </c>
      <c r="G130" s="54" t="e">
        <f>IF(COUNTIF(#REF!,"SFF Candidate")&gt;=1,"Y",
IF(COUNTIF(#REF!,"SFF")&gt;=1,"Y","N"))</f>
        <v>#REF!</v>
      </c>
      <c r="H130" s="48" t="e">
        <f>IF(OR(#REF!=1,#REF!= 1,#REF!=
1,#REF!= 1,#REF!=
1,#REF!= 1,#REF!=
1,#REF!= 1,#REF!=
1,#REF!= 1,#REF!=
1,#REF!= 1),"Y","N")</f>
        <v>#REF!</v>
      </c>
      <c r="I130" s="48" t="s">
        <v>662</v>
      </c>
      <c r="J130" s="54" t="s">
        <v>1570</v>
      </c>
      <c r="K130" s="35">
        <f>IF(VLOOKUP(D130,'Physically Restrained'!$A$1:$W$352,10,FALSE) = "*","*",IF(VLOOKUP(D130,'Physically Restrained'!$A$1:$W$352,10,FALSE) = "---","---", VLOOKUP(D130,'Physically Restrained'!$A$1:$W$352,10,FALSE)/100))</f>
        <v>0</v>
      </c>
      <c r="L130" s="35">
        <f>IF(VLOOKUP(D130,'Physically Restrained'!$A$1:$W$352,12,FALSE) = "*","*",IF(VLOOKUP(D130,'Physically Restrained'!$A$1:$W$352,12,FALSE) = "---","---", VLOOKUP(D130,'Physically Restrained'!$A$1:$W$352,12,FALSE)/100))</f>
        <v>0</v>
      </c>
      <c r="M130" s="35">
        <f>IF(VLOOKUP(D130,'Physically Restrained'!$A$1:$W$352,14,FALSE) = "*","*",IF(VLOOKUP(D130,'Physically Restrained'!$A$1:$W$352,14,FALSE) = "---","---", VLOOKUP(D130,'Physically Restrained'!$A$1:$W$352,14,FALSE)/100))</f>
        <v>0</v>
      </c>
      <c r="N130" s="35">
        <f>IF(VLOOKUP(D130,'Physically Restrained'!$A$1:$W$352,16,FALSE) = "*","*",IF(VLOOKUP(D130,'Physically Restrained'!$A$1:$W$352,16,FALSE) = "---","---", VLOOKUP(D130,'Physically Restrained'!$A$1:$W$352,16,FALSE)/100))</f>
        <v>0</v>
      </c>
      <c r="O130" s="35">
        <f t="shared" si="74"/>
        <v>0</v>
      </c>
      <c r="P130" s="49" t="str">
        <f t="shared" si="64"/>
        <v>Y</v>
      </c>
      <c r="Q130" s="35">
        <f>IF(VLOOKUP(D130,'Falls with Major Injuries'!$A$1:$W$352,10,FALSE) = "*","*",IF(VLOOKUP(D130,'Falls with Major Injuries'!$A$1:$W$352,10,FALSE) = "---","---", VLOOKUP(D130,'Falls with Major Injuries'!$A$1:$W$352,10,FALSE)/100))</f>
        <v>0</v>
      </c>
      <c r="R130" s="35">
        <f>IF(VLOOKUP(D130,'Falls with Major Injuries'!$A$1:$W$352,12,FALSE) = "*","*",IF(VLOOKUP(D130,'Falls with Major Injuries'!$A$1:$W$352,12,FALSE) = "---","---", VLOOKUP(D130,'Falls with Major Injuries'!$A$1:$W$352,12,FALSE)/100))</f>
        <v>2.1739099999999997E-2</v>
      </c>
      <c r="S130" s="35">
        <f>IF(VLOOKUP(D130,'Falls with Major Injuries'!$A$1:$W$352,14,FALSE) = "*","*",IF(VLOOKUP(D130,'Falls with Major Injuries'!$A$1:$W$352,14,FALSE) = "---","---", VLOOKUP(D130,'Falls with Major Injuries'!$A$1:$W$352,14,FALSE)/100))</f>
        <v>3.3707899999999999E-2</v>
      </c>
      <c r="T130" s="35">
        <f>IF(VLOOKUP(D130,'Falls with Major Injuries'!$A$1:$W$352,16,FALSE) = "*","*",IF(VLOOKUP(D130,'Falls with Major Injuries'!$A$1:$W$352,16,FALSE) = "---","---", VLOOKUP(D130,'Falls with Major Injuries'!$A$1:$W$352,16,FALSE)/100))</f>
        <v>1.0989000000000001E-2</v>
      </c>
      <c r="U130" s="35">
        <f t="shared" si="75"/>
        <v>1.6608999999999999E-2</v>
      </c>
      <c r="V130" s="49" t="str">
        <f t="shared" si="65"/>
        <v>Y</v>
      </c>
      <c r="W130" s="35">
        <f>IF(VLOOKUP(D130,'Antipsychotic Meds'!$A$1:$W$352,10,FALSE) = "*","*",IF(VLOOKUP(D130,'Antipsychotic Meds'!$A$1:$W$352,10,FALSE) = "---","---", VLOOKUP(D130,'Antipsychotic Meds'!$A$1:$W$352,10,FALSE)/100))</f>
        <v>0.16470590000000002</v>
      </c>
      <c r="X130" s="35">
        <f>IF(VLOOKUP(D130,'Antipsychotic Meds'!$A$1:$W$352,12,FALSE) = "*","*",IF(VLOOKUP(D130,'Antipsychotic Meds'!$A$1:$W$352,12,FALSE) = "---","---", VLOOKUP(D130,'Antipsychotic Meds'!$A$1:$W$352,12,FALSE)/100))</f>
        <v>0.19101120000000002</v>
      </c>
      <c r="Y130" s="35">
        <f>IF(VLOOKUP(D130,'Antipsychotic Meds'!$A$1:$W$352,14,FALSE) = "*","*",IF(VLOOKUP(D130,'Antipsychotic Meds'!$A$1:$W$352,14,FALSE) = "---","---", VLOOKUP(D130,'Antipsychotic Meds'!$A$1:$W$352,14,FALSE)/100))</f>
        <v>0.13953490000000002</v>
      </c>
      <c r="Z130" s="35">
        <f>IF(VLOOKUP(D130,'Antipsychotic Meds'!$A$1:$W$352,16,FALSE) = "*","*",IF(VLOOKUP(D130,'Antipsychotic Meds'!$A$1:$W$352,16,FALSE) = "---","---", VLOOKUP(D130,'Antipsychotic Meds'!$A$1:$W$352,16,FALSE)/100))</f>
        <v>0.10344829999999999</v>
      </c>
      <c r="AA130" s="35">
        <f t="shared" si="76"/>
        <v>0.14967507499999999</v>
      </c>
      <c r="AB130" s="49" t="str">
        <f t="shared" si="68"/>
        <v>N</v>
      </c>
      <c r="AC130" s="35">
        <f>IF(VLOOKUP(D130,'Pressure Ulcers'!$A$1:$W$352,10,FALSE) = "*","*",IF(VLOOKUP(D130,'Pressure Ulcers'!$A$1:$W$352,10,FALSE) = "---","---", VLOOKUP(D130,'Pressure Ulcers'!$A$1:$W$352,10,FALSE)/100))</f>
        <v>2.8169E-2</v>
      </c>
      <c r="AD130" s="35">
        <f>IF(VLOOKUP(D130,'Pressure Ulcers'!$A$1:$W$352,12,FALSE) = "*","*",IF(VLOOKUP(D130,'Pressure Ulcers'!$A$1:$W$352,12,FALSE) = "---","---", VLOOKUP(D130,'Pressure Ulcers'!$A$1:$W$352,12,FALSE)/100))</f>
        <v>3.8961000000000003E-2</v>
      </c>
      <c r="AE130" s="35">
        <f>IF(VLOOKUP(D130,'Pressure Ulcers'!$A$1:$W$352,14,FALSE) = "*","*",IF(VLOOKUP(D130,'Pressure Ulcers'!$A$1:$W$352,14,FALSE) = "---","---", VLOOKUP(D130,'Pressure Ulcers'!$A$1:$W$352,14,FALSE)/100))</f>
        <v>6.6666699999999995E-2</v>
      </c>
      <c r="AF130" s="35">
        <f>IF(VLOOKUP(D130,'Pressure Ulcers'!$A$1:$W$352,16,FALSE) = "*","*",IF(VLOOKUP(D130,'Pressure Ulcers'!$A$1:$W$352,16,FALSE) = "---","---", VLOOKUP(D130,'Pressure Ulcers'!$A$1:$W$352,16,FALSE)/100))</f>
        <v>3.8961000000000003E-2</v>
      </c>
      <c r="AG130" s="35">
        <f t="shared" si="77"/>
        <v>4.3189424999999997E-2</v>
      </c>
      <c r="AH130" s="49" t="str">
        <f t="shared" si="69"/>
        <v>Y</v>
      </c>
      <c r="AI130" s="35">
        <f>IF(VLOOKUP(D130,Influenza!$A$1:$W$352,10,FALSE) = "*","*",IF(VLOOKUP(D130,Influenza!$A$1:$W$352,10,FALSE) = "---","---", VLOOKUP(D130,Influenza!$A$1:$W$352,10,FALSE)/100))</f>
        <v>0.98765432000000009</v>
      </c>
      <c r="AJ130" s="35">
        <f>IF(VLOOKUP(D130,Influenza!$A$1:$W$352,12,FALSE) = "*","*",IF(VLOOKUP(D130,Influenza!$A$1:$W$352,12,FALSE) = "---","---", VLOOKUP(D130,Influenza!$A$1:$W$352,12,FALSE)/100))</f>
        <v>0.98765432000000009</v>
      </c>
      <c r="AK130" s="35">
        <f>IF(VLOOKUP(D130,Influenza!$A$1:$W$352,14,FALSE) = "*","*",IF(VLOOKUP(D130,Influenza!$A$1:$W$352,14,FALSE) = "---","---", VLOOKUP(D130,Influenza!$A$1:$W$352,14,FALSE)/100))</f>
        <v>0.94949494999999995</v>
      </c>
      <c r="AL130" s="35">
        <f>IF(VLOOKUP(D130,Influenza!$A$1:$W$352,16,FALSE) = "*","*",IF(VLOOKUP(D130,Influenza!$A$1:$W$352,16,FALSE) = "---","---", VLOOKUP(D130,Influenza!$A$1:$W$352,16,FALSE)/100))</f>
        <v>0.94949494999999995</v>
      </c>
      <c r="AM130" s="35">
        <f t="shared" si="78"/>
        <v>0.96857463500000007</v>
      </c>
      <c r="AN130" s="49" t="str">
        <f t="shared" si="66"/>
        <v>Y</v>
      </c>
      <c r="AO130" s="35">
        <f>IF(VLOOKUP(D130,'hospitalizations per 1000'!$A$1:$Q$352,10,FALSE) = "*","*",IF(VLOOKUP(D130,'hospitalizations per 1000'!$A$1:$Q$352,10,FALSE) = "---","---", VLOOKUP(D130,'hospitalizations per 1000'!$A$1:$Q$352,10,FALSE)/100))</f>
        <v>1.2193890000000001E-2</v>
      </c>
      <c r="AP130" s="43" t="str">
        <f t="shared" si="70"/>
        <v>Y</v>
      </c>
      <c r="AQ130" s="50" t="s">
        <v>1570</v>
      </c>
      <c r="AR130" s="50">
        <v>0.8</v>
      </c>
      <c r="AS130" s="49" t="str">
        <f t="shared" si="72"/>
        <v>Y</v>
      </c>
      <c r="AT130" s="97">
        <f t="shared" si="73"/>
        <v>6</v>
      </c>
    </row>
    <row r="131" spans="1:46" x14ac:dyDescent="0.3">
      <c r="A131" s="19">
        <f t="shared" si="67"/>
        <v>126</v>
      </c>
      <c r="B131" s="52" t="s">
        <v>361</v>
      </c>
      <c r="C131" s="51"/>
      <c r="D131" s="66">
        <v>315284</v>
      </c>
      <c r="E131" s="70">
        <v>856959</v>
      </c>
      <c r="F131" s="54" t="s">
        <v>1557</v>
      </c>
      <c r="G131" s="54" t="e">
        <f>IF(COUNTIF(#REF!,"SFF Candidate")&gt;=1,"Y",
IF(COUNTIF(#REF!,"SFF")&gt;=1,"Y","N"))</f>
        <v>#REF!</v>
      </c>
      <c r="H131" s="48" t="e">
        <f>IF(OR(#REF!=1,#REF!= 1,#REF!=
1,#REF!= 1,#REF!=
1,#REF!= 1,#REF!=
1,#REF!= 1,#REF!=
1,#REF!= 1,#REF!=
1,#REF!= 1),"Y","N")</f>
        <v>#REF!</v>
      </c>
      <c r="I131" s="48" t="s">
        <v>662</v>
      </c>
      <c r="J131" s="54" t="s">
        <v>1570</v>
      </c>
      <c r="K131" s="35">
        <f>IF(VLOOKUP(D131,'Physically Restrained'!$A$1:$W$352,10,FALSE) = "*","*",IF(VLOOKUP(D131,'Physically Restrained'!$A$1:$W$352,10,FALSE) = "---","---", VLOOKUP(D131,'Physically Restrained'!$A$1:$W$352,10,FALSE)/100))</f>
        <v>0</v>
      </c>
      <c r="L131" s="35">
        <f>IF(VLOOKUP(D131,'Physically Restrained'!$A$1:$W$352,12,FALSE) = "*","*",IF(VLOOKUP(D131,'Physically Restrained'!$A$1:$W$352,12,FALSE) = "---","---", VLOOKUP(D131,'Physically Restrained'!$A$1:$W$352,12,FALSE)/100))</f>
        <v>0</v>
      </c>
      <c r="M131" s="35">
        <f>IF(VLOOKUP(D131,'Physically Restrained'!$A$1:$W$352,14,FALSE) = "*","*",IF(VLOOKUP(D131,'Physically Restrained'!$A$1:$W$352,14,FALSE) = "---","---", VLOOKUP(D131,'Physically Restrained'!$A$1:$W$352,14,FALSE)/100))</f>
        <v>0</v>
      </c>
      <c r="N131" s="35">
        <f>IF(VLOOKUP(D131,'Physically Restrained'!$A$1:$W$352,16,FALSE) = "*","*",IF(VLOOKUP(D131,'Physically Restrained'!$A$1:$W$352,16,FALSE) = "---","---", VLOOKUP(D131,'Physically Restrained'!$A$1:$W$352,16,FALSE)/100))</f>
        <v>0</v>
      </c>
      <c r="O131" s="35">
        <f t="shared" si="74"/>
        <v>0</v>
      </c>
      <c r="P131" s="49" t="str">
        <f t="shared" si="64"/>
        <v>Y</v>
      </c>
      <c r="Q131" s="35">
        <f>IF(VLOOKUP(D131,'Falls with Major Injuries'!$A$1:$W$352,10,FALSE) = "*","*",IF(VLOOKUP(D131,'Falls with Major Injuries'!$A$1:$W$352,10,FALSE) = "---","---", VLOOKUP(D131,'Falls with Major Injuries'!$A$1:$W$352,10,FALSE)/100))</f>
        <v>2.8985500000000001E-2</v>
      </c>
      <c r="R131" s="35">
        <f>IF(VLOOKUP(D131,'Falls with Major Injuries'!$A$1:$W$352,12,FALSE) = "*","*",IF(VLOOKUP(D131,'Falls with Major Injuries'!$A$1:$W$352,12,FALSE) = "---","---", VLOOKUP(D131,'Falls with Major Injuries'!$A$1:$W$352,12,FALSE)/100))</f>
        <v>1.3333299999999999E-2</v>
      </c>
      <c r="S131" s="35">
        <f>IF(VLOOKUP(D131,'Falls with Major Injuries'!$A$1:$W$352,14,FALSE) = "*","*",IF(VLOOKUP(D131,'Falls with Major Injuries'!$A$1:$W$352,14,FALSE) = "---","---", VLOOKUP(D131,'Falls with Major Injuries'!$A$1:$W$352,14,FALSE)/100))</f>
        <v>1.3513500000000001E-2</v>
      </c>
      <c r="T131" s="35">
        <f>IF(VLOOKUP(D131,'Falls with Major Injuries'!$A$1:$W$352,16,FALSE) = "*","*",IF(VLOOKUP(D131,'Falls with Major Injuries'!$A$1:$W$352,16,FALSE) = "---","---", VLOOKUP(D131,'Falls with Major Injuries'!$A$1:$W$352,16,FALSE)/100))</f>
        <v>1.4285699999999998E-2</v>
      </c>
      <c r="U131" s="35">
        <f t="shared" si="75"/>
        <v>1.75295E-2</v>
      </c>
      <c r="V131" s="49" t="str">
        <f t="shared" si="65"/>
        <v>Y</v>
      </c>
      <c r="W131" s="35">
        <f>IF(VLOOKUP(D131,'Antipsychotic Meds'!$A$1:$W$352,10,FALSE) = "*","*",IF(VLOOKUP(D131,'Antipsychotic Meds'!$A$1:$W$352,10,FALSE) = "---","---", VLOOKUP(D131,'Antipsychotic Meds'!$A$1:$W$352,10,FALSE)/100))</f>
        <v>0</v>
      </c>
      <c r="X131" s="35">
        <f>IF(VLOOKUP(D131,'Antipsychotic Meds'!$A$1:$W$352,12,FALSE) = "*","*",IF(VLOOKUP(D131,'Antipsychotic Meds'!$A$1:$W$352,12,FALSE) = "---","---", VLOOKUP(D131,'Antipsychotic Meds'!$A$1:$W$352,12,FALSE)/100))</f>
        <v>2.9850699999999997E-2</v>
      </c>
      <c r="Y131" s="35">
        <f>IF(VLOOKUP(D131,'Antipsychotic Meds'!$A$1:$W$352,14,FALSE) = "*","*",IF(VLOOKUP(D131,'Antipsychotic Meds'!$A$1:$W$352,14,FALSE) = "---","---", VLOOKUP(D131,'Antipsychotic Meds'!$A$1:$W$352,14,FALSE)/100))</f>
        <v>3.125E-2</v>
      </c>
      <c r="Z131" s="35">
        <f>IF(VLOOKUP(D131,'Antipsychotic Meds'!$A$1:$W$352,16,FALSE) = "*","*",IF(VLOOKUP(D131,'Antipsychotic Meds'!$A$1:$W$352,16,FALSE) = "---","---", VLOOKUP(D131,'Antipsychotic Meds'!$A$1:$W$352,16,FALSE)/100))</f>
        <v>1.7543899999999998E-2</v>
      </c>
      <c r="AA131" s="35">
        <f t="shared" si="76"/>
        <v>1.9661149999999999E-2</v>
      </c>
      <c r="AB131" s="49" t="str">
        <f t="shared" si="68"/>
        <v>Y</v>
      </c>
      <c r="AC131" s="35">
        <f>IF(VLOOKUP(D131,'Pressure Ulcers'!$A$1:$W$352,10,FALSE) = "*","*",IF(VLOOKUP(D131,'Pressure Ulcers'!$A$1:$W$352,10,FALSE) = "---","---", VLOOKUP(D131,'Pressure Ulcers'!$A$1:$W$352,10,FALSE)/100))</f>
        <v>2.5640999999999997E-2</v>
      </c>
      <c r="AD131" s="35">
        <f>IF(VLOOKUP(D131,'Pressure Ulcers'!$A$1:$W$352,12,FALSE) = "*","*",IF(VLOOKUP(D131,'Pressure Ulcers'!$A$1:$W$352,12,FALSE) = "---","---", VLOOKUP(D131,'Pressure Ulcers'!$A$1:$W$352,12,FALSE)/100))</f>
        <v>2.32558E-2</v>
      </c>
      <c r="AE131" s="35">
        <f>IF(VLOOKUP(D131,'Pressure Ulcers'!$A$1:$W$352,14,FALSE) = "*","*",IF(VLOOKUP(D131,'Pressure Ulcers'!$A$1:$W$352,14,FALSE) = "---","---", VLOOKUP(D131,'Pressure Ulcers'!$A$1:$W$352,14,FALSE)/100))</f>
        <v>4.2553199999999999E-2</v>
      </c>
      <c r="AF131" s="35">
        <f>IF(VLOOKUP(D131,'Pressure Ulcers'!$A$1:$W$352,16,FALSE) = "*","*",IF(VLOOKUP(D131,'Pressure Ulcers'!$A$1:$W$352,16,FALSE) = "---","---", VLOOKUP(D131,'Pressure Ulcers'!$A$1:$W$352,16,FALSE)/100))</f>
        <v>4.4444400000000002E-2</v>
      </c>
      <c r="AG131" s="35">
        <f t="shared" si="77"/>
        <v>3.39736E-2</v>
      </c>
      <c r="AH131" s="49" t="str">
        <f t="shared" si="69"/>
        <v>Y</v>
      </c>
      <c r="AI131" s="35">
        <f>IF(VLOOKUP(D131,Influenza!$A$1:$W$352,10,FALSE) = "*","*",IF(VLOOKUP(D131,Influenza!$A$1:$W$352,10,FALSE) = "---","---", VLOOKUP(D131,Influenza!$A$1:$W$352,10,FALSE)/100))</f>
        <v>1</v>
      </c>
      <c r="AJ131" s="35">
        <f>IF(VLOOKUP(D131,Influenza!$A$1:$W$352,12,FALSE) = "*","*",IF(VLOOKUP(D131,Influenza!$A$1:$W$352,12,FALSE) = "---","---", VLOOKUP(D131,Influenza!$A$1:$W$352,12,FALSE)/100))</f>
        <v>1</v>
      </c>
      <c r="AK131" s="35">
        <f>IF(VLOOKUP(D131,Influenza!$A$1:$W$352,14,FALSE) = "*","*",IF(VLOOKUP(D131,Influenza!$A$1:$W$352,14,FALSE) = "---","---", VLOOKUP(D131,Influenza!$A$1:$W$352,14,FALSE)/100))</f>
        <v>0.97435896999999994</v>
      </c>
      <c r="AL131" s="35">
        <f>IF(VLOOKUP(D131,Influenza!$A$1:$W$352,16,FALSE) = "*","*",IF(VLOOKUP(D131,Influenza!$A$1:$W$352,16,FALSE) = "---","---", VLOOKUP(D131,Influenza!$A$1:$W$352,16,FALSE)/100))</f>
        <v>0.97435896999999994</v>
      </c>
      <c r="AM131" s="35">
        <f t="shared" si="78"/>
        <v>0.98717948499999997</v>
      </c>
      <c r="AN131" s="49" t="str">
        <f t="shared" si="66"/>
        <v>Y</v>
      </c>
      <c r="AO131" s="35">
        <f>IF(VLOOKUP(D131,'hospitalizations per 1000'!$A$1:$Q$352,10,FALSE) = "*","*",IF(VLOOKUP(D131,'hospitalizations per 1000'!$A$1:$Q$352,10,FALSE) = "---","---", VLOOKUP(D131,'hospitalizations per 1000'!$A$1:$Q$352,10,FALSE)/100))</f>
        <v>1.9894769999999999E-2</v>
      </c>
      <c r="AP131" s="43" t="str">
        <f t="shared" si="70"/>
        <v>N</v>
      </c>
      <c r="AQ131" s="50" t="s">
        <v>1570</v>
      </c>
      <c r="AR131" s="50">
        <v>0.95</v>
      </c>
      <c r="AS131" s="49" t="str">
        <f t="shared" si="72"/>
        <v>Y</v>
      </c>
      <c r="AT131" s="97">
        <f t="shared" si="73"/>
        <v>6</v>
      </c>
    </row>
    <row r="132" spans="1:46" s="39" customFormat="1" x14ac:dyDescent="0.3">
      <c r="A132" s="19">
        <f t="shared" si="67"/>
        <v>127</v>
      </c>
      <c r="B132" s="52" t="s">
        <v>362</v>
      </c>
      <c r="C132" s="51"/>
      <c r="D132" s="66">
        <v>315178</v>
      </c>
      <c r="E132" s="70">
        <v>858781</v>
      </c>
      <c r="F132" s="54" t="s">
        <v>1557</v>
      </c>
      <c r="G132" s="54" t="e">
        <f>IF(COUNTIF(#REF!,"SFF Candidate")&gt;=1,"Y",
IF(COUNTIF(#REF!,"SFF")&gt;=1,"Y","N"))</f>
        <v>#REF!</v>
      </c>
      <c r="H132" s="48" t="e">
        <f>IF(OR(#REF!=1,#REF!= 1,#REF!=
1,#REF!= 1,#REF!=
1,#REF!= 1,#REF!=
1,#REF!= 1,#REF!=
1,#REF!= 1,#REF!=
1,#REF!= 1),"Y","N")</f>
        <v>#REF!</v>
      </c>
      <c r="I132" s="48" t="s">
        <v>662</v>
      </c>
      <c r="J132" s="54" t="s">
        <v>1570</v>
      </c>
      <c r="K132" s="35">
        <f>IF(VLOOKUP(D132,'Physically Restrained'!$A$1:$W$352,10,FALSE) = "*","*",IF(VLOOKUP(D132,'Physically Restrained'!$A$1:$W$352,10,FALSE) = "---","---", VLOOKUP(D132,'Physically Restrained'!$A$1:$W$352,10,FALSE)/100))</f>
        <v>0</v>
      </c>
      <c r="L132" s="35">
        <f>IF(VLOOKUP(D132,'Physically Restrained'!$A$1:$W$352,12,FALSE) = "*","*",IF(VLOOKUP(D132,'Physically Restrained'!$A$1:$W$352,12,FALSE) = "---","---", VLOOKUP(D132,'Physically Restrained'!$A$1:$W$352,12,FALSE)/100))</f>
        <v>0</v>
      </c>
      <c r="M132" s="35">
        <f>IF(VLOOKUP(D132,'Physically Restrained'!$A$1:$W$352,14,FALSE) = "*","*",IF(VLOOKUP(D132,'Physically Restrained'!$A$1:$W$352,14,FALSE) = "---","---", VLOOKUP(D132,'Physically Restrained'!$A$1:$W$352,14,FALSE)/100))</f>
        <v>0</v>
      </c>
      <c r="N132" s="35">
        <f>IF(VLOOKUP(D132,'Physically Restrained'!$A$1:$W$352,16,FALSE) = "*","*",IF(VLOOKUP(D132,'Physically Restrained'!$A$1:$W$352,16,FALSE) = "---","---", VLOOKUP(D132,'Physically Restrained'!$A$1:$W$352,16,FALSE)/100))</f>
        <v>0</v>
      </c>
      <c r="O132" s="35">
        <f t="shared" si="74"/>
        <v>0</v>
      </c>
      <c r="P132" s="49" t="str">
        <f t="shared" si="64"/>
        <v>Y</v>
      </c>
      <c r="Q132" s="35">
        <f>IF(VLOOKUP(D132,'Falls with Major Injuries'!$A$1:$W$352,10,FALSE) = "*","*",IF(VLOOKUP(D132,'Falls with Major Injuries'!$A$1:$W$352,10,FALSE) = "---","---", VLOOKUP(D132,'Falls with Major Injuries'!$A$1:$W$352,10,FALSE)/100))</f>
        <v>0</v>
      </c>
      <c r="R132" s="35">
        <f>IF(VLOOKUP(D132,'Falls with Major Injuries'!$A$1:$W$352,12,FALSE) = "*","*",IF(VLOOKUP(D132,'Falls with Major Injuries'!$A$1:$W$352,12,FALSE) = "---","---", VLOOKUP(D132,'Falls with Major Injuries'!$A$1:$W$352,12,FALSE)/100))</f>
        <v>1.6393399999999999E-2</v>
      </c>
      <c r="S132" s="35">
        <f>IF(VLOOKUP(D132,'Falls with Major Injuries'!$A$1:$W$352,14,FALSE) = "*","*",IF(VLOOKUP(D132,'Falls with Major Injuries'!$A$1:$W$352,14,FALSE) = "---","---", VLOOKUP(D132,'Falls with Major Injuries'!$A$1:$W$352,14,FALSE)/100))</f>
        <v>1.5872999999999998E-2</v>
      </c>
      <c r="T132" s="35">
        <f>IF(VLOOKUP(D132,'Falls with Major Injuries'!$A$1:$W$352,16,FALSE) = "*","*",IF(VLOOKUP(D132,'Falls with Major Injuries'!$A$1:$W$352,16,FALSE) = "---","---", VLOOKUP(D132,'Falls with Major Injuries'!$A$1:$W$352,16,FALSE)/100))</f>
        <v>2.1126800000000001E-2</v>
      </c>
      <c r="U132" s="35">
        <f t="shared" si="75"/>
        <v>1.33483E-2</v>
      </c>
      <c r="V132" s="49" t="str">
        <f t="shared" si="65"/>
        <v>Y</v>
      </c>
      <c r="W132" s="35">
        <f>IF(VLOOKUP(D132,'Antipsychotic Meds'!$A$1:$W$352,10,FALSE) = "*","*",IF(VLOOKUP(D132,'Antipsychotic Meds'!$A$1:$W$352,10,FALSE) = "---","---", VLOOKUP(D132,'Antipsychotic Meds'!$A$1:$W$352,10,FALSE)/100))</f>
        <v>0.18085110000000001</v>
      </c>
      <c r="X132" s="35">
        <f>IF(VLOOKUP(D132,'Antipsychotic Meds'!$A$1:$W$352,12,FALSE) = "*","*",IF(VLOOKUP(D132,'Antipsychotic Meds'!$A$1:$W$352,12,FALSE) = "---","---", VLOOKUP(D132,'Antipsychotic Meds'!$A$1:$W$352,12,FALSE)/100))</f>
        <v>0.14772730000000001</v>
      </c>
      <c r="Y132" s="35">
        <f>IF(VLOOKUP(D132,'Antipsychotic Meds'!$A$1:$W$352,14,FALSE) = "*","*",IF(VLOOKUP(D132,'Antipsychotic Meds'!$A$1:$W$352,14,FALSE) = "---","---", VLOOKUP(D132,'Antipsychotic Meds'!$A$1:$W$352,14,FALSE)/100))</f>
        <v>0.12790699999999999</v>
      </c>
      <c r="Z132" s="35">
        <f>IF(VLOOKUP(D132,'Antipsychotic Meds'!$A$1:$W$352,16,FALSE) = "*","*",IF(VLOOKUP(D132,'Antipsychotic Meds'!$A$1:$W$352,16,FALSE) = "---","---", VLOOKUP(D132,'Antipsychotic Meds'!$A$1:$W$352,16,FALSE)/100))</f>
        <v>0.13402060000000002</v>
      </c>
      <c r="AA132" s="35">
        <f t="shared" si="76"/>
        <v>0.14762650000000002</v>
      </c>
      <c r="AB132" s="49" t="str">
        <f t="shared" si="68"/>
        <v>N</v>
      </c>
      <c r="AC132" s="35">
        <f>IF(VLOOKUP(D132,'Pressure Ulcers'!$A$1:$W$352,10,FALSE) = "*","*",IF(VLOOKUP(D132,'Pressure Ulcers'!$A$1:$W$352,10,FALSE) = "---","---", VLOOKUP(D132,'Pressure Ulcers'!$A$1:$W$352,10,FALSE)/100))</f>
        <v>0.15384619999999999</v>
      </c>
      <c r="AD132" s="35">
        <f>IF(VLOOKUP(D132,'Pressure Ulcers'!$A$1:$W$352,12,FALSE) = "*","*",IF(VLOOKUP(D132,'Pressure Ulcers'!$A$1:$W$352,12,FALSE) = "---","---", VLOOKUP(D132,'Pressure Ulcers'!$A$1:$W$352,12,FALSE)/100))</f>
        <v>9.375E-2</v>
      </c>
      <c r="AE132" s="35">
        <f>IF(VLOOKUP(D132,'Pressure Ulcers'!$A$1:$W$352,14,FALSE) = "*","*",IF(VLOOKUP(D132,'Pressure Ulcers'!$A$1:$W$352,14,FALSE) = "---","---", VLOOKUP(D132,'Pressure Ulcers'!$A$1:$W$352,14,FALSE)/100))</f>
        <v>0.1323529</v>
      </c>
      <c r="AF132" s="35">
        <f>IF(VLOOKUP(D132,'Pressure Ulcers'!$A$1:$W$352,16,FALSE) = "*","*",IF(VLOOKUP(D132,'Pressure Ulcers'!$A$1:$W$352,16,FALSE) = "---","---", VLOOKUP(D132,'Pressure Ulcers'!$A$1:$W$352,16,FALSE)/100))</f>
        <v>0.137931</v>
      </c>
      <c r="AG132" s="35">
        <f t="shared" si="77"/>
        <v>0.12947002499999999</v>
      </c>
      <c r="AH132" s="49" t="str">
        <f t="shared" si="69"/>
        <v>N</v>
      </c>
      <c r="AI132" s="35">
        <f>IF(VLOOKUP(D132,Influenza!$A$1:$W$352,10,FALSE) = "*","*",IF(VLOOKUP(D132,Influenza!$A$1:$W$352,10,FALSE) = "---","---", VLOOKUP(D132,Influenza!$A$1:$W$352,10,FALSE)/100))</f>
        <v>1</v>
      </c>
      <c r="AJ132" s="35">
        <f>IF(VLOOKUP(D132,Influenza!$A$1:$W$352,12,FALSE) = "*","*",IF(VLOOKUP(D132,Influenza!$A$1:$W$352,12,FALSE) = "---","---", VLOOKUP(D132,Influenza!$A$1:$W$352,12,FALSE)/100))</f>
        <v>1</v>
      </c>
      <c r="AK132" s="35">
        <f>IF(VLOOKUP(D132,Influenza!$A$1:$W$352,14,FALSE) = "*","*",IF(VLOOKUP(D132,Influenza!$A$1:$W$352,14,FALSE) = "---","---", VLOOKUP(D132,Influenza!$A$1:$W$352,14,FALSE)/100))</f>
        <v>0.95488721999999993</v>
      </c>
      <c r="AL132" s="35">
        <f>IF(VLOOKUP(D132,Influenza!$A$1:$W$352,16,FALSE) = "*","*",IF(VLOOKUP(D132,Influenza!$A$1:$W$352,16,FALSE) = "---","---", VLOOKUP(D132,Influenza!$A$1:$W$352,16,FALSE)/100))</f>
        <v>0.95488721999999993</v>
      </c>
      <c r="AM132" s="35">
        <f t="shared" si="78"/>
        <v>0.97744360999999991</v>
      </c>
      <c r="AN132" s="49" t="str">
        <f t="shared" si="66"/>
        <v>Y</v>
      </c>
      <c r="AO132" s="35">
        <f>IF(VLOOKUP(D132,'hospitalizations per 1000'!$A$1:$Q$352,10,FALSE) = "*","*",IF(VLOOKUP(D132,'hospitalizations per 1000'!$A$1:$Q$352,10,FALSE) = "---","---", VLOOKUP(D132,'hospitalizations per 1000'!$A$1:$Q$352,10,FALSE)/100))</f>
        <v>2.0321349999999998E-2</v>
      </c>
      <c r="AP132" s="43" t="str">
        <f t="shared" si="70"/>
        <v>N</v>
      </c>
      <c r="AQ132" s="50" t="s">
        <v>1570</v>
      </c>
      <c r="AR132" s="50">
        <v>0.76</v>
      </c>
      <c r="AS132" s="49" t="str">
        <f t="shared" si="72"/>
        <v>Y</v>
      </c>
      <c r="AT132" s="97">
        <f t="shared" si="73"/>
        <v>4</v>
      </c>
    </row>
    <row r="133" spans="1:46" s="39" customFormat="1" x14ac:dyDescent="0.3">
      <c r="A133" s="19">
        <f t="shared" si="67"/>
        <v>128</v>
      </c>
      <c r="B133" s="52" t="s">
        <v>1588</v>
      </c>
      <c r="C133" s="51"/>
      <c r="D133" s="66">
        <v>315178</v>
      </c>
      <c r="E133" s="59" t="s">
        <v>1589</v>
      </c>
      <c r="F133" s="54" t="s">
        <v>1557</v>
      </c>
      <c r="G133" s="54" t="e">
        <f>IF(COUNTIF(#REF!,"SFF Candidate")&gt;=1,"Y",
IF(COUNTIF(#REF!,"SFF")&gt;=1,"Y","N"))</f>
        <v>#REF!</v>
      </c>
      <c r="H133" s="48" t="e">
        <f>IF(OR(#REF!=1,#REF!= 1,#REF!=
1,#REF!= 1,#REF!=
1,#REF!= 1,#REF!=
1,#REF!= 1,#REF!=
1,#REF!= 1,#REF!=
1,#REF!= 1),"Y","N")</f>
        <v>#REF!</v>
      </c>
      <c r="I133" s="48" t="s">
        <v>662</v>
      </c>
      <c r="J133" s="54" t="s">
        <v>1570</v>
      </c>
      <c r="K133" s="35">
        <f>IF(VLOOKUP(D133,'Physically Restrained'!$A$1:$W$352,10,FALSE) = "*","*",IF(VLOOKUP(D133,'Physically Restrained'!$A$1:$W$352,10,FALSE) = "---","---", VLOOKUP(D133,'Physically Restrained'!$A$1:$W$352,10,FALSE)/100))</f>
        <v>0</v>
      </c>
      <c r="L133" s="35">
        <f>IF(VLOOKUP(D133,'Physically Restrained'!$A$1:$W$352,12,FALSE) = "*","*",IF(VLOOKUP(D133,'Physically Restrained'!$A$1:$W$352,12,FALSE) = "---","---", VLOOKUP(D133,'Physically Restrained'!$A$1:$W$352,12,FALSE)/100))</f>
        <v>0</v>
      </c>
      <c r="M133" s="35">
        <f>IF(VLOOKUP(D133,'Physically Restrained'!$A$1:$W$352,14,FALSE) = "*","*",IF(VLOOKUP(D133,'Physically Restrained'!$A$1:$W$352,14,FALSE) = "---","---", VLOOKUP(D133,'Physically Restrained'!$A$1:$W$352,14,FALSE)/100))</f>
        <v>0</v>
      </c>
      <c r="N133" s="35">
        <f>IF(VLOOKUP(D133,'Physically Restrained'!$A$1:$W$352,16,FALSE) = "*","*",IF(VLOOKUP(D133,'Physically Restrained'!$A$1:$W$352,16,FALSE) = "---","---", VLOOKUP(D133,'Physically Restrained'!$A$1:$W$352,16,FALSE)/100))</f>
        <v>0</v>
      </c>
      <c r="O133" s="35">
        <f t="shared" si="74"/>
        <v>0</v>
      </c>
      <c r="P133" s="49" t="str">
        <f t="shared" si="64"/>
        <v>Y</v>
      </c>
      <c r="Q133" s="35">
        <f>IF(VLOOKUP(D133,'Falls with Major Injuries'!$A$1:$W$352,10,FALSE) = "*","*",IF(VLOOKUP(D133,'Falls with Major Injuries'!$A$1:$W$352,10,FALSE) = "---","---", VLOOKUP(D133,'Falls with Major Injuries'!$A$1:$W$352,10,FALSE)/100))</f>
        <v>0</v>
      </c>
      <c r="R133" s="35">
        <f>IF(VLOOKUP(D133,'Falls with Major Injuries'!$A$1:$W$352,12,FALSE) = "*","*",IF(VLOOKUP(D133,'Falls with Major Injuries'!$A$1:$W$352,12,FALSE) = "---","---", VLOOKUP(D133,'Falls with Major Injuries'!$A$1:$W$352,12,FALSE)/100))</f>
        <v>1.6393399999999999E-2</v>
      </c>
      <c r="S133" s="35">
        <f>IF(VLOOKUP(D133,'Falls with Major Injuries'!$A$1:$W$352,14,FALSE) = "*","*",IF(VLOOKUP(D133,'Falls with Major Injuries'!$A$1:$W$352,14,FALSE) = "---","---", VLOOKUP(D133,'Falls with Major Injuries'!$A$1:$W$352,14,FALSE)/100))</f>
        <v>1.5872999999999998E-2</v>
      </c>
      <c r="T133" s="35">
        <f>IF(VLOOKUP(D133,'Falls with Major Injuries'!$A$1:$W$352,16,FALSE) = "*","*",IF(VLOOKUP(D133,'Falls with Major Injuries'!$A$1:$W$352,16,FALSE) = "---","---", VLOOKUP(D133,'Falls with Major Injuries'!$A$1:$W$352,16,FALSE)/100))</f>
        <v>2.1126800000000001E-2</v>
      </c>
      <c r="U133" s="35">
        <f t="shared" si="75"/>
        <v>1.33483E-2</v>
      </c>
      <c r="V133" s="49" t="str">
        <f t="shared" si="65"/>
        <v>Y</v>
      </c>
      <c r="W133" s="35">
        <f>IF(VLOOKUP(D133,'Antipsychotic Meds'!$A$1:$W$352,10,FALSE) = "*","*",IF(VLOOKUP(D133,'Antipsychotic Meds'!$A$1:$W$352,10,FALSE) = "---","---", VLOOKUP(D133,'Antipsychotic Meds'!$A$1:$W$352,10,FALSE)/100))</f>
        <v>0.18085110000000001</v>
      </c>
      <c r="X133" s="35">
        <f>IF(VLOOKUP(D133,'Antipsychotic Meds'!$A$1:$W$352,12,FALSE) = "*","*",IF(VLOOKUP(D133,'Antipsychotic Meds'!$A$1:$W$352,12,FALSE) = "---","---", VLOOKUP(D133,'Antipsychotic Meds'!$A$1:$W$352,12,FALSE)/100))</f>
        <v>0.14772730000000001</v>
      </c>
      <c r="Y133" s="35">
        <f>IF(VLOOKUP(D133,'Antipsychotic Meds'!$A$1:$W$352,14,FALSE) = "*","*",IF(VLOOKUP(D133,'Antipsychotic Meds'!$A$1:$W$352,14,FALSE) = "---","---", VLOOKUP(D133,'Antipsychotic Meds'!$A$1:$W$352,14,FALSE)/100))</f>
        <v>0.12790699999999999</v>
      </c>
      <c r="Z133" s="35">
        <f>IF(VLOOKUP(D133,'Antipsychotic Meds'!$A$1:$W$352,16,FALSE) = "*","*",IF(VLOOKUP(D133,'Antipsychotic Meds'!$A$1:$W$352,16,FALSE) = "---","---", VLOOKUP(D133,'Antipsychotic Meds'!$A$1:$W$352,16,FALSE)/100))</f>
        <v>0.13402060000000002</v>
      </c>
      <c r="AA133" s="35">
        <f t="shared" si="76"/>
        <v>0.14762650000000002</v>
      </c>
      <c r="AB133" s="49" t="str">
        <f t="shared" si="68"/>
        <v>N</v>
      </c>
      <c r="AC133" s="35">
        <f>IF(VLOOKUP(D133,'Pressure Ulcers'!$A$1:$W$352,10,FALSE) = "*","*",IF(VLOOKUP(D133,'Pressure Ulcers'!$A$1:$W$352,10,FALSE) = "---","---", VLOOKUP(D133,'Pressure Ulcers'!$A$1:$W$352,10,FALSE)/100))</f>
        <v>0.15384619999999999</v>
      </c>
      <c r="AD133" s="35">
        <f>IF(VLOOKUP(D133,'Pressure Ulcers'!$A$1:$W$352,12,FALSE) = "*","*",IF(VLOOKUP(D133,'Pressure Ulcers'!$A$1:$W$352,12,FALSE) = "---","---", VLOOKUP(D133,'Pressure Ulcers'!$A$1:$W$352,12,FALSE)/100))</f>
        <v>9.375E-2</v>
      </c>
      <c r="AE133" s="35">
        <f>IF(VLOOKUP(D133,'Pressure Ulcers'!$A$1:$W$352,14,FALSE) = "*","*",IF(VLOOKUP(D133,'Pressure Ulcers'!$A$1:$W$352,14,FALSE) = "---","---", VLOOKUP(D133,'Pressure Ulcers'!$A$1:$W$352,14,FALSE)/100))</f>
        <v>0.1323529</v>
      </c>
      <c r="AF133" s="35">
        <f>IF(VLOOKUP(D133,'Pressure Ulcers'!$A$1:$W$352,16,FALSE) = "*","*",IF(VLOOKUP(D133,'Pressure Ulcers'!$A$1:$W$352,16,FALSE) = "---","---", VLOOKUP(D133,'Pressure Ulcers'!$A$1:$W$352,16,FALSE)/100))</f>
        <v>0.137931</v>
      </c>
      <c r="AG133" s="35">
        <f t="shared" si="77"/>
        <v>0.12947002499999999</v>
      </c>
      <c r="AH133" s="49" t="str">
        <f t="shared" si="69"/>
        <v>N</v>
      </c>
      <c r="AI133" s="35">
        <f>IF(VLOOKUP(D133,Influenza!$A$1:$W$352,10,FALSE) = "*","*",IF(VLOOKUP(D133,Influenza!$A$1:$W$352,10,FALSE) = "---","---", VLOOKUP(D133,Influenza!$A$1:$W$352,10,FALSE)/100))</f>
        <v>1</v>
      </c>
      <c r="AJ133" s="35">
        <f>IF(VLOOKUP(D133,Influenza!$A$1:$W$352,12,FALSE) = "*","*",IF(VLOOKUP(D133,Influenza!$A$1:$W$352,12,FALSE) = "---","---", VLOOKUP(D133,Influenza!$A$1:$W$352,12,FALSE)/100))</f>
        <v>1</v>
      </c>
      <c r="AK133" s="35">
        <f>IF(VLOOKUP(D133,Influenza!$A$1:$W$352,14,FALSE) = "*","*",IF(VLOOKUP(D133,Influenza!$A$1:$W$352,14,FALSE) = "---","---", VLOOKUP(D133,Influenza!$A$1:$W$352,14,FALSE)/100))</f>
        <v>0.95488721999999993</v>
      </c>
      <c r="AL133" s="35">
        <f>IF(VLOOKUP(D133,Influenza!$A$1:$W$352,16,FALSE) = "*","*",IF(VLOOKUP(D133,Influenza!$A$1:$W$352,16,FALSE) = "---","---", VLOOKUP(D133,Influenza!$A$1:$W$352,16,FALSE)/100))</f>
        <v>0.95488721999999993</v>
      </c>
      <c r="AM133" s="35">
        <f t="shared" si="78"/>
        <v>0.97744360999999991</v>
      </c>
      <c r="AN133" s="49" t="str">
        <f t="shared" si="66"/>
        <v>Y</v>
      </c>
      <c r="AO133" s="35">
        <f>IF(VLOOKUP(D133,'hospitalizations per 1000'!$A$1:$Q$352,10,FALSE) = "*","*",IF(VLOOKUP(D133,'hospitalizations per 1000'!$A$1:$Q$352,10,FALSE) = "---","---", VLOOKUP(D133,'hospitalizations per 1000'!$A$1:$Q$352,10,FALSE)/100))</f>
        <v>2.0321349999999998E-2</v>
      </c>
      <c r="AP133" s="43" t="str">
        <f t="shared" si="70"/>
        <v>N</v>
      </c>
      <c r="AQ133" s="50" t="s">
        <v>1570</v>
      </c>
      <c r="AR133" s="50">
        <v>0.76</v>
      </c>
      <c r="AS133" s="49" t="str">
        <f t="shared" si="72"/>
        <v>Y</v>
      </c>
      <c r="AT133" s="97">
        <f t="shared" si="73"/>
        <v>4</v>
      </c>
    </row>
    <row r="134" spans="1:46" s="39" customFormat="1" x14ac:dyDescent="0.3">
      <c r="A134" s="19">
        <f t="shared" si="67"/>
        <v>129</v>
      </c>
      <c r="B134" s="52" t="s">
        <v>363</v>
      </c>
      <c r="C134" s="51"/>
      <c r="D134" s="66">
        <v>315362</v>
      </c>
      <c r="E134" s="70">
        <v>801356</v>
      </c>
      <c r="F134" s="54" t="s">
        <v>1557</v>
      </c>
      <c r="G134" s="54" t="e">
        <f>IF(COUNTIF(#REF!,"SFF Candidate")&gt;=1,"Y",
IF(COUNTIF(#REF!,"SFF")&gt;=1,"Y","N"))</f>
        <v>#REF!</v>
      </c>
      <c r="H134" s="48" t="e">
        <f>IF(OR(#REF!=1,#REF!= 1,#REF!=
1,#REF!= 1,#REF!=
1,#REF!= 1,#REF!=
1,#REF!= 1,#REF!=
1,#REF!= 1,#REF!=
1,#REF!= 1),"Y","N")</f>
        <v>#REF!</v>
      </c>
      <c r="I134" s="48" t="s">
        <v>662</v>
      </c>
      <c r="J134" s="54" t="s">
        <v>1570</v>
      </c>
      <c r="K134" s="35">
        <f>IF(VLOOKUP(D134,'Physically Restrained'!$A$1:$W$352,10,FALSE) = "*","*",IF(VLOOKUP(D134,'Physically Restrained'!$A$1:$W$352,10,FALSE) = "---","---", VLOOKUP(D134,'Physically Restrained'!$A$1:$W$352,10,FALSE)/100))</f>
        <v>0</v>
      </c>
      <c r="L134" s="35">
        <f>IF(VLOOKUP(D134,'Physically Restrained'!$A$1:$W$352,12,FALSE) = "*","*",IF(VLOOKUP(D134,'Physically Restrained'!$A$1:$W$352,12,FALSE) = "---","---", VLOOKUP(D134,'Physically Restrained'!$A$1:$W$352,12,FALSE)/100))</f>
        <v>0</v>
      </c>
      <c r="M134" s="35">
        <f>IF(VLOOKUP(D134,'Physically Restrained'!$A$1:$W$352,14,FALSE) = "*","*",IF(VLOOKUP(D134,'Physically Restrained'!$A$1:$W$352,14,FALSE) = "---","---", VLOOKUP(D134,'Physically Restrained'!$A$1:$W$352,14,FALSE)/100))</f>
        <v>0</v>
      </c>
      <c r="N134" s="35">
        <f>IF(VLOOKUP(D134,'Physically Restrained'!$A$1:$W$352,16,FALSE) = "*","*",IF(VLOOKUP(D134,'Physically Restrained'!$A$1:$W$352,16,FALSE) = "---","---", VLOOKUP(D134,'Physically Restrained'!$A$1:$W$352,16,FALSE)/100))</f>
        <v>0</v>
      </c>
      <c r="O134" s="35">
        <f t="shared" si="74"/>
        <v>0</v>
      </c>
      <c r="P134" s="49" t="str">
        <f t="shared" si="64"/>
        <v>Y</v>
      </c>
      <c r="Q134" s="35">
        <f>IF(VLOOKUP(D134,'Falls with Major Injuries'!$A$1:$W$352,10,FALSE) = "*","*",IF(VLOOKUP(D134,'Falls with Major Injuries'!$A$1:$W$352,10,FALSE) = "---","---", VLOOKUP(D134,'Falls with Major Injuries'!$A$1:$W$352,10,FALSE)/100))</f>
        <v>3.0303E-2</v>
      </c>
      <c r="R134" s="35">
        <f>IF(VLOOKUP(D134,'Falls with Major Injuries'!$A$1:$W$352,12,FALSE) = "*","*",IF(VLOOKUP(D134,'Falls with Major Injuries'!$A$1:$W$352,12,FALSE) = "---","---", VLOOKUP(D134,'Falls with Major Injuries'!$A$1:$W$352,12,FALSE)/100))</f>
        <v>5.6337999999999999E-2</v>
      </c>
      <c r="S134" s="35">
        <f>IF(VLOOKUP(D134,'Falls with Major Injuries'!$A$1:$W$352,14,FALSE) = "*","*",IF(VLOOKUP(D134,'Falls with Major Injuries'!$A$1:$W$352,14,FALSE) = "---","---", VLOOKUP(D134,'Falls with Major Injuries'!$A$1:$W$352,14,FALSE)/100))</f>
        <v>4.1666700000000001E-2</v>
      </c>
      <c r="T134" s="35">
        <f>IF(VLOOKUP(D134,'Falls with Major Injuries'!$A$1:$W$352,16,FALSE) = "*","*",IF(VLOOKUP(D134,'Falls with Major Injuries'!$A$1:$W$352,16,FALSE) = "---","---", VLOOKUP(D134,'Falls with Major Injuries'!$A$1:$W$352,16,FALSE)/100))</f>
        <v>5.0632900000000002E-2</v>
      </c>
      <c r="U134" s="35">
        <f t="shared" si="75"/>
        <v>4.4735150000000001E-2</v>
      </c>
      <c r="V134" s="49" t="str">
        <f t="shared" si="65"/>
        <v>N</v>
      </c>
      <c r="W134" s="35">
        <f>IF(VLOOKUP(D134,'Antipsychotic Meds'!$A$1:$W$352,10,FALSE) = "*","*",IF(VLOOKUP(D134,'Antipsychotic Meds'!$A$1:$W$352,10,FALSE) = "---","---", VLOOKUP(D134,'Antipsychotic Meds'!$A$1:$W$352,10,FALSE)/100))</f>
        <v>9.6774199999999991E-2</v>
      </c>
      <c r="X134" s="35">
        <f>IF(VLOOKUP(D134,'Antipsychotic Meds'!$A$1:$W$352,12,FALSE) = "*","*",IF(VLOOKUP(D134,'Antipsychotic Meds'!$A$1:$W$352,12,FALSE) = "---","---", VLOOKUP(D134,'Antipsychotic Meds'!$A$1:$W$352,12,FALSE)/100))</f>
        <v>0.12121209999999999</v>
      </c>
      <c r="Y134" s="35">
        <f>IF(VLOOKUP(D134,'Antipsychotic Meds'!$A$1:$W$352,14,FALSE) = "*","*",IF(VLOOKUP(D134,'Antipsychotic Meds'!$A$1:$W$352,14,FALSE) = "---","---", VLOOKUP(D134,'Antipsychotic Meds'!$A$1:$W$352,14,FALSE)/100))</f>
        <v>0.1044776</v>
      </c>
      <c r="Z134" s="35">
        <f>IF(VLOOKUP(D134,'Antipsychotic Meds'!$A$1:$W$352,16,FALSE) = "*","*",IF(VLOOKUP(D134,'Antipsychotic Meds'!$A$1:$W$352,16,FALSE) = "---","---", VLOOKUP(D134,'Antipsychotic Meds'!$A$1:$W$352,16,FALSE)/100))</f>
        <v>8.1081100000000003E-2</v>
      </c>
      <c r="AA134" s="35">
        <f t="shared" si="76"/>
        <v>0.10088625</v>
      </c>
      <c r="AB134" s="49" t="str">
        <f t="shared" si="68"/>
        <v>Y</v>
      </c>
      <c r="AC134" s="35">
        <f>IF(VLOOKUP(D134,'Pressure Ulcers'!$A$1:$W$352,10,FALSE) = "*","*",IF(VLOOKUP(D134,'Pressure Ulcers'!$A$1:$W$352,10,FALSE) = "---","---", VLOOKUP(D134,'Pressure Ulcers'!$A$1:$W$352,10,FALSE)/100))</f>
        <v>7.3170700000000005E-2</v>
      </c>
      <c r="AD134" s="35">
        <f>IF(VLOOKUP(D134,'Pressure Ulcers'!$A$1:$W$352,12,FALSE) = "*","*",IF(VLOOKUP(D134,'Pressure Ulcers'!$A$1:$W$352,12,FALSE) = "---","---", VLOOKUP(D134,'Pressure Ulcers'!$A$1:$W$352,12,FALSE)/100))</f>
        <v>9.3023299999999989E-2</v>
      </c>
      <c r="AE134" s="35">
        <f>IF(VLOOKUP(D134,'Pressure Ulcers'!$A$1:$W$352,14,FALSE) = "*","*",IF(VLOOKUP(D134,'Pressure Ulcers'!$A$1:$W$352,14,FALSE) = "---","---", VLOOKUP(D134,'Pressure Ulcers'!$A$1:$W$352,14,FALSE)/100))</f>
        <v>8.5106399999999999E-2</v>
      </c>
      <c r="AF134" s="35">
        <f>IF(VLOOKUP(D134,'Pressure Ulcers'!$A$1:$W$352,16,FALSE) = "*","*",IF(VLOOKUP(D134,'Pressure Ulcers'!$A$1:$W$352,16,FALSE) = "---","---", VLOOKUP(D134,'Pressure Ulcers'!$A$1:$W$352,16,FALSE)/100))</f>
        <v>0.2083333</v>
      </c>
      <c r="AG134" s="35">
        <f t="shared" si="77"/>
        <v>0.11490842499999999</v>
      </c>
      <c r="AH134" s="49" t="str">
        <f t="shared" si="69"/>
        <v>N</v>
      </c>
      <c r="AI134" s="35">
        <f>IF(VLOOKUP(D134,Influenza!$A$1:$W$352,10,FALSE) = "*","*",IF(VLOOKUP(D134,Influenza!$A$1:$W$352,10,FALSE) = "---","---", VLOOKUP(D134,Influenza!$A$1:$W$352,10,FALSE)/100))</f>
        <v>0.98571428999999999</v>
      </c>
      <c r="AJ134" s="35">
        <f>IF(VLOOKUP(D134,Influenza!$A$1:$W$352,12,FALSE) = "*","*",IF(VLOOKUP(D134,Influenza!$A$1:$W$352,12,FALSE) = "---","---", VLOOKUP(D134,Influenza!$A$1:$W$352,12,FALSE)/100))</f>
        <v>0.98571428999999999</v>
      </c>
      <c r="AK134" s="35">
        <f>IF(VLOOKUP(D134,Influenza!$A$1:$W$352,14,FALSE) = "*","*",IF(VLOOKUP(D134,Influenza!$A$1:$W$352,14,FALSE) = "---","---", VLOOKUP(D134,Influenza!$A$1:$W$352,14,FALSE)/100))</f>
        <v>0.97402597000000002</v>
      </c>
      <c r="AL134" s="35">
        <f>IF(VLOOKUP(D134,Influenza!$A$1:$W$352,16,FALSE) = "*","*",IF(VLOOKUP(D134,Influenza!$A$1:$W$352,16,FALSE) = "---","---", VLOOKUP(D134,Influenza!$A$1:$W$352,16,FALSE)/100))</f>
        <v>0.97402597000000002</v>
      </c>
      <c r="AM134" s="35">
        <f t="shared" si="78"/>
        <v>0.97987013000000001</v>
      </c>
      <c r="AN134" s="49" t="str">
        <f t="shared" si="66"/>
        <v>Y</v>
      </c>
      <c r="AO134" s="35">
        <f>IF(VLOOKUP(D134,'hospitalizations per 1000'!$A$1:$Q$352,10,FALSE) = "*","*",IF(VLOOKUP(D134,'hospitalizations per 1000'!$A$1:$Q$352,10,FALSE) = "---","---", VLOOKUP(D134,'hospitalizations per 1000'!$A$1:$Q$352,10,FALSE)/100))</f>
        <v>1.0833489999999999E-2</v>
      </c>
      <c r="AP134" s="35" t="str">
        <f t="shared" si="70"/>
        <v>Y</v>
      </c>
      <c r="AQ134" s="50" t="s">
        <v>1570</v>
      </c>
      <c r="AR134" s="50">
        <v>0.79500000000000004</v>
      </c>
      <c r="AS134" s="49" t="str">
        <f t="shared" si="72"/>
        <v>Y</v>
      </c>
      <c r="AT134" s="97">
        <f t="shared" si="73"/>
        <v>5</v>
      </c>
    </row>
    <row r="135" spans="1:46" x14ac:dyDescent="0.3">
      <c r="A135" s="19">
        <f t="shared" si="67"/>
        <v>130</v>
      </c>
      <c r="B135" s="52" t="s">
        <v>364</v>
      </c>
      <c r="C135" s="51"/>
      <c r="D135" s="66">
        <v>315311</v>
      </c>
      <c r="E135" s="70">
        <v>849553</v>
      </c>
      <c r="F135" s="54" t="s">
        <v>1557</v>
      </c>
      <c r="G135" s="54" t="e">
        <f>IF(COUNTIF(#REF!,"SFF Candidate")&gt;=1,"Y",
IF(COUNTIF(#REF!,"SFF")&gt;=1,"Y","N"))</f>
        <v>#REF!</v>
      </c>
      <c r="H135" s="48" t="e">
        <f>IF(OR(#REF!=1,#REF!= 1,#REF!=
1,#REF!= 1,#REF!=
1,#REF!= 1,#REF!=
1,#REF!= 1,#REF!=
1,#REF!= 1,#REF!=
1,#REF!= 1),"Y","N")</f>
        <v>#REF!</v>
      </c>
      <c r="I135" s="48" t="s">
        <v>662</v>
      </c>
      <c r="J135" s="54" t="s">
        <v>1570</v>
      </c>
      <c r="K135" s="35">
        <f>IF(VLOOKUP(D135,'Physically Restrained'!$A$1:$W$352,10,FALSE) = "*","*",IF(VLOOKUP(D135,'Physically Restrained'!$A$1:$W$352,10,FALSE) = "---","---", VLOOKUP(D135,'Physically Restrained'!$A$1:$W$352,10,FALSE)/100))</f>
        <v>0</v>
      </c>
      <c r="L135" s="35">
        <f>IF(VLOOKUP(D135,'Physically Restrained'!$A$1:$W$352,12,FALSE) = "*","*",IF(VLOOKUP(D135,'Physically Restrained'!$A$1:$W$352,12,FALSE) = "---","---", VLOOKUP(D135,'Physically Restrained'!$A$1:$W$352,12,FALSE)/100))</f>
        <v>0</v>
      </c>
      <c r="M135" s="35">
        <f>IF(VLOOKUP(D135,'Physically Restrained'!$A$1:$W$352,14,FALSE) = "*","*",IF(VLOOKUP(D135,'Physically Restrained'!$A$1:$W$352,14,FALSE) = "---","---", VLOOKUP(D135,'Physically Restrained'!$A$1:$W$352,14,FALSE)/100))</f>
        <v>0</v>
      </c>
      <c r="N135" s="35">
        <f>IF(VLOOKUP(D135,'Physically Restrained'!$A$1:$W$352,16,FALSE) = "*","*",IF(VLOOKUP(D135,'Physically Restrained'!$A$1:$W$352,16,FALSE) = "---","---", VLOOKUP(D135,'Physically Restrained'!$A$1:$W$352,16,FALSE)/100))</f>
        <v>0</v>
      </c>
      <c r="O135" s="35">
        <f t="shared" si="74"/>
        <v>0</v>
      </c>
      <c r="P135" s="49" t="str">
        <f t="shared" si="64"/>
        <v>Y</v>
      </c>
      <c r="Q135" s="35">
        <f>IF(VLOOKUP(D135,'Falls with Major Injuries'!$A$1:$W$352,10,FALSE) = "*","*",IF(VLOOKUP(D135,'Falls with Major Injuries'!$A$1:$W$352,10,FALSE) = "---","---", VLOOKUP(D135,'Falls with Major Injuries'!$A$1:$W$352,10,FALSE)/100))</f>
        <v>2.5000000000000001E-2</v>
      </c>
      <c r="R135" s="35">
        <f>IF(VLOOKUP(D135,'Falls with Major Injuries'!$A$1:$W$352,12,FALSE) = "*","*",IF(VLOOKUP(D135,'Falls with Major Injuries'!$A$1:$W$352,12,FALSE) = "---","---", VLOOKUP(D135,'Falls with Major Injuries'!$A$1:$W$352,12,FALSE)/100))</f>
        <v>5.2631600000000001E-2</v>
      </c>
      <c r="S135" s="35">
        <f>IF(VLOOKUP(D135,'Falls with Major Injuries'!$A$1:$W$352,14,FALSE) = "*","*",IF(VLOOKUP(D135,'Falls with Major Injuries'!$A$1:$W$352,14,FALSE) = "---","---", VLOOKUP(D135,'Falls with Major Injuries'!$A$1:$W$352,14,FALSE)/100))</f>
        <v>0</v>
      </c>
      <c r="T135" s="35">
        <f>IF(VLOOKUP(D135,'Falls with Major Injuries'!$A$1:$W$352,16,FALSE) = "*","*",IF(VLOOKUP(D135,'Falls with Major Injuries'!$A$1:$W$352,16,FALSE) = "---","---", VLOOKUP(D135,'Falls with Major Injuries'!$A$1:$W$352,16,FALSE)/100))</f>
        <v>0</v>
      </c>
      <c r="U135" s="35">
        <f t="shared" si="75"/>
        <v>1.9407899999999999E-2</v>
      </c>
      <c r="V135" s="49" t="str">
        <f t="shared" si="65"/>
        <v>Y</v>
      </c>
      <c r="W135" s="35">
        <f>IF(VLOOKUP(D135,'Antipsychotic Meds'!$A$1:$W$352,10,FALSE) = "*","*",IF(VLOOKUP(D135,'Antipsychotic Meds'!$A$1:$W$352,10,FALSE) = "---","---", VLOOKUP(D135,'Antipsychotic Meds'!$A$1:$W$352,10,FALSE)/100))</f>
        <v>0.21875</v>
      </c>
      <c r="X135" s="35">
        <f>IF(VLOOKUP(D135,'Antipsychotic Meds'!$A$1:$W$352,12,FALSE) = "*","*",IF(VLOOKUP(D135,'Antipsychotic Meds'!$A$1:$W$352,12,FALSE) = "---","---", VLOOKUP(D135,'Antipsychotic Meds'!$A$1:$W$352,12,FALSE)/100))</f>
        <v>0.17241380000000001</v>
      </c>
      <c r="Y135" s="35">
        <f>IF(VLOOKUP(D135,'Antipsychotic Meds'!$A$1:$W$352,14,FALSE) = "*","*",IF(VLOOKUP(D135,'Antipsychotic Meds'!$A$1:$W$352,14,FALSE) = "---","---", VLOOKUP(D135,'Antipsychotic Meds'!$A$1:$W$352,14,FALSE)/100))</f>
        <v>0.19354839999999998</v>
      </c>
      <c r="Z135" s="35">
        <f>IF(VLOOKUP(D135,'Antipsychotic Meds'!$A$1:$W$352,16,FALSE) = "*","*",IF(VLOOKUP(D135,'Antipsychotic Meds'!$A$1:$W$352,16,FALSE) = "---","---", VLOOKUP(D135,'Antipsychotic Meds'!$A$1:$W$352,16,FALSE)/100))</f>
        <v>0.22222220000000001</v>
      </c>
      <c r="AA135" s="35">
        <f t="shared" si="76"/>
        <v>0.20173360000000001</v>
      </c>
      <c r="AB135" s="49" t="str">
        <f t="shared" si="68"/>
        <v>N</v>
      </c>
      <c r="AC135" s="35">
        <f>IF(VLOOKUP(D135,'Pressure Ulcers'!$A$1:$W$352,10,FALSE) = "*","*",IF(VLOOKUP(D135,'Pressure Ulcers'!$A$1:$W$352,10,FALSE) = "---","---", VLOOKUP(D135,'Pressure Ulcers'!$A$1:$W$352,10,FALSE)/100))</f>
        <v>0</v>
      </c>
      <c r="AD135" s="35">
        <f>IF(VLOOKUP(D135,'Pressure Ulcers'!$A$1:$W$352,12,FALSE) = "*","*",IF(VLOOKUP(D135,'Pressure Ulcers'!$A$1:$W$352,12,FALSE) = "---","---", VLOOKUP(D135,'Pressure Ulcers'!$A$1:$W$352,12,FALSE)/100))</f>
        <v>6.8965499999999999E-2</v>
      </c>
      <c r="AE135" s="35">
        <f>IF(VLOOKUP(D135,'Pressure Ulcers'!$A$1:$W$352,14,FALSE) = "*","*",IF(VLOOKUP(D135,'Pressure Ulcers'!$A$1:$W$352,14,FALSE) = "---","---", VLOOKUP(D135,'Pressure Ulcers'!$A$1:$W$352,14,FALSE)/100))</f>
        <v>4.1666700000000001E-2</v>
      </c>
      <c r="AF135" s="35">
        <f>IF(VLOOKUP(D135,'Pressure Ulcers'!$A$1:$W$352,16,FALSE) = "*","*",IF(VLOOKUP(D135,'Pressure Ulcers'!$A$1:$W$352,16,FALSE) = "---","---", VLOOKUP(D135,'Pressure Ulcers'!$A$1:$W$352,16,FALSE)/100))</f>
        <v>3.3333300000000003E-2</v>
      </c>
      <c r="AG135" s="35">
        <f t="shared" si="77"/>
        <v>3.5991374999999999E-2</v>
      </c>
      <c r="AH135" s="49" t="str">
        <f t="shared" si="69"/>
        <v>Y</v>
      </c>
      <c r="AI135" s="35">
        <f>IF(VLOOKUP(D135,Influenza!$A$1:$W$352,10,FALSE) = "*","*",IF(VLOOKUP(D135,Influenza!$A$1:$W$352,10,FALSE) = "---","---", VLOOKUP(D135,Influenza!$A$1:$W$352,10,FALSE)/100))</f>
        <v>1</v>
      </c>
      <c r="AJ135" s="35">
        <f>IF(VLOOKUP(D135,Influenza!$A$1:$W$352,12,FALSE) = "*","*",IF(VLOOKUP(D135,Influenza!$A$1:$W$352,12,FALSE) = "---","---", VLOOKUP(D135,Influenza!$A$1:$W$352,12,FALSE)/100))</f>
        <v>1</v>
      </c>
      <c r="AK135" s="35">
        <f>IF(VLOOKUP(D135,Influenza!$A$1:$W$352,14,FALSE) = "*","*",IF(VLOOKUP(D135,Influenza!$A$1:$W$352,14,FALSE) = "---","---", VLOOKUP(D135,Influenza!$A$1:$W$352,14,FALSE)/100))</f>
        <v>1</v>
      </c>
      <c r="AL135" s="35">
        <f>IF(VLOOKUP(D135,Influenza!$A$1:$W$352,16,FALSE) = "*","*",IF(VLOOKUP(D135,Influenza!$A$1:$W$352,16,FALSE) = "---","---", VLOOKUP(D135,Influenza!$A$1:$W$352,16,FALSE)/100))</f>
        <v>1</v>
      </c>
      <c r="AM135" s="35">
        <f t="shared" si="78"/>
        <v>1</v>
      </c>
      <c r="AN135" s="49" t="str">
        <f t="shared" si="66"/>
        <v>Y</v>
      </c>
      <c r="AO135" s="35">
        <f>IF(VLOOKUP(D135,'hospitalizations per 1000'!$A$1:$Q$352,10,FALSE) = "*","*",IF(VLOOKUP(D135,'hospitalizations per 1000'!$A$1:$Q$352,10,FALSE) = "---","---", VLOOKUP(D135,'hospitalizations per 1000'!$A$1:$Q$352,10,FALSE)/100))</f>
        <v>1.327718E-2</v>
      </c>
      <c r="AP135" s="43" t="str">
        <f t="shared" si="70"/>
        <v>Y</v>
      </c>
      <c r="AQ135" s="50" t="s">
        <v>1571</v>
      </c>
      <c r="AR135" s="50" t="s">
        <v>1573</v>
      </c>
      <c r="AS135" s="49" t="s">
        <v>662</v>
      </c>
      <c r="AT135" s="97">
        <f t="shared" si="73"/>
        <v>5</v>
      </c>
    </row>
    <row r="136" spans="1:46" x14ac:dyDescent="0.3">
      <c r="A136" s="19">
        <f t="shared" si="67"/>
        <v>131</v>
      </c>
      <c r="B136" s="79" t="s">
        <v>365</v>
      </c>
      <c r="C136" s="51"/>
      <c r="D136" s="66">
        <v>315453</v>
      </c>
      <c r="E136" s="59" t="s">
        <v>184</v>
      </c>
      <c r="F136" s="54" t="s">
        <v>1557</v>
      </c>
      <c r="G136" s="54" t="e">
        <f>IF(COUNTIF(#REF!,"SFF Candidate")&gt;=1,"Y",
IF(COUNTIF(#REF!,"SFF")&gt;=1,"Y","N"))</f>
        <v>#REF!</v>
      </c>
      <c r="H136" s="48" t="e">
        <f>IF(OR(#REF!=1,#REF!= 1,#REF!=
1,#REF!= 1,#REF!=
1,#REF!= 1,#REF!=
1,#REF!= 1,#REF!=
1,#REF!= 1,#REF!=
1,#REF!= 1),"Y","N")</f>
        <v>#REF!</v>
      </c>
      <c r="I136" s="73" t="s">
        <v>662</v>
      </c>
      <c r="J136" s="54" t="s">
        <v>1571</v>
      </c>
      <c r="K136" s="35">
        <f>IF(VLOOKUP(D136,'Physically Restrained'!$A$1:$W$352,10,FALSE) = "*","*",IF(VLOOKUP(D136,'Physically Restrained'!$A$1:$W$352,10,FALSE) = "---","---", VLOOKUP(D136,'Physically Restrained'!$A$1:$W$352,10,FALSE)/100))</f>
        <v>0</v>
      </c>
      <c r="L136" s="35">
        <f>IF(VLOOKUP(D136,'Physically Restrained'!$A$1:$W$352,12,FALSE) = "*","*",IF(VLOOKUP(D136,'Physically Restrained'!$A$1:$W$352,12,FALSE) = "---","---", VLOOKUP(D136,'Physically Restrained'!$A$1:$W$352,12,FALSE)/100))</f>
        <v>0</v>
      </c>
      <c r="M136" s="35">
        <f>IF(VLOOKUP(D136,'Physically Restrained'!$A$1:$W$352,14,FALSE) = "*","*",IF(VLOOKUP(D136,'Physically Restrained'!$A$1:$W$352,14,FALSE) = "---","---", VLOOKUP(D136,'Physically Restrained'!$A$1:$W$352,14,FALSE)/100))</f>
        <v>0</v>
      </c>
      <c r="N136" s="35">
        <f>IF(VLOOKUP(D136,'Physically Restrained'!$A$1:$W$352,16,FALSE) = "*","*",IF(VLOOKUP(D136,'Physically Restrained'!$A$1:$W$352,16,FALSE) = "---","---", VLOOKUP(D136,'Physically Restrained'!$A$1:$W$352,16,FALSE)/100))</f>
        <v>0</v>
      </c>
      <c r="O136" s="35">
        <f t="shared" si="74"/>
        <v>0</v>
      </c>
      <c r="P136" s="49" t="str">
        <f t="shared" si="64"/>
        <v>Y</v>
      </c>
      <c r="Q136" s="35">
        <f>IF(VLOOKUP(D136,'Falls with Major Injuries'!$A$1:$W$352,10,FALSE) = "*","*",IF(VLOOKUP(D136,'Falls with Major Injuries'!$A$1:$W$352,10,FALSE) = "---","---", VLOOKUP(D136,'Falls with Major Injuries'!$A$1:$W$352,10,FALSE)/100))</f>
        <v>2.2222200000000001E-2</v>
      </c>
      <c r="R136" s="35">
        <f>IF(VLOOKUP(D136,'Falls with Major Injuries'!$A$1:$W$352,12,FALSE) = "*","*",IF(VLOOKUP(D136,'Falls with Major Injuries'!$A$1:$W$352,12,FALSE) = "---","---", VLOOKUP(D136,'Falls with Major Injuries'!$A$1:$W$352,12,FALSE)/100))</f>
        <v>3.15789E-2</v>
      </c>
      <c r="S136" s="35">
        <f>IF(VLOOKUP(D136,'Falls with Major Injuries'!$A$1:$W$352,14,FALSE) = "*","*",IF(VLOOKUP(D136,'Falls with Major Injuries'!$A$1:$W$352,14,FALSE) = "---","---", VLOOKUP(D136,'Falls with Major Injuries'!$A$1:$W$352,14,FALSE)/100))</f>
        <v>1.08696E-2</v>
      </c>
      <c r="T136" s="35">
        <f>IF(VLOOKUP(D136,'Falls with Major Injuries'!$A$1:$W$352,16,FALSE) = "*","*",IF(VLOOKUP(D136,'Falls with Major Injuries'!$A$1:$W$352,16,FALSE) = "---","---", VLOOKUP(D136,'Falls with Major Injuries'!$A$1:$W$352,16,FALSE)/100))</f>
        <v>1.0989000000000001E-2</v>
      </c>
      <c r="U136" s="35">
        <f t="shared" si="75"/>
        <v>1.8914924999999999E-2</v>
      </c>
      <c r="V136" s="49" t="str">
        <f t="shared" si="65"/>
        <v>Y</v>
      </c>
      <c r="W136" s="35">
        <f>IF(VLOOKUP(D136,'Antipsychotic Meds'!$A$1:$W$352,10,FALSE) = "*","*",IF(VLOOKUP(D136,'Antipsychotic Meds'!$A$1:$W$352,10,FALSE) = "---","---", VLOOKUP(D136,'Antipsychotic Meds'!$A$1:$W$352,10,FALSE)/100))</f>
        <v>2.5316499999999999E-2</v>
      </c>
      <c r="X136" s="35">
        <f>IF(VLOOKUP(D136,'Antipsychotic Meds'!$A$1:$W$352,12,FALSE) = "*","*",IF(VLOOKUP(D136,'Antipsychotic Meds'!$A$1:$W$352,12,FALSE) = "---","---", VLOOKUP(D136,'Antipsychotic Meds'!$A$1:$W$352,12,FALSE)/100))</f>
        <v>3.5714299999999997E-2</v>
      </c>
      <c r="Y136" s="35">
        <f>IF(VLOOKUP(D136,'Antipsychotic Meds'!$A$1:$W$352,14,FALSE) = "*","*",IF(VLOOKUP(D136,'Antipsychotic Meds'!$A$1:$W$352,14,FALSE) = "---","---", VLOOKUP(D136,'Antipsychotic Meds'!$A$1:$W$352,14,FALSE)/100))</f>
        <v>2.4691399999999999E-2</v>
      </c>
      <c r="Z136" s="35">
        <f>IF(VLOOKUP(D136,'Antipsychotic Meds'!$A$1:$W$352,16,FALSE) = "*","*",IF(VLOOKUP(D136,'Antipsychotic Meds'!$A$1:$W$352,16,FALSE) = "---","---", VLOOKUP(D136,'Antipsychotic Meds'!$A$1:$W$352,16,FALSE)/100))</f>
        <v>0</v>
      </c>
      <c r="AA136" s="35">
        <f t="shared" si="76"/>
        <v>2.143055E-2</v>
      </c>
      <c r="AB136" s="49" t="str">
        <f t="shared" si="68"/>
        <v>Y</v>
      </c>
      <c r="AC136" s="35">
        <f>IF(VLOOKUP(D136,'Pressure Ulcers'!$A$1:$W$352,10,FALSE) = "*","*",IF(VLOOKUP(D136,'Pressure Ulcers'!$A$1:$W$352,10,FALSE) = "---","---", VLOOKUP(D136,'Pressure Ulcers'!$A$1:$W$352,10,FALSE)/100))</f>
        <v>0.1139241</v>
      </c>
      <c r="AD136" s="35">
        <f>IF(VLOOKUP(D136,'Pressure Ulcers'!$A$1:$W$352,12,FALSE) = "*","*",IF(VLOOKUP(D136,'Pressure Ulcers'!$A$1:$W$352,12,FALSE) = "---","---", VLOOKUP(D136,'Pressure Ulcers'!$A$1:$W$352,12,FALSE)/100))</f>
        <v>8.3333299999999999E-2</v>
      </c>
      <c r="AE136" s="35">
        <f>IF(VLOOKUP(D136,'Pressure Ulcers'!$A$1:$W$352,14,FALSE) = "*","*",IF(VLOOKUP(D136,'Pressure Ulcers'!$A$1:$W$352,14,FALSE) = "---","---", VLOOKUP(D136,'Pressure Ulcers'!$A$1:$W$352,14,FALSE)/100))</f>
        <v>0.1139241</v>
      </c>
      <c r="AF136" s="35">
        <f>IF(VLOOKUP(D136,'Pressure Ulcers'!$A$1:$W$352,16,FALSE) = "*","*",IF(VLOOKUP(D136,'Pressure Ulcers'!$A$1:$W$352,16,FALSE) = "---","---", VLOOKUP(D136,'Pressure Ulcers'!$A$1:$W$352,16,FALSE)/100))</f>
        <v>0.1153846</v>
      </c>
      <c r="AG136" s="35">
        <f t="shared" si="77"/>
        <v>0.106641525</v>
      </c>
      <c r="AH136" s="49" t="str">
        <f t="shared" si="69"/>
        <v>N</v>
      </c>
      <c r="AI136" s="35">
        <f>IF(VLOOKUP(D136,Influenza!$A$1:$W$352,10,FALSE) = "*","*",IF(VLOOKUP(D136,Influenza!$A$1:$W$352,10,FALSE) = "---","---", VLOOKUP(D136,Influenza!$A$1:$W$352,10,FALSE)/100))</f>
        <v>1</v>
      </c>
      <c r="AJ136" s="35">
        <f>IF(VLOOKUP(D136,Influenza!$A$1:$W$352,12,FALSE) = "*","*",IF(VLOOKUP(D136,Influenza!$A$1:$W$352,12,FALSE) = "---","---", VLOOKUP(D136,Influenza!$A$1:$W$352,12,FALSE)/100))</f>
        <v>1</v>
      </c>
      <c r="AK136" s="35">
        <f>IF(VLOOKUP(D136,Influenza!$A$1:$W$352,14,FALSE) = "*","*",IF(VLOOKUP(D136,Influenza!$A$1:$W$352,14,FALSE) = "---","---", VLOOKUP(D136,Influenza!$A$1:$W$352,14,FALSE)/100))</f>
        <v>0.99009901</v>
      </c>
      <c r="AL136" s="35">
        <f>IF(VLOOKUP(D136,Influenza!$A$1:$W$352,16,FALSE) = "*","*",IF(VLOOKUP(D136,Influenza!$A$1:$W$352,16,FALSE) = "---","---", VLOOKUP(D136,Influenza!$A$1:$W$352,16,FALSE)/100))</f>
        <v>0.99009901</v>
      </c>
      <c r="AM136" s="35">
        <f t="shared" si="78"/>
        <v>0.99504950499999989</v>
      </c>
      <c r="AN136" s="49" t="str">
        <f t="shared" si="66"/>
        <v>Y</v>
      </c>
      <c r="AO136" s="35">
        <f>IF(VLOOKUP(D136,'hospitalizations per 1000'!$A$1:$Q$352,10,FALSE) = "*","*",IF(VLOOKUP(D136,'hospitalizations per 1000'!$A$1:$Q$352,10,FALSE) = "---","---", VLOOKUP(D136,'hospitalizations per 1000'!$A$1:$Q$352,10,FALSE)/100))</f>
        <v>2.573201E-2</v>
      </c>
      <c r="AP136" s="43" t="str">
        <f t="shared" si="70"/>
        <v>N</v>
      </c>
      <c r="AQ136" s="50" t="s">
        <v>1570</v>
      </c>
      <c r="AR136" s="50">
        <v>0.86499999999999999</v>
      </c>
      <c r="AS136" s="49" t="str">
        <f t="shared" ref="AS136:AS141" si="79">IF(AR136="NS","NS",IF(AR136&gt;AR$1,"Y","N"))</f>
        <v>Y</v>
      </c>
      <c r="AT136" s="97" t="s">
        <v>1680</v>
      </c>
    </row>
    <row r="137" spans="1:46" s="39" customFormat="1" x14ac:dyDescent="0.3">
      <c r="A137" s="19">
        <f t="shared" si="67"/>
        <v>132</v>
      </c>
      <c r="B137" s="52" t="s">
        <v>366</v>
      </c>
      <c r="C137" s="51"/>
      <c r="D137" s="66">
        <v>315038</v>
      </c>
      <c r="E137" s="59" t="s">
        <v>185</v>
      </c>
      <c r="F137" s="54" t="s">
        <v>1557</v>
      </c>
      <c r="G137" s="54" t="e">
        <f>IF(COUNTIF(#REF!,"SFF Candidate")&gt;=1,"Y",
IF(COUNTIF(#REF!,"SFF")&gt;=1,"Y","N"))</f>
        <v>#REF!</v>
      </c>
      <c r="H137" s="48" t="e">
        <f>IF(OR(#REF!=1,#REF!= 1,#REF!=
1,#REF!= 1,#REF!=
1,#REF!= 1,#REF!=
1,#REF!= 1,#REF!=
1,#REF!= 1,#REF!=
1,#REF!= 1),"Y","N")</f>
        <v>#REF!</v>
      </c>
      <c r="I137" s="48" t="s">
        <v>662</v>
      </c>
      <c r="J137" s="54" t="s">
        <v>1570</v>
      </c>
      <c r="K137" s="35">
        <f>IF(VLOOKUP(D137,'Physically Restrained'!$A$1:$W$352,10,FALSE) = "*","*",IF(VLOOKUP(D137,'Physically Restrained'!$A$1:$W$352,10,FALSE) = "---","---", VLOOKUP(D137,'Physically Restrained'!$A$1:$W$352,10,FALSE)/100))</f>
        <v>0</v>
      </c>
      <c r="L137" s="35">
        <f>IF(VLOOKUP(D137,'Physically Restrained'!$A$1:$W$352,12,FALSE) = "*","*",IF(VLOOKUP(D137,'Physically Restrained'!$A$1:$W$352,12,FALSE) = "---","---", VLOOKUP(D137,'Physically Restrained'!$A$1:$W$352,12,FALSE)/100))</f>
        <v>0</v>
      </c>
      <c r="M137" s="35">
        <f>IF(VLOOKUP(D137,'Physically Restrained'!$A$1:$W$352,14,FALSE) = "*","*",IF(VLOOKUP(D137,'Physically Restrained'!$A$1:$W$352,14,FALSE) = "---","---", VLOOKUP(D137,'Physically Restrained'!$A$1:$W$352,14,FALSE)/100))</f>
        <v>0</v>
      </c>
      <c r="N137" s="35">
        <f>IF(VLOOKUP(D137,'Physically Restrained'!$A$1:$W$352,16,FALSE) = "*","*",IF(VLOOKUP(D137,'Physically Restrained'!$A$1:$W$352,16,FALSE) = "---","---", VLOOKUP(D137,'Physically Restrained'!$A$1:$W$352,16,FALSE)/100))</f>
        <v>0</v>
      </c>
      <c r="O137" s="35">
        <f t="shared" si="74"/>
        <v>0</v>
      </c>
      <c r="P137" s="49" t="str">
        <f t="shared" si="64"/>
        <v>Y</v>
      </c>
      <c r="Q137" s="35">
        <f>IF(VLOOKUP(D137,'Falls with Major Injuries'!$A$1:$W$352,10,FALSE) = "*","*",IF(VLOOKUP(D137,'Falls with Major Injuries'!$A$1:$W$352,10,FALSE) = "---","---", VLOOKUP(D137,'Falls with Major Injuries'!$A$1:$W$352,10,FALSE)/100))</f>
        <v>1.08696E-2</v>
      </c>
      <c r="R137" s="35">
        <f>IF(VLOOKUP(D137,'Falls with Major Injuries'!$A$1:$W$352,12,FALSE) = "*","*",IF(VLOOKUP(D137,'Falls with Major Injuries'!$A$1:$W$352,12,FALSE) = "---","---", VLOOKUP(D137,'Falls with Major Injuries'!$A$1:$W$352,12,FALSE)/100))</f>
        <v>8.6956999999999989E-3</v>
      </c>
      <c r="S137" s="35">
        <f>IF(VLOOKUP(D137,'Falls with Major Injuries'!$A$1:$W$352,14,FALSE) = "*","*",IF(VLOOKUP(D137,'Falls with Major Injuries'!$A$1:$W$352,14,FALSE) = "---","---", VLOOKUP(D137,'Falls with Major Injuries'!$A$1:$W$352,14,FALSE)/100))</f>
        <v>0</v>
      </c>
      <c r="T137" s="35">
        <f>IF(VLOOKUP(D137,'Falls with Major Injuries'!$A$1:$W$352,16,FALSE) = "*","*",IF(VLOOKUP(D137,'Falls with Major Injuries'!$A$1:$W$352,16,FALSE) = "---","---", VLOOKUP(D137,'Falls with Major Injuries'!$A$1:$W$352,16,FALSE)/100))</f>
        <v>0</v>
      </c>
      <c r="U137" s="35">
        <f t="shared" si="75"/>
        <v>4.8913250000000002E-3</v>
      </c>
      <c r="V137" s="49" t="str">
        <f t="shared" si="65"/>
        <v>Y</v>
      </c>
      <c r="W137" s="35">
        <f>IF(VLOOKUP(D137,'Antipsychotic Meds'!$A$1:$W$352,10,FALSE) = "*","*",IF(VLOOKUP(D137,'Antipsychotic Meds'!$A$1:$W$352,10,FALSE) = "---","---", VLOOKUP(D137,'Antipsychotic Meds'!$A$1:$W$352,10,FALSE)/100))</f>
        <v>0.1153846</v>
      </c>
      <c r="X137" s="35">
        <f>IF(VLOOKUP(D137,'Antipsychotic Meds'!$A$1:$W$352,12,FALSE) = "*","*",IF(VLOOKUP(D137,'Antipsychotic Meds'!$A$1:$W$352,12,FALSE) = "---","---", VLOOKUP(D137,'Antipsychotic Meds'!$A$1:$W$352,12,FALSE)/100))</f>
        <v>7.0707099999999995E-2</v>
      </c>
      <c r="Y137" s="35">
        <f>IF(VLOOKUP(D137,'Antipsychotic Meds'!$A$1:$W$352,14,FALSE) = "*","*",IF(VLOOKUP(D137,'Antipsychotic Meds'!$A$1:$W$352,14,FALSE) = "---","---", VLOOKUP(D137,'Antipsychotic Meds'!$A$1:$W$352,14,FALSE)/100))</f>
        <v>0.05</v>
      </c>
      <c r="Z137" s="35">
        <f>IF(VLOOKUP(D137,'Antipsychotic Meds'!$A$1:$W$352,16,FALSE) = "*","*",IF(VLOOKUP(D137,'Antipsychotic Meds'!$A$1:$W$352,16,FALSE) = "---","---", VLOOKUP(D137,'Antipsychotic Meds'!$A$1:$W$352,16,FALSE)/100))</f>
        <v>8.4905700000000001E-2</v>
      </c>
      <c r="AA137" s="35">
        <f t="shared" si="76"/>
        <v>8.0249349999999997E-2</v>
      </c>
      <c r="AB137" s="49" t="str">
        <f t="shared" si="68"/>
        <v>Y</v>
      </c>
      <c r="AC137" s="35">
        <f>IF(VLOOKUP(D137,'Pressure Ulcers'!$A$1:$W$352,10,FALSE) = "*","*",IF(VLOOKUP(D137,'Pressure Ulcers'!$A$1:$W$352,10,FALSE) = "---","---", VLOOKUP(D137,'Pressure Ulcers'!$A$1:$W$352,10,FALSE)/100))</f>
        <v>0.14492749999999999</v>
      </c>
      <c r="AD137" s="35">
        <f>IF(VLOOKUP(D137,'Pressure Ulcers'!$A$1:$W$352,12,FALSE) = "*","*",IF(VLOOKUP(D137,'Pressure Ulcers'!$A$1:$W$352,12,FALSE) = "---","---", VLOOKUP(D137,'Pressure Ulcers'!$A$1:$W$352,12,FALSE)/100))</f>
        <v>0.1363636</v>
      </c>
      <c r="AE137" s="35">
        <f>IF(VLOOKUP(D137,'Pressure Ulcers'!$A$1:$W$352,14,FALSE) = "*","*",IF(VLOOKUP(D137,'Pressure Ulcers'!$A$1:$W$352,14,FALSE) = "---","---", VLOOKUP(D137,'Pressure Ulcers'!$A$1:$W$352,14,FALSE)/100))</f>
        <v>0.13333329999999999</v>
      </c>
      <c r="AF137" s="35">
        <f>IF(VLOOKUP(D137,'Pressure Ulcers'!$A$1:$W$352,16,FALSE) = "*","*",IF(VLOOKUP(D137,'Pressure Ulcers'!$A$1:$W$352,16,FALSE) = "---","---", VLOOKUP(D137,'Pressure Ulcers'!$A$1:$W$352,16,FALSE)/100))</f>
        <v>0.1</v>
      </c>
      <c r="AG137" s="35">
        <f t="shared" si="77"/>
        <v>0.1286561</v>
      </c>
      <c r="AH137" s="49" t="str">
        <f t="shared" si="69"/>
        <v>N</v>
      </c>
      <c r="AI137" s="35">
        <f>IF(VLOOKUP(D137,Influenza!$A$1:$W$352,10,FALSE) = "*","*",IF(VLOOKUP(D137,Influenza!$A$1:$W$352,10,FALSE) = "---","---", VLOOKUP(D137,Influenza!$A$1:$W$352,10,FALSE)/100))</f>
        <v>1</v>
      </c>
      <c r="AJ137" s="35">
        <f>IF(VLOOKUP(D137,Influenza!$A$1:$W$352,12,FALSE) = "*","*",IF(VLOOKUP(D137,Influenza!$A$1:$W$352,12,FALSE) = "---","---", VLOOKUP(D137,Influenza!$A$1:$W$352,12,FALSE)/100))</f>
        <v>1</v>
      </c>
      <c r="AK137" s="35">
        <f>IF(VLOOKUP(D137,Influenza!$A$1:$W$352,14,FALSE) = "*","*",IF(VLOOKUP(D137,Influenza!$A$1:$W$352,14,FALSE) = "---","---", VLOOKUP(D137,Influenza!$A$1:$W$352,14,FALSE)/100))</f>
        <v>0.94736841999999999</v>
      </c>
      <c r="AL137" s="35">
        <f>IF(VLOOKUP(D137,Influenza!$A$1:$W$352,16,FALSE) = "*","*",IF(VLOOKUP(D137,Influenza!$A$1:$W$352,16,FALSE) = "---","---", VLOOKUP(D137,Influenza!$A$1:$W$352,16,FALSE)/100))</f>
        <v>0.94736841999999999</v>
      </c>
      <c r="AM137" s="35">
        <f t="shared" si="78"/>
        <v>0.97368421000000005</v>
      </c>
      <c r="AN137" s="49" t="str">
        <f t="shared" si="66"/>
        <v>Y</v>
      </c>
      <c r="AO137" s="35">
        <f>IF(VLOOKUP(D137,'hospitalizations per 1000'!$A$1:$Q$352,10,FALSE) = "*","*",IF(VLOOKUP(D137,'hospitalizations per 1000'!$A$1:$Q$352,10,FALSE) = "---","---", VLOOKUP(D137,'hospitalizations per 1000'!$A$1:$Q$352,10,FALSE)/100))</f>
        <v>1.3149349999999999E-2</v>
      </c>
      <c r="AP137" s="43" t="str">
        <f t="shared" si="70"/>
        <v>Y</v>
      </c>
      <c r="AQ137" s="50" t="s">
        <v>1570</v>
      </c>
      <c r="AR137" s="50">
        <v>0.81</v>
      </c>
      <c r="AS137" s="49" t="str">
        <f t="shared" si="79"/>
        <v>Y</v>
      </c>
      <c r="AT137" s="97">
        <f>COUNTIF($P137:$AS137,"=Y")</f>
        <v>6</v>
      </c>
    </row>
    <row r="138" spans="1:46" x14ac:dyDescent="0.3">
      <c r="A138" s="19">
        <f t="shared" si="67"/>
        <v>133</v>
      </c>
      <c r="B138" s="52" t="s">
        <v>367</v>
      </c>
      <c r="C138" s="51"/>
      <c r="D138" s="66">
        <v>315219</v>
      </c>
      <c r="E138" s="70">
        <v>848581</v>
      </c>
      <c r="F138" s="54" t="s">
        <v>1557</v>
      </c>
      <c r="G138" s="54" t="e">
        <f>IF(COUNTIF(#REF!,"SFF Candidate")&gt;=1,"Y",
IF(COUNTIF(#REF!,"SFF")&gt;=1,"Y","N"))</f>
        <v>#REF!</v>
      </c>
      <c r="H138" s="48" t="e">
        <f>IF(OR(#REF!=1,#REF!= 1,#REF!=
1,#REF!= 1,#REF!=
1,#REF!= 1,#REF!=
1,#REF!= 1,#REF!=
1,#REF!= 1,#REF!=
1,#REF!= 1),"Y","N")</f>
        <v>#REF!</v>
      </c>
      <c r="I138" s="48" t="s">
        <v>662</v>
      </c>
      <c r="J138" s="54" t="s">
        <v>1571</v>
      </c>
      <c r="K138" s="35">
        <f>IF(VLOOKUP(D138,'Physically Restrained'!$A$1:$W$352,10,FALSE) = "*","*",IF(VLOOKUP(D138,'Physically Restrained'!$A$1:$W$352,10,FALSE) = "---","---", VLOOKUP(D138,'Physically Restrained'!$A$1:$W$352,10,FALSE)/100))</f>
        <v>0</v>
      </c>
      <c r="L138" s="35">
        <f>IF(VLOOKUP(D138,'Physically Restrained'!$A$1:$W$352,12,FALSE) = "*","*",IF(VLOOKUP(D138,'Physically Restrained'!$A$1:$W$352,12,FALSE) = "---","---", VLOOKUP(D138,'Physically Restrained'!$A$1:$W$352,12,FALSE)/100))</f>
        <v>0</v>
      </c>
      <c r="M138" s="35">
        <f>IF(VLOOKUP(D138,'Physically Restrained'!$A$1:$W$352,14,FALSE) = "*","*",IF(VLOOKUP(D138,'Physically Restrained'!$A$1:$W$352,14,FALSE) = "---","---", VLOOKUP(D138,'Physically Restrained'!$A$1:$W$352,14,FALSE)/100))</f>
        <v>0</v>
      </c>
      <c r="N138" s="35">
        <f>IF(VLOOKUP(D138,'Physically Restrained'!$A$1:$W$352,16,FALSE) = "*","*",IF(VLOOKUP(D138,'Physically Restrained'!$A$1:$W$352,16,FALSE) = "---","---", VLOOKUP(D138,'Physically Restrained'!$A$1:$W$352,16,FALSE)/100))</f>
        <v>0</v>
      </c>
      <c r="O138" s="35">
        <f t="shared" si="74"/>
        <v>0</v>
      </c>
      <c r="P138" s="49" t="str">
        <f t="shared" si="64"/>
        <v>Y</v>
      </c>
      <c r="Q138" s="35">
        <f>IF(VLOOKUP(D138,'Falls with Major Injuries'!$A$1:$W$352,10,FALSE) = "*","*",IF(VLOOKUP(D138,'Falls with Major Injuries'!$A$1:$W$352,10,FALSE) = "---","---", VLOOKUP(D138,'Falls with Major Injuries'!$A$1:$W$352,10,FALSE)/100))</f>
        <v>1.7391300000000002E-2</v>
      </c>
      <c r="R138" s="35">
        <f>IF(VLOOKUP(D138,'Falls with Major Injuries'!$A$1:$W$352,12,FALSE) = "*","*",IF(VLOOKUP(D138,'Falls with Major Injuries'!$A$1:$W$352,12,FALSE) = "---","---", VLOOKUP(D138,'Falls with Major Injuries'!$A$1:$W$352,12,FALSE)/100))</f>
        <v>1.9047600000000001E-2</v>
      </c>
      <c r="S138" s="35">
        <f>IF(VLOOKUP(D138,'Falls with Major Injuries'!$A$1:$W$352,14,FALSE) = "*","*",IF(VLOOKUP(D138,'Falls with Major Injuries'!$A$1:$W$352,14,FALSE) = "---","---", VLOOKUP(D138,'Falls with Major Injuries'!$A$1:$W$352,14,FALSE)/100))</f>
        <v>9.9010000000000001E-3</v>
      </c>
      <c r="T138" s="35">
        <f>IF(VLOOKUP(D138,'Falls with Major Injuries'!$A$1:$W$352,16,FALSE) = "*","*",IF(VLOOKUP(D138,'Falls with Major Injuries'!$A$1:$W$352,16,FALSE) = "---","---", VLOOKUP(D138,'Falls with Major Injuries'!$A$1:$W$352,16,FALSE)/100))</f>
        <v>9.7087000000000007E-3</v>
      </c>
      <c r="U138" s="35">
        <f t="shared" si="75"/>
        <v>1.4012150000000001E-2</v>
      </c>
      <c r="V138" s="49" t="str">
        <f t="shared" si="65"/>
        <v>Y</v>
      </c>
      <c r="W138" s="35">
        <f>IF(VLOOKUP(D138,'Antipsychotic Meds'!$A$1:$W$352,10,FALSE) = "*","*",IF(VLOOKUP(D138,'Antipsychotic Meds'!$A$1:$W$352,10,FALSE) = "---","---", VLOOKUP(D138,'Antipsychotic Meds'!$A$1:$W$352,10,FALSE)/100))</f>
        <v>0.17475729999999998</v>
      </c>
      <c r="X138" s="35">
        <f>IF(VLOOKUP(D138,'Antipsychotic Meds'!$A$1:$W$352,12,FALSE) = "*","*",IF(VLOOKUP(D138,'Antipsychotic Meds'!$A$1:$W$352,12,FALSE) = "---","---", VLOOKUP(D138,'Antipsychotic Meds'!$A$1:$W$352,12,FALSE)/100))</f>
        <v>0.21875</v>
      </c>
      <c r="Y138" s="35">
        <f>IF(VLOOKUP(D138,'Antipsychotic Meds'!$A$1:$W$352,14,FALSE) = "*","*",IF(VLOOKUP(D138,'Antipsychotic Meds'!$A$1:$W$352,14,FALSE) = "---","---", VLOOKUP(D138,'Antipsychotic Meds'!$A$1:$W$352,14,FALSE)/100))</f>
        <v>0.18681319999999998</v>
      </c>
      <c r="Z138" s="35">
        <f>IF(VLOOKUP(D138,'Antipsychotic Meds'!$A$1:$W$352,16,FALSE) = "*","*",IF(VLOOKUP(D138,'Antipsychotic Meds'!$A$1:$W$352,16,FALSE) = "---","---", VLOOKUP(D138,'Antipsychotic Meds'!$A$1:$W$352,16,FALSE)/100))</f>
        <v>0.17391300000000001</v>
      </c>
      <c r="AA138" s="35">
        <f t="shared" si="76"/>
        <v>0.188558375</v>
      </c>
      <c r="AB138" s="49" t="str">
        <f t="shared" si="68"/>
        <v>N</v>
      </c>
      <c r="AC138" s="35">
        <f>IF(VLOOKUP(D138,'Pressure Ulcers'!$A$1:$W$352,10,FALSE) = "*","*",IF(VLOOKUP(D138,'Pressure Ulcers'!$A$1:$W$352,10,FALSE) = "---","---", VLOOKUP(D138,'Pressure Ulcers'!$A$1:$W$352,10,FALSE)/100))</f>
        <v>8.2191799999999995E-2</v>
      </c>
      <c r="AD138" s="35">
        <f>IF(VLOOKUP(D138,'Pressure Ulcers'!$A$1:$W$352,12,FALSE) = "*","*",IF(VLOOKUP(D138,'Pressure Ulcers'!$A$1:$W$352,12,FALSE) = "---","---", VLOOKUP(D138,'Pressure Ulcers'!$A$1:$W$352,12,FALSE)/100))</f>
        <v>8.6206900000000003E-2</v>
      </c>
      <c r="AE138" s="35">
        <f>IF(VLOOKUP(D138,'Pressure Ulcers'!$A$1:$W$352,14,FALSE) = "*","*",IF(VLOOKUP(D138,'Pressure Ulcers'!$A$1:$W$352,14,FALSE) = "---","---", VLOOKUP(D138,'Pressure Ulcers'!$A$1:$W$352,14,FALSE)/100))</f>
        <v>7.407409999999999E-2</v>
      </c>
      <c r="AF138" s="35">
        <f>IF(VLOOKUP(D138,'Pressure Ulcers'!$A$1:$W$352,16,FALSE) = "*","*",IF(VLOOKUP(D138,'Pressure Ulcers'!$A$1:$W$352,16,FALSE) = "---","---", VLOOKUP(D138,'Pressure Ulcers'!$A$1:$W$352,16,FALSE)/100))</f>
        <v>0.1</v>
      </c>
      <c r="AG138" s="35">
        <f t="shared" si="77"/>
        <v>8.5618200000000005E-2</v>
      </c>
      <c r="AH138" s="49" t="str">
        <f t="shared" si="69"/>
        <v>N</v>
      </c>
      <c r="AI138" s="35">
        <f>IF(VLOOKUP(D138,Influenza!$A$1:$W$352,10,FALSE) = "*","*",IF(VLOOKUP(D138,Influenza!$A$1:$W$352,10,FALSE) = "---","---", VLOOKUP(D138,Influenza!$A$1:$W$352,10,FALSE)/100))</f>
        <v>0.82677164999999997</v>
      </c>
      <c r="AJ138" s="35">
        <f>IF(VLOOKUP(D138,Influenza!$A$1:$W$352,12,FALSE) = "*","*",IF(VLOOKUP(D138,Influenza!$A$1:$W$352,12,FALSE) = "---","---", VLOOKUP(D138,Influenza!$A$1:$W$352,12,FALSE)/100))</f>
        <v>0.82677164999999997</v>
      </c>
      <c r="AK138" s="35">
        <f>IF(VLOOKUP(D138,Influenza!$A$1:$W$352,14,FALSE) = "*","*",IF(VLOOKUP(D138,Influenza!$A$1:$W$352,14,FALSE) = "---","---", VLOOKUP(D138,Influenza!$A$1:$W$352,14,FALSE)/100))</f>
        <v>0.91818181999999993</v>
      </c>
      <c r="AL138" s="35">
        <f>IF(VLOOKUP(D138,Influenza!$A$1:$W$352,16,FALSE) = "*","*",IF(VLOOKUP(D138,Influenza!$A$1:$W$352,16,FALSE) = "---","---", VLOOKUP(D138,Influenza!$A$1:$W$352,16,FALSE)/100))</f>
        <v>0.91818181999999993</v>
      </c>
      <c r="AM138" s="35">
        <f t="shared" si="78"/>
        <v>0.872476735</v>
      </c>
      <c r="AN138" s="49" t="str">
        <f t="shared" si="66"/>
        <v>N</v>
      </c>
      <c r="AO138" s="35">
        <f>IF(VLOOKUP(D138,'hospitalizations per 1000'!$A$1:$Q$352,10,FALSE) = "*","*",IF(VLOOKUP(D138,'hospitalizations per 1000'!$A$1:$Q$352,10,FALSE) = "---","---", VLOOKUP(D138,'hospitalizations per 1000'!$A$1:$Q$352,10,FALSE)/100))</f>
        <v>2.3660389999999996E-2</v>
      </c>
      <c r="AP138" s="43" t="str">
        <f t="shared" si="70"/>
        <v>N</v>
      </c>
      <c r="AQ138" s="50" t="s">
        <v>1570</v>
      </c>
      <c r="AR138" s="50">
        <v>0.78</v>
      </c>
      <c r="AS138" s="49" t="str">
        <f t="shared" si="79"/>
        <v>Y</v>
      </c>
      <c r="AT138" s="97" t="s">
        <v>1680</v>
      </c>
    </row>
    <row r="139" spans="1:46" x14ac:dyDescent="0.3">
      <c r="A139" s="19">
        <f t="shared" si="67"/>
        <v>134</v>
      </c>
      <c r="B139" s="52" t="s">
        <v>368</v>
      </c>
      <c r="C139" s="51"/>
      <c r="D139" s="66">
        <v>315122</v>
      </c>
      <c r="E139" s="70">
        <v>808652</v>
      </c>
      <c r="F139" s="54" t="s">
        <v>1557</v>
      </c>
      <c r="G139" s="54" t="e">
        <f>IF(COUNTIF(#REF!,"SFF Candidate")&gt;=1,"Y",
IF(COUNTIF(#REF!,"SFF")&gt;=1,"Y","N"))</f>
        <v>#REF!</v>
      </c>
      <c r="H139" s="48" t="e">
        <f>IF(OR(#REF!=1,#REF!= 1,#REF!=
1,#REF!= 1,#REF!=
1,#REF!= 1,#REF!=
1,#REF!= 1,#REF!=
1,#REF!= 1,#REF!=
1,#REF!= 1),"Y","N")</f>
        <v>#REF!</v>
      </c>
      <c r="I139" s="48" t="s">
        <v>662</v>
      </c>
      <c r="J139" s="54" t="s">
        <v>1570</v>
      </c>
      <c r="K139" s="35">
        <f>IF(VLOOKUP(D139,'Physically Restrained'!$A$1:$W$352,10,FALSE) = "*","*",IF(VLOOKUP(D139,'Physically Restrained'!$A$1:$W$352,10,FALSE) = "---","---", VLOOKUP(D139,'Physically Restrained'!$A$1:$W$352,10,FALSE)/100))</f>
        <v>0</v>
      </c>
      <c r="L139" s="35">
        <f>IF(VLOOKUP(D139,'Physically Restrained'!$A$1:$W$352,12,FALSE) = "*","*",IF(VLOOKUP(D139,'Physically Restrained'!$A$1:$W$352,12,FALSE) = "---","---", VLOOKUP(D139,'Physically Restrained'!$A$1:$W$352,12,FALSE)/100))</f>
        <v>0</v>
      </c>
      <c r="M139" s="35">
        <f>IF(VLOOKUP(D139,'Physically Restrained'!$A$1:$W$352,14,FALSE) = "*","*",IF(VLOOKUP(D139,'Physically Restrained'!$A$1:$W$352,14,FALSE) = "---","---", VLOOKUP(D139,'Physically Restrained'!$A$1:$W$352,14,FALSE)/100))</f>
        <v>0</v>
      </c>
      <c r="N139" s="35">
        <f>IF(VLOOKUP(D139,'Physically Restrained'!$A$1:$W$352,16,FALSE) = "*","*",IF(VLOOKUP(D139,'Physically Restrained'!$A$1:$W$352,16,FALSE) = "---","---", VLOOKUP(D139,'Physically Restrained'!$A$1:$W$352,16,FALSE)/100))</f>
        <v>0</v>
      </c>
      <c r="O139" s="35">
        <f t="shared" si="74"/>
        <v>0</v>
      </c>
      <c r="P139" s="49" t="str">
        <f t="shared" ref="P139:P141" si="80">IF(O139="*","*",IF(O139="---","---",IF(O139&lt;O$1,"Y","N")))</f>
        <v>Y</v>
      </c>
      <c r="Q139" s="35">
        <f>IF(VLOOKUP(D139,'Falls with Major Injuries'!$A$1:$W$352,10,FALSE) = "*","*",IF(VLOOKUP(D139,'Falls with Major Injuries'!$A$1:$W$352,10,FALSE) = "---","---", VLOOKUP(D139,'Falls with Major Injuries'!$A$1:$W$352,10,FALSE)/100))</f>
        <v>9.090899999999999E-3</v>
      </c>
      <c r="R139" s="35">
        <f>IF(VLOOKUP(D139,'Falls with Major Injuries'!$A$1:$W$352,12,FALSE) = "*","*",IF(VLOOKUP(D139,'Falls with Major Injuries'!$A$1:$W$352,12,FALSE) = "---","---", VLOOKUP(D139,'Falls with Major Injuries'!$A$1:$W$352,12,FALSE)/100))</f>
        <v>6.3693999999999999E-3</v>
      </c>
      <c r="S139" s="35">
        <f>IF(VLOOKUP(D139,'Falls with Major Injuries'!$A$1:$W$352,14,FALSE) = "*","*",IF(VLOOKUP(D139,'Falls with Major Injuries'!$A$1:$W$352,14,FALSE) = "---","---", VLOOKUP(D139,'Falls with Major Injuries'!$A$1:$W$352,14,FALSE)/100))</f>
        <v>1.3513500000000001E-2</v>
      </c>
      <c r="T139" s="35">
        <f>IF(VLOOKUP(D139,'Falls with Major Injuries'!$A$1:$W$352,16,FALSE) = "*","*",IF(VLOOKUP(D139,'Falls with Major Injuries'!$A$1:$W$352,16,FALSE) = "---","---", VLOOKUP(D139,'Falls with Major Injuries'!$A$1:$W$352,16,FALSE)/100))</f>
        <v>2.0689700000000002E-2</v>
      </c>
      <c r="U139" s="35">
        <f t="shared" si="75"/>
        <v>1.2415875E-2</v>
      </c>
      <c r="V139" s="49" t="str">
        <f t="shared" ref="V139:V141" si="81">IF(U139="*","*",IF(U139="---","---",IF(U139&lt;U$1,"Y","N")))</f>
        <v>Y</v>
      </c>
      <c r="W139" s="35">
        <f>IF(VLOOKUP(D139,'Antipsychotic Meds'!$A$1:$W$352,10,FALSE) = "*","*",IF(VLOOKUP(D139,'Antipsychotic Meds'!$A$1:$W$352,10,FALSE) = "---","---", VLOOKUP(D139,'Antipsychotic Meds'!$A$1:$W$352,10,FALSE)/100))</f>
        <v>0.14141410000000001</v>
      </c>
      <c r="X139" s="35">
        <f>IF(VLOOKUP(D139,'Antipsychotic Meds'!$A$1:$W$352,12,FALSE) = "*","*",IF(VLOOKUP(D139,'Antipsychotic Meds'!$A$1:$W$352,12,FALSE) = "---","---", VLOOKUP(D139,'Antipsychotic Meds'!$A$1:$W$352,12,FALSE)/100))</f>
        <v>0.1408451</v>
      </c>
      <c r="Y139" s="35">
        <f>IF(VLOOKUP(D139,'Antipsychotic Meds'!$A$1:$W$352,14,FALSE) = "*","*",IF(VLOOKUP(D139,'Antipsychotic Meds'!$A$1:$W$352,14,FALSE) = "---","---", VLOOKUP(D139,'Antipsychotic Meds'!$A$1:$W$352,14,FALSE)/100))</f>
        <v>0.14285709999999999</v>
      </c>
      <c r="Z139" s="35">
        <f>IF(VLOOKUP(D139,'Antipsychotic Meds'!$A$1:$W$352,16,FALSE) = "*","*",IF(VLOOKUP(D139,'Antipsychotic Meds'!$A$1:$W$352,16,FALSE) = "---","---", VLOOKUP(D139,'Antipsychotic Meds'!$A$1:$W$352,16,FALSE)/100))</f>
        <v>0.13740460000000002</v>
      </c>
      <c r="AA139" s="35">
        <f t="shared" si="76"/>
        <v>0.140630225</v>
      </c>
      <c r="AB139" s="49" t="str">
        <f t="shared" si="68"/>
        <v>N</v>
      </c>
      <c r="AC139" s="35">
        <f>IF(VLOOKUP(D139,'Pressure Ulcers'!$A$1:$W$352,10,FALSE) = "*","*",IF(VLOOKUP(D139,'Pressure Ulcers'!$A$1:$W$352,10,FALSE) = "---","---", VLOOKUP(D139,'Pressure Ulcers'!$A$1:$W$352,10,FALSE)/100))</f>
        <v>0.23456790000000002</v>
      </c>
      <c r="AD139" s="35">
        <f>IF(VLOOKUP(D139,'Pressure Ulcers'!$A$1:$W$352,12,FALSE) = "*","*",IF(VLOOKUP(D139,'Pressure Ulcers'!$A$1:$W$352,12,FALSE) = "---","---", VLOOKUP(D139,'Pressure Ulcers'!$A$1:$W$352,12,FALSE)/100))</f>
        <v>0.1754386</v>
      </c>
      <c r="AE139" s="35">
        <f>IF(VLOOKUP(D139,'Pressure Ulcers'!$A$1:$W$352,14,FALSE) = "*","*",IF(VLOOKUP(D139,'Pressure Ulcers'!$A$1:$W$352,14,FALSE) = "---","---", VLOOKUP(D139,'Pressure Ulcers'!$A$1:$W$352,14,FALSE)/100))</f>
        <v>0.1071429</v>
      </c>
      <c r="AF139" s="35">
        <f>IF(VLOOKUP(D139,'Pressure Ulcers'!$A$1:$W$352,16,FALSE) = "*","*",IF(VLOOKUP(D139,'Pressure Ulcers'!$A$1:$W$352,16,FALSE) = "---","---", VLOOKUP(D139,'Pressure Ulcers'!$A$1:$W$352,16,FALSE)/100))</f>
        <v>9.9099099999999996E-2</v>
      </c>
      <c r="AG139" s="35">
        <f t="shared" si="77"/>
        <v>0.15406212500000002</v>
      </c>
      <c r="AH139" s="49" t="str">
        <f t="shared" si="69"/>
        <v>N</v>
      </c>
      <c r="AI139" s="35">
        <f>IF(VLOOKUP(D139,Influenza!$A$1:$W$352,10,FALSE) = "*","*",IF(VLOOKUP(D139,Influenza!$A$1:$W$352,10,FALSE) = "---","---", VLOOKUP(D139,Influenza!$A$1:$W$352,10,FALSE)/100))</f>
        <v>0.99130435000000006</v>
      </c>
      <c r="AJ139" s="35">
        <f>IF(VLOOKUP(D139,Influenza!$A$1:$W$352,12,FALSE) = "*","*",IF(VLOOKUP(D139,Influenza!$A$1:$W$352,12,FALSE) = "---","---", VLOOKUP(D139,Influenza!$A$1:$W$352,12,FALSE)/100))</f>
        <v>0.99130435000000006</v>
      </c>
      <c r="AK139" s="35">
        <f>IF(VLOOKUP(D139,Influenza!$A$1:$W$352,14,FALSE) = "*","*",IF(VLOOKUP(D139,Influenza!$A$1:$W$352,14,FALSE) = "---","---", VLOOKUP(D139,Influenza!$A$1:$W$352,14,FALSE)/100))</f>
        <v>0.90243902000000009</v>
      </c>
      <c r="AL139" s="35">
        <f>IF(VLOOKUP(D139,Influenza!$A$1:$W$352,16,FALSE) = "*","*",IF(VLOOKUP(D139,Influenza!$A$1:$W$352,16,FALSE) = "---","---", VLOOKUP(D139,Influenza!$A$1:$W$352,16,FALSE)/100))</f>
        <v>0.90243902000000009</v>
      </c>
      <c r="AM139" s="35">
        <f t="shared" si="78"/>
        <v>0.94687168500000007</v>
      </c>
      <c r="AN139" s="49" t="str">
        <f t="shared" ref="AN139:AN141" si="82">IF(AM139="*","*",IF(AM139="---","---",IF(AM139&gt;AM$1,"Y","N")))</f>
        <v>N</v>
      </c>
      <c r="AO139" s="35">
        <f>IF(VLOOKUP(D139,'hospitalizations per 1000'!$A$1:$Q$352,10,FALSE) = "*","*",IF(VLOOKUP(D139,'hospitalizations per 1000'!$A$1:$Q$352,10,FALSE) = "---","---", VLOOKUP(D139,'hospitalizations per 1000'!$A$1:$Q$352,10,FALSE)/100))</f>
        <v>5.7659400000000006E-3</v>
      </c>
      <c r="AP139" s="43" t="str">
        <f t="shared" si="70"/>
        <v>Y</v>
      </c>
      <c r="AQ139" s="50" t="s">
        <v>1570</v>
      </c>
      <c r="AR139" s="50">
        <v>0.77</v>
      </c>
      <c r="AS139" s="49" t="str">
        <f t="shared" si="79"/>
        <v>Y</v>
      </c>
      <c r="AT139" s="97">
        <f>COUNTIF($P139:$AS139,"=Y")</f>
        <v>4</v>
      </c>
    </row>
    <row r="140" spans="1:46" x14ac:dyDescent="0.3">
      <c r="A140" s="19">
        <f t="shared" si="67"/>
        <v>135</v>
      </c>
      <c r="B140" s="52" t="s">
        <v>1590</v>
      </c>
      <c r="C140" s="51"/>
      <c r="D140" s="66">
        <v>315122</v>
      </c>
      <c r="E140" s="69" t="s">
        <v>1628</v>
      </c>
      <c r="F140" s="54" t="s">
        <v>1557</v>
      </c>
      <c r="G140" s="54" t="e">
        <f>IF(COUNTIF(#REF!,"SFF Candidate")&gt;=1,"Y",
IF(COUNTIF(#REF!,"SFF")&gt;=1,"Y","N"))</f>
        <v>#REF!</v>
      </c>
      <c r="H140" s="48" t="e">
        <f>IF(OR(#REF!=1,#REF!= 1,#REF!=
1,#REF!= 1,#REF!=
1,#REF!= 1,#REF!=
1,#REF!= 1,#REF!=
1,#REF!= 1,#REF!=
1,#REF!= 1),"Y","N")</f>
        <v>#REF!</v>
      </c>
      <c r="I140" s="48" t="s">
        <v>662</v>
      </c>
      <c r="J140" s="95" t="s">
        <v>1570</v>
      </c>
      <c r="K140" s="35">
        <f>IF(VLOOKUP(D140,'Physically Restrained'!$A$1:$W$352,10,FALSE) = "*","*",IF(VLOOKUP(D140,'Physically Restrained'!$A$1:$W$352,10,FALSE) = "---","---", VLOOKUP(D140,'Physically Restrained'!$A$1:$W$352,10,FALSE)/100))</f>
        <v>0</v>
      </c>
      <c r="L140" s="35">
        <f>IF(VLOOKUP(D140,'Physically Restrained'!$A$1:$W$352,12,FALSE) = "*","*",IF(VLOOKUP(D140,'Physically Restrained'!$A$1:$W$352,12,FALSE) = "---","---", VLOOKUP(D140,'Physically Restrained'!$A$1:$W$352,12,FALSE)/100))</f>
        <v>0</v>
      </c>
      <c r="M140" s="35">
        <f>IF(VLOOKUP(D140,'Physically Restrained'!$A$1:$W$352,14,FALSE) = "*","*",IF(VLOOKUP(D140,'Physically Restrained'!$A$1:$W$352,14,FALSE) = "---","---", VLOOKUP(D140,'Physically Restrained'!$A$1:$W$352,14,FALSE)/100))</f>
        <v>0</v>
      </c>
      <c r="N140" s="35">
        <f>IF(VLOOKUP(D140,'Physically Restrained'!$A$1:$W$352,16,FALSE) = "*","*",IF(VLOOKUP(D140,'Physically Restrained'!$A$1:$W$352,16,FALSE) = "---","---", VLOOKUP(D140,'Physically Restrained'!$A$1:$W$352,16,FALSE)/100))</f>
        <v>0</v>
      </c>
      <c r="O140" s="35">
        <f t="shared" si="74"/>
        <v>0</v>
      </c>
      <c r="P140" s="49" t="str">
        <f t="shared" si="80"/>
        <v>Y</v>
      </c>
      <c r="Q140" s="35">
        <f>IF(VLOOKUP(D140,'Falls with Major Injuries'!$A$1:$W$352,10,FALSE) = "*","*",IF(VLOOKUP(D140,'Falls with Major Injuries'!$A$1:$W$352,10,FALSE) = "---","---", VLOOKUP(D140,'Falls with Major Injuries'!$A$1:$W$352,10,FALSE)/100))</f>
        <v>9.090899999999999E-3</v>
      </c>
      <c r="R140" s="35">
        <f>IF(VLOOKUP(D140,'Falls with Major Injuries'!$A$1:$W$352,12,FALSE) = "*","*",IF(VLOOKUP(D140,'Falls with Major Injuries'!$A$1:$W$352,12,FALSE) = "---","---", VLOOKUP(D140,'Falls with Major Injuries'!$A$1:$W$352,12,FALSE)/100))</f>
        <v>6.3693999999999999E-3</v>
      </c>
      <c r="S140" s="35">
        <f>IF(VLOOKUP(D140,'Falls with Major Injuries'!$A$1:$W$352,14,FALSE) = "*","*",IF(VLOOKUP(D140,'Falls with Major Injuries'!$A$1:$W$352,14,FALSE) = "---","---", VLOOKUP(D140,'Falls with Major Injuries'!$A$1:$W$352,14,FALSE)/100))</f>
        <v>1.3513500000000001E-2</v>
      </c>
      <c r="T140" s="35">
        <f>IF(VLOOKUP(D140,'Falls with Major Injuries'!$A$1:$W$352,16,FALSE) = "*","*",IF(VLOOKUP(D140,'Falls with Major Injuries'!$A$1:$W$352,16,FALSE) = "---","---", VLOOKUP(D140,'Falls with Major Injuries'!$A$1:$W$352,16,FALSE)/100))</f>
        <v>2.0689700000000002E-2</v>
      </c>
      <c r="U140" s="35">
        <f t="shared" si="75"/>
        <v>1.2415875E-2</v>
      </c>
      <c r="V140" s="49" t="str">
        <f t="shared" si="81"/>
        <v>Y</v>
      </c>
      <c r="W140" s="35">
        <f>IF(VLOOKUP(D140,'Antipsychotic Meds'!$A$1:$W$352,10,FALSE) = "*","*",IF(VLOOKUP(D140,'Antipsychotic Meds'!$A$1:$W$352,10,FALSE) = "---","---", VLOOKUP(D140,'Antipsychotic Meds'!$A$1:$W$352,10,FALSE)/100))</f>
        <v>0.14141410000000001</v>
      </c>
      <c r="X140" s="35">
        <f>IF(VLOOKUP(D140,'Antipsychotic Meds'!$A$1:$W$352,12,FALSE) = "*","*",IF(VLOOKUP(D140,'Antipsychotic Meds'!$A$1:$W$352,12,FALSE) = "---","---", VLOOKUP(D140,'Antipsychotic Meds'!$A$1:$W$352,12,FALSE)/100))</f>
        <v>0.1408451</v>
      </c>
      <c r="Y140" s="35">
        <f>IF(VLOOKUP(D140,'Antipsychotic Meds'!$A$1:$W$352,14,FALSE) = "*","*",IF(VLOOKUP(D140,'Antipsychotic Meds'!$A$1:$W$352,14,FALSE) = "---","---", VLOOKUP(D140,'Antipsychotic Meds'!$A$1:$W$352,14,FALSE)/100))</f>
        <v>0.14285709999999999</v>
      </c>
      <c r="Z140" s="35">
        <f>IF(VLOOKUP(D140,'Antipsychotic Meds'!$A$1:$W$352,16,FALSE) = "*","*",IF(VLOOKUP(D140,'Antipsychotic Meds'!$A$1:$W$352,16,FALSE) = "---","---", VLOOKUP(D140,'Antipsychotic Meds'!$A$1:$W$352,16,FALSE)/100))</f>
        <v>0.13740460000000002</v>
      </c>
      <c r="AA140" s="35">
        <f t="shared" si="76"/>
        <v>0.140630225</v>
      </c>
      <c r="AB140" s="49" t="str">
        <f t="shared" si="68"/>
        <v>N</v>
      </c>
      <c r="AC140" s="35">
        <f>IF(VLOOKUP(D140,'Pressure Ulcers'!$A$1:$W$352,10,FALSE) = "*","*",IF(VLOOKUP(D140,'Pressure Ulcers'!$A$1:$W$352,10,FALSE) = "---","---", VLOOKUP(D140,'Pressure Ulcers'!$A$1:$W$352,10,FALSE)/100))</f>
        <v>0.23456790000000002</v>
      </c>
      <c r="AD140" s="35">
        <f>IF(VLOOKUP(D140,'Pressure Ulcers'!$A$1:$W$352,12,FALSE) = "*","*",IF(VLOOKUP(D140,'Pressure Ulcers'!$A$1:$W$352,12,FALSE) = "---","---", VLOOKUP(D140,'Pressure Ulcers'!$A$1:$W$352,12,FALSE)/100))</f>
        <v>0.1754386</v>
      </c>
      <c r="AE140" s="35">
        <f>IF(VLOOKUP(D140,'Pressure Ulcers'!$A$1:$W$352,14,FALSE) = "*","*",IF(VLOOKUP(D140,'Pressure Ulcers'!$A$1:$W$352,14,FALSE) = "---","---", VLOOKUP(D140,'Pressure Ulcers'!$A$1:$W$352,14,FALSE)/100))</f>
        <v>0.1071429</v>
      </c>
      <c r="AF140" s="35">
        <f>IF(VLOOKUP(D140,'Pressure Ulcers'!$A$1:$W$352,16,FALSE) = "*","*",IF(VLOOKUP(D140,'Pressure Ulcers'!$A$1:$W$352,16,FALSE) = "---","---", VLOOKUP(D140,'Pressure Ulcers'!$A$1:$W$352,16,FALSE)/100))</f>
        <v>9.9099099999999996E-2</v>
      </c>
      <c r="AG140" s="35">
        <f t="shared" si="77"/>
        <v>0.15406212500000002</v>
      </c>
      <c r="AH140" s="49" t="str">
        <f t="shared" si="69"/>
        <v>N</v>
      </c>
      <c r="AI140" s="35">
        <f>IF(VLOOKUP(D140,Influenza!$A$1:$W$352,10,FALSE) = "*","*",IF(VLOOKUP(D140,Influenza!$A$1:$W$352,10,FALSE) = "---","---", VLOOKUP(D140,Influenza!$A$1:$W$352,10,FALSE)/100))</f>
        <v>0.99130435000000006</v>
      </c>
      <c r="AJ140" s="35">
        <f>IF(VLOOKUP(D140,Influenza!$A$1:$W$352,12,FALSE) = "*","*",IF(VLOOKUP(D140,Influenza!$A$1:$W$352,12,FALSE) = "---","---", VLOOKUP(D140,Influenza!$A$1:$W$352,12,FALSE)/100))</f>
        <v>0.99130435000000006</v>
      </c>
      <c r="AK140" s="35">
        <f>IF(VLOOKUP(D140,Influenza!$A$1:$W$352,14,FALSE) = "*","*",IF(VLOOKUP(D140,Influenza!$A$1:$W$352,14,FALSE) = "---","---", VLOOKUP(D140,Influenza!$A$1:$W$352,14,FALSE)/100))</f>
        <v>0.90243902000000009</v>
      </c>
      <c r="AL140" s="35">
        <f>IF(VLOOKUP(D140,Influenza!$A$1:$W$352,16,FALSE) = "*","*",IF(VLOOKUP(D140,Influenza!$A$1:$W$352,16,FALSE) = "---","---", VLOOKUP(D140,Influenza!$A$1:$W$352,16,FALSE)/100))</f>
        <v>0.90243902000000009</v>
      </c>
      <c r="AM140" s="35">
        <f t="shared" si="78"/>
        <v>0.94687168500000007</v>
      </c>
      <c r="AN140" s="49" t="str">
        <f t="shared" si="82"/>
        <v>N</v>
      </c>
      <c r="AO140" s="35">
        <f>IF(VLOOKUP(D140,'hospitalizations per 1000'!$A$1:$Q$352,10,FALSE) = "*","*",IF(VLOOKUP(D140,'hospitalizations per 1000'!$A$1:$Q$352,10,FALSE) = "---","---", VLOOKUP(D140,'hospitalizations per 1000'!$A$1:$Q$352,10,FALSE)/100))</f>
        <v>5.7659400000000006E-3</v>
      </c>
      <c r="AP140" s="43" t="str">
        <f t="shared" si="70"/>
        <v>Y</v>
      </c>
      <c r="AQ140" s="50" t="s">
        <v>1570</v>
      </c>
      <c r="AR140" s="50">
        <v>0.77</v>
      </c>
      <c r="AS140" s="49" t="str">
        <f t="shared" si="79"/>
        <v>Y</v>
      </c>
      <c r="AT140" s="97">
        <f>COUNTIF($P140:$AS140,"=Y")</f>
        <v>4</v>
      </c>
    </row>
    <row r="141" spans="1:46" x14ac:dyDescent="0.3">
      <c r="A141" s="19">
        <f t="shared" ref="A141:A172" si="83">ROW()-5</f>
        <v>136</v>
      </c>
      <c r="B141" s="52" t="s">
        <v>369</v>
      </c>
      <c r="C141" s="51"/>
      <c r="D141" s="56">
        <v>315293</v>
      </c>
      <c r="E141" s="67" t="s">
        <v>186</v>
      </c>
      <c r="F141" s="54" t="s">
        <v>1557</v>
      </c>
      <c r="G141" s="54" t="e">
        <f>IF(COUNTIF(#REF!,"SFF Candidate")&gt;=1,"Y",
IF(COUNTIF(#REF!,"SFF")&gt;=1,"Y","N"))</f>
        <v>#REF!</v>
      </c>
      <c r="H141" s="48" t="e">
        <f>IF(OR(#REF!=1,#REF!= 1,#REF!=
1,#REF!= 1,#REF!=
1,#REF!= 1,#REF!=
1,#REF!= 1,#REF!=
1,#REF!= 1,#REF!=
1,#REF!= 1),"Y","N")</f>
        <v>#REF!</v>
      </c>
      <c r="I141" s="48" t="s">
        <v>662</v>
      </c>
      <c r="J141" s="54" t="s">
        <v>1570</v>
      </c>
      <c r="K141" s="35">
        <f>IF(VLOOKUP(D141,'Physically Restrained'!$A$1:$W$352,10,FALSE) = "*","*",IF(VLOOKUP(D141,'Physically Restrained'!$A$1:$W$352,10,FALSE) = "---","---", VLOOKUP(D141,'Physically Restrained'!$A$1:$W$352,10,FALSE)/100))</f>
        <v>0</v>
      </c>
      <c r="L141" s="35">
        <f>IF(VLOOKUP(D141,'Physically Restrained'!$A$1:$W$352,12,FALSE) = "*","*",IF(VLOOKUP(D141,'Physically Restrained'!$A$1:$W$352,12,FALSE) = "---","---", VLOOKUP(D141,'Physically Restrained'!$A$1:$W$352,12,FALSE)/100))</f>
        <v>0</v>
      </c>
      <c r="M141" s="35">
        <f>IF(VLOOKUP(D141,'Physically Restrained'!$A$1:$W$352,14,FALSE) = "*","*",IF(VLOOKUP(D141,'Physically Restrained'!$A$1:$W$352,14,FALSE) = "---","---", VLOOKUP(D141,'Physically Restrained'!$A$1:$W$352,14,FALSE)/100))</f>
        <v>0</v>
      </c>
      <c r="N141" s="35">
        <f>IF(VLOOKUP(D141,'Physically Restrained'!$A$1:$W$352,16,FALSE) = "*","*",IF(VLOOKUP(D141,'Physically Restrained'!$A$1:$W$352,16,FALSE) = "---","---", VLOOKUP(D141,'Physically Restrained'!$A$1:$W$352,16,FALSE)/100))</f>
        <v>0</v>
      </c>
      <c r="O141" s="35">
        <f t="shared" si="74"/>
        <v>0</v>
      </c>
      <c r="P141" s="49" t="str">
        <f t="shared" si="80"/>
        <v>Y</v>
      </c>
      <c r="Q141" s="35">
        <f>IF(VLOOKUP(D141,'Falls with Major Injuries'!$A$1:$W$352,10,FALSE) = "*","*",IF(VLOOKUP(D141,'Falls with Major Injuries'!$A$1:$W$352,10,FALSE) = "---","---", VLOOKUP(D141,'Falls with Major Injuries'!$A$1:$W$352,10,FALSE)/100))</f>
        <v>5.7471300000000003E-2</v>
      </c>
      <c r="R141" s="35">
        <f>IF(VLOOKUP(D141,'Falls with Major Injuries'!$A$1:$W$352,12,FALSE) = "*","*",IF(VLOOKUP(D141,'Falls with Major Injuries'!$A$1:$W$352,12,FALSE) = "---","---", VLOOKUP(D141,'Falls with Major Injuries'!$A$1:$W$352,12,FALSE)/100))</f>
        <v>6.0240999999999996E-2</v>
      </c>
      <c r="S141" s="35">
        <f>IF(VLOOKUP(D141,'Falls with Major Injuries'!$A$1:$W$352,14,FALSE) = "*","*",IF(VLOOKUP(D141,'Falls with Major Injuries'!$A$1:$W$352,14,FALSE) = "---","---", VLOOKUP(D141,'Falls with Major Injuries'!$A$1:$W$352,14,FALSE)/100))</f>
        <v>3.7037E-2</v>
      </c>
      <c r="T141" s="35">
        <f>IF(VLOOKUP(D141,'Falls with Major Injuries'!$A$1:$W$352,16,FALSE) = "*","*",IF(VLOOKUP(D141,'Falls with Major Injuries'!$A$1:$W$352,16,FALSE) = "---","---", VLOOKUP(D141,'Falls with Major Injuries'!$A$1:$W$352,16,FALSE)/100))</f>
        <v>3.8461500000000003E-2</v>
      </c>
      <c r="U141" s="35">
        <f t="shared" si="75"/>
        <v>4.8302699999999997E-2</v>
      </c>
      <c r="V141" s="49" t="str">
        <f t="shared" si="81"/>
        <v>N</v>
      </c>
      <c r="W141" s="35">
        <f>IF(VLOOKUP(D141,'Antipsychotic Meds'!$A$1:$W$352,10,FALSE) = "*","*",IF(VLOOKUP(D141,'Antipsychotic Meds'!$A$1:$W$352,10,FALSE) = "---","---", VLOOKUP(D141,'Antipsychotic Meds'!$A$1:$W$352,10,FALSE)/100))</f>
        <v>8.8607600000000009E-2</v>
      </c>
      <c r="X141" s="35">
        <f>IF(VLOOKUP(D141,'Antipsychotic Meds'!$A$1:$W$352,12,FALSE) = "*","*",IF(VLOOKUP(D141,'Antipsychotic Meds'!$A$1:$W$352,12,FALSE) = "---","---", VLOOKUP(D141,'Antipsychotic Meds'!$A$1:$W$352,12,FALSE)/100))</f>
        <v>6.6666699999999995E-2</v>
      </c>
      <c r="Y141" s="35">
        <f>IF(VLOOKUP(D141,'Antipsychotic Meds'!$A$1:$W$352,14,FALSE) = "*","*",IF(VLOOKUP(D141,'Antipsychotic Meds'!$A$1:$W$352,14,FALSE) = "---","---", VLOOKUP(D141,'Antipsychotic Meds'!$A$1:$W$352,14,FALSE)/100))</f>
        <v>2.7397300000000003E-2</v>
      </c>
      <c r="Z141" s="35">
        <f>IF(VLOOKUP(D141,'Antipsychotic Meds'!$A$1:$W$352,16,FALSE) = "*","*",IF(VLOOKUP(D141,'Antipsychotic Meds'!$A$1:$W$352,16,FALSE) = "---","---", VLOOKUP(D141,'Antipsychotic Meds'!$A$1:$W$352,16,FALSE)/100))</f>
        <v>2.8571399999999997E-2</v>
      </c>
      <c r="AA141" s="35">
        <f t="shared" si="76"/>
        <v>5.2810750000000004E-2</v>
      </c>
      <c r="AB141" s="49" t="str">
        <f t="shared" si="68"/>
        <v>Y</v>
      </c>
      <c r="AC141" s="35">
        <f>IF(VLOOKUP(D141,'Pressure Ulcers'!$A$1:$W$352,10,FALSE) = "*","*",IF(VLOOKUP(D141,'Pressure Ulcers'!$A$1:$W$352,10,FALSE) = "---","---", VLOOKUP(D141,'Pressure Ulcers'!$A$1:$W$352,10,FALSE)/100))</f>
        <v>7.1428599999999995E-2</v>
      </c>
      <c r="AD141" s="35">
        <f>IF(VLOOKUP(D141,'Pressure Ulcers'!$A$1:$W$352,12,FALSE) = "*","*",IF(VLOOKUP(D141,'Pressure Ulcers'!$A$1:$W$352,12,FALSE) = "---","---", VLOOKUP(D141,'Pressure Ulcers'!$A$1:$W$352,12,FALSE)/100))</f>
        <v>0.1129032</v>
      </c>
      <c r="AE141" s="35">
        <f>IF(VLOOKUP(D141,'Pressure Ulcers'!$A$1:$W$352,14,FALSE) = "*","*",IF(VLOOKUP(D141,'Pressure Ulcers'!$A$1:$W$352,14,FALSE) = "---","---", VLOOKUP(D141,'Pressure Ulcers'!$A$1:$W$352,14,FALSE)/100))</f>
        <v>5.4545500000000004E-2</v>
      </c>
      <c r="AF141" s="35">
        <f>IF(VLOOKUP(D141,'Pressure Ulcers'!$A$1:$W$352,16,FALSE) = "*","*",IF(VLOOKUP(D141,'Pressure Ulcers'!$A$1:$W$352,16,FALSE) = "---","---", VLOOKUP(D141,'Pressure Ulcers'!$A$1:$W$352,16,FALSE)/100))</f>
        <v>5.2631600000000001E-2</v>
      </c>
      <c r="AG141" s="35">
        <f t="shared" si="77"/>
        <v>7.287722499999999E-2</v>
      </c>
      <c r="AH141" s="49" t="str">
        <f t="shared" si="69"/>
        <v>Y</v>
      </c>
      <c r="AI141" s="35">
        <f>IF(VLOOKUP(D141,Influenza!$A$1:$W$352,10,FALSE) = "*","*",IF(VLOOKUP(D141,Influenza!$A$1:$W$352,10,FALSE) = "---","---", VLOOKUP(D141,Influenza!$A$1:$W$352,10,FALSE)/100))</f>
        <v>0.93617020999999989</v>
      </c>
      <c r="AJ141" s="35">
        <f>IF(VLOOKUP(D141,Influenza!$A$1:$W$352,12,FALSE) = "*","*",IF(VLOOKUP(D141,Influenza!$A$1:$W$352,12,FALSE) = "---","---", VLOOKUP(D141,Influenza!$A$1:$W$352,12,FALSE)/100))</f>
        <v>0.93617020999999989</v>
      </c>
      <c r="AK141" s="35">
        <f>IF(VLOOKUP(D141,Influenza!$A$1:$W$352,14,FALSE) = "*","*",IF(VLOOKUP(D141,Influenza!$A$1:$W$352,14,FALSE) = "---","---", VLOOKUP(D141,Influenza!$A$1:$W$352,14,FALSE)/100))</f>
        <v>0.9670329700000001</v>
      </c>
      <c r="AL141" s="35">
        <f>IF(VLOOKUP(D141,Influenza!$A$1:$W$352,16,FALSE) = "*","*",IF(VLOOKUP(D141,Influenza!$A$1:$W$352,16,FALSE) = "---","---", VLOOKUP(D141,Influenza!$A$1:$W$352,16,FALSE)/100))</f>
        <v>0.9670329700000001</v>
      </c>
      <c r="AM141" s="35">
        <f t="shared" si="78"/>
        <v>0.95160159</v>
      </c>
      <c r="AN141" s="49" t="str">
        <f t="shared" si="82"/>
        <v>N</v>
      </c>
      <c r="AO141" s="35">
        <f>IF(VLOOKUP(D141,'hospitalizations per 1000'!$A$1:$Q$352,10,FALSE) = "*","*",IF(VLOOKUP(D141,'hospitalizations per 1000'!$A$1:$Q$352,10,FALSE) = "---","---", VLOOKUP(D141,'hospitalizations per 1000'!$A$1:$Q$352,10,FALSE)/100))</f>
        <v>1.9032279999999999E-2</v>
      </c>
      <c r="AP141" s="43" t="str">
        <f t="shared" si="70"/>
        <v>N</v>
      </c>
      <c r="AQ141" s="50" t="s">
        <v>1570</v>
      </c>
      <c r="AR141" s="50">
        <v>0.8</v>
      </c>
      <c r="AS141" s="49" t="str">
        <f t="shared" si="79"/>
        <v>Y</v>
      </c>
      <c r="AT141" s="97">
        <f>COUNTIF($P141:$AS141,"=Y")</f>
        <v>4</v>
      </c>
    </row>
    <row r="142" spans="1:46" x14ac:dyDescent="0.3">
      <c r="A142" s="19">
        <f t="shared" si="83"/>
        <v>137</v>
      </c>
      <c r="B142" s="52" t="s">
        <v>370</v>
      </c>
      <c r="C142" s="51"/>
      <c r="D142" s="56">
        <v>315131</v>
      </c>
      <c r="E142" s="59" t="s">
        <v>371</v>
      </c>
      <c r="F142" s="54" t="s">
        <v>662</v>
      </c>
      <c r="G142" s="54" t="e">
        <f>IF(COUNTIF(#REF!,"SFF Candidate")&gt;=1,"Y",
IF(COUNTIF(#REF!,"SFF")&gt;=1,"Y","N"))</f>
        <v>#REF!</v>
      </c>
      <c r="H142" s="48" t="e">
        <f>IF(OR(#REF!=1,#REF!= 1,#REF!=
1,#REF!= 1,#REF!=
1,#REF!= 1,#REF!=
1,#REF!= 1,#REF!=
1,#REF!= 1,#REF!=
1,#REF!= 1),"Y","N")</f>
        <v>#REF!</v>
      </c>
      <c r="I142" s="48" t="s">
        <v>662</v>
      </c>
      <c r="J142" s="54" t="s">
        <v>1571</v>
      </c>
      <c r="K142" s="35">
        <f>IF(VLOOKUP(D142,'Physically Restrained'!$A$1:$W$352,10,FALSE) = "*","*",IF(VLOOKUP(D142,'Physically Restrained'!$A$1:$W$352,10,FALSE) = "---","---", VLOOKUP(D142,'Physically Restrained'!$A$1:$W$352,10,FALSE)/100))</f>
        <v>0</v>
      </c>
      <c r="L142" s="35" t="str">
        <f>IF(VLOOKUP(D142,'Physically Restrained'!$A$1:$W$352,12,FALSE) = "*","*",IF(VLOOKUP(D142,'Physically Restrained'!$A$1:$W$352,12,FALSE) = "---","---", VLOOKUP(D142,'Physically Restrained'!$A$1:$W$352,12,FALSE)/100))</f>
        <v>*</v>
      </c>
      <c r="M142" s="35" t="str">
        <f>IF(VLOOKUP(D142,'Physically Restrained'!$A$1:$W$352,14,FALSE) = "*","*",IF(VLOOKUP(D142,'Physically Restrained'!$A$1:$W$352,14,FALSE) = "---","---", VLOOKUP(D142,'Physically Restrained'!$A$1:$W$352,14,FALSE)/100))</f>
        <v>---</v>
      </c>
      <c r="N142" s="35" t="str">
        <f>IF(VLOOKUP(D142,'Physically Restrained'!$A$1:$W$352,16,FALSE) = "*","*",IF(VLOOKUP(D142,'Physically Restrained'!$A$1:$W$352,16,FALSE) = "---","---", VLOOKUP(D142,'Physically Restrained'!$A$1:$W$352,16,FALSE)/100))</f>
        <v>---</v>
      </c>
      <c r="O142" s="35" t="str">
        <f t="shared" si="74"/>
        <v>---</v>
      </c>
      <c r="P142" s="49" t="s">
        <v>662</v>
      </c>
      <c r="Q142" s="35">
        <f>IF(VLOOKUP(D142,'Falls with Major Injuries'!$A$1:$W$352,10,FALSE) = "*","*",IF(VLOOKUP(D142,'Falls with Major Injuries'!$A$1:$W$352,10,FALSE) = "---","---", VLOOKUP(D142,'Falls with Major Injuries'!$A$1:$W$352,10,FALSE)/100))</f>
        <v>2.40964E-2</v>
      </c>
      <c r="R142" s="35" t="str">
        <f>IF(VLOOKUP(D142,'Falls with Major Injuries'!$A$1:$W$352,12,FALSE) = "*","*",IF(VLOOKUP(D142,'Falls with Major Injuries'!$A$1:$W$352,12,FALSE) = "---","---", VLOOKUP(D142,'Falls with Major Injuries'!$A$1:$W$352,12,FALSE)/100))</f>
        <v>*</v>
      </c>
      <c r="S142" s="35" t="str">
        <f>IF(VLOOKUP(D142,'Falls with Major Injuries'!$A$1:$W$352,14,FALSE) = "*","*",IF(VLOOKUP(D142,'Falls with Major Injuries'!$A$1:$W$352,14,FALSE) = "---","---", VLOOKUP(D142,'Falls with Major Injuries'!$A$1:$W$352,14,FALSE)/100))</f>
        <v>---</v>
      </c>
      <c r="T142" s="35" t="str">
        <f>IF(VLOOKUP(D142,'Falls with Major Injuries'!$A$1:$W$352,16,FALSE) = "*","*",IF(VLOOKUP(D142,'Falls with Major Injuries'!$A$1:$W$352,16,FALSE) = "---","---", VLOOKUP(D142,'Falls with Major Injuries'!$A$1:$W$352,16,FALSE)/100))</f>
        <v>---</v>
      </c>
      <c r="U142" s="35" t="str">
        <f t="shared" si="75"/>
        <v>---</v>
      </c>
      <c r="V142" s="49" t="s">
        <v>662</v>
      </c>
      <c r="W142" s="35">
        <f>IF(VLOOKUP(D142,'Antipsychotic Meds'!$A$1:$W$352,10,FALSE) = "*","*",IF(VLOOKUP(D142,'Antipsychotic Meds'!$A$1:$W$352,10,FALSE) = "---","---", VLOOKUP(D142,'Antipsychotic Meds'!$A$1:$W$352,10,FALSE)/100))</f>
        <v>0.1447368</v>
      </c>
      <c r="X142" s="35" t="str">
        <f>IF(VLOOKUP(D142,'Antipsychotic Meds'!$A$1:$W$352,12,FALSE) = "*","*",IF(VLOOKUP(D142,'Antipsychotic Meds'!$A$1:$W$352,12,FALSE) = "---","---", VLOOKUP(D142,'Antipsychotic Meds'!$A$1:$W$352,12,FALSE)/100))</f>
        <v>*</v>
      </c>
      <c r="Y142" s="35" t="str">
        <f>IF(VLOOKUP(D142,'Antipsychotic Meds'!$A$1:$W$352,14,FALSE) = "*","*",IF(VLOOKUP(D142,'Antipsychotic Meds'!$A$1:$W$352,14,FALSE) = "---","---", VLOOKUP(D142,'Antipsychotic Meds'!$A$1:$W$352,14,FALSE)/100))</f>
        <v>---</v>
      </c>
      <c r="Z142" s="35" t="str">
        <f>IF(VLOOKUP(D142,'Antipsychotic Meds'!$A$1:$W$352,16,FALSE) = "*","*",IF(VLOOKUP(D142,'Antipsychotic Meds'!$A$1:$W$352,16,FALSE) = "---","---", VLOOKUP(D142,'Antipsychotic Meds'!$A$1:$W$352,16,FALSE)/100))</f>
        <v>---</v>
      </c>
      <c r="AA142" s="35" t="str">
        <f t="shared" si="76"/>
        <v>---</v>
      </c>
      <c r="AB142" s="49" t="s">
        <v>662</v>
      </c>
      <c r="AC142" s="35">
        <f>IF(VLOOKUP(D142,'Pressure Ulcers'!$A$1:$W$352,10,FALSE) = "*","*",IF(VLOOKUP(D142,'Pressure Ulcers'!$A$1:$W$352,10,FALSE) = "---","---", VLOOKUP(D142,'Pressure Ulcers'!$A$1:$W$352,10,FALSE)/100))</f>
        <v>0.14516129999999999</v>
      </c>
      <c r="AD142" s="35" t="str">
        <f>IF(VLOOKUP(D142,'Pressure Ulcers'!$A$1:$W$352,12,FALSE) = "*","*",IF(VLOOKUP(D142,'Pressure Ulcers'!$A$1:$W$352,12,FALSE) = "---","---", VLOOKUP(D142,'Pressure Ulcers'!$A$1:$W$352,12,FALSE)/100))</f>
        <v>*</v>
      </c>
      <c r="AE142" s="35" t="str">
        <f>IF(VLOOKUP(D142,'Pressure Ulcers'!$A$1:$W$352,14,FALSE) = "*","*",IF(VLOOKUP(D142,'Pressure Ulcers'!$A$1:$W$352,14,FALSE) = "---","---", VLOOKUP(D142,'Pressure Ulcers'!$A$1:$W$352,14,FALSE)/100))</f>
        <v>---</v>
      </c>
      <c r="AF142" s="35" t="str">
        <f>IF(VLOOKUP(D142,'Pressure Ulcers'!$A$1:$W$352,16,FALSE) = "*","*",IF(VLOOKUP(D142,'Pressure Ulcers'!$A$1:$W$352,16,FALSE) = "---","---", VLOOKUP(D142,'Pressure Ulcers'!$A$1:$W$352,16,FALSE)/100))</f>
        <v>---</v>
      </c>
      <c r="AG142" s="35" t="str">
        <f t="shared" si="77"/>
        <v>---</v>
      </c>
      <c r="AH142" s="49" t="s">
        <v>662</v>
      </c>
      <c r="AI142" s="35">
        <f>IF(VLOOKUP(D142,Influenza!$A$1:$W$352,10,FALSE) = "*","*",IF(VLOOKUP(D142,Influenza!$A$1:$W$352,10,FALSE) = "---","---", VLOOKUP(D142,Influenza!$A$1:$W$352,10,FALSE)/100))</f>
        <v>1</v>
      </c>
      <c r="AJ142" s="35">
        <f>IF(VLOOKUP(D142,Influenza!$A$1:$W$352,12,FALSE) = "*","*",IF(VLOOKUP(D142,Influenza!$A$1:$W$352,12,FALSE) = "---","---", VLOOKUP(D142,Influenza!$A$1:$W$352,12,FALSE)/100))</f>
        <v>1</v>
      </c>
      <c r="AK142" s="35" t="str">
        <f>IF(VLOOKUP(D142,Influenza!$A$1:$W$352,14,FALSE) = "*","*",IF(VLOOKUP(D142,Influenza!$A$1:$W$352,14,FALSE) = "---","---", VLOOKUP(D142,Influenza!$A$1:$W$352,14,FALSE)/100))</f>
        <v>---</v>
      </c>
      <c r="AL142" s="35" t="str">
        <f>IF(VLOOKUP(D142,Influenza!$A$1:$W$352,16,FALSE) = "*","*",IF(VLOOKUP(D142,Influenza!$A$1:$W$352,16,FALSE) = "---","---", VLOOKUP(D142,Influenza!$A$1:$W$352,16,FALSE)/100))</f>
        <v>---</v>
      </c>
      <c r="AM142" s="35" t="str">
        <f t="shared" si="78"/>
        <v>---</v>
      </c>
      <c r="AN142" s="49" t="s">
        <v>662</v>
      </c>
      <c r="AO142" s="35">
        <f>IF(VLOOKUP(D142,'hospitalizations per 1000'!$A$1:$Q$352,10,FALSE) = "*","*",IF(VLOOKUP(D142,'hospitalizations per 1000'!$A$1:$Q$352,10,FALSE) = "---","---", VLOOKUP(D142,'hospitalizations per 1000'!$A$1:$Q$352,10,FALSE)/100))</f>
        <v>7.6611099999999996E-3</v>
      </c>
      <c r="AP142" s="43" t="str">
        <f t="shared" si="70"/>
        <v>Y</v>
      </c>
      <c r="AQ142" s="50" t="s">
        <v>1571</v>
      </c>
      <c r="AR142" s="50" t="s">
        <v>1573</v>
      </c>
      <c r="AS142" s="49" t="s">
        <v>662</v>
      </c>
      <c r="AT142" s="97" t="s">
        <v>1680</v>
      </c>
    </row>
    <row r="143" spans="1:46" x14ac:dyDescent="0.3">
      <c r="A143" s="19">
        <f t="shared" si="83"/>
        <v>138</v>
      </c>
      <c r="B143" s="52" t="s">
        <v>1591</v>
      </c>
      <c r="C143" s="51"/>
      <c r="D143" s="56">
        <v>315131</v>
      </c>
      <c r="E143" s="59" t="s">
        <v>1592</v>
      </c>
      <c r="F143" s="54" t="s">
        <v>662</v>
      </c>
      <c r="G143" s="54" t="e">
        <f>IF(COUNTIF(#REF!,"SFF Candidate")&gt;=1,"Y",
IF(COUNTIF(#REF!,"SFF")&gt;=1,"Y","N"))</f>
        <v>#REF!</v>
      </c>
      <c r="H143" s="48" t="e">
        <f>IF(OR(#REF!=1,#REF!= 1,#REF!=
1,#REF!= 1,#REF!=
1,#REF!= 1,#REF!=
1,#REF!= 1,#REF!=
1,#REF!= 1,#REF!=
1,#REF!= 1),"Y","N")</f>
        <v>#REF!</v>
      </c>
      <c r="I143" s="48" t="s">
        <v>662</v>
      </c>
      <c r="J143" s="54" t="s">
        <v>1571</v>
      </c>
      <c r="K143" s="35">
        <f>IF(VLOOKUP(D143,'Physically Restrained'!$A$1:$W$352,10,FALSE) = "*","*",IF(VLOOKUP(D143,'Physically Restrained'!$A$1:$W$352,10,FALSE) = "---","---", VLOOKUP(D143,'Physically Restrained'!$A$1:$W$352,10,FALSE)/100))</f>
        <v>0</v>
      </c>
      <c r="L143" s="35" t="str">
        <f>IF(VLOOKUP(D143,'Physically Restrained'!$A$1:$W$352,12,FALSE) = "*","*",IF(VLOOKUP(D143,'Physically Restrained'!$A$1:$W$352,12,FALSE) = "---","---", VLOOKUP(D143,'Physically Restrained'!$A$1:$W$352,12,FALSE)/100))</f>
        <v>*</v>
      </c>
      <c r="M143" s="35" t="str">
        <f>IF(VLOOKUP(D143,'Physically Restrained'!$A$1:$W$352,14,FALSE) = "*","*",IF(VLOOKUP(D143,'Physically Restrained'!$A$1:$W$352,14,FALSE) = "---","---", VLOOKUP(D143,'Physically Restrained'!$A$1:$W$352,14,FALSE)/100))</f>
        <v>---</v>
      </c>
      <c r="N143" s="35" t="str">
        <f>IF(VLOOKUP(D143,'Physically Restrained'!$A$1:$W$352,16,FALSE) = "*","*",IF(VLOOKUP(D143,'Physically Restrained'!$A$1:$W$352,16,FALSE) = "---","---", VLOOKUP(D143,'Physically Restrained'!$A$1:$W$352,16,FALSE)/100))</f>
        <v>---</v>
      </c>
      <c r="O143" s="35" t="str">
        <f t="shared" si="74"/>
        <v>---</v>
      </c>
      <c r="P143" s="49" t="s">
        <v>662</v>
      </c>
      <c r="Q143" s="35">
        <f>IF(VLOOKUP(D143,'Falls with Major Injuries'!$A$1:$W$352,10,FALSE) = "*","*",IF(VLOOKUP(D143,'Falls with Major Injuries'!$A$1:$W$352,10,FALSE) = "---","---", VLOOKUP(D143,'Falls with Major Injuries'!$A$1:$W$352,10,FALSE)/100))</f>
        <v>2.40964E-2</v>
      </c>
      <c r="R143" s="35" t="str">
        <f>IF(VLOOKUP(D143,'Falls with Major Injuries'!$A$1:$W$352,12,FALSE) = "*","*",IF(VLOOKUP(D143,'Falls with Major Injuries'!$A$1:$W$352,12,FALSE) = "---","---", VLOOKUP(D143,'Falls with Major Injuries'!$A$1:$W$352,12,FALSE)/100))</f>
        <v>*</v>
      </c>
      <c r="S143" s="35" t="str">
        <f>IF(VLOOKUP(D143,'Falls with Major Injuries'!$A$1:$W$352,14,FALSE) = "*","*",IF(VLOOKUP(D143,'Falls with Major Injuries'!$A$1:$W$352,14,FALSE) = "---","---", VLOOKUP(D143,'Falls with Major Injuries'!$A$1:$W$352,14,FALSE)/100))</f>
        <v>---</v>
      </c>
      <c r="T143" s="35" t="str">
        <f>IF(VLOOKUP(D143,'Falls with Major Injuries'!$A$1:$W$352,16,FALSE) = "*","*",IF(VLOOKUP(D143,'Falls with Major Injuries'!$A$1:$W$352,16,FALSE) = "---","---", VLOOKUP(D143,'Falls with Major Injuries'!$A$1:$W$352,16,FALSE)/100))</f>
        <v>---</v>
      </c>
      <c r="U143" s="35" t="str">
        <f t="shared" si="75"/>
        <v>---</v>
      </c>
      <c r="V143" s="49" t="s">
        <v>662</v>
      </c>
      <c r="W143" s="35">
        <f>IF(VLOOKUP(D143,'Antipsychotic Meds'!$A$1:$W$352,10,FALSE) = "*","*",IF(VLOOKUP(D143,'Antipsychotic Meds'!$A$1:$W$352,10,FALSE) = "---","---", VLOOKUP(D143,'Antipsychotic Meds'!$A$1:$W$352,10,FALSE)/100))</f>
        <v>0.1447368</v>
      </c>
      <c r="X143" s="35" t="str">
        <f>IF(VLOOKUP(D143,'Antipsychotic Meds'!$A$1:$W$352,12,FALSE) = "*","*",IF(VLOOKUP(D143,'Antipsychotic Meds'!$A$1:$W$352,12,FALSE) = "---","---", VLOOKUP(D143,'Antipsychotic Meds'!$A$1:$W$352,12,FALSE)/100))</f>
        <v>*</v>
      </c>
      <c r="Y143" s="35" t="str">
        <f>IF(VLOOKUP(D143,'Antipsychotic Meds'!$A$1:$W$352,14,FALSE) = "*","*",IF(VLOOKUP(D143,'Antipsychotic Meds'!$A$1:$W$352,14,FALSE) = "---","---", VLOOKUP(D143,'Antipsychotic Meds'!$A$1:$W$352,14,FALSE)/100))</f>
        <v>---</v>
      </c>
      <c r="Z143" s="35" t="str">
        <f>IF(VLOOKUP(D143,'Antipsychotic Meds'!$A$1:$W$352,16,FALSE) = "*","*",IF(VLOOKUP(D143,'Antipsychotic Meds'!$A$1:$W$352,16,FALSE) = "---","---", VLOOKUP(D143,'Antipsychotic Meds'!$A$1:$W$352,16,FALSE)/100))</f>
        <v>---</v>
      </c>
      <c r="AA143" s="35" t="str">
        <f t="shared" si="76"/>
        <v>---</v>
      </c>
      <c r="AB143" s="49" t="s">
        <v>662</v>
      </c>
      <c r="AC143" s="35">
        <f>IF(VLOOKUP(D143,'Pressure Ulcers'!$A$1:$W$352,10,FALSE) = "*","*",IF(VLOOKUP(D143,'Pressure Ulcers'!$A$1:$W$352,10,FALSE) = "---","---", VLOOKUP(D143,'Pressure Ulcers'!$A$1:$W$352,10,FALSE)/100))</f>
        <v>0.14516129999999999</v>
      </c>
      <c r="AD143" s="35" t="str">
        <f>IF(VLOOKUP(D143,'Pressure Ulcers'!$A$1:$W$352,12,FALSE) = "*","*",IF(VLOOKUP(D143,'Pressure Ulcers'!$A$1:$W$352,12,FALSE) = "---","---", VLOOKUP(D143,'Pressure Ulcers'!$A$1:$W$352,12,FALSE)/100))</f>
        <v>*</v>
      </c>
      <c r="AE143" s="35" t="str">
        <f>IF(VLOOKUP(D143,'Pressure Ulcers'!$A$1:$W$352,14,FALSE) = "*","*",IF(VLOOKUP(D143,'Pressure Ulcers'!$A$1:$W$352,14,FALSE) = "---","---", VLOOKUP(D143,'Pressure Ulcers'!$A$1:$W$352,14,FALSE)/100))</f>
        <v>---</v>
      </c>
      <c r="AF143" s="35" t="str">
        <f>IF(VLOOKUP(D143,'Pressure Ulcers'!$A$1:$W$352,16,FALSE) = "*","*",IF(VLOOKUP(D143,'Pressure Ulcers'!$A$1:$W$352,16,FALSE) = "---","---", VLOOKUP(D143,'Pressure Ulcers'!$A$1:$W$352,16,FALSE)/100))</f>
        <v>---</v>
      </c>
      <c r="AG143" s="35" t="str">
        <f t="shared" si="77"/>
        <v>---</v>
      </c>
      <c r="AH143" s="49" t="s">
        <v>662</v>
      </c>
      <c r="AI143" s="35">
        <f>IF(VLOOKUP(D143,Influenza!$A$1:$W$352,10,FALSE) = "*","*",IF(VLOOKUP(D143,Influenza!$A$1:$W$352,10,FALSE) = "---","---", VLOOKUP(D143,Influenza!$A$1:$W$352,10,FALSE)/100))</f>
        <v>1</v>
      </c>
      <c r="AJ143" s="35">
        <f>IF(VLOOKUP(D143,Influenza!$A$1:$W$352,12,FALSE) = "*","*",IF(VLOOKUP(D143,Influenza!$A$1:$W$352,12,FALSE) = "---","---", VLOOKUP(D143,Influenza!$A$1:$W$352,12,FALSE)/100))</f>
        <v>1</v>
      </c>
      <c r="AK143" s="35" t="str">
        <f>IF(VLOOKUP(D143,Influenza!$A$1:$W$352,14,FALSE) = "*","*",IF(VLOOKUP(D143,Influenza!$A$1:$W$352,14,FALSE) = "---","---", VLOOKUP(D143,Influenza!$A$1:$W$352,14,FALSE)/100))</f>
        <v>---</v>
      </c>
      <c r="AL143" s="35" t="str">
        <f>IF(VLOOKUP(D143,Influenza!$A$1:$W$352,16,FALSE) = "*","*",IF(VLOOKUP(D143,Influenza!$A$1:$W$352,16,FALSE) = "---","---", VLOOKUP(D143,Influenza!$A$1:$W$352,16,FALSE)/100))</f>
        <v>---</v>
      </c>
      <c r="AM143" s="35" t="str">
        <f t="shared" si="78"/>
        <v>---</v>
      </c>
      <c r="AN143" s="49" t="s">
        <v>662</v>
      </c>
      <c r="AO143" s="35">
        <f>IF(VLOOKUP(D143,'hospitalizations per 1000'!$A$1:$Q$352,10,FALSE) = "*","*",IF(VLOOKUP(D143,'hospitalizations per 1000'!$A$1:$Q$352,10,FALSE) = "---","---", VLOOKUP(D143,'hospitalizations per 1000'!$A$1:$Q$352,10,FALSE)/100))</f>
        <v>7.6611099999999996E-3</v>
      </c>
      <c r="AP143" s="43" t="str">
        <f t="shared" si="70"/>
        <v>Y</v>
      </c>
      <c r="AQ143" s="50" t="s">
        <v>1571</v>
      </c>
      <c r="AR143" s="50" t="s">
        <v>1573</v>
      </c>
      <c r="AS143" s="49" t="s">
        <v>662</v>
      </c>
      <c r="AT143" s="97" t="s">
        <v>1680</v>
      </c>
    </row>
    <row r="144" spans="1:46" x14ac:dyDescent="0.3">
      <c r="A144" s="19">
        <f t="shared" si="83"/>
        <v>139</v>
      </c>
      <c r="B144" s="52" t="s">
        <v>372</v>
      </c>
      <c r="C144" s="51"/>
      <c r="D144" s="56">
        <v>315273</v>
      </c>
      <c r="E144" s="59" t="s">
        <v>187</v>
      </c>
      <c r="F144" s="54" t="s">
        <v>1557</v>
      </c>
      <c r="G144" s="54" t="e">
        <f>IF(COUNTIF(#REF!,"SFF Candidate")&gt;=1,"Y",
IF(COUNTIF(#REF!,"SFF")&gt;=1,"Y","N"))</f>
        <v>#REF!</v>
      </c>
      <c r="H144" s="48" t="e">
        <f>IF(OR(#REF!=1,#REF!= 1,#REF!=
1,#REF!= 1,#REF!=
1,#REF!= 1,#REF!=
1,#REF!= 1,#REF!=
1,#REF!= 1,#REF!=
1,#REF!= 1),"Y","N")</f>
        <v>#REF!</v>
      </c>
      <c r="I144" s="48" t="s">
        <v>662</v>
      </c>
      <c r="J144" s="54" t="s">
        <v>1570</v>
      </c>
      <c r="K144" s="35">
        <f>IF(VLOOKUP(D144,'Physically Restrained'!$A$1:$W$352,10,FALSE) = "*","*",IF(VLOOKUP(D144,'Physically Restrained'!$A$1:$W$352,10,FALSE) = "---","---", VLOOKUP(D144,'Physically Restrained'!$A$1:$W$352,10,FALSE)/100))</f>
        <v>0</v>
      </c>
      <c r="L144" s="35">
        <f>IF(VLOOKUP(D144,'Physically Restrained'!$A$1:$W$352,12,FALSE) = "*","*",IF(VLOOKUP(D144,'Physically Restrained'!$A$1:$W$352,12,FALSE) = "---","---", VLOOKUP(D144,'Physically Restrained'!$A$1:$W$352,12,FALSE)/100))</f>
        <v>0</v>
      </c>
      <c r="M144" s="35">
        <f>IF(VLOOKUP(D144,'Physically Restrained'!$A$1:$W$352,14,FALSE) = "*","*",IF(VLOOKUP(D144,'Physically Restrained'!$A$1:$W$352,14,FALSE) = "---","---", VLOOKUP(D144,'Physically Restrained'!$A$1:$W$352,14,FALSE)/100))</f>
        <v>0</v>
      </c>
      <c r="N144" s="35">
        <f>IF(VLOOKUP(D144,'Physically Restrained'!$A$1:$W$352,16,FALSE) = "*","*",IF(VLOOKUP(D144,'Physically Restrained'!$A$1:$W$352,16,FALSE) = "---","---", VLOOKUP(D144,'Physically Restrained'!$A$1:$W$352,16,FALSE)/100))</f>
        <v>0</v>
      </c>
      <c r="O144" s="35">
        <f t="shared" si="74"/>
        <v>0</v>
      </c>
      <c r="P144" s="49" t="str">
        <f t="shared" ref="P144:P183" si="84">IF(O144="*","*",IF(O144="---","---",IF(O144&lt;O$1,"Y","N")))</f>
        <v>Y</v>
      </c>
      <c r="Q144" s="35">
        <f>IF(VLOOKUP(D144,'Falls with Major Injuries'!$A$1:$W$352,10,FALSE) = "*","*",IF(VLOOKUP(D144,'Falls with Major Injuries'!$A$1:$W$352,10,FALSE) = "---","---", VLOOKUP(D144,'Falls with Major Injuries'!$A$1:$W$352,10,FALSE)/100))</f>
        <v>2.40964E-2</v>
      </c>
      <c r="R144" s="35">
        <f>IF(VLOOKUP(D144,'Falls with Major Injuries'!$A$1:$W$352,12,FALSE) = "*","*",IF(VLOOKUP(D144,'Falls with Major Injuries'!$A$1:$W$352,12,FALSE) = "---","---", VLOOKUP(D144,'Falls with Major Injuries'!$A$1:$W$352,12,FALSE)/100))</f>
        <v>1.0101000000000001E-2</v>
      </c>
      <c r="S144" s="35">
        <f>IF(VLOOKUP(D144,'Falls with Major Injuries'!$A$1:$W$352,14,FALSE) = "*","*",IF(VLOOKUP(D144,'Falls with Major Injuries'!$A$1:$W$352,14,FALSE) = "---","---", VLOOKUP(D144,'Falls with Major Injuries'!$A$1:$W$352,14,FALSE)/100))</f>
        <v>9.8038999999999991E-3</v>
      </c>
      <c r="T144" s="35">
        <f>IF(VLOOKUP(D144,'Falls with Major Injuries'!$A$1:$W$352,16,FALSE) = "*","*",IF(VLOOKUP(D144,'Falls with Major Injuries'!$A$1:$W$352,16,FALSE) = "---","---", VLOOKUP(D144,'Falls with Major Injuries'!$A$1:$W$352,16,FALSE)/100))</f>
        <v>0</v>
      </c>
      <c r="U144" s="35">
        <f t="shared" si="75"/>
        <v>1.1000325E-2</v>
      </c>
      <c r="V144" s="49" t="str">
        <f t="shared" ref="V144:V183" si="85">IF(U144="*","*",IF(U144="---","---",IF(U144&lt;U$1,"Y","N")))</f>
        <v>Y</v>
      </c>
      <c r="W144" s="35">
        <f>IF(VLOOKUP(D144,'Antipsychotic Meds'!$A$1:$W$352,10,FALSE) = "*","*",IF(VLOOKUP(D144,'Antipsychotic Meds'!$A$1:$W$352,10,FALSE) = "---","---", VLOOKUP(D144,'Antipsychotic Meds'!$A$1:$W$352,10,FALSE)/100))</f>
        <v>0.1029412</v>
      </c>
      <c r="X144" s="35">
        <f>IF(VLOOKUP(D144,'Antipsychotic Meds'!$A$1:$W$352,12,FALSE) = "*","*",IF(VLOOKUP(D144,'Antipsychotic Meds'!$A$1:$W$352,12,FALSE) = "---","---", VLOOKUP(D144,'Antipsychotic Meds'!$A$1:$W$352,12,FALSE)/100))</f>
        <v>8.7499999999999994E-2</v>
      </c>
      <c r="Y144" s="35">
        <f>IF(VLOOKUP(D144,'Antipsychotic Meds'!$A$1:$W$352,14,FALSE) = "*","*",IF(VLOOKUP(D144,'Antipsychotic Meds'!$A$1:$W$352,14,FALSE) = "---","---", VLOOKUP(D144,'Antipsychotic Meds'!$A$1:$W$352,14,FALSE)/100))</f>
        <v>4.9382700000000002E-2</v>
      </c>
      <c r="Z144" s="35">
        <f>IF(VLOOKUP(D144,'Antipsychotic Meds'!$A$1:$W$352,16,FALSE) = "*","*",IF(VLOOKUP(D144,'Antipsychotic Meds'!$A$1:$W$352,16,FALSE) = "---","---", VLOOKUP(D144,'Antipsychotic Meds'!$A$1:$W$352,16,FALSE)/100))</f>
        <v>5.9523799999999995E-2</v>
      </c>
      <c r="AA144" s="35">
        <f t="shared" si="76"/>
        <v>7.4836924999999999E-2</v>
      </c>
      <c r="AB144" s="49" t="str">
        <f t="shared" ref="AB144:AB183" si="86">IF(AA144="*","*",IF(AA144="---","---",IF(AA144&lt;AA$1,"Y","N")))</f>
        <v>Y</v>
      </c>
      <c r="AC144" s="35">
        <f>IF(VLOOKUP(D144,'Pressure Ulcers'!$A$1:$W$352,10,FALSE) = "*","*",IF(VLOOKUP(D144,'Pressure Ulcers'!$A$1:$W$352,10,FALSE) = "---","---", VLOOKUP(D144,'Pressure Ulcers'!$A$1:$W$352,10,FALSE)/100))</f>
        <v>0.08</v>
      </c>
      <c r="AD144" s="35">
        <f>IF(VLOOKUP(D144,'Pressure Ulcers'!$A$1:$W$352,12,FALSE) = "*","*",IF(VLOOKUP(D144,'Pressure Ulcers'!$A$1:$W$352,12,FALSE) = "---","---", VLOOKUP(D144,'Pressure Ulcers'!$A$1:$W$352,12,FALSE)/100))</f>
        <v>0.1111111</v>
      </c>
      <c r="AE144" s="35">
        <f>IF(VLOOKUP(D144,'Pressure Ulcers'!$A$1:$W$352,14,FALSE) = "*","*",IF(VLOOKUP(D144,'Pressure Ulcers'!$A$1:$W$352,14,FALSE) = "---","---", VLOOKUP(D144,'Pressure Ulcers'!$A$1:$W$352,14,FALSE)/100))</f>
        <v>8.9552200000000012E-2</v>
      </c>
      <c r="AF144" s="35">
        <f>IF(VLOOKUP(D144,'Pressure Ulcers'!$A$1:$W$352,16,FALSE) = "*","*",IF(VLOOKUP(D144,'Pressure Ulcers'!$A$1:$W$352,16,FALSE) = "---","---", VLOOKUP(D144,'Pressure Ulcers'!$A$1:$W$352,16,FALSE)/100))</f>
        <v>0.1111111</v>
      </c>
      <c r="AG144" s="35">
        <f t="shared" si="77"/>
        <v>9.7943600000000006E-2</v>
      </c>
      <c r="AH144" s="49" t="str">
        <f t="shared" ref="AH144:AH158" si="87">IF(AG144="*","*",IF(AG144="---","---",IF(AG144&lt;AG$1,"Y","N")))</f>
        <v>N</v>
      </c>
      <c r="AI144" s="35">
        <f>IF(VLOOKUP(D144,Influenza!$A$1:$W$352,10,FALSE) = "*","*",IF(VLOOKUP(D144,Influenza!$A$1:$W$352,10,FALSE) = "---","---", VLOOKUP(D144,Influenza!$A$1:$W$352,10,FALSE)/100))</f>
        <v>0.97402597000000002</v>
      </c>
      <c r="AJ144" s="35">
        <f>IF(VLOOKUP(D144,Influenza!$A$1:$W$352,12,FALSE) = "*","*",IF(VLOOKUP(D144,Influenza!$A$1:$W$352,12,FALSE) = "---","---", VLOOKUP(D144,Influenza!$A$1:$W$352,12,FALSE)/100))</f>
        <v>0.97402597000000002</v>
      </c>
      <c r="AK144" s="35">
        <f>IF(VLOOKUP(D144,Influenza!$A$1:$W$352,14,FALSE) = "*","*",IF(VLOOKUP(D144,Influenza!$A$1:$W$352,14,FALSE) = "---","---", VLOOKUP(D144,Influenza!$A$1:$W$352,14,FALSE)/100))</f>
        <v>1</v>
      </c>
      <c r="AL144" s="35">
        <f>IF(VLOOKUP(D144,Influenza!$A$1:$W$352,16,FALSE) = "*","*",IF(VLOOKUP(D144,Influenza!$A$1:$W$352,16,FALSE) = "---","---", VLOOKUP(D144,Influenza!$A$1:$W$352,16,FALSE)/100))</f>
        <v>1</v>
      </c>
      <c r="AM144" s="35">
        <f t="shared" si="78"/>
        <v>0.98701298500000001</v>
      </c>
      <c r="AN144" s="49" t="str">
        <f t="shared" ref="AN144:AN183" si="88">IF(AM144="*","*",IF(AM144="---","---",IF(AM144&gt;AM$1,"Y","N")))</f>
        <v>Y</v>
      </c>
      <c r="AO144" s="35">
        <f>IF(VLOOKUP(D144,'hospitalizations per 1000'!$A$1:$Q$352,10,FALSE) = "*","*",IF(VLOOKUP(D144,'hospitalizations per 1000'!$A$1:$Q$352,10,FALSE) = "---","---", VLOOKUP(D144,'hospitalizations per 1000'!$A$1:$Q$352,10,FALSE)/100))</f>
        <v>6.3164099999999997E-3</v>
      </c>
      <c r="AP144" s="43" t="str">
        <f t="shared" si="70"/>
        <v>Y</v>
      </c>
      <c r="AQ144" s="50" t="s">
        <v>1570</v>
      </c>
      <c r="AR144" s="50">
        <v>0.89999999999999991</v>
      </c>
      <c r="AS144" s="49" t="str">
        <f>IF(AR144="NS","NS",IF(AR144&gt;AR$1,"Y","N"))</f>
        <v>Y</v>
      </c>
      <c r="AT144" s="97">
        <f>COUNTIF($P144:$AS144,"=Y")</f>
        <v>6</v>
      </c>
    </row>
    <row r="145" spans="1:46" s="39" customFormat="1" x14ac:dyDescent="0.3">
      <c r="A145" s="19">
        <f t="shared" si="83"/>
        <v>140</v>
      </c>
      <c r="B145" s="52" t="s">
        <v>373</v>
      </c>
      <c r="C145" s="51"/>
      <c r="D145" s="56">
        <v>315275</v>
      </c>
      <c r="E145" s="59" t="s">
        <v>48</v>
      </c>
      <c r="F145" s="54" t="s">
        <v>1557</v>
      </c>
      <c r="G145" s="54" t="e">
        <f>IF(COUNTIF(#REF!,"SFF Candidate")&gt;=1,"Y",
IF(COUNTIF(#REF!,"SFF")&gt;=1,"Y","N"))</f>
        <v>#REF!</v>
      </c>
      <c r="H145" s="48" t="e">
        <f>IF(OR(#REF!=1,#REF!= 1,#REF!=
1,#REF!= 1,#REF!=
1,#REF!= 1,#REF!=
1,#REF!= 1,#REF!=
1,#REF!= 1,#REF!=
1,#REF!= 1),"Y","N")</f>
        <v>#REF!</v>
      </c>
      <c r="I145" s="48" t="s">
        <v>662</v>
      </c>
      <c r="J145" s="54" t="s">
        <v>1570</v>
      </c>
      <c r="K145" s="35">
        <f>IF(VLOOKUP(D145,'Physically Restrained'!$A$1:$W$352,10,FALSE) = "*","*",IF(VLOOKUP(D145,'Physically Restrained'!$A$1:$W$352,10,FALSE) = "---","---", VLOOKUP(D145,'Physically Restrained'!$A$1:$W$352,10,FALSE)/100))</f>
        <v>0</v>
      </c>
      <c r="L145" s="35">
        <f>IF(VLOOKUP(D145,'Physically Restrained'!$A$1:$W$352,12,FALSE) = "*","*",IF(VLOOKUP(D145,'Physically Restrained'!$A$1:$W$352,12,FALSE) = "---","---", VLOOKUP(D145,'Physically Restrained'!$A$1:$W$352,12,FALSE)/100))</f>
        <v>0</v>
      </c>
      <c r="M145" s="35">
        <f>IF(VLOOKUP(D145,'Physically Restrained'!$A$1:$W$352,14,FALSE) = "*","*",IF(VLOOKUP(D145,'Physically Restrained'!$A$1:$W$352,14,FALSE) = "---","---", VLOOKUP(D145,'Physically Restrained'!$A$1:$W$352,14,FALSE)/100))</f>
        <v>0</v>
      </c>
      <c r="N145" s="35">
        <f>IF(VLOOKUP(D145,'Physically Restrained'!$A$1:$W$352,16,FALSE) = "*","*",IF(VLOOKUP(D145,'Physically Restrained'!$A$1:$W$352,16,FALSE) = "---","---", VLOOKUP(D145,'Physically Restrained'!$A$1:$W$352,16,FALSE)/100))</f>
        <v>0</v>
      </c>
      <c r="O145" s="35">
        <f t="shared" si="74"/>
        <v>0</v>
      </c>
      <c r="P145" s="49" t="str">
        <f t="shared" si="84"/>
        <v>Y</v>
      </c>
      <c r="Q145" s="35">
        <f>IF(VLOOKUP(D145,'Falls with Major Injuries'!$A$1:$W$352,10,FALSE) = "*","*",IF(VLOOKUP(D145,'Falls with Major Injuries'!$A$1:$W$352,10,FALSE) = "---","---", VLOOKUP(D145,'Falls with Major Injuries'!$A$1:$W$352,10,FALSE)/100))</f>
        <v>0</v>
      </c>
      <c r="R145" s="35">
        <f>IF(VLOOKUP(D145,'Falls with Major Injuries'!$A$1:$W$352,12,FALSE) = "*","*",IF(VLOOKUP(D145,'Falls with Major Injuries'!$A$1:$W$352,12,FALSE) = "---","---", VLOOKUP(D145,'Falls with Major Injuries'!$A$1:$W$352,12,FALSE)/100))</f>
        <v>0</v>
      </c>
      <c r="S145" s="35">
        <f>IF(VLOOKUP(D145,'Falls with Major Injuries'!$A$1:$W$352,14,FALSE) = "*","*",IF(VLOOKUP(D145,'Falls with Major Injuries'!$A$1:$W$352,14,FALSE) = "---","---", VLOOKUP(D145,'Falls with Major Injuries'!$A$1:$W$352,14,FALSE)/100))</f>
        <v>1.26582E-2</v>
      </c>
      <c r="T145" s="35">
        <f>IF(VLOOKUP(D145,'Falls with Major Injuries'!$A$1:$W$352,16,FALSE) = "*","*",IF(VLOOKUP(D145,'Falls with Major Injuries'!$A$1:$W$352,16,FALSE) = "---","---", VLOOKUP(D145,'Falls with Major Injuries'!$A$1:$W$352,16,FALSE)/100))</f>
        <v>0</v>
      </c>
      <c r="U145" s="35">
        <f t="shared" si="75"/>
        <v>3.1645499999999999E-3</v>
      </c>
      <c r="V145" s="49" t="str">
        <f t="shared" si="85"/>
        <v>Y</v>
      </c>
      <c r="W145" s="35">
        <f>IF(VLOOKUP(D145,'Antipsychotic Meds'!$A$1:$W$352,10,FALSE) = "*","*",IF(VLOOKUP(D145,'Antipsychotic Meds'!$A$1:$W$352,10,FALSE) = "---","---", VLOOKUP(D145,'Antipsychotic Meds'!$A$1:$W$352,10,FALSE)/100))</f>
        <v>9.8039199999999993E-2</v>
      </c>
      <c r="X145" s="35">
        <f>IF(VLOOKUP(D145,'Antipsychotic Meds'!$A$1:$W$352,12,FALSE) = "*","*",IF(VLOOKUP(D145,'Antipsychotic Meds'!$A$1:$W$352,12,FALSE) = "---","---", VLOOKUP(D145,'Antipsychotic Meds'!$A$1:$W$352,12,FALSE)/100))</f>
        <v>8.928570000000001E-2</v>
      </c>
      <c r="Y145" s="35">
        <f>IF(VLOOKUP(D145,'Antipsychotic Meds'!$A$1:$W$352,14,FALSE) = "*","*",IF(VLOOKUP(D145,'Antipsychotic Meds'!$A$1:$W$352,14,FALSE) = "---","---", VLOOKUP(D145,'Antipsychotic Meds'!$A$1:$W$352,14,FALSE)/100))</f>
        <v>6.6666699999999995E-2</v>
      </c>
      <c r="Z145" s="35">
        <f>IF(VLOOKUP(D145,'Antipsychotic Meds'!$A$1:$W$352,16,FALSE) = "*","*",IF(VLOOKUP(D145,'Antipsychotic Meds'!$A$1:$W$352,16,FALSE) = "---","---", VLOOKUP(D145,'Antipsychotic Meds'!$A$1:$W$352,16,FALSE)/100))</f>
        <v>3.3333300000000003E-2</v>
      </c>
      <c r="AA145" s="35">
        <f t="shared" si="76"/>
        <v>7.1831224999999999E-2</v>
      </c>
      <c r="AB145" s="49" t="str">
        <f t="shared" si="86"/>
        <v>Y</v>
      </c>
      <c r="AC145" s="35">
        <f>IF(VLOOKUP(D145,'Pressure Ulcers'!$A$1:$W$352,10,FALSE) = "*","*",IF(VLOOKUP(D145,'Pressure Ulcers'!$A$1:$W$352,10,FALSE) = "---","---", VLOOKUP(D145,'Pressure Ulcers'!$A$1:$W$352,10,FALSE)/100))</f>
        <v>4.3478299999999998E-2</v>
      </c>
      <c r="AD145" s="35">
        <f>IF(VLOOKUP(D145,'Pressure Ulcers'!$A$1:$W$352,12,FALSE) = "*","*",IF(VLOOKUP(D145,'Pressure Ulcers'!$A$1:$W$352,12,FALSE) = "---","---", VLOOKUP(D145,'Pressure Ulcers'!$A$1:$W$352,12,FALSE)/100))</f>
        <v>5.8823500000000001E-2</v>
      </c>
      <c r="AE145" s="35">
        <f>IF(VLOOKUP(D145,'Pressure Ulcers'!$A$1:$W$352,14,FALSE) = "*","*",IF(VLOOKUP(D145,'Pressure Ulcers'!$A$1:$W$352,14,FALSE) = "---","---", VLOOKUP(D145,'Pressure Ulcers'!$A$1:$W$352,14,FALSE)/100))</f>
        <v>8.8888899999999993E-2</v>
      </c>
      <c r="AF145" s="35">
        <f>IF(VLOOKUP(D145,'Pressure Ulcers'!$A$1:$W$352,16,FALSE) = "*","*",IF(VLOOKUP(D145,'Pressure Ulcers'!$A$1:$W$352,16,FALSE) = "---","---", VLOOKUP(D145,'Pressure Ulcers'!$A$1:$W$352,16,FALSE)/100))</f>
        <v>9.433960000000001E-2</v>
      </c>
      <c r="AG145" s="35">
        <f t="shared" si="77"/>
        <v>7.1382575000000004E-2</v>
      </c>
      <c r="AH145" s="49" t="str">
        <f t="shared" si="87"/>
        <v>Y</v>
      </c>
      <c r="AI145" s="35">
        <f>IF(VLOOKUP(D145,Influenza!$A$1:$W$352,10,FALSE) = "*","*",IF(VLOOKUP(D145,Influenza!$A$1:$W$352,10,FALSE) = "---","---", VLOOKUP(D145,Influenza!$A$1:$W$352,10,FALSE)/100))</f>
        <v>1</v>
      </c>
      <c r="AJ145" s="35">
        <f>IF(VLOOKUP(D145,Influenza!$A$1:$W$352,12,FALSE) = "*","*",IF(VLOOKUP(D145,Influenza!$A$1:$W$352,12,FALSE) = "---","---", VLOOKUP(D145,Influenza!$A$1:$W$352,12,FALSE)/100))</f>
        <v>1</v>
      </c>
      <c r="AK145" s="35">
        <f>IF(VLOOKUP(D145,Influenza!$A$1:$W$352,14,FALSE) = "*","*",IF(VLOOKUP(D145,Influenza!$A$1:$W$352,14,FALSE) = "---","---", VLOOKUP(D145,Influenza!$A$1:$W$352,14,FALSE)/100))</f>
        <v>0.98795180999999999</v>
      </c>
      <c r="AL145" s="35">
        <f>IF(VLOOKUP(D145,Influenza!$A$1:$W$352,16,FALSE) = "*","*",IF(VLOOKUP(D145,Influenza!$A$1:$W$352,16,FALSE) = "---","---", VLOOKUP(D145,Influenza!$A$1:$W$352,16,FALSE)/100))</f>
        <v>0.98795180999999999</v>
      </c>
      <c r="AM145" s="35">
        <f t="shared" si="78"/>
        <v>0.9939759050000001</v>
      </c>
      <c r="AN145" s="49" t="str">
        <f t="shared" si="88"/>
        <v>Y</v>
      </c>
      <c r="AO145" s="35">
        <f>IF(VLOOKUP(D145,'hospitalizations per 1000'!$A$1:$Q$352,10,FALSE) = "*","*",IF(VLOOKUP(D145,'hospitalizations per 1000'!$A$1:$Q$352,10,FALSE) = "---","---", VLOOKUP(D145,'hospitalizations per 1000'!$A$1:$Q$352,10,FALSE)/100))</f>
        <v>1.151988E-2</v>
      </c>
      <c r="AP145" s="43" t="str">
        <f t="shared" si="70"/>
        <v>Y</v>
      </c>
      <c r="AQ145" s="50" t="s">
        <v>1570</v>
      </c>
      <c r="AR145" s="50">
        <v>0.98499999999999999</v>
      </c>
      <c r="AS145" s="49" t="str">
        <f>IF(AR145="NS","NS",IF(AR145&gt;AR$1,"Y","N"))</f>
        <v>Y</v>
      </c>
      <c r="AT145" s="97">
        <f>COUNTIF($P145:$AS145,"=Y")</f>
        <v>7</v>
      </c>
    </row>
    <row r="146" spans="1:46" x14ac:dyDescent="0.3">
      <c r="A146" s="19">
        <f t="shared" si="83"/>
        <v>141</v>
      </c>
      <c r="B146" s="52" t="s">
        <v>375</v>
      </c>
      <c r="C146" s="51"/>
      <c r="D146" s="56">
        <v>315469</v>
      </c>
      <c r="E146" s="59" t="s">
        <v>376</v>
      </c>
      <c r="F146" s="54" t="s">
        <v>662</v>
      </c>
      <c r="G146" s="54" t="e">
        <f>IF(COUNTIF(#REF!,"SFF Candidate")&gt;=1,"Y",
IF(COUNTIF(#REF!,"SFF")&gt;=1,"Y","N"))</f>
        <v>#REF!</v>
      </c>
      <c r="H146" s="48" t="e">
        <f>IF(OR(#REF!=1,#REF!= 1,#REF!=
1,#REF!= 1,#REF!=
1,#REF!= 1,#REF!=
1,#REF!= 1,#REF!=
1,#REF!= 1,#REF!=
1,#REF!= 1),"Y","N")</f>
        <v>#REF!</v>
      </c>
      <c r="I146" s="48" t="s">
        <v>662</v>
      </c>
      <c r="J146" s="54" t="s">
        <v>1571</v>
      </c>
      <c r="K146" s="35">
        <f>IF(VLOOKUP(D146,'Physically Restrained'!$A$1:$W$352,10,FALSE) = "*","*",IF(VLOOKUP(D146,'Physically Restrained'!$A$1:$W$352,10,FALSE) = "---","---", VLOOKUP(D146,'Physically Restrained'!$A$1:$W$352,10,FALSE)/100))</f>
        <v>0</v>
      </c>
      <c r="L146" s="35">
        <f>IF(VLOOKUP(D146,'Physically Restrained'!$A$1:$W$352,12,FALSE) = "*","*",IF(VLOOKUP(D146,'Physically Restrained'!$A$1:$W$352,12,FALSE) = "---","---", VLOOKUP(D146,'Physically Restrained'!$A$1:$W$352,12,FALSE)/100))</f>
        <v>0</v>
      </c>
      <c r="M146" s="35">
        <f>IF(VLOOKUP(D146,'Physically Restrained'!$A$1:$W$352,14,FALSE) = "*","*",IF(VLOOKUP(D146,'Physically Restrained'!$A$1:$W$352,14,FALSE) = "---","---", VLOOKUP(D146,'Physically Restrained'!$A$1:$W$352,14,FALSE)/100))</f>
        <v>0</v>
      </c>
      <c r="N146" s="35">
        <f>IF(VLOOKUP(D146,'Physically Restrained'!$A$1:$W$352,16,FALSE) = "*","*",IF(VLOOKUP(D146,'Physically Restrained'!$A$1:$W$352,16,FALSE) = "---","---", VLOOKUP(D146,'Physically Restrained'!$A$1:$W$352,16,FALSE)/100))</f>
        <v>0</v>
      </c>
      <c r="O146" s="35">
        <f t="shared" si="74"/>
        <v>0</v>
      </c>
      <c r="P146" s="49" t="str">
        <f t="shared" si="84"/>
        <v>Y</v>
      </c>
      <c r="Q146" s="35">
        <f>IF(VLOOKUP(D146,'Falls with Major Injuries'!$A$1:$W$352,10,FALSE) = "*","*",IF(VLOOKUP(D146,'Falls with Major Injuries'!$A$1:$W$352,10,FALSE) = "---","---", VLOOKUP(D146,'Falls with Major Injuries'!$A$1:$W$352,10,FALSE)/100))</f>
        <v>0.1081081</v>
      </c>
      <c r="R146" s="35">
        <f>IF(VLOOKUP(D146,'Falls with Major Injuries'!$A$1:$W$352,12,FALSE) = "*","*",IF(VLOOKUP(D146,'Falls with Major Injuries'!$A$1:$W$352,12,FALSE) = "---","---", VLOOKUP(D146,'Falls with Major Injuries'!$A$1:$W$352,12,FALSE)/100))</f>
        <v>6.9767400000000007E-2</v>
      </c>
      <c r="S146" s="35">
        <f>IF(VLOOKUP(D146,'Falls with Major Injuries'!$A$1:$W$352,14,FALSE) = "*","*",IF(VLOOKUP(D146,'Falls with Major Injuries'!$A$1:$W$352,14,FALSE) = "---","---", VLOOKUP(D146,'Falls with Major Injuries'!$A$1:$W$352,14,FALSE)/100))</f>
        <v>3.9215699999999999E-2</v>
      </c>
      <c r="T146" s="35">
        <f>IF(VLOOKUP(D146,'Falls with Major Injuries'!$A$1:$W$352,16,FALSE) = "*","*",IF(VLOOKUP(D146,'Falls with Major Injuries'!$A$1:$W$352,16,FALSE) = "---","---", VLOOKUP(D146,'Falls with Major Injuries'!$A$1:$W$352,16,FALSE)/100))</f>
        <v>5.7692300000000002E-2</v>
      </c>
      <c r="U146" s="35">
        <f t="shared" si="75"/>
        <v>6.8695875000000003E-2</v>
      </c>
      <c r="V146" s="49" t="str">
        <f t="shared" si="85"/>
        <v>N</v>
      </c>
      <c r="W146" s="35">
        <f>IF(VLOOKUP(D146,'Antipsychotic Meds'!$A$1:$W$352,10,FALSE) = "*","*",IF(VLOOKUP(D146,'Antipsychotic Meds'!$A$1:$W$352,10,FALSE) = "---","---", VLOOKUP(D146,'Antipsychotic Meds'!$A$1:$W$352,10,FALSE)/100))</f>
        <v>0.1891892</v>
      </c>
      <c r="X146" s="35">
        <f>IF(VLOOKUP(D146,'Antipsychotic Meds'!$A$1:$W$352,12,FALSE) = "*","*",IF(VLOOKUP(D146,'Antipsychotic Meds'!$A$1:$W$352,12,FALSE) = "---","---", VLOOKUP(D146,'Antipsychotic Meds'!$A$1:$W$352,12,FALSE)/100))</f>
        <v>0.13953490000000002</v>
      </c>
      <c r="Y146" s="35">
        <f>IF(VLOOKUP(D146,'Antipsychotic Meds'!$A$1:$W$352,14,FALSE) = "*","*",IF(VLOOKUP(D146,'Antipsychotic Meds'!$A$1:$W$352,14,FALSE) = "---","---", VLOOKUP(D146,'Antipsychotic Meds'!$A$1:$W$352,14,FALSE)/100))</f>
        <v>9.8039199999999993E-2</v>
      </c>
      <c r="Z146" s="35">
        <f>IF(VLOOKUP(D146,'Antipsychotic Meds'!$A$1:$W$352,16,FALSE) = "*","*",IF(VLOOKUP(D146,'Antipsychotic Meds'!$A$1:$W$352,16,FALSE) = "---","---", VLOOKUP(D146,'Antipsychotic Meds'!$A$1:$W$352,16,FALSE)/100))</f>
        <v>0.1153846</v>
      </c>
      <c r="AA146" s="35">
        <f t="shared" si="76"/>
        <v>0.135536975</v>
      </c>
      <c r="AB146" s="49" t="str">
        <f t="shared" si="86"/>
        <v>N</v>
      </c>
      <c r="AC146" s="35">
        <f>IF(VLOOKUP(D146,'Pressure Ulcers'!$A$1:$W$352,10,FALSE) = "*","*",IF(VLOOKUP(D146,'Pressure Ulcers'!$A$1:$W$352,10,FALSE) = "---","---", VLOOKUP(D146,'Pressure Ulcers'!$A$1:$W$352,10,FALSE)/100))</f>
        <v>0</v>
      </c>
      <c r="AD146" s="35">
        <f>IF(VLOOKUP(D146,'Pressure Ulcers'!$A$1:$W$352,12,FALSE) = "*","*",IF(VLOOKUP(D146,'Pressure Ulcers'!$A$1:$W$352,12,FALSE) = "---","---", VLOOKUP(D146,'Pressure Ulcers'!$A$1:$W$352,12,FALSE)/100))</f>
        <v>5.7142900000000003E-2</v>
      </c>
      <c r="AE146" s="35">
        <f>IF(VLOOKUP(D146,'Pressure Ulcers'!$A$1:$W$352,14,FALSE) = "*","*",IF(VLOOKUP(D146,'Pressure Ulcers'!$A$1:$W$352,14,FALSE) = "---","---", VLOOKUP(D146,'Pressure Ulcers'!$A$1:$W$352,14,FALSE)/100))</f>
        <v>0.1136364</v>
      </c>
      <c r="AF146" s="35">
        <f>IF(VLOOKUP(D146,'Pressure Ulcers'!$A$1:$W$352,16,FALSE) = "*","*",IF(VLOOKUP(D146,'Pressure Ulcers'!$A$1:$W$352,16,FALSE) = "---","---", VLOOKUP(D146,'Pressure Ulcers'!$A$1:$W$352,16,FALSE)/100))</f>
        <v>6.8181800000000001E-2</v>
      </c>
      <c r="AG146" s="35">
        <f t="shared" si="77"/>
        <v>5.9740274999999995E-2</v>
      </c>
      <c r="AH146" s="49" t="str">
        <f t="shared" si="87"/>
        <v>Y</v>
      </c>
      <c r="AI146" s="35">
        <f>IF(VLOOKUP(D146,Influenza!$A$1:$W$352,10,FALSE) = "*","*",IF(VLOOKUP(D146,Influenza!$A$1:$W$352,10,FALSE) = "---","---", VLOOKUP(D146,Influenza!$A$1:$W$352,10,FALSE)/100))</f>
        <v>1</v>
      </c>
      <c r="AJ146" s="35">
        <f>IF(VLOOKUP(D146,Influenza!$A$1:$W$352,12,FALSE) = "*","*",IF(VLOOKUP(D146,Influenza!$A$1:$W$352,12,FALSE) = "---","---", VLOOKUP(D146,Influenza!$A$1:$W$352,12,FALSE)/100))</f>
        <v>1</v>
      </c>
      <c r="AK146" s="35">
        <f>IF(VLOOKUP(D146,Influenza!$A$1:$W$352,14,FALSE) = "*","*",IF(VLOOKUP(D146,Influenza!$A$1:$W$352,14,FALSE) = "---","---", VLOOKUP(D146,Influenza!$A$1:$W$352,14,FALSE)/100))</f>
        <v>1</v>
      </c>
      <c r="AL146" s="35">
        <f>IF(VLOOKUP(D146,Influenza!$A$1:$W$352,16,FALSE) = "*","*",IF(VLOOKUP(D146,Influenza!$A$1:$W$352,16,FALSE) = "---","---", VLOOKUP(D146,Influenza!$A$1:$W$352,16,FALSE)/100))</f>
        <v>1</v>
      </c>
      <c r="AM146" s="35">
        <f t="shared" si="78"/>
        <v>1</v>
      </c>
      <c r="AN146" s="49" t="str">
        <f t="shared" si="88"/>
        <v>Y</v>
      </c>
      <c r="AO146" s="35">
        <f>IF(VLOOKUP(D146,'hospitalizations per 1000'!$A$1:$Q$352,10,FALSE) = "*","*",IF(VLOOKUP(D146,'hospitalizations per 1000'!$A$1:$Q$352,10,FALSE) = "---","---", VLOOKUP(D146,'hospitalizations per 1000'!$A$1:$Q$352,10,FALSE)/100))</f>
        <v>1.106295E-2</v>
      </c>
      <c r="AP146" s="35" t="str">
        <f t="shared" si="70"/>
        <v>Y</v>
      </c>
      <c r="AQ146" s="50" t="s">
        <v>1571</v>
      </c>
      <c r="AR146" s="50" t="s">
        <v>1573</v>
      </c>
      <c r="AS146" s="49" t="s">
        <v>662</v>
      </c>
      <c r="AT146" s="97" t="s">
        <v>1680</v>
      </c>
    </row>
    <row r="147" spans="1:46" s="39" customFormat="1" ht="28.8" x14ac:dyDescent="0.3">
      <c r="A147" s="19">
        <f t="shared" si="83"/>
        <v>142</v>
      </c>
      <c r="B147" s="52" t="s">
        <v>1652</v>
      </c>
      <c r="C147" s="52" t="s">
        <v>478</v>
      </c>
      <c r="D147" s="56">
        <v>315205</v>
      </c>
      <c r="E147" s="89" t="s">
        <v>1651</v>
      </c>
      <c r="F147" s="54" t="s">
        <v>1557</v>
      </c>
      <c r="G147" s="54" t="e">
        <f>IF(COUNTIF(#REF!,"SFF Candidate")&gt;=1,"Y",
IF(COUNTIF(#REF!,"SFF")&gt;=1,"Y","N"))</f>
        <v>#REF!</v>
      </c>
      <c r="H147" s="48" t="e">
        <f>IF(OR(#REF!=1,#REF!= 1,#REF!=
1,#REF!= 1,#REF!=
1,#REF!= 1,#REF!=
1,#REF!= 1,#REF!=
1,#REF!= 1,#REF!=
1,#REF!= 1),"Y","N")</f>
        <v>#REF!</v>
      </c>
      <c r="I147" s="48" t="s">
        <v>662</v>
      </c>
      <c r="J147" s="54" t="s">
        <v>1570</v>
      </c>
      <c r="K147" s="35">
        <f>IF(VLOOKUP(D147,'Physically Restrained'!$A$1:$W$352,10,FALSE) = "*","*",IF(VLOOKUP(D147,'Physically Restrained'!$A$1:$W$352,10,FALSE) = "---","---", VLOOKUP(D147,'Physically Restrained'!$A$1:$W$352,10,FALSE)/100))</f>
        <v>0</v>
      </c>
      <c r="L147" s="35">
        <f>IF(VLOOKUP(D147,'Physically Restrained'!$A$1:$W$352,12,FALSE) = "*","*",IF(VLOOKUP(D147,'Physically Restrained'!$A$1:$W$352,12,FALSE) = "---","---", VLOOKUP(D147,'Physically Restrained'!$A$1:$W$352,12,FALSE)/100))</f>
        <v>0</v>
      </c>
      <c r="M147" s="35">
        <f>IF(VLOOKUP(D147,'Physically Restrained'!$A$1:$W$352,14,FALSE) = "*","*",IF(VLOOKUP(D147,'Physically Restrained'!$A$1:$W$352,14,FALSE) = "---","---", VLOOKUP(D147,'Physically Restrained'!$A$1:$W$352,14,FALSE)/100))</f>
        <v>0</v>
      </c>
      <c r="N147" s="35">
        <f>IF(VLOOKUP(D147,'Physically Restrained'!$A$1:$W$352,16,FALSE) = "*","*",IF(VLOOKUP(D147,'Physically Restrained'!$A$1:$W$352,16,FALSE) = "---","---", VLOOKUP(D147,'Physically Restrained'!$A$1:$W$352,16,FALSE)/100))</f>
        <v>0</v>
      </c>
      <c r="O147" s="35">
        <f t="shared" si="74"/>
        <v>0</v>
      </c>
      <c r="P147" s="49" t="str">
        <f t="shared" si="84"/>
        <v>Y</v>
      </c>
      <c r="Q147" s="35">
        <f>IF(VLOOKUP(D147,'Falls with Major Injuries'!$A$1:$W$352,10,FALSE) = "*","*",IF(VLOOKUP(D147,'Falls with Major Injuries'!$A$1:$W$352,10,FALSE) = "---","---", VLOOKUP(D147,'Falls with Major Injuries'!$A$1:$W$352,10,FALSE)/100))</f>
        <v>0</v>
      </c>
      <c r="R147" s="35">
        <f>IF(VLOOKUP(D147,'Falls with Major Injuries'!$A$1:$W$352,12,FALSE) = "*","*",IF(VLOOKUP(D147,'Falls with Major Injuries'!$A$1:$W$352,12,FALSE) = "---","---", VLOOKUP(D147,'Falls with Major Injuries'!$A$1:$W$352,12,FALSE)/100))</f>
        <v>0</v>
      </c>
      <c r="S147" s="35">
        <f>IF(VLOOKUP(D147,'Falls with Major Injuries'!$A$1:$W$352,14,FALSE) = "*","*",IF(VLOOKUP(D147,'Falls with Major Injuries'!$A$1:$W$352,14,FALSE) = "---","---", VLOOKUP(D147,'Falls with Major Injuries'!$A$1:$W$352,14,FALSE)/100))</f>
        <v>1.08696E-2</v>
      </c>
      <c r="T147" s="35">
        <f>IF(VLOOKUP(D147,'Falls with Major Injuries'!$A$1:$W$352,16,FALSE) = "*","*",IF(VLOOKUP(D147,'Falls with Major Injuries'!$A$1:$W$352,16,FALSE) = "---","---", VLOOKUP(D147,'Falls with Major Injuries'!$A$1:$W$352,16,FALSE)/100))</f>
        <v>0</v>
      </c>
      <c r="U147" s="35">
        <f t="shared" si="75"/>
        <v>2.7174E-3</v>
      </c>
      <c r="V147" s="49" t="str">
        <f t="shared" si="85"/>
        <v>Y</v>
      </c>
      <c r="W147" s="35">
        <f>IF(VLOOKUP(D147,'Antipsychotic Meds'!$A$1:$W$352,10,FALSE) = "*","*",IF(VLOOKUP(D147,'Antipsychotic Meds'!$A$1:$W$352,10,FALSE) = "---","---", VLOOKUP(D147,'Antipsychotic Meds'!$A$1:$W$352,10,FALSE)/100))</f>
        <v>0.2083333</v>
      </c>
      <c r="X147" s="35">
        <f>IF(VLOOKUP(D147,'Antipsychotic Meds'!$A$1:$W$352,12,FALSE) = "*","*",IF(VLOOKUP(D147,'Antipsychotic Meds'!$A$1:$W$352,12,FALSE) = "---","---", VLOOKUP(D147,'Antipsychotic Meds'!$A$1:$W$352,12,FALSE)/100))</f>
        <v>0.2394366</v>
      </c>
      <c r="Y147" s="35">
        <f>IF(VLOOKUP(D147,'Antipsychotic Meds'!$A$1:$W$352,14,FALSE) = "*","*",IF(VLOOKUP(D147,'Antipsychotic Meds'!$A$1:$W$352,14,FALSE) = "---","---", VLOOKUP(D147,'Antipsychotic Meds'!$A$1:$W$352,14,FALSE)/100))</f>
        <v>0.2763158</v>
      </c>
      <c r="Z147" s="35">
        <f>IF(VLOOKUP(D147,'Antipsychotic Meds'!$A$1:$W$352,16,FALSE) = "*","*",IF(VLOOKUP(D147,'Antipsychotic Meds'!$A$1:$W$352,16,FALSE) = "---","---", VLOOKUP(D147,'Antipsychotic Meds'!$A$1:$W$352,16,FALSE)/100))</f>
        <v>0.24358969999999999</v>
      </c>
      <c r="AA147" s="35">
        <f t="shared" si="76"/>
        <v>0.24191885000000002</v>
      </c>
      <c r="AB147" s="49" t="str">
        <f t="shared" si="86"/>
        <v>N</v>
      </c>
      <c r="AC147" s="35">
        <f>IF(VLOOKUP(D147,'Pressure Ulcers'!$A$1:$W$352,10,FALSE) = "*","*",IF(VLOOKUP(D147,'Pressure Ulcers'!$A$1:$W$352,10,FALSE) = "---","---", VLOOKUP(D147,'Pressure Ulcers'!$A$1:$W$352,10,FALSE)/100))</f>
        <v>9.5238099999999992E-2</v>
      </c>
      <c r="AD147" s="35" t="str">
        <f>IF(VLOOKUP(D147,'Pressure Ulcers'!$A$1:$W$352,12,FALSE) = "*","*",IF(VLOOKUP(D147,'Pressure Ulcers'!$A$1:$W$352,12,FALSE) = "---","---", VLOOKUP(D147,'Pressure Ulcers'!$A$1:$W$352,12,FALSE)/100))</f>
        <v>*</v>
      </c>
      <c r="AE147" s="35" t="str">
        <f>IF(VLOOKUP(D147,'Pressure Ulcers'!$A$1:$W$352,14,FALSE) = "*","*",IF(VLOOKUP(D147,'Pressure Ulcers'!$A$1:$W$352,14,FALSE) = "---","---", VLOOKUP(D147,'Pressure Ulcers'!$A$1:$W$352,14,FALSE)/100))</f>
        <v>*</v>
      </c>
      <c r="AF147" s="35">
        <f>IF(VLOOKUP(D147,'Pressure Ulcers'!$A$1:$W$352,16,FALSE) = "*","*",IF(VLOOKUP(D147,'Pressure Ulcers'!$A$1:$W$352,16,FALSE) = "---","---", VLOOKUP(D147,'Pressure Ulcers'!$A$1:$W$352,16,FALSE)/100))</f>
        <v>0.12</v>
      </c>
      <c r="AG147" s="35">
        <f t="shared" si="77"/>
        <v>0.10761904999999999</v>
      </c>
      <c r="AH147" s="49" t="str">
        <f t="shared" si="87"/>
        <v>N</v>
      </c>
      <c r="AI147" s="35">
        <f>IF(VLOOKUP(D147,Influenza!$A$1:$W$352,10,FALSE) = "*","*",IF(VLOOKUP(D147,Influenza!$A$1:$W$352,10,FALSE) = "---","---", VLOOKUP(D147,Influenza!$A$1:$W$352,10,FALSE)/100))</f>
        <v>0.91358024999999998</v>
      </c>
      <c r="AJ147" s="35">
        <f>IF(VLOOKUP(D147,Influenza!$A$1:$W$352,12,FALSE) = "*","*",IF(VLOOKUP(D147,Influenza!$A$1:$W$352,12,FALSE) = "---","---", VLOOKUP(D147,Influenza!$A$1:$W$352,12,FALSE)/100))</f>
        <v>0.91358024999999998</v>
      </c>
      <c r="AK147" s="35">
        <f>IF(VLOOKUP(D147,Influenza!$A$1:$W$352,14,FALSE) = "*","*",IF(VLOOKUP(D147,Influenza!$A$1:$W$352,14,FALSE) = "---","---", VLOOKUP(D147,Influenza!$A$1:$W$352,14,FALSE)/100))</f>
        <v>0.78301886999999992</v>
      </c>
      <c r="AL147" s="35">
        <f>IF(VLOOKUP(D147,Influenza!$A$1:$W$352,16,FALSE) = "*","*",IF(VLOOKUP(D147,Influenza!$A$1:$W$352,16,FALSE) = "---","---", VLOOKUP(D147,Influenza!$A$1:$W$352,16,FALSE)/100))</f>
        <v>0.78301886999999992</v>
      </c>
      <c r="AM147" s="35">
        <f t="shared" si="78"/>
        <v>0.84829955999999995</v>
      </c>
      <c r="AN147" s="49" t="str">
        <f t="shared" si="88"/>
        <v>N</v>
      </c>
      <c r="AO147" s="35">
        <f>IF(VLOOKUP(D147,'hospitalizations per 1000'!$A$1:$Q$352,10,FALSE) = "*","*",IF(VLOOKUP(D147,'hospitalizations per 1000'!$A$1:$Q$352,10,FALSE) = "---","---", VLOOKUP(D147,'hospitalizations per 1000'!$A$1:$Q$352,10,FALSE)/100))</f>
        <v>2.144159E-2</v>
      </c>
      <c r="AP147" s="43" t="str">
        <f t="shared" si="70"/>
        <v>N</v>
      </c>
      <c r="AQ147" s="50" t="s">
        <v>1570</v>
      </c>
      <c r="AR147" s="50">
        <v>0.77500000000000002</v>
      </c>
      <c r="AS147" s="49" t="str">
        <f t="shared" ref="AS147:AS155" si="89">IF(AR147="NS","NS",IF(AR147&gt;AR$1,"Y","N"))</f>
        <v>Y</v>
      </c>
      <c r="AT147" s="97">
        <f>COUNTIF($P147:$AS147,"=Y")</f>
        <v>3</v>
      </c>
    </row>
    <row r="148" spans="1:46" ht="28.8" x14ac:dyDescent="0.3">
      <c r="A148" s="19">
        <f t="shared" si="83"/>
        <v>143</v>
      </c>
      <c r="B148" s="52" t="s">
        <v>377</v>
      </c>
      <c r="C148" s="51"/>
      <c r="D148" s="56">
        <v>315105</v>
      </c>
      <c r="E148" s="59" t="s">
        <v>49</v>
      </c>
      <c r="F148" s="54" t="s">
        <v>1557</v>
      </c>
      <c r="G148" s="54" t="e">
        <f>IF(COUNTIF(#REF!,"SFF Candidate")&gt;=1,"Y",
IF(COUNTIF(#REF!,"SFF")&gt;=1,"Y","N"))</f>
        <v>#REF!</v>
      </c>
      <c r="H148" s="48" t="e">
        <f>IF(OR(#REF!=1,#REF!= 1,#REF!=
1,#REF!= 1,#REF!=
1,#REF!= 1,#REF!=
1,#REF!= 1,#REF!=
1,#REF!= 1,#REF!=
1,#REF!= 1),"Y","N")</f>
        <v>#REF!</v>
      </c>
      <c r="I148" s="48" t="s">
        <v>662</v>
      </c>
      <c r="J148" s="54" t="s">
        <v>1570</v>
      </c>
      <c r="K148" s="35">
        <f>IF(VLOOKUP(D148,'Physically Restrained'!$A$1:$W$352,10,FALSE) = "*","*",IF(VLOOKUP(D148,'Physically Restrained'!$A$1:$W$352,10,FALSE) = "---","---", VLOOKUP(D148,'Physically Restrained'!$A$1:$W$352,10,FALSE)/100))</f>
        <v>0</v>
      </c>
      <c r="L148" s="35">
        <f>IF(VLOOKUP(D148,'Physically Restrained'!$A$1:$W$352,12,FALSE) = "*","*",IF(VLOOKUP(D148,'Physically Restrained'!$A$1:$W$352,12,FALSE) = "---","---", VLOOKUP(D148,'Physically Restrained'!$A$1:$W$352,12,FALSE)/100))</f>
        <v>0</v>
      </c>
      <c r="M148" s="35">
        <f>IF(VLOOKUP(D148,'Physically Restrained'!$A$1:$W$352,14,FALSE) = "*","*",IF(VLOOKUP(D148,'Physically Restrained'!$A$1:$W$352,14,FALSE) = "---","---", VLOOKUP(D148,'Physically Restrained'!$A$1:$W$352,14,FALSE)/100))</f>
        <v>0</v>
      </c>
      <c r="N148" s="35">
        <f>IF(VLOOKUP(D148,'Physically Restrained'!$A$1:$W$352,16,FALSE) = "*","*",IF(VLOOKUP(D148,'Physically Restrained'!$A$1:$W$352,16,FALSE) = "---","---", VLOOKUP(D148,'Physically Restrained'!$A$1:$W$352,16,FALSE)/100))</f>
        <v>0</v>
      </c>
      <c r="O148" s="35">
        <f t="shared" si="74"/>
        <v>0</v>
      </c>
      <c r="P148" s="49" t="str">
        <f t="shared" si="84"/>
        <v>Y</v>
      </c>
      <c r="Q148" s="35">
        <f>IF(VLOOKUP(D148,'Falls with Major Injuries'!$A$1:$W$352,10,FALSE) = "*","*",IF(VLOOKUP(D148,'Falls with Major Injuries'!$A$1:$W$352,10,FALSE) = "---","---", VLOOKUP(D148,'Falls with Major Injuries'!$A$1:$W$352,10,FALSE)/100))</f>
        <v>2.5316499999999999E-2</v>
      </c>
      <c r="R148" s="35">
        <f>IF(VLOOKUP(D148,'Falls with Major Injuries'!$A$1:$W$352,12,FALSE) = "*","*",IF(VLOOKUP(D148,'Falls with Major Injuries'!$A$1:$W$352,12,FALSE) = "---","---", VLOOKUP(D148,'Falls with Major Injuries'!$A$1:$W$352,12,FALSE)/100))</f>
        <v>1.2820499999999999E-2</v>
      </c>
      <c r="S148" s="35">
        <f>IF(VLOOKUP(D148,'Falls with Major Injuries'!$A$1:$W$352,14,FALSE) = "*","*",IF(VLOOKUP(D148,'Falls with Major Injuries'!$A$1:$W$352,14,FALSE) = "---","---", VLOOKUP(D148,'Falls with Major Injuries'!$A$1:$W$352,14,FALSE)/100))</f>
        <v>0</v>
      </c>
      <c r="T148" s="35">
        <f>IF(VLOOKUP(D148,'Falls with Major Injuries'!$A$1:$W$352,16,FALSE) = "*","*",IF(VLOOKUP(D148,'Falls with Major Injuries'!$A$1:$W$352,16,FALSE) = "---","---", VLOOKUP(D148,'Falls with Major Injuries'!$A$1:$W$352,16,FALSE)/100))</f>
        <v>0</v>
      </c>
      <c r="U148" s="35">
        <f t="shared" si="75"/>
        <v>9.5342499999999993E-3</v>
      </c>
      <c r="V148" s="49" t="str">
        <f t="shared" si="85"/>
        <v>Y</v>
      </c>
      <c r="W148" s="35">
        <f>IF(VLOOKUP(D148,'Antipsychotic Meds'!$A$1:$W$352,10,FALSE) = "*","*",IF(VLOOKUP(D148,'Antipsychotic Meds'!$A$1:$W$352,10,FALSE) = "---","---", VLOOKUP(D148,'Antipsychotic Meds'!$A$1:$W$352,10,FALSE)/100))</f>
        <v>0</v>
      </c>
      <c r="X148" s="35">
        <f>IF(VLOOKUP(D148,'Antipsychotic Meds'!$A$1:$W$352,12,FALSE) = "*","*",IF(VLOOKUP(D148,'Antipsychotic Meds'!$A$1:$W$352,12,FALSE) = "---","---", VLOOKUP(D148,'Antipsychotic Meds'!$A$1:$W$352,12,FALSE)/100))</f>
        <v>0</v>
      </c>
      <c r="Y148" s="35">
        <f>IF(VLOOKUP(D148,'Antipsychotic Meds'!$A$1:$W$352,14,FALSE) = "*","*",IF(VLOOKUP(D148,'Antipsychotic Meds'!$A$1:$W$352,14,FALSE) = "---","---", VLOOKUP(D148,'Antipsychotic Meds'!$A$1:$W$352,14,FALSE)/100))</f>
        <v>0</v>
      </c>
      <c r="Z148" s="35">
        <f>IF(VLOOKUP(D148,'Antipsychotic Meds'!$A$1:$W$352,16,FALSE) = "*","*",IF(VLOOKUP(D148,'Antipsychotic Meds'!$A$1:$W$352,16,FALSE) = "---","---", VLOOKUP(D148,'Antipsychotic Meds'!$A$1:$W$352,16,FALSE)/100))</f>
        <v>3.3898299999999999E-2</v>
      </c>
      <c r="AA148" s="35">
        <f t="shared" si="76"/>
        <v>8.4745749999999998E-3</v>
      </c>
      <c r="AB148" s="49" t="str">
        <f t="shared" si="86"/>
        <v>Y</v>
      </c>
      <c r="AC148" s="35">
        <f>IF(VLOOKUP(D148,'Pressure Ulcers'!$A$1:$W$352,10,FALSE) = "*","*",IF(VLOOKUP(D148,'Pressure Ulcers'!$A$1:$W$352,10,FALSE) = "---","---", VLOOKUP(D148,'Pressure Ulcers'!$A$1:$W$352,10,FALSE)/100))</f>
        <v>0.05</v>
      </c>
      <c r="AD148" s="35">
        <f>IF(VLOOKUP(D148,'Pressure Ulcers'!$A$1:$W$352,12,FALSE) = "*","*",IF(VLOOKUP(D148,'Pressure Ulcers'!$A$1:$W$352,12,FALSE) = "---","---", VLOOKUP(D148,'Pressure Ulcers'!$A$1:$W$352,12,FALSE)/100))</f>
        <v>5.4054100000000001E-2</v>
      </c>
      <c r="AE148" s="35">
        <f>IF(VLOOKUP(D148,'Pressure Ulcers'!$A$1:$W$352,14,FALSE) = "*","*",IF(VLOOKUP(D148,'Pressure Ulcers'!$A$1:$W$352,14,FALSE) = "---","---", VLOOKUP(D148,'Pressure Ulcers'!$A$1:$W$352,14,FALSE)/100))</f>
        <v>5.7142900000000003E-2</v>
      </c>
      <c r="AF148" s="35">
        <f>IF(VLOOKUP(D148,'Pressure Ulcers'!$A$1:$W$352,16,FALSE) = "*","*",IF(VLOOKUP(D148,'Pressure Ulcers'!$A$1:$W$352,16,FALSE) = "---","---", VLOOKUP(D148,'Pressure Ulcers'!$A$1:$W$352,16,FALSE)/100))</f>
        <v>0</v>
      </c>
      <c r="AG148" s="35">
        <f t="shared" si="77"/>
        <v>4.0299250000000002E-2</v>
      </c>
      <c r="AH148" s="49" t="str">
        <f t="shared" si="87"/>
        <v>Y</v>
      </c>
      <c r="AI148" s="35">
        <f>IF(VLOOKUP(D148,Influenza!$A$1:$W$352,10,FALSE) = "*","*",IF(VLOOKUP(D148,Influenza!$A$1:$W$352,10,FALSE) = "---","---", VLOOKUP(D148,Influenza!$A$1:$W$352,10,FALSE)/100))</f>
        <v>0.89285713999999994</v>
      </c>
      <c r="AJ148" s="35">
        <f>IF(VLOOKUP(D148,Influenza!$A$1:$W$352,12,FALSE) = "*","*",IF(VLOOKUP(D148,Influenza!$A$1:$W$352,12,FALSE) = "---","---", VLOOKUP(D148,Influenza!$A$1:$W$352,12,FALSE)/100))</f>
        <v>0.89285713999999994</v>
      </c>
      <c r="AK148" s="35">
        <f>IF(VLOOKUP(D148,Influenza!$A$1:$W$352,14,FALSE) = "*","*",IF(VLOOKUP(D148,Influenza!$A$1:$W$352,14,FALSE) = "---","---", VLOOKUP(D148,Influenza!$A$1:$W$352,14,FALSE)/100))</f>
        <v>0.98809523999999993</v>
      </c>
      <c r="AL148" s="35">
        <f>IF(VLOOKUP(D148,Influenza!$A$1:$W$352,16,FALSE) = "*","*",IF(VLOOKUP(D148,Influenza!$A$1:$W$352,16,FALSE) = "---","---", VLOOKUP(D148,Influenza!$A$1:$W$352,16,FALSE)/100))</f>
        <v>0.98809523999999993</v>
      </c>
      <c r="AM148" s="35">
        <f t="shared" si="78"/>
        <v>0.94047618999999993</v>
      </c>
      <c r="AN148" s="49" t="str">
        <f t="shared" si="88"/>
        <v>N</v>
      </c>
      <c r="AO148" s="35">
        <f>IF(VLOOKUP(D148,'hospitalizations per 1000'!$A$1:$Q$352,10,FALSE) = "*","*",IF(VLOOKUP(D148,'hospitalizations per 1000'!$A$1:$Q$352,10,FALSE) = "---","---", VLOOKUP(D148,'hospitalizations per 1000'!$A$1:$Q$352,10,FALSE)/100))</f>
        <v>2.389929E-2</v>
      </c>
      <c r="AP148" s="43" t="str">
        <f t="shared" si="70"/>
        <v>N</v>
      </c>
      <c r="AQ148" s="50" t="s">
        <v>1570</v>
      </c>
      <c r="AR148" s="50">
        <v>0.88</v>
      </c>
      <c r="AS148" s="49" t="str">
        <f t="shared" si="89"/>
        <v>Y</v>
      </c>
      <c r="AT148" s="97">
        <f>COUNTIF($P148:$AS148,"=Y")</f>
        <v>5</v>
      </c>
    </row>
    <row r="149" spans="1:46" x14ac:dyDescent="0.3">
      <c r="A149" s="19">
        <f t="shared" si="83"/>
        <v>144</v>
      </c>
      <c r="B149" s="52" t="s">
        <v>378</v>
      </c>
      <c r="C149" s="51"/>
      <c r="D149" s="56">
        <v>315104</v>
      </c>
      <c r="E149" s="59" t="s">
        <v>379</v>
      </c>
      <c r="F149" s="54" t="s">
        <v>1557</v>
      </c>
      <c r="G149" s="54" t="e">
        <f>IF(COUNTIF(#REF!,"SFF Candidate")&gt;=1,"Y",
IF(COUNTIF(#REF!,"SFF")&gt;=1,"Y","N"))</f>
        <v>#REF!</v>
      </c>
      <c r="H149" s="48" t="e">
        <f>IF(OR(#REF!=1,#REF!= 1,#REF!=
1,#REF!= 1,#REF!=
1,#REF!= 1,#REF!=
1,#REF!= 1,#REF!=
1,#REF!= 1,#REF!=
1,#REF!= 1),"Y","N")</f>
        <v>#REF!</v>
      </c>
      <c r="I149" s="48" t="s">
        <v>662</v>
      </c>
      <c r="J149" s="54" t="s">
        <v>1570</v>
      </c>
      <c r="K149" s="35">
        <f>IF(VLOOKUP(D149,'Physically Restrained'!$A$1:$W$352,10,FALSE) = "*","*",IF(VLOOKUP(D149,'Physically Restrained'!$A$1:$W$352,10,FALSE) = "---","---", VLOOKUP(D149,'Physically Restrained'!$A$1:$W$352,10,FALSE)/100))</f>
        <v>0</v>
      </c>
      <c r="L149" s="35">
        <f>IF(VLOOKUP(D149,'Physically Restrained'!$A$1:$W$352,12,FALSE) = "*","*",IF(VLOOKUP(D149,'Physically Restrained'!$A$1:$W$352,12,FALSE) = "---","---", VLOOKUP(D149,'Physically Restrained'!$A$1:$W$352,12,FALSE)/100))</f>
        <v>0</v>
      </c>
      <c r="M149" s="35">
        <f>IF(VLOOKUP(D149,'Physically Restrained'!$A$1:$W$352,14,FALSE) = "*","*",IF(VLOOKUP(D149,'Physically Restrained'!$A$1:$W$352,14,FALSE) = "---","---", VLOOKUP(D149,'Physically Restrained'!$A$1:$W$352,14,FALSE)/100))</f>
        <v>0</v>
      </c>
      <c r="N149" s="35">
        <f>IF(VLOOKUP(D149,'Physically Restrained'!$A$1:$W$352,16,FALSE) = "*","*",IF(VLOOKUP(D149,'Physically Restrained'!$A$1:$W$352,16,FALSE) = "---","---", VLOOKUP(D149,'Physically Restrained'!$A$1:$W$352,16,FALSE)/100))</f>
        <v>0</v>
      </c>
      <c r="O149" s="35">
        <f t="shared" si="74"/>
        <v>0</v>
      </c>
      <c r="P149" s="49" t="str">
        <f t="shared" si="84"/>
        <v>Y</v>
      </c>
      <c r="Q149" s="35">
        <f>IF(VLOOKUP(D149,'Falls with Major Injuries'!$A$1:$W$352,10,FALSE) = "*","*",IF(VLOOKUP(D149,'Falls with Major Injuries'!$A$1:$W$352,10,FALSE) = "---","---", VLOOKUP(D149,'Falls with Major Injuries'!$A$1:$W$352,10,FALSE)/100))</f>
        <v>1.4492799999999998E-2</v>
      </c>
      <c r="R149" s="35">
        <f>IF(VLOOKUP(D149,'Falls with Major Injuries'!$A$1:$W$352,12,FALSE) = "*","*",IF(VLOOKUP(D149,'Falls with Major Injuries'!$A$1:$W$352,12,FALSE) = "---","---", VLOOKUP(D149,'Falls with Major Injuries'!$A$1:$W$352,12,FALSE)/100))</f>
        <v>1.6129000000000001E-2</v>
      </c>
      <c r="S149" s="35">
        <f>IF(VLOOKUP(D149,'Falls with Major Injuries'!$A$1:$W$352,14,FALSE) = "*","*",IF(VLOOKUP(D149,'Falls with Major Injuries'!$A$1:$W$352,14,FALSE) = "---","---", VLOOKUP(D149,'Falls with Major Injuries'!$A$1:$W$352,14,FALSE)/100))</f>
        <v>1.5625E-2</v>
      </c>
      <c r="T149" s="35">
        <f>IF(VLOOKUP(D149,'Falls with Major Injuries'!$A$1:$W$352,16,FALSE) = "*","*",IF(VLOOKUP(D149,'Falls with Major Injuries'!$A$1:$W$352,16,FALSE) = "---","---", VLOOKUP(D149,'Falls with Major Injuries'!$A$1:$W$352,16,FALSE)/100))</f>
        <v>0</v>
      </c>
      <c r="U149" s="35">
        <f t="shared" si="75"/>
        <v>1.1561699999999999E-2</v>
      </c>
      <c r="V149" s="49" t="str">
        <f t="shared" si="85"/>
        <v>Y</v>
      </c>
      <c r="W149" s="35">
        <f>IF(VLOOKUP(D149,'Antipsychotic Meds'!$A$1:$W$352,10,FALSE) = "*","*",IF(VLOOKUP(D149,'Antipsychotic Meds'!$A$1:$W$352,10,FALSE) = "---","---", VLOOKUP(D149,'Antipsychotic Meds'!$A$1:$W$352,10,FALSE)/100))</f>
        <v>8.3333299999999999E-2</v>
      </c>
      <c r="X149" s="35">
        <f>IF(VLOOKUP(D149,'Antipsychotic Meds'!$A$1:$W$352,12,FALSE) = "*","*",IF(VLOOKUP(D149,'Antipsychotic Meds'!$A$1:$W$352,12,FALSE) = "---","---", VLOOKUP(D149,'Antipsychotic Meds'!$A$1:$W$352,12,FALSE)/100))</f>
        <v>1.9230799999999999E-2</v>
      </c>
      <c r="Y149" s="35">
        <f>IF(VLOOKUP(D149,'Antipsychotic Meds'!$A$1:$W$352,14,FALSE) = "*","*",IF(VLOOKUP(D149,'Antipsychotic Meds'!$A$1:$W$352,14,FALSE) = "---","---", VLOOKUP(D149,'Antipsychotic Meds'!$A$1:$W$352,14,FALSE)/100))</f>
        <v>3.6363599999999996E-2</v>
      </c>
      <c r="Z149" s="35">
        <f>IF(VLOOKUP(D149,'Antipsychotic Meds'!$A$1:$W$352,16,FALSE) = "*","*",IF(VLOOKUP(D149,'Antipsychotic Meds'!$A$1:$W$352,16,FALSE) = "---","---", VLOOKUP(D149,'Antipsychotic Meds'!$A$1:$W$352,16,FALSE)/100))</f>
        <v>1.72414E-2</v>
      </c>
      <c r="AA149" s="35">
        <f t="shared" si="76"/>
        <v>3.9042274999999994E-2</v>
      </c>
      <c r="AB149" s="49" t="str">
        <f t="shared" si="86"/>
        <v>Y</v>
      </c>
      <c r="AC149" s="35">
        <f>IF(VLOOKUP(D149,'Pressure Ulcers'!$A$1:$W$352,10,FALSE) = "*","*",IF(VLOOKUP(D149,'Pressure Ulcers'!$A$1:$W$352,10,FALSE) = "---","---", VLOOKUP(D149,'Pressure Ulcers'!$A$1:$W$352,10,FALSE)/100))</f>
        <v>0.17647060000000001</v>
      </c>
      <c r="AD149" s="35">
        <f>IF(VLOOKUP(D149,'Pressure Ulcers'!$A$1:$W$352,12,FALSE) = "*","*",IF(VLOOKUP(D149,'Pressure Ulcers'!$A$1:$W$352,12,FALSE) = "---","---", VLOOKUP(D149,'Pressure Ulcers'!$A$1:$W$352,12,FALSE)/100))</f>
        <v>0.1136364</v>
      </c>
      <c r="AE149" s="35">
        <f>IF(VLOOKUP(D149,'Pressure Ulcers'!$A$1:$W$352,14,FALSE) = "*","*",IF(VLOOKUP(D149,'Pressure Ulcers'!$A$1:$W$352,14,FALSE) = "---","---", VLOOKUP(D149,'Pressure Ulcers'!$A$1:$W$352,14,FALSE)/100))</f>
        <v>0.1521739</v>
      </c>
      <c r="AF149" s="35">
        <f>IF(VLOOKUP(D149,'Pressure Ulcers'!$A$1:$W$352,16,FALSE) = "*","*",IF(VLOOKUP(D149,'Pressure Ulcers'!$A$1:$W$352,16,FALSE) = "---","---", VLOOKUP(D149,'Pressure Ulcers'!$A$1:$W$352,16,FALSE)/100))</f>
        <v>0.10869569999999999</v>
      </c>
      <c r="AG149" s="35">
        <f t="shared" si="77"/>
        <v>0.13774414999999998</v>
      </c>
      <c r="AH149" s="49" t="str">
        <f t="shared" si="87"/>
        <v>N</v>
      </c>
      <c r="AI149" s="35">
        <f>IF(VLOOKUP(D149,Influenza!$A$1:$W$352,10,FALSE) = "*","*",IF(VLOOKUP(D149,Influenza!$A$1:$W$352,10,FALSE) = "---","---", VLOOKUP(D149,Influenza!$A$1:$W$352,10,FALSE)/100))</f>
        <v>0.96341463000000005</v>
      </c>
      <c r="AJ149" s="35">
        <f>IF(VLOOKUP(D149,Influenza!$A$1:$W$352,12,FALSE) = "*","*",IF(VLOOKUP(D149,Influenza!$A$1:$W$352,12,FALSE) = "---","---", VLOOKUP(D149,Influenza!$A$1:$W$352,12,FALSE)/100))</f>
        <v>0.96341463000000005</v>
      </c>
      <c r="AK149" s="35">
        <f>IF(VLOOKUP(D149,Influenza!$A$1:$W$352,14,FALSE) = "*","*",IF(VLOOKUP(D149,Influenza!$A$1:$W$352,14,FALSE) = "---","---", VLOOKUP(D149,Influenza!$A$1:$W$352,14,FALSE)/100))</f>
        <v>0.94366196999999996</v>
      </c>
      <c r="AL149" s="35">
        <f>IF(VLOOKUP(D149,Influenza!$A$1:$W$352,16,FALSE) = "*","*",IF(VLOOKUP(D149,Influenza!$A$1:$W$352,16,FALSE) = "---","---", VLOOKUP(D149,Influenza!$A$1:$W$352,16,FALSE)/100))</f>
        <v>0.94366196999999996</v>
      </c>
      <c r="AM149" s="35">
        <f t="shared" si="78"/>
        <v>0.95353829999999995</v>
      </c>
      <c r="AN149" s="49" t="str">
        <f t="shared" si="88"/>
        <v>N</v>
      </c>
      <c r="AO149" s="35">
        <f>IF(VLOOKUP(D149,'hospitalizations per 1000'!$A$1:$Q$352,10,FALSE) = "*","*",IF(VLOOKUP(D149,'hospitalizations per 1000'!$A$1:$Q$352,10,FALSE) = "---","---", VLOOKUP(D149,'hospitalizations per 1000'!$A$1:$Q$352,10,FALSE)/100))</f>
        <v>1.7910189999999999E-2</v>
      </c>
      <c r="AP149" s="35" t="str">
        <f t="shared" si="70"/>
        <v>N</v>
      </c>
      <c r="AQ149" s="50" t="s">
        <v>1570</v>
      </c>
      <c r="AR149" s="50">
        <v>0.92500000000000004</v>
      </c>
      <c r="AS149" s="49" t="str">
        <f t="shared" si="89"/>
        <v>Y</v>
      </c>
      <c r="AT149" s="97">
        <f>COUNTIF($P149:$AS149,"=Y")</f>
        <v>4</v>
      </c>
    </row>
    <row r="150" spans="1:46" x14ac:dyDescent="0.3">
      <c r="A150" s="19">
        <f t="shared" si="83"/>
        <v>145</v>
      </c>
      <c r="B150" s="52" t="s">
        <v>380</v>
      </c>
      <c r="C150" s="51"/>
      <c r="D150" s="56">
        <v>315433</v>
      </c>
      <c r="E150" s="59" t="s">
        <v>381</v>
      </c>
      <c r="F150" s="54" t="s">
        <v>1557</v>
      </c>
      <c r="G150" s="54" t="e">
        <f>IF(COUNTIF(#REF!,"SFF Candidate")&gt;=1,"Y",
IF(COUNTIF(#REF!,"SFF")&gt;=1,"Y","N"))</f>
        <v>#REF!</v>
      </c>
      <c r="H150" s="48" t="e">
        <f>IF(OR(#REF!=1,#REF!= 1,#REF!=
1,#REF!= 1,#REF!=
1,#REF!= 1,#REF!=
1,#REF!= 1,#REF!=
1,#REF!= 1,#REF!=
1,#REF!= 1),"Y","N")</f>
        <v>#REF!</v>
      </c>
      <c r="I150" s="48" t="s">
        <v>662</v>
      </c>
      <c r="J150" s="54" t="s">
        <v>1570</v>
      </c>
      <c r="K150" s="35">
        <f>IF(VLOOKUP(D150,'Physically Restrained'!$A$1:$W$352,10,FALSE) = "*","*",IF(VLOOKUP(D150,'Physically Restrained'!$A$1:$W$352,10,FALSE) = "---","---", VLOOKUP(D150,'Physically Restrained'!$A$1:$W$352,10,FALSE)/100))</f>
        <v>0</v>
      </c>
      <c r="L150" s="35">
        <f>IF(VLOOKUP(D150,'Physically Restrained'!$A$1:$W$352,12,FALSE) = "*","*",IF(VLOOKUP(D150,'Physically Restrained'!$A$1:$W$352,12,FALSE) = "---","---", VLOOKUP(D150,'Physically Restrained'!$A$1:$W$352,12,FALSE)/100))</f>
        <v>0</v>
      </c>
      <c r="M150" s="35">
        <f>IF(VLOOKUP(D150,'Physically Restrained'!$A$1:$W$352,14,FALSE) = "*","*",IF(VLOOKUP(D150,'Physically Restrained'!$A$1:$W$352,14,FALSE) = "---","---", VLOOKUP(D150,'Physically Restrained'!$A$1:$W$352,14,FALSE)/100))</f>
        <v>0</v>
      </c>
      <c r="N150" s="35">
        <f>IF(VLOOKUP(D150,'Physically Restrained'!$A$1:$W$352,16,FALSE) = "*","*",IF(VLOOKUP(D150,'Physically Restrained'!$A$1:$W$352,16,FALSE) = "---","---", VLOOKUP(D150,'Physically Restrained'!$A$1:$W$352,16,FALSE)/100))</f>
        <v>0</v>
      </c>
      <c r="O150" s="35">
        <f t="shared" si="74"/>
        <v>0</v>
      </c>
      <c r="P150" s="49" t="str">
        <f t="shared" si="84"/>
        <v>Y</v>
      </c>
      <c r="Q150" s="35">
        <f>IF(VLOOKUP(D150,'Falls with Major Injuries'!$A$1:$W$352,10,FALSE) = "*","*",IF(VLOOKUP(D150,'Falls with Major Injuries'!$A$1:$W$352,10,FALSE) = "---","---", VLOOKUP(D150,'Falls with Major Injuries'!$A$1:$W$352,10,FALSE)/100))</f>
        <v>0</v>
      </c>
      <c r="R150" s="35">
        <f>IF(VLOOKUP(D150,'Falls with Major Injuries'!$A$1:$W$352,12,FALSE) = "*","*",IF(VLOOKUP(D150,'Falls with Major Injuries'!$A$1:$W$352,12,FALSE) = "---","---", VLOOKUP(D150,'Falls with Major Injuries'!$A$1:$W$352,12,FALSE)/100))</f>
        <v>0</v>
      </c>
      <c r="S150" s="35">
        <f>IF(VLOOKUP(D150,'Falls with Major Injuries'!$A$1:$W$352,14,FALSE) = "*","*",IF(VLOOKUP(D150,'Falls with Major Injuries'!$A$1:$W$352,14,FALSE) = "---","---", VLOOKUP(D150,'Falls with Major Injuries'!$A$1:$W$352,14,FALSE)/100))</f>
        <v>0</v>
      </c>
      <c r="T150" s="35">
        <f>IF(VLOOKUP(D150,'Falls with Major Injuries'!$A$1:$W$352,16,FALSE) = "*","*",IF(VLOOKUP(D150,'Falls with Major Injuries'!$A$1:$W$352,16,FALSE) = "---","---", VLOOKUP(D150,'Falls with Major Injuries'!$A$1:$W$352,16,FALSE)/100))</f>
        <v>1.2820499999999999E-2</v>
      </c>
      <c r="U150" s="35">
        <f t="shared" si="75"/>
        <v>3.2051249999999996E-3</v>
      </c>
      <c r="V150" s="49" t="str">
        <f t="shared" si="85"/>
        <v>Y</v>
      </c>
      <c r="W150" s="35">
        <f>IF(VLOOKUP(D150,'Antipsychotic Meds'!$A$1:$W$352,10,FALSE) = "*","*",IF(VLOOKUP(D150,'Antipsychotic Meds'!$A$1:$W$352,10,FALSE) = "---","---", VLOOKUP(D150,'Antipsychotic Meds'!$A$1:$W$352,10,FALSE)/100))</f>
        <v>0.18461539999999999</v>
      </c>
      <c r="X150" s="35">
        <f>IF(VLOOKUP(D150,'Antipsychotic Meds'!$A$1:$W$352,12,FALSE) = "*","*",IF(VLOOKUP(D150,'Antipsychotic Meds'!$A$1:$W$352,12,FALSE) = "---","---", VLOOKUP(D150,'Antipsychotic Meds'!$A$1:$W$352,12,FALSE)/100))</f>
        <v>0.17391300000000001</v>
      </c>
      <c r="Y150" s="35">
        <f>IF(VLOOKUP(D150,'Antipsychotic Meds'!$A$1:$W$352,14,FALSE) = "*","*",IF(VLOOKUP(D150,'Antipsychotic Meds'!$A$1:$W$352,14,FALSE) = "---","---", VLOOKUP(D150,'Antipsychotic Meds'!$A$1:$W$352,14,FALSE)/100))</f>
        <v>0.1780822</v>
      </c>
      <c r="Z150" s="35">
        <f>IF(VLOOKUP(D150,'Antipsychotic Meds'!$A$1:$W$352,16,FALSE) = "*","*",IF(VLOOKUP(D150,'Antipsychotic Meds'!$A$1:$W$352,16,FALSE) = "---","---", VLOOKUP(D150,'Antipsychotic Meds'!$A$1:$W$352,16,FALSE)/100))</f>
        <v>0.15277779999999999</v>
      </c>
      <c r="AA150" s="35">
        <f t="shared" si="76"/>
        <v>0.17234709999999998</v>
      </c>
      <c r="AB150" s="49" t="str">
        <f t="shared" si="86"/>
        <v>N</v>
      </c>
      <c r="AC150" s="35">
        <f>IF(VLOOKUP(D150,'Pressure Ulcers'!$A$1:$W$352,10,FALSE) = "*","*",IF(VLOOKUP(D150,'Pressure Ulcers'!$A$1:$W$352,10,FALSE) = "---","---", VLOOKUP(D150,'Pressure Ulcers'!$A$1:$W$352,10,FALSE)/100))</f>
        <v>9.6153799999999998E-2</v>
      </c>
      <c r="AD150" s="35">
        <f>IF(VLOOKUP(D150,'Pressure Ulcers'!$A$1:$W$352,12,FALSE) = "*","*",IF(VLOOKUP(D150,'Pressure Ulcers'!$A$1:$W$352,12,FALSE) = "---","---", VLOOKUP(D150,'Pressure Ulcers'!$A$1:$W$352,12,FALSE)/100))</f>
        <v>5.4545500000000004E-2</v>
      </c>
      <c r="AE150" s="35">
        <f>IF(VLOOKUP(D150,'Pressure Ulcers'!$A$1:$W$352,14,FALSE) = "*","*",IF(VLOOKUP(D150,'Pressure Ulcers'!$A$1:$W$352,14,FALSE) = "---","---", VLOOKUP(D150,'Pressure Ulcers'!$A$1:$W$352,14,FALSE)/100))</f>
        <v>3.6363599999999996E-2</v>
      </c>
      <c r="AF150" s="35">
        <f>IF(VLOOKUP(D150,'Pressure Ulcers'!$A$1:$W$352,16,FALSE) = "*","*",IF(VLOOKUP(D150,'Pressure Ulcers'!$A$1:$W$352,16,FALSE) = "---","---", VLOOKUP(D150,'Pressure Ulcers'!$A$1:$W$352,16,FALSE)/100))</f>
        <v>0.122807</v>
      </c>
      <c r="AG150" s="35">
        <f t="shared" si="77"/>
        <v>7.7467475000000008E-2</v>
      </c>
      <c r="AH150" s="49" t="str">
        <f t="shared" si="87"/>
        <v>Y</v>
      </c>
      <c r="AI150" s="35">
        <f>IF(VLOOKUP(D150,Influenza!$A$1:$W$352,10,FALSE) = "*","*",IF(VLOOKUP(D150,Influenza!$A$1:$W$352,10,FALSE) = "---","---", VLOOKUP(D150,Influenza!$A$1:$W$352,10,FALSE)/100))</f>
        <v>0.97260273999999991</v>
      </c>
      <c r="AJ150" s="35">
        <f>IF(VLOOKUP(D150,Influenza!$A$1:$W$352,12,FALSE) = "*","*",IF(VLOOKUP(D150,Influenza!$A$1:$W$352,12,FALSE) = "---","---", VLOOKUP(D150,Influenza!$A$1:$W$352,12,FALSE)/100))</f>
        <v>0.97260273999999991</v>
      </c>
      <c r="AK150" s="35">
        <f>IF(VLOOKUP(D150,Influenza!$A$1:$W$352,14,FALSE) = "*","*",IF(VLOOKUP(D150,Influenza!$A$1:$W$352,14,FALSE) = "---","---", VLOOKUP(D150,Influenza!$A$1:$W$352,14,FALSE)/100))</f>
        <v>0.97647059000000003</v>
      </c>
      <c r="AL150" s="35">
        <f>IF(VLOOKUP(D150,Influenza!$A$1:$W$352,16,FALSE) = "*","*",IF(VLOOKUP(D150,Influenza!$A$1:$W$352,16,FALSE) = "---","---", VLOOKUP(D150,Influenza!$A$1:$W$352,16,FALSE)/100))</f>
        <v>0.97647059000000003</v>
      </c>
      <c r="AM150" s="35">
        <f t="shared" si="78"/>
        <v>0.97453666499999991</v>
      </c>
      <c r="AN150" s="49" t="str">
        <f t="shared" si="88"/>
        <v>Y</v>
      </c>
      <c r="AO150" s="35">
        <f>IF(VLOOKUP(D150,'hospitalizations per 1000'!$A$1:$Q$352,10,FALSE) = "*","*",IF(VLOOKUP(D150,'hospitalizations per 1000'!$A$1:$Q$352,10,FALSE) = "---","---", VLOOKUP(D150,'hospitalizations per 1000'!$A$1:$Q$352,10,FALSE)/100))</f>
        <v>1.525285E-2</v>
      </c>
      <c r="AP150" s="43" t="str">
        <f t="shared" si="70"/>
        <v>N</v>
      </c>
      <c r="AQ150" s="50" t="s">
        <v>1570</v>
      </c>
      <c r="AR150" s="50">
        <v>0.88</v>
      </c>
      <c r="AS150" s="49" t="str">
        <f t="shared" si="89"/>
        <v>Y</v>
      </c>
      <c r="AT150" s="97">
        <f>COUNTIF($P150:$AS150,"=Y")</f>
        <v>5</v>
      </c>
    </row>
    <row r="151" spans="1:46" x14ac:dyDescent="0.3">
      <c r="A151" s="19">
        <f t="shared" si="83"/>
        <v>146</v>
      </c>
      <c r="B151" s="79" t="s">
        <v>382</v>
      </c>
      <c r="C151" s="51"/>
      <c r="D151" s="56">
        <v>315353</v>
      </c>
      <c r="E151" s="59" t="s">
        <v>50</v>
      </c>
      <c r="F151" s="54" t="s">
        <v>1557</v>
      </c>
      <c r="G151" s="54" t="e">
        <f>IF(COUNTIF(#REF!,"SFF Candidate")&gt;=1,"Y",
IF(COUNTIF(#REF!,"SFF")&gt;=1,"Y","N"))</f>
        <v>#REF!</v>
      </c>
      <c r="H151" s="48" t="e">
        <f>IF(OR(#REF!=1,#REF!= 1,#REF!=
1,#REF!= 1,#REF!=
1,#REF!= 1,#REF!=
1,#REF!= 1,#REF!=
1,#REF!= 1,#REF!=
1,#REF!= 1),"Y","N")</f>
        <v>#REF!</v>
      </c>
      <c r="I151" s="73" t="s">
        <v>662</v>
      </c>
      <c r="J151" s="54" t="s">
        <v>1570</v>
      </c>
      <c r="K151" s="35">
        <f>IF(VLOOKUP(D151,'Physically Restrained'!$A$1:$W$352,10,FALSE) = "*","*",IF(VLOOKUP(D151,'Physically Restrained'!$A$1:$W$352,10,FALSE) = "---","---", VLOOKUP(D151,'Physically Restrained'!$A$1:$W$352,10,FALSE)/100))</f>
        <v>0</v>
      </c>
      <c r="L151" s="35">
        <f>IF(VLOOKUP(D151,'Physically Restrained'!$A$1:$W$352,12,FALSE) = "*","*",IF(VLOOKUP(D151,'Physically Restrained'!$A$1:$W$352,12,FALSE) = "---","---", VLOOKUP(D151,'Physically Restrained'!$A$1:$W$352,12,FALSE)/100))</f>
        <v>0</v>
      </c>
      <c r="M151" s="35">
        <f>IF(VLOOKUP(D151,'Physically Restrained'!$A$1:$W$352,14,FALSE) = "*","*",IF(VLOOKUP(D151,'Physically Restrained'!$A$1:$W$352,14,FALSE) = "---","---", VLOOKUP(D151,'Physically Restrained'!$A$1:$W$352,14,FALSE)/100))</f>
        <v>0</v>
      </c>
      <c r="N151" s="35">
        <f>IF(VLOOKUP(D151,'Physically Restrained'!$A$1:$W$352,16,FALSE) = "*","*",IF(VLOOKUP(D151,'Physically Restrained'!$A$1:$W$352,16,FALSE) = "---","---", VLOOKUP(D151,'Physically Restrained'!$A$1:$W$352,16,FALSE)/100))</f>
        <v>0</v>
      </c>
      <c r="O151" s="35">
        <f t="shared" si="74"/>
        <v>0</v>
      </c>
      <c r="P151" s="49" t="str">
        <f t="shared" si="84"/>
        <v>Y</v>
      </c>
      <c r="Q151" s="35">
        <f>IF(VLOOKUP(D151,'Falls with Major Injuries'!$A$1:$W$352,10,FALSE) = "*","*",IF(VLOOKUP(D151,'Falls with Major Injuries'!$A$1:$W$352,10,FALSE) = "---","---", VLOOKUP(D151,'Falls with Major Injuries'!$A$1:$W$352,10,FALSE)/100))</f>
        <v>2.5000000000000001E-2</v>
      </c>
      <c r="R151" s="35">
        <f>IF(VLOOKUP(D151,'Falls with Major Injuries'!$A$1:$W$352,12,FALSE) = "*","*",IF(VLOOKUP(D151,'Falls with Major Injuries'!$A$1:$W$352,12,FALSE) = "---","---", VLOOKUP(D151,'Falls with Major Injuries'!$A$1:$W$352,12,FALSE)/100))</f>
        <v>2.5974000000000001E-2</v>
      </c>
      <c r="S151" s="35">
        <f>IF(VLOOKUP(D151,'Falls with Major Injuries'!$A$1:$W$352,14,FALSE) = "*","*",IF(VLOOKUP(D151,'Falls with Major Injuries'!$A$1:$W$352,14,FALSE) = "---","---", VLOOKUP(D151,'Falls with Major Injuries'!$A$1:$W$352,14,FALSE)/100))</f>
        <v>2.4691399999999999E-2</v>
      </c>
      <c r="T151" s="35">
        <f>IF(VLOOKUP(D151,'Falls with Major Injuries'!$A$1:$W$352,16,FALSE) = "*","*",IF(VLOOKUP(D151,'Falls with Major Injuries'!$A$1:$W$352,16,FALSE) = "---","---", VLOOKUP(D151,'Falls with Major Injuries'!$A$1:$W$352,16,FALSE)/100))</f>
        <v>4.5976999999999997E-2</v>
      </c>
      <c r="U151" s="35">
        <f t="shared" si="75"/>
        <v>3.0410600000000003E-2</v>
      </c>
      <c r="V151" s="49" t="str">
        <f t="shared" si="85"/>
        <v>N</v>
      </c>
      <c r="W151" s="35">
        <f>IF(VLOOKUP(D151,'Antipsychotic Meds'!$A$1:$W$352,10,FALSE) = "*","*",IF(VLOOKUP(D151,'Antipsychotic Meds'!$A$1:$W$352,10,FALSE) = "---","---", VLOOKUP(D151,'Antipsychotic Meds'!$A$1:$W$352,10,FALSE)/100))</f>
        <v>0.15277779999999999</v>
      </c>
      <c r="X151" s="35">
        <f>IF(VLOOKUP(D151,'Antipsychotic Meds'!$A$1:$W$352,12,FALSE) = "*","*",IF(VLOOKUP(D151,'Antipsychotic Meds'!$A$1:$W$352,12,FALSE) = "---","---", VLOOKUP(D151,'Antipsychotic Meds'!$A$1:$W$352,12,FALSE)/100))</f>
        <v>0.13043480000000002</v>
      </c>
      <c r="Y151" s="35">
        <f>IF(VLOOKUP(D151,'Antipsychotic Meds'!$A$1:$W$352,14,FALSE) = "*","*",IF(VLOOKUP(D151,'Antipsychotic Meds'!$A$1:$W$352,14,FALSE) = "---","---", VLOOKUP(D151,'Antipsychotic Meds'!$A$1:$W$352,14,FALSE)/100))</f>
        <v>0.1408451</v>
      </c>
      <c r="Z151" s="35">
        <f>IF(VLOOKUP(D151,'Antipsychotic Meds'!$A$1:$W$352,16,FALSE) = "*","*",IF(VLOOKUP(D151,'Antipsychotic Meds'!$A$1:$W$352,16,FALSE) = "---","---", VLOOKUP(D151,'Antipsychotic Meds'!$A$1:$W$352,16,FALSE)/100))</f>
        <v>0.14285709999999999</v>
      </c>
      <c r="AA151" s="35">
        <f t="shared" si="76"/>
        <v>0.14172870000000001</v>
      </c>
      <c r="AB151" s="49" t="str">
        <f t="shared" si="86"/>
        <v>N</v>
      </c>
      <c r="AC151" s="35">
        <f>IF(VLOOKUP(D151,'Pressure Ulcers'!$A$1:$W$352,10,FALSE) = "*","*",IF(VLOOKUP(D151,'Pressure Ulcers'!$A$1:$W$352,10,FALSE) = "---","---", VLOOKUP(D151,'Pressure Ulcers'!$A$1:$W$352,10,FALSE)/100))</f>
        <v>0.15094340000000001</v>
      </c>
      <c r="AD151" s="35">
        <f>IF(VLOOKUP(D151,'Pressure Ulcers'!$A$1:$W$352,12,FALSE) = "*","*",IF(VLOOKUP(D151,'Pressure Ulcers'!$A$1:$W$352,12,FALSE) = "---","---", VLOOKUP(D151,'Pressure Ulcers'!$A$1:$W$352,12,FALSE)/100))</f>
        <v>0.16</v>
      </c>
      <c r="AE151" s="35">
        <f>IF(VLOOKUP(D151,'Pressure Ulcers'!$A$1:$W$352,14,FALSE) = "*","*",IF(VLOOKUP(D151,'Pressure Ulcers'!$A$1:$W$352,14,FALSE) = "---","---", VLOOKUP(D151,'Pressure Ulcers'!$A$1:$W$352,14,FALSE)/100))</f>
        <v>0.1132075</v>
      </c>
      <c r="AF151" s="35">
        <f>IF(VLOOKUP(D151,'Pressure Ulcers'!$A$1:$W$352,16,FALSE) = "*","*",IF(VLOOKUP(D151,'Pressure Ulcers'!$A$1:$W$352,16,FALSE) = "---","---", VLOOKUP(D151,'Pressure Ulcers'!$A$1:$W$352,16,FALSE)/100))</f>
        <v>5.4545500000000004E-2</v>
      </c>
      <c r="AG151" s="35">
        <f t="shared" si="77"/>
        <v>0.11967410000000001</v>
      </c>
      <c r="AH151" s="49" t="str">
        <f t="shared" si="87"/>
        <v>N</v>
      </c>
      <c r="AI151" s="35">
        <f>IF(VLOOKUP(D151,Influenza!$A$1:$W$352,10,FALSE) = "*","*",IF(VLOOKUP(D151,Influenza!$A$1:$W$352,10,FALSE) = "---","---", VLOOKUP(D151,Influenza!$A$1:$W$352,10,FALSE)/100))</f>
        <v>1</v>
      </c>
      <c r="AJ151" s="35">
        <f>IF(VLOOKUP(D151,Influenza!$A$1:$W$352,12,FALSE) = "*","*",IF(VLOOKUP(D151,Influenza!$A$1:$W$352,12,FALSE) = "---","---", VLOOKUP(D151,Influenza!$A$1:$W$352,12,FALSE)/100))</f>
        <v>1</v>
      </c>
      <c r="AK151" s="35">
        <f>IF(VLOOKUP(D151,Influenza!$A$1:$W$352,14,FALSE) = "*","*",IF(VLOOKUP(D151,Influenza!$A$1:$W$352,14,FALSE) = "---","---", VLOOKUP(D151,Influenza!$A$1:$W$352,14,FALSE)/100))</f>
        <v>1</v>
      </c>
      <c r="AL151" s="35">
        <f>IF(VLOOKUP(D151,Influenza!$A$1:$W$352,16,FALSE) = "*","*",IF(VLOOKUP(D151,Influenza!$A$1:$W$352,16,FALSE) = "---","---", VLOOKUP(D151,Influenza!$A$1:$W$352,16,FALSE)/100))</f>
        <v>1</v>
      </c>
      <c r="AM151" s="35">
        <f t="shared" si="78"/>
        <v>1</v>
      </c>
      <c r="AN151" s="49" t="str">
        <f t="shared" si="88"/>
        <v>Y</v>
      </c>
      <c r="AO151" s="35">
        <f>IF(VLOOKUP(D151,'hospitalizations per 1000'!$A$1:$Q$352,10,FALSE) = "*","*",IF(VLOOKUP(D151,'hospitalizations per 1000'!$A$1:$Q$352,10,FALSE) = "---","---", VLOOKUP(D151,'hospitalizations per 1000'!$A$1:$Q$352,10,FALSE)/100))</f>
        <v>4.5074299999999998E-3</v>
      </c>
      <c r="AP151" s="43" t="str">
        <f t="shared" si="70"/>
        <v>Y</v>
      </c>
      <c r="AQ151" s="50" t="s">
        <v>1570</v>
      </c>
      <c r="AR151" s="50">
        <v>0.94</v>
      </c>
      <c r="AS151" s="49" t="str">
        <f t="shared" si="89"/>
        <v>Y</v>
      </c>
      <c r="AT151" s="97">
        <f>COUNTIF($P151:$AS151,"=Y")</f>
        <v>4</v>
      </c>
    </row>
    <row r="152" spans="1:46" ht="28.8" x14ac:dyDescent="0.3">
      <c r="A152" s="19">
        <f t="shared" si="83"/>
        <v>147</v>
      </c>
      <c r="B152" s="79" t="s">
        <v>383</v>
      </c>
      <c r="C152" s="51" t="s">
        <v>1660</v>
      </c>
      <c r="D152" s="56">
        <v>315390</v>
      </c>
      <c r="E152" s="59" t="s">
        <v>188</v>
      </c>
      <c r="F152" s="54" t="s">
        <v>1557</v>
      </c>
      <c r="G152" s="54" t="e">
        <f>IF(COUNTIF(#REF!,"SFF Candidate")&gt;=1,"Y",
IF(COUNTIF(#REF!,"SFF")&gt;=1,"Y","N"))</f>
        <v>#REF!</v>
      </c>
      <c r="H152" s="48" t="e">
        <f>IF(OR(#REF!=1,#REF!= 1,#REF!=
1,#REF!= 1,#REF!=
1,#REF!= 1,#REF!=
1,#REF!= 1,#REF!=
1,#REF!= 1,#REF!=
1,#REF!= 1),"Y","N")</f>
        <v>#REF!</v>
      </c>
      <c r="I152" s="73" t="s">
        <v>662</v>
      </c>
      <c r="J152" s="54" t="s">
        <v>1571</v>
      </c>
      <c r="K152" s="35">
        <f>IF(VLOOKUP(D152,'Physically Restrained'!$A$1:$W$352,10,FALSE) = "*","*",IF(VLOOKUP(D152,'Physically Restrained'!$A$1:$W$352,10,FALSE) = "---","---", VLOOKUP(D152,'Physically Restrained'!$A$1:$W$352,10,FALSE)/100))</f>
        <v>0</v>
      </c>
      <c r="L152" s="35">
        <f>IF(VLOOKUP(D152,'Physically Restrained'!$A$1:$W$352,12,FALSE) = "*","*",IF(VLOOKUP(D152,'Physically Restrained'!$A$1:$W$352,12,FALSE) = "---","---", VLOOKUP(D152,'Physically Restrained'!$A$1:$W$352,12,FALSE)/100))</f>
        <v>0</v>
      </c>
      <c r="M152" s="35">
        <f>IF(VLOOKUP(D152,'Physically Restrained'!$A$1:$W$352,14,FALSE) = "*","*",IF(VLOOKUP(D152,'Physically Restrained'!$A$1:$W$352,14,FALSE) = "---","---", VLOOKUP(D152,'Physically Restrained'!$A$1:$W$352,14,FALSE)/100))</f>
        <v>0</v>
      </c>
      <c r="N152" s="35">
        <f>IF(VLOOKUP(D152,'Physically Restrained'!$A$1:$W$352,16,FALSE) = "*","*",IF(VLOOKUP(D152,'Physically Restrained'!$A$1:$W$352,16,FALSE) = "---","---", VLOOKUP(D152,'Physically Restrained'!$A$1:$W$352,16,FALSE)/100))</f>
        <v>0</v>
      </c>
      <c r="O152" s="35">
        <f t="shared" si="74"/>
        <v>0</v>
      </c>
      <c r="P152" s="49" t="str">
        <f t="shared" si="84"/>
        <v>Y</v>
      </c>
      <c r="Q152" s="35">
        <f>IF(VLOOKUP(D152,'Falls with Major Injuries'!$A$1:$W$352,10,FALSE) = "*","*",IF(VLOOKUP(D152,'Falls with Major Injuries'!$A$1:$W$352,10,FALSE) = "---","---", VLOOKUP(D152,'Falls with Major Injuries'!$A$1:$W$352,10,FALSE)/100))</f>
        <v>0</v>
      </c>
      <c r="R152" s="35">
        <f>IF(VLOOKUP(D152,'Falls with Major Injuries'!$A$1:$W$352,12,FALSE) = "*","*",IF(VLOOKUP(D152,'Falls with Major Injuries'!$A$1:$W$352,12,FALSE) = "---","---", VLOOKUP(D152,'Falls with Major Injuries'!$A$1:$W$352,12,FALSE)/100))</f>
        <v>0</v>
      </c>
      <c r="S152" s="35">
        <f>IF(VLOOKUP(D152,'Falls with Major Injuries'!$A$1:$W$352,14,FALSE) = "*","*",IF(VLOOKUP(D152,'Falls with Major Injuries'!$A$1:$W$352,14,FALSE) = "---","---", VLOOKUP(D152,'Falls with Major Injuries'!$A$1:$W$352,14,FALSE)/100))</f>
        <v>0</v>
      </c>
      <c r="T152" s="35">
        <f>IF(VLOOKUP(D152,'Falls with Major Injuries'!$A$1:$W$352,16,FALSE) = "*","*",IF(VLOOKUP(D152,'Falls with Major Injuries'!$A$1:$W$352,16,FALSE) = "---","---", VLOOKUP(D152,'Falls with Major Injuries'!$A$1:$W$352,16,FALSE)/100))</f>
        <v>0</v>
      </c>
      <c r="U152" s="35">
        <f t="shared" si="75"/>
        <v>0</v>
      </c>
      <c r="V152" s="49" t="str">
        <f t="shared" si="85"/>
        <v>Y</v>
      </c>
      <c r="W152" s="35">
        <f>IF(VLOOKUP(D152,'Antipsychotic Meds'!$A$1:$W$352,10,FALSE) = "*","*",IF(VLOOKUP(D152,'Antipsychotic Meds'!$A$1:$W$352,10,FALSE) = "---","---", VLOOKUP(D152,'Antipsychotic Meds'!$A$1:$W$352,10,FALSE)/100))</f>
        <v>0.1315789</v>
      </c>
      <c r="X152" s="35">
        <f>IF(VLOOKUP(D152,'Antipsychotic Meds'!$A$1:$W$352,12,FALSE) = "*","*",IF(VLOOKUP(D152,'Antipsychotic Meds'!$A$1:$W$352,12,FALSE) = "---","---", VLOOKUP(D152,'Antipsychotic Meds'!$A$1:$W$352,12,FALSE)/100))</f>
        <v>0.1</v>
      </c>
      <c r="Y152" s="35">
        <f>IF(VLOOKUP(D152,'Antipsychotic Meds'!$A$1:$W$352,14,FALSE) = "*","*",IF(VLOOKUP(D152,'Antipsychotic Meds'!$A$1:$W$352,14,FALSE) = "---","---", VLOOKUP(D152,'Antipsychotic Meds'!$A$1:$W$352,14,FALSE)/100))</f>
        <v>0.125</v>
      </c>
      <c r="Z152" s="35">
        <f>IF(VLOOKUP(D152,'Antipsychotic Meds'!$A$1:$W$352,16,FALSE) = "*","*",IF(VLOOKUP(D152,'Antipsychotic Meds'!$A$1:$W$352,16,FALSE) = "---","---", VLOOKUP(D152,'Antipsychotic Meds'!$A$1:$W$352,16,FALSE)/100))</f>
        <v>0.15909090000000001</v>
      </c>
      <c r="AA152" s="35">
        <f t="shared" si="76"/>
        <v>0.12891745000000002</v>
      </c>
      <c r="AB152" s="49" t="str">
        <f t="shared" si="86"/>
        <v>N</v>
      </c>
      <c r="AC152" s="35">
        <f>IF(VLOOKUP(D152,'Pressure Ulcers'!$A$1:$W$352,10,FALSE) = "*","*",IF(VLOOKUP(D152,'Pressure Ulcers'!$A$1:$W$352,10,FALSE) = "---","---", VLOOKUP(D152,'Pressure Ulcers'!$A$1:$W$352,10,FALSE)/100))</f>
        <v>7.1428599999999995E-2</v>
      </c>
      <c r="AD152" s="35">
        <f>IF(VLOOKUP(D152,'Pressure Ulcers'!$A$1:$W$352,12,FALSE) = "*","*",IF(VLOOKUP(D152,'Pressure Ulcers'!$A$1:$W$352,12,FALSE) = "---","---", VLOOKUP(D152,'Pressure Ulcers'!$A$1:$W$352,12,FALSE)/100))</f>
        <v>3.5714299999999997E-2</v>
      </c>
      <c r="AE152" s="35">
        <f>IF(VLOOKUP(D152,'Pressure Ulcers'!$A$1:$W$352,14,FALSE) = "*","*",IF(VLOOKUP(D152,'Pressure Ulcers'!$A$1:$W$352,14,FALSE) = "---","---", VLOOKUP(D152,'Pressure Ulcers'!$A$1:$W$352,14,FALSE)/100))</f>
        <v>3.3333300000000003E-2</v>
      </c>
      <c r="AF152" s="35">
        <f>IF(VLOOKUP(D152,'Pressure Ulcers'!$A$1:$W$352,16,FALSE) = "*","*",IF(VLOOKUP(D152,'Pressure Ulcers'!$A$1:$W$352,16,FALSE) = "---","---", VLOOKUP(D152,'Pressure Ulcers'!$A$1:$W$352,16,FALSE)/100))</f>
        <v>3.7037E-2</v>
      </c>
      <c r="AG152" s="35">
        <f t="shared" si="77"/>
        <v>4.4378299999999996E-2</v>
      </c>
      <c r="AH152" s="49" t="str">
        <f t="shared" si="87"/>
        <v>Y</v>
      </c>
      <c r="AI152" s="35">
        <f>IF(VLOOKUP(D152,Influenza!$A$1:$W$352,10,FALSE) = "*","*",IF(VLOOKUP(D152,Influenza!$A$1:$W$352,10,FALSE) = "---","---", VLOOKUP(D152,Influenza!$A$1:$W$352,10,FALSE)/100))</f>
        <v>1</v>
      </c>
      <c r="AJ152" s="35">
        <f>IF(VLOOKUP(D152,Influenza!$A$1:$W$352,12,FALSE) = "*","*",IF(VLOOKUP(D152,Influenza!$A$1:$W$352,12,FALSE) = "---","---", VLOOKUP(D152,Influenza!$A$1:$W$352,12,FALSE)/100))</f>
        <v>1</v>
      </c>
      <c r="AK152" s="35">
        <f>IF(VLOOKUP(D152,Influenza!$A$1:$W$352,14,FALSE) = "*","*",IF(VLOOKUP(D152,Influenza!$A$1:$W$352,14,FALSE) = "---","---", VLOOKUP(D152,Influenza!$A$1:$W$352,14,FALSE)/100))</f>
        <v>1</v>
      </c>
      <c r="AL152" s="35">
        <f>IF(VLOOKUP(D152,Influenza!$A$1:$W$352,16,FALSE) = "*","*",IF(VLOOKUP(D152,Influenza!$A$1:$W$352,16,FALSE) = "---","---", VLOOKUP(D152,Influenza!$A$1:$W$352,16,FALSE)/100))</f>
        <v>1</v>
      </c>
      <c r="AM152" s="35">
        <f t="shared" si="78"/>
        <v>1</v>
      </c>
      <c r="AN152" s="49" t="str">
        <f t="shared" si="88"/>
        <v>Y</v>
      </c>
      <c r="AO152" s="35" t="str">
        <f>IF(VLOOKUP(D152,'hospitalizations per 1000'!$A$1:$Q$352,10,FALSE) = "*","*",IF(VLOOKUP(D152,'hospitalizations per 1000'!$A$1:$Q$352,10,FALSE) = "---","---", VLOOKUP(D152,'hospitalizations per 1000'!$A$1:$Q$352,10,FALSE)/100))</f>
        <v>*</v>
      </c>
      <c r="AP152" s="43" t="s">
        <v>662</v>
      </c>
      <c r="AQ152" s="50" t="s">
        <v>1570</v>
      </c>
      <c r="AR152" s="50">
        <v>0.875</v>
      </c>
      <c r="AS152" s="49" t="str">
        <f t="shared" si="89"/>
        <v>Y</v>
      </c>
      <c r="AT152" s="97" t="s">
        <v>1680</v>
      </c>
    </row>
    <row r="153" spans="1:46" x14ac:dyDescent="0.3">
      <c r="A153" s="19">
        <f t="shared" si="83"/>
        <v>148</v>
      </c>
      <c r="B153" s="52" t="s">
        <v>384</v>
      </c>
      <c r="C153" s="51"/>
      <c r="D153" s="56">
        <v>315091</v>
      </c>
      <c r="E153" s="71">
        <v>899038</v>
      </c>
      <c r="F153" s="54" t="s">
        <v>1557</v>
      </c>
      <c r="G153" s="54" t="e">
        <f>IF(COUNTIF(#REF!,"SFF Candidate")&gt;=1,"Y",
IF(COUNTIF(#REF!,"SFF")&gt;=1,"Y","N"))</f>
        <v>#REF!</v>
      </c>
      <c r="H153" s="48" t="e">
        <f>IF(OR(#REF!=1,#REF!= 1,#REF!=
1,#REF!= 1,#REF!=
1,#REF!= 1,#REF!=
1,#REF!= 1,#REF!=
1,#REF!= 1,#REF!=
1,#REF!= 1),"Y","N")</f>
        <v>#REF!</v>
      </c>
      <c r="I153" s="48" t="s">
        <v>662</v>
      </c>
      <c r="J153" s="54" t="s">
        <v>1571</v>
      </c>
      <c r="K153" s="35">
        <f>IF(VLOOKUP(D153,'Physically Restrained'!$A$1:$W$352,10,FALSE) = "*","*",IF(VLOOKUP(D153,'Physically Restrained'!$A$1:$W$352,10,FALSE) = "---","---", VLOOKUP(D153,'Physically Restrained'!$A$1:$W$352,10,FALSE)/100))</f>
        <v>0</v>
      </c>
      <c r="L153" s="35">
        <f>IF(VLOOKUP(D153,'Physically Restrained'!$A$1:$W$352,12,FALSE) = "*","*",IF(VLOOKUP(D153,'Physically Restrained'!$A$1:$W$352,12,FALSE) = "---","---", VLOOKUP(D153,'Physically Restrained'!$A$1:$W$352,12,FALSE)/100))</f>
        <v>0</v>
      </c>
      <c r="M153" s="35">
        <f>IF(VLOOKUP(D153,'Physically Restrained'!$A$1:$W$352,14,FALSE) = "*","*",IF(VLOOKUP(D153,'Physically Restrained'!$A$1:$W$352,14,FALSE) = "---","---", VLOOKUP(D153,'Physically Restrained'!$A$1:$W$352,14,FALSE)/100))</f>
        <v>0</v>
      </c>
      <c r="N153" s="35">
        <f>IF(VLOOKUP(D153,'Physically Restrained'!$A$1:$W$352,16,FALSE) = "*","*",IF(VLOOKUP(D153,'Physically Restrained'!$A$1:$W$352,16,FALSE) = "---","---", VLOOKUP(D153,'Physically Restrained'!$A$1:$W$352,16,FALSE)/100))</f>
        <v>0</v>
      </c>
      <c r="O153" s="35">
        <f t="shared" si="74"/>
        <v>0</v>
      </c>
      <c r="P153" s="49" t="str">
        <f t="shared" si="84"/>
        <v>Y</v>
      </c>
      <c r="Q153" s="35">
        <f>IF(VLOOKUP(D153,'Falls with Major Injuries'!$A$1:$W$352,10,FALSE) = "*","*",IF(VLOOKUP(D153,'Falls with Major Injuries'!$A$1:$W$352,10,FALSE) = "---","---", VLOOKUP(D153,'Falls with Major Injuries'!$A$1:$W$352,10,FALSE)/100))</f>
        <v>2.0134200000000001E-2</v>
      </c>
      <c r="R153" s="35">
        <f>IF(VLOOKUP(D153,'Falls with Major Injuries'!$A$1:$W$352,12,FALSE) = "*","*",IF(VLOOKUP(D153,'Falls with Major Injuries'!$A$1:$W$352,12,FALSE) = "---","---", VLOOKUP(D153,'Falls with Major Injuries'!$A$1:$W$352,12,FALSE)/100))</f>
        <v>2.6143800000000002E-2</v>
      </c>
      <c r="S153" s="35">
        <f>IF(VLOOKUP(D153,'Falls with Major Injuries'!$A$1:$W$352,14,FALSE) = "*","*",IF(VLOOKUP(D153,'Falls with Major Injuries'!$A$1:$W$352,14,FALSE) = "---","---", VLOOKUP(D153,'Falls with Major Injuries'!$A$1:$W$352,14,FALSE)/100))</f>
        <v>2.5974000000000001E-2</v>
      </c>
      <c r="T153" s="35">
        <f>IF(VLOOKUP(D153,'Falls with Major Injuries'!$A$1:$W$352,16,FALSE) = "*","*",IF(VLOOKUP(D153,'Falls with Major Injuries'!$A$1:$W$352,16,FALSE) = "---","---", VLOOKUP(D153,'Falls with Major Injuries'!$A$1:$W$352,16,FALSE)/100))</f>
        <v>1.9607799999999998E-2</v>
      </c>
      <c r="U153" s="35">
        <f t="shared" si="75"/>
        <v>2.2964949999999998E-2</v>
      </c>
      <c r="V153" s="49" t="str">
        <f t="shared" si="85"/>
        <v>Y</v>
      </c>
      <c r="W153" s="35">
        <f>IF(VLOOKUP(D153,'Antipsychotic Meds'!$A$1:$W$352,10,FALSE) = "*","*",IF(VLOOKUP(D153,'Antipsychotic Meds'!$A$1:$W$352,10,FALSE) = "---","---", VLOOKUP(D153,'Antipsychotic Meds'!$A$1:$W$352,10,FALSE)/100))</f>
        <v>0.1439394</v>
      </c>
      <c r="X153" s="35">
        <f>IF(VLOOKUP(D153,'Antipsychotic Meds'!$A$1:$W$352,12,FALSE) = "*","*",IF(VLOOKUP(D153,'Antipsychotic Meds'!$A$1:$W$352,12,FALSE) = "---","---", VLOOKUP(D153,'Antipsychotic Meds'!$A$1:$W$352,12,FALSE)/100))</f>
        <v>0.13970589999999999</v>
      </c>
      <c r="Y153" s="35">
        <f>IF(VLOOKUP(D153,'Antipsychotic Meds'!$A$1:$W$352,14,FALSE) = "*","*",IF(VLOOKUP(D153,'Antipsychotic Meds'!$A$1:$W$352,14,FALSE) = "---","---", VLOOKUP(D153,'Antipsychotic Meds'!$A$1:$W$352,14,FALSE)/100))</f>
        <v>0.13970589999999999</v>
      </c>
      <c r="Z153" s="35">
        <f>IF(VLOOKUP(D153,'Antipsychotic Meds'!$A$1:$W$352,16,FALSE) = "*","*",IF(VLOOKUP(D153,'Antipsychotic Meds'!$A$1:$W$352,16,FALSE) = "---","---", VLOOKUP(D153,'Antipsychotic Meds'!$A$1:$W$352,16,FALSE)/100))</f>
        <v>0.1666667</v>
      </c>
      <c r="AA153" s="35">
        <f t="shared" si="76"/>
        <v>0.147504475</v>
      </c>
      <c r="AB153" s="49" t="str">
        <f t="shared" si="86"/>
        <v>N</v>
      </c>
      <c r="AC153" s="35">
        <f>IF(VLOOKUP(D153,'Pressure Ulcers'!$A$1:$W$352,10,FALSE) = "*","*",IF(VLOOKUP(D153,'Pressure Ulcers'!$A$1:$W$352,10,FALSE) = "---","---", VLOOKUP(D153,'Pressure Ulcers'!$A$1:$W$352,10,FALSE)/100))</f>
        <v>0.16483519999999999</v>
      </c>
      <c r="AD153" s="35">
        <f>IF(VLOOKUP(D153,'Pressure Ulcers'!$A$1:$W$352,12,FALSE) = "*","*",IF(VLOOKUP(D153,'Pressure Ulcers'!$A$1:$W$352,12,FALSE) = "---","---", VLOOKUP(D153,'Pressure Ulcers'!$A$1:$W$352,12,FALSE)/100))</f>
        <v>0.11827959999999998</v>
      </c>
      <c r="AE153" s="35">
        <f>IF(VLOOKUP(D153,'Pressure Ulcers'!$A$1:$W$352,14,FALSE) = "*","*",IF(VLOOKUP(D153,'Pressure Ulcers'!$A$1:$W$352,14,FALSE) = "---","---", VLOOKUP(D153,'Pressure Ulcers'!$A$1:$W$352,14,FALSE)/100))</f>
        <v>0.1891892</v>
      </c>
      <c r="AF153" s="35">
        <f>IF(VLOOKUP(D153,'Pressure Ulcers'!$A$1:$W$352,16,FALSE) = "*","*",IF(VLOOKUP(D153,'Pressure Ulcers'!$A$1:$W$352,16,FALSE) = "---","---", VLOOKUP(D153,'Pressure Ulcers'!$A$1:$W$352,16,FALSE)/100))</f>
        <v>0.1012658</v>
      </c>
      <c r="AG153" s="35">
        <f t="shared" si="77"/>
        <v>0.14339245</v>
      </c>
      <c r="AH153" s="49" t="str">
        <f t="shared" si="87"/>
        <v>N</v>
      </c>
      <c r="AI153" s="35">
        <f>IF(VLOOKUP(D153,Influenza!$A$1:$W$352,10,FALSE) = "*","*",IF(VLOOKUP(D153,Influenza!$A$1:$W$352,10,FALSE) = "---","---", VLOOKUP(D153,Influenza!$A$1:$W$352,10,FALSE)/100))</f>
        <v>0.90551181000000003</v>
      </c>
      <c r="AJ153" s="35">
        <f>IF(VLOOKUP(D153,Influenza!$A$1:$W$352,12,FALSE) = "*","*",IF(VLOOKUP(D153,Influenza!$A$1:$W$352,12,FALSE) = "---","---", VLOOKUP(D153,Influenza!$A$1:$W$352,12,FALSE)/100))</f>
        <v>0.90551181000000003</v>
      </c>
      <c r="AK153" s="35">
        <f>IF(VLOOKUP(D153,Influenza!$A$1:$W$352,14,FALSE) = "*","*",IF(VLOOKUP(D153,Influenza!$A$1:$W$352,14,FALSE) = "---","---", VLOOKUP(D153,Influenza!$A$1:$W$352,14,FALSE)/100))</f>
        <v>0.87951807000000004</v>
      </c>
      <c r="AL153" s="35">
        <f>IF(VLOOKUP(D153,Influenza!$A$1:$W$352,16,FALSE) = "*","*",IF(VLOOKUP(D153,Influenza!$A$1:$W$352,16,FALSE) = "---","---", VLOOKUP(D153,Influenza!$A$1:$W$352,16,FALSE)/100))</f>
        <v>0.87951807000000004</v>
      </c>
      <c r="AM153" s="35">
        <f t="shared" si="78"/>
        <v>0.89251493999999998</v>
      </c>
      <c r="AN153" s="49" t="str">
        <f t="shared" si="88"/>
        <v>N</v>
      </c>
      <c r="AO153" s="35">
        <f>IF(VLOOKUP(D153,'hospitalizations per 1000'!$A$1:$Q$352,10,FALSE) = "*","*",IF(VLOOKUP(D153,'hospitalizations per 1000'!$A$1:$Q$352,10,FALSE) = "---","---", VLOOKUP(D153,'hospitalizations per 1000'!$A$1:$Q$352,10,FALSE)/100))</f>
        <v>1.3821119999999999E-2</v>
      </c>
      <c r="AP153" s="43" t="str">
        <f t="shared" ref="AP153:AP158" si="90">IF(AO153="*","*",IF(AO153="---","---",IF(AO153&lt;AO$1,"Y","N")))</f>
        <v>Y</v>
      </c>
      <c r="AQ153" s="50" t="s">
        <v>1570</v>
      </c>
      <c r="AR153" s="50">
        <v>0.77500000000000002</v>
      </c>
      <c r="AS153" s="49" t="str">
        <f t="shared" si="89"/>
        <v>Y</v>
      </c>
      <c r="AT153" s="97" t="s">
        <v>1680</v>
      </c>
    </row>
    <row r="154" spans="1:46" x14ac:dyDescent="0.3">
      <c r="A154" s="19">
        <f t="shared" si="83"/>
        <v>149</v>
      </c>
      <c r="B154" s="52" t="s">
        <v>385</v>
      </c>
      <c r="C154" s="51"/>
      <c r="D154" s="56">
        <v>315294</v>
      </c>
      <c r="E154" s="59" t="s">
        <v>386</v>
      </c>
      <c r="F154" s="54" t="s">
        <v>1557</v>
      </c>
      <c r="G154" s="54" t="e">
        <f>IF(COUNTIF(#REF!,"SFF Candidate")&gt;=1,"Y",
IF(COUNTIF(#REF!,"SFF")&gt;=1,"Y","N"))</f>
        <v>#REF!</v>
      </c>
      <c r="H154" s="48" t="e">
        <f>IF(OR(#REF!=1,#REF!= 1,#REF!=
1,#REF!= 1,#REF!=
1,#REF!= 1,#REF!=
1,#REF!= 1,#REF!=
1,#REF!= 1,#REF!=
1,#REF!= 1),"Y","N")</f>
        <v>#REF!</v>
      </c>
      <c r="I154" s="48" t="s">
        <v>662</v>
      </c>
      <c r="J154" s="54" t="s">
        <v>1570</v>
      </c>
      <c r="K154" s="35">
        <f>IF(VLOOKUP(D154,'Physically Restrained'!$A$1:$W$352,10,FALSE) = "*","*",IF(VLOOKUP(D154,'Physically Restrained'!$A$1:$W$352,10,FALSE) = "---","---", VLOOKUP(D154,'Physically Restrained'!$A$1:$W$352,10,FALSE)/100))</f>
        <v>0</v>
      </c>
      <c r="L154" s="35">
        <f>IF(VLOOKUP(D154,'Physically Restrained'!$A$1:$W$352,12,FALSE) = "*","*",IF(VLOOKUP(D154,'Physically Restrained'!$A$1:$W$352,12,FALSE) = "---","---", VLOOKUP(D154,'Physically Restrained'!$A$1:$W$352,12,FALSE)/100))</f>
        <v>1.4285699999999998E-2</v>
      </c>
      <c r="M154" s="35">
        <f>IF(VLOOKUP(D154,'Physically Restrained'!$A$1:$W$352,14,FALSE) = "*","*",IF(VLOOKUP(D154,'Physically Restrained'!$A$1:$W$352,14,FALSE) = "---","---", VLOOKUP(D154,'Physically Restrained'!$A$1:$W$352,14,FALSE)/100))</f>
        <v>0</v>
      </c>
      <c r="N154" s="35">
        <f>IF(VLOOKUP(D154,'Physically Restrained'!$A$1:$W$352,16,FALSE) = "*","*",IF(VLOOKUP(D154,'Physically Restrained'!$A$1:$W$352,16,FALSE) = "---","---", VLOOKUP(D154,'Physically Restrained'!$A$1:$W$352,16,FALSE)/100))</f>
        <v>1.3888899999999999E-2</v>
      </c>
      <c r="O154" s="35">
        <f t="shared" si="74"/>
        <v>7.0436499999999994E-3</v>
      </c>
      <c r="P154" s="49" t="str">
        <f t="shared" si="84"/>
        <v>N</v>
      </c>
      <c r="Q154" s="35">
        <f>IF(VLOOKUP(D154,'Falls with Major Injuries'!$A$1:$W$352,10,FALSE) = "*","*",IF(VLOOKUP(D154,'Falls with Major Injuries'!$A$1:$W$352,10,FALSE) = "---","---", VLOOKUP(D154,'Falls with Major Injuries'!$A$1:$W$352,10,FALSE)/100))</f>
        <v>7.1428599999999995E-2</v>
      </c>
      <c r="R154" s="35">
        <f>IF(VLOOKUP(D154,'Falls with Major Injuries'!$A$1:$W$352,12,FALSE) = "*","*",IF(VLOOKUP(D154,'Falls with Major Injuries'!$A$1:$W$352,12,FALSE) = "---","---", VLOOKUP(D154,'Falls with Major Injuries'!$A$1:$W$352,12,FALSE)/100))</f>
        <v>4.2857100000000002E-2</v>
      </c>
      <c r="S154" s="35">
        <f>IF(VLOOKUP(D154,'Falls with Major Injuries'!$A$1:$W$352,14,FALSE) = "*","*",IF(VLOOKUP(D154,'Falls with Major Injuries'!$A$1:$W$352,14,FALSE) = "---","---", VLOOKUP(D154,'Falls with Major Injuries'!$A$1:$W$352,14,FALSE)/100))</f>
        <v>7.3529400000000009E-2</v>
      </c>
      <c r="T154" s="35">
        <f>IF(VLOOKUP(D154,'Falls with Major Injuries'!$A$1:$W$352,16,FALSE) = "*","*",IF(VLOOKUP(D154,'Falls with Major Injuries'!$A$1:$W$352,16,FALSE) = "---","---", VLOOKUP(D154,'Falls with Major Injuries'!$A$1:$W$352,16,FALSE)/100))</f>
        <v>5.5555599999999997E-2</v>
      </c>
      <c r="U154" s="35">
        <f t="shared" si="75"/>
        <v>6.0842674999999999E-2</v>
      </c>
      <c r="V154" s="49" t="str">
        <f t="shared" si="85"/>
        <v>N</v>
      </c>
      <c r="W154" s="35">
        <f>IF(VLOOKUP(D154,'Antipsychotic Meds'!$A$1:$W$352,10,FALSE) = "*","*",IF(VLOOKUP(D154,'Antipsychotic Meds'!$A$1:$W$352,10,FALSE) = "---","---", VLOOKUP(D154,'Antipsychotic Meds'!$A$1:$W$352,10,FALSE)/100))</f>
        <v>0.1666667</v>
      </c>
      <c r="X154" s="35">
        <f>IF(VLOOKUP(D154,'Antipsychotic Meds'!$A$1:$W$352,12,FALSE) = "*","*",IF(VLOOKUP(D154,'Antipsychotic Meds'!$A$1:$W$352,12,FALSE) = "---","---", VLOOKUP(D154,'Antipsychotic Meds'!$A$1:$W$352,12,FALSE)/100))</f>
        <v>0.1044776</v>
      </c>
      <c r="Y154" s="35">
        <f>IF(VLOOKUP(D154,'Antipsychotic Meds'!$A$1:$W$352,14,FALSE) = "*","*",IF(VLOOKUP(D154,'Antipsychotic Meds'!$A$1:$W$352,14,FALSE) = "---","---", VLOOKUP(D154,'Antipsychotic Meds'!$A$1:$W$352,14,FALSE)/100))</f>
        <v>0.1076923</v>
      </c>
      <c r="Z154" s="35">
        <f>IF(VLOOKUP(D154,'Antipsychotic Meds'!$A$1:$W$352,16,FALSE) = "*","*",IF(VLOOKUP(D154,'Antipsychotic Meds'!$A$1:$W$352,16,FALSE) = "---","---", VLOOKUP(D154,'Antipsychotic Meds'!$A$1:$W$352,16,FALSE)/100))</f>
        <v>5.7971000000000002E-2</v>
      </c>
      <c r="AA154" s="35">
        <f t="shared" si="76"/>
        <v>0.1092019</v>
      </c>
      <c r="AB154" s="49" t="str">
        <f t="shared" si="86"/>
        <v>N</v>
      </c>
      <c r="AC154" s="35">
        <f>IF(VLOOKUP(D154,'Pressure Ulcers'!$A$1:$W$352,10,FALSE) = "*","*",IF(VLOOKUP(D154,'Pressure Ulcers'!$A$1:$W$352,10,FALSE) = "---","---", VLOOKUP(D154,'Pressure Ulcers'!$A$1:$W$352,10,FALSE)/100))</f>
        <v>0.02</v>
      </c>
      <c r="AD154" s="35">
        <f>IF(VLOOKUP(D154,'Pressure Ulcers'!$A$1:$W$352,12,FALSE) = "*","*",IF(VLOOKUP(D154,'Pressure Ulcers'!$A$1:$W$352,12,FALSE) = "---","---", VLOOKUP(D154,'Pressure Ulcers'!$A$1:$W$352,12,FALSE)/100))</f>
        <v>6.6666699999999995E-2</v>
      </c>
      <c r="AE154" s="35">
        <f>IF(VLOOKUP(D154,'Pressure Ulcers'!$A$1:$W$352,14,FALSE) = "*","*",IF(VLOOKUP(D154,'Pressure Ulcers'!$A$1:$W$352,14,FALSE) = "---","---", VLOOKUP(D154,'Pressure Ulcers'!$A$1:$W$352,14,FALSE)/100))</f>
        <v>0</v>
      </c>
      <c r="AF154" s="35">
        <f>IF(VLOOKUP(D154,'Pressure Ulcers'!$A$1:$W$352,16,FALSE) = "*","*",IF(VLOOKUP(D154,'Pressure Ulcers'!$A$1:$W$352,16,FALSE) = "---","---", VLOOKUP(D154,'Pressure Ulcers'!$A$1:$W$352,16,FALSE)/100))</f>
        <v>0.13333329999999999</v>
      </c>
      <c r="AG154" s="35">
        <f t="shared" si="77"/>
        <v>5.4999999999999993E-2</v>
      </c>
      <c r="AH154" s="49" t="str">
        <f t="shared" si="87"/>
        <v>Y</v>
      </c>
      <c r="AI154" s="35">
        <f>IF(VLOOKUP(D154,Influenza!$A$1:$W$352,10,FALSE) = "*","*",IF(VLOOKUP(D154,Influenza!$A$1:$W$352,10,FALSE) = "---","---", VLOOKUP(D154,Influenza!$A$1:$W$352,10,FALSE)/100))</f>
        <v>0.98823528999999999</v>
      </c>
      <c r="AJ154" s="35">
        <f>IF(VLOOKUP(D154,Influenza!$A$1:$W$352,12,FALSE) = "*","*",IF(VLOOKUP(D154,Influenza!$A$1:$W$352,12,FALSE) = "---","---", VLOOKUP(D154,Influenza!$A$1:$W$352,12,FALSE)/100))</f>
        <v>0.98823528999999999</v>
      </c>
      <c r="AK154" s="35">
        <f>IF(VLOOKUP(D154,Influenza!$A$1:$W$352,14,FALSE) = "*","*",IF(VLOOKUP(D154,Influenza!$A$1:$W$352,14,FALSE) = "---","---", VLOOKUP(D154,Influenza!$A$1:$W$352,14,FALSE)/100))</f>
        <v>0.98630137000000007</v>
      </c>
      <c r="AL154" s="35">
        <f>IF(VLOOKUP(D154,Influenza!$A$1:$W$352,16,FALSE) = "*","*",IF(VLOOKUP(D154,Influenza!$A$1:$W$352,16,FALSE) = "---","---", VLOOKUP(D154,Influenza!$A$1:$W$352,16,FALSE)/100))</f>
        <v>0.98630137000000007</v>
      </c>
      <c r="AM154" s="35">
        <f t="shared" si="78"/>
        <v>0.98726833000000003</v>
      </c>
      <c r="AN154" s="49" t="str">
        <f t="shared" si="88"/>
        <v>Y</v>
      </c>
      <c r="AO154" s="35">
        <f>IF(VLOOKUP(D154,'hospitalizations per 1000'!$A$1:$Q$352,10,FALSE) = "*","*",IF(VLOOKUP(D154,'hospitalizations per 1000'!$A$1:$Q$352,10,FALSE) = "---","---", VLOOKUP(D154,'hospitalizations per 1000'!$A$1:$Q$352,10,FALSE)/100))</f>
        <v>1.400786E-2</v>
      </c>
      <c r="AP154" s="43" t="str">
        <f t="shared" si="90"/>
        <v>Y</v>
      </c>
      <c r="AQ154" s="50" t="s">
        <v>1570</v>
      </c>
      <c r="AR154" s="50">
        <v>0.755</v>
      </c>
      <c r="AS154" s="49" t="str">
        <f t="shared" si="89"/>
        <v>Y</v>
      </c>
      <c r="AT154" s="97">
        <f>COUNTIF($P154:$AS154,"=Y")</f>
        <v>4</v>
      </c>
    </row>
    <row r="155" spans="1:46" ht="28.8" x14ac:dyDescent="0.3">
      <c r="A155" s="19">
        <f t="shared" si="83"/>
        <v>150</v>
      </c>
      <c r="B155" s="52" t="s">
        <v>387</v>
      </c>
      <c r="C155" s="51"/>
      <c r="D155" s="56">
        <v>315135</v>
      </c>
      <c r="E155" s="59" t="s">
        <v>189</v>
      </c>
      <c r="F155" s="54" t="s">
        <v>1557</v>
      </c>
      <c r="G155" s="54" t="e">
        <f>IF(COUNTIF(#REF!,"SFF Candidate")&gt;=1,"Y",
IF(COUNTIF(#REF!,"SFF")&gt;=1,"Y","N"))</f>
        <v>#REF!</v>
      </c>
      <c r="H155" s="48" t="e">
        <f>IF(OR(#REF!=1,#REF!= 1,#REF!=
1,#REF!= 1,#REF!=
1,#REF!= 1,#REF!=
1,#REF!= 1,#REF!=
1,#REF!= 1,#REF!=
1,#REF!= 1),"Y","N")</f>
        <v>#REF!</v>
      </c>
      <c r="I155" s="48" t="s">
        <v>662</v>
      </c>
      <c r="J155" s="54" t="s">
        <v>1570</v>
      </c>
      <c r="K155" s="35">
        <f>IF(VLOOKUP(D155,'Physically Restrained'!$A$1:$W$352,10,FALSE) = "*","*",IF(VLOOKUP(D155,'Physically Restrained'!$A$1:$W$352,10,FALSE) = "---","---", VLOOKUP(D155,'Physically Restrained'!$A$1:$W$352,10,FALSE)/100))</f>
        <v>0</v>
      </c>
      <c r="L155" s="35">
        <f>IF(VLOOKUP(D155,'Physically Restrained'!$A$1:$W$352,12,FALSE) = "*","*",IF(VLOOKUP(D155,'Physically Restrained'!$A$1:$W$352,12,FALSE) = "---","---", VLOOKUP(D155,'Physically Restrained'!$A$1:$W$352,12,FALSE)/100))</f>
        <v>0</v>
      </c>
      <c r="M155" s="35">
        <f>IF(VLOOKUP(D155,'Physically Restrained'!$A$1:$W$352,14,FALSE) = "*","*",IF(VLOOKUP(D155,'Physically Restrained'!$A$1:$W$352,14,FALSE) = "---","---", VLOOKUP(D155,'Physically Restrained'!$A$1:$W$352,14,FALSE)/100))</f>
        <v>0</v>
      </c>
      <c r="N155" s="35">
        <f>IF(VLOOKUP(D155,'Physically Restrained'!$A$1:$W$352,16,FALSE) = "*","*",IF(VLOOKUP(D155,'Physically Restrained'!$A$1:$W$352,16,FALSE) = "---","---", VLOOKUP(D155,'Physically Restrained'!$A$1:$W$352,16,FALSE)/100))</f>
        <v>0</v>
      </c>
      <c r="O155" s="35">
        <f t="shared" si="74"/>
        <v>0</v>
      </c>
      <c r="P155" s="49" t="str">
        <f t="shared" si="84"/>
        <v>Y</v>
      </c>
      <c r="Q155" s="35">
        <f>IF(VLOOKUP(D155,'Falls with Major Injuries'!$A$1:$W$352,10,FALSE) = "*","*",IF(VLOOKUP(D155,'Falls with Major Injuries'!$A$1:$W$352,10,FALSE) = "---","---", VLOOKUP(D155,'Falls with Major Injuries'!$A$1:$W$352,10,FALSE)/100))</f>
        <v>2.24719E-2</v>
      </c>
      <c r="R155" s="35">
        <f>IF(VLOOKUP(D155,'Falls with Major Injuries'!$A$1:$W$352,12,FALSE) = "*","*",IF(VLOOKUP(D155,'Falls with Major Injuries'!$A$1:$W$352,12,FALSE) = "---","---", VLOOKUP(D155,'Falls with Major Injuries'!$A$1:$W$352,12,FALSE)/100))</f>
        <v>3.6144599999999999E-2</v>
      </c>
      <c r="S155" s="35">
        <f>IF(VLOOKUP(D155,'Falls with Major Injuries'!$A$1:$W$352,14,FALSE) = "*","*",IF(VLOOKUP(D155,'Falls with Major Injuries'!$A$1:$W$352,14,FALSE) = "---","---", VLOOKUP(D155,'Falls with Major Injuries'!$A$1:$W$352,14,FALSE)/100))</f>
        <v>3.4883700000000004E-2</v>
      </c>
      <c r="T155" s="35">
        <f>IF(VLOOKUP(D155,'Falls with Major Injuries'!$A$1:$W$352,16,FALSE) = "*","*",IF(VLOOKUP(D155,'Falls with Major Injuries'!$A$1:$W$352,16,FALSE) = "---","---", VLOOKUP(D155,'Falls with Major Injuries'!$A$1:$W$352,16,FALSE)/100))</f>
        <v>2.32558E-2</v>
      </c>
      <c r="U155" s="35">
        <f t="shared" si="75"/>
        <v>2.9189E-2</v>
      </c>
      <c r="V155" s="49" t="str">
        <f t="shared" si="85"/>
        <v>N</v>
      </c>
      <c r="W155" s="35">
        <f>IF(VLOOKUP(D155,'Antipsychotic Meds'!$A$1:$W$352,10,FALSE) = "*","*",IF(VLOOKUP(D155,'Antipsychotic Meds'!$A$1:$W$352,10,FALSE) = "---","---", VLOOKUP(D155,'Antipsychotic Meds'!$A$1:$W$352,10,FALSE)/100))</f>
        <v>1.40845E-2</v>
      </c>
      <c r="X155" s="35">
        <f>IF(VLOOKUP(D155,'Antipsychotic Meds'!$A$1:$W$352,12,FALSE) = "*","*",IF(VLOOKUP(D155,'Antipsychotic Meds'!$A$1:$W$352,12,FALSE) = "---","---", VLOOKUP(D155,'Antipsychotic Meds'!$A$1:$W$352,12,FALSE)/100))</f>
        <v>5.7971000000000002E-2</v>
      </c>
      <c r="Y155" s="35">
        <f>IF(VLOOKUP(D155,'Antipsychotic Meds'!$A$1:$W$352,14,FALSE) = "*","*",IF(VLOOKUP(D155,'Antipsychotic Meds'!$A$1:$W$352,14,FALSE) = "---","---", VLOOKUP(D155,'Antipsychotic Meds'!$A$1:$W$352,14,FALSE)/100))</f>
        <v>2.8169E-2</v>
      </c>
      <c r="Z155" s="35">
        <f>IF(VLOOKUP(D155,'Antipsychotic Meds'!$A$1:$W$352,16,FALSE) = "*","*",IF(VLOOKUP(D155,'Antipsychotic Meds'!$A$1:$W$352,16,FALSE) = "---","---", VLOOKUP(D155,'Antipsychotic Meds'!$A$1:$W$352,16,FALSE)/100))</f>
        <v>0</v>
      </c>
      <c r="AA155" s="35">
        <f t="shared" si="76"/>
        <v>2.5056124999999999E-2</v>
      </c>
      <c r="AB155" s="49" t="str">
        <f t="shared" si="86"/>
        <v>Y</v>
      </c>
      <c r="AC155" s="35">
        <f>IF(VLOOKUP(D155,'Pressure Ulcers'!$A$1:$W$352,10,FALSE) = "*","*",IF(VLOOKUP(D155,'Pressure Ulcers'!$A$1:$W$352,10,FALSE) = "---","---", VLOOKUP(D155,'Pressure Ulcers'!$A$1:$W$352,10,FALSE)/100))</f>
        <v>9.2592599999999997E-2</v>
      </c>
      <c r="AD155" s="35">
        <f>IF(VLOOKUP(D155,'Pressure Ulcers'!$A$1:$W$352,12,FALSE) = "*","*",IF(VLOOKUP(D155,'Pressure Ulcers'!$A$1:$W$352,12,FALSE) = "---","---", VLOOKUP(D155,'Pressure Ulcers'!$A$1:$W$352,12,FALSE)/100))</f>
        <v>5.0847499999999997E-2</v>
      </c>
      <c r="AE155" s="35">
        <f>IF(VLOOKUP(D155,'Pressure Ulcers'!$A$1:$W$352,14,FALSE) = "*","*",IF(VLOOKUP(D155,'Pressure Ulcers'!$A$1:$W$352,14,FALSE) = "---","---", VLOOKUP(D155,'Pressure Ulcers'!$A$1:$W$352,14,FALSE)/100))</f>
        <v>8.3333299999999999E-2</v>
      </c>
      <c r="AF155" s="35">
        <f>IF(VLOOKUP(D155,'Pressure Ulcers'!$A$1:$W$352,16,FALSE) = "*","*",IF(VLOOKUP(D155,'Pressure Ulcers'!$A$1:$W$352,16,FALSE) = "---","---", VLOOKUP(D155,'Pressure Ulcers'!$A$1:$W$352,16,FALSE)/100))</f>
        <v>4.5454499999999995E-2</v>
      </c>
      <c r="AG155" s="35">
        <f t="shared" si="77"/>
        <v>6.8056974999999992E-2</v>
      </c>
      <c r="AH155" s="49" t="str">
        <f t="shared" si="87"/>
        <v>Y</v>
      </c>
      <c r="AI155" s="35">
        <f>IF(VLOOKUP(D155,Influenza!$A$1:$W$352,10,FALSE) = "*","*",IF(VLOOKUP(D155,Influenza!$A$1:$W$352,10,FALSE) = "---","---", VLOOKUP(D155,Influenza!$A$1:$W$352,10,FALSE)/100))</f>
        <v>0.95604395999999991</v>
      </c>
      <c r="AJ155" s="35">
        <f>IF(VLOOKUP(D155,Influenza!$A$1:$W$352,12,FALSE) = "*","*",IF(VLOOKUP(D155,Influenza!$A$1:$W$352,12,FALSE) = "---","---", VLOOKUP(D155,Influenza!$A$1:$W$352,12,FALSE)/100))</f>
        <v>0.95604395999999991</v>
      </c>
      <c r="AK155" s="35">
        <f>IF(VLOOKUP(D155,Influenza!$A$1:$W$352,14,FALSE) = "*","*",IF(VLOOKUP(D155,Influenza!$A$1:$W$352,14,FALSE) = "---","---", VLOOKUP(D155,Influenza!$A$1:$W$352,14,FALSE)/100))</f>
        <v>0.94623656</v>
      </c>
      <c r="AL155" s="35">
        <f>IF(VLOOKUP(D155,Influenza!$A$1:$W$352,16,FALSE) = "*","*",IF(VLOOKUP(D155,Influenza!$A$1:$W$352,16,FALSE) = "---","---", VLOOKUP(D155,Influenza!$A$1:$W$352,16,FALSE)/100))</f>
        <v>0.94623656</v>
      </c>
      <c r="AM155" s="35">
        <f t="shared" si="78"/>
        <v>0.95114025999999996</v>
      </c>
      <c r="AN155" s="49" t="str">
        <f t="shared" si="88"/>
        <v>N</v>
      </c>
      <c r="AO155" s="35">
        <f>IF(VLOOKUP(D155,'hospitalizations per 1000'!$A$1:$Q$352,10,FALSE) = "*","*",IF(VLOOKUP(D155,'hospitalizations per 1000'!$A$1:$Q$352,10,FALSE) = "---","---", VLOOKUP(D155,'hospitalizations per 1000'!$A$1:$Q$352,10,FALSE)/100))</f>
        <v>1.6333480000000001E-2</v>
      </c>
      <c r="AP155" s="43" t="str">
        <f t="shared" si="90"/>
        <v>N</v>
      </c>
      <c r="AQ155" s="50" t="s">
        <v>1570</v>
      </c>
      <c r="AR155" s="50">
        <v>0.8</v>
      </c>
      <c r="AS155" s="49" t="str">
        <f t="shared" si="89"/>
        <v>Y</v>
      </c>
      <c r="AT155" s="97">
        <f>COUNTIF($P155:$AS155,"=Y")</f>
        <v>4</v>
      </c>
    </row>
    <row r="156" spans="1:46" x14ac:dyDescent="0.3">
      <c r="A156" s="19">
        <f t="shared" si="83"/>
        <v>151</v>
      </c>
      <c r="B156" s="52" t="s">
        <v>388</v>
      </c>
      <c r="C156" s="51"/>
      <c r="D156" s="56">
        <v>315298</v>
      </c>
      <c r="E156" s="59" t="s">
        <v>126</v>
      </c>
      <c r="F156" s="54" t="s">
        <v>1557</v>
      </c>
      <c r="G156" s="54" t="e">
        <f>IF(COUNTIF(#REF!,"SFF Candidate")&gt;=1,"Y",
IF(COUNTIF(#REF!,"SFF")&gt;=1,"Y","N"))</f>
        <v>#REF!</v>
      </c>
      <c r="H156" s="48" t="e">
        <f>IF(OR(#REF!=1,#REF!= 1,#REF!=
1,#REF!= 1,#REF!=
1,#REF!= 1,#REF!=
1,#REF!= 1,#REF!=
1,#REF!= 1,#REF!=
1,#REF!= 1),"Y","N")</f>
        <v>#REF!</v>
      </c>
      <c r="I156" s="48" t="s">
        <v>662</v>
      </c>
      <c r="J156" s="54" t="s">
        <v>1570</v>
      </c>
      <c r="K156" s="35">
        <f>IF(VLOOKUP(D156,'Physically Restrained'!$A$1:$W$352,10,FALSE) = "*","*",IF(VLOOKUP(D156,'Physically Restrained'!$A$1:$W$352,10,FALSE) = "---","---", VLOOKUP(D156,'Physically Restrained'!$A$1:$W$352,10,FALSE)/100))</f>
        <v>0</v>
      </c>
      <c r="L156" s="35">
        <f>IF(VLOOKUP(D156,'Physically Restrained'!$A$1:$W$352,12,FALSE) = "*","*",IF(VLOOKUP(D156,'Physically Restrained'!$A$1:$W$352,12,FALSE) = "---","---", VLOOKUP(D156,'Physically Restrained'!$A$1:$W$352,12,FALSE)/100))</f>
        <v>0</v>
      </c>
      <c r="M156" s="35">
        <f>IF(VLOOKUP(D156,'Physically Restrained'!$A$1:$W$352,14,FALSE) = "*","*",IF(VLOOKUP(D156,'Physically Restrained'!$A$1:$W$352,14,FALSE) = "---","---", VLOOKUP(D156,'Physically Restrained'!$A$1:$W$352,14,FALSE)/100))</f>
        <v>0</v>
      </c>
      <c r="N156" s="35">
        <f>IF(VLOOKUP(D156,'Physically Restrained'!$A$1:$W$352,16,FALSE) = "*","*",IF(VLOOKUP(D156,'Physically Restrained'!$A$1:$W$352,16,FALSE) = "---","---", VLOOKUP(D156,'Physically Restrained'!$A$1:$W$352,16,FALSE)/100))</f>
        <v>0</v>
      </c>
      <c r="O156" s="35">
        <f t="shared" si="74"/>
        <v>0</v>
      </c>
      <c r="P156" s="49" t="str">
        <f t="shared" si="84"/>
        <v>Y</v>
      </c>
      <c r="Q156" s="35">
        <f>IF(VLOOKUP(D156,'Falls with Major Injuries'!$A$1:$W$352,10,FALSE) = "*","*",IF(VLOOKUP(D156,'Falls with Major Injuries'!$A$1:$W$352,10,FALSE) = "---","---", VLOOKUP(D156,'Falls with Major Injuries'!$A$1:$W$352,10,FALSE)/100))</f>
        <v>0</v>
      </c>
      <c r="R156" s="35">
        <f>IF(VLOOKUP(D156,'Falls with Major Injuries'!$A$1:$W$352,12,FALSE) = "*","*",IF(VLOOKUP(D156,'Falls with Major Injuries'!$A$1:$W$352,12,FALSE) = "---","---", VLOOKUP(D156,'Falls with Major Injuries'!$A$1:$W$352,12,FALSE)/100))</f>
        <v>0</v>
      </c>
      <c r="S156" s="35">
        <f>IF(VLOOKUP(D156,'Falls with Major Injuries'!$A$1:$W$352,14,FALSE) = "*","*",IF(VLOOKUP(D156,'Falls with Major Injuries'!$A$1:$W$352,14,FALSE) = "---","---", VLOOKUP(D156,'Falls with Major Injuries'!$A$1:$W$352,14,FALSE)/100))</f>
        <v>0</v>
      </c>
      <c r="T156" s="35">
        <f>IF(VLOOKUP(D156,'Falls with Major Injuries'!$A$1:$W$352,16,FALSE) = "*","*",IF(VLOOKUP(D156,'Falls with Major Injuries'!$A$1:$W$352,16,FALSE) = "---","---", VLOOKUP(D156,'Falls with Major Injuries'!$A$1:$W$352,16,FALSE)/100))</f>
        <v>5.4054100000000001E-2</v>
      </c>
      <c r="U156" s="35">
        <f t="shared" si="75"/>
        <v>1.3513525E-2</v>
      </c>
      <c r="V156" s="49" t="str">
        <f t="shared" si="85"/>
        <v>Y</v>
      </c>
      <c r="W156" s="35">
        <f>IF(VLOOKUP(D156,'Antipsychotic Meds'!$A$1:$W$352,10,FALSE) = "*","*",IF(VLOOKUP(D156,'Antipsychotic Meds'!$A$1:$W$352,10,FALSE) = "---","---", VLOOKUP(D156,'Antipsychotic Meds'!$A$1:$W$352,10,FALSE)/100))</f>
        <v>5.5555599999999997E-2</v>
      </c>
      <c r="X156" s="35">
        <f>IF(VLOOKUP(D156,'Antipsychotic Meds'!$A$1:$W$352,12,FALSE) = "*","*",IF(VLOOKUP(D156,'Antipsychotic Meds'!$A$1:$W$352,12,FALSE) = "---","---", VLOOKUP(D156,'Antipsychotic Meds'!$A$1:$W$352,12,FALSE)/100))</f>
        <v>8.3333299999999999E-2</v>
      </c>
      <c r="Y156" s="35">
        <f>IF(VLOOKUP(D156,'Antipsychotic Meds'!$A$1:$W$352,14,FALSE) = "*","*",IF(VLOOKUP(D156,'Antipsychotic Meds'!$A$1:$W$352,14,FALSE) = "---","---", VLOOKUP(D156,'Antipsychotic Meds'!$A$1:$W$352,14,FALSE)/100))</f>
        <v>5.2631600000000001E-2</v>
      </c>
      <c r="Z156" s="35">
        <f>IF(VLOOKUP(D156,'Antipsychotic Meds'!$A$1:$W$352,16,FALSE) = "*","*",IF(VLOOKUP(D156,'Antipsychotic Meds'!$A$1:$W$352,16,FALSE) = "---","---", VLOOKUP(D156,'Antipsychotic Meds'!$A$1:$W$352,16,FALSE)/100))</f>
        <v>5.4054100000000001E-2</v>
      </c>
      <c r="AA156" s="35">
        <f t="shared" si="76"/>
        <v>6.1393649999999994E-2</v>
      </c>
      <c r="AB156" s="49" t="str">
        <f t="shared" si="86"/>
        <v>Y</v>
      </c>
      <c r="AC156" s="35">
        <f>IF(VLOOKUP(D156,'Pressure Ulcers'!$A$1:$W$352,10,FALSE) = "*","*",IF(VLOOKUP(D156,'Pressure Ulcers'!$A$1:$W$352,10,FALSE) = "---","---", VLOOKUP(D156,'Pressure Ulcers'!$A$1:$W$352,10,FALSE)/100))</f>
        <v>0.13043480000000002</v>
      </c>
      <c r="AD156" s="35">
        <f>IF(VLOOKUP(D156,'Pressure Ulcers'!$A$1:$W$352,12,FALSE) = "*","*",IF(VLOOKUP(D156,'Pressure Ulcers'!$A$1:$W$352,12,FALSE) = "---","---", VLOOKUP(D156,'Pressure Ulcers'!$A$1:$W$352,12,FALSE)/100))</f>
        <v>0.1666667</v>
      </c>
      <c r="AE156" s="35">
        <f>IF(VLOOKUP(D156,'Pressure Ulcers'!$A$1:$W$352,14,FALSE) = "*","*",IF(VLOOKUP(D156,'Pressure Ulcers'!$A$1:$W$352,14,FALSE) = "---","---", VLOOKUP(D156,'Pressure Ulcers'!$A$1:$W$352,14,FALSE)/100))</f>
        <v>7.6923099999999994E-2</v>
      </c>
      <c r="AF156" s="35">
        <f>IF(VLOOKUP(D156,'Pressure Ulcers'!$A$1:$W$352,16,FALSE) = "*","*",IF(VLOOKUP(D156,'Pressure Ulcers'!$A$1:$W$352,16,FALSE) = "---","---", VLOOKUP(D156,'Pressure Ulcers'!$A$1:$W$352,16,FALSE)/100))</f>
        <v>0.13043480000000002</v>
      </c>
      <c r="AG156" s="35">
        <f t="shared" si="77"/>
        <v>0.12611485</v>
      </c>
      <c r="AH156" s="49" t="str">
        <f t="shared" si="87"/>
        <v>N</v>
      </c>
      <c r="AI156" s="35">
        <f>IF(VLOOKUP(D156,Influenza!$A$1:$W$352,10,FALSE) = "*","*",IF(VLOOKUP(D156,Influenza!$A$1:$W$352,10,FALSE) = "---","---", VLOOKUP(D156,Influenza!$A$1:$W$352,10,FALSE)/100))</f>
        <v>1</v>
      </c>
      <c r="AJ156" s="35">
        <f>IF(VLOOKUP(D156,Influenza!$A$1:$W$352,12,FALSE) = "*","*",IF(VLOOKUP(D156,Influenza!$A$1:$W$352,12,FALSE) = "---","---", VLOOKUP(D156,Influenza!$A$1:$W$352,12,FALSE)/100))</f>
        <v>1</v>
      </c>
      <c r="AK156" s="35">
        <f>IF(VLOOKUP(D156,Influenza!$A$1:$W$352,14,FALSE) = "*","*",IF(VLOOKUP(D156,Influenza!$A$1:$W$352,14,FALSE) = "---","---", VLOOKUP(D156,Influenza!$A$1:$W$352,14,FALSE)/100))</f>
        <v>0.97560975999999999</v>
      </c>
      <c r="AL156" s="35">
        <f>IF(VLOOKUP(D156,Influenza!$A$1:$W$352,16,FALSE) = "*","*",IF(VLOOKUP(D156,Influenza!$A$1:$W$352,16,FALSE) = "---","---", VLOOKUP(D156,Influenza!$A$1:$W$352,16,FALSE)/100))</f>
        <v>0.97560975999999999</v>
      </c>
      <c r="AM156" s="35">
        <f t="shared" si="78"/>
        <v>0.98780488000000011</v>
      </c>
      <c r="AN156" s="49" t="str">
        <f t="shared" si="88"/>
        <v>Y</v>
      </c>
      <c r="AO156" s="35">
        <f>IF(VLOOKUP(D156,'hospitalizations per 1000'!$A$1:$Q$352,10,FALSE) = "*","*",IF(VLOOKUP(D156,'hospitalizations per 1000'!$A$1:$Q$352,10,FALSE) = "---","---", VLOOKUP(D156,'hospitalizations per 1000'!$A$1:$Q$352,10,FALSE)/100))</f>
        <v>2.9723579999999999E-2</v>
      </c>
      <c r="AP156" s="43" t="str">
        <f t="shared" si="90"/>
        <v>N</v>
      </c>
      <c r="AQ156" s="50" t="s">
        <v>1571</v>
      </c>
      <c r="AR156" s="50" t="s">
        <v>1573</v>
      </c>
      <c r="AS156" s="49" t="s">
        <v>662</v>
      </c>
      <c r="AT156" s="97">
        <f>COUNTIF($P156:$AS156,"=Y")</f>
        <v>4</v>
      </c>
    </row>
    <row r="157" spans="1:46" x14ac:dyDescent="0.3">
      <c r="A157" s="19">
        <f t="shared" si="83"/>
        <v>152</v>
      </c>
      <c r="B157" s="52" t="s">
        <v>389</v>
      </c>
      <c r="C157" s="51"/>
      <c r="D157" s="56">
        <v>315125</v>
      </c>
      <c r="E157" s="71">
        <v>851965</v>
      </c>
      <c r="F157" s="54" t="s">
        <v>1557</v>
      </c>
      <c r="G157" s="54" t="e">
        <f>IF(COUNTIF(#REF!,"SFF Candidate")&gt;=1,"Y",
IF(COUNTIF(#REF!,"SFF")&gt;=1,"Y","N"))</f>
        <v>#REF!</v>
      </c>
      <c r="H157" s="48" t="e">
        <f>IF(OR(#REF!=1,#REF!= 1,#REF!=
1,#REF!= 1,#REF!=
1,#REF!= 1,#REF!=
1,#REF!= 1,#REF!=
1,#REF!= 1,#REF!=
1,#REF!= 1),"Y","N")</f>
        <v>#REF!</v>
      </c>
      <c r="I157" s="48" t="s">
        <v>662</v>
      </c>
      <c r="J157" s="54" t="s">
        <v>1571</v>
      </c>
      <c r="K157" s="35">
        <f>IF(VLOOKUP(D157,'Physically Restrained'!$A$1:$W$352,10,FALSE) = "*","*",IF(VLOOKUP(D157,'Physically Restrained'!$A$1:$W$352,10,FALSE) = "---","---", VLOOKUP(D157,'Physically Restrained'!$A$1:$W$352,10,FALSE)/100))</f>
        <v>0</v>
      </c>
      <c r="L157" s="35">
        <f>IF(VLOOKUP(D157,'Physically Restrained'!$A$1:$W$352,12,FALSE) = "*","*",IF(VLOOKUP(D157,'Physically Restrained'!$A$1:$W$352,12,FALSE) = "---","---", VLOOKUP(D157,'Physically Restrained'!$A$1:$W$352,12,FALSE)/100))</f>
        <v>0</v>
      </c>
      <c r="M157" s="35">
        <f>IF(VLOOKUP(D157,'Physically Restrained'!$A$1:$W$352,14,FALSE) = "*","*",IF(VLOOKUP(D157,'Physically Restrained'!$A$1:$W$352,14,FALSE) = "---","---", VLOOKUP(D157,'Physically Restrained'!$A$1:$W$352,14,FALSE)/100))</f>
        <v>0</v>
      </c>
      <c r="N157" s="35">
        <f>IF(VLOOKUP(D157,'Physically Restrained'!$A$1:$W$352,16,FALSE) = "*","*",IF(VLOOKUP(D157,'Physically Restrained'!$A$1:$W$352,16,FALSE) = "---","---", VLOOKUP(D157,'Physically Restrained'!$A$1:$W$352,16,FALSE)/100))</f>
        <v>0</v>
      </c>
      <c r="O157" s="35">
        <f t="shared" si="74"/>
        <v>0</v>
      </c>
      <c r="P157" s="49" t="str">
        <f t="shared" si="84"/>
        <v>Y</v>
      </c>
      <c r="Q157" s="35">
        <f>IF(VLOOKUP(D157,'Falls with Major Injuries'!$A$1:$W$352,10,FALSE) = "*","*",IF(VLOOKUP(D157,'Falls with Major Injuries'!$A$1:$W$352,10,FALSE) = "---","---", VLOOKUP(D157,'Falls with Major Injuries'!$A$1:$W$352,10,FALSE)/100))</f>
        <v>3.40909E-2</v>
      </c>
      <c r="R157" s="35">
        <f>IF(VLOOKUP(D157,'Falls with Major Injuries'!$A$1:$W$352,12,FALSE) = "*","*",IF(VLOOKUP(D157,'Falls with Major Injuries'!$A$1:$W$352,12,FALSE) = "---","---", VLOOKUP(D157,'Falls with Major Injuries'!$A$1:$W$352,12,FALSE)/100))</f>
        <v>3.24324E-2</v>
      </c>
      <c r="S157" s="35">
        <f>IF(VLOOKUP(D157,'Falls with Major Injuries'!$A$1:$W$352,14,FALSE) = "*","*",IF(VLOOKUP(D157,'Falls with Major Injuries'!$A$1:$W$352,14,FALSE) = "---","---", VLOOKUP(D157,'Falls with Major Injuries'!$A$1:$W$352,14,FALSE)/100))</f>
        <v>3.07692E-2</v>
      </c>
      <c r="T157" s="35">
        <f>IF(VLOOKUP(D157,'Falls with Major Injuries'!$A$1:$W$352,16,FALSE) = "*","*",IF(VLOOKUP(D157,'Falls with Major Injuries'!$A$1:$W$352,16,FALSE) = "---","---", VLOOKUP(D157,'Falls with Major Injuries'!$A$1:$W$352,16,FALSE)/100))</f>
        <v>2.9411800000000002E-2</v>
      </c>
      <c r="U157" s="35">
        <f t="shared" si="75"/>
        <v>3.1676074999999998E-2</v>
      </c>
      <c r="V157" s="49" t="str">
        <f t="shared" si="85"/>
        <v>N</v>
      </c>
      <c r="W157" s="35">
        <f>IF(VLOOKUP(D157,'Antipsychotic Meds'!$A$1:$W$352,10,FALSE) = "*","*",IF(VLOOKUP(D157,'Antipsychotic Meds'!$A$1:$W$352,10,FALSE) = "---","---", VLOOKUP(D157,'Antipsychotic Meds'!$A$1:$W$352,10,FALSE)/100))</f>
        <v>0.25</v>
      </c>
      <c r="X157" s="35">
        <f>IF(VLOOKUP(D157,'Antipsychotic Meds'!$A$1:$W$352,12,FALSE) = "*","*",IF(VLOOKUP(D157,'Antipsychotic Meds'!$A$1:$W$352,12,FALSE) = "---","---", VLOOKUP(D157,'Antipsychotic Meds'!$A$1:$W$352,12,FALSE)/100))</f>
        <v>0.375</v>
      </c>
      <c r="Y157" s="35">
        <f>IF(VLOOKUP(D157,'Antipsychotic Meds'!$A$1:$W$352,14,FALSE) = "*","*",IF(VLOOKUP(D157,'Antipsychotic Meds'!$A$1:$W$352,14,FALSE) = "---","---", VLOOKUP(D157,'Antipsychotic Meds'!$A$1:$W$352,14,FALSE)/100))</f>
        <v>0.37037039999999999</v>
      </c>
      <c r="Z157" s="35">
        <f>IF(VLOOKUP(D157,'Antipsychotic Meds'!$A$1:$W$352,16,FALSE) = "*","*",IF(VLOOKUP(D157,'Antipsychotic Meds'!$A$1:$W$352,16,FALSE) = "---","---", VLOOKUP(D157,'Antipsychotic Meds'!$A$1:$W$352,16,FALSE)/100))</f>
        <v>0.36363639999999997</v>
      </c>
      <c r="AA157" s="35">
        <f t="shared" si="76"/>
        <v>0.33975169999999999</v>
      </c>
      <c r="AB157" s="49" t="str">
        <f t="shared" si="86"/>
        <v>N</v>
      </c>
      <c r="AC157" s="35">
        <f>IF(VLOOKUP(D157,'Pressure Ulcers'!$A$1:$W$352,10,FALSE) = "*","*",IF(VLOOKUP(D157,'Pressure Ulcers'!$A$1:$W$352,10,FALSE) = "---","---", VLOOKUP(D157,'Pressure Ulcers'!$A$1:$W$352,10,FALSE)/100))</f>
        <v>4.5454499999999995E-2</v>
      </c>
      <c r="AD157" s="35">
        <f>IF(VLOOKUP(D157,'Pressure Ulcers'!$A$1:$W$352,12,FALSE) = "*","*",IF(VLOOKUP(D157,'Pressure Ulcers'!$A$1:$W$352,12,FALSE) = "---","---", VLOOKUP(D157,'Pressure Ulcers'!$A$1:$W$352,12,FALSE)/100))</f>
        <v>9.7560999999999995E-2</v>
      </c>
      <c r="AE157" s="35">
        <f>IF(VLOOKUP(D157,'Pressure Ulcers'!$A$1:$W$352,14,FALSE) = "*","*",IF(VLOOKUP(D157,'Pressure Ulcers'!$A$1:$W$352,14,FALSE) = "---","---", VLOOKUP(D157,'Pressure Ulcers'!$A$1:$W$352,14,FALSE)/100))</f>
        <v>7.8125E-2</v>
      </c>
      <c r="AF157" s="35">
        <f>IF(VLOOKUP(D157,'Pressure Ulcers'!$A$1:$W$352,16,FALSE) = "*","*",IF(VLOOKUP(D157,'Pressure Ulcers'!$A$1:$W$352,16,FALSE) = "---","---", VLOOKUP(D157,'Pressure Ulcers'!$A$1:$W$352,16,FALSE)/100))</f>
        <v>4.7618999999999995E-2</v>
      </c>
      <c r="AG157" s="35">
        <f t="shared" si="77"/>
        <v>6.7189874999999996E-2</v>
      </c>
      <c r="AH157" s="49" t="str">
        <f t="shared" si="87"/>
        <v>Y</v>
      </c>
      <c r="AI157" s="35">
        <f>IF(VLOOKUP(D157,Influenza!$A$1:$W$352,10,FALSE) = "*","*",IF(VLOOKUP(D157,Influenza!$A$1:$W$352,10,FALSE) = "---","---", VLOOKUP(D157,Influenza!$A$1:$W$352,10,FALSE)/100))</f>
        <v>0.99371069000000001</v>
      </c>
      <c r="AJ157" s="35">
        <f>IF(VLOOKUP(D157,Influenza!$A$1:$W$352,12,FALSE) = "*","*",IF(VLOOKUP(D157,Influenza!$A$1:$W$352,12,FALSE) = "---","---", VLOOKUP(D157,Influenza!$A$1:$W$352,12,FALSE)/100))</f>
        <v>0.99371069000000001</v>
      </c>
      <c r="AK157" s="35">
        <f>IF(VLOOKUP(D157,Influenza!$A$1:$W$352,14,FALSE) = "*","*",IF(VLOOKUP(D157,Influenza!$A$1:$W$352,14,FALSE) = "---","---", VLOOKUP(D157,Influenza!$A$1:$W$352,14,FALSE)/100))</f>
        <v>0.92610837000000001</v>
      </c>
      <c r="AL157" s="35">
        <f>IF(VLOOKUP(D157,Influenza!$A$1:$W$352,16,FALSE) = "*","*",IF(VLOOKUP(D157,Influenza!$A$1:$W$352,16,FALSE) = "---","---", VLOOKUP(D157,Influenza!$A$1:$W$352,16,FALSE)/100))</f>
        <v>0.92610837000000001</v>
      </c>
      <c r="AM157" s="35">
        <f t="shared" si="78"/>
        <v>0.95990953000000001</v>
      </c>
      <c r="AN157" s="49" t="str">
        <f t="shared" si="88"/>
        <v>N</v>
      </c>
      <c r="AO157" s="35">
        <f>IF(VLOOKUP(D157,'hospitalizations per 1000'!$A$1:$Q$352,10,FALSE) = "*","*",IF(VLOOKUP(D157,'hospitalizations per 1000'!$A$1:$Q$352,10,FALSE) = "---","---", VLOOKUP(D157,'hospitalizations per 1000'!$A$1:$Q$352,10,FALSE)/100))</f>
        <v>2.3141889999999998E-2</v>
      </c>
      <c r="AP157" s="43" t="str">
        <f t="shared" si="90"/>
        <v>N</v>
      </c>
      <c r="AQ157" s="50" t="s">
        <v>1570</v>
      </c>
      <c r="AR157" s="50">
        <v>0.82000000000000006</v>
      </c>
      <c r="AS157" s="49" t="str">
        <f>IF(AR157="NS","NS",IF(AR157&gt;AR$1,"Y","N"))</f>
        <v>Y</v>
      </c>
      <c r="AT157" s="97" t="s">
        <v>1680</v>
      </c>
    </row>
    <row r="158" spans="1:46" x14ac:dyDescent="0.3">
      <c r="A158" s="19">
        <f t="shared" si="83"/>
        <v>153</v>
      </c>
      <c r="B158" s="52" t="s">
        <v>391</v>
      </c>
      <c r="C158" s="51"/>
      <c r="D158" s="56">
        <v>315029</v>
      </c>
      <c r="E158" s="59" t="s">
        <v>51</v>
      </c>
      <c r="F158" s="54" t="s">
        <v>1557</v>
      </c>
      <c r="G158" s="54" t="e">
        <f>IF(COUNTIF(#REF!,"SFF Candidate")&gt;=1,"Y",
IF(COUNTIF(#REF!,"SFF")&gt;=1,"Y","N"))</f>
        <v>#REF!</v>
      </c>
      <c r="H158" s="48" t="e">
        <f>IF(OR(#REF!=1,#REF!= 1,#REF!=
1,#REF!= 1,#REF!=
1,#REF!= 1,#REF!=
1,#REF!= 1,#REF!=
1,#REF!= 1,#REF!=
1,#REF!= 1),"Y","N")</f>
        <v>#REF!</v>
      </c>
      <c r="I158" s="48" t="s">
        <v>662</v>
      </c>
      <c r="J158" s="54" t="s">
        <v>1570</v>
      </c>
      <c r="K158" s="35">
        <f>IF(VLOOKUP(D158,'Physically Restrained'!$A$1:$W$352,10,FALSE) = "*","*",IF(VLOOKUP(D158,'Physically Restrained'!$A$1:$W$352,10,FALSE) = "---","---", VLOOKUP(D158,'Physically Restrained'!$A$1:$W$352,10,FALSE)/100))</f>
        <v>0</v>
      </c>
      <c r="L158" s="35">
        <f>IF(VLOOKUP(D158,'Physically Restrained'!$A$1:$W$352,12,FALSE) = "*","*",IF(VLOOKUP(D158,'Physically Restrained'!$A$1:$W$352,12,FALSE) = "---","---", VLOOKUP(D158,'Physically Restrained'!$A$1:$W$352,12,FALSE)/100))</f>
        <v>0</v>
      </c>
      <c r="M158" s="35">
        <f>IF(VLOOKUP(D158,'Physically Restrained'!$A$1:$W$352,14,FALSE) = "*","*",IF(VLOOKUP(D158,'Physically Restrained'!$A$1:$W$352,14,FALSE) = "---","---", VLOOKUP(D158,'Physically Restrained'!$A$1:$W$352,14,FALSE)/100))</f>
        <v>0</v>
      </c>
      <c r="N158" s="35">
        <f>IF(VLOOKUP(D158,'Physically Restrained'!$A$1:$W$352,16,FALSE) = "*","*",IF(VLOOKUP(D158,'Physically Restrained'!$A$1:$W$352,16,FALSE) = "---","---", VLOOKUP(D158,'Physically Restrained'!$A$1:$W$352,16,FALSE)/100))</f>
        <v>0</v>
      </c>
      <c r="O158" s="35">
        <f t="shared" si="74"/>
        <v>0</v>
      </c>
      <c r="P158" s="49" t="str">
        <f t="shared" si="84"/>
        <v>Y</v>
      </c>
      <c r="Q158" s="35">
        <f>IF(VLOOKUP(D158,'Falls with Major Injuries'!$A$1:$W$352,10,FALSE) = "*","*",IF(VLOOKUP(D158,'Falls with Major Injuries'!$A$1:$W$352,10,FALSE) = "---","---", VLOOKUP(D158,'Falls with Major Injuries'!$A$1:$W$352,10,FALSE)/100))</f>
        <v>1.53846E-2</v>
      </c>
      <c r="R158" s="35">
        <f>IF(VLOOKUP(D158,'Falls with Major Injuries'!$A$1:$W$352,12,FALSE) = "*","*",IF(VLOOKUP(D158,'Falls with Major Injuries'!$A$1:$W$352,12,FALSE) = "---","---", VLOOKUP(D158,'Falls with Major Injuries'!$A$1:$W$352,12,FALSE)/100))</f>
        <v>1.5503899999999999E-2</v>
      </c>
      <c r="S158" s="35">
        <f>IF(VLOOKUP(D158,'Falls with Major Injuries'!$A$1:$W$352,14,FALSE) = "*","*",IF(VLOOKUP(D158,'Falls with Major Injuries'!$A$1:$W$352,14,FALSE) = "---","---", VLOOKUP(D158,'Falls with Major Injuries'!$A$1:$W$352,14,FALSE)/100))</f>
        <v>2.3809499999999997E-2</v>
      </c>
      <c r="T158" s="35">
        <f>IF(VLOOKUP(D158,'Falls with Major Injuries'!$A$1:$W$352,16,FALSE) = "*","*",IF(VLOOKUP(D158,'Falls with Major Injuries'!$A$1:$W$352,16,FALSE) = "---","---", VLOOKUP(D158,'Falls with Major Injuries'!$A$1:$W$352,16,FALSE)/100))</f>
        <v>8.8495999999999991E-3</v>
      </c>
      <c r="U158" s="35">
        <f t="shared" si="75"/>
        <v>1.5886899999999999E-2</v>
      </c>
      <c r="V158" s="49" t="str">
        <f t="shared" si="85"/>
        <v>Y</v>
      </c>
      <c r="W158" s="35">
        <f>IF(VLOOKUP(D158,'Antipsychotic Meds'!$A$1:$W$352,10,FALSE) = "*","*",IF(VLOOKUP(D158,'Antipsychotic Meds'!$A$1:$W$352,10,FALSE) = "---","---", VLOOKUP(D158,'Antipsychotic Meds'!$A$1:$W$352,10,FALSE)/100))</f>
        <v>0.15254239999999999</v>
      </c>
      <c r="X158" s="35">
        <f>IF(VLOOKUP(D158,'Antipsychotic Meds'!$A$1:$W$352,12,FALSE) = "*","*",IF(VLOOKUP(D158,'Antipsychotic Meds'!$A$1:$W$352,12,FALSE) = "---","---", VLOOKUP(D158,'Antipsychotic Meds'!$A$1:$W$352,12,FALSE)/100))</f>
        <v>0.14655170000000001</v>
      </c>
      <c r="Y158" s="35">
        <f>IF(VLOOKUP(D158,'Antipsychotic Meds'!$A$1:$W$352,14,FALSE) = "*","*",IF(VLOOKUP(D158,'Antipsychotic Meds'!$A$1:$W$352,14,FALSE) = "---","---", VLOOKUP(D158,'Antipsychotic Meds'!$A$1:$W$352,14,FALSE)/100))</f>
        <v>0.18103449999999999</v>
      </c>
      <c r="Z158" s="35">
        <f>IF(VLOOKUP(D158,'Antipsychotic Meds'!$A$1:$W$352,16,FALSE) = "*","*",IF(VLOOKUP(D158,'Antipsychotic Meds'!$A$1:$W$352,16,FALSE) = "---","---", VLOOKUP(D158,'Antipsychotic Meds'!$A$1:$W$352,16,FALSE)/100))</f>
        <v>0.16346150000000001</v>
      </c>
      <c r="AA158" s="35">
        <f t="shared" si="76"/>
        <v>0.16089752500000001</v>
      </c>
      <c r="AB158" s="49" t="str">
        <f t="shared" si="86"/>
        <v>N</v>
      </c>
      <c r="AC158" s="35">
        <f>IF(VLOOKUP(D158,'Pressure Ulcers'!$A$1:$W$352,10,FALSE) = "*","*",IF(VLOOKUP(D158,'Pressure Ulcers'!$A$1:$W$352,10,FALSE) = "---","---", VLOOKUP(D158,'Pressure Ulcers'!$A$1:$W$352,10,FALSE)/100))</f>
        <v>3.8835000000000001E-2</v>
      </c>
      <c r="AD158" s="35">
        <f>IF(VLOOKUP(D158,'Pressure Ulcers'!$A$1:$W$352,12,FALSE) = "*","*",IF(VLOOKUP(D158,'Pressure Ulcers'!$A$1:$W$352,12,FALSE) = "---","---", VLOOKUP(D158,'Pressure Ulcers'!$A$1:$W$352,12,FALSE)/100))</f>
        <v>3.9215699999999999E-2</v>
      </c>
      <c r="AE158" s="35">
        <f>IF(VLOOKUP(D158,'Pressure Ulcers'!$A$1:$W$352,14,FALSE) = "*","*",IF(VLOOKUP(D158,'Pressure Ulcers'!$A$1:$W$352,14,FALSE) = "---","---", VLOOKUP(D158,'Pressure Ulcers'!$A$1:$W$352,14,FALSE)/100))</f>
        <v>5.7692300000000002E-2</v>
      </c>
      <c r="AF158" s="35">
        <f>IF(VLOOKUP(D158,'Pressure Ulcers'!$A$1:$W$352,16,FALSE) = "*","*",IF(VLOOKUP(D158,'Pressure Ulcers'!$A$1:$W$352,16,FALSE) = "---","---", VLOOKUP(D158,'Pressure Ulcers'!$A$1:$W$352,16,FALSE)/100))</f>
        <v>4.3956000000000002E-2</v>
      </c>
      <c r="AG158" s="35">
        <f t="shared" si="77"/>
        <v>4.4924749999999999E-2</v>
      </c>
      <c r="AH158" s="49" t="str">
        <f t="shared" si="87"/>
        <v>Y</v>
      </c>
      <c r="AI158" s="35">
        <f>IF(VLOOKUP(D158,Influenza!$A$1:$W$352,10,FALSE) = "*","*",IF(VLOOKUP(D158,Influenza!$A$1:$W$352,10,FALSE) = "---","---", VLOOKUP(D158,Influenza!$A$1:$W$352,10,FALSE)/100))</f>
        <v>1</v>
      </c>
      <c r="AJ158" s="35">
        <f>IF(VLOOKUP(D158,Influenza!$A$1:$W$352,12,FALSE) = "*","*",IF(VLOOKUP(D158,Influenza!$A$1:$W$352,12,FALSE) = "---","---", VLOOKUP(D158,Influenza!$A$1:$W$352,12,FALSE)/100))</f>
        <v>1</v>
      </c>
      <c r="AK158" s="35">
        <f>IF(VLOOKUP(D158,Influenza!$A$1:$W$352,14,FALSE) = "*","*",IF(VLOOKUP(D158,Influenza!$A$1:$W$352,14,FALSE) = "---","---", VLOOKUP(D158,Influenza!$A$1:$W$352,14,FALSE)/100))</f>
        <v>1</v>
      </c>
      <c r="AL158" s="35">
        <f>IF(VLOOKUP(D158,Influenza!$A$1:$W$352,16,FALSE) = "*","*",IF(VLOOKUP(D158,Influenza!$A$1:$W$352,16,FALSE) = "---","---", VLOOKUP(D158,Influenza!$A$1:$W$352,16,FALSE)/100))</f>
        <v>1</v>
      </c>
      <c r="AM158" s="35">
        <f t="shared" si="78"/>
        <v>1</v>
      </c>
      <c r="AN158" s="49" t="str">
        <f t="shared" si="88"/>
        <v>Y</v>
      </c>
      <c r="AO158" s="35">
        <f>IF(VLOOKUP(D158,'hospitalizations per 1000'!$A$1:$Q$352,10,FALSE) = "*","*",IF(VLOOKUP(D158,'hospitalizations per 1000'!$A$1:$Q$352,10,FALSE) = "---","---", VLOOKUP(D158,'hospitalizations per 1000'!$A$1:$Q$352,10,FALSE)/100))</f>
        <v>8.7171899999999997E-3</v>
      </c>
      <c r="AP158" s="43" t="str">
        <f t="shared" si="90"/>
        <v>Y</v>
      </c>
      <c r="AQ158" s="50" t="s">
        <v>1570</v>
      </c>
      <c r="AR158" s="50">
        <v>0.77499999999999991</v>
      </c>
      <c r="AS158" s="49" t="str">
        <f>IF(AR158="NS","NS",IF(AR158&gt;AR$1,"Y","N"))</f>
        <v>Y</v>
      </c>
      <c r="AT158" s="97">
        <f>COUNTIF($P158:$AS158,"=Y")</f>
        <v>6</v>
      </c>
    </row>
    <row r="159" spans="1:46" s="39" customFormat="1" x14ac:dyDescent="0.3">
      <c r="A159" s="19">
        <f t="shared" si="83"/>
        <v>154</v>
      </c>
      <c r="B159" s="52" t="s">
        <v>392</v>
      </c>
      <c r="C159" s="51"/>
      <c r="D159" s="56">
        <v>315374</v>
      </c>
      <c r="E159" s="59" t="s">
        <v>52</v>
      </c>
      <c r="F159" s="54" t="s">
        <v>1557</v>
      </c>
      <c r="G159" s="54" t="e">
        <f>IF(COUNTIF(#REF!,"SFF Candidate")&gt;=1,"Y",
IF(COUNTIF(#REF!,"SFF")&gt;=1,"Y","N"))</f>
        <v>#REF!</v>
      </c>
      <c r="H159" s="48" t="e">
        <f>IF(OR(#REF!=1,#REF!= 1,#REF!=
1,#REF!= 1,#REF!=
1,#REF!= 1,#REF!=
1,#REF!= 1,#REF!=
1,#REF!= 1,#REF!=
1,#REF!= 1),"Y","N")</f>
        <v>#REF!</v>
      </c>
      <c r="I159" s="48" t="s">
        <v>662</v>
      </c>
      <c r="J159" s="54" t="s">
        <v>1570</v>
      </c>
      <c r="K159" s="35">
        <f>IF(VLOOKUP(D159,'Physically Restrained'!$A$1:$W$352,10,FALSE) = "*","*",IF(VLOOKUP(D159,'Physically Restrained'!$A$1:$W$352,10,FALSE) = "---","---", VLOOKUP(D159,'Physically Restrained'!$A$1:$W$352,10,FALSE)/100))</f>
        <v>0</v>
      </c>
      <c r="L159" s="35">
        <f>IF(VLOOKUP(D159,'Physically Restrained'!$A$1:$W$352,12,FALSE) = "*","*",IF(VLOOKUP(D159,'Physically Restrained'!$A$1:$W$352,12,FALSE) = "---","---", VLOOKUP(D159,'Physically Restrained'!$A$1:$W$352,12,FALSE)/100))</f>
        <v>0</v>
      </c>
      <c r="M159" s="35">
        <f>IF(VLOOKUP(D159,'Physically Restrained'!$A$1:$W$352,14,FALSE) = "*","*",IF(VLOOKUP(D159,'Physically Restrained'!$A$1:$W$352,14,FALSE) = "---","---", VLOOKUP(D159,'Physically Restrained'!$A$1:$W$352,14,FALSE)/100))</f>
        <v>0</v>
      </c>
      <c r="N159" s="35">
        <f>IF(VLOOKUP(D159,'Physically Restrained'!$A$1:$W$352,16,FALSE) = "*","*",IF(VLOOKUP(D159,'Physically Restrained'!$A$1:$W$352,16,FALSE) = "---","---", VLOOKUP(D159,'Physically Restrained'!$A$1:$W$352,16,FALSE)/100))</f>
        <v>0</v>
      </c>
      <c r="O159" s="35">
        <f t="shared" si="74"/>
        <v>0</v>
      </c>
      <c r="P159" s="49" t="str">
        <f t="shared" si="84"/>
        <v>Y</v>
      </c>
      <c r="Q159" s="35">
        <f>IF(VLOOKUP(D159,'Falls with Major Injuries'!$A$1:$W$352,10,FALSE) = "*","*",IF(VLOOKUP(D159,'Falls with Major Injuries'!$A$1:$W$352,10,FALSE) = "---","---", VLOOKUP(D159,'Falls with Major Injuries'!$A$1:$W$352,10,FALSE)/100))</f>
        <v>3.8461500000000003E-2</v>
      </c>
      <c r="R159" s="35">
        <f>IF(VLOOKUP(D159,'Falls with Major Injuries'!$A$1:$W$352,12,FALSE) = "*","*",IF(VLOOKUP(D159,'Falls with Major Injuries'!$A$1:$W$352,12,FALSE) = "---","---", VLOOKUP(D159,'Falls with Major Injuries'!$A$1:$W$352,12,FALSE)/100))</f>
        <v>0.04</v>
      </c>
      <c r="S159" s="35">
        <f>IF(VLOOKUP(D159,'Falls with Major Injuries'!$A$1:$W$352,14,FALSE) = "*","*",IF(VLOOKUP(D159,'Falls with Major Injuries'!$A$1:$W$352,14,FALSE) = "---","---", VLOOKUP(D159,'Falls with Major Injuries'!$A$1:$W$352,14,FALSE)/100))</f>
        <v>0.08</v>
      </c>
      <c r="T159" s="35">
        <f>IF(VLOOKUP(D159,'Falls with Major Injuries'!$A$1:$W$352,16,FALSE) = "*","*",IF(VLOOKUP(D159,'Falls with Major Injuries'!$A$1:$W$352,16,FALSE) = "---","---", VLOOKUP(D159,'Falls with Major Injuries'!$A$1:$W$352,16,FALSE)/100))</f>
        <v>8.3333299999999999E-2</v>
      </c>
      <c r="U159" s="35">
        <f t="shared" si="75"/>
        <v>6.0448700000000001E-2</v>
      </c>
      <c r="V159" s="49" t="str">
        <f t="shared" si="85"/>
        <v>N</v>
      </c>
      <c r="W159" s="35">
        <f>IF(VLOOKUP(D159,'Antipsychotic Meds'!$A$1:$W$352,10,FALSE) = "*","*",IF(VLOOKUP(D159,'Antipsychotic Meds'!$A$1:$W$352,10,FALSE) = "---","---", VLOOKUP(D159,'Antipsychotic Meds'!$A$1:$W$352,10,FALSE)/100))</f>
        <v>3.8461500000000003E-2</v>
      </c>
      <c r="X159" s="35">
        <f>IF(VLOOKUP(D159,'Antipsychotic Meds'!$A$1:$W$352,12,FALSE) = "*","*",IF(VLOOKUP(D159,'Antipsychotic Meds'!$A$1:$W$352,12,FALSE) = "---","---", VLOOKUP(D159,'Antipsychotic Meds'!$A$1:$W$352,12,FALSE)/100))</f>
        <v>0.08</v>
      </c>
      <c r="Y159" s="35">
        <f>IF(VLOOKUP(D159,'Antipsychotic Meds'!$A$1:$W$352,14,FALSE) = "*","*",IF(VLOOKUP(D159,'Antipsychotic Meds'!$A$1:$W$352,14,FALSE) = "---","---", VLOOKUP(D159,'Antipsychotic Meds'!$A$1:$W$352,14,FALSE)/100))</f>
        <v>0.08</v>
      </c>
      <c r="Z159" s="35">
        <f>IF(VLOOKUP(D159,'Antipsychotic Meds'!$A$1:$W$352,16,FALSE) = "*","*",IF(VLOOKUP(D159,'Antipsychotic Meds'!$A$1:$W$352,16,FALSE) = "---","---", VLOOKUP(D159,'Antipsychotic Meds'!$A$1:$W$352,16,FALSE)/100))</f>
        <v>0</v>
      </c>
      <c r="AA159" s="35">
        <f t="shared" si="76"/>
        <v>4.9615375000000003E-2</v>
      </c>
      <c r="AB159" s="49" t="str">
        <f t="shared" si="86"/>
        <v>Y</v>
      </c>
      <c r="AC159" s="35" t="str">
        <f>IF(VLOOKUP(D159,'Pressure Ulcers'!$A$1:$W$352,10,FALSE) = "*","*",IF(VLOOKUP(D159,'Pressure Ulcers'!$A$1:$W$352,10,FALSE) = "---","---", VLOOKUP(D159,'Pressure Ulcers'!$A$1:$W$352,10,FALSE)/100))</f>
        <v>*</v>
      </c>
      <c r="AD159" s="35" t="str">
        <f>IF(VLOOKUP(D159,'Pressure Ulcers'!$A$1:$W$352,12,FALSE) = "*","*",IF(VLOOKUP(D159,'Pressure Ulcers'!$A$1:$W$352,12,FALSE) = "---","---", VLOOKUP(D159,'Pressure Ulcers'!$A$1:$W$352,12,FALSE)/100))</f>
        <v>*</v>
      </c>
      <c r="AE159" s="35" t="str">
        <f>IF(VLOOKUP(D159,'Pressure Ulcers'!$A$1:$W$352,14,FALSE) = "*","*",IF(VLOOKUP(D159,'Pressure Ulcers'!$A$1:$W$352,14,FALSE) = "---","---", VLOOKUP(D159,'Pressure Ulcers'!$A$1:$W$352,14,FALSE)/100))</f>
        <v>*</v>
      </c>
      <c r="AF159" s="35" t="str">
        <f>IF(VLOOKUP(D159,'Pressure Ulcers'!$A$1:$W$352,16,FALSE) = "*","*",IF(VLOOKUP(D159,'Pressure Ulcers'!$A$1:$W$352,16,FALSE) = "---","---", VLOOKUP(D159,'Pressure Ulcers'!$A$1:$W$352,16,FALSE)/100))</f>
        <v>*</v>
      </c>
      <c r="AG159" s="35" t="str">
        <f t="shared" si="77"/>
        <v>*</v>
      </c>
      <c r="AH159" s="49" t="s">
        <v>662</v>
      </c>
      <c r="AI159" s="35">
        <f>IF(VLOOKUP(D159,Influenza!$A$1:$W$352,10,FALSE) = "*","*",IF(VLOOKUP(D159,Influenza!$A$1:$W$352,10,FALSE) = "---","---", VLOOKUP(D159,Influenza!$A$1:$W$352,10,FALSE)/100))</f>
        <v>1</v>
      </c>
      <c r="AJ159" s="35">
        <f>IF(VLOOKUP(D159,Influenza!$A$1:$W$352,12,FALSE) = "*","*",IF(VLOOKUP(D159,Influenza!$A$1:$W$352,12,FALSE) = "---","---", VLOOKUP(D159,Influenza!$A$1:$W$352,12,FALSE)/100))</f>
        <v>1</v>
      </c>
      <c r="AK159" s="35">
        <f>IF(VLOOKUP(D159,Influenza!$A$1:$W$352,14,FALSE) = "*","*",IF(VLOOKUP(D159,Influenza!$A$1:$W$352,14,FALSE) = "---","---", VLOOKUP(D159,Influenza!$A$1:$W$352,14,FALSE)/100))</f>
        <v>1</v>
      </c>
      <c r="AL159" s="35">
        <f>IF(VLOOKUP(D159,Influenza!$A$1:$W$352,16,FALSE) = "*","*",IF(VLOOKUP(D159,Influenza!$A$1:$W$352,16,FALSE) = "---","---", VLOOKUP(D159,Influenza!$A$1:$W$352,16,FALSE)/100))</f>
        <v>1</v>
      </c>
      <c r="AM159" s="35">
        <f t="shared" si="78"/>
        <v>1</v>
      </c>
      <c r="AN159" s="49" t="str">
        <f t="shared" si="88"/>
        <v>Y</v>
      </c>
      <c r="AO159" s="35" t="str">
        <f>IF(VLOOKUP(D159,'hospitalizations per 1000'!$A$1:$Q$352,10,FALSE) = "*","*",IF(VLOOKUP(D159,'hospitalizations per 1000'!$A$1:$Q$352,10,FALSE) = "---","---", VLOOKUP(D159,'hospitalizations per 1000'!$A$1:$Q$352,10,FALSE)/100))</f>
        <v>*</v>
      </c>
      <c r="AP159" s="43" t="s">
        <v>662</v>
      </c>
      <c r="AQ159" s="50" t="s">
        <v>1571</v>
      </c>
      <c r="AR159" s="50" t="s">
        <v>1573</v>
      </c>
      <c r="AS159" s="49" t="s">
        <v>662</v>
      </c>
      <c r="AT159" s="97">
        <f>COUNTIF($P159:$AS159,"=Y")</f>
        <v>3</v>
      </c>
    </row>
    <row r="160" spans="1:46" s="39" customFormat="1" x14ac:dyDescent="0.3">
      <c r="A160" s="19">
        <f t="shared" si="83"/>
        <v>155</v>
      </c>
      <c r="B160" s="52" t="s">
        <v>393</v>
      </c>
      <c r="C160" s="51"/>
      <c r="D160" s="56">
        <v>315129</v>
      </c>
      <c r="E160" s="59" t="s">
        <v>53</v>
      </c>
      <c r="F160" s="54" t="s">
        <v>1557</v>
      </c>
      <c r="G160" s="54" t="e">
        <f>IF(COUNTIF(#REF!,"SFF Candidate")&gt;=1,"Y",
IF(COUNTIF(#REF!,"SFF")&gt;=1,"Y","N"))</f>
        <v>#REF!</v>
      </c>
      <c r="H160" s="48" t="e">
        <f>IF(OR(#REF!=1,#REF!= 1,#REF!=
1,#REF!= 1,#REF!=
1,#REF!= 1,#REF!=
1,#REF!= 1,#REF!=
1,#REF!= 1,#REF!=
1,#REF!= 1),"Y","N")</f>
        <v>#REF!</v>
      </c>
      <c r="I160" s="48" t="s">
        <v>662</v>
      </c>
      <c r="J160" s="54" t="s">
        <v>1571</v>
      </c>
      <c r="K160" s="35">
        <f>IF(VLOOKUP(D160,'Physically Restrained'!$A$1:$W$352,10,FALSE) = "*","*",IF(VLOOKUP(D160,'Physically Restrained'!$A$1:$W$352,10,FALSE) = "---","---", VLOOKUP(D160,'Physically Restrained'!$A$1:$W$352,10,FALSE)/100))</f>
        <v>0</v>
      </c>
      <c r="L160" s="35">
        <f>IF(VLOOKUP(D160,'Physically Restrained'!$A$1:$W$352,12,FALSE) = "*","*",IF(VLOOKUP(D160,'Physically Restrained'!$A$1:$W$352,12,FALSE) = "---","---", VLOOKUP(D160,'Physically Restrained'!$A$1:$W$352,12,FALSE)/100))</f>
        <v>0</v>
      </c>
      <c r="M160" s="35">
        <f>IF(VLOOKUP(D160,'Physically Restrained'!$A$1:$W$352,14,FALSE) = "*","*",IF(VLOOKUP(D160,'Physically Restrained'!$A$1:$W$352,14,FALSE) = "---","---", VLOOKUP(D160,'Physically Restrained'!$A$1:$W$352,14,FALSE)/100))</f>
        <v>0</v>
      </c>
      <c r="N160" s="35">
        <f>IF(VLOOKUP(D160,'Physically Restrained'!$A$1:$W$352,16,FALSE) = "*","*",IF(VLOOKUP(D160,'Physically Restrained'!$A$1:$W$352,16,FALSE) = "---","---", VLOOKUP(D160,'Physically Restrained'!$A$1:$W$352,16,FALSE)/100))</f>
        <v>0</v>
      </c>
      <c r="O160" s="35">
        <f t="shared" si="74"/>
        <v>0</v>
      </c>
      <c r="P160" s="49" t="str">
        <f t="shared" si="84"/>
        <v>Y</v>
      </c>
      <c r="Q160" s="35">
        <f>IF(VLOOKUP(D160,'Falls with Major Injuries'!$A$1:$W$352,10,FALSE) = "*","*",IF(VLOOKUP(D160,'Falls with Major Injuries'!$A$1:$W$352,10,FALSE) = "---","---", VLOOKUP(D160,'Falls with Major Injuries'!$A$1:$W$352,10,FALSE)/100))</f>
        <v>5.1282100000000004E-2</v>
      </c>
      <c r="R160" s="35">
        <f>IF(VLOOKUP(D160,'Falls with Major Injuries'!$A$1:$W$352,12,FALSE) = "*","*",IF(VLOOKUP(D160,'Falls with Major Injuries'!$A$1:$W$352,12,FALSE) = "---","---", VLOOKUP(D160,'Falls with Major Injuries'!$A$1:$W$352,12,FALSE)/100))</f>
        <v>2.4390200000000001E-2</v>
      </c>
      <c r="S160" s="35">
        <f>IF(VLOOKUP(D160,'Falls with Major Injuries'!$A$1:$W$352,14,FALSE) = "*","*",IF(VLOOKUP(D160,'Falls with Major Injuries'!$A$1:$W$352,14,FALSE) = "---","---", VLOOKUP(D160,'Falls with Major Injuries'!$A$1:$W$352,14,FALSE)/100))</f>
        <v>0</v>
      </c>
      <c r="T160" s="35">
        <f>IF(VLOOKUP(D160,'Falls with Major Injuries'!$A$1:$W$352,16,FALSE) = "*","*",IF(VLOOKUP(D160,'Falls with Major Injuries'!$A$1:$W$352,16,FALSE) = "---","---", VLOOKUP(D160,'Falls with Major Injuries'!$A$1:$W$352,16,FALSE)/100))</f>
        <v>2.32558E-2</v>
      </c>
      <c r="U160" s="35">
        <f t="shared" si="75"/>
        <v>2.4732024999999998E-2</v>
      </c>
      <c r="V160" s="49" t="str">
        <f t="shared" si="85"/>
        <v>Y</v>
      </c>
      <c r="W160" s="35">
        <f>IF(VLOOKUP(D160,'Antipsychotic Meds'!$A$1:$W$352,10,FALSE) = "*","*",IF(VLOOKUP(D160,'Antipsychotic Meds'!$A$1:$W$352,10,FALSE) = "---","---", VLOOKUP(D160,'Antipsychotic Meds'!$A$1:$W$352,10,FALSE)/100))</f>
        <v>7.8947400000000001E-2</v>
      </c>
      <c r="X160" s="35">
        <f>IF(VLOOKUP(D160,'Antipsychotic Meds'!$A$1:$W$352,12,FALSE) = "*","*",IF(VLOOKUP(D160,'Antipsychotic Meds'!$A$1:$W$352,12,FALSE) = "---","---", VLOOKUP(D160,'Antipsychotic Meds'!$A$1:$W$352,12,FALSE)/100))</f>
        <v>0.1</v>
      </c>
      <c r="Y160" s="35">
        <f>IF(VLOOKUP(D160,'Antipsychotic Meds'!$A$1:$W$352,14,FALSE) = "*","*",IF(VLOOKUP(D160,'Antipsychotic Meds'!$A$1:$W$352,14,FALSE) = "---","---", VLOOKUP(D160,'Antipsychotic Meds'!$A$1:$W$352,14,FALSE)/100))</f>
        <v>9.5238099999999992E-2</v>
      </c>
      <c r="Z160" s="35">
        <f>IF(VLOOKUP(D160,'Antipsychotic Meds'!$A$1:$W$352,16,FALSE) = "*","*",IF(VLOOKUP(D160,'Antipsychotic Meds'!$A$1:$W$352,16,FALSE) = "---","---", VLOOKUP(D160,'Antipsychotic Meds'!$A$1:$W$352,16,FALSE)/100))</f>
        <v>7.1428599999999995E-2</v>
      </c>
      <c r="AA160" s="35">
        <f t="shared" si="76"/>
        <v>8.6403524999999995E-2</v>
      </c>
      <c r="AB160" s="49" t="str">
        <f t="shared" si="86"/>
        <v>Y</v>
      </c>
      <c r="AC160" s="35">
        <f>IF(VLOOKUP(D160,'Pressure Ulcers'!$A$1:$W$352,10,FALSE) = "*","*",IF(VLOOKUP(D160,'Pressure Ulcers'!$A$1:$W$352,10,FALSE) = "---","---", VLOOKUP(D160,'Pressure Ulcers'!$A$1:$W$352,10,FALSE)/100))</f>
        <v>0.12903230000000002</v>
      </c>
      <c r="AD160" s="35">
        <f>IF(VLOOKUP(D160,'Pressure Ulcers'!$A$1:$W$352,12,FALSE) = "*","*",IF(VLOOKUP(D160,'Pressure Ulcers'!$A$1:$W$352,12,FALSE) = "---","---", VLOOKUP(D160,'Pressure Ulcers'!$A$1:$W$352,12,FALSE)/100))</f>
        <v>0.19354839999999998</v>
      </c>
      <c r="AE160" s="35">
        <f>IF(VLOOKUP(D160,'Pressure Ulcers'!$A$1:$W$352,14,FALSE) = "*","*",IF(VLOOKUP(D160,'Pressure Ulcers'!$A$1:$W$352,14,FALSE) = "---","---", VLOOKUP(D160,'Pressure Ulcers'!$A$1:$W$352,14,FALSE)/100))</f>
        <v>0.2142857</v>
      </c>
      <c r="AF160" s="35">
        <f>IF(VLOOKUP(D160,'Pressure Ulcers'!$A$1:$W$352,16,FALSE) = "*","*",IF(VLOOKUP(D160,'Pressure Ulcers'!$A$1:$W$352,16,FALSE) = "---","---", VLOOKUP(D160,'Pressure Ulcers'!$A$1:$W$352,16,FALSE)/100))</f>
        <v>3.0303E-2</v>
      </c>
      <c r="AG160" s="35">
        <f t="shared" si="77"/>
        <v>0.14179234999999998</v>
      </c>
      <c r="AH160" s="49" t="str">
        <f>IF(AG160="*","*",IF(AG160="---","---",IF(AG160&lt;AG$1,"Y","N")))</f>
        <v>N</v>
      </c>
      <c r="AI160" s="35">
        <f>IF(VLOOKUP(D160,Influenza!$A$1:$W$352,10,FALSE) = "*","*",IF(VLOOKUP(D160,Influenza!$A$1:$W$352,10,FALSE) = "---","---", VLOOKUP(D160,Influenza!$A$1:$W$352,10,FALSE)/100))</f>
        <v>0.97916667000000002</v>
      </c>
      <c r="AJ160" s="35">
        <f>IF(VLOOKUP(D160,Influenza!$A$1:$W$352,12,FALSE) = "*","*",IF(VLOOKUP(D160,Influenza!$A$1:$W$352,12,FALSE) = "---","---", VLOOKUP(D160,Influenza!$A$1:$W$352,12,FALSE)/100))</f>
        <v>0.97916667000000002</v>
      </c>
      <c r="AK160" s="35">
        <f>IF(VLOOKUP(D160,Influenza!$A$1:$W$352,14,FALSE) = "*","*",IF(VLOOKUP(D160,Influenza!$A$1:$W$352,14,FALSE) = "---","---", VLOOKUP(D160,Influenza!$A$1:$W$352,14,FALSE)/100))</f>
        <v>0.94</v>
      </c>
      <c r="AL160" s="35">
        <f>IF(VLOOKUP(D160,Influenza!$A$1:$W$352,16,FALSE) = "*","*",IF(VLOOKUP(D160,Influenza!$A$1:$W$352,16,FALSE) = "---","---", VLOOKUP(D160,Influenza!$A$1:$W$352,16,FALSE)/100))</f>
        <v>0.94</v>
      </c>
      <c r="AM160" s="35">
        <f t="shared" si="78"/>
        <v>0.95958333499999993</v>
      </c>
      <c r="AN160" s="49" t="str">
        <f t="shared" si="88"/>
        <v>N</v>
      </c>
      <c r="AO160" s="35">
        <f>IF(VLOOKUP(D160,'hospitalizations per 1000'!$A$1:$Q$352,10,FALSE) = "*","*",IF(VLOOKUP(D160,'hospitalizations per 1000'!$A$1:$Q$352,10,FALSE) = "---","---", VLOOKUP(D160,'hospitalizations per 1000'!$A$1:$Q$352,10,FALSE)/100))</f>
        <v>9.4826400000000005E-3</v>
      </c>
      <c r="AP160" s="43" t="str">
        <f>IF(AO160="*","*",IF(AO160="---","---",IF(AO160&lt;AO$1,"Y","N")))</f>
        <v>Y</v>
      </c>
      <c r="AQ160" s="50" t="s">
        <v>1571</v>
      </c>
      <c r="AR160" s="50" t="s">
        <v>1573</v>
      </c>
      <c r="AS160" s="49" t="s">
        <v>662</v>
      </c>
      <c r="AT160" s="97" t="s">
        <v>1680</v>
      </c>
    </row>
    <row r="161" spans="1:46" ht="28.8" x14ac:dyDescent="0.3">
      <c r="A161" s="19">
        <f t="shared" si="83"/>
        <v>156</v>
      </c>
      <c r="B161" s="79" t="s">
        <v>394</v>
      </c>
      <c r="C161" s="51"/>
      <c r="D161" s="56">
        <v>315174</v>
      </c>
      <c r="E161" s="59" t="s">
        <v>54</v>
      </c>
      <c r="F161" s="54" t="s">
        <v>1557</v>
      </c>
      <c r="G161" s="54" t="e">
        <f>IF(COUNTIF(#REF!,"SFF Candidate")&gt;=1,"Y",
IF(COUNTIF(#REF!,"SFF")&gt;=1,"Y","N"))</f>
        <v>#REF!</v>
      </c>
      <c r="H161" s="48" t="e">
        <f>IF(OR(#REF!=1,#REF!= 1,#REF!=
1,#REF!= 1,#REF!=
1,#REF!= 1,#REF!=
1,#REF!= 1,#REF!=
1,#REF!= 1,#REF!=
1,#REF!= 1),"Y","N")</f>
        <v>#REF!</v>
      </c>
      <c r="I161" s="73" t="s">
        <v>662</v>
      </c>
      <c r="J161" s="54" t="s">
        <v>1570</v>
      </c>
      <c r="K161" s="35">
        <f>IF(VLOOKUP(D161,'Physically Restrained'!$A$1:$W$352,10,FALSE) = "*","*",IF(VLOOKUP(D161,'Physically Restrained'!$A$1:$W$352,10,FALSE) = "---","---", VLOOKUP(D161,'Physically Restrained'!$A$1:$W$352,10,FALSE)/100))</f>
        <v>0</v>
      </c>
      <c r="L161" s="35">
        <f>IF(VLOOKUP(D161,'Physically Restrained'!$A$1:$W$352,12,FALSE) = "*","*",IF(VLOOKUP(D161,'Physically Restrained'!$A$1:$W$352,12,FALSE) = "---","---", VLOOKUP(D161,'Physically Restrained'!$A$1:$W$352,12,FALSE)/100))</f>
        <v>0</v>
      </c>
      <c r="M161" s="35">
        <f>IF(VLOOKUP(D161,'Physically Restrained'!$A$1:$W$352,14,FALSE) = "*","*",IF(VLOOKUP(D161,'Physically Restrained'!$A$1:$W$352,14,FALSE) = "---","---", VLOOKUP(D161,'Physically Restrained'!$A$1:$W$352,14,FALSE)/100))</f>
        <v>0</v>
      </c>
      <c r="N161" s="35">
        <f>IF(VLOOKUP(D161,'Physically Restrained'!$A$1:$W$352,16,FALSE) = "*","*",IF(VLOOKUP(D161,'Physically Restrained'!$A$1:$W$352,16,FALSE) = "---","---", VLOOKUP(D161,'Physically Restrained'!$A$1:$W$352,16,FALSE)/100))</f>
        <v>0</v>
      </c>
      <c r="O161" s="35">
        <f t="shared" ref="O161:O183" si="91">IF(COUNTIF(K161:N161,"---")&gt;=1,"---",IF(COUNTIF(K161:N161,"*")=4,"*",AVERAGE(K161:N161)))</f>
        <v>0</v>
      </c>
      <c r="P161" s="49" t="str">
        <f t="shared" si="84"/>
        <v>Y</v>
      </c>
      <c r="Q161" s="35">
        <f>IF(VLOOKUP(D161,'Falls with Major Injuries'!$A$1:$W$352,10,FALSE) = "*","*",IF(VLOOKUP(D161,'Falls with Major Injuries'!$A$1:$W$352,10,FALSE) = "---","---", VLOOKUP(D161,'Falls with Major Injuries'!$A$1:$W$352,10,FALSE)/100))</f>
        <v>2.4844700000000001E-2</v>
      </c>
      <c r="R161" s="35">
        <f>IF(VLOOKUP(D161,'Falls with Major Injuries'!$A$1:$W$352,12,FALSE) = "*","*",IF(VLOOKUP(D161,'Falls with Major Injuries'!$A$1:$W$352,12,FALSE) = "---","---", VLOOKUP(D161,'Falls with Major Injuries'!$A$1:$W$352,12,FALSE)/100))</f>
        <v>3.7037E-2</v>
      </c>
      <c r="S161" s="35">
        <f>IF(VLOOKUP(D161,'Falls with Major Injuries'!$A$1:$W$352,14,FALSE) = "*","*",IF(VLOOKUP(D161,'Falls with Major Injuries'!$A$1:$W$352,14,FALSE) = "---","---", VLOOKUP(D161,'Falls with Major Injuries'!$A$1:$W$352,14,FALSE)/100))</f>
        <v>0.04</v>
      </c>
      <c r="T161" s="35">
        <f>IF(VLOOKUP(D161,'Falls with Major Injuries'!$A$1:$W$352,16,FALSE) = "*","*",IF(VLOOKUP(D161,'Falls with Major Injuries'!$A$1:$W$352,16,FALSE) = "---","---", VLOOKUP(D161,'Falls with Major Injuries'!$A$1:$W$352,16,FALSE)/100))</f>
        <v>3.8461500000000003E-2</v>
      </c>
      <c r="U161" s="35">
        <f t="shared" ref="U161:U183" si="92">IF(COUNTIF(Q161:T161,"---")&gt;=1,"---",IF(COUNTIF(Q161:T161,"*")=4,"*",AVERAGE(Q161:T161)))</f>
        <v>3.50858E-2</v>
      </c>
      <c r="V161" s="49" t="str">
        <f t="shared" si="85"/>
        <v>N</v>
      </c>
      <c r="W161" s="35">
        <f>IF(VLOOKUP(D161,'Antipsychotic Meds'!$A$1:$W$352,10,FALSE) = "*","*",IF(VLOOKUP(D161,'Antipsychotic Meds'!$A$1:$W$352,10,FALSE) = "---","---", VLOOKUP(D161,'Antipsychotic Meds'!$A$1:$W$352,10,FALSE)/100))</f>
        <v>0.13953490000000002</v>
      </c>
      <c r="X161" s="35">
        <f>IF(VLOOKUP(D161,'Antipsychotic Meds'!$A$1:$W$352,12,FALSE) = "*","*",IF(VLOOKUP(D161,'Antipsychotic Meds'!$A$1:$W$352,12,FALSE) = "---","---", VLOOKUP(D161,'Antipsychotic Meds'!$A$1:$W$352,12,FALSE)/100))</f>
        <v>0.13533829999999999</v>
      </c>
      <c r="Y161" s="35">
        <f>IF(VLOOKUP(D161,'Antipsychotic Meds'!$A$1:$W$352,14,FALSE) = "*","*",IF(VLOOKUP(D161,'Antipsychotic Meds'!$A$1:$W$352,14,FALSE) = "---","---", VLOOKUP(D161,'Antipsychotic Meds'!$A$1:$W$352,14,FALSE)/100))</f>
        <v>0.1180556</v>
      </c>
      <c r="Z161" s="35">
        <f>IF(VLOOKUP(D161,'Antipsychotic Meds'!$A$1:$W$352,16,FALSE) = "*","*",IF(VLOOKUP(D161,'Antipsychotic Meds'!$A$1:$W$352,16,FALSE) = "---","---", VLOOKUP(D161,'Antipsychotic Meds'!$A$1:$W$352,16,FALSE)/100))</f>
        <v>0.1292517</v>
      </c>
      <c r="AA161" s="35">
        <f t="shared" ref="AA161:AA183" si="93">IF(COUNTIF(W161:Z161,"---")&gt;=1,"---",IF(COUNTIF(W161:Z161,"*")=4,"*",AVERAGE(W161:Z161)))</f>
        <v>0.13054512500000001</v>
      </c>
      <c r="AB161" s="49" t="str">
        <f t="shared" si="86"/>
        <v>N</v>
      </c>
      <c r="AC161" s="35">
        <f>IF(VLOOKUP(D161,'Pressure Ulcers'!$A$1:$W$352,10,FALSE) = "*","*",IF(VLOOKUP(D161,'Pressure Ulcers'!$A$1:$W$352,10,FALSE) = "---","---", VLOOKUP(D161,'Pressure Ulcers'!$A$1:$W$352,10,FALSE)/100))</f>
        <v>3.125E-2</v>
      </c>
      <c r="AD161" s="35">
        <f>IF(VLOOKUP(D161,'Pressure Ulcers'!$A$1:$W$352,12,FALSE) = "*","*",IF(VLOOKUP(D161,'Pressure Ulcers'!$A$1:$W$352,12,FALSE) = "---","---", VLOOKUP(D161,'Pressure Ulcers'!$A$1:$W$352,12,FALSE)/100))</f>
        <v>7.1428599999999995E-2</v>
      </c>
      <c r="AE161" s="35">
        <f>IF(VLOOKUP(D161,'Pressure Ulcers'!$A$1:$W$352,14,FALSE) = "*","*",IF(VLOOKUP(D161,'Pressure Ulcers'!$A$1:$W$352,14,FALSE) = "---","---", VLOOKUP(D161,'Pressure Ulcers'!$A$1:$W$352,14,FALSE)/100))</f>
        <v>5.8823500000000001E-2</v>
      </c>
      <c r="AF161" s="35">
        <f>IF(VLOOKUP(D161,'Pressure Ulcers'!$A$1:$W$352,16,FALSE) = "*","*",IF(VLOOKUP(D161,'Pressure Ulcers'!$A$1:$W$352,16,FALSE) = "---","---", VLOOKUP(D161,'Pressure Ulcers'!$A$1:$W$352,16,FALSE)/100))</f>
        <v>3.6035999999999999E-2</v>
      </c>
      <c r="AG161" s="35">
        <f t="shared" ref="AG161:AG183" si="94">IF(COUNTIF(AC161:AF161,"---")&gt;=1,"---",IF(COUNTIF(AC161:AF161,"*")=4,"*",AVERAGE(AC161:AF161)))</f>
        <v>4.9384524999999999E-2</v>
      </c>
      <c r="AH161" s="49" t="str">
        <f>IF(AG161="*","*",IF(AG161="---","---",IF(AG161&lt;AG$1,"Y","N")))</f>
        <v>Y</v>
      </c>
      <c r="AI161" s="35">
        <f>IF(VLOOKUP(D161,Influenza!$A$1:$W$352,10,FALSE) = "*","*",IF(VLOOKUP(D161,Influenza!$A$1:$W$352,10,FALSE) = "---","---", VLOOKUP(D161,Influenza!$A$1:$W$352,10,FALSE)/100))</f>
        <v>0.91052632</v>
      </c>
      <c r="AJ161" s="35">
        <f>IF(VLOOKUP(D161,Influenza!$A$1:$W$352,12,FALSE) = "*","*",IF(VLOOKUP(D161,Influenza!$A$1:$W$352,12,FALSE) = "---","---", VLOOKUP(D161,Influenza!$A$1:$W$352,12,FALSE)/100))</f>
        <v>0.91052632</v>
      </c>
      <c r="AK161" s="35">
        <f>IF(VLOOKUP(D161,Influenza!$A$1:$W$352,14,FALSE) = "*","*",IF(VLOOKUP(D161,Influenza!$A$1:$W$352,14,FALSE) = "---","---", VLOOKUP(D161,Influenza!$A$1:$W$352,14,FALSE)/100))</f>
        <v>0.95628415</v>
      </c>
      <c r="AL161" s="35">
        <f>IF(VLOOKUP(D161,Influenza!$A$1:$W$352,16,FALSE) = "*","*",IF(VLOOKUP(D161,Influenza!$A$1:$W$352,16,FALSE) = "---","---", VLOOKUP(D161,Influenza!$A$1:$W$352,16,FALSE)/100))</f>
        <v>0.95628415</v>
      </c>
      <c r="AM161" s="35">
        <f t="shared" ref="AM161:AM183" si="95">IF(COUNTIF(AI161:AL161,"---")&gt;=1,"---",IF(COUNTIF(AI161:AL161,"*")=4,"*",AVERAGE(AI161:AL161)))</f>
        <v>0.93340523500000006</v>
      </c>
      <c r="AN161" s="49" t="str">
        <f t="shared" si="88"/>
        <v>N</v>
      </c>
      <c r="AO161" s="35">
        <f>IF(VLOOKUP(D161,'hospitalizations per 1000'!$A$1:$Q$352,10,FALSE) = "*","*",IF(VLOOKUP(D161,'hospitalizations per 1000'!$A$1:$Q$352,10,FALSE) = "---","---", VLOOKUP(D161,'hospitalizations per 1000'!$A$1:$Q$352,10,FALSE)/100))</f>
        <v>1.826057E-2</v>
      </c>
      <c r="AP161" s="43" t="str">
        <f>IF(AO161="*","*",IF(AO161="---","---",IF(AO161&lt;AO$1,"Y","N")))</f>
        <v>N</v>
      </c>
      <c r="AQ161" s="50" t="s">
        <v>1570</v>
      </c>
      <c r="AR161" s="50">
        <v>0.875</v>
      </c>
      <c r="AS161" s="49" t="str">
        <f>IF(AR161="NS","NS",IF(AR161&gt;AR$1,"Y","N"))</f>
        <v>Y</v>
      </c>
      <c r="AT161" s="97">
        <f>COUNTIF($P161:$AS161,"=Y")</f>
        <v>3</v>
      </c>
    </row>
    <row r="162" spans="1:46" x14ac:dyDescent="0.3">
      <c r="A162" s="19">
        <f t="shared" si="83"/>
        <v>157</v>
      </c>
      <c r="B162" s="52" t="s">
        <v>395</v>
      </c>
      <c r="C162" s="51"/>
      <c r="D162" s="56">
        <v>315096</v>
      </c>
      <c r="E162" s="59" t="s">
        <v>190</v>
      </c>
      <c r="F162" s="54" t="s">
        <v>1557</v>
      </c>
      <c r="G162" s="54" t="e">
        <f>IF(COUNTIF(#REF!,"SFF Candidate")&gt;=1,"Y",
IF(COUNTIF(#REF!,"SFF")&gt;=1,"Y","N"))</f>
        <v>#REF!</v>
      </c>
      <c r="H162" s="48" t="e">
        <f>IF(OR(#REF!=1,#REF!= 1,#REF!=
1,#REF!= 1,#REF!=
1,#REF!= 1,#REF!=
1,#REF!= 1,#REF!=
1,#REF!= 1,#REF!=
1,#REF!= 1),"Y","N")</f>
        <v>#REF!</v>
      </c>
      <c r="I162" s="48" t="s">
        <v>662</v>
      </c>
      <c r="J162" s="54" t="s">
        <v>1571</v>
      </c>
      <c r="K162" s="35">
        <f>IF(VLOOKUP(D162,'Physically Restrained'!$A$1:$W$352,10,FALSE) = "*","*",IF(VLOOKUP(D162,'Physically Restrained'!$A$1:$W$352,10,FALSE) = "---","---", VLOOKUP(D162,'Physically Restrained'!$A$1:$W$352,10,FALSE)/100))</f>
        <v>0</v>
      </c>
      <c r="L162" s="35">
        <f>IF(VLOOKUP(D162,'Physically Restrained'!$A$1:$W$352,12,FALSE) = "*","*",IF(VLOOKUP(D162,'Physically Restrained'!$A$1:$W$352,12,FALSE) = "---","---", VLOOKUP(D162,'Physically Restrained'!$A$1:$W$352,12,FALSE)/100))</f>
        <v>0</v>
      </c>
      <c r="M162" s="35">
        <f>IF(VLOOKUP(D162,'Physically Restrained'!$A$1:$W$352,14,FALSE) = "*","*",IF(VLOOKUP(D162,'Physically Restrained'!$A$1:$W$352,14,FALSE) = "---","---", VLOOKUP(D162,'Physically Restrained'!$A$1:$W$352,14,FALSE)/100))</f>
        <v>0</v>
      </c>
      <c r="N162" s="35">
        <f>IF(VLOOKUP(D162,'Physically Restrained'!$A$1:$W$352,16,FALSE) = "*","*",IF(VLOOKUP(D162,'Physically Restrained'!$A$1:$W$352,16,FALSE) = "---","---", VLOOKUP(D162,'Physically Restrained'!$A$1:$W$352,16,FALSE)/100))</f>
        <v>0</v>
      </c>
      <c r="O162" s="35">
        <f t="shared" si="91"/>
        <v>0</v>
      </c>
      <c r="P162" s="49" t="str">
        <f t="shared" si="84"/>
        <v>Y</v>
      </c>
      <c r="Q162" s="35">
        <f>IF(VLOOKUP(D162,'Falls with Major Injuries'!$A$1:$W$352,10,FALSE) = "*","*",IF(VLOOKUP(D162,'Falls with Major Injuries'!$A$1:$W$352,10,FALSE) = "---","---", VLOOKUP(D162,'Falls with Major Injuries'!$A$1:$W$352,10,FALSE)/100))</f>
        <v>2.9411800000000002E-2</v>
      </c>
      <c r="R162" s="35">
        <f>IF(VLOOKUP(D162,'Falls with Major Injuries'!$A$1:$W$352,12,FALSE) = "*","*",IF(VLOOKUP(D162,'Falls with Major Injuries'!$A$1:$W$352,12,FALSE) = "---","---", VLOOKUP(D162,'Falls with Major Injuries'!$A$1:$W$352,12,FALSE)/100))</f>
        <v>3.0303E-2</v>
      </c>
      <c r="S162" s="35">
        <f>IF(VLOOKUP(D162,'Falls with Major Injuries'!$A$1:$W$352,14,FALSE) = "*","*",IF(VLOOKUP(D162,'Falls with Major Injuries'!$A$1:$W$352,14,FALSE) = "---","---", VLOOKUP(D162,'Falls with Major Injuries'!$A$1:$W$352,14,FALSE)/100))</f>
        <v>0</v>
      </c>
      <c r="T162" s="35">
        <f>IF(VLOOKUP(D162,'Falls with Major Injuries'!$A$1:$W$352,16,FALSE) = "*","*",IF(VLOOKUP(D162,'Falls with Major Injuries'!$A$1:$W$352,16,FALSE) = "---","---", VLOOKUP(D162,'Falls with Major Injuries'!$A$1:$W$352,16,FALSE)/100))</f>
        <v>0</v>
      </c>
      <c r="U162" s="35">
        <f t="shared" si="92"/>
        <v>1.49287E-2</v>
      </c>
      <c r="V162" s="49" t="str">
        <f t="shared" si="85"/>
        <v>Y</v>
      </c>
      <c r="W162" s="35">
        <f>IF(VLOOKUP(D162,'Antipsychotic Meds'!$A$1:$W$352,10,FALSE) = "*","*",IF(VLOOKUP(D162,'Antipsychotic Meds'!$A$1:$W$352,10,FALSE) = "---","---", VLOOKUP(D162,'Antipsychotic Meds'!$A$1:$W$352,10,FALSE)/100))</f>
        <v>0</v>
      </c>
      <c r="X162" s="35">
        <f>IF(VLOOKUP(D162,'Antipsychotic Meds'!$A$1:$W$352,12,FALSE) = "*","*",IF(VLOOKUP(D162,'Antipsychotic Meds'!$A$1:$W$352,12,FALSE) = "---","---", VLOOKUP(D162,'Antipsychotic Meds'!$A$1:$W$352,12,FALSE)/100))</f>
        <v>3.3333300000000003E-2</v>
      </c>
      <c r="Y162" s="35">
        <f>IF(VLOOKUP(D162,'Antipsychotic Meds'!$A$1:$W$352,14,FALSE) = "*","*",IF(VLOOKUP(D162,'Antipsychotic Meds'!$A$1:$W$352,14,FALSE) = "---","---", VLOOKUP(D162,'Antipsychotic Meds'!$A$1:$W$352,14,FALSE)/100))</f>
        <v>3.5714299999999997E-2</v>
      </c>
      <c r="Z162" s="35">
        <f>IF(VLOOKUP(D162,'Antipsychotic Meds'!$A$1:$W$352,16,FALSE) = "*","*",IF(VLOOKUP(D162,'Antipsychotic Meds'!$A$1:$W$352,16,FALSE) = "---","---", VLOOKUP(D162,'Antipsychotic Meds'!$A$1:$W$352,16,FALSE)/100))</f>
        <v>3.7037E-2</v>
      </c>
      <c r="AA162" s="35">
        <f t="shared" si="93"/>
        <v>2.652115E-2</v>
      </c>
      <c r="AB162" s="49" t="str">
        <f t="shared" si="86"/>
        <v>Y</v>
      </c>
      <c r="AC162" s="35" t="str">
        <f>IF(VLOOKUP(D162,'Pressure Ulcers'!$A$1:$W$352,10,FALSE) = "*","*",IF(VLOOKUP(D162,'Pressure Ulcers'!$A$1:$W$352,10,FALSE) = "---","---", VLOOKUP(D162,'Pressure Ulcers'!$A$1:$W$352,10,FALSE)/100))</f>
        <v>*</v>
      </c>
      <c r="AD162" s="35" t="str">
        <f>IF(VLOOKUP(D162,'Pressure Ulcers'!$A$1:$W$352,12,FALSE) = "*","*",IF(VLOOKUP(D162,'Pressure Ulcers'!$A$1:$W$352,12,FALSE) = "---","---", VLOOKUP(D162,'Pressure Ulcers'!$A$1:$W$352,12,FALSE)/100))</f>
        <v>*</v>
      </c>
      <c r="AE162" s="35" t="str">
        <f>IF(VLOOKUP(D162,'Pressure Ulcers'!$A$1:$W$352,14,FALSE) = "*","*",IF(VLOOKUP(D162,'Pressure Ulcers'!$A$1:$W$352,14,FALSE) = "---","---", VLOOKUP(D162,'Pressure Ulcers'!$A$1:$W$352,14,FALSE)/100))</f>
        <v>*</v>
      </c>
      <c r="AF162" s="35" t="str">
        <f>IF(VLOOKUP(D162,'Pressure Ulcers'!$A$1:$W$352,16,FALSE) = "*","*",IF(VLOOKUP(D162,'Pressure Ulcers'!$A$1:$W$352,16,FALSE) = "---","---", VLOOKUP(D162,'Pressure Ulcers'!$A$1:$W$352,16,FALSE)/100))</f>
        <v>*</v>
      </c>
      <c r="AG162" s="35" t="str">
        <f t="shared" si="94"/>
        <v>*</v>
      </c>
      <c r="AH162" s="49" t="s">
        <v>662</v>
      </c>
      <c r="AI162" s="35">
        <f>IF(VLOOKUP(D162,Influenza!$A$1:$W$352,10,FALSE) = "*","*",IF(VLOOKUP(D162,Influenza!$A$1:$W$352,10,FALSE) = "---","---", VLOOKUP(D162,Influenza!$A$1:$W$352,10,FALSE)/100))</f>
        <v>1</v>
      </c>
      <c r="AJ162" s="35">
        <f>IF(VLOOKUP(D162,Influenza!$A$1:$W$352,12,FALSE) = "*","*",IF(VLOOKUP(D162,Influenza!$A$1:$W$352,12,FALSE) = "---","---", VLOOKUP(D162,Influenza!$A$1:$W$352,12,FALSE)/100))</f>
        <v>1</v>
      </c>
      <c r="AK162" s="35">
        <f>IF(VLOOKUP(D162,Influenza!$A$1:$W$352,14,FALSE) = "*","*",IF(VLOOKUP(D162,Influenza!$A$1:$W$352,14,FALSE) = "---","---", VLOOKUP(D162,Influenza!$A$1:$W$352,14,FALSE)/100))</f>
        <v>1</v>
      </c>
      <c r="AL162" s="35">
        <f>IF(VLOOKUP(D162,Influenza!$A$1:$W$352,16,FALSE) = "*","*",IF(VLOOKUP(D162,Influenza!$A$1:$W$352,16,FALSE) = "---","---", VLOOKUP(D162,Influenza!$A$1:$W$352,16,FALSE)/100))</f>
        <v>1</v>
      </c>
      <c r="AM162" s="35">
        <f t="shared" si="95"/>
        <v>1</v>
      </c>
      <c r="AN162" s="49" t="str">
        <f t="shared" si="88"/>
        <v>Y</v>
      </c>
      <c r="AO162" s="35">
        <f>IF(VLOOKUP(D162,'hospitalizations per 1000'!$A$1:$Q$352,10,FALSE) = "*","*",IF(VLOOKUP(D162,'hospitalizations per 1000'!$A$1:$Q$352,10,FALSE) = "---","---", VLOOKUP(D162,'hospitalizations per 1000'!$A$1:$Q$352,10,FALSE)/100))</f>
        <v>2.1639870000000002E-2</v>
      </c>
      <c r="AP162" s="43" t="str">
        <f>IF(AO162="*","*",IF(AO162="---","---",IF(AO162&lt;AO$1,"Y","N")))</f>
        <v>N</v>
      </c>
      <c r="AQ162" s="50" t="s">
        <v>1571</v>
      </c>
      <c r="AR162" s="50" t="s">
        <v>1573</v>
      </c>
      <c r="AS162" s="49" t="s">
        <v>662</v>
      </c>
      <c r="AT162" s="97" t="s">
        <v>1680</v>
      </c>
    </row>
    <row r="163" spans="1:46" x14ac:dyDescent="0.3">
      <c r="A163" s="19">
        <f t="shared" si="83"/>
        <v>158</v>
      </c>
      <c r="B163" s="52" t="s">
        <v>396</v>
      </c>
      <c r="C163" s="51"/>
      <c r="D163" s="56">
        <v>315019</v>
      </c>
      <c r="E163" s="59" t="s">
        <v>55</v>
      </c>
      <c r="F163" s="54" t="s">
        <v>1557</v>
      </c>
      <c r="G163" s="54" t="e">
        <f>IF(COUNTIF(#REF!,"SFF Candidate")&gt;=1,"Y",
IF(COUNTIF(#REF!,"SFF")&gt;=1,"Y","N"))</f>
        <v>#REF!</v>
      </c>
      <c r="H163" s="48" t="e">
        <f>IF(OR(#REF!=1,#REF!= 1,#REF!=
1,#REF!= 1,#REF!=
1,#REF!= 1,#REF!=
1,#REF!= 1,#REF!=
1,#REF!= 1,#REF!=
1,#REF!= 1),"Y","N")</f>
        <v>#REF!</v>
      </c>
      <c r="I163" s="48" t="s">
        <v>662</v>
      </c>
      <c r="J163" s="54" t="s">
        <v>1570</v>
      </c>
      <c r="K163" s="35" t="str">
        <f>IF(VLOOKUP(D163,'Physically Restrained'!$A$1:$W$352,10,FALSE) = "*","*",IF(VLOOKUP(D163,'Physically Restrained'!$A$1:$W$352,10,FALSE) = "---","---", VLOOKUP(D163,'Physically Restrained'!$A$1:$W$352,10,FALSE)/100))</f>
        <v>*</v>
      </c>
      <c r="L163" s="35" t="str">
        <f>IF(VLOOKUP(D163,'Physically Restrained'!$A$1:$W$352,12,FALSE) = "*","*",IF(VLOOKUP(D163,'Physically Restrained'!$A$1:$W$352,12,FALSE) = "---","---", VLOOKUP(D163,'Physically Restrained'!$A$1:$W$352,12,FALSE)/100))</f>
        <v>*</v>
      </c>
      <c r="M163" s="35">
        <f>IF(VLOOKUP(D163,'Physically Restrained'!$A$1:$W$352,14,FALSE) = "*","*",IF(VLOOKUP(D163,'Physically Restrained'!$A$1:$W$352,14,FALSE) = "---","---", VLOOKUP(D163,'Physically Restrained'!$A$1:$W$352,14,FALSE)/100))</f>
        <v>0</v>
      </c>
      <c r="N163" s="35">
        <f>IF(VLOOKUP(D163,'Physically Restrained'!$A$1:$W$352,16,FALSE) = "*","*",IF(VLOOKUP(D163,'Physically Restrained'!$A$1:$W$352,16,FALSE) = "---","---", VLOOKUP(D163,'Physically Restrained'!$A$1:$W$352,16,FALSE)/100))</f>
        <v>0</v>
      </c>
      <c r="O163" s="35">
        <f t="shared" si="91"/>
        <v>0</v>
      </c>
      <c r="P163" s="49" t="str">
        <f t="shared" si="84"/>
        <v>Y</v>
      </c>
      <c r="Q163" s="35" t="str">
        <f>IF(VLOOKUP(D163,'Falls with Major Injuries'!$A$1:$W$352,10,FALSE) = "*","*",IF(VLOOKUP(D163,'Falls with Major Injuries'!$A$1:$W$352,10,FALSE) = "---","---", VLOOKUP(D163,'Falls with Major Injuries'!$A$1:$W$352,10,FALSE)/100))</f>
        <v>*</v>
      </c>
      <c r="R163" s="35" t="str">
        <f>IF(VLOOKUP(D163,'Falls with Major Injuries'!$A$1:$W$352,12,FALSE) = "*","*",IF(VLOOKUP(D163,'Falls with Major Injuries'!$A$1:$W$352,12,FALSE) = "---","---", VLOOKUP(D163,'Falls with Major Injuries'!$A$1:$W$352,12,FALSE)/100))</f>
        <v>*</v>
      </c>
      <c r="S163" s="35">
        <f>IF(VLOOKUP(D163,'Falls with Major Injuries'!$A$1:$W$352,14,FALSE) = "*","*",IF(VLOOKUP(D163,'Falls with Major Injuries'!$A$1:$W$352,14,FALSE) = "---","---", VLOOKUP(D163,'Falls with Major Injuries'!$A$1:$W$352,14,FALSE)/100))</f>
        <v>0</v>
      </c>
      <c r="T163" s="35">
        <f>IF(VLOOKUP(D163,'Falls with Major Injuries'!$A$1:$W$352,16,FALSE) = "*","*",IF(VLOOKUP(D163,'Falls with Major Injuries'!$A$1:$W$352,16,FALSE) = "---","---", VLOOKUP(D163,'Falls with Major Injuries'!$A$1:$W$352,16,FALSE)/100))</f>
        <v>0</v>
      </c>
      <c r="U163" s="35">
        <f t="shared" si="92"/>
        <v>0</v>
      </c>
      <c r="V163" s="49" t="str">
        <f t="shared" si="85"/>
        <v>Y</v>
      </c>
      <c r="W163" s="35" t="str">
        <f>IF(VLOOKUP(D163,'Antipsychotic Meds'!$A$1:$W$352,10,FALSE) = "*","*",IF(VLOOKUP(D163,'Antipsychotic Meds'!$A$1:$W$352,10,FALSE) = "---","---", VLOOKUP(D163,'Antipsychotic Meds'!$A$1:$W$352,10,FALSE)/100))</f>
        <v>*</v>
      </c>
      <c r="X163" s="35" t="str">
        <f>IF(VLOOKUP(D163,'Antipsychotic Meds'!$A$1:$W$352,12,FALSE) = "*","*",IF(VLOOKUP(D163,'Antipsychotic Meds'!$A$1:$W$352,12,FALSE) = "---","---", VLOOKUP(D163,'Antipsychotic Meds'!$A$1:$W$352,12,FALSE)/100))</f>
        <v>*</v>
      </c>
      <c r="Y163" s="35" t="str">
        <f>IF(VLOOKUP(D163,'Antipsychotic Meds'!$A$1:$W$352,14,FALSE) = "*","*",IF(VLOOKUP(D163,'Antipsychotic Meds'!$A$1:$W$352,14,FALSE) = "---","---", VLOOKUP(D163,'Antipsychotic Meds'!$A$1:$W$352,14,FALSE)/100))</f>
        <v>*</v>
      </c>
      <c r="Z163" s="35">
        <f>IF(VLOOKUP(D163,'Antipsychotic Meds'!$A$1:$W$352,16,FALSE) = "*","*",IF(VLOOKUP(D163,'Antipsychotic Meds'!$A$1:$W$352,16,FALSE) = "---","---", VLOOKUP(D163,'Antipsychotic Meds'!$A$1:$W$352,16,FALSE)/100))</f>
        <v>4.1666700000000001E-2</v>
      </c>
      <c r="AA163" s="35">
        <f t="shared" si="93"/>
        <v>4.1666700000000001E-2</v>
      </c>
      <c r="AB163" s="49" t="str">
        <f t="shared" si="86"/>
        <v>Y</v>
      </c>
      <c r="AC163" s="35" t="str">
        <f>IF(VLOOKUP(D163,'Pressure Ulcers'!$A$1:$W$352,10,FALSE) = "*","*",IF(VLOOKUP(D163,'Pressure Ulcers'!$A$1:$W$352,10,FALSE) = "---","---", VLOOKUP(D163,'Pressure Ulcers'!$A$1:$W$352,10,FALSE)/100))</f>
        <v>*</v>
      </c>
      <c r="AD163" s="35" t="str">
        <f>IF(VLOOKUP(D163,'Pressure Ulcers'!$A$1:$W$352,12,FALSE) = "*","*",IF(VLOOKUP(D163,'Pressure Ulcers'!$A$1:$W$352,12,FALSE) = "---","---", VLOOKUP(D163,'Pressure Ulcers'!$A$1:$W$352,12,FALSE)/100))</f>
        <v>*</v>
      </c>
      <c r="AE163" s="35">
        <f>IF(VLOOKUP(D163,'Pressure Ulcers'!$A$1:$W$352,14,FALSE) = "*","*",IF(VLOOKUP(D163,'Pressure Ulcers'!$A$1:$W$352,14,FALSE) = "---","---", VLOOKUP(D163,'Pressure Ulcers'!$A$1:$W$352,14,FALSE)/100))</f>
        <v>0.2</v>
      </c>
      <c r="AF163" s="35">
        <f>IF(VLOOKUP(D163,'Pressure Ulcers'!$A$1:$W$352,16,FALSE) = "*","*",IF(VLOOKUP(D163,'Pressure Ulcers'!$A$1:$W$352,16,FALSE) = "---","---", VLOOKUP(D163,'Pressure Ulcers'!$A$1:$W$352,16,FALSE)/100))</f>
        <v>0.25</v>
      </c>
      <c r="AG163" s="35">
        <f t="shared" si="94"/>
        <v>0.22500000000000001</v>
      </c>
      <c r="AH163" s="49" t="str">
        <f t="shared" ref="AH163:AH183" si="96">IF(AG163="*","*",IF(AG163="---","---",IF(AG163&lt;AG$1,"Y","N")))</f>
        <v>N</v>
      </c>
      <c r="AI163" s="35" t="str">
        <f>IF(VLOOKUP(D163,Influenza!$A$1:$W$352,10,FALSE) = "*","*",IF(VLOOKUP(D163,Influenza!$A$1:$W$352,10,FALSE) = "---","---", VLOOKUP(D163,Influenza!$A$1:$W$352,10,FALSE)/100))</f>
        <v>*</v>
      </c>
      <c r="AJ163" s="35" t="str">
        <f>IF(VLOOKUP(D163,Influenza!$A$1:$W$352,12,FALSE) = "*","*",IF(VLOOKUP(D163,Influenza!$A$1:$W$352,12,FALSE) = "---","---", VLOOKUP(D163,Influenza!$A$1:$W$352,12,FALSE)/100))</f>
        <v>*</v>
      </c>
      <c r="AK163" s="35">
        <f>IF(VLOOKUP(D163,Influenza!$A$1:$W$352,14,FALSE) = "*","*",IF(VLOOKUP(D163,Influenza!$A$1:$W$352,14,FALSE) = "---","---", VLOOKUP(D163,Influenza!$A$1:$W$352,14,FALSE)/100))</f>
        <v>1</v>
      </c>
      <c r="AL163" s="35">
        <f>IF(VLOOKUP(D163,Influenza!$A$1:$W$352,16,FALSE) = "*","*",IF(VLOOKUP(D163,Influenza!$A$1:$W$352,16,FALSE) = "---","---", VLOOKUP(D163,Influenza!$A$1:$W$352,16,FALSE)/100))</f>
        <v>1</v>
      </c>
      <c r="AM163" s="35">
        <f t="shared" si="95"/>
        <v>1</v>
      </c>
      <c r="AN163" s="49" t="str">
        <f t="shared" si="88"/>
        <v>Y</v>
      </c>
      <c r="AO163" s="35" t="str">
        <f>IF(VLOOKUP(D163,'hospitalizations per 1000'!$A$1:$Q$352,10,FALSE) = "*","*",IF(VLOOKUP(D163,'hospitalizations per 1000'!$A$1:$Q$352,10,FALSE) = "---","---", VLOOKUP(D163,'hospitalizations per 1000'!$A$1:$Q$352,10,FALSE)/100))</f>
        <v>*</v>
      </c>
      <c r="AP163" s="43" t="s">
        <v>662</v>
      </c>
      <c r="AQ163" s="50" t="s">
        <v>1571</v>
      </c>
      <c r="AR163" s="50" t="s">
        <v>1573</v>
      </c>
      <c r="AS163" s="49" t="s">
        <v>662</v>
      </c>
      <c r="AT163" s="97">
        <f t="shared" ref="AT163:AT179" si="97">COUNTIF($P163:$AS163,"=Y")</f>
        <v>4</v>
      </c>
    </row>
    <row r="164" spans="1:46" s="39" customFormat="1" x14ac:dyDescent="0.3">
      <c r="A164" s="19">
        <f t="shared" si="83"/>
        <v>159</v>
      </c>
      <c r="B164" s="52" t="s">
        <v>397</v>
      </c>
      <c r="C164" s="51"/>
      <c r="D164" s="56">
        <v>315014</v>
      </c>
      <c r="E164" s="59" t="s">
        <v>56</v>
      </c>
      <c r="F164" s="54" t="s">
        <v>1557</v>
      </c>
      <c r="G164" s="54" t="e">
        <f>IF(COUNTIF(#REF!,"SFF Candidate")&gt;=1,"Y",
IF(COUNTIF(#REF!,"SFF")&gt;=1,"Y","N"))</f>
        <v>#REF!</v>
      </c>
      <c r="H164" s="48" t="e">
        <f>IF(OR(#REF!=1,#REF!= 1,#REF!=
1,#REF!= 1,#REF!=
1,#REF!= 1,#REF!=
1,#REF!= 1,#REF!=
1,#REF!= 1,#REF!=
1,#REF!= 1),"Y","N")</f>
        <v>#REF!</v>
      </c>
      <c r="I164" s="48" t="s">
        <v>662</v>
      </c>
      <c r="J164" s="54" t="s">
        <v>1570</v>
      </c>
      <c r="K164" s="35">
        <f>IF(VLOOKUP(D164,'Physically Restrained'!$A$1:$W$352,10,FALSE) = "*","*",IF(VLOOKUP(D164,'Physically Restrained'!$A$1:$W$352,10,FALSE) = "---","---", VLOOKUP(D164,'Physically Restrained'!$A$1:$W$352,10,FALSE)/100))</f>
        <v>0</v>
      </c>
      <c r="L164" s="35">
        <f>IF(VLOOKUP(D164,'Physically Restrained'!$A$1:$W$352,12,FALSE) = "*","*",IF(VLOOKUP(D164,'Physically Restrained'!$A$1:$W$352,12,FALSE) = "---","---", VLOOKUP(D164,'Physically Restrained'!$A$1:$W$352,12,FALSE)/100))</f>
        <v>0</v>
      </c>
      <c r="M164" s="35">
        <f>IF(VLOOKUP(D164,'Physically Restrained'!$A$1:$W$352,14,FALSE) = "*","*",IF(VLOOKUP(D164,'Physically Restrained'!$A$1:$W$352,14,FALSE) = "---","---", VLOOKUP(D164,'Physically Restrained'!$A$1:$W$352,14,FALSE)/100))</f>
        <v>0</v>
      </c>
      <c r="N164" s="35">
        <f>IF(VLOOKUP(D164,'Physically Restrained'!$A$1:$W$352,16,FALSE) = "*","*",IF(VLOOKUP(D164,'Physically Restrained'!$A$1:$W$352,16,FALSE) = "---","---", VLOOKUP(D164,'Physically Restrained'!$A$1:$W$352,16,FALSE)/100))</f>
        <v>0</v>
      </c>
      <c r="O164" s="35">
        <f t="shared" si="91"/>
        <v>0</v>
      </c>
      <c r="P164" s="49" t="str">
        <f t="shared" si="84"/>
        <v>Y</v>
      </c>
      <c r="Q164" s="35">
        <f>IF(VLOOKUP(D164,'Falls with Major Injuries'!$A$1:$W$352,10,FALSE) = "*","*",IF(VLOOKUP(D164,'Falls with Major Injuries'!$A$1:$W$352,10,FALSE) = "---","---", VLOOKUP(D164,'Falls with Major Injuries'!$A$1:$W$352,10,FALSE)/100))</f>
        <v>3.5087699999999999E-2</v>
      </c>
      <c r="R164" s="35">
        <f>IF(VLOOKUP(D164,'Falls with Major Injuries'!$A$1:$W$352,12,FALSE) = "*","*",IF(VLOOKUP(D164,'Falls with Major Injuries'!$A$1:$W$352,12,FALSE) = "---","---", VLOOKUP(D164,'Falls with Major Injuries'!$A$1:$W$352,12,FALSE)/100))</f>
        <v>3.2786900000000001E-2</v>
      </c>
      <c r="S164" s="35">
        <f>IF(VLOOKUP(D164,'Falls with Major Injuries'!$A$1:$W$352,14,FALSE) = "*","*",IF(VLOOKUP(D164,'Falls with Major Injuries'!$A$1:$W$352,14,FALSE) = "---","---", VLOOKUP(D164,'Falls with Major Injuries'!$A$1:$W$352,14,FALSE)/100))</f>
        <v>3.1745999999999996E-2</v>
      </c>
      <c r="T164" s="35">
        <f>IF(VLOOKUP(D164,'Falls with Major Injuries'!$A$1:$W$352,16,FALSE) = "*","*",IF(VLOOKUP(D164,'Falls with Major Injuries'!$A$1:$W$352,16,FALSE) = "---","---", VLOOKUP(D164,'Falls with Major Injuries'!$A$1:$W$352,16,FALSE)/100))</f>
        <v>1.6393399999999999E-2</v>
      </c>
      <c r="U164" s="35">
        <f t="shared" si="92"/>
        <v>2.9003500000000002E-2</v>
      </c>
      <c r="V164" s="49" t="str">
        <f t="shared" si="85"/>
        <v>N</v>
      </c>
      <c r="W164" s="35">
        <f>IF(VLOOKUP(D164,'Antipsychotic Meds'!$A$1:$W$352,10,FALSE) = "*","*",IF(VLOOKUP(D164,'Antipsychotic Meds'!$A$1:$W$352,10,FALSE) = "---","---", VLOOKUP(D164,'Antipsychotic Meds'!$A$1:$W$352,10,FALSE)/100))</f>
        <v>9.2592599999999997E-2</v>
      </c>
      <c r="X164" s="35">
        <f>IF(VLOOKUP(D164,'Antipsychotic Meds'!$A$1:$W$352,12,FALSE) = "*","*",IF(VLOOKUP(D164,'Antipsychotic Meds'!$A$1:$W$352,12,FALSE) = "---","---", VLOOKUP(D164,'Antipsychotic Meds'!$A$1:$W$352,12,FALSE)/100))</f>
        <v>0.10344829999999999</v>
      </c>
      <c r="Y164" s="35">
        <f>IF(VLOOKUP(D164,'Antipsychotic Meds'!$A$1:$W$352,14,FALSE) = "*","*",IF(VLOOKUP(D164,'Antipsychotic Meds'!$A$1:$W$352,14,FALSE) = "---","---", VLOOKUP(D164,'Antipsychotic Meds'!$A$1:$W$352,14,FALSE)/100))</f>
        <v>6.6666699999999995E-2</v>
      </c>
      <c r="Z164" s="35">
        <f>IF(VLOOKUP(D164,'Antipsychotic Meds'!$A$1:$W$352,16,FALSE) = "*","*",IF(VLOOKUP(D164,'Antipsychotic Meds'!$A$1:$W$352,16,FALSE) = "---","---", VLOOKUP(D164,'Antipsychotic Meds'!$A$1:$W$352,16,FALSE)/100))</f>
        <v>5.1724100000000002E-2</v>
      </c>
      <c r="AA164" s="35">
        <f t="shared" si="93"/>
        <v>7.8607924999999995E-2</v>
      </c>
      <c r="AB164" s="49" t="str">
        <f t="shared" si="86"/>
        <v>Y</v>
      </c>
      <c r="AC164" s="35">
        <f>IF(VLOOKUP(D164,'Pressure Ulcers'!$A$1:$W$352,10,FALSE) = "*","*",IF(VLOOKUP(D164,'Pressure Ulcers'!$A$1:$W$352,10,FALSE) = "---","---", VLOOKUP(D164,'Pressure Ulcers'!$A$1:$W$352,10,FALSE)/100))</f>
        <v>9.5238099999999992E-2</v>
      </c>
      <c r="AD164" s="35">
        <f>IF(VLOOKUP(D164,'Pressure Ulcers'!$A$1:$W$352,12,FALSE) = "*","*",IF(VLOOKUP(D164,'Pressure Ulcers'!$A$1:$W$352,12,FALSE) = "---","---", VLOOKUP(D164,'Pressure Ulcers'!$A$1:$W$352,12,FALSE)/100))</f>
        <v>9.5238099999999992E-2</v>
      </c>
      <c r="AE164" s="35">
        <f>IF(VLOOKUP(D164,'Pressure Ulcers'!$A$1:$W$352,14,FALSE) = "*","*",IF(VLOOKUP(D164,'Pressure Ulcers'!$A$1:$W$352,14,FALSE) = "---","---", VLOOKUP(D164,'Pressure Ulcers'!$A$1:$W$352,14,FALSE)/100))</f>
        <v>0.125</v>
      </c>
      <c r="AF164" s="35">
        <f>IF(VLOOKUP(D164,'Pressure Ulcers'!$A$1:$W$352,16,FALSE) = "*","*",IF(VLOOKUP(D164,'Pressure Ulcers'!$A$1:$W$352,16,FALSE) = "---","---", VLOOKUP(D164,'Pressure Ulcers'!$A$1:$W$352,16,FALSE)/100))</f>
        <v>8.1081100000000003E-2</v>
      </c>
      <c r="AG164" s="35">
        <f t="shared" si="94"/>
        <v>9.9139325E-2</v>
      </c>
      <c r="AH164" s="49" t="str">
        <f t="shared" si="96"/>
        <v>N</v>
      </c>
      <c r="AI164" s="35">
        <f>IF(VLOOKUP(D164,Influenza!$A$1:$W$352,10,FALSE) = "*","*",IF(VLOOKUP(D164,Influenza!$A$1:$W$352,10,FALSE) = "---","---", VLOOKUP(D164,Influenza!$A$1:$W$352,10,FALSE)/100))</f>
        <v>0.875</v>
      </c>
      <c r="AJ164" s="35">
        <f>IF(VLOOKUP(D164,Influenza!$A$1:$W$352,12,FALSE) = "*","*",IF(VLOOKUP(D164,Influenza!$A$1:$W$352,12,FALSE) = "---","---", VLOOKUP(D164,Influenza!$A$1:$W$352,12,FALSE)/100))</f>
        <v>0.875</v>
      </c>
      <c r="AK164" s="35">
        <f>IF(VLOOKUP(D164,Influenza!$A$1:$W$352,14,FALSE) = "*","*",IF(VLOOKUP(D164,Influenza!$A$1:$W$352,14,FALSE) = "---","---", VLOOKUP(D164,Influenza!$A$1:$W$352,14,FALSE)/100))</f>
        <v>0.92537312999999999</v>
      </c>
      <c r="AL164" s="35">
        <f>IF(VLOOKUP(D164,Influenza!$A$1:$W$352,16,FALSE) = "*","*",IF(VLOOKUP(D164,Influenza!$A$1:$W$352,16,FALSE) = "---","---", VLOOKUP(D164,Influenza!$A$1:$W$352,16,FALSE)/100))</f>
        <v>0.92537312999999999</v>
      </c>
      <c r="AM164" s="35">
        <f t="shared" si="95"/>
        <v>0.90018656500000005</v>
      </c>
      <c r="AN164" s="49" t="str">
        <f t="shared" si="88"/>
        <v>N</v>
      </c>
      <c r="AO164" s="35">
        <f>IF(VLOOKUP(D164,'hospitalizations per 1000'!$A$1:$Q$352,10,FALSE) = "*","*",IF(VLOOKUP(D164,'hospitalizations per 1000'!$A$1:$Q$352,10,FALSE) = "---","---", VLOOKUP(D164,'hospitalizations per 1000'!$A$1:$Q$352,10,FALSE)/100))</f>
        <v>2.2002709999999998E-2</v>
      </c>
      <c r="AP164" s="43" t="str">
        <f t="shared" ref="AP164:AP180" si="98">IF(AO164="*","*",IF(AO164="---","---",IF(AO164&lt;AO$1,"Y","N")))</f>
        <v>N</v>
      </c>
      <c r="AQ164" s="50" t="s">
        <v>1570</v>
      </c>
      <c r="AR164" s="50">
        <v>0.90500000000000003</v>
      </c>
      <c r="AS164" s="49" t="str">
        <f t="shared" ref="AS164:AS170" si="99">IF(AR164="NS","NS",IF(AR164&gt;AR$1,"Y","N"))</f>
        <v>Y</v>
      </c>
      <c r="AT164" s="97">
        <f t="shared" si="97"/>
        <v>3</v>
      </c>
    </row>
    <row r="165" spans="1:46" x14ac:dyDescent="0.3">
      <c r="A165" s="19">
        <f t="shared" si="83"/>
        <v>160</v>
      </c>
      <c r="B165" s="52" t="s">
        <v>398</v>
      </c>
      <c r="C165" s="51"/>
      <c r="D165" s="56">
        <v>315187</v>
      </c>
      <c r="E165" s="59" t="s">
        <v>222</v>
      </c>
      <c r="F165" s="54" t="s">
        <v>1557</v>
      </c>
      <c r="G165" s="54" t="e">
        <f>IF(COUNTIF(#REF!,"SFF Candidate")&gt;=1,"Y",
IF(COUNTIF(#REF!,"SFF")&gt;=1,"Y","N"))</f>
        <v>#REF!</v>
      </c>
      <c r="H165" s="48" t="e">
        <f>IF(OR(#REF!=1,#REF!= 1,#REF!=
1,#REF!= 1,#REF!=
1,#REF!= 1,#REF!=
1,#REF!= 1,#REF!=
1,#REF!= 1,#REF!=
1,#REF!= 1),"Y","N")</f>
        <v>#REF!</v>
      </c>
      <c r="I165" s="48" t="s">
        <v>662</v>
      </c>
      <c r="J165" s="54" t="s">
        <v>1570</v>
      </c>
      <c r="K165" s="35">
        <f>IF(VLOOKUP(D165,'Physically Restrained'!$A$1:$W$352,10,FALSE) = "*","*",IF(VLOOKUP(D165,'Physically Restrained'!$A$1:$W$352,10,FALSE) = "---","---", VLOOKUP(D165,'Physically Restrained'!$A$1:$W$352,10,FALSE)/100))</f>
        <v>0</v>
      </c>
      <c r="L165" s="35">
        <f>IF(VLOOKUP(D165,'Physically Restrained'!$A$1:$W$352,12,FALSE) = "*","*",IF(VLOOKUP(D165,'Physically Restrained'!$A$1:$W$352,12,FALSE) = "---","---", VLOOKUP(D165,'Physically Restrained'!$A$1:$W$352,12,FALSE)/100))</f>
        <v>0</v>
      </c>
      <c r="M165" s="35">
        <f>IF(VLOOKUP(D165,'Physically Restrained'!$A$1:$W$352,14,FALSE) = "*","*",IF(VLOOKUP(D165,'Physically Restrained'!$A$1:$W$352,14,FALSE) = "---","---", VLOOKUP(D165,'Physically Restrained'!$A$1:$W$352,14,FALSE)/100))</f>
        <v>0</v>
      </c>
      <c r="N165" s="35">
        <f>IF(VLOOKUP(D165,'Physically Restrained'!$A$1:$W$352,16,FALSE) = "*","*",IF(VLOOKUP(D165,'Physically Restrained'!$A$1:$W$352,16,FALSE) = "---","---", VLOOKUP(D165,'Physically Restrained'!$A$1:$W$352,16,FALSE)/100))</f>
        <v>0</v>
      </c>
      <c r="O165" s="35">
        <f t="shared" si="91"/>
        <v>0</v>
      </c>
      <c r="P165" s="49" t="str">
        <f t="shared" si="84"/>
        <v>Y</v>
      </c>
      <c r="Q165" s="35">
        <f>IF(VLOOKUP(D165,'Falls with Major Injuries'!$A$1:$W$352,10,FALSE) = "*","*",IF(VLOOKUP(D165,'Falls with Major Injuries'!$A$1:$W$352,10,FALSE) = "---","---", VLOOKUP(D165,'Falls with Major Injuries'!$A$1:$W$352,10,FALSE)/100))</f>
        <v>3.2894699999999999E-2</v>
      </c>
      <c r="R165" s="35">
        <f>IF(VLOOKUP(D165,'Falls with Major Injuries'!$A$1:$W$352,12,FALSE) = "*","*",IF(VLOOKUP(D165,'Falls with Major Injuries'!$A$1:$W$352,12,FALSE) = "---","---", VLOOKUP(D165,'Falls with Major Injuries'!$A$1:$W$352,12,FALSE)/100))</f>
        <v>1.2500000000000001E-2</v>
      </c>
      <c r="S165" s="35">
        <f>IF(VLOOKUP(D165,'Falls with Major Injuries'!$A$1:$W$352,14,FALSE) = "*","*",IF(VLOOKUP(D165,'Falls with Major Injuries'!$A$1:$W$352,14,FALSE) = "---","---", VLOOKUP(D165,'Falls with Major Injuries'!$A$1:$W$352,14,FALSE)/100))</f>
        <v>2.4242400000000001E-2</v>
      </c>
      <c r="T165" s="35">
        <f>IF(VLOOKUP(D165,'Falls with Major Injuries'!$A$1:$W$352,16,FALSE) = "*","*",IF(VLOOKUP(D165,'Falls with Major Injuries'!$A$1:$W$352,16,FALSE) = "---","---", VLOOKUP(D165,'Falls with Major Injuries'!$A$1:$W$352,16,FALSE)/100))</f>
        <v>1.1428600000000001E-2</v>
      </c>
      <c r="U165" s="35">
        <f t="shared" si="92"/>
        <v>2.0266424999999998E-2</v>
      </c>
      <c r="V165" s="49" t="str">
        <f t="shared" si="85"/>
        <v>Y</v>
      </c>
      <c r="W165" s="35">
        <f>IF(VLOOKUP(D165,'Antipsychotic Meds'!$A$1:$W$352,10,FALSE) = "*","*",IF(VLOOKUP(D165,'Antipsychotic Meds'!$A$1:$W$352,10,FALSE) = "---","---", VLOOKUP(D165,'Antipsychotic Meds'!$A$1:$W$352,10,FALSE)/100))</f>
        <v>7.8125E-2</v>
      </c>
      <c r="X165" s="35">
        <f>IF(VLOOKUP(D165,'Antipsychotic Meds'!$A$1:$W$352,12,FALSE) = "*","*",IF(VLOOKUP(D165,'Antipsychotic Meds'!$A$1:$W$352,12,FALSE) = "---","---", VLOOKUP(D165,'Antipsychotic Meds'!$A$1:$W$352,12,FALSE)/100))</f>
        <v>7.4626899999999996E-2</v>
      </c>
      <c r="Y165" s="35">
        <f>IF(VLOOKUP(D165,'Antipsychotic Meds'!$A$1:$W$352,14,FALSE) = "*","*",IF(VLOOKUP(D165,'Antipsychotic Meds'!$A$1:$W$352,14,FALSE) = "---","---", VLOOKUP(D165,'Antipsychotic Meds'!$A$1:$W$352,14,FALSE)/100))</f>
        <v>7.1942400000000004E-2</v>
      </c>
      <c r="Z165" s="35">
        <f>IF(VLOOKUP(D165,'Antipsychotic Meds'!$A$1:$W$352,16,FALSE) = "*","*",IF(VLOOKUP(D165,'Antipsychotic Meds'!$A$1:$W$352,16,FALSE) = "---","---", VLOOKUP(D165,'Antipsychotic Meds'!$A$1:$W$352,16,FALSE)/100))</f>
        <v>8.55263E-2</v>
      </c>
      <c r="AA165" s="35">
        <f t="shared" si="93"/>
        <v>7.7555150000000003E-2</v>
      </c>
      <c r="AB165" s="49" t="str">
        <f t="shared" si="86"/>
        <v>Y</v>
      </c>
      <c r="AC165" s="35">
        <f>IF(VLOOKUP(D165,'Pressure Ulcers'!$A$1:$W$352,10,FALSE) = "*","*",IF(VLOOKUP(D165,'Pressure Ulcers'!$A$1:$W$352,10,FALSE) = "---","---", VLOOKUP(D165,'Pressure Ulcers'!$A$1:$W$352,10,FALSE)/100))</f>
        <v>8.7912099999999993E-2</v>
      </c>
      <c r="AD165" s="35">
        <f>IF(VLOOKUP(D165,'Pressure Ulcers'!$A$1:$W$352,12,FALSE) = "*","*",IF(VLOOKUP(D165,'Pressure Ulcers'!$A$1:$W$352,12,FALSE) = "---","---", VLOOKUP(D165,'Pressure Ulcers'!$A$1:$W$352,12,FALSE)/100))</f>
        <v>5.8823500000000001E-2</v>
      </c>
      <c r="AE165" s="35">
        <f>IF(VLOOKUP(D165,'Pressure Ulcers'!$A$1:$W$352,14,FALSE) = "*","*",IF(VLOOKUP(D165,'Pressure Ulcers'!$A$1:$W$352,14,FALSE) = "---","---", VLOOKUP(D165,'Pressure Ulcers'!$A$1:$W$352,14,FALSE)/100))</f>
        <v>4.4943799999999999E-2</v>
      </c>
      <c r="AF165" s="35">
        <f>IF(VLOOKUP(D165,'Pressure Ulcers'!$A$1:$W$352,16,FALSE) = "*","*",IF(VLOOKUP(D165,'Pressure Ulcers'!$A$1:$W$352,16,FALSE) = "---","---", VLOOKUP(D165,'Pressure Ulcers'!$A$1:$W$352,16,FALSE)/100))</f>
        <v>6.7415700000000009E-2</v>
      </c>
      <c r="AG165" s="35">
        <f t="shared" si="94"/>
        <v>6.4773775000000006E-2</v>
      </c>
      <c r="AH165" s="49" t="str">
        <f t="shared" si="96"/>
        <v>Y</v>
      </c>
      <c r="AI165" s="35">
        <f>IF(VLOOKUP(D165,Influenza!$A$1:$W$352,10,FALSE) = "*","*",IF(VLOOKUP(D165,Influenza!$A$1:$W$352,10,FALSE) = "---","---", VLOOKUP(D165,Influenza!$A$1:$W$352,10,FALSE)/100))</f>
        <v>0.90506328999999996</v>
      </c>
      <c r="AJ165" s="35">
        <f>IF(VLOOKUP(D165,Influenza!$A$1:$W$352,12,FALSE) = "*","*",IF(VLOOKUP(D165,Influenza!$A$1:$W$352,12,FALSE) = "---","---", VLOOKUP(D165,Influenza!$A$1:$W$352,12,FALSE)/100))</f>
        <v>0.90506328999999996</v>
      </c>
      <c r="AK165" s="35">
        <f>IF(VLOOKUP(D165,Influenza!$A$1:$W$352,14,FALSE) = "*","*",IF(VLOOKUP(D165,Influenza!$A$1:$W$352,14,FALSE) = "---","---", VLOOKUP(D165,Influenza!$A$1:$W$352,14,FALSE)/100))</f>
        <v>0.90909091000000009</v>
      </c>
      <c r="AL165" s="35">
        <f>IF(VLOOKUP(D165,Influenza!$A$1:$W$352,16,FALSE) = "*","*",IF(VLOOKUP(D165,Influenza!$A$1:$W$352,16,FALSE) = "---","---", VLOOKUP(D165,Influenza!$A$1:$W$352,16,FALSE)/100))</f>
        <v>0.90909091000000009</v>
      </c>
      <c r="AM165" s="35">
        <f t="shared" si="95"/>
        <v>0.90707710000000008</v>
      </c>
      <c r="AN165" s="49" t="str">
        <f t="shared" si="88"/>
        <v>N</v>
      </c>
      <c r="AO165" s="35">
        <f>IF(VLOOKUP(D165,'hospitalizations per 1000'!$A$1:$Q$352,10,FALSE) = "*","*",IF(VLOOKUP(D165,'hospitalizations per 1000'!$A$1:$Q$352,10,FALSE) = "---","---", VLOOKUP(D165,'hospitalizations per 1000'!$A$1:$Q$352,10,FALSE)/100))</f>
        <v>1.6924729999999999E-2</v>
      </c>
      <c r="AP165" s="43" t="str">
        <f t="shared" si="98"/>
        <v>N</v>
      </c>
      <c r="AQ165" s="50" t="s">
        <v>1570</v>
      </c>
      <c r="AR165" s="50">
        <v>0.90500000000000003</v>
      </c>
      <c r="AS165" s="49" t="str">
        <f t="shared" si="99"/>
        <v>Y</v>
      </c>
      <c r="AT165" s="97">
        <f t="shared" si="97"/>
        <v>5</v>
      </c>
    </row>
    <row r="166" spans="1:46" x14ac:dyDescent="0.3">
      <c r="A166" s="19">
        <f t="shared" si="83"/>
        <v>161</v>
      </c>
      <c r="B166" s="52" t="s">
        <v>399</v>
      </c>
      <c r="C166" s="51"/>
      <c r="D166" s="56">
        <v>315106</v>
      </c>
      <c r="E166" s="59" t="s">
        <v>400</v>
      </c>
      <c r="F166" s="54" t="s">
        <v>1557</v>
      </c>
      <c r="G166" s="54" t="e">
        <f>IF(COUNTIF(#REF!,"SFF Candidate")&gt;=1,"Y",
IF(COUNTIF(#REF!,"SFF")&gt;=1,"Y","N"))</f>
        <v>#REF!</v>
      </c>
      <c r="H166" s="48" t="e">
        <f>IF(OR(#REF!=1,#REF!= 1,#REF!=
1,#REF!= 1,#REF!=
1,#REF!= 1,#REF!=
1,#REF!= 1,#REF!=
1,#REF!= 1,#REF!=
1,#REF!= 1),"Y","N")</f>
        <v>#REF!</v>
      </c>
      <c r="I166" s="48" t="s">
        <v>662</v>
      </c>
      <c r="J166" s="54" t="s">
        <v>1570</v>
      </c>
      <c r="K166" s="35">
        <f>IF(VLOOKUP(D166,'Physically Restrained'!$A$1:$W$352,10,FALSE) = "*","*",IF(VLOOKUP(D166,'Physically Restrained'!$A$1:$W$352,10,FALSE) = "---","---", VLOOKUP(D166,'Physically Restrained'!$A$1:$W$352,10,FALSE)/100))</f>
        <v>0</v>
      </c>
      <c r="L166" s="35">
        <f>IF(VLOOKUP(D166,'Physically Restrained'!$A$1:$W$352,12,FALSE) = "*","*",IF(VLOOKUP(D166,'Physically Restrained'!$A$1:$W$352,12,FALSE) = "---","---", VLOOKUP(D166,'Physically Restrained'!$A$1:$W$352,12,FALSE)/100))</f>
        <v>0</v>
      </c>
      <c r="M166" s="35">
        <f>IF(VLOOKUP(D166,'Physically Restrained'!$A$1:$W$352,14,FALSE) = "*","*",IF(VLOOKUP(D166,'Physically Restrained'!$A$1:$W$352,14,FALSE) = "---","---", VLOOKUP(D166,'Physically Restrained'!$A$1:$W$352,14,FALSE)/100))</f>
        <v>0</v>
      </c>
      <c r="N166" s="35">
        <f>IF(VLOOKUP(D166,'Physically Restrained'!$A$1:$W$352,16,FALSE) = "*","*",IF(VLOOKUP(D166,'Physically Restrained'!$A$1:$W$352,16,FALSE) = "---","---", VLOOKUP(D166,'Physically Restrained'!$A$1:$W$352,16,FALSE)/100))</f>
        <v>0</v>
      </c>
      <c r="O166" s="35">
        <f t="shared" si="91"/>
        <v>0</v>
      </c>
      <c r="P166" s="49" t="str">
        <f t="shared" si="84"/>
        <v>Y</v>
      </c>
      <c r="Q166" s="35">
        <f>IF(VLOOKUP(D166,'Falls with Major Injuries'!$A$1:$W$352,10,FALSE) = "*","*",IF(VLOOKUP(D166,'Falls with Major Injuries'!$A$1:$W$352,10,FALSE) = "---","---", VLOOKUP(D166,'Falls with Major Injuries'!$A$1:$W$352,10,FALSE)/100))</f>
        <v>0.02</v>
      </c>
      <c r="R166" s="35">
        <f>IF(VLOOKUP(D166,'Falls with Major Injuries'!$A$1:$W$352,12,FALSE) = "*","*",IF(VLOOKUP(D166,'Falls with Major Injuries'!$A$1:$W$352,12,FALSE) = "---","---", VLOOKUP(D166,'Falls with Major Injuries'!$A$1:$W$352,12,FALSE)/100))</f>
        <v>1.9607799999999998E-2</v>
      </c>
      <c r="S166" s="35">
        <f>IF(VLOOKUP(D166,'Falls with Major Injuries'!$A$1:$W$352,14,FALSE) = "*","*",IF(VLOOKUP(D166,'Falls with Major Injuries'!$A$1:$W$352,14,FALSE) = "---","---", VLOOKUP(D166,'Falls with Major Injuries'!$A$1:$W$352,14,FALSE)/100))</f>
        <v>1.6393399999999999E-2</v>
      </c>
      <c r="T166" s="35">
        <f>IF(VLOOKUP(D166,'Falls with Major Injuries'!$A$1:$W$352,16,FALSE) = "*","*",IF(VLOOKUP(D166,'Falls with Major Injuries'!$A$1:$W$352,16,FALSE) = "---","---", VLOOKUP(D166,'Falls with Major Injuries'!$A$1:$W$352,16,FALSE)/100))</f>
        <v>1.4285699999999998E-2</v>
      </c>
      <c r="U166" s="35">
        <f t="shared" si="92"/>
        <v>1.7571725E-2</v>
      </c>
      <c r="V166" s="49" t="str">
        <f t="shared" si="85"/>
        <v>Y</v>
      </c>
      <c r="W166" s="35">
        <f>IF(VLOOKUP(D166,'Antipsychotic Meds'!$A$1:$W$352,10,FALSE) = "*","*",IF(VLOOKUP(D166,'Antipsychotic Meds'!$A$1:$W$352,10,FALSE) = "---","---", VLOOKUP(D166,'Antipsychotic Meds'!$A$1:$W$352,10,FALSE)/100))</f>
        <v>0.1219512</v>
      </c>
      <c r="X166" s="35">
        <f>IF(VLOOKUP(D166,'Antipsychotic Meds'!$A$1:$W$352,12,FALSE) = "*","*",IF(VLOOKUP(D166,'Antipsychotic Meds'!$A$1:$W$352,12,FALSE) = "---","---", VLOOKUP(D166,'Antipsychotic Meds'!$A$1:$W$352,12,FALSE)/100))</f>
        <v>0.11904759999999999</v>
      </c>
      <c r="Y166" s="35">
        <f>IF(VLOOKUP(D166,'Antipsychotic Meds'!$A$1:$W$352,14,FALSE) = "*","*",IF(VLOOKUP(D166,'Antipsychotic Meds'!$A$1:$W$352,14,FALSE) = "---","---", VLOOKUP(D166,'Antipsychotic Meds'!$A$1:$W$352,14,FALSE)/100))</f>
        <v>0.15384619999999999</v>
      </c>
      <c r="Z166" s="35">
        <f>IF(VLOOKUP(D166,'Antipsychotic Meds'!$A$1:$W$352,16,FALSE) = "*","*",IF(VLOOKUP(D166,'Antipsychotic Meds'!$A$1:$W$352,16,FALSE) = "---","---", VLOOKUP(D166,'Antipsychotic Meds'!$A$1:$W$352,16,FALSE)/100))</f>
        <v>0.16949149999999999</v>
      </c>
      <c r="AA166" s="35">
        <f t="shared" si="93"/>
        <v>0.141084125</v>
      </c>
      <c r="AB166" s="49" t="str">
        <f t="shared" si="86"/>
        <v>N</v>
      </c>
      <c r="AC166" s="35">
        <f>IF(VLOOKUP(D166,'Pressure Ulcers'!$A$1:$W$352,10,FALSE) = "*","*",IF(VLOOKUP(D166,'Pressure Ulcers'!$A$1:$W$352,10,FALSE) = "---","---", VLOOKUP(D166,'Pressure Ulcers'!$A$1:$W$352,10,FALSE)/100))</f>
        <v>0.1363636</v>
      </c>
      <c r="AD166" s="35" t="str">
        <f>IF(VLOOKUP(D166,'Pressure Ulcers'!$A$1:$W$352,12,FALSE) = "*","*",IF(VLOOKUP(D166,'Pressure Ulcers'!$A$1:$W$352,12,FALSE) = "---","---", VLOOKUP(D166,'Pressure Ulcers'!$A$1:$W$352,12,FALSE)/100))</f>
        <v>*</v>
      </c>
      <c r="AE166" s="35">
        <f>IF(VLOOKUP(D166,'Pressure Ulcers'!$A$1:$W$352,14,FALSE) = "*","*",IF(VLOOKUP(D166,'Pressure Ulcers'!$A$1:$W$352,14,FALSE) = "---","---", VLOOKUP(D166,'Pressure Ulcers'!$A$1:$W$352,14,FALSE)/100))</f>
        <v>0.35</v>
      </c>
      <c r="AF166" s="35">
        <f>IF(VLOOKUP(D166,'Pressure Ulcers'!$A$1:$W$352,16,FALSE) = "*","*",IF(VLOOKUP(D166,'Pressure Ulcers'!$A$1:$W$352,16,FALSE) = "---","---", VLOOKUP(D166,'Pressure Ulcers'!$A$1:$W$352,16,FALSE)/100))</f>
        <v>8.3333299999999999E-2</v>
      </c>
      <c r="AG166" s="35">
        <f t="shared" si="94"/>
        <v>0.1898989666666667</v>
      </c>
      <c r="AH166" s="49" t="str">
        <f t="shared" si="96"/>
        <v>N</v>
      </c>
      <c r="AI166" s="35">
        <f>IF(VLOOKUP(D166,Influenza!$A$1:$W$352,10,FALSE) = "*","*",IF(VLOOKUP(D166,Influenza!$A$1:$W$352,10,FALSE) = "---","---", VLOOKUP(D166,Influenza!$A$1:$W$352,10,FALSE)/100))</f>
        <v>1</v>
      </c>
      <c r="AJ166" s="35">
        <f>IF(VLOOKUP(D166,Influenza!$A$1:$W$352,12,FALSE) = "*","*",IF(VLOOKUP(D166,Influenza!$A$1:$W$352,12,FALSE) = "---","---", VLOOKUP(D166,Influenza!$A$1:$W$352,12,FALSE)/100))</f>
        <v>1</v>
      </c>
      <c r="AK166" s="35">
        <f>IF(VLOOKUP(D166,Influenza!$A$1:$W$352,14,FALSE) = "*","*",IF(VLOOKUP(D166,Influenza!$A$1:$W$352,14,FALSE) = "---","---", VLOOKUP(D166,Influenza!$A$1:$W$352,14,FALSE)/100))</f>
        <v>1</v>
      </c>
      <c r="AL166" s="35">
        <f>IF(VLOOKUP(D166,Influenza!$A$1:$W$352,16,FALSE) = "*","*",IF(VLOOKUP(D166,Influenza!$A$1:$W$352,16,FALSE) = "---","---", VLOOKUP(D166,Influenza!$A$1:$W$352,16,FALSE)/100))</f>
        <v>1</v>
      </c>
      <c r="AM166" s="35">
        <f t="shared" si="95"/>
        <v>1</v>
      </c>
      <c r="AN166" s="49" t="str">
        <f t="shared" si="88"/>
        <v>Y</v>
      </c>
      <c r="AO166" s="35">
        <f>IF(VLOOKUP(D166,'hospitalizations per 1000'!$A$1:$Q$352,10,FALSE) = "*","*",IF(VLOOKUP(D166,'hospitalizations per 1000'!$A$1:$Q$352,10,FALSE) = "---","---", VLOOKUP(D166,'hospitalizations per 1000'!$A$1:$Q$352,10,FALSE)/100))</f>
        <v>1.4043060000000001E-2</v>
      </c>
      <c r="AP166" s="43" t="str">
        <f t="shared" si="98"/>
        <v>Y</v>
      </c>
      <c r="AQ166" s="50" t="s">
        <v>1570</v>
      </c>
      <c r="AR166" s="50">
        <v>0.89500000000000002</v>
      </c>
      <c r="AS166" s="49" t="str">
        <f t="shared" si="99"/>
        <v>Y</v>
      </c>
      <c r="AT166" s="97">
        <f t="shared" si="97"/>
        <v>5</v>
      </c>
    </row>
    <row r="167" spans="1:46" x14ac:dyDescent="0.3">
      <c r="A167" s="19">
        <f t="shared" si="83"/>
        <v>162</v>
      </c>
      <c r="B167" s="52" t="s">
        <v>401</v>
      </c>
      <c r="C167" s="51"/>
      <c r="D167" s="56">
        <v>315010</v>
      </c>
      <c r="E167" s="59" t="s">
        <v>402</v>
      </c>
      <c r="F167" s="54" t="s">
        <v>1557</v>
      </c>
      <c r="G167" s="54" t="e">
        <f>IF(COUNTIF(#REF!,"SFF Candidate")&gt;=1,"Y",
IF(COUNTIF(#REF!,"SFF")&gt;=1,"Y","N"))</f>
        <v>#REF!</v>
      </c>
      <c r="H167" s="48" t="e">
        <f>IF(OR(#REF!=1,#REF!= 1,#REF!=
1,#REF!= 1,#REF!=
1,#REF!= 1,#REF!=
1,#REF!= 1,#REF!=
1,#REF!= 1,#REF!=
1,#REF!= 1),"Y","N")</f>
        <v>#REF!</v>
      </c>
      <c r="I167" s="48" t="s">
        <v>662</v>
      </c>
      <c r="J167" s="54" t="s">
        <v>1570</v>
      </c>
      <c r="K167" s="35">
        <f>IF(VLOOKUP(D167,'Physically Restrained'!$A$1:$W$352,10,FALSE) = "*","*",IF(VLOOKUP(D167,'Physically Restrained'!$A$1:$W$352,10,FALSE) = "---","---", VLOOKUP(D167,'Physically Restrained'!$A$1:$W$352,10,FALSE)/100))</f>
        <v>0</v>
      </c>
      <c r="L167" s="35">
        <f>IF(VLOOKUP(D167,'Physically Restrained'!$A$1:$W$352,12,FALSE) = "*","*",IF(VLOOKUP(D167,'Physically Restrained'!$A$1:$W$352,12,FALSE) = "---","---", VLOOKUP(D167,'Physically Restrained'!$A$1:$W$352,12,FALSE)/100))</f>
        <v>0</v>
      </c>
      <c r="M167" s="35">
        <f>IF(VLOOKUP(D167,'Physically Restrained'!$A$1:$W$352,14,FALSE) = "*","*",IF(VLOOKUP(D167,'Physically Restrained'!$A$1:$W$352,14,FALSE) = "---","---", VLOOKUP(D167,'Physically Restrained'!$A$1:$W$352,14,FALSE)/100))</f>
        <v>0</v>
      </c>
      <c r="N167" s="35">
        <f>IF(VLOOKUP(D167,'Physically Restrained'!$A$1:$W$352,16,FALSE) = "*","*",IF(VLOOKUP(D167,'Physically Restrained'!$A$1:$W$352,16,FALSE) = "---","---", VLOOKUP(D167,'Physically Restrained'!$A$1:$W$352,16,FALSE)/100))</f>
        <v>0</v>
      </c>
      <c r="O167" s="35">
        <f t="shared" si="91"/>
        <v>0</v>
      </c>
      <c r="P167" s="49" t="str">
        <f t="shared" si="84"/>
        <v>Y</v>
      </c>
      <c r="Q167" s="35">
        <f>IF(VLOOKUP(D167,'Falls with Major Injuries'!$A$1:$W$352,10,FALSE) = "*","*",IF(VLOOKUP(D167,'Falls with Major Injuries'!$A$1:$W$352,10,FALSE) = "---","---", VLOOKUP(D167,'Falls with Major Injuries'!$A$1:$W$352,10,FALSE)/100))</f>
        <v>1.5267200000000002E-2</v>
      </c>
      <c r="R167" s="35">
        <f>IF(VLOOKUP(D167,'Falls with Major Injuries'!$A$1:$W$352,12,FALSE) = "*","*",IF(VLOOKUP(D167,'Falls with Major Injuries'!$A$1:$W$352,12,FALSE) = "---","---", VLOOKUP(D167,'Falls with Major Injuries'!$A$1:$W$352,12,FALSE)/100))</f>
        <v>1.4705900000000001E-2</v>
      </c>
      <c r="S167" s="35">
        <f>IF(VLOOKUP(D167,'Falls with Major Injuries'!$A$1:$W$352,14,FALSE) = "*","*",IF(VLOOKUP(D167,'Falls with Major Injuries'!$A$1:$W$352,14,FALSE) = "---","---", VLOOKUP(D167,'Falls with Major Injuries'!$A$1:$W$352,14,FALSE)/100))</f>
        <v>2.3076900000000001E-2</v>
      </c>
      <c r="T167" s="35">
        <f>IF(VLOOKUP(D167,'Falls with Major Injuries'!$A$1:$W$352,16,FALSE) = "*","*",IF(VLOOKUP(D167,'Falls with Major Injuries'!$A$1:$W$352,16,FALSE) = "---","---", VLOOKUP(D167,'Falls with Major Injuries'!$A$1:$W$352,16,FALSE)/100))</f>
        <v>2.8985500000000001E-2</v>
      </c>
      <c r="U167" s="35">
        <f t="shared" si="92"/>
        <v>2.0508874999999999E-2</v>
      </c>
      <c r="V167" s="49" t="str">
        <f t="shared" si="85"/>
        <v>Y</v>
      </c>
      <c r="W167" s="35">
        <f>IF(VLOOKUP(D167,'Antipsychotic Meds'!$A$1:$W$352,10,FALSE) = "*","*",IF(VLOOKUP(D167,'Antipsychotic Meds'!$A$1:$W$352,10,FALSE) = "---","---", VLOOKUP(D167,'Antipsychotic Meds'!$A$1:$W$352,10,FALSE)/100))</f>
        <v>4.8000000000000001E-2</v>
      </c>
      <c r="X167" s="35">
        <f>IF(VLOOKUP(D167,'Antipsychotic Meds'!$A$1:$W$352,12,FALSE) = "*","*",IF(VLOOKUP(D167,'Antipsychotic Meds'!$A$1:$W$352,12,FALSE) = "---","---", VLOOKUP(D167,'Antipsychotic Meds'!$A$1:$W$352,12,FALSE)/100))</f>
        <v>5.4263599999999995E-2</v>
      </c>
      <c r="Y167" s="35">
        <f>IF(VLOOKUP(D167,'Antipsychotic Meds'!$A$1:$W$352,14,FALSE) = "*","*",IF(VLOOKUP(D167,'Antipsychotic Meds'!$A$1:$W$352,14,FALSE) = "---","---", VLOOKUP(D167,'Antipsychotic Meds'!$A$1:$W$352,14,FALSE)/100))</f>
        <v>4.8780499999999997E-2</v>
      </c>
      <c r="Z167" s="35">
        <f>IF(VLOOKUP(D167,'Antipsychotic Meds'!$A$1:$W$352,16,FALSE) = "*","*",IF(VLOOKUP(D167,'Antipsychotic Meds'!$A$1:$W$352,16,FALSE) = "---","---", VLOOKUP(D167,'Antipsychotic Meds'!$A$1:$W$352,16,FALSE)/100))</f>
        <v>4.6153800000000002E-2</v>
      </c>
      <c r="AA167" s="35">
        <f t="shared" si="93"/>
        <v>4.9299474999999995E-2</v>
      </c>
      <c r="AB167" s="49" t="str">
        <f t="shared" si="86"/>
        <v>Y</v>
      </c>
      <c r="AC167" s="35">
        <f>IF(VLOOKUP(D167,'Pressure Ulcers'!$A$1:$W$352,10,FALSE) = "*","*",IF(VLOOKUP(D167,'Pressure Ulcers'!$A$1:$W$352,10,FALSE) = "---","---", VLOOKUP(D167,'Pressure Ulcers'!$A$1:$W$352,10,FALSE)/100))</f>
        <v>0.16901409999999997</v>
      </c>
      <c r="AD167" s="35">
        <f>IF(VLOOKUP(D167,'Pressure Ulcers'!$A$1:$W$352,12,FALSE) = "*","*",IF(VLOOKUP(D167,'Pressure Ulcers'!$A$1:$W$352,12,FALSE) = "---","---", VLOOKUP(D167,'Pressure Ulcers'!$A$1:$W$352,12,FALSE)/100))</f>
        <v>0.16470590000000002</v>
      </c>
      <c r="AE167" s="35">
        <f>IF(VLOOKUP(D167,'Pressure Ulcers'!$A$1:$W$352,14,FALSE) = "*","*",IF(VLOOKUP(D167,'Pressure Ulcers'!$A$1:$W$352,14,FALSE) = "---","---", VLOOKUP(D167,'Pressure Ulcers'!$A$1:$W$352,14,FALSE)/100))</f>
        <v>0.1111111</v>
      </c>
      <c r="AF167" s="35">
        <f>IF(VLOOKUP(D167,'Pressure Ulcers'!$A$1:$W$352,16,FALSE) = "*","*",IF(VLOOKUP(D167,'Pressure Ulcers'!$A$1:$W$352,16,FALSE) = "---","---", VLOOKUP(D167,'Pressure Ulcers'!$A$1:$W$352,16,FALSE)/100))</f>
        <v>0.12643679999999999</v>
      </c>
      <c r="AG167" s="35">
        <f t="shared" si="94"/>
        <v>0.14281697500000001</v>
      </c>
      <c r="AH167" s="49" t="str">
        <f t="shared" si="96"/>
        <v>N</v>
      </c>
      <c r="AI167" s="35">
        <f>IF(VLOOKUP(D167,Influenza!$A$1:$W$352,10,FALSE) = "*","*",IF(VLOOKUP(D167,Influenza!$A$1:$W$352,10,FALSE) = "---","---", VLOOKUP(D167,Influenza!$A$1:$W$352,10,FALSE)/100))</f>
        <v>0.99186992000000007</v>
      </c>
      <c r="AJ167" s="35">
        <f>IF(VLOOKUP(D167,Influenza!$A$1:$W$352,12,FALSE) = "*","*",IF(VLOOKUP(D167,Influenza!$A$1:$W$352,12,FALSE) = "---","---", VLOOKUP(D167,Influenza!$A$1:$W$352,12,FALSE)/100))</f>
        <v>0.99186992000000007</v>
      </c>
      <c r="AK167" s="35">
        <f>IF(VLOOKUP(D167,Influenza!$A$1:$W$352,14,FALSE) = "*","*",IF(VLOOKUP(D167,Influenza!$A$1:$W$352,14,FALSE) = "---","---", VLOOKUP(D167,Influenza!$A$1:$W$352,14,FALSE)/100))</f>
        <v>1</v>
      </c>
      <c r="AL167" s="35">
        <f>IF(VLOOKUP(D167,Influenza!$A$1:$W$352,16,FALSE) = "*","*",IF(VLOOKUP(D167,Influenza!$A$1:$W$352,16,FALSE) = "---","---", VLOOKUP(D167,Influenza!$A$1:$W$352,16,FALSE)/100))</f>
        <v>1</v>
      </c>
      <c r="AM167" s="35">
        <f t="shared" si="95"/>
        <v>0.99593496000000004</v>
      </c>
      <c r="AN167" s="49" t="str">
        <f t="shared" si="88"/>
        <v>Y</v>
      </c>
      <c r="AO167" s="35">
        <f>IF(VLOOKUP(D167,'hospitalizations per 1000'!$A$1:$Q$352,10,FALSE) = "*","*",IF(VLOOKUP(D167,'hospitalizations per 1000'!$A$1:$Q$352,10,FALSE) = "---","---", VLOOKUP(D167,'hospitalizations per 1000'!$A$1:$Q$352,10,FALSE)/100))</f>
        <v>2.1589839999999999E-2</v>
      </c>
      <c r="AP167" s="43" t="str">
        <f t="shared" si="98"/>
        <v>N</v>
      </c>
      <c r="AQ167" s="50" t="s">
        <v>1570</v>
      </c>
      <c r="AR167" s="50">
        <v>0.91</v>
      </c>
      <c r="AS167" s="49" t="str">
        <f t="shared" si="99"/>
        <v>Y</v>
      </c>
      <c r="AT167" s="97">
        <f t="shared" si="97"/>
        <v>5</v>
      </c>
    </row>
    <row r="168" spans="1:46" x14ac:dyDescent="0.3">
      <c r="A168" s="19">
        <f t="shared" si="83"/>
        <v>163</v>
      </c>
      <c r="B168" s="52" t="s">
        <v>403</v>
      </c>
      <c r="C168" s="51"/>
      <c r="D168" s="56">
        <v>315451</v>
      </c>
      <c r="E168" s="59" t="s">
        <v>404</v>
      </c>
      <c r="F168" s="54" t="s">
        <v>1557</v>
      </c>
      <c r="G168" s="54" t="e">
        <f>IF(COUNTIF(#REF!,"SFF Candidate")&gt;=1,"Y",
IF(COUNTIF(#REF!,"SFF")&gt;=1,"Y","N"))</f>
        <v>#REF!</v>
      </c>
      <c r="H168" s="48" t="e">
        <f>IF(OR(#REF!=1,#REF!= 1,#REF!=
1,#REF!= 1,#REF!=
1,#REF!= 1,#REF!=
1,#REF!= 1,#REF!=
1,#REF!= 1,#REF!=
1,#REF!= 1),"Y","N")</f>
        <v>#REF!</v>
      </c>
      <c r="I168" s="48" t="s">
        <v>662</v>
      </c>
      <c r="J168" s="54" t="s">
        <v>1570</v>
      </c>
      <c r="K168" s="35">
        <f>IF(VLOOKUP(D168,'Physically Restrained'!$A$1:$W$352,10,FALSE) = "*","*",IF(VLOOKUP(D168,'Physically Restrained'!$A$1:$W$352,10,FALSE) = "---","---", VLOOKUP(D168,'Physically Restrained'!$A$1:$W$352,10,FALSE)/100))</f>
        <v>0</v>
      </c>
      <c r="L168" s="35">
        <f>IF(VLOOKUP(D168,'Physically Restrained'!$A$1:$W$352,12,FALSE) = "*","*",IF(VLOOKUP(D168,'Physically Restrained'!$A$1:$W$352,12,FALSE) = "---","---", VLOOKUP(D168,'Physically Restrained'!$A$1:$W$352,12,FALSE)/100))</f>
        <v>0</v>
      </c>
      <c r="M168" s="35">
        <f>IF(VLOOKUP(D168,'Physically Restrained'!$A$1:$W$352,14,FALSE) = "*","*",IF(VLOOKUP(D168,'Physically Restrained'!$A$1:$W$352,14,FALSE) = "---","---", VLOOKUP(D168,'Physically Restrained'!$A$1:$W$352,14,FALSE)/100))</f>
        <v>0</v>
      </c>
      <c r="N168" s="35">
        <f>IF(VLOOKUP(D168,'Physically Restrained'!$A$1:$W$352,16,FALSE) = "*","*",IF(VLOOKUP(D168,'Physically Restrained'!$A$1:$W$352,16,FALSE) = "---","---", VLOOKUP(D168,'Physically Restrained'!$A$1:$W$352,16,FALSE)/100))</f>
        <v>0</v>
      </c>
      <c r="O168" s="35">
        <f t="shared" si="91"/>
        <v>0</v>
      </c>
      <c r="P168" s="49" t="str">
        <f t="shared" si="84"/>
        <v>Y</v>
      </c>
      <c r="Q168" s="35">
        <f>IF(VLOOKUP(D168,'Falls with Major Injuries'!$A$1:$W$352,10,FALSE) = "*","*",IF(VLOOKUP(D168,'Falls with Major Injuries'!$A$1:$W$352,10,FALSE) = "---","---", VLOOKUP(D168,'Falls with Major Injuries'!$A$1:$W$352,10,FALSE)/100))</f>
        <v>0</v>
      </c>
      <c r="R168" s="35">
        <f>IF(VLOOKUP(D168,'Falls with Major Injuries'!$A$1:$W$352,12,FALSE) = "*","*",IF(VLOOKUP(D168,'Falls with Major Injuries'!$A$1:$W$352,12,FALSE) = "---","---", VLOOKUP(D168,'Falls with Major Injuries'!$A$1:$W$352,12,FALSE)/100))</f>
        <v>1.4492799999999998E-2</v>
      </c>
      <c r="S168" s="35">
        <f>IF(VLOOKUP(D168,'Falls with Major Injuries'!$A$1:$W$352,14,FALSE) = "*","*",IF(VLOOKUP(D168,'Falls with Major Injuries'!$A$1:$W$352,14,FALSE) = "---","---", VLOOKUP(D168,'Falls with Major Injuries'!$A$1:$W$352,14,FALSE)/100))</f>
        <v>0</v>
      </c>
      <c r="T168" s="35">
        <f>IF(VLOOKUP(D168,'Falls with Major Injuries'!$A$1:$W$352,16,FALSE) = "*","*",IF(VLOOKUP(D168,'Falls with Major Injuries'!$A$1:$W$352,16,FALSE) = "---","---", VLOOKUP(D168,'Falls with Major Injuries'!$A$1:$W$352,16,FALSE)/100))</f>
        <v>1.66667E-2</v>
      </c>
      <c r="U168" s="35">
        <f t="shared" si="92"/>
        <v>7.7898749999999999E-3</v>
      </c>
      <c r="V168" s="49" t="str">
        <f t="shared" si="85"/>
        <v>Y</v>
      </c>
      <c r="W168" s="35">
        <f>IF(VLOOKUP(D168,'Antipsychotic Meds'!$A$1:$W$352,10,FALSE) = "*","*",IF(VLOOKUP(D168,'Antipsychotic Meds'!$A$1:$W$352,10,FALSE) = "---","---", VLOOKUP(D168,'Antipsychotic Meds'!$A$1:$W$352,10,FALSE)/100))</f>
        <v>6.8965499999999999E-2</v>
      </c>
      <c r="X168" s="35">
        <f>IF(VLOOKUP(D168,'Antipsychotic Meds'!$A$1:$W$352,12,FALSE) = "*","*",IF(VLOOKUP(D168,'Antipsychotic Meds'!$A$1:$W$352,12,FALSE) = "---","---", VLOOKUP(D168,'Antipsychotic Meds'!$A$1:$W$352,12,FALSE)/100))</f>
        <v>0.12121209999999999</v>
      </c>
      <c r="Y168" s="35">
        <f>IF(VLOOKUP(D168,'Antipsychotic Meds'!$A$1:$W$352,14,FALSE) = "*","*",IF(VLOOKUP(D168,'Antipsychotic Meds'!$A$1:$W$352,14,FALSE) = "---","---", VLOOKUP(D168,'Antipsychotic Meds'!$A$1:$W$352,14,FALSE)/100))</f>
        <v>0.1147541</v>
      </c>
      <c r="Z168" s="35">
        <f>IF(VLOOKUP(D168,'Antipsychotic Meds'!$A$1:$W$352,16,FALSE) = "*","*",IF(VLOOKUP(D168,'Antipsychotic Meds'!$A$1:$W$352,16,FALSE) = "---","---", VLOOKUP(D168,'Antipsychotic Meds'!$A$1:$W$352,16,FALSE)/100))</f>
        <v>0.10344829999999999</v>
      </c>
      <c r="AA168" s="35">
        <f t="shared" si="93"/>
        <v>0.10209500000000001</v>
      </c>
      <c r="AB168" s="49" t="str">
        <f t="shared" si="86"/>
        <v>Y</v>
      </c>
      <c r="AC168" s="35">
        <f>IF(VLOOKUP(D168,'Pressure Ulcers'!$A$1:$W$352,10,FALSE) = "*","*",IF(VLOOKUP(D168,'Pressure Ulcers'!$A$1:$W$352,10,FALSE) = "---","---", VLOOKUP(D168,'Pressure Ulcers'!$A$1:$W$352,10,FALSE)/100))</f>
        <v>7.407409999999999E-2</v>
      </c>
      <c r="AD168" s="35">
        <f>IF(VLOOKUP(D168,'Pressure Ulcers'!$A$1:$W$352,12,FALSE) = "*","*",IF(VLOOKUP(D168,'Pressure Ulcers'!$A$1:$W$352,12,FALSE) = "---","---", VLOOKUP(D168,'Pressure Ulcers'!$A$1:$W$352,12,FALSE)/100))</f>
        <v>5.0847499999999997E-2</v>
      </c>
      <c r="AE168" s="35">
        <f>IF(VLOOKUP(D168,'Pressure Ulcers'!$A$1:$W$352,14,FALSE) = "*","*",IF(VLOOKUP(D168,'Pressure Ulcers'!$A$1:$W$352,14,FALSE) = "---","---", VLOOKUP(D168,'Pressure Ulcers'!$A$1:$W$352,14,FALSE)/100))</f>
        <v>5.5555599999999997E-2</v>
      </c>
      <c r="AF168" s="35">
        <f>IF(VLOOKUP(D168,'Pressure Ulcers'!$A$1:$W$352,16,FALSE) = "*","*",IF(VLOOKUP(D168,'Pressure Ulcers'!$A$1:$W$352,16,FALSE) = "---","---", VLOOKUP(D168,'Pressure Ulcers'!$A$1:$W$352,16,FALSE)/100))</f>
        <v>0.10869569999999999</v>
      </c>
      <c r="AG168" s="35">
        <f t="shared" si="94"/>
        <v>7.2293225000000003E-2</v>
      </c>
      <c r="AH168" s="49" t="str">
        <f t="shared" si="96"/>
        <v>Y</v>
      </c>
      <c r="AI168" s="35">
        <f>IF(VLOOKUP(D168,Influenza!$A$1:$W$352,10,FALSE) = "*","*",IF(VLOOKUP(D168,Influenza!$A$1:$W$352,10,FALSE) = "---","---", VLOOKUP(D168,Influenza!$A$1:$W$352,10,FALSE)/100))</f>
        <v>0.98611110999999996</v>
      </c>
      <c r="AJ168" s="35">
        <f>IF(VLOOKUP(D168,Influenza!$A$1:$W$352,12,FALSE) = "*","*",IF(VLOOKUP(D168,Influenza!$A$1:$W$352,12,FALSE) = "---","---", VLOOKUP(D168,Influenza!$A$1:$W$352,12,FALSE)/100))</f>
        <v>0.98611110999999996</v>
      </c>
      <c r="AK168" s="35">
        <f>IF(VLOOKUP(D168,Influenza!$A$1:$W$352,14,FALSE) = "*","*",IF(VLOOKUP(D168,Influenza!$A$1:$W$352,14,FALSE) = "---","---", VLOOKUP(D168,Influenza!$A$1:$W$352,14,FALSE)/100))</f>
        <v>0.97297297000000005</v>
      </c>
      <c r="AL168" s="35">
        <f>IF(VLOOKUP(D168,Influenza!$A$1:$W$352,16,FALSE) = "*","*",IF(VLOOKUP(D168,Influenza!$A$1:$W$352,16,FALSE) = "---","---", VLOOKUP(D168,Influenza!$A$1:$W$352,16,FALSE)/100))</f>
        <v>0.97297297000000005</v>
      </c>
      <c r="AM168" s="35">
        <f t="shared" si="95"/>
        <v>0.97954203999999989</v>
      </c>
      <c r="AN168" s="49" t="str">
        <f t="shared" si="88"/>
        <v>Y</v>
      </c>
      <c r="AO168" s="35">
        <f>IF(VLOOKUP(D168,'hospitalizations per 1000'!$A$1:$Q$352,10,FALSE) = "*","*",IF(VLOOKUP(D168,'hospitalizations per 1000'!$A$1:$Q$352,10,FALSE) = "---","---", VLOOKUP(D168,'hospitalizations per 1000'!$A$1:$Q$352,10,FALSE)/100))</f>
        <v>1.1978610000000001E-2</v>
      </c>
      <c r="AP168" s="43" t="str">
        <f t="shared" si="98"/>
        <v>Y</v>
      </c>
      <c r="AQ168" s="50" t="s">
        <v>1570</v>
      </c>
      <c r="AR168" s="50">
        <v>0.95</v>
      </c>
      <c r="AS168" s="49" t="str">
        <f t="shared" si="99"/>
        <v>Y</v>
      </c>
      <c r="AT168" s="97">
        <f t="shared" si="97"/>
        <v>7</v>
      </c>
    </row>
    <row r="169" spans="1:46" x14ac:dyDescent="0.3">
      <c r="A169" s="19">
        <f t="shared" si="83"/>
        <v>164</v>
      </c>
      <c r="B169" s="52" t="s">
        <v>405</v>
      </c>
      <c r="C169" s="51"/>
      <c r="D169" s="56">
        <v>315159</v>
      </c>
      <c r="E169" s="59" t="s">
        <v>57</v>
      </c>
      <c r="F169" s="54" t="s">
        <v>1557</v>
      </c>
      <c r="G169" s="54" t="e">
        <f>IF(COUNTIF(#REF!,"SFF Candidate")&gt;=1,"Y",
IF(COUNTIF(#REF!,"SFF")&gt;=1,"Y","N"))</f>
        <v>#REF!</v>
      </c>
      <c r="H169" s="48" t="e">
        <f>IF(OR(#REF!=1,#REF!= 1,#REF!=
1,#REF!= 1,#REF!=
1,#REF!= 1,#REF!=
1,#REF!= 1,#REF!=
1,#REF!= 1,#REF!=
1,#REF!= 1),"Y","N")</f>
        <v>#REF!</v>
      </c>
      <c r="I169" s="48" t="s">
        <v>662</v>
      </c>
      <c r="J169" s="54" t="s">
        <v>1570</v>
      </c>
      <c r="K169" s="35">
        <f>IF(VLOOKUP(D169,'Physically Restrained'!$A$1:$W$352,10,FALSE) = "*","*",IF(VLOOKUP(D169,'Physically Restrained'!$A$1:$W$352,10,FALSE) = "---","---", VLOOKUP(D169,'Physically Restrained'!$A$1:$W$352,10,FALSE)/100))</f>
        <v>0</v>
      </c>
      <c r="L169" s="35">
        <f>IF(VLOOKUP(D169,'Physically Restrained'!$A$1:$W$352,12,FALSE) = "*","*",IF(VLOOKUP(D169,'Physically Restrained'!$A$1:$W$352,12,FALSE) = "---","---", VLOOKUP(D169,'Physically Restrained'!$A$1:$W$352,12,FALSE)/100))</f>
        <v>0</v>
      </c>
      <c r="M169" s="35">
        <f>IF(VLOOKUP(D169,'Physically Restrained'!$A$1:$W$352,14,FALSE) = "*","*",IF(VLOOKUP(D169,'Physically Restrained'!$A$1:$W$352,14,FALSE) = "---","---", VLOOKUP(D169,'Physically Restrained'!$A$1:$W$352,14,FALSE)/100))</f>
        <v>0</v>
      </c>
      <c r="N169" s="35">
        <f>IF(VLOOKUP(D169,'Physically Restrained'!$A$1:$W$352,16,FALSE) = "*","*",IF(VLOOKUP(D169,'Physically Restrained'!$A$1:$W$352,16,FALSE) = "---","---", VLOOKUP(D169,'Physically Restrained'!$A$1:$W$352,16,FALSE)/100))</f>
        <v>0</v>
      </c>
      <c r="O169" s="35">
        <f t="shared" si="91"/>
        <v>0</v>
      </c>
      <c r="P169" s="49" t="str">
        <f t="shared" si="84"/>
        <v>Y</v>
      </c>
      <c r="Q169" s="35">
        <f>IF(VLOOKUP(D169,'Falls with Major Injuries'!$A$1:$W$352,10,FALSE) = "*","*",IF(VLOOKUP(D169,'Falls with Major Injuries'!$A$1:$W$352,10,FALSE) = "---","---", VLOOKUP(D169,'Falls with Major Injuries'!$A$1:$W$352,10,FALSE)/100))</f>
        <v>2.6785700000000003E-2</v>
      </c>
      <c r="R169" s="35">
        <f>IF(VLOOKUP(D169,'Falls with Major Injuries'!$A$1:$W$352,12,FALSE) = "*","*",IF(VLOOKUP(D169,'Falls with Major Injuries'!$A$1:$W$352,12,FALSE) = "---","---", VLOOKUP(D169,'Falls with Major Injuries'!$A$1:$W$352,12,FALSE)/100))</f>
        <v>2.95359E-2</v>
      </c>
      <c r="S169" s="35">
        <f>IF(VLOOKUP(D169,'Falls with Major Injuries'!$A$1:$W$352,14,FALSE) = "*","*",IF(VLOOKUP(D169,'Falls with Major Injuries'!$A$1:$W$352,14,FALSE) = "---","---", VLOOKUP(D169,'Falls with Major Injuries'!$A$1:$W$352,14,FALSE)/100))</f>
        <v>4.3650799999999997E-2</v>
      </c>
      <c r="T169" s="35">
        <f>IF(VLOOKUP(D169,'Falls with Major Injuries'!$A$1:$W$352,16,FALSE) = "*","*",IF(VLOOKUP(D169,'Falls with Major Injuries'!$A$1:$W$352,16,FALSE) = "---","---", VLOOKUP(D169,'Falls with Major Injuries'!$A$1:$W$352,16,FALSE)/100))</f>
        <v>4.0485800000000002E-2</v>
      </c>
      <c r="U169" s="35">
        <f t="shared" si="92"/>
        <v>3.5114549999999994E-2</v>
      </c>
      <c r="V169" s="49" t="str">
        <f t="shared" si="85"/>
        <v>N</v>
      </c>
      <c r="W169" s="35">
        <f>IF(VLOOKUP(D169,'Antipsychotic Meds'!$A$1:$W$352,10,FALSE) = "*","*",IF(VLOOKUP(D169,'Antipsychotic Meds'!$A$1:$W$352,10,FALSE) = "---","---", VLOOKUP(D169,'Antipsychotic Meds'!$A$1:$W$352,10,FALSE)/100))</f>
        <v>6.8627500000000008E-2</v>
      </c>
      <c r="X169" s="35">
        <f>IF(VLOOKUP(D169,'Antipsychotic Meds'!$A$1:$W$352,12,FALSE) = "*","*",IF(VLOOKUP(D169,'Antipsychotic Meds'!$A$1:$W$352,12,FALSE) = "---","---", VLOOKUP(D169,'Antipsychotic Meds'!$A$1:$W$352,12,FALSE)/100))</f>
        <v>7.9439300000000004E-2</v>
      </c>
      <c r="Y169" s="35">
        <f>IF(VLOOKUP(D169,'Antipsychotic Meds'!$A$1:$W$352,14,FALSE) = "*","*",IF(VLOOKUP(D169,'Antipsychotic Meds'!$A$1:$W$352,14,FALSE) = "---","---", VLOOKUP(D169,'Antipsychotic Meds'!$A$1:$W$352,14,FALSE)/100))</f>
        <v>0.1057269</v>
      </c>
      <c r="Z169" s="35">
        <f>IF(VLOOKUP(D169,'Antipsychotic Meds'!$A$1:$W$352,16,FALSE) = "*","*",IF(VLOOKUP(D169,'Antipsychotic Meds'!$A$1:$W$352,16,FALSE) = "---","---", VLOOKUP(D169,'Antipsychotic Meds'!$A$1:$W$352,16,FALSE)/100))</f>
        <v>8.0357100000000001E-2</v>
      </c>
      <c r="AA169" s="35">
        <f t="shared" si="93"/>
        <v>8.3537700000000006E-2</v>
      </c>
      <c r="AB169" s="49" t="str">
        <f t="shared" si="86"/>
        <v>Y</v>
      </c>
      <c r="AC169" s="35">
        <f>IF(VLOOKUP(D169,'Pressure Ulcers'!$A$1:$W$352,10,FALSE) = "*","*",IF(VLOOKUP(D169,'Pressure Ulcers'!$A$1:$W$352,10,FALSE) = "---","---", VLOOKUP(D169,'Pressure Ulcers'!$A$1:$W$352,10,FALSE)/100))</f>
        <v>5.5172400000000003E-2</v>
      </c>
      <c r="AD169" s="35">
        <f>IF(VLOOKUP(D169,'Pressure Ulcers'!$A$1:$W$352,12,FALSE) = "*","*",IF(VLOOKUP(D169,'Pressure Ulcers'!$A$1:$W$352,12,FALSE) = "---","---", VLOOKUP(D169,'Pressure Ulcers'!$A$1:$W$352,12,FALSE)/100))</f>
        <v>6.5868300000000005E-2</v>
      </c>
      <c r="AE169" s="35">
        <f>IF(VLOOKUP(D169,'Pressure Ulcers'!$A$1:$W$352,14,FALSE) = "*","*",IF(VLOOKUP(D169,'Pressure Ulcers'!$A$1:$W$352,14,FALSE) = "---","---", VLOOKUP(D169,'Pressure Ulcers'!$A$1:$W$352,14,FALSE)/100))</f>
        <v>8.3333299999999999E-2</v>
      </c>
      <c r="AF169" s="35">
        <f>IF(VLOOKUP(D169,'Pressure Ulcers'!$A$1:$W$352,16,FALSE) = "*","*",IF(VLOOKUP(D169,'Pressure Ulcers'!$A$1:$W$352,16,FALSE) = "---","---", VLOOKUP(D169,'Pressure Ulcers'!$A$1:$W$352,16,FALSE)/100))</f>
        <v>4.2682900000000003E-2</v>
      </c>
      <c r="AG169" s="35">
        <f t="shared" si="94"/>
        <v>6.1764224999999999E-2</v>
      </c>
      <c r="AH169" s="49" t="str">
        <f t="shared" si="96"/>
        <v>Y</v>
      </c>
      <c r="AI169" s="35">
        <f>IF(VLOOKUP(D169,Influenza!$A$1:$W$352,10,FALSE) = "*","*",IF(VLOOKUP(D169,Influenza!$A$1:$W$352,10,FALSE) = "---","---", VLOOKUP(D169,Influenza!$A$1:$W$352,10,FALSE)/100))</f>
        <v>0.99215686000000003</v>
      </c>
      <c r="AJ169" s="35">
        <f>IF(VLOOKUP(D169,Influenza!$A$1:$W$352,12,FALSE) = "*","*",IF(VLOOKUP(D169,Influenza!$A$1:$W$352,12,FALSE) = "---","---", VLOOKUP(D169,Influenza!$A$1:$W$352,12,FALSE)/100))</f>
        <v>0.99215686000000003</v>
      </c>
      <c r="AK169" s="35">
        <f>IF(VLOOKUP(D169,Influenza!$A$1:$W$352,14,FALSE) = "*","*",IF(VLOOKUP(D169,Influenza!$A$1:$W$352,14,FALSE) = "---","---", VLOOKUP(D169,Influenza!$A$1:$W$352,14,FALSE)/100))</f>
        <v>1</v>
      </c>
      <c r="AL169" s="35">
        <f>IF(VLOOKUP(D169,Influenza!$A$1:$W$352,16,FALSE) = "*","*",IF(VLOOKUP(D169,Influenza!$A$1:$W$352,16,FALSE) = "---","---", VLOOKUP(D169,Influenza!$A$1:$W$352,16,FALSE)/100))</f>
        <v>1</v>
      </c>
      <c r="AM169" s="35">
        <f t="shared" si="95"/>
        <v>0.99607843000000007</v>
      </c>
      <c r="AN169" s="49" t="str">
        <f t="shared" si="88"/>
        <v>Y</v>
      </c>
      <c r="AO169" s="35">
        <f>IF(VLOOKUP(D169,'hospitalizations per 1000'!$A$1:$Q$352,10,FALSE) = "*","*",IF(VLOOKUP(D169,'hospitalizations per 1000'!$A$1:$Q$352,10,FALSE) = "---","---", VLOOKUP(D169,'hospitalizations per 1000'!$A$1:$Q$352,10,FALSE)/100))</f>
        <v>2.341327E-2</v>
      </c>
      <c r="AP169" s="43" t="str">
        <f t="shared" si="98"/>
        <v>N</v>
      </c>
      <c r="AQ169" s="50" t="s">
        <v>1570</v>
      </c>
      <c r="AR169" s="50">
        <v>0.83499999999999996</v>
      </c>
      <c r="AS169" s="49" t="str">
        <f t="shared" si="99"/>
        <v>Y</v>
      </c>
      <c r="AT169" s="97">
        <f t="shared" si="97"/>
        <v>5</v>
      </c>
    </row>
    <row r="170" spans="1:46" s="39" customFormat="1" ht="28.8" x14ac:dyDescent="0.3">
      <c r="A170" s="19">
        <f t="shared" si="83"/>
        <v>165</v>
      </c>
      <c r="B170" s="52" t="s">
        <v>406</v>
      </c>
      <c r="C170" s="51"/>
      <c r="D170" s="56">
        <v>315279</v>
      </c>
      <c r="E170" s="59" t="s">
        <v>191</v>
      </c>
      <c r="F170" s="54" t="s">
        <v>1557</v>
      </c>
      <c r="G170" s="54" t="e">
        <f>IF(COUNTIF(#REF!,"SFF Candidate")&gt;=1,"Y",
IF(COUNTIF(#REF!,"SFF")&gt;=1,"Y","N"))</f>
        <v>#REF!</v>
      </c>
      <c r="H170" s="48" t="e">
        <f>IF(OR(#REF!=1,#REF!= 1,#REF!=
1,#REF!= 1,#REF!=
1,#REF!= 1,#REF!=
1,#REF!= 1,#REF!=
1,#REF!= 1,#REF!=
1,#REF!= 1),"Y","N")</f>
        <v>#REF!</v>
      </c>
      <c r="I170" s="48" t="s">
        <v>662</v>
      </c>
      <c r="J170" s="54" t="s">
        <v>1570</v>
      </c>
      <c r="K170" s="35">
        <f>IF(VLOOKUP(D170,'Physically Restrained'!$A$1:$W$352,10,FALSE) = "*","*",IF(VLOOKUP(D170,'Physically Restrained'!$A$1:$W$352,10,FALSE) = "---","---", VLOOKUP(D170,'Physically Restrained'!$A$1:$W$352,10,FALSE)/100))</f>
        <v>0</v>
      </c>
      <c r="L170" s="35">
        <f>IF(VLOOKUP(D170,'Physically Restrained'!$A$1:$W$352,12,FALSE) = "*","*",IF(VLOOKUP(D170,'Physically Restrained'!$A$1:$W$352,12,FALSE) = "---","---", VLOOKUP(D170,'Physically Restrained'!$A$1:$W$352,12,FALSE)/100))</f>
        <v>0</v>
      </c>
      <c r="M170" s="35">
        <f>IF(VLOOKUP(D170,'Physically Restrained'!$A$1:$W$352,14,FALSE) = "*","*",IF(VLOOKUP(D170,'Physically Restrained'!$A$1:$W$352,14,FALSE) = "---","---", VLOOKUP(D170,'Physically Restrained'!$A$1:$W$352,14,FALSE)/100))</f>
        <v>0</v>
      </c>
      <c r="N170" s="35">
        <f>IF(VLOOKUP(D170,'Physically Restrained'!$A$1:$W$352,16,FALSE) = "*","*",IF(VLOOKUP(D170,'Physically Restrained'!$A$1:$W$352,16,FALSE) = "---","---", VLOOKUP(D170,'Physically Restrained'!$A$1:$W$352,16,FALSE)/100))</f>
        <v>0</v>
      </c>
      <c r="O170" s="35">
        <f t="shared" si="91"/>
        <v>0</v>
      </c>
      <c r="P170" s="49" t="str">
        <f t="shared" si="84"/>
        <v>Y</v>
      </c>
      <c r="Q170" s="35">
        <f>IF(VLOOKUP(D170,'Falls with Major Injuries'!$A$1:$W$352,10,FALSE) = "*","*",IF(VLOOKUP(D170,'Falls with Major Injuries'!$A$1:$W$352,10,FALSE) = "---","---", VLOOKUP(D170,'Falls with Major Injuries'!$A$1:$W$352,10,FALSE)/100))</f>
        <v>1.9230799999999999E-2</v>
      </c>
      <c r="R170" s="35">
        <f>IF(VLOOKUP(D170,'Falls with Major Injuries'!$A$1:$W$352,12,FALSE) = "*","*",IF(VLOOKUP(D170,'Falls with Major Injuries'!$A$1:$W$352,12,FALSE) = "---","---", VLOOKUP(D170,'Falls with Major Injuries'!$A$1:$W$352,12,FALSE)/100))</f>
        <v>1.7543899999999998E-2</v>
      </c>
      <c r="S170" s="35">
        <f>IF(VLOOKUP(D170,'Falls with Major Injuries'!$A$1:$W$352,14,FALSE) = "*","*",IF(VLOOKUP(D170,'Falls with Major Injuries'!$A$1:$W$352,14,FALSE) = "---","---", VLOOKUP(D170,'Falls with Major Injuries'!$A$1:$W$352,14,FALSE)/100))</f>
        <v>1.5872999999999998E-2</v>
      </c>
      <c r="T170" s="35">
        <f>IF(VLOOKUP(D170,'Falls with Major Injuries'!$A$1:$W$352,16,FALSE) = "*","*",IF(VLOOKUP(D170,'Falls with Major Injuries'!$A$1:$W$352,16,FALSE) = "---","---", VLOOKUP(D170,'Falls with Major Injuries'!$A$1:$W$352,16,FALSE)/100))</f>
        <v>2.1739099999999997E-2</v>
      </c>
      <c r="U170" s="35">
        <f t="shared" si="92"/>
        <v>1.8596699999999997E-2</v>
      </c>
      <c r="V170" s="49" t="str">
        <f t="shared" si="85"/>
        <v>Y</v>
      </c>
      <c r="W170" s="35">
        <f>IF(VLOOKUP(D170,'Antipsychotic Meds'!$A$1:$W$352,10,FALSE) = "*","*",IF(VLOOKUP(D170,'Antipsychotic Meds'!$A$1:$W$352,10,FALSE) = "---","---", VLOOKUP(D170,'Antipsychotic Meds'!$A$1:$W$352,10,FALSE)/100))</f>
        <v>0.21678319999999998</v>
      </c>
      <c r="X170" s="35">
        <f>IF(VLOOKUP(D170,'Antipsychotic Meds'!$A$1:$W$352,12,FALSE) = "*","*",IF(VLOOKUP(D170,'Antipsychotic Meds'!$A$1:$W$352,12,FALSE) = "---","---", VLOOKUP(D170,'Antipsychotic Meds'!$A$1:$W$352,12,FALSE)/100))</f>
        <v>0.24358969999999999</v>
      </c>
      <c r="Y170" s="35">
        <f>IF(VLOOKUP(D170,'Antipsychotic Meds'!$A$1:$W$352,14,FALSE) = "*","*",IF(VLOOKUP(D170,'Antipsychotic Meds'!$A$1:$W$352,14,FALSE) = "---","---", VLOOKUP(D170,'Antipsychotic Meds'!$A$1:$W$352,14,FALSE)/100))</f>
        <v>0.22159089999999998</v>
      </c>
      <c r="Z170" s="35">
        <f>IF(VLOOKUP(D170,'Antipsychotic Meds'!$A$1:$W$352,16,FALSE) = "*","*",IF(VLOOKUP(D170,'Antipsychotic Meds'!$A$1:$W$352,16,FALSE) = "---","---", VLOOKUP(D170,'Antipsychotic Meds'!$A$1:$W$352,16,FALSE)/100))</f>
        <v>0.2</v>
      </c>
      <c r="AA170" s="35">
        <f t="shared" si="93"/>
        <v>0.22049094999999996</v>
      </c>
      <c r="AB170" s="49" t="str">
        <f t="shared" si="86"/>
        <v>N</v>
      </c>
      <c r="AC170" s="35">
        <f>IF(VLOOKUP(D170,'Pressure Ulcers'!$A$1:$W$352,10,FALSE) = "*","*",IF(VLOOKUP(D170,'Pressure Ulcers'!$A$1:$W$352,10,FALSE) = "---","---", VLOOKUP(D170,'Pressure Ulcers'!$A$1:$W$352,10,FALSE)/100))</f>
        <v>6.9767400000000007E-2</v>
      </c>
      <c r="AD170" s="35">
        <f>IF(VLOOKUP(D170,'Pressure Ulcers'!$A$1:$W$352,12,FALSE) = "*","*",IF(VLOOKUP(D170,'Pressure Ulcers'!$A$1:$W$352,12,FALSE) = "---","---", VLOOKUP(D170,'Pressure Ulcers'!$A$1:$W$352,12,FALSE)/100))</f>
        <v>2.12766E-2</v>
      </c>
      <c r="AE170" s="35">
        <f>IF(VLOOKUP(D170,'Pressure Ulcers'!$A$1:$W$352,14,FALSE) = "*","*",IF(VLOOKUP(D170,'Pressure Ulcers'!$A$1:$W$352,14,FALSE) = "---","---", VLOOKUP(D170,'Pressure Ulcers'!$A$1:$W$352,14,FALSE)/100))</f>
        <v>0.10344829999999999</v>
      </c>
      <c r="AF170" s="35">
        <f>IF(VLOOKUP(D170,'Pressure Ulcers'!$A$1:$W$352,16,FALSE) = "*","*",IF(VLOOKUP(D170,'Pressure Ulcers'!$A$1:$W$352,16,FALSE) = "---","---", VLOOKUP(D170,'Pressure Ulcers'!$A$1:$W$352,16,FALSE)/100))</f>
        <v>6.14035E-2</v>
      </c>
      <c r="AG170" s="35">
        <f t="shared" si="94"/>
        <v>6.3973950000000002E-2</v>
      </c>
      <c r="AH170" s="49" t="str">
        <f t="shared" si="96"/>
        <v>Y</v>
      </c>
      <c r="AI170" s="35">
        <f>IF(VLOOKUP(D170,Influenza!$A$1:$W$352,10,FALSE) = "*","*",IF(VLOOKUP(D170,Influenza!$A$1:$W$352,10,FALSE) = "---","---", VLOOKUP(D170,Influenza!$A$1:$W$352,10,FALSE)/100))</f>
        <v>0.97023809999999999</v>
      </c>
      <c r="AJ170" s="35">
        <f>IF(VLOOKUP(D170,Influenza!$A$1:$W$352,12,FALSE) = "*","*",IF(VLOOKUP(D170,Influenza!$A$1:$W$352,12,FALSE) = "---","---", VLOOKUP(D170,Influenza!$A$1:$W$352,12,FALSE)/100))</f>
        <v>0.97023809999999999</v>
      </c>
      <c r="AK170" s="35">
        <f>IF(VLOOKUP(D170,Influenza!$A$1:$W$352,14,FALSE) = "*","*",IF(VLOOKUP(D170,Influenza!$A$1:$W$352,14,FALSE) = "---","---", VLOOKUP(D170,Influenza!$A$1:$W$352,14,FALSE)/100))</f>
        <v>0.87</v>
      </c>
      <c r="AL170" s="35">
        <f>IF(VLOOKUP(D170,Influenza!$A$1:$W$352,16,FALSE) = "*","*",IF(VLOOKUP(D170,Influenza!$A$1:$W$352,16,FALSE) = "---","---", VLOOKUP(D170,Influenza!$A$1:$W$352,16,FALSE)/100))</f>
        <v>0.87</v>
      </c>
      <c r="AM170" s="35">
        <f t="shared" si="95"/>
        <v>0.92011905000000005</v>
      </c>
      <c r="AN170" s="49" t="str">
        <f t="shared" si="88"/>
        <v>N</v>
      </c>
      <c r="AO170" s="35">
        <f>IF(VLOOKUP(D170,'hospitalizations per 1000'!$A$1:$Q$352,10,FALSE) = "*","*",IF(VLOOKUP(D170,'hospitalizations per 1000'!$A$1:$Q$352,10,FALSE) = "---","---", VLOOKUP(D170,'hospitalizations per 1000'!$A$1:$Q$352,10,FALSE)/100))</f>
        <v>1.9526410000000001E-2</v>
      </c>
      <c r="AP170" s="43" t="str">
        <f t="shared" si="98"/>
        <v>N</v>
      </c>
      <c r="AQ170" s="50" t="s">
        <v>1570</v>
      </c>
      <c r="AR170" s="50">
        <v>0.875</v>
      </c>
      <c r="AS170" s="49" t="str">
        <f t="shared" si="99"/>
        <v>Y</v>
      </c>
      <c r="AT170" s="97">
        <f t="shared" si="97"/>
        <v>4</v>
      </c>
    </row>
    <row r="171" spans="1:46" x14ac:dyDescent="0.3">
      <c r="A171" s="19">
        <f t="shared" si="83"/>
        <v>166</v>
      </c>
      <c r="B171" s="52" t="s">
        <v>407</v>
      </c>
      <c r="C171" s="51"/>
      <c r="D171" s="56">
        <v>315360</v>
      </c>
      <c r="E171" s="59" t="s">
        <v>58</v>
      </c>
      <c r="F171" s="54" t="s">
        <v>1557</v>
      </c>
      <c r="G171" s="54" t="e">
        <f>IF(COUNTIF(#REF!,"SFF Candidate")&gt;=1,"Y",
IF(COUNTIF(#REF!,"SFF")&gt;=1,"Y","N"))</f>
        <v>#REF!</v>
      </c>
      <c r="H171" s="48" t="e">
        <f>IF(OR(#REF!=1,#REF!= 1,#REF!=
1,#REF!= 1,#REF!=
1,#REF!= 1,#REF!=
1,#REF!= 1,#REF!=
1,#REF!= 1,#REF!=
1,#REF!= 1),"Y","N")</f>
        <v>#REF!</v>
      </c>
      <c r="I171" s="48" t="s">
        <v>662</v>
      </c>
      <c r="J171" s="54" t="s">
        <v>1570</v>
      </c>
      <c r="K171" s="35">
        <f>IF(VLOOKUP(D171,'Physically Restrained'!$A$1:$W$352,10,FALSE) = "*","*",IF(VLOOKUP(D171,'Physically Restrained'!$A$1:$W$352,10,FALSE) = "---","---", VLOOKUP(D171,'Physically Restrained'!$A$1:$W$352,10,FALSE)/100))</f>
        <v>0</v>
      </c>
      <c r="L171" s="35">
        <f>IF(VLOOKUP(D171,'Physically Restrained'!$A$1:$W$352,12,FALSE) = "*","*",IF(VLOOKUP(D171,'Physically Restrained'!$A$1:$W$352,12,FALSE) = "---","---", VLOOKUP(D171,'Physically Restrained'!$A$1:$W$352,12,FALSE)/100))</f>
        <v>0</v>
      </c>
      <c r="M171" s="35">
        <f>IF(VLOOKUP(D171,'Physically Restrained'!$A$1:$W$352,14,FALSE) = "*","*",IF(VLOOKUP(D171,'Physically Restrained'!$A$1:$W$352,14,FALSE) = "---","---", VLOOKUP(D171,'Physically Restrained'!$A$1:$W$352,14,FALSE)/100))</f>
        <v>0</v>
      </c>
      <c r="N171" s="35">
        <f>IF(VLOOKUP(D171,'Physically Restrained'!$A$1:$W$352,16,FALSE) = "*","*",IF(VLOOKUP(D171,'Physically Restrained'!$A$1:$W$352,16,FALSE) = "---","---", VLOOKUP(D171,'Physically Restrained'!$A$1:$W$352,16,FALSE)/100))</f>
        <v>0</v>
      </c>
      <c r="O171" s="35">
        <f t="shared" si="91"/>
        <v>0</v>
      </c>
      <c r="P171" s="49" t="str">
        <f t="shared" si="84"/>
        <v>Y</v>
      </c>
      <c r="Q171" s="35">
        <f>IF(VLOOKUP(D171,'Falls with Major Injuries'!$A$1:$W$352,10,FALSE) = "*","*",IF(VLOOKUP(D171,'Falls with Major Injuries'!$A$1:$W$352,10,FALSE) = "---","---", VLOOKUP(D171,'Falls with Major Injuries'!$A$1:$W$352,10,FALSE)/100))</f>
        <v>4.08163E-2</v>
      </c>
      <c r="R171" s="35">
        <f>IF(VLOOKUP(D171,'Falls with Major Injuries'!$A$1:$W$352,12,FALSE) = "*","*",IF(VLOOKUP(D171,'Falls with Major Injuries'!$A$1:$W$352,12,FALSE) = "---","---", VLOOKUP(D171,'Falls with Major Injuries'!$A$1:$W$352,12,FALSE)/100))</f>
        <v>3.9604E-2</v>
      </c>
      <c r="S171" s="35">
        <f>IF(VLOOKUP(D171,'Falls with Major Injuries'!$A$1:$W$352,14,FALSE) = "*","*",IF(VLOOKUP(D171,'Falls with Major Injuries'!$A$1:$W$352,14,FALSE) = "---","---", VLOOKUP(D171,'Falls with Major Injuries'!$A$1:$W$352,14,FALSE)/100))</f>
        <v>1.9802E-2</v>
      </c>
      <c r="T171" s="35">
        <f>IF(VLOOKUP(D171,'Falls with Major Injuries'!$A$1:$W$352,16,FALSE) = "*","*",IF(VLOOKUP(D171,'Falls with Major Injuries'!$A$1:$W$352,16,FALSE) = "---","---", VLOOKUP(D171,'Falls with Major Injuries'!$A$1:$W$352,16,FALSE)/100))</f>
        <v>0</v>
      </c>
      <c r="U171" s="35">
        <f t="shared" si="92"/>
        <v>2.5055575E-2</v>
      </c>
      <c r="V171" s="49" t="str">
        <f t="shared" si="85"/>
        <v>N</v>
      </c>
      <c r="W171" s="35">
        <f>IF(VLOOKUP(D171,'Antipsychotic Meds'!$A$1:$W$352,10,FALSE) = "*","*",IF(VLOOKUP(D171,'Antipsychotic Meds'!$A$1:$W$352,10,FALSE) = "---","---", VLOOKUP(D171,'Antipsychotic Meds'!$A$1:$W$352,10,FALSE)/100))</f>
        <v>9.375E-2</v>
      </c>
      <c r="X171" s="35">
        <f>IF(VLOOKUP(D171,'Antipsychotic Meds'!$A$1:$W$352,12,FALSE) = "*","*",IF(VLOOKUP(D171,'Antipsychotic Meds'!$A$1:$W$352,12,FALSE) = "---","---", VLOOKUP(D171,'Antipsychotic Meds'!$A$1:$W$352,12,FALSE)/100))</f>
        <v>8.1632700000000002E-2</v>
      </c>
      <c r="Y171" s="35">
        <f>IF(VLOOKUP(D171,'Antipsychotic Meds'!$A$1:$W$352,14,FALSE) = "*","*",IF(VLOOKUP(D171,'Antipsychotic Meds'!$A$1:$W$352,14,FALSE) = "---","---", VLOOKUP(D171,'Antipsychotic Meds'!$A$1:$W$352,14,FALSE)/100))</f>
        <v>9.0909099999999993E-2</v>
      </c>
      <c r="Z171" s="35">
        <f>IF(VLOOKUP(D171,'Antipsychotic Meds'!$A$1:$W$352,16,FALSE) = "*","*",IF(VLOOKUP(D171,'Antipsychotic Meds'!$A$1:$W$352,16,FALSE) = "---","---", VLOOKUP(D171,'Antipsychotic Meds'!$A$1:$W$352,16,FALSE)/100))</f>
        <v>0.10576919999999999</v>
      </c>
      <c r="AA171" s="35">
        <f t="shared" si="93"/>
        <v>9.3015249999999994E-2</v>
      </c>
      <c r="AB171" s="49" t="str">
        <f t="shared" si="86"/>
        <v>Y</v>
      </c>
      <c r="AC171" s="35">
        <f>IF(VLOOKUP(D171,'Pressure Ulcers'!$A$1:$W$352,10,FALSE) = "*","*",IF(VLOOKUP(D171,'Pressure Ulcers'!$A$1:$W$352,10,FALSE) = "---","---", VLOOKUP(D171,'Pressure Ulcers'!$A$1:$W$352,10,FALSE)/100))</f>
        <v>3.5714299999999997E-2</v>
      </c>
      <c r="AD171" s="35">
        <f>IF(VLOOKUP(D171,'Pressure Ulcers'!$A$1:$W$352,12,FALSE) = "*","*",IF(VLOOKUP(D171,'Pressure Ulcers'!$A$1:$W$352,12,FALSE) = "---","---", VLOOKUP(D171,'Pressure Ulcers'!$A$1:$W$352,12,FALSE)/100))</f>
        <v>3.2966999999999996E-2</v>
      </c>
      <c r="AE171" s="35">
        <f>IF(VLOOKUP(D171,'Pressure Ulcers'!$A$1:$W$352,14,FALSE) = "*","*",IF(VLOOKUP(D171,'Pressure Ulcers'!$A$1:$W$352,14,FALSE) = "---","---", VLOOKUP(D171,'Pressure Ulcers'!$A$1:$W$352,14,FALSE)/100))</f>
        <v>1.13636E-2</v>
      </c>
      <c r="AF171" s="35">
        <f>IF(VLOOKUP(D171,'Pressure Ulcers'!$A$1:$W$352,16,FALSE) = "*","*",IF(VLOOKUP(D171,'Pressure Ulcers'!$A$1:$W$352,16,FALSE) = "---","---", VLOOKUP(D171,'Pressure Ulcers'!$A$1:$W$352,16,FALSE)/100))</f>
        <v>4.2105300000000005E-2</v>
      </c>
      <c r="AG171" s="35">
        <f t="shared" si="94"/>
        <v>3.0537550000000004E-2</v>
      </c>
      <c r="AH171" s="49" t="str">
        <f t="shared" si="96"/>
        <v>Y</v>
      </c>
      <c r="AI171" s="35">
        <f>IF(VLOOKUP(D171,Influenza!$A$1:$W$352,10,FALSE) = "*","*",IF(VLOOKUP(D171,Influenza!$A$1:$W$352,10,FALSE) = "---","---", VLOOKUP(D171,Influenza!$A$1:$W$352,10,FALSE)/100))</f>
        <v>1</v>
      </c>
      <c r="AJ171" s="35">
        <f>IF(VLOOKUP(D171,Influenza!$A$1:$W$352,12,FALSE) = "*","*",IF(VLOOKUP(D171,Influenza!$A$1:$W$352,12,FALSE) = "---","---", VLOOKUP(D171,Influenza!$A$1:$W$352,12,FALSE)/100))</f>
        <v>1</v>
      </c>
      <c r="AK171" s="35">
        <f>IF(VLOOKUP(D171,Influenza!$A$1:$W$352,14,FALSE) = "*","*",IF(VLOOKUP(D171,Influenza!$A$1:$W$352,14,FALSE) = "---","---", VLOOKUP(D171,Influenza!$A$1:$W$352,14,FALSE)/100))</f>
        <v>0.99090908999999994</v>
      </c>
      <c r="AL171" s="35">
        <f>IF(VLOOKUP(D171,Influenza!$A$1:$W$352,16,FALSE) = "*","*",IF(VLOOKUP(D171,Influenza!$A$1:$W$352,16,FALSE) = "---","---", VLOOKUP(D171,Influenza!$A$1:$W$352,16,FALSE)/100))</f>
        <v>0.99090908999999994</v>
      </c>
      <c r="AM171" s="35">
        <f t="shared" si="95"/>
        <v>0.99545454499999986</v>
      </c>
      <c r="AN171" s="49" t="str">
        <f t="shared" si="88"/>
        <v>Y</v>
      </c>
      <c r="AO171" s="35">
        <f>IF(VLOOKUP(D171,'hospitalizations per 1000'!$A$1:$Q$352,10,FALSE) = "*","*",IF(VLOOKUP(D171,'hospitalizations per 1000'!$A$1:$Q$352,10,FALSE) = "---","---", VLOOKUP(D171,'hospitalizations per 1000'!$A$1:$Q$352,10,FALSE)/100))</f>
        <v>1.6776759999999998E-2</v>
      </c>
      <c r="AP171" s="43" t="str">
        <f t="shared" si="98"/>
        <v>N</v>
      </c>
      <c r="AQ171" s="50" t="s">
        <v>1570</v>
      </c>
      <c r="AR171" s="50" t="s">
        <v>1572</v>
      </c>
      <c r="AS171" s="49" t="s">
        <v>662</v>
      </c>
      <c r="AT171" s="97">
        <f t="shared" si="97"/>
        <v>4</v>
      </c>
    </row>
    <row r="172" spans="1:46" x14ac:dyDescent="0.3">
      <c r="A172" s="19">
        <f t="shared" si="83"/>
        <v>167</v>
      </c>
      <c r="B172" s="52" t="s">
        <v>408</v>
      </c>
      <c r="C172" s="51"/>
      <c r="D172" s="56">
        <v>315514</v>
      </c>
      <c r="E172" s="71">
        <v>890812</v>
      </c>
      <c r="F172" s="54" t="s">
        <v>1557</v>
      </c>
      <c r="G172" s="54" t="e">
        <f>IF(COUNTIF(#REF!,"SFF Candidate")&gt;=1,"Y",
IF(COUNTIF(#REF!,"SFF")&gt;=1,"Y","N"))</f>
        <v>#REF!</v>
      </c>
      <c r="H172" s="48" t="e">
        <f>IF(OR(#REF!=1,#REF!= 1,#REF!=
1,#REF!= 1,#REF!=
1,#REF!= 1,#REF!=
1,#REF!= 1,#REF!=
1,#REF!= 1,#REF!=
1,#REF!= 1),"Y","N")</f>
        <v>#REF!</v>
      </c>
      <c r="I172" s="48" t="s">
        <v>662</v>
      </c>
      <c r="J172" s="54" t="s">
        <v>1570</v>
      </c>
      <c r="K172" s="35">
        <f>IF(VLOOKUP(D172,'Physically Restrained'!$A$1:$W$352,10,FALSE) = "*","*",IF(VLOOKUP(D172,'Physically Restrained'!$A$1:$W$352,10,FALSE) = "---","---", VLOOKUP(D172,'Physically Restrained'!$A$1:$W$352,10,FALSE)/100))</f>
        <v>0</v>
      </c>
      <c r="L172" s="35">
        <f>IF(VLOOKUP(D172,'Physically Restrained'!$A$1:$W$352,12,FALSE) = "*","*",IF(VLOOKUP(D172,'Physically Restrained'!$A$1:$W$352,12,FALSE) = "---","---", VLOOKUP(D172,'Physically Restrained'!$A$1:$W$352,12,FALSE)/100))</f>
        <v>0</v>
      </c>
      <c r="M172" s="35">
        <f>IF(VLOOKUP(D172,'Physically Restrained'!$A$1:$W$352,14,FALSE) = "*","*",IF(VLOOKUP(D172,'Physically Restrained'!$A$1:$W$352,14,FALSE) = "---","---", VLOOKUP(D172,'Physically Restrained'!$A$1:$W$352,14,FALSE)/100))</f>
        <v>0</v>
      </c>
      <c r="N172" s="35">
        <f>IF(VLOOKUP(D172,'Physically Restrained'!$A$1:$W$352,16,FALSE) = "*","*",IF(VLOOKUP(D172,'Physically Restrained'!$A$1:$W$352,16,FALSE) = "---","---", VLOOKUP(D172,'Physically Restrained'!$A$1:$W$352,16,FALSE)/100))</f>
        <v>0</v>
      </c>
      <c r="O172" s="35">
        <f t="shared" si="91"/>
        <v>0</v>
      </c>
      <c r="P172" s="49" t="str">
        <f t="shared" si="84"/>
        <v>Y</v>
      </c>
      <c r="Q172" s="35">
        <f>IF(VLOOKUP(D172,'Falls with Major Injuries'!$A$1:$W$352,10,FALSE) = "*","*",IF(VLOOKUP(D172,'Falls with Major Injuries'!$A$1:$W$352,10,FALSE) = "---","---", VLOOKUP(D172,'Falls with Major Injuries'!$A$1:$W$352,10,FALSE)/100))</f>
        <v>0.02</v>
      </c>
      <c r="R172" s="35">
        <f>IF(VLOOKUP(D172,'Falls with Major Injuries'!$A$1:$W$352,12,FALSE) = "*","*",IF(VLOOKUP(D172,'Falls with Major Injuries'!$A$1:$W$352,12,FALSE) = "---","---", VLOOKUP(D172,'Falls with Major Injuries'!$A$1:$W$352,12,FALSE)/100))</f>
        <v>0</v>
      </c>
      <c r="S172" s="35">
        <f>IF(VLOOKUP(D172,'Falls with Major Injuries'!$A$1:$W$352,14,FALSE) = "*","*",IF(VLOOKUP(D172,'Falls with Major Injuries'!$A$1:$W$352,14,FALSE) = "---","---", VLOOKUP(D172,'Falls with Major Injuries'!$A$1:$W$352,14,FALSE)/100))</f>
        <v>0</v>
      </c>
      <c r="T172" s="35">
        <f>IF(VLOOKUP(D172,'Falls with Major Injuries'!$A$1:$W$352,16,FALSE) = "*","*",IF(VLOOKUP(D172,'Falls with Major Injuries'!$A$1:$W$352,16,FALSE) = "---","---", VLOOKUP(D172,'Falls with Major Injuries'!$A$1:$W$352,16,FALSE)/100))</f>
        <v>0</v>
      </c>
      <c r="U172" s="35">
        <f t="shared" si="92"/>
        <v>5.0000000000000001E-3</v>
      </c>
      <c r="V172" s="49" t="str">
        <f t="shared" si="85"/>
        <v>Y</v>
      </c>
      <c r="W172" s="35">
        <f>IF(VLOOKUP(D172,'Antipsychotic Meds'!$A$1:$W$352,10,FALSE) = "*","*",IF(VLOOKUP(D172,'Antipsychotic Meds'!$A$1:$W$352,10,FALSE) = "---","---", VLOOKUP(D172,'Antipsychotic Meds'!$A$1:$W$352,10,FALSE)/100))</f>
        <v>0</v>
      </c>
      <c r="X172" s="35">
        <f>IF(VLOOKUP(D172,'Antipsychotic Meds'!$A$1:$W$352,12,FALSE) = "*","*",IF(VLOOKUP(D172,'Antipsychotic Meds'!$A$1:$W$352,12,FALSE) = "---","---", VLOOKUP(D172,'Antipsychotic Meds'!$A$1:$W$352,12,FALSE)/100))</f>
        <v>0</v>
      </c>
      <c r="Y172" s="35">
        <f>IF(VLOOKUP(D172,'Antipsychotic Meds'!$A$1:$W$352,14,FALSE) = "*","*",IF(VLOOKUP(D172,'Antipsychotic Meds'!$A$1:$W$352,14,FALSE) = "---","---", VLOOKUP(D172,'Antipsychotic Meds'!$A$1:$W$352,14,FALSE)/100))</f>
        <v>0</v>
      </c>
      <c r="Z172" s="35">
        <f>IF(VLOOKUP(D172,'Antipsychotic Meds'!$A$1:$W$352,16,FALSE) = "*","*",IF(VLOOKUP(D172,'Antipsychotic Meds'!$A$1:$W$352,16,FALSE) = "---","---", VLOOKUP(D172,'Antipsychotic Meds'!$A$1:$W$352,16,FALSE)/100))</f>
        <v>6.25E-2</v>
      </c>
      <c r="AA172" s="35">
        <f t="shared" si="93"/>
        <v>1.5625E-2</v>
      </c>
      <c r="AB172" s="49" t="str">
        <f t="shared" si="86"/>
        <v>Y</v>
      </c>
      <c r="AC172" s="35">
        <f>IF(VLOOKUP(D172,'Pressure Ulcers'!$A$1:$W$352,10,FALSE) = "*","*",IF(VLOOKUP(D172,'Pressure Ulcers'!$A$1:$W$352,10,FALSE) = "---","---", VLOOKUP(D172,'Pressure Ulcers'!$A$1:$W$352,10,FALSE)/100))</f>
        <v>8.8235300000000003E-2</v>
      </c>
      <c r="AD172" s="35">
        <f>IF(VLOOKUP(D172,'Pressure Ulcers'!$A$1:$W$352,12,FALSE) = "*","*",IF(VLOOKUP(D172,'Pressure Ulcers'!$A$1:$W$352,12,FALSE) = "---","---", VLOOKUP(D172,'Pressure Ulcers'!$A$1:$W$352,12,FALSE)/100))</f>
        <v>0.13513510000000001</v>
      </c>
      <c r="AE172" s="35">
        <f>IF(VLOOKUP(D172,'Pressure Ulcers'!$A$1:$W$352,14,FALSE) = "*","*",IF(VLOOKUP(D172,'Pressure Ulcers'!$A$1:$W$352,14,FALSE) = "---","---", VLOOKUP(D172,'Pressure Ulcers'!$A$1:$W$352,14,FALSE)/100))</f>
        <v>8.3333299999999999E-2</v>
      </c>
      <c r="AF172" s="35">
        <f>IF(VLOOKUP(D172,'Pressure Ulcers'!$A$1:$W$352,16,FALSE) = "*","*",IF(VLOOKUP(D172,'Pressure Ulcers'!$A$1:$W$352,16,FALSE) = "---","---", VLOOKUP(D172,'Pressure Ulcers'!$A$1:$W$352,16,FALSE)/100))</f>
        <v>0.1219512</v>
      </c>
      <c r="AG172" s="35">
        <f t="shared" si="94"/>
        <v>0.107163725</v>
      </c>
      <c r="AH172" s="49" t="str">
        <f t="shared" si="96"/>
        <v>N</v>
      </c>
      <c r="AI172" s="35">
        <f>IF(VLOOKUP(D172,Influenza!$A$1:$W$352,10,FALSE) = "*","*",IF(VLOOKUP(D172,Influenza!$A$1:$W$352,10,FALSE) = "---","---", VLOOKUP(D172,Influenza!$A$1:$W$352,10,FALSE)/100))</f>
        <v>0.92452830000000008</v>
      </c>
      <c r="AJ172" s="35">
        <f>IF(VLOOKUP(D172,Influenza!$A$1:$W$352,12,FALSE) = "*","*",IF(VLOOKUP(D172,Influenza!$A$1:$W$352,12,FALSE) = "---","---", VLOOKUP(D172,Influenza!$A$1:$W$352,12,FALSE)/100))</f>
        <v>0.92452830000000008</v>
      </c>
      <c r="AK172" s="35">
        <f>IF(VLOOKUP(D172,Influenza!$A$1:$W$352,14,FALSE) = "*","*",IF(VLOOKUP(D172,Influenza!$A$1:$W$352,14,FALSE) = "---","---", VLOOKUP(D172,Influenza!$A$1:$W$352,14,FALSE)/100))</f>
        <v>0.98214286000000006</v>
      </c>
      <c r="AL172" s="35">
        <f>IF(VLOOKUP(D172,Influenza!$A$1:$W$352,16,FALSE) = "*","*",IF(VLOOKUP(D172,Influenza!$A$1:$W$352,16,FALSE) = "---","---", VLOOKUP(D172,Influenza!$A$1:$W$352,16,FALSE)/100))</f>
        <v>0.98214286000000006</v>
      </c>
      <c r="AM172" s="35">
        <f t="shared" si="95"/>
        <v>0.95333558000000007</v>
      </c>
      <c r="AN172" s="49" t="str">
        <f t="shared" si="88"/>
        <v>N</v>
      </c>
      <c r="AO172" s="35">
        <f>IF(VLOOKUP(D172,'hospitalizations per 1000'!$A$1:$Q$352,10,FALSE) = "*","*",IF(VLOOKUP(D172,'hospitalizations per 1000'!$A$1:$Q$352,10,FALSE) = "---","---", VLOOKUP(D172,'hospitalizations per 1000'!$A$1:$Q$352,10,FALSE)/100))</f>
        <v>1.990273E-2</v>
      </c>
      <c r="AP172" s="43" t="str">
        <f t="shared" si="98"/>
        <v>N</v>
      </c>
      <c r="AQ172" s="50" t="s">
        <v>1570</v>
      </c>
      <c r="AR172" s="50">
        <v>0.79499999999999993</v>
      </c>
      <c r="AS172" s="49" t="str">
        <f>IF(AR172="NS","NS",IF(AR172&gt;AR$1,"Y","N"))</f>
        <v>Y</v>
      </c>
      <c r="AT172" s="97">
        <f t="shared" si="97"/>
        <v>4</v>
      </c>
    </row>
    <row r="173" spans="1:46" x14ac:dyDescent="0.3">
      <c r="A173" s="19">
        <f t="shared" ref="A173:A183" si="100">ROW()-5</f>
        <v>168</v>
      </c>
      <c r="B173" s="52" t="s">
        <v>409</v>
      </c>
      <c r="C173" s="51"/>
      <c r="D173" s="56">
        <v>315282</v>
      </c>
      <c r="E173" s="104">
        <v>898040</v>
      </c>
      <c r="F173" s="54" t="s">
        <v>1557</v>
      </c>
      <c r="G173" s="54" t="e">
        <f>IF(COUNTIF(#REF!,"SFF Candidate")&gt;=1,"Y",
IF(COUNTIF(#REF!,"SFF")&gt;=1,"Y","N"))</f>
        <v>#REF!</v>
      </c>
      <c r="H173" s="48" t="e">
        <f>IF(OR(#REF!=1,#REF!= 1,#REF!=
1,#REF!= 1,#REF!=
1,#REF!= 1,#REF!=
1,#REF!= 1,#REF!=
1,#REF!= 1,#REF!=
1,#REF!= 1),"Y","N")</f>
        <v>#REF!</v>
      </c>
      <c r="I173" s="48" t="s">
        <v>662</v>
      </c>
      <c r="J173" s="54" t="s">
        <v>1570</v>
      </c>
      <c r="K173" s="35">
        <f>IF(VLOOKUP(D173,'Physically Restrained'!$A$1:$W$352,10,FALSE) = "*","*",IF(VLOOKUP(D173,'Physically Restrained'!$A$1:$W$352,10,FALSE) = "---","---", VLOOKUP(D173,'Physically Restrained'!$A$1:$W$352,10,FALSE)/100))</f>
        <v>0</v>
      </c>
      <c r="L173" s="35">
        <f>IF(VLOOKUP(D173,'Physically Restrained'!$A$1:$W$352,12,FALSE) = "*","*",IF(VLOOKUP(D173,'Physically Restrained'!$A$1:$W$352,12,FALSE) = "---","---", VLOOKUP(D173,'Physically Restrained'!$A$1:$W$352,12,FALSE)/100))</f>
        <v>0</v>
      </c>
      <c r="M173" s="35">
        <f>IF(VLOOKUP(D173,'Physically Restrained'!$A$1:$W$352,14,FALSE) = "*","*",IF(VLOOKUP(D173,'Physically Restrained'!$A$1:$W$352,14,FALSE) = "---","---", VLOOKUP(D173,'Physically Restrained'!$A$1:$W$352,14,FALSE)/100))</f>
        <v>0</v>
      </c>
      <c r="N173" s="35">
        <f>IF(VLOOKUP(D173,'Physically Restrained'!$A$1:$W$352,16,FALSE) = "*","*",IF(VLOOKUP(D173,'Physically Restrained'!$A$1:$W$352,16,FALSE) = "---","---", VLOOKUP(D173,'Physically Restrained'!$A$1:$W$352,16,FALSE)/100))</f>
        <v>0</v>
      </c>
      <c r="O173" s="35">
        <f t="shared" si="91"/>
        <v>0</v>
      </c>
      <c r="P173" s="49" t="str">
        <f t="shared" si="84"/>
        <v>Y</v>
      </c>
      <c r="Q173" s="35">
        <f>IF(VLOOKUP(D173,'Falls with Major Injuries'!$A$1:$W$352,10,FALSE) = "*","*",IF(VLOOKUP(D173,'Falls with Major Injuries'!$A$1:$W$352,10,FALSE) = "---","---", VLOOKUP(D173,'Falls with Major Injuries'!$A$1:$W$352,10,FALSE)/100))</f>
        <v>5.2631600000000001E-2</v>
      </c>
      <c r="R173" s="35">
        <f>IF(VLOOKUP(D173,'Falls with Major Injuries'!$A$1:$W$352,12,FALSE) = "*","*",IF(VLOOKUP(D173,'Falls with Major Injuries'!$A$1:$W$352,12,FALSE) = "---","---", VLOOKUP(D173,'Falls with Major Injuries'!$A$1:$W$352,12,FALSE)/100))</f>
        <v>3.5714299999999997E-2</v>
      </c>
      <c r="S173" s="35">
        <f>IF(VLOOKUP(D173,'Falls with Major Injuries'!$A$1:$W$352,14,FALSE) = "*","*",IF(VLOOKUP(D173,'Falls with Major Injuries'!$A$1:$W$352,14,FALSE) = "---","---", VLOOKUP(D173,'Falls with Major Injuries'!$A$1:$W$352,14,FALSE)/100))</f>
        <v>0</v>
      </c>
      <c r="T173" s="35">
        <f>IF(VLOOKUP(D173,'Falls with Major Injuries'!$A$1:$W$352,16,FALSE) = "*","*",IF(VLOOKUP(D173,'Falls with Major Injuries'!$A$1:$W$352,16,FALSE) = "---","---", VLOOKUP(D173,'Falls with Major Injuries'!$A$1:$W$352,16,FALSE)/100))</f>
        <v>3.77358E-2</v>
      </c>
      <c r="U173" s="35">
        <f t="shared" si="92"/>
        <v>3.1520425000000005E-2</v>
      </c>
      <c r="V173" s="49" t="str">
        <f t="shared" si="85"/>
        <v>N</v>
      </c>
      <c r="W173" s="35">
        <f>IF(VLOOKUP(D173,'Antipsychotic Meds'!$A$1:$W$352,10,FALSE) = "*","*",IF(VLOOKUP(D173,'Antipsychotic Meds'!$A$1:$W$352,10,FALSE) = "---","---", VLOOKUP(D173,'Antipsychotic Meds'!$A$1:$W$352,10,FALSE)/100))</f>
        <v>2.8571399999999997E-2</v>
      </c>
      <c r="X173" s="35">
        <f>IF(VLOOKUP(D173,'Antipsychotic Meds'!$A$1:$W$352,12,FALSE) = "*","*",IF(VLOOKUP(D173,'Antipsychotic Meds'!$A$1:$W$352,12,FALSE) = "---","---", VLOOKUP(D173,'Antipsychotic Meds'!$A$1:$W$352,12,FALSE)/100))</f>
        <v>0</v>
      </c>
      <c r="Y173" s="35">
        <f>IF(VLOOKUP(D173,'Antipsychotic Meds'!$A$1:$W$352,14,FALSE) = "*","*",IF(VLOOKUP(D173,'Antipsychotic Meds'!$A$1:$W$352,14,FALSE) = "---","---", VLOOKUP(D173,'Antipsychotic Meds'!$A$1:$W$352,14,FALSE)/100))</f>
        <v>3.0303E-2</v>
      </c>
      <c r="Z173" s="35">
        <f>IF(VLOOKUP(D173,'Antipsychotic Meds'!$A$1:$W$352,16,FALSE) = "*","*",IF(VLOOKUP(D173,'Antipsychotic Meds'!$A$1:$W$352,16,FALSE) = "---","---", VLOOKUP(D173,'Antipsychotic Meds'!$A$1:$W$352,16,FALSE)/100))</f>
        <v>0</v>
      </c>
      <c r="AA173" s="35">
        <f t="shared" si="93"/>
        <v>1.4718599999999998E-2</v>
      </c>
      <c r="AB173" s="49" t="str">
        <f t="shared" si="86"/>
        <v>Y</v>
      </c>
      <c r="AC173" s="35">
        <f>IF(VLOOKUP(D173,'Pressure Ulcers'!$A$1:$W$352,10,FALSE) = "*","*",IF(VLOOKUP(D173,'Pressure Ulcers'!$A$1:$W$352,10,FALSE) = "---","---", VLOOKUP(D173,'Pressure Ulcers'!$A$1:$W$352,10,FALSE)/100))</f>
        <v>7.6923099999999994E-2</v>
      </c>
      <c r="AD173" s="35">
        <f>IF(VLOOKUP(D173,'Pressure Ulcers'!$A$1:$W$352,12,FALSE) = "*","*",IF(VLOOKUP(D173,'Pressure Ulcers'!$A$1:$W$352,12,FALSE) = "---","---", VLOOKUP(D173,'Pressure Ulcers'!$A$1:$W$352,12,FALSE)/100))</f>
        <v>0.12</v>
      </c>
      <c r="AE173" s="35">
        <f>IF(VLOOKUP(D173,'Pressure Ulcers'!$A$1:$W$352,14,FALSE) = "*","*",IF(VLOOKUP(D173,'Pressure Ulcers'!$A$1:$W$352,14,FALSE) = "---","---", VLOOKUP(D173,'Pressure Ulcers'!$A$1:$W$352,14,FALSE)/100))</f>
        <v>4.7618999999999995E-2</v>
      </c>
      <c r="AF173" s="35">
        <f>IF(VLOOKUP(D173,'Pressure Ulcers'!$A$1:$W$352,16,FALSE) = "*","*",IF(VLOOKUP(D173,'Pressure Ulcers'!$A$1:$W$352,16,FALSE) = "---","---", VLOOKUP(D173,'Pressure Ulcers'!$A$1:$W$352,16,FALSE)/100))</f>
        <v>7.6923099999999994E-2</v>
      </c>
      <c r="AG173" s="35">
        <f t="shared" si="94"/>
        <v>8.0366300000000002E-2</v>
      </c>
      <c r="AH173" s="49" t="str">
        <f t="shared" si="96"/>
        <v>Y</v>
      </c>
      <c r="AI173" s="35">
        <f>IF(VLOOKUP(D173,Influenza!$A$1:$W$352,10,FALSE) = "*","*",IF(VLOOKUP(D173,Influenza!$A$1:$W$352,10,FALSE) = "---","---", VLOOKUP(D173,Influenza!$A$1:$W$352,10,FALSE)/100))</f>
        <v>1</v>
      </c>
      <c r="AJ173" s="35">
        <f>IF(VLOOKUP(D173,Influenza!$A$1:$W$352,12,FALSE) = "*","*",IF(VLOOKUP(D173,Influenza!$A$1:$W$352,12,FALSE) = "---","---", VLOOKUP(D173,Influenza!$A$1:$W$352,12,FALSE)/100))</f>
        <v>1</v>
      </c>
      <c r="AK173" s="35">
        <f>IF(VLOOKUP(D173,Influenza!$A$1:$W$352,14,FALSE) = "*","*",IF(VLOOKUP(D173,Influenza!$A$1:$W$352,14,FALSE) = "---","---", VLOOKUP(D173,Influenza!$A$1:$W$352,14,FALSE)/100))</f>
        <v>1</v>
      </c>
      <c r="AL173" s="35">
        <f>IF(VLOOKUP(D173,Influenza!$A$1:$W$352,16,FALSE) = "*","*",IF(VLOOKUP(D173,Influenza!$A$1:$W$352,16,FALSE) = "---","---", VLOOKUP(D173,Influenza!$A$1:$W$352,16,FALSE)/100))</f>
        <v>1</v>
      </c>
      <c r="AM173" s="35">
        <f t="shared" si="95"/>
        <v>1</v>
      </c>
      <c r="AN173" s="49" t="str">
        <f t="shared" si="88"/>
        <v>Y</v>
      </c>
      <c r="AO173" s="35">
        <f>IF(VLOOKUP(D173,'hospitalizations per 1000'!$A$1:$Q$352,10,FALSE) = "*","*",IF(VLOOKUP(D173,'hospitalizations per 1000'!$A$1:$Q$352,10,FALSE) = "---","---", VLOOKUP(D173,'hospitalizations per 1000'!$A$1:$Q$352,10,FALSE)/100))</f>
        <v>2.3786040000000001E-2</v>
      </c>
      <c r="AP173" s="43" t="str">
        <f t="shared" si="98"/>
        <v>N</v>
      </c>
      <c r="AQ173" s="50" t="s">
        <v>1571</v>
      </c>
      <c r="AR173" s="50" t="s">
        <v>1573</v>
      </c>
      <c r="AS173" s="49" t="s">
        <v>662</v>
      </c>
      <c r="AT173" s="97">
        <f t="shared" si="97"/>
        <v>4</v>
      </c>
    </row>
    <row r="174" spans="1:46" x14ac:dyDescent="0.3">
      <c r="A174" s="19">
        <f t="shared" si="100"/>
        <v>169</v>
      </c>
      <c r="B174" s="52" t="s">
        <v>410</v>
      </c>
      <c r="C174" s="64"/>
      <c r="D174" s="56">
        <v>315317</v>
      </c>
      <c r="E174" s="59" t="s">
        <v>411</v>
      </c>
      <c r="F174" s="54" t="s">
        <v>1557</v>
      </c>
      <c r="G174" s="54" t="e">
        <f>IF(COUNTIF(#REF!,"SFF Candidate")&gt;=1,"Y",
IF(COUNTIF(#REF!,"SFF")&gt;=1,"Y","N"))</f>
        <v>#REF!</v>
      </c>
      <c r="H174" s="48" t="e">
        <f>IF(OR(#REF!=1,#REF!= 1,#REF!=
1,#REF!= 1,#REF!=
1,#REF!= 1,#REF!=
1,#REF!= 1,#REF!=
1,#REF!= 1,#REF!=
1,#REF!= 1),"Y","N")</f>
        <v>#REF!</v>
      </c>
      <c r="I174" s="48" t="s">
        <v>662</v>
      </c>
      <c r="J174" s="54" t="s">
        <v>1570</v>
      </c>
      <c r="K174" s="35">
        <f>IF(VLOOKUP(D174,'Physically Restrained'!$A$1:$W$352,10,FALSE) = "*","*",IF(VLOOKUP(D174,'Physically Restrained'!$A$1:$W$352,10,FALSE) = "---","---", VLOOKUP(D174,'Physically Restrained'!$A$1:$W$352,10,FALSE)/100))</f>
        <v>0</v>
      </c>
      <c r="L174" s="35">
        <f>IF(VLOOKUP(D174,'Physically Restrained'!$A$1:$W$352,12,FALSE) = "*","*",IF(VLOOKUP(D174,'Physically Restrained'!$A$1:$W$352,12,FALSE) = "---","---", VLOOKUP(D174,'Physically Restrained'!$A$1:$W$352,12,FALSE)/100))</f>
        <v>0</v>
      </c>
      <c r="M174" s="35">
        <f>IF(VLOOKUP(D174,'Physically Restrained'!$A$1:$W$352,14,FALSE) = "*","*",IF(VLOOKUP(D174,'Physically Restrained'!$A$1:$W$352,14,FALSE) = "---","---", VLOOKUP(D174,'Physically Restrained'!$A$1:$W$352,14,FALSE)/100))</f>
        <v>0</v>
      </c>
      <c r="N174" s="35">
        <f>IF(VLOOKUP(D174,'Physically Restrained'!$A$1:$W$352,16,FALSE) = "*","*",IF(VLOOKUP(D174,'Physically Restrained'!$A$1:$W$352,16,FALSE) = "---","---", VLOOKUP(D174,'Physically Restrained'!$A$1:$W$352,16,FALSE)/100))</f>
        <v>0</v>
      </c>
      <c r="O174" s="35">
        <f t="shared" si="91"/>
        <v>0</v>
      </c>
      <c r="P174" s="49" t="str">
        <f t="shared" si="84"/>
        <v>Y</v>
      </c>
      <c r="Q174" s="35">
        <f>IF(VLOOKUP(D174,'Falls with Major Injuries'!$A$1:$W$352,10,FALSE) = "*","*",IF(VLOOKUP(D174,'Falls with Major Injuries'!$A$1:$W$352,10,FALSE) = "---","---", VLOOKUP(D174,'Falls with Major Injuries'!$A$1:$W$352,10,FALSE)/100))</f>
        <v>0</v>
      </c>
      <c r="R174" s="35">
        <f>IF(VLOOKUP(D174,'Falls with Major Injuries'!$A$1:$W$352,12,FALSE) = "*","*",IF(VLOOKUP(D174,'Falls with Major Injuries'!$A$1:$W$352,12,FALSE) = "---","---", VLOOKUP(D174,'Falls with Major Injuries'!$A$1:$W$352,12,FALSE)/100))</f>
        <v>0</v>
      </c>
      <c r="S174" s="35">
        <f>IF(VLOOKUP(D174,'Falls with Major Injuries'!$A$1:$W$352,14,FALSE) = "*","*",IF(VLOOKUP(D174,'Falls with Major Injuries'!$A$1:$W$352,14,FALSE) = "---","---", VLOOKUP(D174,'Falls with Major Injuries'!$A$1:$W$352,14,FALSE)/100))</f>
        <v>0</v>
      </c>
      <c r="T174" s="35">
        <f>IF(VLOOKUP(D174,'Falls with Major Injuries'!$A$1:$W$352,16,FALSE) = "*","*",IF(VLOOKUP(D174,'Falls with Major Injuries'!$A$1:$W$352,16,FALSE) = "---","---", VLOOKUP(D174,'Falls with Major Injuries'!$A$1:$W$352,16,FALSE)/100))</f>
        <v>1.3333299999999999E-2</v>
      </c>
      <c r="U174" s="35">
        <f t="shared" si="92"/>
        <v>3.3333249999999998E-3</v>
      </c>
      <c r="V174" s="49" t="str">
        <f t="shared" si="85"/>
        <v>Y</v>
      </c>
      <c r="W174" s="35">
        <f>IF(VLOOKUP(D174,'Antipsychotic Meds'!$A$1:$W$352,10,FALSE) = "*","*",IF(VLOOKUP(D174,'Antipsychotic Meds'!$A$1:$W$352,10,FALSE) = "---","---", VLOOKUP(D174,'Antipsychotic Meds'!$A$1:$W$352,10,FALSE)/100))</f>
        <v>0</v>
      </c>
      <c r="X174" s="35">
        <f>IF(VLOOKUP(D174,'Antipsychotic Meds'!$A$1:$W$352,12,FALSE) = "*","*",IF(VLOOKUP(D174,'Antipsychotic Meds'!$A$1:$W$352,12,FALSE) = "---","---", VLOOKUP(D174,'Antipsychotic Meds'!$A$1:$W$352,12,FALSE)/100))</f>
        <v>1.85185E-2</v>
      </c>
      <c r="Y174" s="35">
        <f>IF(VLOOKUP(D174,'Antipsychotic Meds'!$A$1:$W$352,14,FALSE) = "*","*",IF(VLOOKUP(D174,'Antipsychotic Meds'!$A$1:$W$352,14,FALSE) = "---","---", VLOOKUP(D174,'Antipsychotic Meds'!$A$1:$W$352,14,FALSE)/100))</f>
        <v>1.7543899999999998E-2</v>
      </c>
      <c r="Z174" s="35">
        <f>IF(VLOOKUP(D174,'Antipsychotic Meds'!$A$1:$W$352,16,FALSE) = "*","*",IF(VLOOKUP(D174,'Antipsychotic Meds'!$A$1:$W$352,16,FALSE) = "---","---", VLOOKUP(D174,'Antipsychotic Meds'!$A$1:$W$352,16,FALSE)/100))</f>
        <v>3.8461500000000003E-2</v>
      </c>
      <c r="AA174" s="35">
        <f t="shared" si="93"/>
        <v>1.8630975000000001E-2</v>
      </c>
      <c r="AB174" s="49" t="str">
        <f t="shared" si="86"/>
        <v>Y</v>
      </c>
      <c r="AC174" s="35">
        <f>IF(VLOOKUP(D174,'Pressure Ulcers'!$A$1:$W$352,10,FALSE) = "*","*",IF(VLOOKUP(D174,'Pressure Ulcers'!$A$1:$W$352,10,FALSE) = "---","---", VLOOKUP(D174,'Pressure Ulcers'!$A$1:$W$352,10,FALSE)/100))</f>
        <v>0.13513510000000001</v>
      </c>
      <c r="AD174" s="35">
        <f>IF(VLOOKUP(D174,'Pressure Ulcers'!$A$1:$W$352,12,FALSE) = "*","*",IF(VLOOKUP(D174,'Pressure Ulcers'!$A$1:$W$352,12,FALSE) = "---","---", VLOOKUP(D174,'Pressure Ulcers'!$A$1:$W$352,12,FALSE)/100))</f>
        <v>0.14634150000000001</v>
      </c>
      <c r="AE174" s="35">
        <f>IF(VLOOKUP(D174,'Pressure Ulcers'!$A$1:$W$352,14,FALSE) = "*","*",IF(VLOOKUP(D174,'Pressure Ulcers'!$A$1:$W$352,14,FALSE) = "---","---", VLOOKUP(D174,'Pressure Ulcers'!$A$1:$W$352,14,FALSE)/100))</f>
        <v>0.1081081</v>
      </c>
      <c r="AF174" s="35">
        <f>IF(VLOOKUP(D174,'Pressure Ulcers'!$A$1:$W$352,16,FALSE) = "*","*",IF(VLOOKUP(D174,'Pressure Ulcers'!$A$1:$W$352,16,FALSE) = "---","---", VLOOKUP(D174,'Pressure Ulcers'!$A$1:$W$352,16,FALSE)/100))</f>
        <v>0.22222220000000001</v>
      </c>
      <c r="AG174" s="35">
        <f t="shared" si="94"/>
        <v>0.15295172500000001</v>
      </c>
      <c r="AH174" s="49" t="str">
        <f t="shared" si="96"/>
        <v>N</v>
      </c>
      <c r="AI174" s="35">
        <f>IF(VLOOKUP(D174,Influenza!$A$1:$W$352,10,FALSE) = "*","*",IF(VLOOKUP(D174,Influenza!$A$1:$W$352,10,FALSE) = "---","---", VLOOKUP(D174,Influenza!$A$1:$W$352,10,FALSE)/100))</f>
        <v>1</v>
      </c>
      <c r="AJ174" s="35">
        <f>IF(VLOOKUP(D174,Influenza!$A$1:$W$352,12,FALSE) = "*","*",IF(VLOOKUP(D174,Influenza!$A$1:$W$352,12,FALSE) = "---","---", VLOOKUP(D174,Influenza!$A$1:$W$352,12,FALSE)/100))</f>
        <v>1</v>
      </c>
      <c r="AK174" s="35">
        <f>IF(VLOOKUP(D174,Influenza!$A$1:$W$352,14,FALSE) = "*","*",IF(VLOOKUP(D174,Influenza!$A$1:$W$352,14,FALSE) = "---","---", VLOOKUP(D174,Influenza!$A$1:$W$352,14,FALSE)/100))</f>
        <v>1</v>
      </c>
      <c r="AL174" s="35">
        <f>IF(VLOOKUP(D174,Influenza!$A$1:$W$352,16,FALSE) = "*","*",IF(VLOOKUP(D174,Influenza!$A$1:$W$352,16,FALSE) = "---","---", VLOOKUP(D174,Influenza!$A$1:$W$352,16,FALSE)/100))</f>
        <v>1</v>
      </c>
      <c r="AM174" s="35">
        <f t="shared" si="95"/>
        <v>1</v>
      </c>
      <c r="AN174" s="49" t="str">
        <f t="shared" si="88"/>
        <v>Y</v>
      </c>
      <c r="AO174" s="35">
        <f>IF(VLOOKUP(D174,'hospitalizations per 1000'!$A$1:$Q$352,10,FALSE) = "*","*",IF(VLOOKUP(D174,'hospitalizations per 1000'!$A$1:$Q$352,10,FALSE) = "---","---", VLOOKUP(D174,'hospitalizations per 1000'!$A$1:$Q$352,10,FALSE)/100))</f>
        <v>2.1128309999999997E-2</v>
      </c>
      <c r="AP174" s="43" t="str">
        <f t="shared" si="98"/>
        <v>N</v>
      </c>
      <c r="AQ174" s="50" t="s">
        <v>1570</v>
      </c>
      <c r="AR174" s="50">
        <v>0.78500000000000003</v>
      </c>
      <c r="AS174" s="49" t="str">
        <f>IF(AR174="NS","NS",IF(AR174&gt;AR$1,"Y","N"))</f>
        <v>Y</v>
      </c>
      <c r="AT174" s="97">
        <f t="shared" si="97"/>
        <v>5</v>
      </c>
    </row>
    <row r="175" spans="1:46" ht="43.2" x14ac:dyDescent="0.3">
      <c r="A175" s="19">
        <f t="shared" si="100"/>
        <v>170</v>
      </c>
      <c r="B175" s="63" t="s">
        <v>1594</v>
      </c>
      <c r="C175" s="65" t="s">
        <v>1595</v>
      </c>
      <c r="D175" s="60">
        <v>315317</v>
      </c>
      <c r="E175" s="59" t="s">
        <v>1593</v>
      </c>
      <c r="F175" s="54" t="s">
        <v>1557</v>
      </c>
      <c r="G175" s="54" t="e">
        <f>IF(COUNTIF(#REF!,"SFF Candidate")&gt;=1,"Y",
IF(COUNTIF(#REF!,"SFF")&gt;=1,"Y","N"))</f>
        <v>#REF!</v>
      </c>
      <c r="H175" s="48" t="e">
        <f>IF(OR(#REF!=1,#REF!= 1,#REF!=
1,#REF!= 1,#REF!=
1,#REF!= 1,#REF!=
1,#REF!= 1,#REF!=
1,#REF!= 1,#REF!=
1,#REF!= 1),"Y","N")</f>
        <v>#REF!</v>
      </c>
      <c r="I175" s="48" t="s">
        <v>662</v>
      </c>
      <c r="J175" s="54" t="s">
        <v>1570</v>
      </c>
      <c r="K175" s="35">
        <f>IF(VLOOKUP(D175,'Physically Restrained'!$A$1:$W$352,10,FALSE) = "*","*",IF(VLOOKUP(D175,'Physically Restrained'!$A$1:$W$352,10,FALSE) = "---","---", VLOOKUP(D175,'Physically Restrained'!$A$1:$W$352,10,FALSE)/100))</f>
        <v>0</v>
      </c>
      <c r="L175" s="35">
        <f>IF(VLOOKUP(D175,'Physically Restrained'!$A$1:$W$352,12,FALSE) = "*","*",IF(VLOOKUP(D175,'Physically Restrained'!$A$1:$W$352,12,FALSE) = "---","---", VLOOKUP(D175,'Physically Restrained'!$A$1:$W$352,12,FALSE)/100))</f>
        <v>0</v>
      </c>
      <c r="M175" s="35">
        <f>IF(VLOOKUP(D175,'Physically Restrained'!$A$1:$W$352,14,FALSE) = "*","*",IF(VLOOKUP(D175,'Physically Restrained'!$A$1:$W$352,14,FALSE) = "---","---", VLOOKUP(D175,'Physically Restrained'!$A$1:$W$352,14,FALSE)/100))</f>
        <v>0</v>
      </c>
      <c r="N175" s="35">
        <f>IF(VLOOKUP(D175,'Physically Restrained'!$A$1:$W$352,16,FALSE) = "*","*",IF(VLOOKUP(D175,'Physically Restrained'!$A$1:$W$352,16,FALSE) = "---","---", VLOOKUP(D175,'Physically Restrained'!$A$1:$W$352,16,FALSE)/100))</f>
        <v>0</v>
      </c>
      <c r="O175" s="35">
        <f t="shared" si="91"/>
        <v>0</v>
      </c>
      <c r="P175" s="49" t="str">
        <f t="shared" si="84"/>
        <v>Y</v>
      </c>
      <c r="Q175" s="35">
        <f>IF(VLOOKUP(D175,'Falls with Major Injuries'!$A$1:$W$352,10,FALSE) = "*","*",IF(VLOOKUP(D175,'Falls with Major Injuries'!$A$1:$W$352,10,FALSE) = "---","---", VLOOKUP(D175,'Falls with Major Injuries'!$A$1:$W$352,10,FALSE)/100))</f>
        <v>0</v>
      </c>
      <c r="R175" s="35">
        <f>IF(VLOOKUP(D175,'Falls with Major Injuries'!$A$1:$W$352,12,FALSE) = "*","*",IF(VLOOKUP(D175,'Falls with Major Injuries'!$A$1:$W$352,12,FALSE) = "---","---", VLOOKUP(D175,'Falls with Major Injuries'!$A$1:$W$352,12,FALSE)/100))</f>
        <v>0</v>
      </c>
      <c r="S175" s="35">
        <f>IF(VLOOKUP(D175,'Falls with Major Injuries'!$A$1:$W$352,14,FALSE) = "*","*",IF(VLOOKUP(D175,'Falls with Major Injuries'!$A$1:$W$352,14,FALSE) = "---","---", VLOOKUP(D175,'Falls with Major Injuries'!$A$1:$W$352,14,FALSE)/100))</f>
        <v>0</v>
      </c>
      <c r="T175" s="35">
        <f>IF(VLOOKUP(D175,'Falls with Major Injuries'!$A$1:$W$352,16,FALSE) = "*","*",IF(VLOOKUP(D175,'Falls with Major Injuries'!$A$1:$W$352,16,FALSE) = "---","---", VLOOKUP(D175,'Falls with Major Injuries'!$A$1:$W$352,16,FALSE)/100))</f>
        <v>1.3333299999999999E-2</v>
      </c>
      <c r="U175" s="35">
        <f t="shared" si="92"/>
        <v>3.3333249999999998E-3</v>
      </c>
      <c r="V175" s="49" t="str">
        <f t="shared" si="85"/>
        <v>Y</v>
      </c>
      <c r="W175" s="35">
        <f>IF(VLOOKUP(D175,'Antipsychotic Meds'!$A$1:$W$352,10,FALSE) = "*","*",IF(VLOOKUP(D175,'Antipsychotic Meds'!$A$1:$W$352,10,FALSE) = "---","---", VLOOKUP(D175,'Antipsychotic Meds'!$A$1:$W$352,10,FALSE)/100))</f>
        <v>0</v>
      </c>
      <c r="X175" s="35">
        <f>IF(VLOOKUP(D175,'Antipsychotic Meds'!$A$1:$W$352,12,FALSE) = "*","*",IF(VLOOKUP(D175,'Antipsychotic Meds'!$A$1:$W$352,12,FALSE) = "---","---", VLOOKUP(D175,'Antipsychotic Meds'!$A$1:$W$352,12,FALSE)/100))</f>
        <v>1.85185E-2</v>
      </c>
      <c r="Y175" s="35">
        <f>IF(VLOOKUP(D175,'Antipsychotic Meds'!$A$1:$W$352,14,FALSE) = "*","*",IF(VLOOKUP(D175,'Antipsychotic Meds'!$A$1:$W$352,14,FALSE) = "---","---", VLOOKUP(D175,'Antipsychotic Meds'!$A$1:$W$352,14,FALSE)/100))</f>
        <v>1.7543899999999998E-2</v>
      </c>
      <c r="Z175" s="35">
        <f>IF(VLOOKUP(D175,'Antipsychotic Meds'!$A$1:$W$352,16,FALSE) = "*","*",IF(VLOOKUP(D175,'Antipsychotic Meds'!$A$1:$W$352,16,FALSE) = "---","---", VLOOKUP(D175,'Antipsychotic Meds'!$A$1:$W$352,16,FALSE)/100))</f>
        <v>3.8461500000000003E-2</v>
      </c>
      <c r="AA175" s="35">
        <f t="shared" si="93"/>
        <v>1.8630975000000001E-2</v>
      </c>
      <c r="AB175" s="49" t="str">
        <f t="shared" si="86"/>
        <v>Y</v>
      </c>
      <c r="AC175" s="35">
        <f>IF(VLOOKUP(D175,'Pressure Ulcers'!$A$1:$W$352,10,FALSE) = "*","*",IF(VLOOKUP(D175,'Pressure Ulcers'!$A$1:$W$352,10,FALSE) = "---","---", VLOOKUP(D175,'Pressure Ulcers'!$A$1:$W$352,10,FALSE)/100))</f>
        <v>0.13513510000000001</v>
      </c>
      <c r="AD175" s="35">
        <f>IF(VLOOKUP(D175,'Pressure Ulcers'!$A$1:$W$352,12,FALSE) = "*","*",IF(VLOOKUP(D175,'Pressure Ulcers'!$A$1:$W$352,12,FALSE) = "---","---", VLOOKUP(D175,'Pressure Ulcers'!$A$1:$W$352,12,FALSE)/100))</f>
        <v>0.14634150000000001</v>
      </c>
      <c r="AE175" s="35">
        <f>IF(VLOOKUP(D175,'Pressure Ulcers'!$A$1:$W$352,14,FALSE) = "*","*",IF(VLOOKUP(D175,'Pressure Ulcers'!$A$1:$W$352,14,FALSE) = "---","---", VLOOKUP(D175,'Pressure Ulcers'!$A$1:$W$352,14,FALSE)/100))</f>
        <v>0.1081081</v>
      </c>
      <c r="AF175" s="35">
        <f>IF(VLOOKUP(D175,'Pressure Ulcers'!$A$1:$W$352,16,FALSE) = "*","*",IF(VLOOKUP(D175,'Pressure Ulcers'!$A$1:$W$352,16,FALSE) = "---","---", VLOOKUP(D175,'Pressure Ulcers'!$A$1:$W$352,16,FALSE)/100))</f>
        <v>0.22222220000000001</v>
      </c>
      <c r="AG175" s="35">
        <f t="shared" si="94"/>
        <v>0.15295172500000001</v>
      </c>
      <c r="AH175" s="49" t="str">
        <f t="shared" si="96"/>
        <v>N</v>
      </c>
      <c r="AI175" s="35">
        <f>IF(VLOOKUP(D175,Influenza!$A$1:$W$352,10,FALSE) = "*","*",IF(VLOOKUP(D175,Influenza!$A$1:$W$352,10,FALSE) = "---","---", VLOOKUP(D175,Influenza!$A$1:$W$352,10,FALSE)/100))</f>
        <v>1</v>
      </c>
      <c r="AJ175" s="35">
        <f>IF(VLOOKUP(D175,Influenza!$A$1:$W$352,12,FALSE) = "*","*",IF(VLOOKUP(D175,Influenza!$A$1:$W$352,12,FALSE) = "---","---", VLOOKUP(D175,Influenza!$A$1:$W$352,12,FALSE)/100))</f>
        <v>1</v>
      </c>
      <c r="AK175" s="35">
        <f>IF(VLOOKUP(D175,Influenza!$A$1:$W$352,14,FALSE) = "*","*",IF(VLOOKUP(D175,Influenza!$A$1:$W$352,14,FALSE) = "---","---", VLOOKUP(D175,Influenza!$A$1:$W$352,14,FALSE)/100))</f>
        <v>1</v>
      </c>
      <c r="AL175" s="35">
        <f>IF(VLOOKUP(D175,Influenza!$A$1:$W$352,16,FALSE) = "*","*",IF(VLOOKUP(D175,Influenza!$A$1:$W$352,16,FALSE) = "---","---", VLOOKUP(D175,Influenza!$A$1:$W$352,16,FALSE)/100))</f>
        <v>1</v>
      </c>
      <c r="AM175" s="35">
        <f t="shared" si="95"/>
        <v>1</v>
      </c>
      <c r="AN175" s="49" t="str">
        <f t="shared" si="88"/>
        <v>Y</v>
      </c>
      <c r="AO175" s="35">
        <f>IF(VLOOKUP(D175,'hospitalizations per 1000'!$A$1:$Q$352,10,FALSE) = "*","*",IF(VLOOKUP(D175,'hospitalizations per 1000'!$A$1:$Q$352,10,FALSE) = "---","---", VLOOKUP(D175,'hospitalizations per 1000'!$A$1:$Q$352,10,FALSE)/100))</f>
        <v>2.1128309999999997E-2</v>
      </c>
      <c r="AP175" s="43" t="str">
        <f t="shared" si="98"/>
        <v>N</v>
      </c>
      <c r="AQ175" s="50" t="s">
        <v>1570</v>
      </c>
      <c r="AR175" s="50">
        <v>0.78500000000000003</v>
      </c>
      <c r="AS175" s="49" t="str">
        <f>IF(AR175="NS","NS",IF(AR175&gt;AR$1,"Y","N"))</f>
        <v>Y</v>
      </c>
      <c r="AT175" s="97">
        <f t="shared" si="97"/>
        <v>5</v>
      </c>
    </row>
    <row r="176" spans="1:46" x14ac:dyDescent="0.3">
      <c r="A176" s="19">
        <f t="shared" si="100"/>
        <v>171</v>
      </c>
      <c r="B176" s="52" t="s">
        <v>412</v>
      </c>
      <c r="C176" s="57"/>
      <c r="D176" s="56">
        <v>315435</v>
      </c>
      <c r="E176" s="59" t="s">
        <v>192</v>
      </c>
      <c r="F176" s="54" t="s">
        <v>1557</v>
      </c>
      <c r="G176" s="54" t="e">
        <f>IF(COUNTIF(#REF!,"SFF Candidate")&gt;=1,"Y",
IF(COUNTIF(#REF!,"SFF")&gt;=1,"Y","N"))</f>
        <v>#REF!</v>
      </c>
      <c r="H176" s="48" t="e">
        <f>IF(OR(#REF!=1,#REF!= 1,#REF!=
1,#REF!= 1,#REF!=
1,#REF!= 1,#REF!=
1,#REF!= 1,#REF!=
1,#REF!= 1,#REF!=
1,#REF!= 1),"Y","N")</f>
        <v>#REF!</v>
      </c>
      <c r="I176" s="48" t="s">
        <v>662</v>
      </c>
      <c r="J176" s="54" t="s">
        <v>1570</v>
      </c>
      <c r="K176" s="35">
        <f>IF(VLOOKUP(D176,'Physically Restrained'!$A$1:$W$352,10,FALSE) = "*","*",IF(VLOOKUP(D176,'Physically Restrained'!$A$1:$W$352,10,FALSE) = "---","---", VLOOKUP(D176,'Physically Restrained'!$A$1:$W$352,10,FALSE)/100))</f>
        <v>0</v>
      </c>
      <c r="L176" s="35">
        <f>IF(VLOOKUP(D176,'Physically Restrained'!$A$1:$W$352,12,FALSE) = "*","*",IF(VLOOKUP(D176,'Physically Restrained'!$A$1:$W$352,12,FALSE) = "---","---", VLOOKUP(D176,'Physically Restrained'!$A$1:$W$352,12,FALSE)/100))</f>
        <v>0</v>
      </c>
      <c r="M176" s="35">
        <f>IF(VLOOKUP(D176,'Physically Restrained'!$A$1:$W$352,14,FALSE) = "*","*",IF(VLOOKUP(D176,'Physically Restrained'!$A$1:$W$352,14,FALSE) = "---","---", VLOOKUP(D176,'Physically Restrained'!$A$1:$W$352,14,FALSE)/100))</f>
        <v>0</v>
      </c>
      <c r="N176" s="35">
        <f>IF(VLOOKUP(D176,'Physically Restrained'!$A$1:$W$352,16,FALSE) = "*","*",IF(VLOOKUP(D176,'Physically Restrained'!$A$1:$W$352,16,FALSE) = "---","---", VLOOKUP(D176,'Physically Restrained'!$A$1:$W$352,16,FALSE)/100))</f>
        <v>0</v>
      </c>
      <c r="O176" s="35">
        <f t="shared" si="91"/>
        <v>0</v>
      </c>
      <c r="P176" s="49" t="str">
        <f t="shared" si="84"/>
        <v>Y</v>
      </c>
      <c r="Q176" s="35">
        <f>IF(VLOOKUP(D176,'Falls with Major Injuries'!$A$1:$W$352,10,FALSE) = "*","*",IF(VLOOKUP(D176,'Falls with Major Injuries'!$A$1:$W$352,10,FALSE) = "---","---", VLOOKUP(D176,'Falls with Major Injuries'!$A$1:$W$352,10,FALSE)/100))</f>
        <v>0</v>
      </c>
      <c r="R176" s="35">
        <f>IF(VLOOKUP(D176,'Falls with Major Injuries'!$A$1:$W$352,12,FALSE) = "*","*",IF(VLOOKUP(D176,'Falls with Major Injuries'!$A$1:$W$352,12,FALSE) = "---","---", VLOOKUP(D176,'Falls with Major Injuries'!$A$1:$W$352,12,FALSE)/100))</f>
        <v>0</v>
      </c>
      <c r="S176" s="35">
        <f>IF(VLOOKUP(D176,'Falls with Major Injuries'!$A$1:$W$352,14,FALSE) = "*","*",IF(VLOOKUP(D176,'Falls with Major Injuries'!$A$1:$W$352,14,FALSE) = "---","---", VLOOKUP(D176,'Falls with Major Injuries'!$A$1:$W$352,14,FALSE)/100))</f>
        <v>0</v>
      </c>
      <c r="T176" s="35">
        <f>IF(VLOOKUP(D176,'Falls with Major Injuries'!$A$1:$W$352,16,FALSE) = "*","*",IF(VLOOKUP(D176,'Falls with Major Injuries'!$A$1:$W$352,16,FALSE) = "---","---", VLOOKUP(D176,'Falls with Major Injuries'!$A$1:$W$352,16,FALSE)/100))</f>
        <v>0</v>
      </c>
      <c r="U176" s="35">
        <f t="shared" si="92"/>
        <v>0</v>
      </c>
      <c r="V176" s="49" t="str">
        <f t="shared" si="85"/>
        <v>Y</v>
      </c>
      <c r="W176" s="35">
        <f>IF(VLOOKUP(D176,'Antipsychotic Meds'!$A$1:$W$352,10,FALSE) = "*","*",IF(VLOOKUP(D176,'Antipsychotic Meds'!$A$1:$W$352,10,FALSE) = "---","---", VLOOKUP(D176,'Antipsychotic Meds'!$A$1:$W$352,10,FALSE)/100))</f>
        <v>6.8965499999999999E-2</v>
      </c>
      <c r="X176" s="35">
        <f>IF(VLOOKUP(D176,'Antipsychotic Meds'!$A$1:$W$352,12,FALSE) = "*","*",IF(VLOOKUP(D176,'Antipsychotic Meds'!$A$1:$W$352,12,FALSE) = "---","---", VLOOKUP(D176,'Antipsychotic Meds'!$A$1:$W$352,12,FALSE)/100))</f>
        <v>0.11764709999999999</v>
      </c>
      <c r="Y176" s="35">
        <f>IF(VLOOKUP(D176,'Antipsychotic Meds'!$A$1:$W$352,14,FALSE) = "*","*",IF(VLOOKUP(D176,'Antipsychotic Meds'!$A$1:$W$352,14,FALSE) = "---","---", VLOOKUP(D176,'Antipsychotic Meds'!$A$1:$W$352,14,FALSE)/100))</f>
        <v>0.17948720000000001</v>
      </c>
      <c r="Z176" s="35">
        <f>IF(VLOOKUP(D176,'Antipsychotic Meds'!$A$1:$W$352,16,FALSE) = "*","*",IF(VLOOKUP(D176,'Antipsychotic Meds'!$A$1:$W$352,16,FALSE) = "---","---", VLOOKUP(D176,'Antipsychotic Meds'!$A$1:$W$352,16,FALSE)/100))</f>
        <v>0.17142859999999999</v>
      </c>
      <c r="AA176" s="35">
        <f t="shared" si="93"/>
        <v>0.1343821</v>
      </c>
      <c r="AB176" s="49" t="str">
        <f t="shared" si="86"/>
        <v>N</v>
      </c>
      <c r="AC176" s="35">
        <f>IF(VLOOKUP(D176,'Pressure Ulcers'!$A$1:$W$352,10,FALSE) = "*","*",IF(VLOOKUP(D176,'Pressure Ulcers'!$A$1:$W$352,10,FALSE) = "---","---", VLOOKUP(D176,'Pressure Ulcers'!$A$1:$W$352,10,FALSE)/100))</f>
        <v>0.05</v>
      </c>
      <c r="AD176" s="35">
        <f>IF(VLOOKUP(D176,'Pressure Ulcers'!$A$1:$W$352,12,FALSE) = "*","*",IF(VLOOKUP(D176,'Pressure Ulcers'!$A$1:$W$352,12,FALSE) = "---","---", VLOOKUP(D176,'Pressure Ulcers'!$A$1:$W$352,12,FALSE)/100))</f>
        <v>0.14285709999999999</v>
      </c>
      <c r="AE176" s="35">
        <f>IF(VLOOKUP(D176,'Pressure Ulcers'!$A$1:$W$352,14,FALSE) = "*","*",IF(VLOOKUP(D176,'Pressure Ulcers'!$A$1:$W$352,14,FALSE) = "---","---", VLOOKUP(D176,'Pressure Ulcers'!$A$1:$W$352,14,FALSE)/100))</f>
        <v>0.1111111</v>
      </c>
      <c r="AF176" s="35">
        <f>IF(VLOOKUP(D176,'Pressure Ulcers'!$A$1:$W$352,16,FALSE) = "*","*",IF(VLOOKUP(D176,'Pressure Ulcers'!$A$1:$W$352,16,FALSE) = "---","---", VLOOKUP(D176,'Pressure Ulcers'!$A$1:$W$352,16,FALSE)/100))</f>
        <v>0.1666667</v>
      </c>
      <c r="AG176" s="35">
        <f t="shared" si="94"/>
        <v>0.11765872500000001</v>
      </c>
      <c r="AH176" s="49" t="str">
        <f t="shared" si="96"/>
        <v>N</v>
      </c>
      <c r="AI176" s="35">
        <f>IF(VLOOKUP(D176,Influenza!$A$1:$W$352,10,FALSE) = "*","*",IF(VLOOKUP(D176,Influenza!$A$1:$W$352,10,FALSE) = "---","---", VLOOKUP(D176,Influenza!$A$1:$W$352,10,FALSE)/100))</f>
        <v>0.96875</v>
      </c>
      <c r="AJ176" s="35">
        <f>IF(VLOOKUP(D176,Influenza!$A$1:$W$352,12,FALSE) = "*","*",IF(VLOOKUP(D176,Influenza!$A$1:$W$352,12,FALSE) = "---","---", VLOOKUP(D176,Influenza!$A$1:$W$352,12,FALSE)/100))</f>
        <v>0.96875</v>
      </c>
      <c r="AK176" s="35">
        <f>IF(VLOOKUP(D176,Influenza!$A$1:$W$352,14,FALSE) = "*","*",IF(VLOOKUP(D176,Influenza!$A$1:$W$352,14,FALSE) = "---","---", VLOOKUP(D176,Influenza!$A$1:$W$352,14,FALSE)/100))</f>
        <v>0.97674419000000001</v>
      </c>
      <c r="AL176" s="35">
        <f>IF(VLOOKUP(D176,Influenza!$A$1:$W$352,16,FALSE) = "*","*",IF(VLOOKUP(D176,Influenza!$A$1:$W$352,16,FALSE) = "---","---", VLOOKUP(D176,Influenza!$A$1:$W$352,16,FALSE)/100))</f>
        <v>0.97674419000000001</v>
      </c>
      <c r="AM176" s="35">
        <f t="shared" si="95"/>
        <v>0.9727470949999999</v>
      </c>
      <c r="AN176" s="49" t="str">
        <f t="shared" si="88"/>
        <v>Y</v>
      </c>
      <c r="AO176" s="35">
        <f>IF(VLOOKUP(D176,'hospitalizations per 1000'!$A$1:$Q$352,10,FALSE) = "*","*",IF(VLOOKUP(D176,'hospitalizations per 1000'!$A$1:$Q$352,10,FALSE) = "---","---", VLOOKUP(D176,'hospitalizations per 1000'!$A$1:$Q$352,10,FALSE)/100))</f>
        <v>1.4342500000000001E-2</v>
      </c>
      <c r="AP176" s="43" t="str">
        <f t="shared" si="98"/>
        <v>Y</v>
      </c>
      <c r="AQ176" s="50" t="s">
        <v>1571</v>
      </c>
      <c r="AR176" s="50" t="s">
        <v>1573</v>
      </c>
      <c r="AS176" s="49" t="s">
        <v>662</v>
      </c>
      <c r="AT176" s="97">
        <f t="shared" si="97"/>
        <v>4</v>
      </c>
    </row>
    <row r="177" spans="1:46" s="39" customFormat="1" x14ac:dyDescent="0.3">
      <c r="A177" s="19">
        <f t="shared" si="100"/>
        <v>172</v>
      </c>
      <c r="B177" s="52" t="s">
        <v>413</v>
      </c>
      <c r="C177" s="51"/>
      <c r="D177" s="56">
        <v>315434</v>
      </c>
      <c r="E177" s="59" t="s">
        <v>193</v>
      </c>
      <c r="F177" s="54" t="s">
        <v>1557</v>
      </c>
      <c r="G177" s="54" t="e">
        <f>IF(COUNTIF(#REF!,"SFF Candidate")&gt;=1,"Y",
IF(COUNTIF(#REF!,"SFF")&gt;=1,"Y","N"))</f>
        <v>#REF!</v>
      </c>
      <c r="H177" s="48" t="e">
        <f>IF(OR(#REF!=1,#REF!= 1,#REF!=
1,#REF!= 1,#REF!=
1,#REF!= 1,#REF!=
1,#REF!= 1,#REF!=
1,#REF!= 1,#REF!=
1,#REF!= 1),"Y","N")</f>
        <v>#REF!</v>
      </c>
      <c r="I177" s="48" t="s">
        <v>662</v>
      </c>
      <c r="J177" s="54" t="s">
        <v>1570</v>
      </c>
      <c r="K177" s="35">
        <f>IF(VLOOKUP(D177,'Physically Restrained'!$A$1:$W$352,10,FALSE) = "*","*",IF(VLOOKUP(D177,'Physically Restrained'!$A$1:$W$352,10,FALSE) = "---","---", VLOOKUP(D177,'Physically Restrained'!$A$1:$W$352,10,FALSE)/100))</f>
        <v>0</v>
      </c>
      <c r="L177" s="35">
        <f>IF(VLOOKUP(D177,'Physically Restrained'!$A$1:$W$352,12,FALSE) = "*","*",IF(VLOOKUP(D177,'Physically Restrained'!$A$1:$W$352,12,FALSE) = "---","---", VLOOKUP(D177,'Physically Restrained'!$A$1:$W$352,12,FALSE)/100))</f>
        <v>0</v>
      </c>
      <c r="M177" s="35">
        <f>IF(VLOOKUP(D177,'Physically Restrained'!$A$1:$W$352,14,FALSE) = "*","*",IF(VLOOKUP(D177,'Physically Restrained'!$A$1:$W$352,14,FALSE) = "---","---", VLOOKUP(D177,'Physically Restrained'!$A$1:$W$352,14,FALSE)/100))</f>
        <v>0</v>
      </c>
      <c r="N177" s="35">
        <f>IF(VLOOKUP(D177,'Physically Restrained'!$A$1:$W$352,16,FALSE) = "*","*",IF(VLOOKUP(D177,'Physically Restrained'!$A$1:$W$352,16,FALSE) = "---","---", VLOOKUP(D177,'Physically Restrained'!$A$1:$W$352,16,FALSE)/100))</f>
        <v>0</v>
      </c>
      <c r="O177" s="35">
        <f t="shared" si="91"/>
        <v>0</v>
      </c>
      <c r="P177" s="49" t="str">
        <f t="shared" si="84"/>
        <v>Y</v>
      </c>
      <c r="Q177" s="35">
        <f>IF(VLOOKUP(D177,'Falls with Major Injuries'!$A$1:$W$352,10,FALSE) = "*","*",IF(VLOOKUP(D177,'Falls with Major Injuries'!$A$1:$W$352,10,FALSE) = "---","---", VLOOKUP(D177,'Falls with Major Injuries'!$A$1:$W$352,10,FALSE)/100))</f>
        <v>0</v>
      </c>
      <c r="R177" s="35">
        <f>IF(VLOOKUP(D177,'Falls with Major Injuries'!$A$1:$W$352,12,FALSE) = "*","*",IF(VLOOKUP(D177,'Falls with Major Injuries'!$A$1:$W$352,12,FALSE) = "---","---", VLOOKUP(D177,'Falls with Major Injuries'!$A$1:$W$352,12,FALSE)/100))</f>
        <v>0</v>
      </c>
      <c r="S177" s="35">
        <f>IF(VLOOKUP(D177,'Falls with Major Injuries'!$A$1:$W$352,14,FALSE) = "*","*",IF(VLOOKUP(D177,'Falls with Major Injuries'!$A$1:$W$352,14,FALSE) = "---","---", VLOOKUP(D177,'Falls with Major Injuries'!$A$1:$W$352,14,FALSE)/100))</f>
        <v>0</v>
      </c>
      <c r="T177" s="35">
        <f>IF(VLOOKUP(D177,'Falls with Major Injuries'!$A$1:$W$352,16,FALSE) = "*","*",IF(VLOOKUP(D177,'Falls with Major Injuries'!$A$1:$W$352,16,FALSE) = "---","---", VLOOKUP(D177,'Falls with Major Injuries'!$A$1:$W$352,16,FALSE)/100))</f>
        <v>0</v>
      </c>
      <c r="U177" s="35">
        <f t="shared" si="92"/>
        <v>0</v>
      </c>
      <c r="V177" s="49" t="str">
        <f t="shared" si="85"/>
        <v>Y</v>
      </c>
      <c r="W177" s="35">
        <f>IF(VLOOKUP(D177,'Antipsychotic Meds'!$A$1:$W$352,10,FALSE) = "*","*",IF(VLOOKUP(D177,'Antipsychotic Meds'!$A$1:$W$352,10,FALSE) = "---","---", VLOOKUP(D177,'Antipsychotic Meds'!$A$1:$W$352,10,FALSE)/100))</f>
        <v>0.1666667</v>
      </c>
      <c r="X177" s="35">
        <f>IF(VLOOKUP(D177,'Antipsychotic Meds'!$A$1:$W$352,12,FALSE) = "*","*",IF(VLOOKUP(D177,'Antipsychotic Meds'!$A$1:$W$352,12,FALSE) = "---","---", VLOOKUP(D177,'Antipsychotic Meds'!$A$1:$W$352,12,FALSE)/100))</f>
        <v>0.1363636</v>
      </c>
      <c r="Y177" s="35">
        <f>IF(VLOOKUP(D177,'Antipsychotic Meds'!$A$1:$W$352,14,FALSE) = "*","*",IF(VLOOKUP(D177,'Antipsychotic Meds'!$A$1:$W$352,14,FALSE) = "---","---", VLOOKUP(D177,'Antipsychotic Meds'!$A$1:$W$352,14,FALSE)/100))</f>
        <v>0.17073170000000001</v>
      </c>
      <c r="Z177" s="35">
        <f>IF(VLOOKUP(D177,'Antipsychotic Meds'!$A$1:$W$352,16,FALSE) = "*","*",IF(VLOOKUP(D177,'Antipsychotic Meds'!$A$1:$W$352,16,FALSE) = "---","---", VLOOKUP(D177,'Antipsychotic Meds'!$A$1:$W$352,16,FALSE)/100))</f>
        <v>0.1666667</v>
      </c>
      <c r="AA177" s="35">
        <f t="shared" si="93"/>
        <v>0.16010717499999999</v>
      </c>
      <c r="AB177" s="49" t="str">
        <f t="shared" si="86"/>
        <v>N</v>
      </c>
      <c r="AC177" s="35">
        <f>IF(VLOOKUP(D177,'Pressure Ulcers'!$A$1:$W$352,10,FALSE) = "*","*",IF(VLOOKUP(D177,'Pressure Ulcers'!$A$1:$W$352,10,FALSE) = "---","---", VLOOKUP(D177,'Pressure Ulcers'!$A$1:$W$352,10,FALSE)/100))</f>
        <v>0.15</v>
      </c>
      <c r="AD177" s="35">
        <f>IF(VLOOKUP(D177,'Pressure Ulcers'!$A$1:$W$352,12,FALSE) = "*","*",IF(VLOOKUP(D177,'Pressure Ulcers'!$A$1:$W$352,12,FALSE) = "---","---", VLOOKUP(D177,'Pressure Ulcers'!$A$1:$W$352,12,FALSE)/100))</f>
        <v>0.12</v>
      </c>
      <c r="AE177" s="35">
        <f>IF(VLOOKUP(D177,'Pressure Ulcers'!$A$1:$W$352,14,FALSE) = "*","*",IF(VLOOKUP(D177,'Pressure Ulcers'!$A$1:$W$352,14,FALSE) = "---","---", VLOOKUP(D177,'Pressure Ulcers'!$A$1:$W$352,14,FALSE)/100))</f>
        <v>0.13043480000000002</v>
      </c>
      <c r="AF177" s="35">
        <f>IF(VLOOKUP(D177,'Pressure Ulcers'!$A$1:$W$352,16,FALSE) = "*","*",IF(VLOOKUP(D177,'Pressure Ulcers'!$A$1:$W$352,16,FALSE) = "---","---", VLOOKUP(D177,'Pressure Ulcers'!$A$1:$W$352,16,FALSE)/100))</f>
        <v>4.1666700000000001E-2</v>
      </c>
      <c r="AG177" s="35">
        <f t="shared" si="94"/>
        <v>0.11052537500000001</v>
      </c>
      <c r="AH177" s="49" t="str">
        <f t="shared" si="96"/>
        <v>N</v>
      </c>
      <c r="AI177" s="35">
        <f>IF(VLOOKUP(D177,Influenza!$A$1:$W$352,10,FALSE) = "*","*",IF(VLOOKUP(D177,Influenza!$A$1:$W$352,10,FALSE) = "---","---", VLOOKUP(D177,Influenza!$A$1:$W$352,10,FALSE)/100))</f>
        <v>1</v>
      </c>
      <c r="AJ177" s="35">
        <f>IF(VLOOKUP(D177,Influenza!$A$1:$W$352,12,FALSE) = "*","*",IF(VLOOKUP(D177,Influenza!$A$1:$W$352,12,FALSE) = "---","---", VLOOKUP(D177,Influenza!$A$1:$W$352,12,FALSE)/100))</f>
        <v>1</v>
      </c>
      <c r="AK177" s="35">
        <f>IF(VLOOKUP(D177,Influenza!$A$1:$W$352,14,FALSE) = "*","*",IF(VLOOKUP(D177,Influenza!$A$1:$W$352,14,FALSE) = "---","---", VLOOKUP(D177,Influenza!$A$1:$W$352,14,FALSE)/100))</f>
        <v>1</v>
      </c>
      <c r="AL177" s="35">
        <f>IF(VLOOKUP(D177,Influenza!$A$1:$W$352,16,FALSE) = "*","*",IF(VLOOKUP(D177,Influenza!$A$1:$W$352,16,FALSE) = "---","---", VLOOKUP(D177,Influenza!$A$1:$W$352,16,FALSE)/100))</f>
        <v>1</v>
      </c>
      <c r="AM177" s="35">
        <f t="shared" si="95"/>
        <v>1</v>
      </c>
      <c r="AN177" s="49" t="str">
        <f t="shared" si="88"/>
        <v>Y</v>
      </c>
      <c r="AO177" s="35">
        <f>IF(VLOOKUP(D177,'hospitalizations per 1000'!$A$1:$Q$352,10,FALSE) = "*","*",IF(VLOOKUP(D177,'hospitalizations per 1000'!$A$1:$Q$352,10,FALSE) = "---","---", VLOOKUP(D177,'hospitalizations per 1000'!$A$1:$Q$352,10,FALSE)/100))</f>
        <v>2.9172750000000001E-2</v>
      </c>
      <c r="AP177" s="43" t="str">
        <f t="shared" si="98"/>
        <v>N</v>
      </c>
      <c r="AQ177" s="50" t="s">
        <v>1571</v>
      </c>
      <c r="AR177" s="50" t="s">
        <v>1573</v>
      </c>
      <c r="AS177" s="49" t="s">
        <v>662</v>
      </c>
      <c r="AT177" s="97">
        <f t="shared" si="97"/>
        <v>3</v>
      </c>
    </row>
    <row r="178" spans="1:46" x14ac:dyDescent="0.3">
      <c r="A178" s="19">
        <f t="shared" si="100"/>
        <v>173</v>
      </c>
      <c r="B178" s="52" t="s">
        <v>1669</v>
      </c>
      <c r="C178" s="52" t="s">
        <v>600</v>
      </c>
      <c r="D178" s="56">
        <v>315037</v>
      </c>
      <c r="E178" s="59" t="s">
        <v>1670</v>
      </c>
      <c r="F178" s="54" t="s">
        <v>1557</v>
      </c>
      <c r="G178" s="54" t="e">
        <f>IF(COUNTIF(#REF!,"SFF Candidate")&gt;=1,"Y",
IF(COUNTIF(#REF!,"SFF")&gt;=1,"Y","N"))</f>
        <v>#REF!</v>
      </c>
      <c r="H178" s="48" t="e">
        <f>IF(OR(#REF!=1,#REF!= 1,#REF!=
1,#REF!= 1,#REF!=
1,#REF!= 1,#REF!=
1,#REF!= 1,#REF!=
1,#REF!= 1,#REF!=
1,#REF!= 1),"Y","N")</f>
        <v>#REF!</v>
      </c>
      <c r="I178" s="48" t="s">
        <v>662</v>
      </c>
      <c r="J178" s="54" t="s">
        <v>1570</v>
      </c>
      <c r="K178" s="35">
        <f>IF(VLOOKUP(D178,'Physically Restrained'!$A$1:$W$352,10,FALSE) = "*","*",IF(VLOOKUP(D178,'Physically Restrained'!$A$1:$W$352,10,FALSE) = "---","---", VLOOKUP(D178,'Physically Restrained'!$A$1:$W$352,10,FALSE)/100))</f>
        <v>0</v>
      </c>
      <c r="L178" s="35">
        <f>IF(VLOOKUP(D178,'Physically Restrained'!$A$1:$W$352,12,FALSE) = "*","*",IF(VLOOKUP(D178,'Physically Restrained'!$A$1:$W$352,12,FALSE) = "---","---", VLOOKUP(D178,'Physically Restrained'!$A$1:$W$352,12,FALSE)/100))</f>
        <v>1.1764699999999999E-2</v>
      </c>
      <c r="M178" s="35">
        <f>IF(VLOOKUP(D178,'Physically Restrained'!$A$1:$W$352,14,FALSE) = "*","*",IF(VLOOKUP(D178,'Physically Restrained'!$A$1:$W$352,14,FALSE) = "---","---", VLOOKUP(D178,'Physically Restrained'!$A$1:$W$352,14,FALSE)/100))</f>
        <v>1.19048E-2</v>
      </c>
      <c r="N178" s="35">
        <f>IF(VLOOKUP(D178,'Physically Restrained'!$A$1:$W$352,16,FALSE) = "*","*",IF(VLOOKUP(D178,'Physically Restrained'!$A$1:$W$352,16,FALSE) = "---","---", VLOOKUP(D178,'Physically Restrained'!$A$1:$W$352,16,FALSE)/100))</f>
        <v>0</v>
      </c>
      <c r="O178" s="35">
        <f t="shared" si="91"/>
        <v>5.9173749999999999E-3</v>
      </c>
      <c r="P178" s="49" t="str">
        <f t="shared" si="84"/>
        <v>N</v>
      </c>
      <c r="Q178" s="35">
        <f>IF(VLOOKUP(D178,'Falls with Major Injuries'!$A$1:$W$352,10,FALSE) = "*","*",IF(VLOOKUP(D178,'Falls with Major Injuries'!$A$1:$W$352,10,FALSE) = "---","---", VLOOKUP(D178,'Falls with Major Injuries'!$A$1:$W$352,10,FALSE)/100))</f>
        <v>4.7618999999999995E-2</v>
      </c>
      <c r="R178" s="35">
        <f>IF(VLOOKUP(D178,'Falls with Major Injuries'!$A$1:$W$352,12,FALSE) = "*","*",IF(VLOOKUP(D178,'Falls with Major Injuries'!$A$1:$W$352,12,FALSE) = "---","---", VLOOKUP(D178,'Falls with Major Injuries'!$A$1:$W$352,12,FALSE)/100))</f>
        <v>3.5294100000000002E-2</v>
      </c>
      <c r="S178" s="35">
        <f>IF(VLOOKUP(D178,'Falls with Major Injuries'!$A$1:$W$352,14,FALSE) = "*","*",IF(VLOOKUP(D178,'Falls with Major Injuries'!$A$1:$W$352,14,FALSE) = "---","---", VLOOKUP(D178,'Falls with Major Injuries'!$A$1:$W$352,14,FALSE)/100))</f>
        <v>5.9523799999999995E-2</v>
      </c>
      <c r="T178" s="35">
        <f>IF(VLOOKUP(D178,'Falls with Major Injuries'!$A$1:$W$352,16,FALSE) = "*","*",IF(VLOOKUP(D178,'Falls with Major Injuries'!$A$1:$W$352,16,FALSE) = "---","---", VLOOKUP(D178,'Falls with Major Injuries'!$A$1:$W$352,16,FALSE)/100))</f>
        <v>4.1666700000000001E-2</v>
      </c>
      <c r="U178" s="35">
        <f t="shared" si="92"/>
        <v>4.6025899999999995E-2</v>
      </c>
      <c r="V178" s="49" t="str">
        <f t="shared" si="85"/>
        <v>N</v>
      </c>
      <c r="W178" s="35">
        <f>IF(VLOOKUP(D178,'Antipsychotic Meds'!$A$1:$W$352,10,FALSE) = "*","*",IF(VLOOKUP(D178,'Antipsychotic Meds'!$A$1:$W$352,10,FALSE) = "---","---", VLOOKUP(D178,'Antipsychotic Meds'!$A$1:$W$352,10,FALSE)/100))</f>
        <v>0.11688309999999999</v>
      </c>
      <c r="X178" s="35">
        <f>IF(VLOOKUP(D178,'Antipsychotic Meds'!$A$1:$W$352,12,FALSE) = "*","*",IF(VLOOKUP(D178,'Antipsychotic Meds'!$A$1:$W$352,12,FALSE) = "---","---", VLOOKUP(D178,'Antipsychotic Meds'!$A$1:$W$352,12,FALSE)/100))</f>
        <v>0.1139241</v>
      </c>
      <c r="Y178" s="35">
        <f>IF(VLOOKUP(D178,'Antipsychotic Meds'!$A$1:$W$352,14,FALSE) = "*","*",IF(VLOOKUP(D178,'Antipsychotic Meds'!$A$1:$W$352,14,FALSE) = "---","---", VLOOKUP(D178,'Antipsychotic Meds'!$A$1:$W$352,14,FALSE)/100))</f>
        <v>0.11688309999999999</v>
      </c>
      <c r="Z178" s="35">
        <f>IF(VLOOKUP(D178,'Antipsychotic Meds'!$A$1:$W$352,16,FALSE) = "*","*",IF(VLOOKUP(D178,'Antipsychotic Meds'!$A$1:$W$352,16,FALSE) = "---","---", VLOOKUP(D178,'Antipsychotic Meds'!$A$1:$W$352,16,FALSE)/100))</f>
        <v>0.11940300000000001</v>
      </c>
      <c r="AA178" s="35">
        <f t="shared" si="93"/>
        <v>0.11677332500000001</v>
      </c>
      <c r="AB178" s="49" t="str">
        <f t="shared" si="86"/>
        <v>N</v>
      </c>
      <c r="AC178" s="35">
        <f>IF(VLOOKUP(D178,'Pressure Ulcers'!$A$1:$W$352,10,FALSE) = "*","*",IF(VLOOKUP(D178,'Pressure Ulcers'!$A$1:$W$352,10,FALSE) = "---","---", VLOOKUP(D178,'Pressure Ulcers'!$A$1:$W$352,10,FALSE)/100))</f>
        <v>0.17647060000000001</v>
      </c>
      <c r="AD178" s="35">
        <f>IF(VLOOKUP(D178,'Pressure Ulcers'!$A$1:$W$352,12,FALSE) = "*","*",IF(VLOOKUP(D178,'Pressure Ulcers'!$A$1:$W$352,12,FALSE) = "---","---", VLOOKUP(D178,'Pressure Ulcers'!$A$1:$W$352,12,FALSE)/100))</f>
        <v>0.1363636</v>
      </c>
      <c r="AE178" s="35">
        <f>IF(VLOOKUP(D178,'Pressure Ulcers'!$A$1:$W$352,14,FALSE) = "*","*",IF(VLOOKUP(D178,'Pressure Ulcers'!$A$1:$W$352,14,FALSE) = "---","---", VLOOKUP(D178,'Pressure Ulcers'!$A$1:$W$352,14,FALSE)/100))</f>
        <v>0.15384619999999999</v>
      </c>
      <c r="AF178" s="35">
        <f>IF(VLOOKUP(D178,'Pressure Ulcers'!$A$1:$W$352,16,FALSE) = "*","*",IF(VLOOKUP(D178,'Pressure Ulcers'!$A$1:$W$352,16,FALSE) = "---","---", VLOOKUP(D178,'Pressure Ulcers'!$A$1:$W$352,16,FALSE)/100))</f>
        <v>0.1142857</v>
      </c>
      <c r="AG178" s="35">
        <f t="shared" si="94"/>
        <v>0.14524152500000001</v>
      </c>
      <c r="AH178" s="49" t="str">
        <f t="shared" si="96"/>
        <v>N</v>
      </c>
      <c r="AI178" s="35">
        <f>IF(VLOOKUP(D178,Influenza!$A$1:$W$352,10,FALSE) = "*","*",IF(VLOOKUP(D178,Influenza!$A$1:$W$352,10,FALSE) = "---","---", VLOOKUP(D178,Influenza!$A$1:$W$352,10,FALSE)/100))</f>
        <v>1</v>
      </c>
      <c r="AJ178" s="35">
        <f>IF(VLOOKUP(D178,Influenza!$A$1:$W$352,12,FALSE) = "*","*",IF(VLOOKUP(D178,Influenza!$A$1:$W$352,12,FALSE) = "---","---", VLOOKUP(D178,Influenza!$A$1:$W$352,12,FALSE)/100))</f>
        <v>1</v>
      </c>
      <c r="AK178" s="35">
        <f>IF(VLOOKUP(D178,Influenza!$A$1:$W$352,14,FALSE) = "*","*",IF(VLOOKUP(D178,Influenza!$A$1:$W$352,14,FALSE) = "---","---", VLOOKUP(D178,Influenza!$A$1:$W$352,14,FALSE)/100))</f>
        <v>0.97777777999999993</v>
      </c>
      <c r="AL178" s="35">
        <f>IF(VLOOKUP(D178,Influenza!$A$1:$W$352,16,FALSE) = "*","*",IF(VLOOKUP(D178,Influenza!$A$1:$W$352,16,FALSE) = "---","---", VLOOKUP(D178,Influenza!$A$1:$W$352,16,FALSE)/100))</f>
        <v>0.97777777999999993</v>
      </c>
      <c r="AM178" s="35">
        <f t="shared" si="95"/>
        <v>0.98888888999999991</v>
      </c>
      <c r="AN178" s="49" t="str">
        <f t="shared" si="88"/>
        <v>Y</v>
      </c>
      <c r="AO178" s="35">
        <f>IF(VLOOKUP(D178,'hospitalizations per 1000'!$A$1:$Q$352,10,FALSE) = "*","*",IF(VLOOKUP(D178,'hospitalizations per 1000'!$A$1:$Q$352,10,FALSE) = "---","---", VLOOKUP(D178,'hospitalizations per 1000'!$A$1:$Q$352,10,FALSE)/100))</f>
        <v>1.3720319999999999E-2</v>
      </c>
      <c r="AP178" s="43" t="str">
        <f t="shared" si="98"/>
        <v>Y</v>
      </c>
      <c r="AQ178" s="50" t="s">
        <v>1570</v>
      </c>
      <c r="AR178" s="50">
        <v>0.86</v>
      </c>
      <c r="AS178" s="49" t="str">
        <f>IF(AR178="NS","NS",IF(AR178&gt;AR$1,"Y","N"))</f>
        <v>Y</v>
      </c>
      <c r="AT178" s="97">
        <f t="shared" si="97"/>
        <v>3</v>
      </c>
    </row>
    <row r="179" spans="1:46" x14ac:dyDescent="0.3">
      <c r="A179" s="19">
        <f t="shared" si="100"/>
        <v>174</v>
      </c>
      <c r="B179" s="52" t="s">
        <v>414</v>
      </c>
      <c r="C179" s="51"/>
      <c r="D179" s="56">
        <v>315164</v>
      </c>
      <c r="E179" s="71">
        <v>779075</v>
      </c>
      <c r="F179" s="54" t="s">
        <v>1557</v>
      </c>
      <c r="G179" s="54" t="e">
        <f>IF(COUNTIF(#REF!,"SFF Candidate")&gt;=1,"Y",
IF(COUNTIF(#REF!,"SFF")&gt;=1,"Y","N"))</f>
        <v>#REF!</v>
      </c>
      <c r="H179" s="48" t="e">
        <f>IF(OR(#REF!=1,#REF!= 1,#REF!=
1,#REF!= 1,#REF!=
1,#REF!= 1,#REF!=
1,#REF!= 1,#REF!=
1,#REF!= 1,#REF!=
1,#REF!= 1),"Y","N")</f>
        <v>#REF!</v>
      </c>
      <c r="I179" s="48" t="s">
        <v>662</v>
      </c>
      <c r="J179" s="54" t="s">
        <v>1570</v>
      </c>
      <c r="K179" s="35">
        <f>IF(VLOOKUP(D179,'Physically Restrained'!$A$1:$W$352,10,FALSE) = "*","*",IF(VLOOKUP(D179,'Physically Restrained'!$A$1:$W$352,10,FALSE) = "---","---", VLOOKUP(D179,'Physically Restrained'!$A$1:$W$352,10,FALSE)/100))</f>
        <v>0</v>
      </c>
      <c r="L179" s="35">
        <f>IF(VLOOKUP(D179,'Physically Restrained'!$A$1:$W$352,12,FALSE) = "*","*",IF(VLOOKUP(D179,'Physically Restrained'!$A$1:$W$352,12,FALSE) = "---","---", VLOOKUP(D179,'Physically Restrained'!$A$1:$W$352,12,FALSE)/100))</f>
        <v>0</v>
      </c>
      <c r="M179" s="35">
        <f>IF(VLOOKUP(D179,'Physically Restrained'!$A$1:$W$352,14,FALSE) = "*","*",IF(VLOOKUP(D179,'Physically Restrained'!$A$1:$W$352,14,FALSE) = "---","---", VLOOKUP(D179,'Physically Restrained'!$A$1:$W$352,14,FALSE)/100))</f>
        <v>0</v>
      </c>
      <c r="N179" s="35">
        <f>IF(VLOOKUP(D179,'Physically Restrained'!$A$1:$W$352,16,FALSE) = "*","*",IF(VLOOKUP(D179,'Physically Restrained'!$A$1:$W$352,16,FALSE) = "---","---", VLOOKUP(D179,'Physically Restrained'!$A$1:$W$352,16,FALSE)/100))</f>
        <v>0</v>
      </c>
      <c r="O179" s="35">
        <f t="shared" si="91"/>
        <v>0</v>
      </c>
      <c r="P179" s="49" t="str">
        <f t="shared" si="84"/>
        <v>Y</v>
      </c>
      <c r="Q179" s="35">
        <f>IF(VLOOKUP(D179,'Falls with Major Injuries'!$A$1:$W$352,10,FALSE) = "*","*",IF(VLOOKUP(D179,'Falls with Major Injuries'!$A$1:$W$352,10,FALSE) = "---","---", VLOOKUP(D179,'Falls with Major Injuries'!$A$1:$W$352,10,FALSE)/100))</f>
        <v>0</v>
      </c>
      <c r="R179" s="35">
        <f>IF(VLOOKUP(D179,'Falls with Major Injuries'!$A$1:$W$352,12,FALSE) = "*","*",IF(VLOOKUP(D179,'Falls with Major Injuries'!$A$1:$W$352,12,FALSE) = "---","---", VLOOKUP(D179,'Falls with Major Injuries'!$A$1:$W$352,12,FALSE)/100))</f>
        <v>0</v>
      </c>
      <c r="S179" s="35">
        <f>IF(VLOOKUP(D179,'Falls with Major Injuries'!$A$1:$W$352,14,FALSE) = "*","*",IF(VLOOKUP(D179,'Falls with Major Injuries'!$A$1:$W$352,14,FALSE) = "---","---", VLOOKUP(D179,'Falls with Major Injuries'!$A$1:$W$352,14,FALSE)/100))</f>
        <v>0</v>
      </c>
      <c r="T179" s="35">
        <f>IF(VLOOKUP(D179,'Falls with Major Injuries'!$A$1:$W$352,16,FALSE) = "*","*",IF(VLOOKUP(D179,'Falls with Major Injuries'!$A$1:$W$352,16,FALSE) = "---","---", VLOOKUP(D179,'Falls with Major Injuries'!$A$1:$W$352,16,FALSE)/100))</f>
        <v>2.63158E-2</v>
      </c>
      <c r="U179" s="35">
        <f t="shared" si="92"/>
        <v>6.5789500000000001E-3</v>
      </c>
      <c r="V179" s="49" t="str">
        <f t="shared" si="85"/>
        <v>Y</v>
      </c>
      <c r="W179" s="35">
        <f>IF(VLOOKUP(D179,'Antipsychotic Meds'!$A$1:$W$352,10,FALSE) = "*","*",IF(VLOOKUP(D179,'Antipsychotic Meds'!$A$1:$W$352,10,FALSE) = "---","---", VLOOKUP(D179,'Antipsychotic Meds'!$A$1:$W$352,10,FALSE)/100))</f>
        <v>0.05</v>
      </c>
      <c r="X179" s="35">
        <f>IF(VLOOKUP(D179,'Antipsychotic Meds'!$A$1:$W$352,12,FALSE) = "*","*",IF(VLOOKUP(D179,'Antipsychotic Meds'!$A$1:$W$352,12,FALSE) = "---","---", VLOOKUP(D179,'Antipsychotic Meds'!$A$1:$W$352,12,FALSE)/100))</f>
        <v>7.4999999999999997E-2</v>
      </c>
      <c r="Y179" s="35">
        <f>IF(VLOOKUP(D179,'Antipsychotic Meds'!$A$1:$W$352,14,FALSE) = "*","*",IF(VLOOKUP(D179,'Antipsychotic Meds'!$A$1:$W$352,14,FALSE) = "---","---", VLOOKUP(D179,'Antipsychotic Meds'!$A$1:$W$352,14,FALSE)/100))</f>
        <v>4.8780499999999997E-2</v>
      </c>
      <c r="Z179" s="35">
        <f>IF(VLOOKUP(D179,'Antipsychotic Meds'!$A$1:$W$352,16,FALSE) = "*","*",IF(VLOOKUP(D179,'Antipsychotic Meds'!$A$1:$W$352,16,FALSE) = "---","---", VLOOKUP(D179,'Antipsychotic Meds'!$A$1:$W$352,16,FALSE)/100))</f>
        <v>8.1081100000000003E-2</v>
      </c>
      <c r="AA179" s="35">
        <f t="shared" si="93"/>
        <v>6.3715400000000005E-2</v>
      </c>
      <c r="AB179" s="49" t="str">
        <f t="shared" si="86"/>
        <v>Y</v>
      </c>
      <c r="AC179" s="35">
        <f>IF(VLOOKUP(D179,'Pressure Ulcers'!$A$1:$W$352,10,FALSE) = "*","*",IF(VLOOKUP(D179,'Pressure Ulcers'!$A$1:$W$352,10,FALSE) = "---","---", VLOOKUP(D179,'Pressure Ulcers'!$A$1:$W$352,10,FALSE)/100))</f>
        <v>7.407409999999999E-2</v>
      </c>
      <c r="AD179" s="35">
        <f>IF(VLOOKUP(D179,'Pressure Ulcers'!$A$1:$W$352,12,FALSE) = "*","*",IF(VLOOKUP(D179,'Pressure Ulcers'!$A$1:$W$352,12,FALSE) = "---","---", VLOOKUP(D179,'Pressure Ulcers'!$A$1:$W$352,12,FALSE)/100))</f>
        <v>7.407409999999999E-2</v>
      </c>
      <c r="AE179" s="35">
        <f>IF(VLOOKUP(D179,'Pressure Ulcers'!$A$1:$W$352,14,FALSE) = "*","*",IF(VLOOKUP(D179,'Pressure Ulcers'!$A$1:$W$352,14,FALSE) = "---","---", VLOOKUP(D179,'Pressure Ulcers'!$A$1:$W$352,14,FALSE)/100))</f>
        <v>6.8965499999999999E-2</v>
      </c>
      <c r="AF179" s="35">
        <f>IF(VLOOKUP(D179,'Pressure Ulcers'!$A$1:$W$352,16,FALSE) = "*","*",IF(VLOOKUP(D179,'Pressure Ulcers'!$A$1:$W$352,16,FALSE) = "---","---", VLOOKUP(D179,'Pressure Ulcers'!$A$1:$W$352,16,FALSE)/100))</f>
        <v>6.4516099999999993E-2</v>
      </c>
      <c r="AG179" s="35">
        <f t="shared" si="94"/>
        <v>7.0407449999999983E-2</v>
      </c>
      <c r="AH179" s="49" t="str">
        <f t="shared" si="96"/>
        <v>Y</v>
      </c>
      <c r="AI179" s="35">
        <f>IF(VLOOKUP(D179,Influenza!$A$1:$W$352,10,FALSE) = "*","*",IF(VLOOKUP(D179,Influenza!$A$1:$W$352,10,FALSE) = "---","---", VLOOKUP(D179,Influenza!$A$1:$W$352,10,FALSE)/100))</f>
        <v>1</v>
      </c>
      <c r="AJ179" s="35">
        <f>IF(VLOOKUP(D179,Influenza!$A$1:$W$352,12,FALSE) = "*","*",IF(VLOOKUP(D179,Influenza!$A$1:$W$352,12,FALSE) = "---","---", VLOOKUP(D179,Influenza!$A$1:$W$352,12,FALSE)/100))</f>
        <v>1</v>
      </c>
      <c r="AK179" s="35">
        <f>IF(VLOOKUP(D179,Influenza!$A$1:$W$352,14,FALSE) = "*","*",IF(VLOOKUP(D179,Influenza!$A$1:$W$352,14,FALSE) = "---","---", VLOOKUP(D179,Influenza!$A$1:$W$352,14,FALSE)/100))</f>
        <v>1</v>
      </c>
      <c r="AL179" s="35">
        <f>IF(VLOOKUP(D179,Influenza!$A$1:$W$352,16,FALSE) = "*","*",IF(VLOOKUP(D179,Influenza!$A$1:$W$352,16,FALSE) = "---","---", VLOOKUP(D179,Influenza!$A$1:$W$352,16,FALSE)/100))</f>
        <v>1</v>
      </c>
      <c r="AM179" s="35">
        <f t="shared" si="95"/>
        <v>1</v>
      </c>
      <c r="AN179" s="49" t="str">
        <f t="shared" si="88"/>
        <v>Y</v>
      </c>
      <c r="AO179" s="35">
        <f>IF(VLOOKUP(D179,'hospitalizations per 1000'!$A$1:$Q$352,10,FALSE) = "*","*",IF(VLOOKUP(D179,'hospitalizations per 1000'!$A$1:$Q$352,10,FALSE) = "---","---", VLOOKUP(D179,'hospitalizations per 1000'!$A$1:$Q$352,10,FALSE)/100))</f>
        <v>1.3949860000000001E-2</v>
      </c>
      <c r="AP179" s="43" t="str">
        <f t="shared" si="98"/>
        <v>Y</v>
      </c>
      <c r="AQ179" s="50" t="s">
        <v>1571</v>
      </c>
      <c r="AR179" s="50" t="s">
        <v>1573</v>
      </c>
      <c r="AS179" s="49" t="s">
        <v>662</v>
      </c>
      <c r="AT179" s="97">
        <f t="shared" si="97"/>
        <v>6</v>
      </c>
    </row>
    <row r="180" spans="1:46" s="39" customFormat="1" x14ac:dyDescent="0.3">
      <c r="A180" s="19">
        <f t="shared" si="100"/>
        <v>175</v>
      </c>
      <c r="B180" s="52" t="s">
        <v>415</v>
      </c>
      <c r="C180" s="51"/>
      <c r="D180" s="56">
        <v>315425</v>
      </c>
      <c r="E180" s="59" t="s">
        <v>416</v>
      </c>
      <c r="F180" s="54" t="s">
        <v>1557</v>
      </c>
      <c r="G180" s="54" t="e">
        <f>IF(COUNTIF(#REF!,"SFF Candidate")&gt;=1,"Y",
IF(COUNTIF(#REF!,"SFF")&gt;=1,"Y","N"))</f>
        <v>#REF!</v>
      </c>
      <c r="H180" s="48" t="e">
        <f>IF(OR(#REF!=1,#REF!= 1,#REF!=
1,#REF!= 1,#REF!=
1,#REF!= 1,#REF!=
1,#REF!= 1,#REF!=
1,#REF!= 1,#REF!=
1,#REF!= 1),"Y","N")</f>
        <v>#REF!</v>
      </c>
      <c r="I180" s="48" t="s">
        <v>662</v>
      </c>
      <c r="J180" s="54" t="s">
        <v>1571</v>
      </c>
      <c r="K180" s="35">
        <f>IF(VLOOKUP(D180,'Physically Restrained'!$A$1:$W$352,10,FALSE) = "*","*",IF(VLOOKUP(D180,'Physically Restrained'!$A$1:$W$352,10,FALSE) = "---","---", VLOOKUP(D180,'Physically Restrained'!$A$1:$W$352,10,FALSE)/100))</f>
        <v>0</v>
      </c>
      <c r="L180" s="35">
        <f>IF(VLOOKUP(D180,'Physically Restrained'!$A$1:$W$352,12,FALSE) = "*","*",IF(VLOOKUP(D180,'Physically Restrained'!$A$1:$W$352,12,FALSE) = "---","---", VLOOKUP(D180,'Physically Restrained'!$A$1:$W$352,12,FALSE)/100))</f>
        <v>0</v>
      </c>
      <c r="M180" s="35">
        <f>IF(VLOOKUP(D180,'Physically Restrained'!$A$1:$W$352,14,FALSE) = "*","*",IF(VLOOKUP(D180,'Physically Restrained'!$A$1:$W$352,14,FALSE) = "---","---", VLOOKUP(D180,'Physically Restrained'!$A$1:$W$352,14,FALSE)/100))</f>
        <v>0</v>
      </c>
      <c r="N180" s="35">
        <f>IF(VLOOKUP(D180,'Physically Restrained'!$A$1:$W$352,16,FALSE) = "*","*",IF(VLOOKUP(D180,'Physically Restrained'!$A$1:$W$352,16,FALSE) = "---","---", VLOOKUP(D180,'Physically Restrained'!$A$1:$W$352,16,FALSE)/100))</f>
        <v>0</v>
      </c>
      <c r="O180" s="35">
        <f t="shared" si="91"/>
        <v>0</v>
      </c>
      <c r="P180" s="49" t="str">
        <f t="shared" si="84"/>
        <v>Y</v>
      </c>
      <c r="Q180" s="35">
        <f>IF(VLOOKUP(D180,'Falls with Major Injuries'!$A$1:$W$352,10,FALSE) = "*","*",IF(VLOOKUP(D180,'Falls with Major Injuries'!$A$1:$W$352,10,FALSE) = "---","---", VLOOKUP(D180,'Falls with Major Injuries'!$A$1:$W$352,10,FALSE)/100))</f>
        <v>9.2592999999999998E-3</v>
      </c>
      <c r="R180" s="35">
        <f>IF(VLOOKUP(D180,'Falls with Major Injuries'!$A$1:$W$352,12,FALSE) = "*","*",IF(VLOOKUP(D180,'Falls with Major Injuries'!$A$1:$W$352,12,FALSE) = "---","---", VLOOKUP(D180,'Falls with Major Injuries'!$A$1:$W$352,12,FALSE)/100))</f>
        <v>9.3457999999999996E-3</v>
      </c>
      <c r="S180" s="35">
        <f>IF(VLOOKUP(D180,'Falls with Major Injuries'!$A$1:$W$352,14,FALSE) = "*","*",IF(VLOOKUP(D180,'Falls with Major Injuries'!$A$1:$W$352,14,FALSE) = "---","---", VLOOKUP(D180,'Falls with Major Injuries'!$A$1:$W$352,14,FALSE)/100))</f>
        <v>1.88679E-2</v>
      </c>
      <c r="T180" s="35">
        <f>IF(VLOOKUP(D180,'Falls with Major Injuries'!$A$1:$W$352,16,FALSE) = "*","*",IF(VLOOKUP(D180,'Falls with Major Injuries'!$A$1:$W$352,16,FALSE) = "---","---", VLOOKUP(D180,'Falls with Major Injuries'!$A$1:$W$352,16,FALSE)/100))</f>
        <v>5.3571400000000005E-2</v>
      </c>
      <c r="U180" s="35">
        <f t="shared" si="92"/>
        <v>2.2761099999999999E-2</v>
      </c>
      <c r="V180" s="49" t="str">
        <f t="shared" si="85"/>
        <v>Y</v>
      </c>
      <c r="W180" s="35">
        <f>IF(VLOOKUP(D180,'Antipsychotic Meds'!$A$1:$W$352,10,FALSE) = "*","*",IF(VLOOKUP(D180,'Antipsychotic Meds'!$A$1:$W$352,10,FALSE) = "---","---", VLOOKUP(D180,'Antipsychotic Meds'!$A$1:$W$352,10,FALSE)/100))</f>
        <v>0.18627450000000001</v>
      </c>
      <c r="X180" s="35">
        <f>IF(VLOOKUP(D180,'Antipsychotic Meds'!$A$1:$W$352,12,FALSE) = "*","*",IF(VLOOKUP(D180,'Antipsychotic Meds'!$A$1:$W$352,12,FALSE) = "---","---", VLOOKUP(D180,'Antipsychotic Meds'!$A$1:$W$352,12,FALSE)/100))</f>
        <v>0.2156863</v>
      </c>
      <c r="Y180" s="35">
        <f>IF(VLOOKUP(D180,'Antipsychotic Meds'!$A$1:$W$352,14,FALSE) = "*","*",IF(VLOOKUP(D180,'Antipsychotic Meds'!$A$1:$W$352,14,FALSE) = "---","---", VLOOKUP(D180,'Antipsychotic Meds'!$A$1:$W$352,14,FALSE)/100))</f>
        <v>0.21</v>
      </c>
      <c r="Z180" s="35">
        <f>IF(VLOOKUP(D180,'Antipsychotic Meds'!$A$1:$W$352,16,FALSE) = "*","*",IF(VLOOKUP(D180,'Antipsychotic Meds'!$A$1:$W$352,16,FALSE) = "---","---", VLOOKUP(D180,'Antipsychotic Meds'!$A$1:$W$352,16,FALSE)/100))</f>
        <v>0.1698113</v>
      </c>
      <c r="AA180" s="35">
        <f t="shared" si="93"/>
        <v>0.19544302499999999</v>
      </c>
      <c r="AB180" s="49" t="str">
        <f t="shared" si="86"/>
        <v>N</v>
      </c>
      <c r="AC180" s="35">
        <f>IF(VLOOKUP(D180,'Pressure Ulcers'!$A$1:$W$352,10,FALSE) = "*","*",IF(VLOOKUP(D180,'Pressure Ulcers'!$A$1:$W$352,10,FALSE) = "---","---", VLOOKUP(D180,'Pressure Ulcers'!$A$1:$W$352,10,FALSE)/100))</f>
        <v>6.8627500000000008E-2</v>
      </c>
      <c r="AD180" s="35">
        <f>IF(VLOOKUP(D180,'Pressure Ulcers'!$A$1:$W$352,12,FALSE) = "*","*",IF(VLOOKUP(D180,'Pressure Ulcers'!$A$1:$W$352,12,FALSE) = "---","---", VLOOKUP(D180,'Pressure Ulcers'!$A$1:$W$352,12,FALSE)/100))</f>
        <v>7.2916700000000001E-2</v>
      </c>
      <c r="AE180" s="35">
        <f>IF(VLOOKUP(D180,'Pressure Ulcers'!$A$1:$W$352,14,FALSE) = "*","*",IF(VLOOKUP(D180,'Pressure Ulcers'!$A$1:$W$352,14,FALSE) = "---","---", VLOOKUP(D180,'Pressure Ulcers'!$A$1:$W$352,14,FALSE)/100))</f>
        <v>4.3478299999999998E-2</v>
      </c>
      <c r="AF180" s="35">
        <f>IF(VLOOKUP(D180,'Pressure Ulcers'!$A$1:$W$352,16,FALSE) = "*","*",IF(VLOOKUP(D180,'Pressure Ulcers'!$A$1:$W$352,16,FALSE) = "---","---", VLOOKUP(D180,'Pressure Ulcers'!$A$1:$W$352,16,FALSE)/100))</f>
        <v>8.5106399999999999E-2</v>
      </c>
      <c r="AG180" s="35">
        <f t="shared" si="94"/>
        <v>6.7532225000000001E-2</v>
      </c>
      <c r="AH180" s="49" t="str">
        <f t="shared" si="96"/>
        <v>Y</v>
      </c>
      <c r="AI180" s="35">
        <f>IF(VLOOKUP(D180,Influenza!$A$1:$W$352,10,FALSE) = "*","*",IF(VLOOKUP(D180,Influenza!$A$1:$W$352,10,FALSE) = "---","---", VLOOKUP(D180,Influenza!$A$1:$W$352,10,FALSE)/100))</f>
        <v>0.96116505000000008</v>
      </c>
      <c r="AJ180" s="35">
        <f>IF(VLOOKUP(D180,Influenza!$A$1:$W$352,12,FALSE) = "*","*",IF(VLOOKUP(D180,Influenza!$A$1:$W$352,12,FALSE) = "---","---", VLOOKUP(D180,Influenza!$A$1:$W$352,12,FALSE)/100))</f>
        <v>0.96116505000000008</v>
      </c>
      <c r="AK180" s="35">
        <f>IF(VLOOKUP(D180,Influenza!$A$1:$W$352,14,FALSE) = "*","*",IF(VLOOKUP(D180,Influenza!$A$1:$W$352,14,FALSE) = "---","---", VLOOKUP(D180,Influenza!$A$1:$W$352,14,FALSE)/100))</f>
        <v>0.99122806999999991</v>
      </c>
      <c r="AL180" s="35">
        <f>IF(VLOOKUP(D180,Influenza!$A$1:$W$352,16,FALSE) = "*","*",IF(VLOOKUP(D180,Influenza!$A$1:$W$352,16,FALSE) = "---","---", VLOOKUP(D180,Influenza!$A$1:$W$352,16,FALSE)/100))</f>
        <v>0.99122806999999991</v>
      </c>
      <c r="AM180" s="35">
        <f t="shared" si="95"/>
        <v>0.97619655999999999</v>
      </c>
      <c r="AN180" s="49" t="str">
        <f t="shared" si="88"/>
        <v>Y</v>
      </c>
      <c r="AO180" s="35">
        <f>IF(VLOOKUP(D180,'hospitalizations per 1000'!$A$1:$Q$352,10,FALSE) = "*","*",IF(VLOOKUP(D180,'hospitalizations per 1000'!$A$1:$Q$352,10,FALSE) = "---","---", VLOOKUP(D180,'hospitalizations per 1000'!$A$1:$Q$352,10,FALSE)/100))</f>
        <v>1.619545E-2</v>
      </c>
      <c r="AP180" s="43" t="str">
        <f t="shared" si="98"/>
        <v>N</v>
      </c>
      <c r="AQ180" s="50" t="s">
        <v>1570</v>
      </c>
      <c r="AR180" s="50">
        <v>0.94</v>
      </c>
      <c r="AS180" s="49" t="str">
        <f>IF(AR180="NS","NS",IF(AR180&gt;AR$1,"Y","N"))</f>
        <v>Y</v>
      </c>
      <c r="AT180" s="97" t="s">
        <v>1680</v>
      </c>
    </row>
    <row r="181" spans="1:46" x14ac:dyDescent="0.3">
      <c r="A181" s="19">
        <f t="shared" si="100"/>
        <v>176</v>
      </c>
      <c r="B181" s="52" t="s">
        <v>417</v>
      </c>
      <c r="C181" s="51"/>
      <c r="D181" s="56">
        <v>315375</v>
      </c>
      <c r="E181" s="71">
        <v>887242</v>
      </c>
      <c r="F181" s="54" t="s">
        <v>1557</v>
      </c>
      <c r="G181" s="54" t="e">
        <f>IF(COUNTIF(#REF!,"SFF Candidate")&gt;=1,"Y",
IF(COUNTIF(#REF!,"SFF")&gt;=1,"Y","N"))</f>
        <v>#REF!</v>
      </c>
      <c r="H181" s="48" t="e">
        <f>IF(OR(#REF!=1,#REF!= 1,#REF!=
1,#REF!= 1,#REF!=
1,#REF!= 1,#REF!=
1,#REF!= 1,#REF!=
1,#REF!= 1,#REF!=
1,#REF!= 1),"Y","N")</f>
        <v>#REF!</v>
      </c>
      <c r="I181" s="48" t="s">
        <v>662</v>
      </c>
      <c r="J181" s="54" t="s">
        <v>1570</v>
      </c>
      <c r="K181" s="35">
        <f>IF(VLOOKUP(D181,'Physically Restrained'!$A$1:$W$352,10,FALSE) = "*","*",IF(VLOOKUP(D181,'Physically Restrained'!$A$1:$W$352,10,FALSE) = "---","---", VLOOKUP(D181,'Physically Restrained'!$A$1:$W$352,10,FALSE)/100))</f>
        <v>0</v>
      </c>
      <c r="L181" s="35">
        <f>IF(VLOOKUP(D181,'Physically Restrained'!$A$1:$W$352,12,FALSE) = "*","*",IF(VLOOKUP(D181,'Physically Restrained'!$A$1:$W$352,12,FALSE) = "---","---", VLOOKUP(D181,'Physically Restrained'!$A$1:$W$352,12,FALSE)/100))</f>
        <v>0</v>
      </c>
      <c r="M181" s="35">
        <f>IF(VLOOKUP(D181,'Physically Restrained'!$A$1:$W$352,14,FALSE) = "*","*",IF(VLOOKUP(D181,'Physically Restrained'!$A$1:$W$352,14,FALSE) = "---","---", VLOOKUP(D181,'Physically Restrained'!$A$1:$W$352,14,FALSE)/100))</f>
        <v>0</v>
      </c>
      <c r="N181" s="35">
        <f>IF(VLOOKUP(D181,'Physically Restrained'!$A$1:$W$352,16,FALSE) = "*","*",IF(VLOOKUP(D181,'Physically Restrained'!$A$1:$W$352,16,FALSE) = "---","---", VLOOKUP(D181,'Physically Restrained'!$A$1:$W$352,16,FALSE)/100))</f>
        <v>0</v>
      </c>
      <c r="O181" s="35">
        <f t="shared" si="91"/>
        <v>0</v>
      </c>
      <c r="P181" s="49" t="str">
        <f t="shared" si="84"/>
        <v>Y</v>
      </c>
      <c r="Q181" s="35">
        <f>IF(VLOOKUP(D181,'Falls with Major Injuries'!$A$1:$W$352,10,FALSE) = "*","*",IF(VLOOKUP(D181,'Falls with Major Injuries'!$A$1:$W$352,10,FALSE) = "---","---", VLOOKUP(D181,'Falls with Major Injuries'!$A$1:$W$352,10,FALSE)/100))</f>
        <v>0</v>
      </c>
      <c r="R181" s="35">
        <f>IF(VLOOKUP(D181,'Falls with Major Injuries'!$A$1:$W$352,12,FALSE) = "*","*",IF(VLOOKUP(D181,'Falls with Major Injuries'!$A$1:$W$352,12,FALSE) = "---","---", VLOOKUP(D181,'Falls with Major Injuries'!$A$1:$W$352,12,FALSE)/100))</f>
        <v>0</v>
      </c>
      <c r="S181" s="35">
        <f>IF(VLOOKUP(D181,'Falls with Major Injuries'!$A$1:$W$352,14,FALSE) = "*","*",IF(VLOOKUP(D181,'Falls with Major Injuries'!$A$1:$W$352,14,FALSE) = "---","---", VLOOKUP(D181,'Falls with Major Injuries'!$A$1:$W$352,14,FALSE)/100))</f>
        <v>0</v>
      </c>
      <c r="T181" s="35">
        <f>IF(VLOOKUP(D181,'Falls with Major Injuries'!$A$1:$W$352,16,FALSE) = "*","*",IF(VLOOKUP(D181,'Falls with Major Injuries'!$A$1:$W$352,16,FALSE) = "---","---", VLOOKUP(D181,'Falls with Major Injuries'!$A$1:$W$352,16,FALSE)/100))</f>
        <v>0</v>
      </c>
      <c r="U181" s="35">
        <f t="shared" si="92"/>
        <v>0</v>
      </c>
      <c r="V181" s="49" t="str">
        <f t="shared" si="85"/>
        <v>Y</v>
      </c>
      <c r="W181" s="35">
        <f>IF(VLOOKUP(D181,'Antipsychotic Meds'!$A$1:$W$352,10,FALSE) = "*","*",IF(VLOOKUP(D181,'Antipsychotic Meds'!$A$1:$W$352,10,FALSE) = "---","---", VLOOKUP(D181,'Antipsychotic Meds'!$A$1:$W$352,10,FALSE)/100))</f>
        <v>0.1132075</v>
      </c>
      <c r="X181" s="35">
        <f>IF(VLOOKUP(D181,'Antipsychotic Meds'!$A$1:$W$352,12,FALSE) = "*","*",IF(VLOOKUP(D181,'Antipsychotic Meds'!$A$1:$W$352,12,FALSE) = "---","---", VLOOKUP(D181,'Antipsychotic Meds'!$A$1:$W$352,12,FALSE)/100))</f>
        <v>0.14285709999999999</v>
      </c>
      <c r="Y181" s="35">
        <f>IF(VLOOKUP(D181,'Antipsychotic Meds'!$A$1:$W$352,14,FALSE) = "*","*",IF(VLOOKUP(D181,'Antipsychotic Meds'!$A$1:$W$352,14,FALSE) = "---","---", VLOOKUP(D181,'Antipsychotic Meds'!$A$1:$W$352,14,FALSE)/100))</f>
        <v>0.15254239999999999</v>
      </c>
      <c r="Z181" s="35">
        <f>IF(VLOOKUP(D181,'Antipsychotic Meds'!$A$1:$W$352,16,FALSE) = "*","*",IF(VLOOKUP(D181,'Antipsychotic Meds'!$A$1:$W$352,16,FALSE) = "---","---", VLOOKUP(D181,'Antipsychotic Meds'!$A$1:$W$352,16,FALSE)/100))</f>
        <v>0.125</v>
      </c>
      <c r="AA181" s="35">
        <f t="shared" si="93"/>
        <v>0.13340174999999999</v>
      </c>
      <c r="AB181" s="49" t="str">
        <f t="shared" si="86"/>
        <v>N</v>
      </c>
      <c r="AC181" s="35">
        <f>IF(VLOOKUP(D181,'Pressure Ulcers'!$A$1:$W$352,10,FALSE) = "*","*",IF(VLOOKUP(D181,'Pressure Ulcers'!$A$1:$W$352,10,FALSE) = "---","---", VLOOKUP(D181,'Pressure Ulcers'!$A$1:$W$352,10,FALSE)/100))</f>
        <v>0.1052632</v>
      </c>
      <c r="AD181" s="35">
        <f>IF(VLOOKUP(D181,'Pressure Ulcers'!$A$1:$W$352,12,FALSE) = "*","*",IF(VLOOKUP(D181,'Pressure Ulcers'!$A$1:$W$352,12,FALSE) = "---","---", VLOOKUP(D181,'Pressure Ulcers'!$A$1:$W$352,12,FALSE)/100))</f>
        <v>7.3170700000000005E-2</v>
      </c>
      <c r="AE181" s="35">
        <f>IF(VLOOKUP(D181,'Pressure Ulcers'!$A$1:$W$352,14,FALSE) = "*","*",IF(VLOOKUP(D181,'Pressure Ulcers'!$A$1:$W$352,14,FALSE) = "---","---", VLOOKUP(D181,'Pressure Ulcers'!$A$1:$W$352,14,FALSE)/100))</f>
        <v>8.5106399999999999E-2</v>
      </c>
      <c r="AF181" s="35">
        <f>IF(VLOOKUP(D181,'Pressure Ulcers'!$A$1:$W$352,16,FALSE) = "*","*",IF(VLOOKUP(D181,'Pressure Ulcers'!$A$1:$W$352,16,FALSE) = "---","---", VLOOKUP(D181,'Pressure Ulcers'!$A$1:$W$352,16,FALSE)/100))</f>
        <v>0.10204079999999999</v>
      </c>
      <c r="AG181" s="35">
        <f t="shared" si="94"/>
        <v>9.1395274999999998E-2</v>
      </c>
      <c r="AH181" s="49" t="str">
        <f t="shared" si="96"/>
        <v>N</v>
      </c>
      <c r="AI181" s="35">
        <f>IF(VLOOKUP(D181,Influenza!$A$1:$W$352,10,FALSE) = "*","*",IF(VLOOKUP(D181,Influenza!$A$1:$W$352,10,FALSE) = "---","---", VLOOKUP(D181,Influenza!$A$1:$W$352,10,FALSE)/100))</f>
        <v>0.98076922999999994</v>
      </c>
      <c r="AJ181" s="35">
        <f>IF(VLOOKUP(D181,Influenza!$A$1:$W$352,12,FALSE) = "*","*",IF(VLOOKUP(D181,Influenza!$A$1:$W$352,12,FALSE) = "---","---", VLOOKUP(D181,Influenza!$A$1:$W$352,12,FALSE)/100))</f>
        <v>0.98076922999999994</v>
      </c>
      <c r="AK181" s="35">
        <f>IF(VLOOKUP(D181,Influenza!$A$1:$W$352,14,FALSE) = "*","*",IF(VLOOKUP(D181,Influenza!$A$1:$W$352,14,FALSE) = "---","---", VLOOKUP(D181,Influenza!$A$1:$W$352,14,FALSE)/100))</f>
        <v>0.98484848000000003</v>
      </c>
      <c r="AL181" s="35">
        <f>IF(VLOOKUP(D181,Influenza!$A$1:$W$352,16,FALSE) = "*","*",IF(VLOOKUP(D181,Influenza!$A$1:$W$352,16,FALSE) = "---","---", VLOOKUP(D181,Influenza!$A$1:$W$352,16,FALSE)/100))</f>
        <v>0.98484848000000003</v>
      </c>
      <c r="AM181" s="35">
        <f t="shared" si="95"/>
        <v>0.98280885500000004</v>
      </c>
      <c r="AN181" s="49" t="str">
        <f t="shared" si="88"/>
        <v>Y</v>
      </c>
      <c r="AO181" s="35" t="str">
        <f>IF(VLOOKUP(D181,'hospitalizations per 1000'!$A$1:$Q$352,10,FALSE) = "*","*",IF(VLOOKUP(D181,'hospitalizations per 1000'!$A$1:$Q$352,10,FALSE) = "---","---", VLOOKUP(D181,'hospitalizations per 1000'!$A$1:$Q$352,10,FALSE)/100))</f>
        <v>*</v>
      </c>
      <c r="AP181" s="43" t="s">
        <v>662</v>
      </c>
      <c r="AQ181" s="50" t="s">
        <v>1570</v>
      </c>
      <c r="AR181" s="50">
        <v>0.85499999999999998</v>
      </c>
      <c r="AS181" s="49" t="str">
        <f>IF(AR181="NS","NS",IF(AR181&gt;AR$1,"Y","N"))</f>
        <v>Y</v>
      </c>
      <c r="AT181" s="97">
        <f>COUNTIF($P181:$AS181,"=Y")</f>
        <v>4</v>
      </c>
    </row>
    <row r="182" spans="1:46" x14ac:dyDescent="0.3">
      <c r="A182" s="19">
        <f t="shared" si="100"/>
        <v>177</v>
      </c>
      <c r="B182" s="52" t="s">
        <v>418</v>
      </c>
      <c r="C182" s="51"/>
      <c r="D182" s="56">
        <v>315224</v>
      </c>
      <c r="E182" s="59" t="s">
        <v>59</v>
      </c>
      <c r="F182" s="54" t="s">
        <v>1557</v>
      </c>
      <c r="G182" s="54" t="e">
        <f>IF(COUNTIF(#REF!,"SFF Candidate")&gt;=1,"Y",
IF(COUNTIF(#REF!,"SFF")&gt;=1,"Y","N"))</f>
        <v>#REF!</v>
      </c>
      <c r="H182" s="48" t="e">
        <f>IF(OR(#REF!=1,#REF!= 1,#REF!=
1,#REF!= 1,#REF!=
1,#REF!= 1,#REF!=
1,#REF!= 1,#REF!=
1,#REF!= 1,#REF!=
1,#REF!= 1),"Y","N")</f>
        <v>#REF!</v>
      </c>
      <c r="I182" s="48" t="s">
        <v>662</v>
      </c>
      <c r="J182" s="54" t="s">
        <v>1571</v>
      </c>
      <c r="K182" s="35">
        <f>IF(VLOOKUP(D182,'Physically Restrained'!$A$1:$W$352,10,FALSE) = "*","*",IF(VLOOKUP(D182,'Physically Restrained'!$A$1:$W$352,10,FALSE) = "---","---", VLOOKUP(D182,'Physically Restrained'!$A$1:$W$352,10,FALSE)/100))</f>
        <v>0</v>
      </c>
      <c r="L182" s="35">
        <f>IF(VLOOKUP(D182,'Physically Restrained'!$A$1:$W$352,12,FALSE) = "*","*",IF(VLOOKUP(D182,'Physically Restrained'!$A$1:$W$352,12,FALSE) = "---","---", VLOOKUP(D182,'Physically Restrained'!$A$1:$W$352,12,FALSE)/100))</f>
        <v>0</v>
      </c>
      <c r="M182" s="35">
        <f>IF(VLOOKUP(D182,'Physically Restrained'!$A$1:$W$352,14,FALSE) = "*","*",IF(VLOOKUP(D182,'Physically Restrained'!$A$1:$W$352,14,FALSE) = "---","---", VLOOKUP(D182,'Physically Restrained'!$A$1:$W$352,14,FALSE)/100))</f>
        <v>0</v>
      </c>
      <c r="N182" s="35">
        <f>IF(VLOOKUP(D182,'Physically Restrained'!$A$1:$W$352,16,FALSE) = "*","*",IF(VLOOKUP(D182,'Physically Restrained'!$A$1:$W$352,16,FALSE) = "---","---", VLOOKUP(D182,'Physically Restrained'!$A$1:$W$352,16,FALSE)/100))</f>
        <v>0</v>
      </c>
      <c r="O182" s="35">
        <f t="shared" si="91"/>
        <v>0</v>
      </c>
      <c r="P182" s="49" t="str">
        <f t="shared" si="84"/>
        <v>Y</v>
      </c>
      <c r="Q182" s="35">
        <f>IF(VLOOKUP(D182,'Falls with Major Injuries'!$A$1:$W$352,10,FALSE) = "*","*",IF(VLOOKUP(D182,'Falls with Major Injuries'!$A$1:$W$352,10,FALSE) = "---","---", VLOOKUP(D182,'Falls with Major Injuries'!$A$1:$W$352,10,FALSE)/100))</f>
        <v>4.2253499999999999E-2</v>
      </c>
      <c r="R182" s="35">
        <f>IF(VLOOKUP(D182,'Falls with Major Injuries'!$A$1:$W$352,12,FALSE) = "*","*",IF(VLOOKUP(D182,'Falls with Major Injuries'!$A$1:$W$352,12,FALSE) = "---","---", VLOOKUP(D182,'Falls with Major Injuries'!$A$1:$W$352,12,FALSE)/100))</f>
        <v>2.5000000000000001E-2</v>
      </c>
      <c r="S182" s="35">
        <f>IF(VLOOKUP(D182,'Falls with Major Injuries'!$A$1:$W$352,14,FALSE) = "*","*",IF(VLOOKUP(D182,'Falls with Major Injuries'!$A$1:$W$352,14,FALSE) = "---","---", VLOOKUP(D182,'Falls with Major Injuries'!$A$1:$W$352,14,FALSE)/100))</f>
        <v>4.1666700000000001E-2</v>
      </c>
      <c r="T182" s="35">
        <f>IF(VLOOKUP(D182,'Falls with Major Injuries'!$A$1:$W$352,16,FALSE) = "*","*",IF(VLOOKUP(D182,'Falls with Major Injuries'!$A$1:$W$352,16,FALSE) = "---","---", VLOOKUP(D182,'Falls with Major Injuries'!$A$1:$W$352,16,FALSE)/100))</f>
        <v>4.5454499999999995E-2</v>
      </c>
      <c r="U182" s="35">
        <f t="shared" si="92"/>
        <v>3.8593674999999994E-2</v>
      </c>
      <c r="V182" s="49" t="str">
        <f t="shared" si="85"/>
        <v>N</v>
      </c>
      <c r="W182" s="35">
        <f>IF(VLOOKUP(D182,'Antipsychotic Meds'!$A$1:$W$352,10,FALSE) = "*","*",IF(VLOOKUP(D182,'Antipsychotic Meds'!$A$1:$W$352,10,FALSE) = "---","---", VLOOKUP(D182,'Antipsychotic Meds'!$A$1:$W$352,10,FALSE)/100))</f>
        <v>0.17391300000000001</v>
      </c>
      <c r="X182" s="35">
        <f>IF(VLOOKUP(D182,'Antipsychotic Meds'!$A$1:$W$352,12,FALSE) = "*","*",IF(VLOOKUP(D182,'Antipsychotic Meds'!$A$1:$W$352,12,FALSE) = "---","---", VLOOKUP(D182,'Antipsychotic Meds'!$A$1:$W$352,12,FALSE)/100))</f>
        <v>0.1973684</v>
      </c>
      <c r="Y182" s="35">
        <f>IF(VLOOKUP(D182,'Antipsychotic Meds'!$A$1:$W$352,14,FALSE) = "*","*",IF(VLOOKUP(D182,'Antipsychotic Meds'!$A$1:$W$352,14,FALSE) = "---","---", VLOOKUP(D182,'Antipsychotic Meds'!$A$1:$W$352,14,FALSE)/100))</f>
        <v>0.14492749999999999</v>
      </c>
      <c r="Z182" s="35">
        <f>IF(VLOOKUP(D182,'Antipsychotic Meds'!$A$1:$W$352,16,FALSE) = "*","*",IF(VLOOKUP(D182,'Antipsychotic Meds'!$A$1:$W$352,16,FALSE) = "---","---", VLOOKUP(D182,'Antipsychotic Meds'!$A$1:$W$352,16,FALSE)/100))</f>
        <v>0.1311475</v>
      </c>
      <c r="AA182" s="35">
        <f t="shared" si="93"/>
        <v>0.16183909999999999</v>
      </c>
      <c r="AB182" s="49" t="str">
        <f t="shared" si="86"/>
        <v>N</v>
      </c>
      <c r="AC182" s="35">
        <f>IF(VLOOKUP(D182,'Pressure Ulcers'!$A$1:$W$352,10,FALSE) = "*","*",IF(VLOOKUP(D182,'Pressure Ulcers'!$A$1:$W$352,10,FALSE) = "---","---", VLOOKUP(D182,'Pressure Ulcers'!$A$1:$W$352,10,FALSE)/100))</f>
        <v>9.7560999999999995E-2</v>
      </c>
      <c r="AD182" s="35">
        <f>IF(VLOOKUP(D182,'Pressure Ulcers'!$A$1:$W$352,12,FALSE) = "*","*",IF(VLOOKUP(D182,'Pressure Ulcers'!$A$1:$W$352,12,FALSE) = "---","---", VLOOKUP(D182,'Pressure Ulcers'!$A$1:$W$352,12,FALSE)/100))</f>
        <v>0.11764709999999999</v>
      </c>
      <c r="AE182" s="35">
        <f>IF(VLOOKUP(D182,'Pressure Ulcers'!$A$1:$W$352,14,FALSE) = "*","*",IF(VLOOKUP(D182,'Pressure Ulcers'!$A$1:$W$352,14,FALSE) = "---","---", VLOOKUP(D182,'Pressure Ulcers'!$A$1:$W$352,14,FALSE)/100))</f>
        <v>0.12820510000000002</v>
      </c>
      <c r="AF182" s="35">
        <f>IF(VLOOKUP(D182,'Pressure Ulcers'!$A$1:$W$352,16,FALSE) = "*","*",IF(VLOOKUP(D182,'Pressure Ulcers'!$A$1:$W$352,16,FALSE) = "---","---", VLOOKUP(D182,'Pressure Ulcers'!$A$1:$W$352,16,FALSE)/100))</f>
        <v>8.1081100000000003E-2</v>
      </c>
      <c r="AG182" s="35">
        <f t="shared" si="94"/>
        <v>0.106123575</v>
      </c>
      <c r="AH182" s="49" t="str">
        <f t="shared" si="96"/>
        <v>N</v>
      </c>
      <c r="AI182" s="35">
        <f>IF(VLOOKUP(D182,Influenza!$A$1:$W$352,10,FALSE) = "*","*",IF(VLOOKUP(D182,Influenza!$A$1:$W$352,10,FALSE) = "---","---", VLOOKUP(D182,Influenza!$A$1:$W$352,10,FALSE)/100))</f>
        <v>0.98684210999999999</v>
      </c>
      <c r="AJ182" s="35">
        <f>IF(VLOOKUP(D182,Influenza!$A$1:$W$352,12,FALSE) = "*","*",IF(VLOOKUP(D182,Influenza!$A$1:$W$352,12,FALSE) = "---","---", VLOOKUP(D182,Influenza!$A$1:$W$352,12,FALSE)/100))</f>
        <v>0.98684210999999999</v>
      </c>
      <c r="AK182" s="35">
        <f>IF(VLOOKUP(D182,Influenza!$A$1:$W$352,14,FALSE) = "*","*",IF(VLOOKUP(D182,Influenza!$A$1:$W$352,14,FALSE) = "---","---", VLOOKUP(D182,Influenza!$A$1:$W$352,14,FALSE)/100))</f>
        <v>0.97468354000000001</v>
      </c>
      <c r="AL182" s="35">
        <f>IF(VLOOKUP(D182,Influenza!$A$1:$W$352,16,FALSE) = "*","*",IF(VLOOKUP(D182,Influenza!$A$1:$W$352,16,FALSE) = "---","---", VLOOKUP(D182,Influenza!$A$1:$W$352,16,FALSE)/100))</f>
        <v>0.97468354000000001</v>
      </c>
      <c r="AM182" s="35">
        <f t="shared" si="95"/>
        <v>0.980762825</v>
      </c>
      <c r="AN182" s="49" t="str">
        <f t="shared" si="88"/>
        <v>Y</v>
      </c>
      <c r="AO182" s="35">
        <f>IF(VLOOKUP(D182,'hospitalizations per 1000'!$A$1:$Q$352,10,FALSE) = "*","*",IF(VLOOKUP(D182,'hospitalizations per 1000'!$A$1:$Q$352,10,FALSE) = "---","---", VLOOKUP(D182,'hospitalizations per 1000'!$A$1:$Q$352,10,FALSE)/100))</f>
        <v>1.2204090000000001E-2</v>
      </c>
      <c r="AP182" s="43" t="str">
        <f>IF(AO182="*","*",IF(AO182="---","---",IF(AO182&lt;AO$1,"Y","N")))</f>
        <v>Y</v>
      </c>
      <c r="AQ182" s="50" t="s">
        <v>1570</v>
      </c>
      <c r="AR182" s="50">
        <v>0.82499999999999996</v>
      </c>
      <c r="AS182" s="49" t="str">
        <f>IF(AR182="NS","NS",IF(AR182&gt;AR$1,"Y","N"))</f>
        <v>Y</v>
      </c>
      <c r="AT182" s="97" t="s">
        <v>1680</v>
      </c>
    </row>
    <row r="183" spans="1:46" x14ac:dyDescent="0.3">
      <c r="A183" s="19">
        <f t="shared" si="100"/>
        <v>178</v>
      </c>
      <c r="B183" s="52" t="s">
        <v>419</v>
      </c>
      <c r="C183" s="51"/>
      <c r="D183" s="56">
        <v>315327</v>
      </c>
      <c r="E183" s="59" t="s">
        <v>420</v>
      </c>
      <c r="F183" s="54" t="s">
        <v>1557</v>
      </c>
      <c r="G183" s="54" t="e">
        <f>IF(COUNTIF(#REF!,"SFF Candidate")&gt;=1,"Y",
IF(COUNTIF(#REF!,"SFF")&gt;=1,"Y","N"))</f>
        <v>#REF!</v>
      </c>
      <c r="H183" s="48" t="e">
        <f>IF(OR(#REF!=1,#REF!= 1,#REF!=
1,#REF!= 1,#REF!=
1,#REF!= 1,#REF!=
1,#REF!= 1,#REF!=
1,#REF!= 1,#REF!=
1,#REF!= 1),"Y","N")</f>
        <v>#REF!</v>
      </c>
      <c r="I183" s="48" t="s">
        <v>662</v>
      </c>
      <c r="J183" s="54" t="s">
        <v>1570</v>
      </c>
      <c r="K183" s="35">
        <f>IF(VLOOKUP(D183,'Physically Restrained'!$A$1:$W$352,10,FALSE) = "*","*",IF(VLOOKUP(D183,'Physically Restrained'!$A$1:$W$352,10,FALSE) = "---","---", VLOOKUP(D183,'Physically Restrained'!$A$1:$W$352,10,FALSE)/100))</f>
        <v>0</v>
      </c>
      <c r="L183" s="35">
        <f>IF(VLOOKUP(D183,'Physically Restrained'!$A$1:$W$352,12,FALSE) = "*","*",IF(VLOOKUP(D183,'Physically Restrained'!$A$1:$W$352,12,FALSE) = "---","---", VLOOKUP(D183,'Physically Restrained'!$A$1:$W$352,12,FALSE)/100))</f>
        <v>0</v>
      </c>
      <c r="M183" s="35">
        <f>IF(VLOOKUP(D183,'Physically Restrained'!$A$1:$W$352,14,FALSE) = "*","*",IF(VLOOKUP(D183,'Physically Restrained'!$A$1:$W$352,14,FALSE) = "---","---", VLOOKUP(D183,'Physically Restrained'!$A$1:$W$352,14,FALSE)/100))</f>
        <v>0</v>
      </c>
      <c r="N183" s="35">
        <f>IF(VLOOKUP(D183,'Physically Restrained'!$A$1:$W$352,16,FALSE) = "*","*",IF(VLOOKUP(D183,'Physically Restrained'!$A$1:$W$352,16,FALSE) = "---","---", VLOOKUP(D183,'Physically Restrained'!$A$1:$W$352,16,FALSE)/100))</f>
        <v>0</v>
      </c>
      <c r="O183" s="35">
        <f t="shared" si="91"/>
        <v>0</v>
      </c>
      <c r="P183" s="49" t="str">
        <f t="shared" si="84"/>
        <v>Y</v>
      </c>
      <c r="Q183" s="35">
        <f>IF(VLOOKUP(D183,'Falls with Major Injuries'!$A$1:$W$352,10,FALSE) = "*","*",IF(VLOOKUP(D183,'Falls with Major Injuries'!$A$1:$W$352,10,FALSE) = "---","---", VLOOKUP(D183,'Falls with Major Injuries'!$A$1:$W$352,10,FALSE)/100))</f>
        <v>2.0833300000000003E-2</v>
      </c>
      <c r="R183" s="35">
        <f>IF(VLOOKUP(D183,'Falls with Major Injuries'!$A$1:$W$352,12,FALSE) = "*","*",IF(VLOOKUP(D183,'Falls with Major Injuries'!$A$1:$W$352,12,FALSE) = "---","---", VLOOKUP(D183,'Falls with Major Injuries'!$A$1:$W$352,12,FALSE)/100))</f>
        <v>3.125E-2</v>
      </c>
      <c r="S183" s="35">
        <f>IF(VLOOKUP(D183,'Falls with Major Injuries'!$A$1:$W$352,14,FALSE) = "*","*",IF(VLOOKUP(D183,'Falls with Major Injuries'!$A$1:$W$352,14,FALSE) = "---","---", VLOOKUP(D183,'Falls with Major Injuries'!$A$1:$W$352,14,FALSE)/100))</f>
        <v>2.1739099999999997E-2</v>
      </c>
      <c r="T183" s="35">
        <f>IF(VLOOKUP(D183,'Falls with Major Injuries'!$A$1:$W$352,16,FALSE) = "*","*",IF(VLOOKUP(D183,'Falls with Major Injuries'!$A$1:$W$352,16,FALSE) = "---","---", VLOOKUP(D183,'Falls with Major Injuries'!$A$1:$W$352,16,FALSE)/100))</f>
        <v>2.12766E-2</v>
      </c>
      <c r="U183" s="35">
        <f t="shared" si="92"/>
        <v>2.3774749999999997E-2</v>
      </c>
      <c r="V183" s="49" t="str">
        <f t="shared" si="85"/>
        <v>Y</v>
      </c>
      <c r="W183" s="35">
        <f>IF(VLOOKUP(D183,'Antipsychotic Meds'!$A$1:$W$352,10,FALSE) = "*","*",IF(VLOOKUP(D183,'Antipsychotic Meds'!$A$1:$W$352,10,FALSE) = "---","---", VLOOKUP(D183,'Antipsychotic Meds'!$A$1:$W$352,10,FALSE)/100))</f>
        <v>4.4776100000000006E-2</v>
      </c>
      <c r="X183" s="35">
        <f>IF(VLOOKUP(D183,'Antipsychotic Meds'!$A$1:$W$352,12,FALSE) = "*","*",IF(VLOOKUP(D183,'Antipsychotic Meds'!$A$1:$W$352,12,FALSE) = "---","---", VLOOKUP(D183,'Antipsychotic Meds'!$A$1:$W$352,12,FALSE)/100))</f>
        <v>3.0303E-2</v>
      </c>
      <c r="Y183" s="35">
        <f>IF(VLOOKUP(D183,'Antipsychotic Meds'!$A$1:$W$352,14,FALSE) = "*","*",IF(VLOOKUP(D183,'Antipsychotic Meds'!$A$1:$W$352,14,FALSE) = "---","---", VLOOKUP(D183,'Antipsychotic Meds'!$A$1:$W$352,14,FALSE)/100))</f>
        <v>1.6393399999999999E-2</v>
      </c>
      <c r="Z183" s="35">
        <f>IF(VLOOKUP(D183,'Antipsychotic Meds'!$A$1:$W$352,16,FALSE) = "*","*",IF(VLOOKUP(D183,'Antipsychotic Meds'!$A$1:$W$352,16,FALSE) = "---","---", VLOOKUP(D183,'Antipsychotic Meds'!$A$1:$W$352,16,FALSE)/100))</f>
        <v>0</v>
      </c>
      <c r="AA183" s="35">
        <f t="shared" si="93"/>
        <v>2.2868125000000003E-2</v>
      </c>
      <c r="AB183" s="49" t="str">
        <f t="shared" si="86"/>
        <v>Y</v>
      </c>
      <c r="AC183" s="35">
        <f>IF(VLOOKUP(D183,'Pressure Ulcers'!$A$1:$W$352,10,FALSE) = "*","*",IF(VLOOKUP(D183,'Pressure Ulcers'!$A$1:$W$352,10,FALSE) = "---","---", VLOOKUP(D183,'Pressure Ulcers'!$A$1:$W$352,10,FALSE)/100))</f>
        <v>0.17142859999999999</v>
      </c>
      <c r="AD183" s="35">
        <f>IF(VLOOKUP(D183,'Pressure Ulcers'!$A$1:$W$352,12,FALSE) = "*","*",IF(VLOOKUP(D183,'Pressure Ulcers'!$A$1:$W$352,12,FALSE) = "---","---", VLOOKUP(D183,'Pressure Ulcers'!$A$1:$W$352,12,FALSE)/100))</f>
        <v>0.17948720000000001</v>
      </c>
      <c r="AE183" s="35">
        <f>IF(VLOOKUP(D183,'Pressure Ulcers'!$A$1:$W$352,14,FALSE) = "*","*",IF(VLOOKUP(D183,'Pressure Ulcers'!$A$1:$W$352,14,FALSE) = "---","---", VLOOKUP(D183,'Pressure Ulcers'!$A$1:$W$352,14,FALSE)/100))</f>
        <v>9.0909099999999993E-2</v>
      </c>
      <c r="AF183" s="35">
        <f>IF(VLOOKUP(D183,'Pressure Ulcers'!$A$1:$W$352,16,FALSE) = "*","*",IF(VLOOKUP(D183,'Pressure Ulcers'!$A$1:$W$352,16,FALSE) = "---","---", VLOOKUP(D183,'Pressure Ulcers'!$A$1:$W$352,16,FALSE)/100))</f>
        <v>7.1428599999999995E-2</v>
      </c>
      <c r="AG183" s="35">
        <f t="shared" si="94"/>
        <v>0.12831337499999998</v>
      </c>
      <c r="AH183" s="49" t="str">
        <f t="shared" si="96"/>
        <v>N</v>
      </c>
      <c r="AI183" s="35">
        <f>IF(VLOOKUP(D183,Influenza!$A$1:$W$352,10,FALSE) = "*","*",IF(VLOOKUP(D183,Influenza!$A$1:$W$352,10,FALSE) = "---","---", VLOOKUP(D183,Influenza!$A$1:$W$352,10,FALSE)/100))</f>
        <v>0.98969072000000002</v>
      </c>
      <c r="AJ183" s="35">
        <f>IF(VLOOKUP(D183,Influenza!$A$1:$W$352,12,FALSE) = "*","*",IF(VLOOKUP(D183,Influenza!$A$1:$W$352,12,FALSE) = "---","---", VLOOKUP(D183,Influenza!$A$1:$W$352,12,FALSE)/100))</f>
        <v>0.98969072000000002</v>
      </c>
      <c r="AK183" s="35">
        <f>IF(VLOOKUP(D183,Influenza!$A$1:$W$352,14,FALSE) = "*","*",IF(VLOOKUP(D183,Influenza!$A$1:$W$352,14,FALSE) = "---","---", VLOOKUP(D183,Influenza!$A$1:$W$352,14,FALSE)/100))</f>
        <v>1</v>
      </c>
      <c r="AL183" s="35">
        <f>IF(VLOOKUP(D183,Influenza!$A$1:$W$352,16,FALSE) = "*","*",IF(VLOOKUP(D183,Influenza!$A$1:$W$352,16,FALSE) = "---","---", VLOOKUP(D183,Influenza!$A$1:$W$352,16,FALSE)/100))</f>
        <v>1</v>
      </c>
      <c r="AM183" s="35">
        <f t="shared" si="95"/>
        <v>0.99484536000000001</v>
      </c>
      <c r="AN183" s="49" t="str">
        <f t="shared" si="88"/>
        <v>Y</v>
      </c>
      <c r="AO183" s="35">
        <f>IF(VLOOKUP(D183,'hospitalizations per 1000'!$A$1:$Q$352,10,FALSE) = "*","*",IF(VLOOKUP(D183,'hospitalizations per 1000'!$A$1:$Q$352,10,FALSE) = "---","---", VLOOKUP(D183,'hospitalizations per 1000'!$A$1:$Q$352,10,FALSE)/100))</f>
        <v>1.9432430000000001E-2</v>
      </c>
      <c r="AP183" s="43" t="str">
        <f>IF(AO183="*","*",IF(AO183="---","---",IF(AO183&lt;AO$1,"Y","N")))</f>
        <v>N</v>
      </c>
      <c r="AQ183" s="50" t="s">
        <v>1570</v>
      </c>
      <c r="AR183" s="50">
        <v>0.89999999999999991</v>
      </c>
      <c r="AS183" s="49" t="str">
        <f>IF(AR183="NS","NS",IF(AR183&gt;AR$1,"Y","N"))</f>
        <v>Y</v>
      </c>
      <c r="AT183" s="97">
        <f>COUNTIF($P183:$AS183,"=Y")</f>
        <v>5</v>
      </c>
    </row>
    <row r="184" spans="1:46" x14ac:dyDescent="0.3">
      <c r="A184" s="78">
        <v>176</v>
      </c>
      <c r="B184" s="79" t="s">
        <v>1638</v>
      </c>
      <c r="C184" s="80"/>
      <c r="D184" s="81">
        <v>315161</v>
      </c>
      <c r="E184" s="70">
        <v>4498101</v>
      </c>
      <c r="F184" s="54" t="s">
        <v>662</v>
      </c>
      <c r="G184" s="54" t="e">
        <f>IF(COUNTIF(#REF!,"SFF Candidate")&gt;=1,"Y",
IF(COUNTIF(#REF!,"SFF")&gt;=1,"Y","N"))</f>
        <v>#REF!</v>
      </c>
      <c r="H184" s="48" t="e">
        <f>IF(OR(#REF!=1,#REF!= 1,#REF!=
1,#REF!= 1,#REF!=
1,#REF!= 1,#REF!=
1,#REF!= 1,#REF!=
1,#REF!= 1,#REF!=
1,#REF!= 1),"Y","N")</f>
        <v>#REF!</v>
      </c>
      <c r="I184" s="48" t="s">
        <v>662</v>
      </c>
      <c r="J184" s="54" t="s">
        <v>1571</v>
      </c>
      <c r="K184" s="35">
        <v>0</v>
      </c>
      <c r="L184" s="35" t="s">
        <v>1573</v>
      </c>
      <c r="M184" s="35" t="s">
        <v>1573</v>
      </c>
      <c r="N184" s="35" t="s">
        <v>1573</v>
      </c>
      <c r="O184" s="35">
        <v>0</v>
      </c>
      <c r="P184" s="49" t="s">
        <v>1557</v>
      </c>
      <c r="Q184" s="35">
        <v>0.05</v>
      </c>
      <c r="R184" s="35" t="s">
        <v>1573</v>
      </c>
      <c r="S184" s="35" t="s">
        <v>1573</v>
      </c>
      <c r="T184" s="35" t="s">
        <v>1573</v>
      </c>
      <c r="U184" s="35">
        <v>0.05</v>
      </c>
      <c r="V184" s="49" t="s">
        <v>662</v>
      </c>
      <c r="W184" s="35">
        <v>0.1</v>
      </c>
      <c r="X184" s="35" t="s">
        <v>1573</v>
      </c>
      <c r="Y184" s="35" t="s">
        <v>1573</v>
      </c>
      <c r="Z184" s="35" t="s">
        <v>1573</v>
      </c>
      <c r="AA184" s="35">
        <v>0.1</v>
      </c>
      <c r="AB184" s="49" t="s">
        <v>1557</v>
      </c>
      <c r="AC184" s="35" t="s">
        <v>667</v>
      </c>
      <c r="AD184" s="35" t="s">
        <v>1573</v>
      </c>
      <c r="AE184" s="35" t="s">
        <v>1573</v>
      </c>
      <c r="AF184" s="35" t="s">
        <v>1573</v>
      </c>
      <c r="AG184" s="35" t="s">
        <v>667</v>
      </c>
      <c r="AH184" s="49" t="s">
        <v>662</v>
      </c>
      <c r="AI184" s="35">
        <v>1</v>
      </c>
      <c r="AJ184" s="35" t="s">
        <v>1573</v>
      </c>
      <c r="AK184" s="35" t="s">
        <v>1573</v>
      </c>
      <c r="AL184" s="35" t="s">
        <v>1573</v>
      </c>
      <c r="AM184" s="35">
        <v>1</v>
      </c>
      <c r="AN184" s="49" t="s">
        <v>662</v>
      </c>
      <c r="AO184" s="35">
        <v>2.0899999999999998E-2</v>
      </c>
      <c r="AP184" s="43" t="s">
        <v>662</v>
      </c>
      <c r="AQ184" s="50" t="s">
        <v>1571</v>
      </c>
      <c r="AR184" s="50" t="s">
        <v>1573</v>
      </c>
      <c r="AS184" s="49" t="s">
        <v>662</v>
      </c>
      <c r="AT184" s="97" t="s">
        <v>1680</v>
      </c>
    </row>
    <row r="185" spans="1:46" ht="28.8" x14ac:dyDescent="0.3">
      <c r="A185" s="19">
        <f t="shared" ref="A185:A216" si="101">ROW()-5</f>
        <v>180</v>
      </c>
      <c r="B185" s="52" t="s">
        <v>1596</v>
      </c>
      <c r="C185" s="51"/>
      <c r="D185" s="56">
        <v>315336</v>
      </c>
      <c r="E185" s="59" t="s">
        <v>60</v>
      </c>
      <c r="F185" s="54" t="s">
        <v>1557</v>
      </c>
      <c r="G185" s="54" t="e">
        <f>IF(COUNTIF(#REF!,"SFF Candidate")&gt;=1,"Y",
IF(COUNTIF(#REF!,"SFF")&gt;=1,"Y","N"))</f>
        <v>#REF!</v>
      </c>
      <c r="H185" s="48" t="e">
        <f>IF(OR(#REF!=1,#REF!= 1,#REF!=
1,#REF!= 1,#REF!=
1,#REF!= 1,#REF!=
1,#REF!= 1,#REF!=
1,#REF!= 1,#REF!=
1,#REF!= 1),"Y","N")</f>
        <v>#REF!</v>
      </c>
      <c r="I185" s="48" t="s">
        <v>662</v>
      </c>
      <c r="J185" s="54" t="s">
        <v>1570</v>
      </c>
      <c r="K185" s="35">
        <f>IF(VLOOKUP(D185,'Physically Restrained'!$A$1:$W$352,10,FALSE) = "*","*",IF(VLOOKUP(D185,'Physically Restrained'!$A$1:$W$352,10,FALSE) = "---","---", VLOOKUP(D185,'Physically Restrained'!$A$1:$W$352,10,FALSE)/100))</f>
        <v>0</v>
      </c>
      <c r="L185" s="35">
        <f>IF(VLOOKUP(D185,'Physically Restrained'!$A$1:$W$352,12,FALSE) = "*","*",IF(VLOOKUP(D185,'Physically Restrained'!$A$1:$W$352,12,FALSE) = "---","---", VLOOKUP(D185,'Physically Restrained'!$A$1:$W$352,12,FALSE)/100))</f>
        <v>0</v>
      </c>
      <c r="M185" s="35">
        <f>IF(VLOOKUP(D185,'Physically Restrained'!$A$1:$W$352,14,FALSE) = "*","*",IF(VLOOKUP(D185,'Physically Restrained'!$A$1:$W$352,14,FALSE) = "---","---", VLOOKUP(D185,'Physically Restrained'!$A$1:$W$352,14,FALSE)/100))</f>
        <v>0</v>
      </c>
      <c r="N185" s="35">
        <f>IF(VLOOKUP(D185,'Physically Restrained'!$A$1:$W$352,16,FALSE) = "*","*",IF(VLOOKUP(D185,'Physically Restrained'!$A$1:$W$352,16,FALSE) = "---","---", VLOOKUP(D185,'Physically Restrained'!$A$1:$W$352,16,FALSE)/100))</f>
        <v>0</v>
      </c>
      <c r="O185" s="35">
        <f t="shared" ref="O185:O216" si="102">IF(COUNTIF(K185:N185,"---")&gt;=1,"---",IF(COUNTIF(K185:N185,"*")=4,"*",AVERAGE(K185:N185)))</f>
        <v>0</v>
      </c>
      <c r="P185" s="49" t="str">
        <f t="shared" ref="P185:P216" si="103">IF(O185="*","*",IF(O185="---","---",IF(O185&lt;O$1,"Y","N")))</f>
        <v>Y</v>
      </c>
      <c r="Q185" s="35">
        <f>IF(VLOOKUP(D185,'Falls with Major Injuries'!$A$1:$W$352,10,FALSE) = "*","*",IF(VLOOKUP(D185,'Falls with Major Injuries'!$A$1:$W$352,10,FALSE) = "---","---", VLOOKUP(D185,'Falls with Major Injuries'!$A$1:$W$352,10,FALSE)/100))</f>
        <v>3.2786900000000001E-2</v>
      </c>
      <c r="R185" s="35">
        <f>IF(VLOOKUP(D185,'Falls with Major Injuries'!$A$1:$W$352,12,FALSE) = "*","*",IF(VLOOKUP(D185,'Falls with Major Injuries'!$A$1:$W$352,12,FALSE) = "---","---", VLOOKUP(D185,'Falls with Major Injuries'!$A$1:$W$352,12,FALSE)/100))</f>
        <v>1.7543899999999998E-2</v>
      </c>
      <c r="S185" s="35">
        <f>IF(VLOOKUP(D185,'Falls with Major Injuries'!$A$1:$W$352,14,FALSE) = "*","*",IF(VLOOKUP(D185,'Falls with Major Injuries'!$A$1:$W$352,14,FALSE) = "---","---", VLOOKUP(D185,'Falls with Major Injuries'!$A$1:$W$352,14,FALSE)/100))</f>
        <v>1.6129000000000001E-2</v>
      </c>
      <c r="T185" s="35">
        <f>IF(VLOOKUP(D185,'Falls with Major Injuries'!$A$1:$W$352,16,FALSE) = "*","*",IF(VLOOKUP(D185,'Falls with Major Injuries'!$A$1:$W$352,16,FALSE) = "---","---", VLOOKUP(D185,'Falls with Major Injuries'!$A$1:$W$352,16,FALSE)/100))</f>
        <v>0</v>
      </c>
      <c r="U185" s="35">
        <f t="shared" ref="U185:U216" si="104">IF(COUNTIF(Q185:T185,"---")&gt;=1,"---",IF(COUNTIF(Q185:T185,"*")=4,"*",AVERAGE(Q185:T185)))</f>
        <v>1.661495E-2</v>
      </c>
      <c r="V185" s="49" t="str">
        <f t="shared" ref="V185:V216" si="105">IF(U185="*","*",IF(U185="---","---",IF(U185&lt;U$1,"Y","N")))</f>
        <v>Y</v>
      </c>
      <c r="W185" s="35">
        <f>IF(VLOOKUP(D185,'Antipsychotic Meds'!$A$1:$W$352,10,FALSE) = "*","*",IF(VLOOKUP(D185,'Antipsychotic Meds'!$A$1:$W$352,10,FALSE) = "---","---", VLOOKUP(D185,'Antipsychotic Meds'!$A$1:$W$352,10,FALSE)/100))</f>
        <v>0</v>
      </c>
      <c r="X185" s="35">
        <f>IF(VLOOKUP(D185,'Antipsychotic Meds'!$A$1:$W$352,12,FALSE) = "*","*",IF(VLOOKUP(D185,'Antipsychotic Meds'!$A$1:$W$352,12,FALSE) = "---","---", VLOOKUP(D185,'Antipsychotic Meds'!$A$1:$W$352,12,FALSE)/100))</f>
        <v>0</v>
      </c>
      <c r="Y185" s="35">
        <f>IF(VLOOKUP(D185,'Antipsychotic Meds'!$A$1:$W$352,14,FALSE) = "*","*",IF(VLOOKUP(D185,'Antipsychotic Meds'!$A$1:$W$352,14,FALSE) = "---","---", VLOOKUP(D185,'Antipsychotic Meds'!$A$1:$W$352,14,FALSE)/100))</f>
        <v>0</v>
      </c>
      <c r="Z185" s="35">
        <f>IF(VLOOKUP(D185,'Antipsychotic Meds'!$A$1:$W$352,16,FALSE) = "*","*",IF(VLOOKUP(D185,'Antipsychotic Meds'!$A$1:$W$352,16,FALSE) = "---","---", VLOOKUP(D185,'Antipsychotic Meds'!$A$1:$W$352,16,FALSE)/100))</f>
        <v>0</v>
      </c>
      <c r="AA185" s="35">
        <f t="shared" ref="AA185:AA216" si="106">IF(COUNTIF(W185:Z185,"---")&gt;=1,"---",IF(COUNTIF(W185:Z185,"*")=4,"*",AVERAGE(W185:Z185)))</f>
        <v>0</v>
      </c>
      <c r="AB185" s="49" t="str">
        <f t="shared" ref="AB185:AB216" si="107">IF(AA185="*","*",IF(AA185="---","---",IF(AA185&lt;AA$1,"Y","N")))</f>
        <v>Y</v>
      </c>
      <c r="AC185" s="35">
        <f>IF(VLOOKUP(D185,'Pressure Ulcers'!$A$1:$W$352,10,FALSE) = "*","*",IF(VLOOKUP(D185,'Pressure Ulcers'!$A$1:$W$352,10,FALSE) = "---","---", VLOOKUP(D185,'Pressure Ulcers'!$A$1:$W$352,10,FALSE)/100))</f>
        <v>0.04</v>
      </c>
      <c r="AD185" s="35">
        <f>IF(VLOOKUP(D185,'Pressure Ulcers'!$A$1:$W$352,12,FALSE) = "*","*",IF(VLOOKUP(D185,'Pressure Ulcers'!$A$1:$W$352,12,FALSE) = "---","---", VLOOKUP(D185,'Pressure Ulcers'!$A$1:$W$352,12,FALSE)/100))</f>
        <v>2.1739099999999997E-2</v>
      </c>
      <c r="AE185" s="35">
        <f>IF(VLOOKUP(D185,'Pressure Ulcers'!$A$1:$W$352,14,FALSE) = "*","*",IF(VLOOKUP(D185,'Pressure Ulcers'!$A$1:$W$352,14,FALSE) = "---","---", VLOOKUP(D185,'Pressure Ulcers'!$A$1:$W$352,14,FALSE)/100))</f>
        <v>6.5217400000000009E-2</v>
      </c>
      <c r="AF185" s="35">
        <f>IF(VLOOKUP(D185,'Pressure Ulcers'!$A$1:$W$352,16,FALSE) = "*","*",IF(VLOOKUP(D185,'Pressure Ulcers'!$A$1:$W$352,16,FALSE) = "---","---", VLOOKUP(D185,'Pressure Ulcers'!$A$1:$W$352,16,FALSE)/100))</f>
        <v>4.1666700000000001E-2</v>
      </c>
      <c r="AG185" s="35">
        <f t="shared" ref="AG185:AG216" si="108">IF(COUNTIF(AC185:AF185,"---")&gt;=1,"---",IF(COUNTIF(AC185:AF185,"*")=4,"*",AVERAGE(AC185:AF185)))</f>
        <v>4.21558E-2</v>
      </c>
      <c r="AH185" s="49" t="str">
        <f t="shared" ref="AH185:AH216" si="109">IF(AG185="*","*",IF(AG185="---","---",IF(AG185&lt;AG$1,"Y","N")))</f>
        <v>Y</v>
      </c>
      <c r="AI185" s="35">
        <f>IF(VLOOKUP(D185,Influenza!$A$1:$W$352,10,FALSE) = "*","*",IF(VLOOKUP(D185,Influenza!$A$1:$W$352,10,FALSE) = "---","---", VLOOKUP(D185,Influenza!$A$1:$W$352,10,FALSE)/100))</f>
        <v>1</v>
      </c>
      <c r="AJ185" s="35">
        <f>IF(VLOOKUP(D185,Influenza!$A$1:$W$352,12,FALSE) = "*","*",IF(VLOOKUP(D185,Influenza!$A$1:$W$352,12,FALSE) = "---","---", VLOOKUP(D185,Influenza!$A$1:$W$352,12,FALSE)/100))</f>
        <v>1</v>
      </c>
      <c r="AK185" s="35">
        <f>IF(VLOOKUP(D185,Influenza!$A$1:$W$352,14,FALSE) = "*","*",IF(VLOOKUP(D185,Influenza!$A$1:$W$352,14,FALSE) = "---","---", VLOOKUP(D185,Influenza!$A$1:$W$352,14,FALSE)/100))</f>
        <v>1</v>
      </c>
      <c r="AL185" s="35">
        <f>IF(VLOOKUP(D185,Influenza!$A$1:$W$352,16,FALSE) = "*","*",IF(VLOOKUP(D185,Influenza!$A$1:$W$352,16,FALSE) = "---","---", VLOOKUP(D185,Influenza!$A$1:$W$352,16,FALSE)/100))</f>
        <v>1</v>
      </c>
      <c r="AM185" s="35">
        <f t="shared" ref="AM185:AM216" si="110">IF(COUNTIF(AI185:AL185,"---")&gt;=1,"---",IF(COUNTIF(AI185:AL185,"*")=4,"*",AVERAGE(AI185:AL185)))</f>
        <v>1</v>
      </c>
      <c r="AN185" s="49" t="str">
        <f t="shared" ref="AN185:AN216" si="111">IF(AM185="*","*",IF(AM185="---","---",IF(AM185&gt;AM$1,"Y","N")))</f>
        <v>Y</v>
      </c>
      <c r="AO185" s="35">
        <f>IF(VLOOKUP(D185,'hospitalizations per 1000'!$A$1:$Q$352,10,FALSE) = "*","*",IF(VLOOKUP(D185,'hospitalizations per 1000'!$A$1:$Q$352,10,FALSE) = "---","---", VLOOKUP(D185,'hospitalizations per 1000'!$A$1:$Q$352,10,FALSE)/100))</f>
        <v>1.6448540000000001E-2</v>
      </c>
      <c r="AP185" s="43" t="str">
        <f t="shared" ref="AP185:AP210" si="112">IF(AO185="*","*",IF(AO185="---","---",IF(AO185&lt;AO$1,"Y","N")))</f>
        <v>N</v>
      </c>
      <c r="AQ185" s="50" t="s">
        <v>1570</v>
      </c>
      <c r="AR185" s="50">
        <v>0.93500000000000005</v>
      </c>
      <c r="AS185" s="49" t="str">
        <f>IF(AR185="NS","NS",IF(AR185&gt;AR$1,"Y","N"))</f>
        <v>Y</v>
      </c>
      <c r="AT185" s="97">
        <f>COUNTIF($P185:$AS185,"=Y")</f>
        <v>6</v>
      </c>
    </row>
    <row r="186" spans="1:46" x14ac:dyDescent="0.3">
      <c r="A186" s="19">
        <f t="shared" si="101"/>
        <v>181</v>
      </c>
      <c r="B186" s="52" t="s">
        <v>422</v>
      </c>
      <c r="C186" s="51"/>
      <c r="D186" s="56">
        <v>315177</v>
      </c>
      <c r="E186" s="59" t="s">
        <v>61</v>
      </c>
      <c r="F186" s="54" t="s">
        <v>1557</v>
      </c>
      <c r="G186" s="54" t="e">
        <f>IF(COUNTIF(#REF!,"SFF Candidate")&gt;=1,"Y",
IF(COUNTIF(#REF!,"SFF")&gt;=1,"Y","N"))</f>
        <v>#REF!</v>
      </c>
      <c r="H186" s="48" t="e">
        <f>IF(OR(#REF!=1,#REF!= 1,#REF!=
1,#REF!= 1,#REF!=
1,#REF!= 1,#REF!=
1,#REF!= 1,#REF!=
1,#REF!= 1,#REF!=
1,#REF!= 1),"Y","N")</f>
        <v>#REF!</v>
      </c>
      <c r="I186" s="48" t="s">
        <v>662</v>
      </c>
      <c r="J186" s="54" t="s">
        <v>1570</v>
      </c>
      <c r="K186" s="35">
        <f>IF(VLOOKUP(D186,'Physically Restrained'!$A$1:$W$352,10,FALSE) = "*","*",IF(VLOOKUP(D186,'Physically Restrained'!$A$1:$W$352,10,FALSE) = "---","---", VLOOKUP(D186,'Physically Restrained'!$A$1:$W$352,10,FALSE)/100))</f>
        <v>0</v>
      </c>
      <c r="L186" s="35">
        <f>IF(VLOOKUP(D186,'Physically Restrained'!$A$1:$W$352,12,FALSE) = "*","*",IF(VLOOKUP(D186,'Physically Restrained'!$A$1:$W$352,12,FALSE) = "---","---", VLOOKUP(D186,'Physically Restrained'!$A$1:$W$352,12,FALSE)/100))</f>
        <v>0</v>
      </c>
      <c r="M186" s="35">
        <f>IF(VLOOKUP(D186,'Physically Restrained'!$A$1:$W$352,14,FALSE) = "*","*",IF(VLOOKUP(D186,'Physically Restrained'!$A$1:$W$352,14,FALSE) = "---","---", VLOOKUP(D186,'Physically Restrained'!$A$1:$W$352,14,FALSE)/100))</f>
        <v>0</v>
      </c>
      <c r="N186" s="35">
        <f>IF(VLOOKUP(D186,'Physically Restrained'!$A$1:$W$352,16,FALSE) = "*","*",IF(VLOOKUP(D186,'Physically Restrained'!$A$1:$W$352,16,FALSE) = "---","---", VLOOKUP(D186,'Physically Restrained'!$A$1:$W$352,16,FALSE)/100))</f>
        <v>0</v>
      </c>
      <c r="O186" s="35">
        <f t="shared" si="102"/>
        <v>0</v>
      </c>
      <c r="P186" s="49" t="str">
        <f t="shared" si="103"/>
        <v>Y</v>
      </c>
      <c r="Q186" s="35">
        <f>IF(VLOOKUP(D186,'Falls with Major Injuries'!$A$1:$W$352,10,FALSE) = "*","*",IF(VLOOKUP(D186,'Falls with Major Injuries'!$A$1:$W$352,10,FALSE) = "---","---", VLOOKUP(D186,'Falls with Major Injuries'!$A$1:$W$352,10,FALSE)/100))</f>
        <v>2.5210099999999999E-2</v>
      </c>
      <c r="R186" s="35">
        <f>IF(VLOOKUP(D186,'Falls with Major Injuries'!$A$1:$W$352,12,FALSE) = "*","*",IF(VLOOKUP(D186,'Falls with Major Injuries'!$A$1:$W$352,12,FALSE) = "---","---", VLOOKUP(D186,'Falls with Major Injuries'!$A$1:$W$352,12,FALSE)/100))</f>
        <v>3.1745999999999996E-2</v>
      </c>
      <c r="S186" s="35">
        <f>IF(VLOOKUP(D186,'Falls with Major Injuries'!$A$1:$W$352,14,FALSE) = "*","*",IF(VLOOKUP(D186,'Falls with Major Injuries'!$A$1:$W$352,14,FALSE) = "---","---", VLOOKUP(D186,'Falls with Major Injuries'!$A$1:$W$352,14,FALSE)/100))</f>
        <v>0.04</v>
      </c>
      <c r="T186" s="35">
        <f>IF(VLOOKUP(D186,'Falls with Major Injuries'!$A$1:$W$352,16,FALSE) = "*","*",IF(VLOOKUP(D186,'Falls with Major Injuries'!$A$1:$W$352,16,FALSE) = "---","---", VLOOKUP(D186,'Falls with Major Injuries'!$A$1:$W$352,16,FALSE)/100))</f>
        <v>2.9411800000000002E-2</v>
      </c>
      <c r="U186" s="35">
        <f t="shared" si="104"/>
        <v>3.1591974999999994E-2</v>
      </c>
      <c r="V186" s="49" t="str">
        <f t="shared" si="105"/>
        <v>N</v>
      </c>
      <c r="W186" s="35">
        <f>IF(VLOOKUP(D186,'Antipsychotic Meds'!$A$1:$W$352,10,FALSE) = "*","*",IF(VLOOKUP(D186,'Antipsychotic Meds'!$A$1:$W$352,10,FALSE) = "---","---", VLOOKUP(D186,'Antipsychotic Meds'!$A$1:$W$352,10,FALSE)/100))</f>
        <v>1.13636E-2</v>
      </c>
      <c r="X186" s="35">
        <f>IF(VLOOKUP(D186,'Antipsychotic Meds'!$A$1:$W$352,12,FALSE) = "*","*",IF(VLOOKUP(D186,'Antipsychotic Meds'!$A$1:$W$352,12,FALSE) = "---","---", VLOOKUP(D186,'Antipsychotic Meds'!$A$1:$W$352,12,FALSE)/100))</f>
        <v>2.0833300000000003E-2</v>
      </c>
      <c r="Y186" s="35">
        <f>IF(VLOOKUP(D186,'Antipsychotic Meds'!$A$1:$W$352,14,FALSE) = "*","*",IF(VLOOKUP(D186,'Antipsychotic Meds'!$A$1:$W$352,14,FALSE) = "---","---", VLOOKUP(D186,'Antipsychotic Meds'!$A$1:$W$352,14,FALSE)/100))</f>
        <v>5.2631600000000001E-2</v>
      </c>
      <c r="Z186" s="35">
        <f>IF(VLOOKUP(D186,'Antipsychotic Meds'!$A$1:$W$352,16,FALSE) = "*","*",IF(VLOOKUP(D186,'Antipsychotic Meds'!$A$1:$W$352,16,FALSE) = "---","---", VLOOKUP(D186,'Antipsychotic Meds'!$A$1:$W$352,16,FALSE)/100))</f>
        <v>7.0000000000000007E-2</v>
      </c>
      <c r="AA186" s="35">
        <f t="shared" si="106"/>
        <v>3.8707125000000002E-2</v>
      </c>
      <c r="AB186" s="49" t="str">
        <f t="shared" si="107"/>
        <v>Y</v>
      </c>
      <c r="AC186" s="35">
        <f>IF(VLOOKUP(D186,'Pressure Ulcers'!$A$1:$W$352,10,FALSE) = "*","*",IF(VLOOKUP(D186,'Pressure Ulcers'!$A$1:$W$352,10,FALSE) = "---","---", VLOOKUP(D186,'Pressure Ulcers'!$A$1:$W$352,10,FALSE)/100))</f>
        <v>8.4745799999999996E-2</v>
      </c>
      <c r="AD186" s="35">
        <f>IF(VLOOKUP(D186,'Pressure Ulcers'!$A$1:$W$352,12,FALSE) = "*","*",IF(VLOOKUP(D186,'Pressure Ulcers'!$A$1:$W$352,12,FALSE) = "---","---", VLOOKUP(D186,'Pressure Ulcers'!$A$1:$W$352,12,FALSE)/100))</f>
        <v>4.8387099999999995E-2</v>
      </c>
      <c r="AE186" s="35">
        <f>IF(VLOOKUP(D186,'Pressure Ulcers'!$A$1:$W$352,14,FALSE) = "*","*",IF(VLOOKUP(D186,'Pressure Ulcers'!$A$1:$W$352,14,FALSE) = "---","---", VLOOKUP(D186,'Pressure Ulcers'!$A$1:$W$352,14,FALSE)/100))</f>
        <v>4.6875E-2</v>
      </c>
      <c r="AF186" s="35">
        <f>IF(VLOOKUP(D186,'Pressure Ulcers'!$A$1:$W$352,16,FALSE) = "*","*",IF(VLOOKUP(D186,'Pressure Ulcers'!$A$1:$W$352,16,FALSE) = "---","---", VLOOKUP(D186,'Pressure Ulcers'!$A$1:$W$352,16,FALSE)/100))</f>
        <v>4.4776100000000006E-2</v>
      </c>
      <c r="AG186" s="35">
        <f t="shared" si="108"/>
        <v>5.6196000000000003E-2</v>
      </c>
      <c r="AH186" s="49" t="str">
        <f t="shared" si="109"/>
        <v>Y</v>
      </c>
      <c r="AI186" s="35">
        <f>IF(VLOOKUP(D186,Influenza!$A$1:$W$352,10,FALSE) = "*","*",IF(VLOOKUP(D186,Influenza!$A$1:$W$352,10,FALSE) = "---","---", VLOOKUP(D186,Influenza!$A$1:$W$352,10,FALSE)/100))</f>
        <v>0.97478992000000009</v>
      </c>
      <c r="AJ186" s="35">
        <f>IF(VLOOKUP(D186,Influenza!$A$1:$W$352,12,FALSE) = "*","*",IF(VLOOKUP(D186,Influenza!$A$1:$W$352,12,FALSE) = "---","---", VLOOKUP(D186,Influenza!$A$1:$W$352,12,FALSE)/100))</f>
        <v>0.97478992000000009</v>
      </c>
      <c r="AK186" s="35">
        <f>IF(VLOOKUP(D186,Influenza!$A$1:$W$352,14,FALSE) = "*","*",IF(VLOOKUP(D186,Influenza!$A$1:$W$352,14,FALSE) = "---","---", VLOOKUP(D186,Influenza!$A$1:$W$352,14,FALSE)/100))</f>
        <v>0.97744361000000002</v>
      </c>
      <c r="AL186" s="35">
        <f>IF(VLOOKUP(D186,Influenza!$A$1:$W$352,16,FALSE) = "*","*",IF(VLOOKUP(D186,Influenza!$A$1:$W$352,16,FALSE) = "---","---", VLOOKUP(D186,Influenza!$A$1:$W$352,16,FALSE)/100))</f>
        <v>0.97744361000000002</v>
      </c>
      <c r="AM186" s="35">
        <f t="shared" si="110"/>
        <v>0.976116765</v>
      </c>
      <c r="AN186" s="49" t="str">
        <f t="shared" si="111"/>
        <v>Y</v>
      </c>
      <c r="AO186" s="35">
        <f>IF(VLOOKUP(D186,'hospitalizations per 1000'!$A$1:$Q$352,10,FALSE) = "*","*",IF(VLOOKUP(D186,'hospitalizations per 1000'!$A$1:$Q$352,10,FALSE) = "---","---", VLOOKUP(D186,'hospitalizations per 1000'!$A$1:$Q$352,10,FALSE)/100))</f>
        <v>1.9206520000000001E-2</v>
      </c>
      <c r="AP186" s="43" t="str">
        <f t="shared" si="112"/>
        <v>N</v>
      </c>
      <c r="AQ186" s="50" t="s">
        <v>1570</v>
      </c>
      <c r="AR186" s="50">
        <v>0.91500000000000004</v>
      </c>
      <c r="AS186" s="49" t="str">
        <f>IF(AR186="NS","NS",IF(AR186&gt;AR$1,"Y","N"))</f>
        <v>Y</v>
      </c>
      <c r="AT186" s="97">
        <f>COUNTIF($P186:$AS186,"=Y")</f>
        <v>5</v>
      </c>
    </row>
    <row r="187" spans="1:46" x14ac:dyDescent="0.3">
      <c r="A187" s="19">
        <f t="shared" si="101"/>
        <v>182</v>
      </c>
      <c r="B187" s="52" t="s">
        <v>423</v>
      </c>
      <c r="C187" s="51"/>
      <c r="D187" s="56">
        <v>315058</v>
      </c>
      <c r="E187" s="59" t="s">
        <v>62</v>
      </c>
      <c r="F187" s="54" t="s">
        <v>1557</v>
      </c>
      <c r="G187" s="54" t="e">
        <f>IF(COUNTIF(#REF!,"SFF Candidate")&gt;=1,"Y",
IF(COUNTIF(#REF!,"SFF")&gt;=1,"Y","N"))</f>
        <v>#REF!</v>
      </c>
      <c r="H187" s="48" t="e">
        <f>IF(OR(#REF!=1,#REF!= 1,#REF!=
1,#REF!= 1,#REF!=
1,#REF!= 1,#REF!=
1,#REF!= 1,#REF!=
1,#REF!= 1,#REF!=
1,#REF!= 1),"Y","N")</f>
        <v>#REF!</v>
      </c>
      <c r="I187" s="48" t="s">
        <v>662</v>
      </c>
      <c r="J187" s="54" t="s">
        <v>1570</v>
      </c>
      <c r="K187" s="35">
        <f>IF(VLOOKUP(D187,'Physically Restrained'!$A$1:$W$352,10,FALSE) = "*","*",IF(VLOOKUP(D187,'Physically Restrained'!$A$1:$W$352,10,FALSE) = "---","---", VLOOKUP(D187,'Physically Restrained'!$A$1:$W$352,10,FALSE)/100))</f>
        <v>0</v>
      </c>
      <c r="L187" s="35">
        <f>IF(VLOOKUP(D187,'Physically Restrained'!$A$1:$W$352,12,FALSE) = "*","*",IF(VLOOKUP(D187,'Physically Restrained'!$A$1:$W$352,12,FALSE) = "---","---", VLOOKUP(D187,'Physically Restrained'!$A$1:$W$352,12,FALSE)/100))</f>
        <v>0</v>
      </c>
      <c r="M187" s="35">
        <f>IF(VLOOKUP(D187,'Physically Restrained'!$A$1:$W$352,14,FALSE) = "*","*",IF(VLOOKUP(D187,'Physically Restrained'!$A$1:$W$352,14,FALSE) = "---","---", VLOOKUP(D187,'Physically Restrained'!$A$1:$W$352,14,FALSE)/100))</f>
        <v>0</v>
      </c>
      <c r="N187" s="35">
        <f>IF(VLOOKUP(D187,'Physically Restrained'!$A$1:$W$352,16,FALSE) = "*","*",IF(VLOOKUP(D187,'Physically Restrained'!$A$1:$W$352,16,FALSE) = "---","---", VLOOKUP(D187,'Physically Restrained'!$A$1:$W$352,16,FALSE)/100))</f>
        <v>0</v>
      </c>
      <c r="O187" s="35">
        <f t="shared" si="102"/>
        <v>0</v>
      </c>
      <c r="P187" s="49" t="str">
        <f t="shared" si="103"/>
        <v>Y</v>
      </c>
      <c r="Q187" s="35">
        <f>IF(VLOOKUP(D187,'Falls with Major Injuries'!$A$1:$W$352,10,FALSE) = "*","*",IF(VLOOKUP(D187,'Falls with Major Injuries'!$A$1:$W$352,10,FALSE) = "---","---", VLOOKUP(D187,'Falls with Major Injuries'!$A$1:$W$352,10,FALSE)/100))</f>
        <v>1.9607799999999998E-2</v>
      </c>
      <c r="R187" s="35">
        <f>IF(VLOOKUP(D187,'Falls with Major Injuries'!$A$1:$W$352,12,FALSE) = "*","*",IF(VLOOKUP(D187,'Falls with Major Injuries'!$A$1:$W$352,12,FALSE) = "---","---", VLOOKUP(D187,'Falls with Major Injuries'!$A$1:$W$352,12,FALSE)/100))</f>
        <v>9.0909099999999993E-2</v>
      </c>
      <c r="S187" s="35">
        <f>IF(VLOOKUP(D187,'Falls with Major Injuries'!$A$1:$W$352,14,FALSE) = "*","*",IF(VLOOKUP(D187,'Falls with Major Injuries'!$A$1:$W$352,14,FALSE) = "---","---", VLOOKUP(D187,'Falls with Major Injuries'!$A$1:$W$352,14,FALSE)/100))</f>
        <v>8.4745799999999996E-2</v>
      </c>
      <c r="T187" s="35">
        <f>IF(VLOOKUP(D187,'Falls with Major Injuries'!$A$1:$W$352,16,FALSE) = "*","*",IF(VLOOKUP(D187,'Falls with Major Injuries'!$A$1:$W$352,16,FALSE) = "---","---", VLOOKUP(D187,'Falls with Major Injuries'!$A$1:$W$352,16,FALSE)/100))</f>
        <v>7.0175399999999999E-2</v>
      </c>
      <c r="U187" s="35">
        <f t="shared" si="104"/>
        <v>6.6359525000000003E-2</v>
      </c>
      <c r="V187" s="49" t="str">
        <f t="shared" si="105"/>
        <v>N</v>
      </c>
      <c r="W187" s="35">
        <f>IF(VLOOKUP(D187,'Antipsychotic Meds'!$A$1:$W$352,10,FALSE) = "*","*",IF(VLOOKUP(D187,'Antipsychotic Meds'!$A$1:$W$352,10,FALSE) = "---","---", VLOOKUP(D187,'Antipsychotic Meds'!$A$1:$W$352,10,FALSE)/100))</f>
        <v>0.14634150000000001</v>
      </c>
      <c r="X187" s="35">
        <f>IF(VLOOKUP(D187,'Antipsychotic Meds'!$A$1:$W$352,12,FALSE) = "*","*",IF(VLOOKUP(D187,'Antipsychotic Meds'!$A$1:$W$352,12,FALSE) = "---","---", VLOOKUP(D187,'Antipsychotic Meds'!$A$1:$W$352,12,FALSE)/100))</f>
        <v>0.17777779999999999</v>
      </c>
      <c r="Y187" s="35">
        <f>IF(VLOOKUP(D187,'Antipsychotic Meds'!$A$1:$W$352,14,FALSE) = "*","*",IF(VLOOKUP(D187,'Antipsychotic Meds'!$A$1:$W$352,14,FALSE) = "---","---", VLOOKUP(D187,'Antipsychotic Meds'!$A$1:$W$352,14,FALSE)/100))</f>
        <v>0.20408159999999997</v>
      </c>
      <c r="Z187" s="35">
        <f>IF(VLOOKUP(D187,'Antipsychotic Meds'!$A$1:$W$352,16,FALSE) = "*","*",IF(VLOOKUP(D187,'Antipsychotic Meds'!$A$1:$W$352,16,FALSE) = "---","---", VLOOKUP(D187,'Antipsychotic Meds'!$A$1:$W$352,16,FALSE)/100))</f>
        <v>0.1458333</v>
      </c>
      <c r="AA187" s="35">
        <f t="shared" si="106"/>
        <v>0.16850854999999998</v>
      </c>
      <c r="AB187" s="49" t="str">
        <f t="shared" si="107"/>
        <v>N</v>
      </c>
      <c r="AC187" s="35">
        <f>IF(VLOOKUP(D187,'Pressure Ulcers'!$A$1:$W$352,10,FALSE) = "*","*",IF(VLOOKUP(D187,'Pressure Ulcers'!$A$1:$W$352,10,FALSE) = "---","---", VLOOKUP(D187,'Pressure Ulcers'!$A$1:$W$352,10,FALSE)/100))</f>
        <v>0</v>
      </c>
      <c r="AD187" s="35">
        <f>IF(VLOOKUP(D187,'Pressure Ulcers'!$A$1:$W$352,12,FALSE) = "*","*",IF(VLOOKUP(D187,'Pressure Ulcers'!$A$1:$W$352,12,FALSE) = "---","---", VLOOKUP(D187,'Pressure Ulcers'!$A$1:$W$352,12,FALSE)/100))</f>
        <v>2.7777799999999998E-2</v>
      </c>
      <c r="AE187" s="35">
        <f>IF(VLOOKUP(D187,'Pressure Ulcers'!$A$1:$W$352,14,FALSE) = "*","*",IF(VLOOKUP(D187,'Pressure Ulcers'!$A$1:$W$352,14,FALSE) = "---","---", VLOOKUP(D187,'Pressure Ulcers'!$A$1:$W$352,14,FALSE)/100))</f>
        <v>5.8823500000000001E-2</v>
      </c>
      <c r="AF187" s="35">
        <f>IF(VLOOKUP(D187,'Pressure Ulcers'!$A$1:$W$352,16,FALSE) = "*","*",IF(VLOOKUP(D187,'Pressure Ulcers'!$A$1:$W$352,16,FALSE) = "---","---", VLOOKUP(D187,'Pressure Ulcers'!$A$1:$W$352,16,FALSE)/100))</f>
        <v>0.1219512</v>
      </c>
      <c r="AG187" s="35">
        <f t="shared" si="108"/>
        <v>5.2138124999999994E-2</v>
      </c>
      <c r="AH187" s="49" t="str">
        <f t="shared" si="109"/>
        <v>Y</v>
      </c>
      <c r="AI187" s="35">
        <f>IF(VLOOKUP(D187,Influenza!$A$1:$W$352,10,FALSE) = "*","*",IF(VLOOKUP(D187,Influenza!$A$1:$W$352,10,FALSE) = "---","---", VLOOKUP(D187,Influenza!$A$1:$W$352,10,FALSE)/100))</f>
        <v>1</v>
      </c>
      <c r="AJ187" s="35">
        <f>IF(VLOOKUP(D187,Influenza!$A$1:$W$352,12,FALSE) = "*","*",IF(VLOOKUP(D187,Influenza!$A$1:$W$352,12,FALSE) = "---","---", VLOOKUP(D187,Influenza!$A$1:$W$352,12,FALSE)/100))</f>
        <v>1</v>
      </c>
      <c r="AK187" s="35">
        <f>IF(VLOOKUP(D187,Influenza!$A$1:$W$352,14,FALSE) = "*","*",IF(VLOOKUP(D187,Influenza!$A$1:$W$352,14,FALSE) = "---","---", VLOOKUP(D187,Influenza!$A$1:$W$352,14,FALSE)/100))</f>
        <v>0.96774193999999991</v>
      </c>
      <c r="AL187" s="35">
        <f>IF(VLOOKUP(D187,Influenza!$A$1:$W$352,16,FALSE) = "*","*",IF(VLOOKUP(D187,Influenza!$A$1:$W$352,16,FALSE) = "---","---", VLOOKUP(D187,Influenza!$A$1:$W$352,16,FALSE)/100))</f>
        <v>0.96774193999999991</v>
      </c>
      <c r="AM187" s="35">
        <f t="shared" si="110"/>
        <v>0.9838709699999999</v>
      </c>
      <c r="AN187" s="49" t="str">
        <f t="shared" si="111"/>
        <v>Y</v>
      </c>
      <c r="AO187" s="35">
        <f>IF(VLOOKUP(D187,'hospitalizations per 1000'!$A$1:$Q$352,10,FALSE) = "*","*",IF(VLOOKUP(D187,'hospitalizations per 1000'!$A$1:$Q$352,10,FALSE) = "---","---", VLOOKUP(D187,'hospitalizations per 1000'!$A$1:$Q$352,10,FALSE)/100))</f>
        <v>1.6655369999999999E-2</v>
      </c>
      <c r="AP187" s="43" t="str">
        <f t="shared" si="112"/>
        <v>N</v>
      </c>
      <c r="AQ187" s="50" t="s">
        <v>1571</v>
      </c>
      <c r="AR187" s="50" t="s">
        <v>1573</v>
      </c>
      <c r="AS187" s="49" t="s">
        <v>662</v>
      </c>
      <c r="AT187" s="97">
        <f>COUNTIF($P187:$AS187,"=Y")</f>
        <v>3</v>
      </c>
    </row>
    <row r="188" spans="1:46" x14ac:dyDescent="0.3">
      <c r="A188" s="19">
        <f t="shared" si="101"/>
        <v>183</v>
      </c>
      <c r="B188" s="52" t="s">
        <v>424</v>
      </c>
      <c r="C188" s="51"/>
      <c r="D188" s="56">
        <v>315416</v>
      </c>
      <c r="E188" s="59" t="s">
        <v>63</v>
      </c>
      <c r="F188" s="54" t="s">
        <v>662</v>
      </c>
      <c r="G188" s="54" t="e">
        <f>IF(COUNTIF(#REF!,"SFF Candidate")&gt;=1,"Y",
IF(COUNTIF(#REF!,"SFF")&gt;=1,"Y","N"))</f>
        <v>#REF!</v>
      </c>
      <c r="H188" s="48" t="e">
        <f>IF(OR(#REF!=1,#REF!= 1,#REF!=
1,#REF!= 1,#REF!=
1,#REF!= 1,#REF!=
1,#REF!= 1,#REF!=
1,#REF!= 1,#REF!=
1,#REF!= 1),"Y","N")</f>
        <v>#REF!</v>
      </c>
      <c r="I188" s="48" t="s">
        <v>662</v>
      </c>
      <c r="J188" s="54" t="s">
        <v>1571</v>
      </c>
      <c r="K188" s="35">
        <f>IF(VLOOKUP(D188,'Physically Restrained'!$A$1:$W$352,10,FALSE) = "*","*",IF(VLOOKUP(D188,'Physically Restrained'!$A$1:$W$352,10,FALSE) = "---","---", VLOOKUP(D188,'Physically Restrained'!$A$1:$W$352,10,FALSE)/100))</f>
        <v>0</v>
      </c>
      <c r="L188" s="35">
        <f>IF(VLOOKUP(D188,'Physically Restrained'!$A$1:$W$352,12,FALSE) = "*","*",IF(VLOOKUP(D188,'Physically Restrained'!$A$1:$W$352,12,FALSE) = "---","---", VLOOKUP(D188,'Physically Restrained'!$A$1:$W$352,12,FALSE)/100))</f>
        <v>0</v>
      </c>
      <c r="M188" s="35">
        <f>IF(VLOOKUP(D188,'Physically Restrained'!$A$1:$W$352,14,FALSE) = "*","*",IF(VLOOKUP(D188,'Physically Restrained'!$A$1:$W$352,14,FALSE) = "---","---", VLOOKUP(D188,'Physically Restrained'!$A$1:$W$352,14,FALSE)/100))</f>
        <v>0</v>
      </c>
      <c r="N188" s="35">
        <f>IF(VLOOKUP(D188,'Physically Restrained'!$A$1:$W$352,16,FALSE) = "*","*",IF(VLOOKUP(D188,'Physically Restrained'!$A$1:$W$352,16,FALSE) = "---","---", VLOOKUP(D188,'Physically Restrained'!$A$1:$W$352,16,FALSE)/100))</f>
        <v>0</v>
      </c>
      <c r="O188" s="35">
        <f t="shared" si="102"/>
        <v>0</v>
      </c>
      <c r="P188" s="49" t="str">
        <f t="shared" si="103"/>
        <v>Y</v>
      </c>
      <c r="Q188" s="35">
        <f>IF(VLOOKUP(D188,'Falls with Major Injuries'!$A$1:$W$352,10,FALSE) = "*","*",IF(VLOOKUP(D188,'Falls with Major Injuries'!$A$1:$W$352,10,FALSE) = "---","---", VLOOKUP(D188,'Falls with Major Injuries'!$A$1:$W$352,10,FALSE)/100))</f>
        <v>5.4054100000000001E-2</v>
      </c>
      <c r="R188" s="35">
        <f>IF(VLOOKUP(D188,'Falls with Major Injuries'!$A$1:$W$352,12,FALSE) = "*","*",IF(VLOOKUP(D188,'Falls with Major Injuries'!$A$1:$W$352,12,FALSE) = "---","---", VLOOKUP(D188,'Falls with Major Injuries'!$A$1:$W$352,12,FALSE)/100))</f>
        <v>3.3333300000000003E-2</v>
      </c>
      <c r="S188" s="35">
        <f>IF(VLOOKUP(D188,'Falls with Major Injuries'!$A$1:$W$352,14,FALSE) = "*","*",IF(VLOOKUP(D188,'Falls with Major Injuries'!$A$1:$W$352,14,FALSE) = "---","---", VLOOKUP(D188,'Falls with Major Injuries'!$A$1:$W$352,14,FALSE)/100))</f>
        <v>9.0909099999999993E-2</v>
      </c>
      <c r="T188" s="35">
        <f>IF(VLOOKUP(D188,'Falls with Major Injuries'!$A$1:$W$352,16,FALSE) = "*","*",IF(VLOOKUP(D188,'Falls with Major Injuries'!$A$1:$W$352,16,FALSE) = "---","---", VLOOKUP(D188,'Falls with Major Injuries'!$A$1:$W$352,16,FALSE)/100))</f>
        <v>0.11764709999999999</v>
      </c>
      <c r="U188" s="35">
        <f t="shared" si="104"/>
        <v>7.3985899999999993E-2</v>
      </c>
      <c r="V188" s="49" t="str">
        <f t="shared" si="105"/>
        <v>N</v>
      </c>
      <c r="W188" s="35">
        <f>IF(VLOOKUP(D188,'Antipsychotic Meds'!$A$1:$W$352,10,FALSE) = "*","*",IF(VLOOKUP(D188,'Antipsychotic Meds'!$A$1:$W$352,10,FALSE) = "---","---", VLOOKUP(D188,'Antipsychotic Meds'!$A$1:$W$352,10,FALSE)/100))</f>
        <v>8.5714299999999993E-2</v>
      </c>
      <c r="X188" s="35">
        <f>IF(VLOOKUP(D188,'Antipsychotic Meds'!$A$1:$W$352,12,FALSE) = "*","*",IF(VLOOKUP(D188,'Antipsychotic Meds'!$A$1:$W$352,12,FALSE) = "---","---", VLOOKUP(D188,'Antipsychotic Meds'!$A$1:$W$352,12,FALSE)/100))</f>
        <v>3.5714299999999997E-2</v>
      </c>
      <c r="Y188" s="35">
        <f>IF(VLOOKUP(D188,'Antipsychotic Meds'!$A$1:$W$352,14,FALSE) = "*","*",IF(VLOOKUP(D188,'Antipsychotic Meds'!$A$1:$W$352,14,FALSE) = "---","---", VLOOKUP(D188,'Antipsychotic Meds'!$A$1:$W$352,14,FALSE)/100))</f>
        <v>9.6774199999999991E-2</v>
      </c>
      <c r="Z188" s="35">
        <f>IF(VLOOKUP(D188,'Antipsychotic Meds'!$A$1:$W$352,16,FALSE) = "*","*",IF(VLOOKUP(D188,'Antipsychotic Meds'!$A$1:$W$352,16,FALSE) = "---","---", VLOOKUP(D188,'Antipsychotic Meds'!$A$1:$W$352,16,FALSE)/100))</f>
        <v>0.125</v>
      </c>
      <c r="AA188" s="35">
        <f t="shared" si="106"/>
        <v>8.5800699999999994E-2</v>
      </c>
      <c r="AB188" s="49" t="str">
        <f t="shared" si="107"/>
        <v>Y</v>
      </c>
      <c r="AC188" s="35">
        <f>IF(VLOOKUP(D188,'Pressure Ulcers'!$A$1:$W$352,10,FALSE) = "*","*",IF(VLOOKUP(D188,'Pressure Ulcers'!$A$1:$W$352,10,FALSE) = "---","---", VLOOKUP(D188,'Pressure Ulcers'!$A$1:$W$352,10,FALSE)/100))</f>
        <v>0.19354839999999998</v>
      </c>
      <c r="AD188" s="35">
        <f>IF(VLOOKUP(D188,'Pressure Ulcers'!$A$1:$W$352,12,FALSE) = "*","*",IF(VLOOKUP(D188,'Pressure Ulcers'!$A$1:$W$352,12,FALSE) = "---","---", VLOOKUP(D188,'Pressure Ulcers'!$A$1:$W$352,12,FALSE)/100))</f>
        <v>9.0909099999999993E-2</v>
      </c>
      <c r="AE188" s="35">
        <f>IF(VLOOKUP(D188,'Pressure Ulcers'!$A$1:$W$352,14,FALSE) = "*","*",IF(VLOOKUP(D188,'Pressure Ulcers'!$A$1:$W$352,14,FALSE) = "---","---", VLOOKUP(D188,'Pressure Ulcers'!$A$1:$W$352,14,FALSE)/100))</f>
        <v>0.1363636</v>
      </c>
      <c r="AF188" s="35">
        <f>IF(VLOOKUP(D188,'Pressure Ulcers'!$A$1:$W$352,16,FALSE) = "*","*",IF(VLOOKUP(D188,'Pressure Ulcers'!$A$1:$W$352,16,FALSE) = "---","---", VLOOKUP(D188,'Pressure Ulcers'!$A$1:$W$352,16,FALSE)/100))</f>
        <v>0.125</v>
      </c>
      <c r="AG188" s="35">
        <f t="shared" si="108"/>
        <v>0.13645527499999999</v>
      </c>
      <c r="AH188" s="49" t="str">
        <f t="shared" si="109"/>
        <v>N</v>
      </c>
      <c r="AI188" s="35">
        <f>IF(VLOOKUP(D188,Influenza!$A$1:$W$352,10,FALSE) = "*","*",IF(VLOOKUP(D188,Influenza!$A$1:$W$352,10,FALSE) = "---","---", VLOOKUP(D188,Influenza!$A$1:$W$352,10,FALSE)/100))</f>
        <v>1</v>
      </c>
      <c r="AJ188" s="35">
        <f>IF(VLOOKUP(D188,Influenza!$A$1:$W$352,12,FALSE) = "*","*",IF(VLOOKUP(D188,Influenza!$A$1:$W$352,12,FALSE) = "---","---", VLOOKUP(D188,Influenza!$A$1:$W$352,12,FALSE)/100))</f>
        <v>1</v>
      </c>
      <c r="AK188" s="35">
        <f>IF(VLOOKUP(D188,Influenza!$A$1:$W$352,14,FALSE) = "*","*",IF(VLOOKUP(D188,Influenza!$A$1:$W$352,14,FALSE) = "---","---", VLOOKUP(D188,Influenza!$A$1:$W$352,14,FALSE)/100))</f>
        <v>1</v>
      </c>
      <c r="AL188" s="35">
        <f>IF(VLOOKUP(D188,Influenza!$A$1:$W$352,16,FALSE) = "*","*",IF(VLOOKUP(D188,Influenza!$A$1:$W$352,16,FALSE) = "---","---", VLOOKUP(D188,Influenza!$A$1:$W$352,16,FALSE)/100))</f>
        <v>1</v>
      </c>
      <c r="AM188" s="35">
        <f t="shared" si="110"/>
        <v>1</v>
      </c>
      <c r="AN188" s="49" t="str">
        <f t="shared" si="111"/>
        <v>Y</v>
      </c>
      <c r="AO188" s="35">
        <f>IF(VLOOKUP(D188,'hospitalizations per 1000'!$A$1:$Q$352,10,FALSE) = "*","*",IF(VLOOKUP(D188,'hospitalizations per 1000'!$A$1:$Q$352,10,FALSE) = "---","---", VLOOKUP(D188,'hospitalizations per 1000'!$A$1:$Q$352,10,FALSE)/100))</f>
        <v>2.629194E-2</v>
      </c>
      <c r="AP188" s="43" t="str">
        <f t="shared" si="112"/>
        <v>N</v>
      </c>
      <c r="AQ188" s="50" t="s">
        <v>1571</v>
      </c>
      <c r="AR188" s="50" t="s">
        <v>1573</v>
      </c>
      <c r="AS188" s="49" t="s">
        <v>662</v>
      </c>
      <c r="AT188" s="97" t="s">
        <v>1680</v>
      </c>
    </row>
    <row r="189" spans="1:46" x14ac:dyDescent="0.3">
      <c r="A189" s="19">
        <f t="shared" si="101"/>
        <v>184</v>
      </c>
      <c r="B189" s="52" t="s">
        <v>425</v>
      </c>
      <c r="C189" s="51"/>
      <c r="D189" s="56">
        <v>315215</v>
      </c>
      <c r="E189" s="59" t="s">
        <v>64</v>
      </c>
      <c r="F189" s="54" t="s">
        <v>1557</v>
      </c>
      <c r="G189" s="54" t="e">
        <f>IF(COUNTIF(#REF!,"SFF Candidate")&gt;=1,"Y",
IF(COUNTIF(#REF!,"SFF")&gt;=1,"Y","N"))</f>
        <v>#REF!</v>
      </c>
      <c r="H189" s="48" t="e">
        <f>IF(OR(#REF!=1,#REF!= 1,#REF!=
1,#REF!= 1,#REF!=
1,#REF!= 1,#REF!=
1,#REF!= 1,#REF!=
1,#REF!= 1,#REF!=
1,#REF!= 1),"Y","N")</f>
        <v>#REF!</v>
      </c>
      <c r="I189" s="48" t="s">
        <v>662</v>
      </c>
      <c r="J189" s="54" t="s">
        <v>1570</v>
      </c>
      <c r="K189" s="35">
        <f>IF(VLOOKUP(D189,'Physically Restrained'!$A$1:$W$352,10,FALSE) = "*","*",IF(VLOOKUP(D189,'Physically Restrained'!$A$1:$W$352,10,FALSE) = "---","---", VLOOKUP(D189,'Physically Restrained'!$A$1:$W$352,10,FALSE)/100))</f>
        <v>0</v>
      </c>
      <c r="L189" s="35">
        <f>IF(VLOOKUP(D189,'Physically Restrained'!$A$1:$W$352,12,FALSE) = "*","*",IF(VLOOKUP(D189,'Physically Restrained'!$A$1:$W$352,12,FALSE) = "---","---", VLOOKUP(D189,'Physically Restrained'!$A$1:$W$352,12,FALSE)/100))</f>
        <v>0</v>
      </c>
      <c r="M189" s="35">
        <f>IF(VLOOKUP(D189,'Physically Restrained'!$A$1:$W$352,14,FALSE) = "*","*",IF(VLOOKUP(D189,'Physically Restrained'!$A$1:$W$352,14,FALSE) = "---","---", VLOOKUP(D189,'Physically Restrained'!$A$1:$W$352,14,FALSE)/100))</f>
        <v>0</v>
      </c>
      <c r="N189" s="35">
        <f>IF(VLOOKUP(D189,'Physically Restrained'!$A$1:$W$352,16,FALSE) = "*","*",IF(VLOOKUP(D189,'Physically Restrained'!$A$1:$W$352,16,FALSE) = "---","---", VLOOKUP(D189,'Physically Restrained'!$A$1:$W$352,16,FALSE)/100))</f>
        <v>0</v>
      </c>
      <c r="O189" s="35">
        <f t="shared" si="102"/>
        <v>0</v>
      </c>
      <c r="P189" s="49" t="str">
        <f t="shared" si="103"/>
        <v>Y</v>
      </c>
      <c r="Q189" s="35">
        <f>IF(VLOOKUP(D189,'Falls with Major Injuries'!$A$1:$W$352,10,FALSE) = "*","*",IF(VLOOKUP(D189,'Falls with Major Injuries'!$A$1:$W$352,10,FALSE) = "---","---", VLOOKUP(D189,'Falls with Major Injuries'!$A$1:$W$352,10,FALSE)/100))</f>
        <v>4.8192800000000001E-2</v>
      </c>
      <c r="R189" s="35">
        <f>IF(VLOOKUP(D189,'Falls with Major Injuries'!$A$1:$W$352,12,FALSE) = "*","*",IF(VLOOKUP(D189,'Falls with Major Injuries'!$A$1:$W$352,12,FALSE) = "---","---", VLOOKUP(D189,'Falls with Major Injuries'!$A$1:$W$352,12,FALSE)/100))</f>
        <v>3.6144599999999999E-2</v>
      </c>
      <c r="S189" s="35">
        <f>IF(VLOOKUP(D189,'Falls with Major Injuries'!$A$1:$W$352,14,FALSE) = "*","*",IF(VLOOKUP(D189,'Falls with Major Injuries'!$A$1:$W$352,14,FALSE) = "---","---", VLOOKUP(D189,'Falls with Major Injuries'!$A$1:$W$352,14,FALSE)/100))</f>
        <v>3.7037E-2</v>
      </c>
      <c r="T189" s="35">
        <f>IF(VLOOKUP(D189,'Falls with Major Injuries'!$A$1:$W$352,16,FALSE) = "*","*",IF(VLOOKUP(D189,'Falls with Major Injuries'!$A$1:$W$352,16,FALSE) = "---","---", VLOOKUP(D189,'Falls with Major Injuries'!$A$1:$W$352,16,FALSE)/100))</f>
        <v>3.4482800000000001E-2</v>
      </c>
      <c r="U189" s="35">
        <f t="shared" si="104"/>
        <v>3.89643E-2</v>
      </c>
      <c r="V189" s="49" t="str">
        <f t="shared" si="105"/>
        <v>N</v>
      </c>
      <c r="W189" s="35">
        <f>IF(VLOOKUP(D189,'Antipsychotic Meds'!$A$1:$W$352,10,FALSE) = "*","*",IF(VLOOKUP(D189,'Antipsychotic Meds'!$A$1:$W$352,10,FALSE) = "---","---", VLOOKUP(D189,'Antipsychotic Meds'!$A$1:$W$352,10,FALSE)/100))</f>
        <v>9.7560999999999995E-2</v>
      </c>
      <c r="X189" s="35">
        <f>IF(VLOOKUP(D189,'Antipsychotic Meds'!$A$1:$W$352,12,FALSE) = "*","*",IF(VLOOKUP(D189,'Antipsychotic Meds'!$A$1:$W$352,12,FALSE) = "---","---", VLOOKUP(D189,'Antipsychotic Meds'!$A$1:$W$352,12,FALSE)/100))</f>
        <v>8.5365900000000008E-2</v>
      </c>
      <c r="Y189" s="35">
        <f>IF(VLOOKUP(D189,'Antipsychotic Meds'!$A$1:$W$352,14,FALSE) = "*","*",IF(VLOOKUP(D189,'Antipsychotic Meds'!$A$1:$W$352,14,FALSE) = "---","---", VLOOKUP(D189,'Antipsychotic Meds'!$A$1:$W$352,14,FALSE)/100))</f>
        <v>8.7499999999999994E-2</v>
      </c>
      <c r="Z189" s="35">
        <f>IF(VLOOKUP(D189,'Antipsychotic Meds'!$A$1:$W$352,16,FALSE) = "*","*",IF(VLOOKUP(D189,'Antipsychotic Meds'!$A$1:$W$352,16,FALSE) = "---","---", VLOOKUP(D189,'Antipsychotic Meds'!$A$1:$W$352,16,FALSE)/100))</f>
        <v>8.1395300000000004E-2</v>
      </c>
      <c r="AA189" s="35">
        <f t="shared" si="106"/>
        <v>8.7955550000000007E-2</v>
      </c>
      <c r="AB189" s="49" t="str">
        <f t="shared" si="107"/>
        <v>Y</v>
      </c>
      <c r="AC189" s="35">
        <f>IF(VLOOKUP(D189,'Pressure Ulcers'!$A$1:$W$352,10,FALSE) = "*","*",IF(VLOOKUP(D189,'Pressure Ulcers'!$A$1:$W$352,10,FALSE) = "---","---", VLOOKUP(D189,'Pressure Ulcers'!$A$1:$W$352,10,FALSE)/100))</f>
        <v>0.1311475</v>
      </c>
      <c r="AD189" s="35">
        <f>IF(VLOOKUP(D189,'Pressure Ulcers'!$A$1:$W$352,12,FALSE) = "*","*",IF(VLOOKUP(D189,'Pressure Ulcers'!$A$1:$W$352,12,FALSE) = "---","---", VLOOKUP(D189,'Pressure Ulcers'!$A$1:$W$352,12,FALSE)/100))</f>
        <v>0.11864409999999999</v>
      </c>
      <c r="AE189" s="35">
        <f>IF(VLOOKUP(D189,'Pressure Ulcers'!$A$1:$W$352,14,FALSE) = "*","*",IF(VLOOKUP(D189,'Pressure Ulcers'!$A$1:$W$352,14,FALSE) = "---","---", VLOOKUP(D189,'Pressure Ulcers'!$A$1:$W$352,14,FALSE)/100))</f>
        <v>0.1071429</v>
      </c>
      <c r="AF189" s="35">
        <f>IF(VLOOKUP(D189,'Pressure Ulcers'!$A$1:$W$352,16,FALSE) = "*","*",IF(VLOOKUP(D189,'Pressure Ulcers'!$A$1:$W$352,16,FALSE) = "---","---", VLOOKUP(D189,'Pressure Ulcers'!$A$1:$W$352,16,FALSE)/100))</f>
        <v>0.1029412</v>
      </c>
      <c r="AG189" s="35">
        <f t="shared" si="108"/>
        <v>0.114968925</v>
      </c>
      <c r="AH189" s="49" t="str">
        <f t="shared" si="109"/>
        <v>N</v>
      </c>
      <c r="AI189" s="35">
        <f>IF(VLOOKUP(D189,Influenza!$A$1:$W$352,10,FALSE) = "*","*",IF(VLOOKUP(D189,Influenza!$A$1:$W$352,10,FALSE) = "---","---", VLOOKUP(D189,Influenza!$A$1:$W$352,10,FALSE)/100))</f>
        <v>1</v>
      </c>
      <c r="AJ189" s="35">
        <f>IF(VLOOKUP(D189,Influenza!$A$1:$W$352,12,FALSE) = "*","*",IF(VLOOKUP(D189,Influenza!$A$1:$W$352,12,FALSE) = "---","---", VLOOKUP(D189,Influenza!$A$1:$W$352,12,FALSE)/100))</f>
        <v>1</v>
      </c>
      <c r="AK189" s="35">
        <f>IF(VLOOKUP(D189,Influenza!$A$1:$W$352,14,FALSE) = "*","*",IF(VLOOKUP(D189,Influenza!$A$1:$W$352,14,FALSE) = "---","---", VLOOKUP(D189,Influenza!$A$1:$W$352,14,FALSE)/100))</f>
        <v>1</v>
      </c>
      <c r="AL189" s="35">
        <f>IF(VLOOKUP(D189,Influenza!$A$1:$W$352,16,FALSE) = "*","*",IF(VLOOKUP(D189,Influenza!$A$1:$W$352,16,FALSE) = "---","---", VLOOKUP(D189,Influenza!$A$1:$W$352,16,FALSE)/100))</f>
        <v>1</v>
      </c>
      <c r="AM189" s="35">
        <f t="shared" si="110"/>
        <v>1</v>
      </c>
      <c r="AN189" s="49" t="str">
        <f t="shared" si="111"/>
        <v>Y</v>
      </c>
      <c r="AO189" s="35">
        <f>IF(VLOOKUP(D189,'hospitalizations per 1000'!$A$1:$Q$352,10,FALSE) = "*","*",IF(VLOOKUP(D189,'hospitalizations per 1000'!$A$1:$Q$352,10,FALSE) = "---","---", VLOOKUP(D189,'hospitalizations per 1000'!$A$1:$Q$352,10,FALSE)/100))</f>
        <v>1.7698729999999999E-2</v>
      </c>
      <c r="AP189" s="43" t="str">
        <f t="shared" si="112"/>
        <v>N</v>
      </c>
      <c r="AQ189" s="50" t="s">
        <v>1570</v>
      </c>
      <c r="AR189" s="50">
        <v>0.79</v>
      </c>
      <c r="AS189" s="49" t="str">
        <f>IF(AR189="NS","NS",IF(AR189&gt;AR$1,"Y","N"))</f>
        <v>Y</v>
      </c>
      <c r="AT189" s="97">
        <f>COUNTIF($P189:$AS189,"=Y")</f>
        <v>4</v>
      </c>
    </row>
    <row r="190" spans="1:46" x14ac:dyDescent="0.3">
      <c r="A190" s="19">
        <f t="shared" si="101"/>
        <v>185</v>
      </c>
      <c r="B190" s="79" t="s">
        <v>426</v>
      </c>
      <c r="C190" s="51"/>
      <c r="D190" s="56">
        <v>315147</v>
      </c>
      <c r="E190" s="71">
        <v>852490</v>
      </c>
      <c r="F190" s="54" t="s">
        <v>1557</v>
      </c>
      <c r="G190" s="54" t="e">
        <f>IF(COUNTIF(#REF!,"SFF Candidate")&gt;=1,"Y",
IF(COUNTIF(#REF!,"SFF")&gt;=1,"Y","N"))</f>
        <v>#REF!</v>
      </c>
      <c r="H190" s="48" t="e">
        <f>IF(OR(#REF!=1,#REF!= 1,#REF!=
1,#REF!= 1,#REF!=
1,#REF!= 1,#REF!=
1,#REF!= 1,#REF!=
1,#REF!= 1,#REF!=
1,#REF!= 1),"Y","N")</f>
        <v>#REF!</v>
      </c>
      <c r="I190" s="73" t="s">
        <v>662</v>
      </c>
      <c r="J190" s="54" t="s">
        <v>1571</v>
      </c>
      <c r="K190" s="35">
        <f>IF(VLOOKUP(D190,'Physically Restrained'!$A$1:$W$352,10,FALSE) = "*","*",IF(VLOOKUP(D190,'Physically Restrained'!$A$1:$W$352,10,FALSE) = "---","---", VLOOKUP(D190,'Physically Restrained'!$A$1:$W$352,10,FALSE)/100))</f>
        <v>0</v>
      </c>
      <c r="L190" s="35">
        <f>IF(VLOOKUP(D190,'Physically Restrained'!$A$1:$W$352,12,FALSE) = "*","*",IF(VLOOKUP(D190,'Physically Restrained'!$A$1:$W$352,12,FALSE) = "---","---", VLOOKUP(D190,'Physically Restrained'!$A$1:$W$352,12,FALSE)/100))</f>
        <v>0</v>
      </c>
      <c r="M190" s="35">
        <f>IF(VLOOKUP(D190,'Physically Restrained'!$A$1:$W$352,14,FALSE) = "*","*",IF(VLOOKUP(D190,'Physically Restrained'!$A$1:$W$352,14,FALSE) = "---","---", VLOOKUP(D190,'Physically Restrained'!$A$1:$W$352,14,FALSE)/100))</f>
        <v>0</v>
      </c>
      <c r="N190" s="35">
        <f>IF(VLOOKUP(D190,'Physically Restrained'!$A$1:$W$352,16,FALSE) = "*","*",IF(VLOOKUP(D190,'Physically Restrained'!$A$1:$W$352,16,FALSE) = "---","---", VLOOKUP(D190,'Physically Restrained'!$A$1:$W$352,16,FALSE)/100))</f>
        <v>0</v>
      </c>
      <c r="O190" s="35">
        <f t="shared" si="102"/>
        <v>0</v>
      </c>
      <c r="P190" s="49" t="str">
        <f t="shared" si="103"/>
        <v>Y</v>
      </c>
      <c r="Q190" s="35">
        <f>IF(VLOOKUP(D190,'Falls with Major Injuries'!$A$1:$W$352,10,FALSE) = "*","*",IF(VLOOKUP(D190,'Falls with Major Injuries'!$A$1:$W$352,10,FALSE) = "---","---", VLOOKUP(D190,'Falls with Major Injuries'!$A$1:$W$352,10,FALSE)/100))</f>
        <v>8.264500000000001E-3</v>
      </c>
      <c r="R190" s="35">
        <f>IF(VLOOKUP(D190,'Falls with Major Injuries'!$A$1:$W$352,12,FALSE) = "*","*",IF(VLOOKUP(D190,'Falls with Major Injuries'!$A$1:$W$352,12,FALSE) = "---","---", VLOOKUP(D190,'Falls with Major Injuries'!$A$1:$W$352,12,FALSE)/100))</f>
        <v>7.5188E-3</v>
      </c>
      <c r="S190" s="35">
        <f>IF(VLOOKUP(D190,'Falls with Major Injuries'!$A$1:$W$352,14,FALSE) = "*","*",IF(VLOOKUP(D190,'Falls with Major Injuries'!$A$1:$W$352,14,FALSE) = "---","---", VLOOKUP(D190,'Falls with Major Injuries'!$A$1:$W$352,14,FALSE)/100))</f>
        <v>1.45985E-2</v>
      </c>
      <c r="T190" s="35">
        <f>IF(VLOOKUP(D190,'Falls with Major Injuries'!$A$1:$W$352,16,FALSE) = "*","*",IF(VLOOKUP(D190,'Falls with Major Injuries'!$A$1:$W$352,16,FALSE) = "---","---", VLOOKUP(D190,'Falls with Major Injuries'!$A$1:$W$352,16,FALSE)/100))</f>
        <v>1.9736800000000002E-2</v>
      </c>
      <c r="U190" s="35">
        <f t="shared" si="104"/>
        <v>1.252965E-2</v>
      </c>
      <c r="V190" s="49" t="str">
        <f t="shared" si="105"/>
        <v>Y</v>
      </c>
      <c r="W190" s="35">
        <f>IF(VLOOKUP(D190,'Antipsychotic Meds'!$A$1:$W$352,10,FALSE) = "*","*",IF(VLOOKUP(D190,'Antipsychotic Meds'!$A$1:$W$352,10,FALSE) = "---","---", VLOOKUP(D190,'Antipsychotic Meds'!$A$1:$W$352,10,FALSE)/100))</f>
        <v>0.24096390000000001</v>
      </c>
      <c r="X190" s="35">
        <f>IF(VLOOKUP(D190,'Antipsychotic Meds'!$A$1:$W$352,12,FALSE) = "*","*",IF(VLOOKUP(D190,'Antipsychotic Meds'!$A$1:$W$352,12,FALSE) = "---","---", VLOOKUP(D190,'Antipsychotic Meds'!$A$1:$W$352,12,FALSE)/100))</f>
        <v>0.25531910000000002</v>
      </c>
      <c r="Y190" s="35">
        <f>IF(VLOOKUP(D190,'Antipsychotic Meds'!$A$1:$W$352,14,FALSE) = "*","*",IF(VLOOKUP(D190,'Antipsychotic Meds'!$A$1:$W$352,14,FALSE) = "---","---", VLOOKUP(D190,'Antipsychotic Meds'!$A$1:$W$352,14,FALSE)/100))</f>
        <v>0.23232320000000001</v>
      </c>
      <c r="Z190" s="35">
        <f>IF(VLOOKUP(D190,'Antipsychotic Meds'!$A$1:$W$352,16,FALSE) = "*","*",IF(VLOOKUP(D190,'Antipsychotic Meds'!$A$1:$W$352,16,FALSE) = "---","---", VLOOKUP(D190,'Antipsychotic Meds'!$A$1:$W$352,16,FALSE)/100))</f>
        <v>0.20192309999999999</v>
      </c>
      <c r="AA190" s="35">
        <f t="shared" si="106"/>
        <v>0.232632325</v>
      </c>
      <c r="AB190" s="49" t="str">
        <f t="shared" si="107"/>
        <v>N</v>
      </c>
      <c r="AC190" s="35">
        <f>IF(VLOOKUP(D190,'Pressure Ulcers'!$A$1:$W$352,10,FALSE) = "*","*",IF(VLOOKUP(D190,'Pressure Ulcers'!$A$1:$W$352,10,FALSE) = "---","---", VLOOKUP(D190,'Pressure Ulcers'!$A$1:$W$352,10,FALSE)/100))</f>
        <v>0.20512820000000001</v>
      </c>
      <c r="AD190" s="35">
        <f>IF(VLOOKUP(D190,'Pressure Ulcers'!$A$1:$W$352,12,FALSE) = "*","*",IF(VLOOKUP(D190,'Pressure Ulcers'!$A$1:$W$352,12,FALSE) = "---","---", VLOOKUP(D190,'Pressure Ulcers'!$A$1:$W$352,12,FALSE)/100))</f>
        <v>0.15</v>
      </c>
      <c r="AE190" s="35">
        <f>IF(VLOOKUP(D190,'Pressure Ulcers'!$A$1:$W$352,14,FALSE) = "*","*",IF(VLOOKUP(D190,'Pressure Ulcers'!$A$1:$W$352,14,FALSE) = "---","---", VLOOKUP(D190,'Pressure Ulcers'!$A$1:$W$352,14,FALSE)/100))</f>
        <v>9.3023299999999989E-2</v>
      </c>
      <c r="AF190" s="35">
        <f>IF(VLOOKUP(D190,'Pressure Ulcers'!$A$1:$W$352,16,FALSE) = "*","*",IF(VLOOKUP(D190,'Pressure Ulcers'!$A$1:$W$352,16,FALSE) = "---","---", VLOOKUP(D190,'Pressure Ulcers'!$A$1:$W$352,16,FALSE)/100))</f>
        <v>9.8360699999999995E-2</v>
      </c>
      <c r="AG190" s="35">
        <f t="shared" si="108"/>
        <v>0.13662805</v>
      </c>
      <c r="AH190" s="49" t="str">
        <f t="shared" si="109"/>
        <v>N</v>
      </c>
      <c r="AI190" s="35">
        <f>IF(VLOOKUP(D190,Influenza!$A$1:$W$352,10,FALSE) = "*","*",IF(VLOOKUP(D190,Influenza!$A$1:$W$352,10,FALSE) = "---","---", VLOOKUP(D190,Influenza!$A$1:$W$352,10,FALSE)/100))</f>
        <v>0.92</v>
      </c>
      <c r="AJ190" s="35">
        <f>IF(VLOOKUP(D190,Influenza!$A$1:$W$352,12,FALSE) = "*","*",IF(VLOOKUP(D190,Influenza!$A$1:$W$352,12,FALSE) = "---","---", VLOOKUP(D190,Influenza!$A$1:$W$352,12,FALSE)/100))</f>
        <v>0.92</v>
      </c>
      <c r="AK190" s="35">
        <f>IF(VLOOKUP(D190,Influenza!$A$1:$W$352,14,FALSE) = "*","*",IF(VLOOKUP(D190,Influenza!$A$1:$W$352,14,FALSE) = "---","---", VLOOKUP(D190,Influenza!$A$1:$W$352,14,FALSE)/100))</f>
        <v>0.97945205000000002</v>
      </c>
      <c r="AL190" s="35">
        <f>IF(VLOOKUP(D190,Influenza!$A$1:$W$352,16,FALSE) = "*","*",IF(VLOOKUP(D190,Influenza!$A$1:$W$352,16,FALSE) = "---","---", VLOOKUP(D190,Influenza!$A$1:$W$352,16,FALSE)/100))</f>
        <v>0.97945205000000002</v>
      </c>
      <c r="AM190" s="35">
        <f t="shared" si="110"/>
        <v>0.94972602500000003</v>
      </c>
      <c r="AN190" s="49" t="str">
        <f t="shared" si="111"/>
        <v>N</v>
      </c>
      <c r="AO190" s="35">
        <f>IF(VLOOKUP(D190,'hospitalizations per 1000'!$A$1:$Q$352,10,FALSE) = "*","*",IF(VLOOKUP(D190,'hospitalizations per 1000'!$A$1:$Q$352,10,FALSE) = "---","---", VLOOKUP(D190,'hospitalizations per 1000'!$A$1:$Q$352,10,FALSE)/100))</f>
        <v>2.3610799999999998E-2</v>
      </c>
      <c r="AP190" s="43" t="str">
        <f t="shared" si="112"/>
        <v>N</v>
      </c>
      <c r="AQ190" s="50" t="s">
        <v>1570</v>
      </c>
      <c r="AR190" s="50">
        <v>0.85499999999999998</v>
      </c>
      <c r="AS190" s="49" t="str">
        <f>IF(AR190="NS","NS",IF(AR190&gt;AR$1,"Y","N"))</f>
        <v>Y</v>
      </c>
      <c r="AT190" s="97" t="s">
        <v>1680</v>
      </c>
    </row>
    <row r="191" spans="1:46" x14ac:dyDescent="0.3">
      <c r="A191" s="78">
        <f t="shared" si="101"/>
        <v>186</v>
      </c>
      <c r="B191" s="91" t="s">
        <v>427</v>
      </c>
      <c r="C191" s="92"/>
      <c r="D191" s="93">
        <v>315286</v>
      </c>
      <c r="E191" s="94" t="s">
        <v>202</v>
      </c>
      <c r="F191" s="54" t="s">
        <v>1557</v>
      </c>
      <c r="G191" s="54" t="e">
        <f>IF(COUNTIF(#REF!,"SFF Candidate")&gt;=1,"Y",
IF(COUNTIF(#REF!,"SFF")&gt;=1,"Y","N"))</f>
        <v>#REF!</v>
      </c>
      <c r="H191" s="48" t="e">
        <f>IF(OR(#REF!=1,#REF!= 1,#REF!=
1,#REF!= 1,#REF!=
1,#REF!= 1,#REF!=
1,#REF!= 1,#REF!=
1,#REF!= 1,#REF!=
1,#REF!= 1),"Y","N")</f>
        <v>#REF!</v>
      </c>
      <c r="I191" s="48" t="s">
        <v>662</v>
      </c>
      <c r="J191" s="90" t="s">
        <v>1570</v>
      </c>
      <c r="K191" s="35">
        <f>IF(VLOOKUP(D191,'[2]Physically Restrained'!$A$1:$W$352,10,FALSE) = "*","*",IF(VLOOKUP(D191,'[2]Physically Restrained'!$A$1:$W$352,10,FALSE) = "---","---", VLOOKUP(D191,'[2]Physically Restrained'!$A$1:$W$352,10,FALSE)/100))</f>
        <v>0</v>
      </c>
      <c r="L191" s="35">
        <f>IF(VLOOKUP(D191,'[2]Physically Restrained'!$A$1:$W$352,12,FALSE) = "*","*",IF(VLOOKUP(D191,'[2]Physically Restrained'!$A$1:$W$352,12,FALSE) = "---","---", VLOOKUP(D191,'[2]Physically Restrained'!$A$1:$W$352,12,FALSE)/100))</f>
        <v>0</v>
      </c>
      <c r="M191" s="35">
        <f>IF(VLOOKUP(D191,'[2]Physically Restrained'!$A$1:$W$352,14,FALSE) = "*","*",IF(VLOOKUP(D191,'[2]Physically Restrained'!$A$1:$W$352,14,FALSE) = "---","---", VLOOKUP(D191,'[2]Physically Restrained'!$A$1:$W$352,14,FALSE)/100))</f>
        <v>0</v>
      </c>
      <c r="N191" s="35">
        <f>IF(VLOOKUP(D191,'[2]Physically Restrained'!$A$1:$W$352,16,FALSE) = "*","*",IF(VLOOKUP(D191,'[2]Physically Restrained'!$A$1:$W$352,16,FALSE) = "---","---", VLOOKUP(D191,'[2]Physically Restrained'!$A$1:$W$352,16,FALSE)/100))</f>
        <v>0</v>
      </c>
      <c r="O191" s="35">
        <f t="shared" si="102"/>
        <v>0</v>
      </c>
      <c r="P191" s="49" t="str">
        <f t="shared" si="103"/>
        <v>Y</v>
      </c>
      <c r="Q191" s="35">
        <f>IF(VLOOKUP(D191,'[2]Falls with Major Injuries'!$A$1:$W$352,10,FALSE) = "*","*",IF(VLOOKUP(D191,'[2]Falls with Major Injuries'!$A$1:$W$352,10,FALSE) = "---","---", VLOOKUP(D191,'[2]Falls with Major Injuries'!$A$1:$W$352,10,FALSE)/100))</f>
        <v>4.5454499999999995E-2</v>
      </c>
      <c r="R191" s="35">
        <f>IF(VLOOKUP(D191,'[2]Falls with Major Injuries'!$A$1:$W$352,12,FALSE) = "*","*",IF(VLOOKUP(D191,'[2]Falls with Major Injuries'!$A$1:$W$352,12,FALSE) = "---","---", VLOOKUP(D191,'[2]Falls with Major Injuries'!$A$1:$W$352,12,FALSE)/100))</f>
        <v>3.6035999999999999E-2</v>
      </c>
      <c r="S191" s="35">
        <f>IF(VLOOKUP(D191,'[2]Falls with Major Injuries'!$A$1:$W$352,14,FALSE) = "*","*",IF(VLOOKUP(D191,'[2]Falls with Major Injuries'!$A$1:$W$352,14,FALSE) = "---","---", VLOOKUP(D191,'[2]Falls with Major Injuries'!$A$1:$W$352,14,FALSE)/100))</f>
        <v>3.9215699999999999E-2</v>
      </c>
      <c r="T191" s="35">
        <f>IF(VLOOKUP(D191,'[2]Falls with Major Injuries'!$A$1:$W$352,16,FALSE) = "*","*",IF(VLOOKUP(D191,'[2]Falls with Major Injuries'!$A$1:$W$352,16,FALSE) = "---","---", VLOOKUP(D191,'[2]Falls with Major Injuries'!$A$1:$W$352,16,FALSE)/100))</f>
        <v>3.8095200000000003E-2</v>
      </c>
      <c r="U191" s="35">
        <f t="shared" si="104"/>
        <v>3.9700349999999995E-2</v>
      </c>
      <c r="V191" s="49" t="str">
        <f t="shared" si="105"/>
        <v>N</v>
      </c>
      <c r="W191" s="35">
        <f>IF(VLOOKUP(D191,'[2]Antipsychotic Meds'!$A$1:$W$352,10,FALSE) = "*","*",IF(VLOOKUP(D191,'[2]Antipsychotic Meds'!$A$1:$W$352,10,FALSE) = "---","---", VLOOKUP(D191,'[2]Antipsychotic Meds'!$A$1:$W$352,10,FALSE)/100))</f>
        <v>0</v>
      </c>
      <c r="X191" s="35">
        <f>IF(VLOOKUP(D191,'[2]Antipsychotic Meds'!$A$1:$W$352,12,FALSE) = "*","*",IF(VLOOKUP(D191,'[2]Antipsychotic Meds'!$A$1:$W$352,12,FALSE) = "---","---", VLOOKUP(D191,'[2]Antipsychotic Meds'!$A$1:$W$352,12,FALSE)/100))</f>
        <v>1.08696E-2</v>
      </c>
      <c r="Y191" s="35">
        <f>IF(VLOOKUP(D191,'[2]Antipsychotic Meds'!$A$1:$W$352,14,FALSE) = "*","*",IF(VLOOKUP(D191,'[2]Antipsychotic Meds'!$A$1:$W$352,14,FALSE) = "---","---", VLOOKUP(D191,'[2]Antipsychotic Meds'!$A$1:$W$352,14,FALSE)/100))</f>
        <v>2.4390200000000001E-2</v>
      </c>
      <c r="Z191" s="35">
        <f>IF(VLOOKUP(D191,'[2]Antipsychotic Meds'!$A$1:$W$352,16,FALSE) = "*","*",IF(VLOOKUP(D191,'[2]Antipsychotic Meds'!$A$1:$W$352,16,FALSE) = "---","---", VLOOKUP(D191,'[2]Antipsychotic Meds'!$A$1:$W$352,16,FALSE)/100))</f>
        <v>2.32558E-2</v>
      </c>
      <c r="AA191" s="35">
        <f t="shared" si="106"/>
        <v>1.46289E-2</v>
      </c>
      <c r="AB191" s="49" t="str">
        <f t="shared" si="107"/>
        <v>Y</v>
      </c>
      <c r="AC191" s="35">
        <f>IF(VLOOKUP(D191,'[2]Pressure Ulcers'!$A$1:$W$352,10,FALSE) = "*","*",IF(VLOOKUP(D191,'[2]Pressure Ulcers'!$A$1:$W$352,10,FALSE) = "---","---", VLOOKUP(D191,'[2]Pressure Ulcers'!$A$1:$W$352,10,FALSE)/100))</f>
        <v>0.10869569999999999</v>
      </c>
      <c r="AD191" s="35">
        <f>IF(VLOOKUP(D191,'[2]Pressure Ulcers'!$A$1:$W$352,12,FALSE) = "*","*",IF(VLOOKUP(D191,'[2]Pressure Ulcers'!$A$1:$W$352,12,FALSE) = "---","---", VLOOKUP(D191,'[2]Pressure Ulcers'!$A$1:$W$352,12,FALSE)/100))</f>
        <v>0.109375</v>
      </c>
      <c r="AE191" s="35">
        <f>IF(VLOOKUP(D191,'[2]Pressure Ulcers'!$A$1:$W$352,14,FALSE) = "*","*",IF(VLOOKUP(D191,'[2]Pressure Ulcers'!$A$1:$W$352,14,FALSE) = "---","---", VLOOKUP(D191,'[2]Pressure Ulcers'!$A$1:$W$352,14,FALSE)/100))</f>
        <v>0.08</v>
      </c>
      <c r="AF191" s="35">
        <f>IF(VLOOKUP(D191,'[2]Pressure Ulcers'!$A$1:$W$352,16,FALSE) = "*","*",IF(VLOOKUP(D191,'[2]Pressure Ulcers'!$A$1:$W$352,16,FALSE) = "---","---", VLOOKUP(D191,'[2]Pressure Ulcers'!$A$1:$W$352,16,FALSE)/100))</f>
        <v>5.5555599999999997E-2</v>
      </c>
      <c r="AG191" s="35">
        <f t="shared" si="108"/>
        <v>8.8406575000000001E-2</v>
      </c>
      <c r="AH191" s="49" t="str">
        <f t="shared" si="109"/>
        <v>N</v>
      </c>
      <c r="AI191" s="35">
        <f>IF(VLOOKUP(D191,[2]Influenza!$A$1:$W$352,10,FALSE) = "*","*",IF(VLOOKUP(D191,[2]Influenza!$A$1:$W$352,10,FALSE) = "---","---", VLOOKUP(D191,[2]Influenza!$A$1:$W$352,10,FALSE)/100))</f>
        <v>1</v>
      </c>
      <c r="AJ191" s="35">
        <f>IF(VLOOKUP(D191,[2]Influenza!$A$1:$W$352,12,FALSE) = "*","*",IF(VLOOKUP(D191,[2]Influenza!$A$1:$W$352,12,FALSE) = "---","---", VLOOKUP(D191,[2]Influenza!$A$1:$W$352,12,FALSE)/100))</f>
        <v>1</v>
      </c>
      <c r="AK191" s="35">
        <f>IF(VLOOKUP(D191,[2]Influenza!$A$1:$W$352,14,FALSE) = "*","*",IF(VLOOKUP(D191,[2]Influenza!$A$1:$W$352,14,FALSE) = "---","---", VLOOKUP(D191,[2]Influenza!$A$1:$W$352,14,FALSE)/100))</f>
        <v>1</v>
      </c>
      <c r="AL191" s="35">
        <f>IF(VLOOKUP(D191,[2]Influenza!$A$1:$W$352,16,FALSE) = "*","*",IF(VLOOKUP(D191,[2]Influenza!$A$1:$W$352,16,FALSE) = "---","---", VLOOKUP(D191,[2]Influenza!$A$1:$W$352,16,FALSE)/100))</f>
        <v>1</v>
      </c>
      <c r="AM191" s="35">
        <f t="shared" si="110"/>
        <v>1</v>
      </c>
      <c r="AN191" s="49" t="str">
        <f t="shared" si="111"/>
        <v>Y</v>
      </c>
      <c r="AO191" s="35">
        <f>IF(VLOOKUP(D191,'[2]hospitalizations per 1000'!$A$1:$Q$352,10,FALSE) = "*","*",IF(VLOOKUP(D191,'[2]hospitalizations per 1000'!$A$1:$Q$352,10,FALSE) = "---","---", VLOOKUP(D191,'[2]hospitalizations per 1000'!$A$1:$Q$352,10,FALSE)/100))</f>
        <v>2.9011249999999999E-2</v>
      </c>
      <c r="AP191" s="43" t="str">
        <f t="shared" si="112"/>
        <v>N</v>
      </c>
      <c r="AQ191" s="44" t="s">
        <v>1570</v>
      </c>
      <c r="AR191" s="44">
        <v>0.86</v>
      </c>
      <c r="AS191" s="43" t="s">
        <v>1557</v>
      </c>
      <c r="AT191" s="97">
        <f>COUNTIF($P191:$AS191,"=Y")</f>
        <v>4</v>
      </c>
    </row>
    <row r="192" spans="1:46" x14ac:dyDescent="0.3">
      <c r="A192" s="19">
        <f t="shared" si="101"/>
        <v>187</v>
      </c>
      <c r="B192" s="52" t="s">
        <v>427</v>
      </c>
      <c r="C192" s="51"/>
      <c r="D192" s="56">
        <v>315295</v>
      </c>
      <c r="E192" s="59" t="s">
        <v>65</v>
      </c>
      <c r="F192" s="54" t="s">
        <v>1557</v>
      </c>
      <c r="G192" s="54" t="e">
        <f>IF(COUNTIF(#REF!,"SFF Candidate")&gt;=1,"Y",
IF(COUNTIF(#REF!,"SFF")&gt;=1,"Y","N"))</f>
        <v>#REF!</v>
      </c>
      <c r="H192" s="48" t="e">
        <f>IF(OR(#REF!=1,#REF!= 1,#REF!=
1,#REF!= 1,#REF!=
1,#REF!= 1,#REF!=
1,#REF!= 1,#REF!=
1,#REF!= 1,#REF!=
1,#REF!= 1),"Y","N")</f>
        <v>#REF!</v>
      </c>
      <c r="I192" s="48" t="s">
        <v>662</v>
      </c>
      <c r="J192" s="54" t="s">
        <v>1570</v>
      </c>
      <c r="K192" s="35">
        <f>IF(VLOOKUP(D192,'Physically Restrained'!$A$1:$W$352,10,FALSE) = "*","*",IF(VLOOKUP(D192,'Physically Restrained'!$A$1:$W$352,10,FALSE) = "---","---", VLOOKUP(D192,'Physically Restrained'!$A$1:$W$352,10,FALSE)/100))</f>
        <v>0</v>
      </c>
      <c r="L192" s="35">
        <f>IF(VLOOKUP(D192,'Physically Restrained'!$A$1:$W$352,12,FALSE) = "*","*",IF(VLOOKUP(D192,'Physically Restrained'!$A$1:$W$352,12,FALSE) = "---","---", VLOOKUP(D192,'Physically Restrained'!$A$1:$W$352,12,FALSE)/100))</f>
        <v>0</v>
      </c>
      <c r="M192" s="35">
        <f>IF(VLOOKUP(D192,'Physically Restrained'!$A$1:$W$352,14,FALSE) = "*","*",IF(VLOOKUP(D192,'Physically Restrained'!$A$1:$W$352,14,FALSE) = "---","---", VLOOKUP(D192,'Physically Restrained'!$A$1:$W$352,14,FALSE)/100))</f>
        <v>0</v>
      </c>
      <c r="N192" s="35">
        <f>IF(VLOOKUP(D192,'Physically Restrained'!$A$1:$W$352,16,FALSE) = "*","*",IF(VLOOKUP(D192,'Physically Restrained'!$A$1:$W$352,16,FALSE) = "---","---", VLOOKUP(D192,'Physically Restrained'!$A$1:$W$352,16,FALSE)/100))</f>
        <v>0</v>
      </c>
      <c r="O192" s="35">
        <f t="shared" si="102"/>
        <v>0</v>
      </c>
      <c r="P192" s="49" t="str">
        <f t="shared" si="103"/>
        <v>Y</v>
      </c>
      <c r="Q192" s="35">
        <f>IF(VLOOKUP(D192,'Falls with Major Injuries'!$A$1:$W$352,10,FALSE) = "*","*",IF(VLOOKUP(D192,'Falls with Major Injuries'!$A$1:$W$352,10,FALSE) = "---","---", VLOOKUP(D192,'Falls with Major Injuries'!$A$1:$W$352,10,FALSE)/100))</f>
        <v>8.6207000000000002E-3</v>
      </c>
      <c r="R192" s="35">
        <f>IF(VLOOKUP(D192,'Falls with Major Injuries'!$A$1:$W$352,12,FALSE) = "*","*",IF(VLOOKUP(D192,'Falls with Major Injuries'!$A$1:$W$352,12,FALSE) = "---","---", VLOOKUP(D192,'Falls with Major Injuries'!$A$1:$W$352,12,FALSE)/100))</f>
        <v>9.090899999999999E-3</v>
      </c>
      <c r="S192" s="35">
        <f>IF(VLOOKUP(D192,'Falls with Major Injuries'!$A$1:$W$352,14,FALSE) = "*","*",IF(VLOOKUP(D192,'Falls with Major Injuries'!$A$1:$W$352,14,FALSE) = "---","---", VLOOKUP(D192,'Falls with Major Injuries'!$A$1:$W$352,14,FALSE)/100))</f>
        <v>8.6207000000000002E-3</v>
      </c>
      <c r="T192" s="35">
        <f>IF(VLOOKUP(D192,'Falls with Major Injuries'!$A$1:$W$352,16,FALSE) = "*","*",IF(VLOOKUP(D192,'Falls with Major Injuries'!$A$1:$W$352,16,FALSE) = "---","---", VLOOKUP(D192,'Falls with Major Injuries'!$A$1:$W$352,16,FALSE)/100))</f>
        <v>1.7857100000000001E-2</v>
      </c>
      <c r="U192" s="35">
        <f t="shared" si="104"/>
        <v>1.1047350000000001E-2</v>
      </c>
      <c r="V192" s="49" t="str">
        <f t="shared" si="105"/>
        <v>Y</v>
      </c>
      <c r="W192" s="35">
        <f>IF(VLOOKUP(D192,'Antipsychotic Meds'!$A$1:$W$352,10,FALSE) = "*","*",IF(VLOOKUP(D192,'Antipsychotic Meds'!$A$1:$W$352,10,FALSE) = "---","---", VLOOKUP(D192,'Antipsychotic Meds'!$A$1:$W$352,10,FALSE)/100))</f>
        <v>4.6729E-2</v>
      </c>
      <c r="X192" s="35">
        <f>IF(VLOOKUP(D192,'Antipsychotic Meds'!$A$1:$W$352,12,FALSE) = "*","*",IF(VLOOKUP(D192,'Antipsychotic Meds'!$A$1:$W$352,12,FALSE) = "---","---", VLOOKUP(D192,'Antipsychotic Meds'!$A$1:$W$352,12,FALSE)/100))</f>
        <v>5.8823500000000001E-2</v>
      </c>
      <c r="Y192" s="35">
        <f>IF(VLOOKUP(D192,'Antipsychotic Meds'!$A$1:$W$352,14,FALSE) = "*","*",IF(VLOOKUP(D192,'Antipsychotic Meds'!$A$1:$W$352,14,FALSE) = "---","---", VLOOKUP(D192,'Antipsychotic Meds'!$A$1:$W$352,14,FALSE)/100))</f>
        <v>9.1743100000000008E-2</v>
      </c>
      <c r="Z192" s="35">
        <f>IF(VLOOKUP(D192,'Antipsychotic Meds'!$A$1:$W$352,16,FALSE) = "*","*",IF(VLOOKUP(D192,'Antipsychotic Meds'!$A$1:$W$352,16,FALSE) = "---","---", VLOOKUP(D192,'Antipsychotic Meds'!$A$1:$W$352,16,FALSE)/100))</f>
        <v>0.13084110000000002</v>
      </c>
      <c r="AA192" s="35">
        <f t="shared" si="106"/>
        <v>8.2034175000000015E-2</v>
      </c>
      <c r="AB192" s="49" t="str">
        <f t="shared" si="107"/>
        <v>Y</v>
      </c>
      <c r="AC192" s="35">
        <f>IF(VLOOKUP(D192,'Pressure Ulcers'!$A$1:$W$352,10,FALSE) = "*","*",IF(VLOOKUP(D192,'Pressure Ulcers'!$A$1:$W$352,10,FALSE) = "---","---", VLOOKUP(D192,'Pressure Ulcers'!$A$1:$W$352,10,FALSE)/100))</f>
        <v>4.6153800000000002E-2</v>
      </c>
      <c r="AD192" s="35">
        <f>IF(VLOOKUP(D192,'Pressure Ulcers'!$A$1:$W$352,12,FALSE) = "*","*",IF(VLOOKUP(D192,'Pressure Ulcers'!$A$1:$W$352,12,FALSE) = "---","---", VLOOKUP(D192,'Pressure Ulcers'!$A$1:$W$352,12,FALSE)/100))</f>
        <v>8.3333299999999999E-2</v>
      </c>
      <c r="AE192" s="35">
        <f>IF(VLOOKUP(D192,'Pressure Ulcers'!$A$1:$W$352,14,FALSE) = "*","*",IF(VLOOKUP(D192,'Pressure Ulcers'!$A$1:$W$352,14,FALSE) = "---","---", VLOOKUP(D192,'Pressure Ulcers'!$A$1:$W$352,14,FALSE)/100))</f>
        <v>7.3529400000000009E-2</v>
      </c>
      <c r="AF192" s="35">
        <f>IF(VLOOKUP(D192,'Pressure Ulcers'!$A$1:$W$352,16,FALSE) = "*","*",IF(VLOOKUP(D192,'Pressure Ulcers'!$A$1:$W$352,16,FALSE) = "---","---", VLOOKUP(D192,'Pressure Ulcers'!$A$1:$W$352,16,FALSE)/100))</f>
        <v>0.137931</v>
      </c>
      <c r="AG192" s="35">
        <f t="shared" si="108"/>
        <v>8.523687499999999E-2</v>
      </c>
      <c r="AH192" s="49" t="str">
        <f t="shared" si="109"/>
        <v>N</v>
      </c>
      <c r="AI192" s="35">
        <f>IF(VLOOKUP(D192,Influenza!$A$1:$W$352,10,FALSE) = "*","*",IF(VLOOKUP(D192,Influenza!$A$1:$W$352,10,FALSE) = "---","---", VLOOKUP(D192,Influenza!$A$1:$W$352,10,FALSE)/100))</f>
        <v>1</v>
      </c>
      <c r="AJ192" s="35">
        <f>IF(VLOOKUP(D192,Influenza!$A$1:$W$352,12,FALSE) = "*","*",IF(VLOOKUP(D192,Influenza!$A$1:$W$352,12,FALSE) = "---","---", VLOOKUP(D192,Influenza!$A$1:$W$352,12,FALSE)/100))</f>
        <v>1</v>
      </c>
      <c r="AK192" s="35">
        <f>IF(VLOOKUP(D192,Influenza!$A$1:$W$352,14,FALSE) = "*","*",IF(VLOOKUP(D192,Influenza!$A$1:$W$352,14,FALSE) = "---","---", VLOOKUP(D192,Influenza!$A$1:$W$352,14,FALSE)/100))</f>
        <v>0.99199999999999999</v>
      </c>
      <c r="AL192" s="35">
        <f>IF(VLOOKUP(D192,Influenza!$A$1:$W$352,16,FALSE) = "*","*",IF(VLOOKUP(D192,Influenza!$A$1:$W$352,16,FALSE) = "---","---", VLOOKUP(D192,Influenza!$A$1:$W$352,16,FALSE)/100))</f>
        <v>0.99199999999999999</v>
      </c>
      <c r="AM192" s="35">
        <f t="shared" si="110"/>
        <v>0.996</v>
      </c>
      <c r="AN192" s="49" t="str">
        <f t="shared" si="111"/>
        <v>Y</v>
      </c>
      <c r="AO192" s="35">
        <f>IF(VLOOKUP(D192,'hospitalizations per 1000'!$A$1:$Q$352,10,FALSE) = "*","*",IF(VLOOKUP(D192,'hospitalizations per 1000'!$A$1:$Q$352,10,FALSE) = "---","---", VLOOKUP(D192,'hospitalizations per 1000'!$A$1:$Q$352,10,FALSE)/100))</f>
        <v>1.5543320000000001E-2</v>
      </c>
      <c r="AP192" s="43" t="str">
        <f t="shared" si="112"/>
        <v>N</v>
      </c>
      <c r="AQ192" s="50" t="s">
        <v>1570</v>
      </c>
      <c r="AR192" s="50">
        <v>0.77500000000000002</v>
      </c>
      <c r="AS192" s="49" t="str">
        <f>IF(AR192="NS","NS",IF(AR192&gt;AR$1,"Y","N"))</f>
        <v>Y</v>
      </c>
      <c r="AT192" s="97">
        <f>COUNTIF($P192:$AS192,"=Y")</f>
        <v>5</v>
      </c>
    </row>
    <row r="193" spans="1:46" ht="28.8" x14ac:dyDescent="0.3">
      <c r="A193" s="19">
        <f t="shared" si="101"/>
        <v>188</v>
      </c>
      <c r="B193" s="52" t="s">
        <v>1649</v>
      </c>
      <c r="C193" s="51"/>
      <c r="D193" s="56">
        <v>315247</v>
      </c>
      <c r="E193" s="59" t="s">
        <v>66</v>
      </c>
      <c r="F193" s="54" t="s">
        <v>1557</v>
      </c>
      <c r="G193" s="54" t="e">
        <f>IF(COUNTIF(#REF!,"SFF Candidate")&gt;=1,"Y",
IF(COUNTIF(#REF!,"SFF")&gt;=1,"Y","N"))</f>
        <v>#REF!</v>
      </c>
      <c r="H193" s="48" t="e">
        <f>IF(OR(#REF!=1,#REF!= 1,#REF!=
1,#REF!= 1,#REF!=
1,#REF!= 1,#REF!=
1,#REF!= 1,#REF!=
1,#REF!= 1,#REF!=
1,#REF!= 1),"Y","N")</f>
        <v>#REF!</v>
      </c>
      <c r="I193" s="48" t="s">
        <v>662</v>
      </c>
      <c r="J193" s="54" t="s">
        <v>1570</v>
      </c>
      <c r="K193" s="35">
        <f>IF(VLOOKUP(D193,'Physically Restrained'!$A$1:$W$352,10,FALSE) = "*","*",IF(VLOOKUP(D193,'Physically Restrained'!$A$1:$W$352,10,FALSE) = "---","---", VLOOKUP(D193,'Physically Restrained'!$A$1:$W$352,10,FALSE)/100))</f>
        <v>0</v>
      </c>
      <c r="L193" s="35">
        <f>IF(VLOOKUP(D193,'Physically Restrained'!$A$1:$W$352,12,FALSE) = "*","*",IF(VLOOKUP(D193,'Physically Restrained'!$A$1:$W$352,12,FALSE) = "---","---", VLOOKUP(D193,'Physically Restrained'!$A$1:$W$352,12,FALSE)/100))</f>
        <v>0</v>
      </c>
      <c r="M193" s="35">
        <f>IF(VLOOKUP(D193,'Physically Restrained'!$A$1:$W$352,14,FALSE) = "*","*",IF(VLOOKUP(D193,'Physically Restrained'!$A$1:$W$352,14,FALSE) = "---","---", VLOOKUP(D193,'Physically Restrained'!$A$1:$W$352,14,FALSE)/100))</f>
        <v>0</v>
      </c>
      <c r="N193" s="35">
        <f>IF(VLOOKUP(D193,'Physically Restrained'!$A$1:$W$352,16,FALSE) = "*","*",IF(VLOOKUP(D193,'Physically Restrained'!$A$1:$W$352,16,FALSE) = "---","---", VLOOKUP(D193,'Physically Restrained'!$A$1:$W$352,16,FALSE)/100))</f>
        <v>0</v>
      </c>
      <c r="O193" s="35">
        <f t="shared" si="102"/>
        <v>0</v>
      </c>
      <c r="P193" s="49" t="str">
        <f t="shared" si="103"/>
        <v>Y</v>
      </c>
      <c r="Q193" s="35">
        <f>IF(VLOOKUP(D193,'Falls with Major Injuries'!$A$1:$W$352,10,FALSE) = "*","*",IF(VLOOKUP(D193,'Falls with Major Injuries'!$A$1:$W$352,10,FALSE) = "---","---", VLOOKUP(D193,'Falls with Major Injuries'!$A$1:$W$352,10,FALSE)/100))</f>
        <v>2.1505399999999997E-2</v>
      </c>
      <c r="R193" s="35">
        <f>IF(VLOOKUP(D193,'Falls with Major Injuries'!$A$1:$W$352,12,FALSE) = "*","*",IF(VLOOKUP(D193,'Falls with Major Injuries'!$A$1:$W$352,12,FALSE) = "---","---", VLOOKUP(D193,'Falls with Major Injuries'!$A$1:$W$352,12,FALSE)/100))</f>
        <v>1.0752699999999999E-2</v>
      </c>
      <c r="S193" s="35">
        <f>IF(VLOOKUP(D193,'Falls with Major Injuries'!$A$1:$W$352,14,FALSE) = "*","*",IF(VLOOKUP(D193,'Falls with Major Injuries'!$A$1:$W$352,14,FALSE) = "---","---", VLOOKUP(D193,'Falls with Major Injuries'!$A$1:$W$352,14,FALSE)/100))</f>
        <v>1.9417500000000001E-2</v>
      </c>
      <c r="T193" s="35">
        <f>IF(VLOOKUP(D193,'Falls with Major Injuries'!$A$1:$W$352,16,FALSE) = "*","*",IF(VLOOKUP(D193,'Falls with Major Injuries'!$A$1:$W$352,16,FALSE) = "---","---", VLOOKUP(D193,'Falls with Major Injuries'!$A$1:$W$352,16,FALSE)/100))</f>
        <v>3.8095200000000003E-2</v>
      </c>
      <c r="U193" s="35">
        <f t="shared" si="104"/>
        <v>2.2442700000000003E-2</v>
      </c>
      <c r="V193" s="49" t="str">
        <f t="shared" si="105"/>
        <v>Y</v>
      </c>
      <c r="W193" s="35">
        <f>IF(VLOOKUP(D193,'Antipsychotic Meds'!$A$1:$W$352,10,FALSE) = "*","*",IF(VLOOKUP(D193,'Antipsychotic Meds'!$A$1:$W$352,10,FALSE) = "---","---", VLOOKUP(D193,'Antipsychotic Meds'!$A$1:$W$352,10,FALSE)/100))</f>
        <v>7.1428599999999995E-2</v>
      </c>
      <c r="X193" s="35">
        <f>IF(VLOOKUP(D193,'Antipsychotic Meds'!$A$1:$W$352,12,FALSE) = "*","*",IF(VLOOKUP(D193,'Antipsychotic Meds'!$A$1:$W$352,12,FALSE) = "---","---", VLOOKUP(D193,'Antipsychotic Meds'!$A$1:$W$352,12,FALSE)/100))</f>
        <v>4.8192800000000001E-2</v>
      </c>
      <c r="Y193" s="35">
        <f>IF(VLOOKUP(D193,'Antipsychotic Meds'!$A$1:$W$352,14,FALSE) = "*","*",IF(VLOOKUP(D193,'Antipsychotic Meds'!$A$1:$W$352,14,FALSE) = "---","---", VLOOKUP(D193,'Antipsychotic Meds'!$A$1:$W$352,14,FALSE)/100))</f>
        <v>6.4516099999999993E-2</v>
      </c>
      <c r="Z193" s="35">
        <f>IF(VLOOKUP(D193,'Antipsychotic Meds'!$A$1:$W$352,16,FALSE) = "*","*",IF(VLOOKUP(D193,'Antipsychotic Meds'!$A$1:$W$352,16,FALSE) = "---","---", VLOOKUP(D193,'Antipsychotic Meds'!$A$1:$W$352,16,FALSE)/100))</f>
        <v>6.25E-2</v>
      </c>
      <c r="AA193" s="35">
        <f t="shared" si="106"/>
        <v>6.1659374999999995E-2</v>
      </c>
      <c r="AB193" s="49" t="str">
        <f t="shared" si="107"/>
        <v>Y</v>
      </c>
      <c r="AC193" s="35">
        <f>IF(VLOOKUP(D193,'Pressure Ulcers'!$A$1:$W$352,10,FALSE) = "*","*",IF(VLOOKUP(D193,'Pressure Ulcers'!$A$1:$W$352,10,FALSE) = "---","---", VLOOKUP(D193,'Pressure Ulcers'!$A$1:$W$352,10,FALSE)/100))</f>
        <v>0.125</v>
      </c>
      <c r="AD193" s="35">
        <f>IF(VLOOKUP(D193,'Pressure Ulcers'!$A$1:$W$352,12,FALSE) = "*","*",IF(VLOOKUP(D193,'Pressure Ulcers'!$A$1:$W$352,12,FALSE) = "---","---", VLOOKUP(D193,'Pressure Ulcers'!$A$1:$W$352,12,FALSE)/100))</f>
        <v>9.0909099999999993E-2</v>
      </c>
      <c r="AE193" s="35">
        <f>IF(VLOOKUP(D193,'Pressure Ulcers'!$A$1:$W$352,14,FALSE) = "*","*",IF(VLOOKUP(D193,'Pressure Ulcers'!$A$1:$W$352,14,FALSE) = "---","---", VLOOKUP(D193,'Pressure Ulcers'!$A$1:$W$352,14,FALSE)/100))</f>
        <v>0.1125</v>
      </c>
      <c r="AF193" s="35">
        <f>IF(VLOOKUP(D193,'Pressure Ulcers'!$A$1:$W$352,16,FALSE) = "*","*",IF(VLOOKUP(D193,'Pressure Ulcers'!$A$1:$W$352,16,FALSE) = "---","---", VLOOKUP(D193,'Pressure Ulcers'!$A$1:$W$352,16,FALSE)/100))</f>
        <v>0.1081081</v>
      </c>
      <c r="AG193" s="35">
        <f t="shared" si="108"/>
        <v>0.1091293</v>
      </c>
      <c r="AH193" s="49" t="str">
        <f t="shared" si="109"/>
        <v>N</v>
      </c>
      <c r="AI193" s="35">
        <f>IF(VLOOKUP(D193,Influenza!$A$1:$W$352,10,FALSE) = "*","*",IF(VLOOKUP(D193,Influenza!$A$1:$W$352,10,FALSE) = "---","---", VLOOKUP(D193,Influenza!$A$1:$W$352,10,FALSE)/100))</f>
        <v>1</v>
      </c>
      <c r="AJ193" s="35">
        <f>IF(VLOOKUP(D193,Influenza!$A$1:$W$352,12,FALSE) = "*","*",IF(VLOOKUP(D193,Influenza!$A$1:$W$352,12,FALSE) = "---","---", VLOOKUP(D193,Influenza!$A$1:$W$352,12,FALSE)/100))</f>
        <v>1</v>
      </c>
      <c r="AK193" s="35">
        <f>IF(VLOOKUP(D193,Influenza!$A$1:$W$352,14,FALSE) = "*","*",IF(VLOOKUP(D193,Influenza!$A$1:$W$352,14,FALSE) = "---","---", VLOOKUP(D193,Influenza!$A$1:$W$352,14,FALSE)/100))</f>
        <v>1</v>
      </c>
      <c r="AL193" s="35">
        <f>IF(VLOOKUP(D193,Influenza!$A$1:$W$352,16,FALSE) = "*","*",IF(VLOOKUP(D193,Influenza!$A$1:$W$352,16,FALSE) = "---","---", VLOOKUP(D193,Influenza!$A$1:$W$352,16,FALSE)/100))</f>
        <v>1</v>
      </c>
      <c r="AM193" s="35">
        <f t="shared" si="110"/>
        <v>1</v>
      </c>
      <c r="AN193" s="49" t="str">
        <f t="shared" si="111"/>
        <v>Y</v>
      </c>
      <c r="AO193" s="35">
        <f>IF(VLOOKUP(D193,'hospitalizations per 1000'!$A$1:$Q$352,10,FALSE) = "*","*",IF(VLOOKUP(D193,'hospitalizations per 1000'!$A$1:$Q$352,10,FALSE) = "---","---", VLOOKUP(D193,'hospitalizations per 1000'!$A$1:$Q$352,10,FALSE)/100))</f>
        <v>2.2001469999999999E-2</v>
      </c>
      <c r="AP193" s="43" t="str">
        <f t="shared" si="112"/>
        <v>N</v>
      </c>
      <c r="AQ193" s="50" t="s">
        <v>1570</v>
      </c>
      <c r="AR193" s="50">
        <v>0.85499999999999998</v>
      </c>
      <c r="AS193" s="49" t="str">
        <f>IF(AR193="NS","NS",IF(AR193&gt;AR$1,"Y","N"))</f>
        <v>Y</v>
      </c>
      <c r="AT193" s="97">
        <f>COUNTIF($P193:$AS193,"=Y")</f>
        <v>5</v>
      </c>
    </row>
    <row r="194" spans="1:46" s="39" customFormat="1" x14ac:dyDescent="0.3">
      <c r="A194" s="19">
        <f t="shared" si="101"/>
        <v>189</v>
      </c>
      <c r="B194" s="52" t="s">
        <v>430</v>
      </c>
      <c r="C194" s="51"/>
      <c r="D194" s="56">
        <v>315223</v>
      </c>
      <c r="E194" s="59" t="s">
        <v>67</v>
      </c>
      <c r="F194" s="54" t="s">
        <v>1557</v>
      </c>
      <c r="G194" s="54" t="e">
        <f>IF(COUNTIF(#REF!,"SFF Candidate")&gt;=1,"Y",
IF(COUNTIF(#REF!,"SFF")&gt;=1,"Y","N"))</f>
        <v>#REF!</v>
      </c>
      <c r="H194" s="48" t="e">
        <f>IF(OR(#REF!=1,#REF!= 1,#REF!=
1,#REF!= 1,#REF!=
1,#REF!= 1,#REF!=
1,#REF!= 1,#REF!=
1,#REF!= 1,#REF!=
1,#REF!= 1),"Y","N")</f>
        <v>#REF!</v>
      </c>
      <c r="I194" s="48" t="s">
        <v>662</v>
      </c>
      <c r="J194" s="54" t="s">
        <v>1571</v>
      </c>
      <c r="K194" s="35">
        <f>IF(VLOOKUP(D194,'Physically Restrained'!$A$1:$W$352,10,FALSE) = "*","*",IF(VLOOKUP(D194,'Physically Restrained'!$A$1:$W$352,10,FALSE) = "---","---", VLOOKUP(D194,'Physically Restrained'!$A$1:$W$352,10,FALSE)/100))</f>
        <v>0</v>
      </c>
      <c r="L194" s="35">
        <f>IF(VLOOKUP(D194,'Physically Restrained'!$A$1:$W$352,12,FALSE) = "*","*",IF(VLOOKUP(D194,'Physically Restrained'!$A$1:$W$352,12,FALSE) = "---","---", VLOOKUP(D194,'Physically Restrained'!$A$1:$W$352,12,FALSE)/100))</f>
        <v>0</v>
      </c>
      <c r="M194" s="35">
        <f>IF(VLOOKUP(D194,'Physically Restrained'!$A$1:$W$352,14,FALSE) = "*","*",IF(VLOOKUP(D194,'Physically Restrained'!$A$1:$W$352,14,FALSE) = "---","---", VLOOKUP(D194,'Physically Restrained'!$A$1:$W$352,14,FALSE)/100))</f>
        <v>0</v>
      </c>
      <c r="N194" s="35">
        <f>IF(VLOOKUP(D194,'Physically Restrained'!$A$1:$W$352,16,FALSE) = "*","*",IF(VLOOKUP(D194,'Physically Restrained'!$A$1:$W$352,16,FALSE) = "---","---", VLOOKUP(D194,'Physically Restrained'!$A$1:$W$352,16,FALSE)/100))</f>
        <v>0</v>
      </c>
      <c r="O194" s="35">
        <f t="shared" si="102"/>
        <v>0</v>
      </c>
      <c r="P194" s="49" t="str">
        <f t="shared" si="103"/>
        <v>Y</v>
      </c>
      <c r="Q194" s="35">
        <f>IF(VLOOKUP(D194,'Falls with Major Injuries'!$A$1:$W$352,10,FALSE) = "*","*",IF(VLOOKUP(D194,'Falls with Major Injuries'!$A$1:$W$352,10,FALSE) = "---","---", VLOOKUP(D194,'Falls with Major Injuries'!$A$1:$W$352,10,FALSE)/100))</f>
        <v>8.7912099999999993E-2</v>
      </c>
      <c r="R194" s="35">
        <f>IF(VLOOKUP(D194,'Falls with Major Injuries'!$A$1:$W$352,12,FALSE) = "*","*",IF(VLOOKUP(D194,'Falls with Major Injuries'!$A$1:$W$352,12,FALSE) = "---","---", VLOOKUP(D194,'Falls with Major Injuries'!$A$1:$W$352,12,FALSE)/100))</f>
        <v>6.25E-2</v>
      </c>
      <c r="S194" s="35">
        <f>IF(VLOOKUP(D194,'Falls with Major Injuries'!$A$1:$W$352,14,FALSE) = "*","*",IF(VLOOKUP(D194,'Falls with Major Injuries'!$A$1:$W$352,14,FALSE) = "---","---", VLOOKUP(D194,'Falls with Major Injuries'!$A$1:$W$352,14,FALSE)/100))</f>
        <v>5.1546399999999999E-2</v>
      </c>
      <c r="T194" s="35">
        <f>IF(VLOOKUP(D194,'Falls with Major Injuries'!$A$1:$W$352,16,FALSE) = "*","*",IF(VLOOKUP(D194,'Falls with Major Injuries'!$A$1:$W$352,16,FALSE) = "---","---", VLOOKUP(D194,'Falls with Major Injuries'!$A$1:$W$352,16,FALSE)/100))</f>
        <v>4.8076899999999999E-2</v>
      </c>
      <c r="U194" s="35">
        <f t="shared" si="104"/>
        <v>6.2508849999999991E-2</v>
      </c>
      <c r="V194" s="49" t="str">
        <f t="shared" si="105"/>
        <v>N</v>
      </c>
      <c r="W194" s="35">
        <f>IF(VLOOKUP(D194,'Antipsychotic Meds'!$A$1:$W$352,10,FALSE) = "*","*",IF(VLOOKUP(D194,'Antipsychotic Meds'!$A$1:$W$352,10,FALSE) = "---","---", VLOOKUP(D194,'Antipsychotic Meds'!$A$1:$W$352,10,FALSE)/100))</f>
        <v>8.4337300000000004E-2</v>
      </c>
      <c r="X194" s="35">
        <f>IF(VLOOKUP(D194,'Antipsychotic Meds'!$A$1:$W$352,12,FALSE) = "*","*",IF(VLOOKUP(D194,'Antipsychotic Meds'!$A$1:$W$352,12,FALSE) = "---","---", VLOOKUP(D194,'Antipsychotic Meds'!$A$1:$W$352,12,FALSE)/100))</f>
        <v>5.6818199999999999E-2</v>
      </c>
      <c r="Y194" s="35">
        <f>IF(VLOOKUP(D194,'Antipsychotic Meds'!$A$1:$W$352,14,FALSE) = "*","*",IF(VLOOKUP(D194,'Antipsychotic Meds'!$A$1:$W$352,14,FALSE) = "---","---", VLOOKUP(D194,'Antipsychotic Meds'!$A$1:$W$352,14,FALSE)/100))</f>
        <v>5.6179800000000002E-2</v>
      </c>
      <c r="Z194" s="35">
        <f>IF(VLOOKUP(D194,'Antipsychotic Meds'!$A$1:$W$352,16,FALSE) = "*","*",IF(VLOOKUP(D194,'Antipsychotic Meds'!$A$1:$W$352,16,FALSE) = "---","---", VLOOKUP(D194,'Antipsychotic Meds'!$A$1:$W$352,16,FALSE)/100))</f>
        <v>6.25E-2</v>
      </c>
      <c r="AA194" s="35">
        <f t="shared" si="106"/>
        <v>6.4958824999999998E-2</v>
      </c>
      <c r="AB194" s="49" t="str">
        <f t="shared" si="107"/>
        <v>Y</v>
      </c>
      <c r="AC194" s="35">
        <f>IF(VLOOKUP(D194,'Pressure Ulcers'!$A$1:$W$352,10,FALSE) = "*","*",IF(VLOOKUP(D194,'Pressure Ulcers'!$A$1:$W$352,10,FALSE) = "---","---", VLOOKUP(D194,'Pressure Ulcers'!$A$1:$W$352,10,FALSE)/100))</f>
        <v>7.8431399999999998E-2</v>
      </c>
      <c r="AD194" s="35">
        <f>IF(VLOOKUP(D194,'Pressure Ulcers'!$A$1:$W$352,12,FALSE) = "*","*",IF(VLOOKUP(D194,'Pressure Ulcers'!$A$1:$W$352,12,FALSE) = "---","---", VLOOKUP(D194,'Pressure Ulcers'!$A$1:$W$352,12,FALSE)/100))</f>
        <v>0.1206897</v>
      </c>
      <c r="AE194" s="35">
        <f>IF(VLOOKUP(D194,'Pressure Ulcers'!$A$1:$W$352,14,FALSE) = "*","*",IF(VLOOKUP(D194,'Pressure Ulcers'!$A$1:$W$352,14,FALSE) = "---","---", VLOOKUP(D194,'Pressure Ulcers'!$A$1:$W$352,14,FALSE)/100))</f>
        <v>3.7037E-2</v>
      </c>
      <c r="AF194" s="35">
        <f>IF(VLOOKUP(D194,'Pressure Ulcers'!$A$1:$W$352,16,FALSE) = "*","*",IF(VLOOKUP(D194,'Pressure Ulcers'!$A$1:$W$352,16,FALSE) = "---","---", VLOOKUP(D194,'Pressure Ulcers'!$A$1:$W$352,16,FALSE)/100))</f>
        <v>8.4745799999999996E-2</v>
      </c>
      <c r="AG194" s="35">
        <f t="shared" si="108"/>
        <v>8.0225974999999991E-2</v>
      </c>
      <c r="AH194" s="49" t="str">
        <f t="shared" si="109"/>
        <v>Y</v>
      </c>
      <c r="AI194" s="35">
        <f>IF(VLOOKUP(D194,Influenza!$A$1:$W$352,10,FALSE) = "*","*",IF(VLOOKUP(D194,Influenza!$A$1:$W$352,10,FALSE) = "---","---", VLOOKUP(D194,Influenza!$A$1:$W$352,10,FALSE)/100))</f>
        <v>0.95</v>
      </c>
      <c r="AJ194" s="35">
        <f>IF(VLOOKUP(D194,Influenza!$A$1:$W$352,12,FALSE) = "*","*",IF(VLOOKUP(D194,Influenza!$A$1:$W$352,12,FALSE) = "---","---", VLOOKUP(D194,Influenza!$A$1:$W$352,12,FALSE)/100))</f>
        <v>0.95</v>
      </c>
      <c r="AK194" s="35">
        <f>IF(VLOOKUP(D194,Influenza!$A$1:$W$352,14,FALSE) = "*","*",IF(VLOOKUP(D194,Influenza!$A$1:$W$352,14,FALSE) = "---","---", VLOOKUP(D194,Influenza!$A$1:$W$352,14,FALSE)/100))</f>
        <v>0.90196078000000002</v>
      </c>
      <c r="AL194" s="35">
        <f>IF(VLOOKUP(D194,Influenza!$A$1:$W$352,16,FALSE) = "*","*",IF(VLOOKUP(D194,Influenza!$A$1:$W$352,16,FALSE) = "---","---", VLOOKUP(D194,Influenza!$A$1:$W$352,16,FALSE)/100))</f>
        <v>0.90196078000000002</v>
      </c>
      <c r="AM194" s="35">
        <f t="shared" si="110"/>
        <v>0.92598038999999999</v>
      </c>
      <c r="AN194" s="49" t="str">
        <f t="shared" si="111"/>
        <v>N</v>
      </c>
      <c r="AO194" s="35">
        <f>IF(VLOOKUP(D194,'hospitalizations per 1000'!$A$1:$Q$352,10,FALSE) = "*","*",IF(VLOOKUP(D194,'hospitalizations per 1000'!$A$1:$Q$352,10,FALSE) = "---","---", VLOOKUP(D194,'hospitalizations per 1000'!$A$1:$Q$352,10,FALSE)/100))</f>
        <v>1.7066079999999997E-2</v>
      </c>
      <c r="AP194" s="43" t="str">
        <f t="shared" si="112"/>
        <v>N</v>
      </c>
      <c r="AQ194" s="50" t="s">
        <v>1570</v>
      </c>
      <c r="AR194" s="50">
        <v>0.93500000000000005</v>
      </c>
      <c r="AS194" s="49" t="str">
        <f>IF(AR194="NS","NS",IF(AR194&gt;AR$1,"Y","N"))</f>
        <v>Y</v>
      </c>
      <c r="AT194" s="97" t="s">
        <v>1680</v>
      </c>
    </row>
    <row r="195" spans="1:46" s="39" customFormat="1" ht="28.8" x14ac:dyDescent="0.3">
      <c r="A195" s="19">
        <f t="shared" si="101"/>
        <v>190</v>
      </c>
      <c r="B195" s="52" t="s">
        <v>431</v>
      </c>
      <c r="C195" s="51"/>
      <c r="D195" s="56">
        <v>315423</v>
      </c>
      <c r="E195" s="59" t="s">
        <v>68</v>
      </c>
      <c r="F195" s="54" t="s">
        <v>1557</v>
      </c>
      <c r="G195" s="54" t="e">
        <f>IF(COUNTIF(#REF!,"SFF Candidate")&gt;=1,"Y",
IF(COUNTIF(#REF!,"SFF")&gt;=1,"Y","N"))</f>
        <v>#REF!</v>
      </c>
      <c r="H195" s="48" t="e">
        <f>IF(OR(#REF!=1,#REF!= 1,#REF!=
1,#REF!= 1,#REF!=
1,#REF!= 1,#REF!=
1,#REF!= 1,#REF!=
1,#REF!= 1,#REF!=
1,#REF!= 1),"Y","N")</f>
        <v>#REF!</v>
      </c>
      <c r="I195" s="48" t="s">
        <v>662</v>
      </c>
      <c r="J195" s="54" t="s">
        <v>1571</v>
      </c>
      <c r="K195" s="35">
        <f>IF(VLOOKUP(D195,'Physically Restrained'!$A$1:$W$352,10,FALSE) = "*","*",IF(VLOOKUP(D195,'Physically Restrained'!$A$1:$W$352,10,FALSE) = "---","---", VLOOKUP(D195,'Physically Restrained'!$A$1:$W$352,10,FALSE)/100))</f>
        <v>0</v>
      </c>
      <c r="L195" s="35">
        <f>IF(VLOOKUP(D195,'Physically Restrained'!$A$1:$W$352,12,FALSE) = "*","*",IF(VLOOKUP(D195,'Physically Restrained'!$A$1:$W$352,12,FALSE) = "---","---", VLOOKUP(D195,'Physically Restrained'!$A$1:$W$352,12,FALSE)/100))</f>
        <v>0</v>
      </c>
      <c r="M195" s="35">
        <f>IF(VLOOKUP(D195,'Physically Restrained'!$A$1:$W$352,14,FALSE) = "*","*",IF(VLOOKUP(D195,'Physically Restrained'!$A$1:$W$352,14,FALSE) = "---","---", VLOOKUP(D195,'Physically Restrained'!$A$1:$W$352,14,FALSE)/100))</f>
        <v>0</v>
      </c>
      <c r="N195" s="35">
        <f>IF(VLOOKUP(D195,'Physically Restrained'!$A$1:$W$352,16,FALSE) = "*","*",IF(VLOOKUP(D195,'Physically Restrained'!$A$1:$W$352,16,FALSE) = "---","---", VLOOKUP(D195,'Physically Restrained'!$A$1:$W$352,16,FALSE)/100))</f>
        <v>0</v>
      </c>
      <c r="O195" s="35">
        <f t="shared" si="102"/>
        <v>0</v>
      </c>
      <c r="P195" s="49" t="str">
        <f t="shared" si="103"/>
        <v>Y</v>
      </c>
      <c r="Q195" s="35">
        <f>IF(VLOOKUP(D195,'Falls with Major Injuries'!$A$1:$W$352,10,FALSE) = "*","*",IF(VLOOKUP(D195,'Falls with Major Injuries'!$A$1:$W$352,10,FALSE) = "---","---", VLOOKUP(D195,'Falls with Major Injuries'!$A$1:$W$352,10,FALSE)/100))</f>
        <v>2.0134200000000001E-2</v>
      </c>
      <c r="R195" s="35">
        <f>IF(VLOOKUP(D195,'Falls with Major Injuries'!$A$1:$W$352,12,FALSE) = "*","*",IF(VLOOKUP(D195,'Falls with Major Injuries'!$A$1:$W$352,12,FALSE) = "---","---", VLOOKUP(D195,'Falls with Major Injuries'!$A$1:$W$352,12,FALSE)/100))</f>
        <v>1.9480500000000001E-2</v>
      </c>
      <c r="S195" s="35">
        <f>IF(VLOOKUP(D195,'Falls with Major Injuries'!$A$1:$W$352,14,FALSE) = "*","*",IF(VLOOKUP(D195,'Falls with Major Injuries'!$A$1:$W$352,14,FALSE) = "---","---", VLOOKUP(D195,'Falls with Major Injuries'!$A$1:$W$352,14,FALSE)/100))</f>
        <v>6.4515999999999992E-3</v>
      </c>
      <c r="T195" s="35">
        <f>IF(VLOOKUP(D195,'Falls with Major Injuries'!$A$1:$W$352,16,FALSE) = "*","*",IF(VLOOKUP(D195,'Falls with Major Injuries'!$A$1:$W$352,16,FALSE) = "---","---", VLOOKUP(D195,'Falls with Major Injuries'!$A$1:$W$352,16,FALSE)/100))</f>
        <v>6.8027000000000001E-3</v>
      </c>
      <c r="U195" s="35">
        <f t="shared" si="104"/>
        <v>1.3217250000000002E-2</v>
      </c>
      <c r="V195" s="49" t="str">
        <f t="shared" si="105"/>
        <v>Y</v>
      </c>
      <c r="W195" s="35">
        <f>IF(VLOOKUP(D195,'Antipsychotic Meds'!$A$1:$W$352,10,FALSE) = "*","*",IF(VLOOKUP(D195,'Antipsychotic Meds'!$A$1:$W$352,10,FALSE) = "---","---", VLOOKUP(D195,'Antipsychotic Meds'!$A$1:$W$352,10,FALSE)/100))</f>
        <v>6.25E-2</v>
      </c>
      <c r="X195" s="35">
        <f>IF(VLOOKUP(D195,'Antipsychotic Meds'!$A$1:$W$352,12,FALSE) = "*","*",IF(VLOOKUP(D195,'Antipsychotic Meds'!$A$1:$W$352,12,FALSE) = "---","---", VLOOKUP(D195,'Antipsychotic Meds'!$A$1:$W$352,12,FALSE)/100))</f>
        <v>6.8181800000000001E-2</v>
      </c>
      <c r="Y195" s="35">
        <f>IF(VLOOKUP(D195,'Antipsychotic Meds'!$A$1:$W$352,14,FALSE) = "*","*",IF(VLOOKUP(D195,'Antipsychotic Meds'!$A$1:$W$352,14,FALSE) = "---","---", VLOOKUP(D195,'Antipsychotic Meds'!$A$1:$W$352,14,FALSE)/100))</f>
        <v>7.5187999999999991E-2</v>
      </c>
      <c r="Z195" s="35">
        <f>IF(VLOOKUP(D195,'Antipsychotic Meds'!$A$1:$W$352,16,FALSE) = "*","*",IF(VLOOKUP(D195,'Antipsychotic Meds'!$A$1:$W$352,16,FALSE) = "---","---", VLOOKUP(D195,'Antipsychotic Meds'!$A$1:$W$352,16,FALSE)/100))</f>
        <v>4.7618999999999995E-2</v>
      </c>
      <c r="AA195" s="35">
        <f t="shared" si="106"/>
        <v>6.337219999999999E-2</v>
      </c>
      <c r="AB195" s="49" t="str">
        <f t="shared" si="107"/>
        <v>Y</v>
      </c>
      <c r="AC195" s="35">
        <f>IF(VLOOKUP(D195,'Pressure Ulcers'!$A$1:$W$352,10,FALSE) = "*","*",IF(VLOOKUP(D195,'Pressure Ulcers'!$A$1:$W$352,10,FALSE) = "---","---", VLOOKUP(D195,'Pressure Ulcers'!$A$1:$W$352,10,FALSE)/100))</f>
        <v>5.6603800000000003E-2</v>
      </c>
      <c r="AD195" s="35">
        <f>IF(VLOOKUP(D195,'Pressure Ulcers'!$A$1:$W$352,12,FALSE) = "*","*",IF(VLOOKUP(D195,'Pressure Ulcers'!$A$1:$W$352,12,FALSE) = "---","---", VLOOKUP(D195,'Pressure Ulcers'!$A$1:$W$352,12,FALSE)/100))</f>
        <v>8.2568800000000012E-2</v>
      </c>
      <c r="AE195" s="35">
        <f>IF(VLOOKUP(D195,'Pressure Ulcers'!$A$1:$W$352,14,FALSE) = "*","*",IF(VLOOKUP(D195,'Pressure Ulcers'!$A$1:$W$352,14,FALSE) = "---","---", VLOOKUP(D195,'Pressure Ulcers'!$A$1:$W$352,14,FALSE)/100))</f>
        <v>0.14953269999999999</v>
      </c>
      <c r="AF195" s="35">
        <f>IF(VLOOKUP(D195,'Pressure Ulcers'!$A$1:$W$352,16,FALSE) = "*","*",IF(VLOOKUP(D195,'Pressure Ulcers'!$A$1:$W$352,16,FALSE) = "---","---", VLOOKUP(D195,'Pressure Ulcers'!$A$1:$W$352,16,FALSE)/100))</f>
        <v>5.7142900000000003E-2</v>
      </c>
      <c r="AG195" s="35">
        <f t="shared" si="108"/>
        <v>8.6462049999999999E-2</v>
      </c>
      <c r="AH195" s="49" t="str">
        <f t="shared" si="109"/>
        <v>N</v>
      </c>
      <c r="AI195" s="35">
        <f>IF(VLOOKUP(D195,Influenza!$A$1:$W$352,10,FALSE) = "*","*",IF(VLOOKUP(D195,Influenza!$A$1:$W$352,10,FALSE) = "---","---", VLOOKUP(D195,Influenza!$A$1:$W$352,10,FALSE)/100))</f>
        <v>0.9862069</v>
      </c>
      <c r="AJ195" s="35">
        <f>IF(VLOOKUP(D195,Influenza!$A$1:$W$352,12,FALSE) = "*","*",IF(VLOOKUP(D195,Influenza!$A$1:$W$352,12,FALSE) = "---","---", VLOOKUP(D195,Influenza!$A$1:$W$352,12,FALSE)/100))</f>
        <v>0.9862069</v>
      </c>
      <c r="AK195" s="35">
        <f>IF(VLOOKUP(D195,Influenza!$A$1:$W$352,14,FALSE) = "*","*",IF(VLOOKUP(D195,Influenza!$A$1:$W$352,14,FALSE) = "---","---", VLOOKUP(D195,Influenza!$A$1:$W$352,14,FALSE)/100))</f>
        <v>0.98787879000000001</v>
      </c>
      <c r="AL195" s="35">
        <f>IF(VLOOKUP(D195,Influenza!$A$1:$W$352,16,FALSE) = "*","*",IF(VLOOKUP(D195,Influenza!$A$1:$W$352,16,FALSE) = "---","---", VLOOKUP(D195,Influenza!$A$1:$W$352,16,FALSE)/100))</f>
        <v>0.98787879000000001</v>
      </c>
      <c r="AM195" s="35">
        <f t="shared" si="110"/>
        <v>0.98704284499999995</v>
      </c>
      <c r="AN195" s="49" t="str">
        <f t="shared" si="111"/>
        <v>Y</v>
      </c>
      <c r="AO195" s="35">
        <f>IF(VLOOKUP(D195,'hospitalizations per 1000'!$A$1:$Q$352,10,FALSE) = "*","*",IF(VLOOKUP(D195,'hospitalizations per 1000'!$A$1:$Q$352,10,FALSE) = "---","---", VLOOKUP(D195,'hospitalizations per 1000'!$A$1:$Q$352,10,FALSE)/100))</f>
        <v>1.0489399999999999E-2</v>
      </c>
      <c r="AP195" s="43" t="str">
        <f t="shared" si="112"/>
        <v>Y</v>
      </c>
      <c r="AQ195" s="50" t="s">
        <v>1570</v>
      </c>
      <c r="AR195" s="50">
        <v>0.78500000000000003</v>
      </c>
      <c r="AS195" s="49" t="str">
        <f>IF(AR195="NS","NS",IF(AR195&gt;AR$1,"Y","N"))</f>
        <v>Y</v>
      </c>
      <c r="AT195" s="97" t="s">
        <v>1680</v>
      </c>
    </row>
    <row r="196" spans="1:46" s="39" customFormat="1" x14ac:dyDescent="0.3">
      <c r="A196" s="19">
        <f t="shared" si="101"/>
        <v>191</v>
      </c>
      <c r="B196" s="52" t="s">
        <v>432</v>
      </c>
      <c r="C196" s="51"/>
      <c r="D196" s="56">
        <v>315347</v>
      </c>
      <c r="E196" s="59" t="s">
        <v>69</v>
      </c>
      <c r="F196" s="54" t="s">
        <v>1557</v>
      </c>
      <c r="G196" s="54" t="e">
        <f>IF(COUNTIF(#REF!,"SFF Candidate")&gt;=1,"Y",
IF(COUNTIF(#REF!,"SFF")&gt;=1,"Y","N"))</f>
        <v>#REF!</v>
      </c>
      <c r="H196" s="48" t="e">
        <f>IF(OR(#REF!=1,#REF!= 1,#REF!=
1,#REF!= 1,#REF!=
1,#REF!= 1,#REF!=
1,#REF!= 1,#REF!=
1,#REF!= 1,#REF!=
1,#REF!= 1),"Y","N")</f>
        <v>#REF!</v>
      </c>
      <c r="I196" s="48" t="s">
        <v>662</v>
      </c>
      <c r="J196" s="54" t="s">
        <v>1570</v>
      </c>
      <c r="K196" s="35">
        <f>IF(VLOOKUP(D196,'Physically Restrained'!$A$1:$W$352,10,FALSE) = "*","*",IF(VLOOKUP(D196,'Physically Restrained'!$A$1:$W$352,10,FALSE) = "---","---", VLOOKUP(D196,'Physically Restrained'!$A$1:$W$352,10,FALSE)/100))</f>
        <v>0</v>
      </c>
      <c r="L196" s="35">
        <f>IF(VLOOKUP(D196,'Physically Restrained'!$A$1:$W$352,12,FALSE) = "*","*",IF(VLOOKUP(D196,'Physically Restrained'!$A$1:$W$352,12,FALSE) = "---","---", VLOOKUP(D196,'Physically Restrained'!$A$1:$W$352,12,FALSE)/100))</f>
        <v>0</v>
      </c>
      <c r="M196" s="35">
        <f>IF(VLOOKUP(D196,'Physically Restrained'!$A$1:$W$352,14,FALSE) = "*","*",IF(VLOOKUP(D196,'Physically Restrained'!$A$1:$W$352,14,FALSE) = "---","---", VLOOKUP(D196,'Physically Restrained'!$A$1:$W$352,14,FALSE)/100))</f>
        <v>0</v>
      </c>
      <c r="N196" s="35">
        <f>IF(VLOOKUP(D196,'Physically Restrained'!$A$1:$W$352,16,FALSE) = "*","*",IF(VLOOKUP(D196,'Physically Restrained'!$A$1:$W$352,16,FALSE) = "---","---", VLOOKUP(D196,'Physically Restrained'!$A$1:$W$352,16,FALSE)/100))</f>
        <v>0</v>
      </c>
      <c r="O196" s="35">
        <f t="shared" si="102"/>
        <v>0</v>
      </c>
      <c r="P196" s="49" t="str">
        <f t="shared" si="103"/>
        <v>Y</v>
      </c>
      <c r="Q196" s="35">
        <f>IF(VLOOKUP(D196,'Falls with Major Injuries'!$A$1:$W$352,10,FALSE) = "*","*",IF(VLOOKUP(D196,'Falls with Major Injuries'!$A$1:$W$352,10,FALSE) = "---","---", VLOOKUP(D196,'Falls with Major Injuries'!$A$1:$W$352,10,FALSE)/100))</f>
        <v>0</v>
      </c>
      <c r="R196" s="35">
        <f>IF(VLOOKUP(D196,'Falls with Major Injuries'!$A$1:$W$352,12,FALSE) = "*","*",IF(VLOOKUP(D196,'Falls with Major Injuries'!$A$1:$W$352,12,FALSE) = "---","---", VLOOKUP(D196,'Falls with Major Injuries'!$A$1:$W$352,12,FALSE)/100))</f>
        <v>2.63158E-2</v>
      </c>
      <c r="S196" s="35">
        <f>IF(VLOOKUP(D196,'Falls with Major Injuries'!$A$1:$W$352,14,FALSE) = "*","*",IF(VLOOKUP(D196,'Falls with Major Injuries'!$A$1:$W$352,14,FALSE) = "---","---", VLOOKUP(D196,'Falls with Major Injuries'!$A$1:$W$352,14,FALSE)/100))</f>
        <v>5.5555599999999997E-2</v>
      </c>
      <c r="T196" s="35">
        <f>IF(VLOOKUP(D196,'Falls with Major Injuries'!$A$1:$W$352,16,FALSE) = "*","*",IF(VLOOKUP(D196,'Falls with Major Injuries'!$A$1:$W$352,16,FALSE) = "---","---", VLOOKUP(D196,'Falls with Major Injuries'!$A$1:$W$352,16,FALSE)/100))</f>
        <v>8.1081100000000003E-2</v>
      </c>
      <c r="U196" s="35">
        <f t="shared" si="104"/>
        <v>4.0738125E-2</v>
      </c>
      <c r="V196" s="49" t="str">
        <f t="shared" si="105"/>
        <v>N</v>
      </c>
      <c r="W196" s="35">
        <f>IF(VLOOKUP(D196,'Antipsychotic Meds'!$A$1:$W$352,10,FALSE) = "*","*",IF(VLOOKUP(D196,'Antipsychotic Meds'!$A$1:$W$352,10,FALSE) = "---","---", VLOOKUP(D196,'Antipsychotic Meds'!$A$1:$W$352,10,FALSE)/100))</f>
        <v>2.8571399999999997E-2</v>
      </c>
      <c r="X196" s="35">
        <f>IF(VLOOKUP(D196,'Antipsychotic Meds'!$A$1:$W$352,12,FALSE) = "*","*",IF(VLOOKUP(D196,'Antipsychotic Meds'!$A$1:$W$352,12,FALSE) = "---","---", VLOOKUP(D196,'Antipsychotic Meds'!$A$1:$W$352,12,FALSE)/100))</f>
        <v>2.63158E-2</v>
      </c>
      <c r="Y196" s="35">
        <f>IF(VLOOKUP(D196,'Antipsychotic Meds'!$A$1:$W$352,14,FALSE) = "*","*",IF(VLOOKUP(D196,'Antipsychotic Meds'!$A$1:$W$352,14,FALSE) = "---","---", VLOOKUP(D196,'Antipsychotic Meds'!$A$1:$W$352,14,FALSE)/100))</f>
        <v>2.7777799999999998E-2</v>
      </c>
      <c r="Z196" s="35">
        <f>IF(VLOOKUP(D196,'Antipsychotic Meds'!$A$1:$W$352,16,FALSE) = "*","*",IF(VLOOKUP(D196,'Antipsychotic Meds'!$A$1:$W$352,16,FALSE) = "---","---", VLOOKUP(D196,'Antipsychotic Meds'!$A$1:$W$352,16,FALSE)/100))</f>
        <v>0</v>
      </c>
      <c r="AA196" s="35">
        <f t="shared" si="106"/>
        <v>2.0666249999999997E-2</v>
      </c>
      <c r="AB196" s="49" t="str">
        <f t="shared" si="107"/>
        <v>Y</v>
      </c>
      <c r="AC196" s="35">
        <f>IF(VLOOKUP(D196,'Pressure Ulcers'!$A$1:$W$352,10,FALSE) = "*","*",IF(VLOOKUP(D196,'Pressure Ulcers'!$A$1:$W$352,10,FALSE) = "---","---", VLOOKUP(D196,'Pressure Ulcers'!$A$1:$W$352,10,FALSE)/100))</f>
        <v>8.8235300000000003E-2</v>
      </c>
      <c r="AD196" s="35">
        <f>IF(VLOOKUP(D196,'Pressure Ulcers'!$A$1:$W$352,12,FALSE) = "*","*",IF(VLOOKUP(D196,'Pressure Ulcers'!$A$1:$W$352,12,FALSE) = "---","---", VLOOKUP(D196,'Pressure Ulcers'!$A$1:$W$352,12,FALSE)/100))</f>
        <v>0.1111111</v>
      </c>
      <c r="AE196" s="35">
        <f>IF(VLOOKUP(D196,'Pressure Ulcers'!$A$1:$W$352,14,FALSE) = "*","*",IF(VLOOKUP(D196,'Pressure Ulcers'!$A$1:$W$352,14,FALSE) = "---","---", VLOOKUP(D196,'Pressure Ulcers'!$A$1:$W$352,14,FALSE)/100))</f>
        <v>3.0303E-2</v>
      </c>
      <c r="AF196" s="35">
        <f>IF(VLOOKUP(D196,'Pressure Ulcers'!$A$1:$W$352,16,FALSE) = "*","*",IF(VLOOKUP(D196,'Pressure Ulcers'!$A$1:$W$352,16,FALSE) = "---","---", VLOOKUP(D196,'Pressure Ulcers'!$A$1:$W$352,16,FALSE)/100))</f>
        <v>2.8571399999999997E-2</v>
      </c>
      <c r="AG196" s="35">
        <f t="shared" si="108"/>
        <v>6.4555200000000007E-2</v>
      </c>
      <c r="AH196" s="49" t="str">
        <f t="shared" si="109"/>
        <v>Y</v>
      </c>
      <c r="AI196" s="35">
        <f>IF(VLOOKUP(D196,Influenza!$A$1:$W$352,10,FALSE) = "*","*",IF(VLOOKUP(D196,Influenza!$A$1:$W$352,10,FALSE) = "---","---", VLOOKUP(D196,Influenza!$A$1:$W$352,10,FALSE)/100))</f>
        <v>1</v>
      </c>
      <c r="AJ196" s="35">
        <f>IF(VLOOKUP(D196,Influenza!$A$1:$W$352,12,FALSE) = "*","*",IF(VLOOKUP(D196,Influenza!$A$1:$W$352,12,FALSE) = "---","---", VLOOKUP(D196,Influenza!$A$1:$W$352,12,FALSE)/100))</f>
        <v>1</v>
      </c>
      <c r="AK196" s="35">
        <f>IF(VLOOKUP(D196,Influenza!$A$1:$W$352,14,FALSE) = "*","*",IF(VLOOKUP(D196,Influenza!$A$1:$W$352,14,FALSE) = "---","---", VLOOKUP(D196,Influenza!$A$1:$W$352,14,FALSE)/100))</f>
        <v>0.97560975999999999</v>
      </c>
      <c r="AL196" s="35">
        <f>IF(VLOOKUP(D196,Influenza!$A$1:$W$352,16,FALSE) = "*","*",IF(VLOOKUP(D196,Influenza!$A$1:$W$352,16,FALSE) = "---","---", VLOOKUP(D196,Influenza!$A$1:$W$352,16,FALSE)/100))</f>
        <v>0.97560975999999999</v>
      </c>
      <c r="AM196" s="35">
        <f t="shared" si="110"/>
        <v>0.98780488000000011</v>
      </c>
      <c r="AN196" s="49" t="str">
        <f t="shared" si="111"/>
        <v>Y</v>
      </c>
      <c r="AO196" s="35">
        <f>IF(VLOOKUP(D196,'hospitalizations per 1000'!$A$1:$Q$352,10,FALSE) = "*","*",IF(VLOOKUP(D196,'hospitalizations per 1000'!$A$1:$Q$352,10,FALSE) = "---","---", VLOOKUP(D196,'hospitalizations per 1000'!$A$1:$Q$352,10,FALSE)/100))</f>
        <v>1.21569E-2</v>
      </c>
      <c r="AP196" s="43" t="str">
        <f t="shared" si="112"/>
        <v>Y</v>
      </c>
      <c r="AQ196" s="50" t="s">
        <v>1571</v>
      </c>
      <c r="AR196" s="50" t="s">
        <v>1573</v>
      </c>
      <c r="AS196" s="49" t="s">
        <v>662</v>
      </c>
      <c r="AT196" s="97">
        <f t="shared" ref="AT196:AT213" si="113">COUNTIF($P196:$AS196,"=Y")</f>
        <v>5</v>
      </c>
    </row>
    <row r="197" spans="1:46" ht="28.8" x14ac:dyDescent="0.3">
      <c r="A197" s="19">
        <f t="shared" si="101"/>
        <v>192</v>
      </c>
      <c r="B197" s="52" t="s">
        <v>433</v>
      </c>
      <c r="C197" s="51"/>
      <c r="D197" s="56">
        <v>315209</v>
      </c>
      <c r="E197" s="59" t="s">
        <v>70</v>
      </c>
      <c r="F197" s="54" t="s">
        <v>1557</v>
      </c>
      <c r="G197" s="54" t="e">
        <f>IF(COUNTIF(#REF!,"SFF Candidate")&gt;=1,"Y",
IF(COUNTIF(#REF!,"SFF")&gt;=1,"Y","N"))</f>
        <v>#REF!</v>
      </c>
      <c r="H197" s="48" t="e">
        <f>IF(OR(#REF!=1,#REF!= 1,#REF!=
1,#REF!= 1,#REF!=
1,#REF!= 1,#REF!=
1,#REF!= 1,#REF!=
1,#REF!= 1,#REF!=
1,#REF!= 1),"Y","N")</f>
        <v>#REF!</v>
      </c>
      <c r="I197" s="48" t="s">
        <v>662</v>
      </c>
      <c r="J197" s="54" t="s">
        <v>1570</v>
      </c>
      <c r="K197" s="35">
        <f>IF(VLOOKUP(D197,'Physically Restrained'!$A$1:$W$352,10,FALSE) = "*","*",IF(VLOOKUP(D197,'Physically Restrained'!$A$1:$W$352,10,FALSE) = "---","---", VLOOKUP(D197,'Physically Restrained'!$A$1:$W$352,10,FALSE)/100))</f>
        <v>0</v>
      </c>
      <c r="L197" s="35">
        <f>IF(VLOOKUP(D197,'Physically Restrained'!$A$1:$W$352,12,FALSE) = "*","*",IF(VLOOKUP(D197,'Physically Restrained'!$A$1:$W$352,12,FALSE) = "---","---", VLOOKUP(D197,'Physically Restrained'!$A$1:$W$352,12,FALSE)/100))</f>
        <v>0</v>
      </c>
      <c r="M197" s="35">
        <f>IF(VLOOKUP(D197,'Physically Restrained'!$A$1:$W$352,14,FALSE) = "*","*",IF(VLOOKUP(D197,'Physically Restrained'!$A$1:$W$352,14,FALSE) = "---","---", VLOOKUP(D197,'Physically Restrained'!$A$1:$W$352,14,FALSE)/100))</f>
        <v>5.9524000000000001E-3</v>
      </c>
      <c r="N197" s="35">
        <f>IF(VLOOKUP(D197,'Physically Restrained'!$A$1:$W$352,16,FALSE) = "*","*",IF(VLOOKUP(D197,'Physically Restrained'!$A$1:$W$352,16,FALSE) = "---","---", VLOOKUP(D197,'Physically Restrained'!$A$1:$W$352,16,FALSE)/100))</f>
        <v>5.8140000000000006E-3</v>
      </c>
      <c r="O197" s="35">
        <f t="shared" si="102"/>
        <v>2.9415999999999999E-3</v>
      </c>
      <c r="P197" s="49" t="str">
        <f t="shared" si="103"/>
        <v>N</v>
      </c>
      <c r="Q197" s="35">
        <f>IF(VLOOKUP(D197,'Falls with Major Injuries'!$A$1:$W$352,10,FALSE) = "*","*",IF(VLOOKUP(D197,'Falls with Major Injuries'!$A$1:$W$352,10,FALSE) = "---","---", VLOOKUP(D197,'Falls with Major Injuries'!$A$1:$W$352,10,FALSE)/100))</f>
        <v>0</v>
      </c>
      <c r="R197" s="35">
        <f>IF(VLOOKUP(D197,'Falls with Major Injuries'!$A$1:$W$352,12,FALSE) = "*","*",IF(VLOOKUP(D197,'Falls with Major Injuries'!$A$1:$W$352,12,FALSE) = "---","---", VLOOKUP(D197,'Falls with Major Injuries'!$A$1:$W$352,12,FALSE)/100))</f>
        <v>0</v>
      </c>
      <c r="S197" s="35">
        <f>IF(VLOOKUP(D197,'Falls with Major Injuries'!$A$1:$W$352,14,FALSE) = "*","*",IF(VLOOKUP(D197,'Falls with Major Injuries'!$A$1:$W$352,14,FALSE) = "---","---", VLOOKUP(D197,'Falls with Major Injuries'!$A$1:$W$352,14,FALSE)/100))</f>
        <v>5.9524000000000001E-3</v>
      </c>
      <c r="T197" s="35">
        <f>IF(VLOOKUP(D197,'Falls with Major Injuries'!$A$1:$W$352,16,FALSE) = "*","*",IF(VLOOKUP(D197,'Falls with Major Injuries'!$A$1:$W$352,16,FALSE) = "---","---", VLOOKUP(D197,'Falls with Major Injuries'!$A$1:$W$352,16,FALSE)/100))</f>
        <v>1.16279E-2</v>
      </c>
      <c r="U197" s="35">
        <f t="shared" si="104"/>
        <v>4.395075E-3</v>
      </c>
      <c r="V197" s="49" t="str">
        <f t="shared" si="105"/>
        <v>Y</v>
      </c>
      <c r="W197" s="35">
        <f>IF(VLOOKUP(D197,'Antipsychotic Meds'!$A$1:$W$352,10,FALSE) = "*","*",IF(VLOOKUP(D197,'Antipsychotic Meds'!$A$1:$W$352,10,FALSE) = "---","---", VLOOKUP(D197,'Antipsychotic Meds'!$A$1:$W$352,10,FALSE)/100))</f>
        <v>0</v>
      </c>
      <c r="X197" s="35">
        <f>IF(VLOOKUP(D197,'Antipsychotic Meds'!$A$1:$W$352,12,FALSE) = "*","*",IF(VLOOKUP(D197,'Antipsychotic Meds'!$A$1:$W$352,12,FALSE) = "---","---", VLOOKUP(D197,'Antipsychotic Meds'!$A$1:$W$352,12,FALSE)/100))</f>
        <v>0</v>
      </c>
      <c r="Y197" s="35">
        <f>IF(VLOOKUP(D197,'Antipsychotic Meds'!$A$1:$W$352,14,FALSE) = "*","*",IF(VLOOKUP(D197,'Antipsychotic Meds'!$A$1:$W$352,14,FALSE) = "---","---", VLOOKUP(D197,'Antipsychotic Meds'!$A$1:$W$352,14,FALSE)/100))</f>
        <v>0</v>
      </c>
      <c r="Z197" s="35">
        <f>IF(VLOOKUP(D197,'Antipsychotic Meds'!$A$1:$W$352,16,FALSE) = "*","*",IF(VLOOKUP(D197,'Antipsychotic Meds'!$A$1:$W$352,16,FALSE) = "---","---", VLOOKUP(D197,'Antipsychotic Meds'!$A$1:$W$352,16,FALSE)/100))</f>
        <v>0</v>
      </c>
      <c r="AA197" s="35">
        <f t="shared" si="106"/>
        <v>0</v>
      </c>
      <c r="AB197" s="49" t="str">
        <f t="shared" si="107"/>
        <v>Y</v>
      </c>
      <c r="AC197" s="35">
        <f>IF(VLOOKUP(D197,'Pressure Ulcers'!$A$1:$W$352,10,FALSE) = "*","*",IF(VLOOKUP(D197,'Pressure Ulcers'!$A$1:$W$352,10,FALSE) = "---","---", VLOOKUP(D197,'Pressure Ulcers'!$A$1:$W$352,10,FALSE)/100))</f>
        <v>8.5714299999999993E-2</v>
      </c>
      <c r="AD197" s="35">
        <f>IF(VLOOKUP(D197,'Pressure Ulcers'!$A$1:$W$352,12,FALSE) = "*","*",IF(VLOOKUP(D197,'Pressure Ulcers'!$A$1:$W$352,12,FALSE) = "---","---", VLOOKUP(D197,'Pressure Ulcers'!$A$1:$W$352,12,FALSE)/100))</f>
        <v>8.8235300000000003E-2</v>
      </c>
      <c r="AE197" s="35">
        <f>IF(VLOOKUP(D197,'Pressure Ulcers'!$A$1:$W$352,14,FALSE) = "*","*",IF(VLOOKUP(D197,'Pressure Ulcers'!$A$1:$W$352,14,FALSE) = "---","---", VLOOKUP(D197,'Pressure Ulcers'!$A$1:$W$352,14,FALSE)/100))</f>
        <v>0.1153846</v>
      </c>
      <c r="AF197" s="35">
        <f>IF(VLOOKUP(D197,'Pressure Ulcers'!$A$1:$W$352,16,FALSE) = "*","*",IF(VLOOKUP(D197,'Pressure Ulcers'!$A$1:$W$352,16,FALSE) = "---","---", VLOOKUP(D197,'Pressure Ulcers'!$A$1:$W$352,16,FALSE)/100))</f>
        <v>8.9887599999999998E-2</v>
      </c>
      <c r="AG197" s="35">
        <f t="shared" si="108"/>
        <v>9.4805449999999999E-2</v>
      </c>
      <c r="AH197" s="49" t="str">
        <f t="shared" si="109"/>
        <v>N</v>
      </c>
      <c r="AI197" s="35">
        <f>IF(VLOOKUP(D197,Influenza!$A$1:$W$352,10,FALSE) = "*","*",IF(VLOOKUP(D197,Influenza!$A$1:$W$352,10,FALSE) = "---","---", VLOOKUP(D197,Influenza!$A$1:$W$352,10,FALSE)/100))</f>
        <v>0.77297296999999998</v>
      </c>
      <c r="AJ197" s="35">
        <f>IF(VLOOKUP(D197,Influenza!$A$1:$W$352,12,FALSE) = "*","*",IF(VLOOKUP(D197,Influenza!$A$1:$W$352,12,FALSE) = "---","---", VLOOKUP(D197,Influenza!$A$1:$W$352,12,FALSE)/100))</f>
        <v>0.77297296999999998</v>
      </c>
      <c r="AK197" s="35">
        <f>IF(VLOOKUP(D197,Influenza!$A$1:$W$352,14,FALSE) = "*","*",IF(VLOOKUP(D197,Influenza!$A$1:$W$352,14,FALSE) = "---","---", VLOOKUP(D197,Influenza!$A$1:$W$352,14,FALSE)/100))</f>
        <v>1</v>
      </c>
      <c r="AL197" s="35">
        <f>IF(VLOOKUP(D197,Influenza!$A$1:$W$352,16,FALSE) = "*","*",IF(VLOOKUP(D197,Influenza!$A$1:$W$352,16,FALSE) = "---","---", VLOOKUP(D197,Influenza!$A$1:$W$352,16,FALSE)/100))</f>
        <v>1</v>
      </c>
      <c r="AM197" s="35">
        <f t="shared" si="110"/>
        <v>0.88648648500000005</v>
      </c>
      <c r="AN197" s="49" t="str">
        <f t="shared" si="111"/>
        <v>N</v>
      </c>
      <c r="AO197" s="35">
        <f>IF(VLOOKUP(D197,'hospitalizations per 1000'!$A$1:$Q$352,10,FALSE) = "*","*",IF(VLOOKUP(D197,'hospitalizations per 1000'!$A$1:$Q$352,10,FALSE) = "---","---", VLOOKUP(D197,'hospitalizations per 1000'!$A$1:$Q$352,10,FALSE)/100))</f>
        <v>2.0415119999999998E-2</v>
      </c>
      <c r="AP197" s="43" t="str">
        <f t="shared" si="112"/>
        <v>N</v>
      </c>
      <c r="AQ197" s="50" t="s">
        <v>1570</v>
      </c>
      <c r="AR197" s="50">
        <v>0.875</v>
      </c>
      <c r="AS197" s="49" t="str">
        <f>IF(AR197="NS","NS",IF(AR197&gt;AR$1,"Y","N"))</f>
        <v>Y</v>
      </c>
      <c r="AT197" s="97">
        <f t="shared" si="113"/>
        <v>3</v>
      </c>
    </row>
    <row r="198" spans="1:46" x14ac:dyDescent="0.3">
      <c r="A198" s="19">
        <f t="shared" si="101"/>
        <v>193</v>
      </c>
      <c r="B198" s="52" t="s">
        <v>434</v>
      </c>
      <c r="C198" s="51"/>
      <c r="D198" s="56">
        <v>315312</v>
      </c>
      <c r="E198" s="59" t="s">
        <v>71</v>
      </c>
      <c r="F198" s="54" t="s">
        <v>1557</v>
      </c>
      <c r="G198" s="54" t="e">
        <f>IF(COUNTIF(#REF!,"SFF Candidate")&gt;=1,"Y",
IF(COUNTIF(#REF!,"SFF")&gt;=1,"Y","N"))</f>
        <v>#REF!</v>
      </c>
      <c r="H198" s="48" t="e">
        <f>IF(OR(#REF!=1,#REF!= 1,#REF!=
1,#REF!= 1,#REF!=
1,#REF!= 1,#REF!=
1,#REF!= 1,#REF!=
1,#REF!= 1,#REF!=
1,#REF!= 1),"Y","N")</f>
        <v>#REF!</v>
      </c>
      <c r="I198" s="48" t="s">
        <v>662</v>
      </c>
      <c r="J198" s="54" t="s">
        <v>1570</v>
      </c>
      <c r="K198" s="35">
        <f>IF(VLOOKUP(D198,'Physically Restrained'!$A$1:$W$352,10,FALSE) = "*","*",IF(VLOOKUP(D198,'Physically Restrained'!$A$1:$W$352,10,FALSE) = "---","---", VLOOKUP(D198,'Physically Restrained'!$A$1:$W$352,10,FALSE)/100))</f>
        <v>0</v>
      </c>
      <c r="L198" s="35">
        <f>IF(VLOOKUP(D198,'Physically Restrained'!$A$1:$W$352,12,FALSE) = "*","*",IF(VLOOKUP(D198,'Physically Restrained'!$A$1:$W$352,12,FALSE) = "---","---", VLOOKUP(D198,'Physically Restrained'!$A$1:$W$352,12,FALSE)/100))</f>
        <v>0</v>
      </c>
      <c r="M198" s="35">
        <f>IF(VLOOKUP(D198,'Physically Restrained'!$A$1:$W$352,14,FALSE) = "*","*",IF(VLOOKUP(D198,'Physically Restrained'!$A$1:$W$352,14,FALSE) = "---","---", VLOOKUP(D198,'Physically Restrained'!$A$1:$W$352,14,FALSE)/100))</f>
        <v>0</v>
      </c>
      <c r="N198" s="35">
        <f>IF(VLOOKUP(D198,'Physically Restrained'!$A$1:$W$352,16,FALSE) = "*","*",IF(VLOOKUP(D198,'Physically Restrained'!$A$1:$W$352,16,FALSE) = "---","---", VLOOKUP(D198,'Physically Restrained'!$A$1:$W$352,16,FALSE)/100))</f>
        <v>0</v>
      </c>
      <c r="O198" s="35">
        <f t="shared" si="102"/>
        <v>0</v>
      </c>
      <c r="P198" s="49" t="str">
        <f t="shared" si="103"/>
        <v>Y</v>
      </c>
      <c r="Q198" s="35">
        <f>IF(VLOOKUP(D198,'Falls with Major Injuries'!$A$1:$W$352,10,FALSE) = "*","*",IF(VLOOKUP(D198,'Falls with Major Injuries'!$A$1:$W$352,10,FALSE) = "---","---", VLOOKUP(D198,'Falls with Major Injuries'!$A$1:$W$352,10,FALSE)/100))</f>
        <v>2.12766E-2</v>
      </c>
      <c r="R198" s="35">
        <f>IF(VLOOKUP(D198,'Falls with Major Injuries'!$A$1:$W$352,12,FALSE) = "*","*",IF(VLOOKUP(D198,'Falls with Major Injuries'!$A$1:$W$352,12,FALSE) = "---","---", VLOOKUP(D198,'Falls with Major Injuries'!$A$1:$W$352,12,FALSE)/100))</f>
        <v>3.4013599999999998E-2</v>
      </c>
      <c r="S198" s="35">
        <f>IF(VLOOKUP(D198,'Falls with Major Injuries'!$A$1:$W$352,14,FALSE) = "*","*",IF(VLOOKUP(D198,'Falls with Major Injuries'!$A$1:$W$352,14,FALSE) = "---","---", VLOOKUP(D198,'Falls with Major Injuries'!$A$1:$W$352,14,FALSE)/100))</f>
        <v>2.0833300000000003E-2</v>
      </c>
      <c r="T198" s="35">
        <f>IF(VLOOKUP(D198,'Falls with Major Injuries'!$A$1:$W$352,16,FALSE) = "*","*",IF(VLOOKUP(D198,'Falls with Major Injuries'!$A$1:$W$352,16,FALSE) = "---","---", VLOOKUP(D198,'Falls with Major Injuries'!$A$1:$W$352,16,FALSE)/100))</f>
        <v>2.8571399999999997E-2</v>
      </c>
      <c r="U198" s="35">
        <f t="shared" si="104"/>
        <v>2.6173724999999998E-2</v>
      </c>
      <c r="V198" s="49" t="str">
        <f t="shared" si="105"/>
        <v>N</v>
      </c>
      <c r="W198" s="35">
        <f>IF(VLOOKUP(D198,'Antipsychotic Meds'!$A$1:$W$352,10,FALSE) = "*","*",IF(VLOOKUP(D198,'Antipsychotic Meds'!$A$1:$W$352,10,FALSE) = "---","---", VLOOKUP(D198,'Antipsychotic Meds'!$A$1:$W$352,10,FALSE)/100))</f>
        <v>3.2000000000000001E-2</v>
      </c>
      <c r="X198" s="35">
        <f>IF(VLOOKUP(D198,'Antipsychotic Meds'!$A$1:$W$352,12,FALSE) = "*","*",IF(VLOOKUP(D198,'Antipsychotic Meds'!$A$1:$W$352,12,FALSE) = "---","---", VLOOKUP(D198,'Antipsychotic Meds'!$A$1:$W$352,12,FALSE)/100))</f>
        <v>4.1322299999999999E-2</v>
      </c>
      <c r="Y198" s="35">
        <f>IF(VLOOKUP(D198,'Antipsychotic Meds'!$A$1:$W$352,14,FALSE) = "*","*",IF(VLOOKUP(D198,'Antipsychotic Meds'!$A$1:$W$352,14,FALSE) = "---","---", VLOOKUP(D198,'Antipsychotic Meds'!$A$1:$W$352,14,FALSE)/100))</f>
        <v>3.2786900000000001E-2</v>
      </c>
      <c r="Z198" s="35">
        <f>IF(VLOOKUP(D198,'Antipsychotic Meds'!$A$1:$W$352,16,FALSE) = "*","*",IF(VLOOKUP(D198,'Antipsychotic Meds'!$A$1:$W$352,16,FALSE) = "---","---", VLOOKUP(D198,'Antipsychotic Meds'!$A$1:$W$352,16,FALSE)/100))</f>
        <v>2.5210099999999999E-2</v>
      </c>
      <c r="AA198" s="35">
        <f t="shared" si="106"/>
        <v>3.2829825000000007E-2</v>
      </c>
      <c r="AB198" s="49" t="str">
        <f t="shared" si="107"/>
        <v>Y</v>
      </c>
      <c r="AC198" s="35">
        <f>IF(VLOOKUP(D198,'Pressure Ulcers'!$A$1:$W$352,10,FALSE) = "*","*",IF(VLOOKUP(D198,'Pressure Ulcers'!$A$1:$W$352,10,FALSE) = "---","---", VLOOKUP(D198,'Pressure Ulcers'!$A$1:$W$352,10,FALSE)/100))</f>
        <v>2.9126200000000001E-2</v>
      </c>
      <c r="AD198" s="35">
        <f>IF(VLOOKUP(D198,'Pressure Ulcers'!$A$1:$W$352,12,FALSE) = "*","*",IF(VLOOKUP(D198,'Pressure Ulcers'!$A$1:$W$352,12,FALSE) = "---","---", VLOOKUP(D198,'Pressure Ulcers'!$A$1:$W$352,12,FALSE)/100))</f>
        <v>8.6956999999999989E-3</v>
      </c>
      <c r="AE198" s="35">
        <f>IF(VLOOKUP(D198,'Pressure Ulcers'!$A$1:$W$352,14,FALSE) = "*","*",IF(VLOOKUP(D198,'Pressure Ulcers'!$A$1:$W$352,14,FALSE) = "---","---", VLOOKUP(D198,'Pressure Ulcers'!$A$1:$W$352,14,FALSE)/100))</f>
        <v>2.63158E-2</v>
      </c>
      <c r="AF198" s="35">
        <f>IF(VLOOKUP(D198,'Pressure Ulcers'!$A$1:$W$352,16,FALSE) = "*","*",IF(VLOOKUP(D198,'Pressure Ulcers'!$A$1:$W$352,16,FALSE) = "---","---", VLOOKUP(D198,'Pressure Ulcers'!$A$1:$W$352,16,FALSE)/100))</f>
        <v>3.8095200000000003E-2</v>
      </c>
      <c r="AG198" s="35">
        <f t="shared" si="108"/>
        <v>2.5558224999999997E-2</v>
      </c>
      <c r="AH198" s="49" t="str">
        <f t="shared" si="109"/>
        <v>Y</v>
      </c>
      <c r="AI198" s="35">
        <f>IF(VLOOKUP(D198,Influenza!$A$1:$W$352,10,FALSE) = "*","*",IF(VLOOKUP(D198,Influenza!$A$1:$W$352,10,FALSE) = "---","---", VLOOKUP(D198,Influenza!$A$1:$W$352,10,FALSE)/100))</f>
        <v>0.99310345</v>
      </c>
      <c r="AJ198" s="35">
        <f>IF(VLOOKUP(D198,Influenza!$A$1:$W$352,12,FALSE) = "*","*",IF(VLOOKUP(D198,Influenza!$A$1:$W$352,12,FALSE) = "---","---", VLOOKUP(D198,Influenza!$A$1:$W$352,12,FALSE)/100))</f>
        <v>0.99310345</v>
      </c>
      <c r="AK198" s="35">
        <f>IF(VLOOKUP(D198,Influenza!$A$1:$W$352,14,FALSE) = "*","*",IF(VLOOKUP(D198,Influenza!$A$1:$W$352,14,FALSE) = "---","---", VLOOKUP(D198,Influenza!$A$1:$W$352,14,FALSE)/100))</f>
        <v>1</v>
      </c>
      <c r="AL198" s="35">
        <f>IF(VLOOKUP(D198,Influenza!$A$1:$W$352,16,FALSE) = "*","*",IF(VLOOKUP(D198,Influenza!$A$1:$W$352,16,FALSE) = "---","---", VLOOKUP(D198,Influenza!$A$1:$W$352,16,FALSE)/100))</f>
        <v>1</v>
      </c>
      <c r="AM198" s="35">
        <f t="shared" si="110"/>
        <v>0.996551725</v>
      </c>
      <c r="AN198" s="49" t="str">
        <f t="shared" si="111"/>
        <v>Y</v>
      </c>
      <c r="AO198" s="35">
        <f>IF(VLOOKUP(D198,'hospitalizations per 1000'!$A$1:$Q$352,10,FALSE) = "*","*",IF(VLOOKUP(D198,'hospitalizations per 1000'!$A$1:$Q$352,10,FALSE) = "---","---", VLOOKUP(D198,'hospitalizations per 1000'!$A$1:$Q$352,10,FALSE)/100))</f>
        <v>1.5832289999999999E-2</v>
      </c>
      <c r="AP198" s="43" t="str">
        <f t="shared" si="112"/>
        <v>N</v>
      </c>
      <c r="AQ198" s="50" t="s">
        <v>1570</v>
      </c>
      <c r="AR198" s="50">
        <v>0.79</v>
      </c>
      <c r="AS198" s="49" t="str">
        <f>IF(AR198="NS","NS",IF(AR198&gt;AR$1,"Y","N"))</f>
        <v>Y</v>
      </c>
      <c r="AT198" s="97">
        <f t="shared" si="113"/>
        <v>5</v>
      </c>
    </row>
    <row r="199" spans="1:46" s="39" customFormat="1" x14ac:dyDescent="0.3">
      <c r="A199" s="19">
        <f t="shared" si="101"/>
        <v>194</v>
      </c>
      <c r="B199" s="52" t="s">
        <v>435</v>
      </c>
      <c r="C199" s="51"/>
      <c r="D199" s="56">
        <v>315307</v>
      </c>
      <c r="E199" s="59" t="s">
        <v>194</v>
      </c>
      <c r="F199" s="54" t="s">
        <v>1557</v>
      </c>
      <c r="G199" s="54" t="e">
        <f>IF(COUNTIF(#REF!,"SFF Candidate")&gt;=1,"Y",
IF(COUNTIF(#REF!,"SFF")&gt;=1,"Y","N"))</f>
        <v>#REF!</v>
      </c>
      <c r="H199" s="48" t="e">
        <f>IF(OR(#REF!=1,#REF!= 1,#REF!=
1,#REF!= 1,#REF!=
1,#REF!= 1,#REF!=
1,#REF!= 1,#REF!=
1,#REF!= 1,#REF!=
1,#REF!= 1),"Y","N")</f>
        <v>#REF!</v>
      </c>
      <c r="I199" s="48" t="s">
        <v>662</v>
      </c>
      <c r="J199" s="54" t="s">
        <v>1570</v>
      </c>
      <c r="K199" s="35">
        <f>IF(VLOOKUP(D199,'Physically Restrained'!$A$1:$W$352,10,FALSE) = "*","*",IF(VLOOKUP(D199,'Physically Restrained'!$A$1:$W$352,10,FALSE) = "---","---", VLOOKUP(D199,'Physically Restrained'!$A$1:$W$352,10,FALSE)/100))</f>
        <v>0</v>
      </c>
      <c r="L199" s="35">
        <f>IF(VLOOKUP(D199,'Physically Restrained'!$A$1:$W$352,12,FALSE) = "*","*",IF(VLOOKUP(D199,'Physically Restrained'!$A$1:$W$352,12,FALSE) = "---","---", VLOOKUP(D199,'Physically Restrained'!$A$1:$W$352,12,FALSE)/100))</f>
        <v>0</v>
      </c>
      <c r="M199" s="35">
        <f>IF(VLOOKUP(D199,'Physically Restrained'!$A$1:$W$352,14,FALSE) = "*","*",IF(VLOOKUP(D199,'Physically Restrained'!$A$1:$W$352,14,FALSE) = "---","---", VLOOKUP(D199,'Physically Restrained'!$A$1:$W$352,14,FALSE)/100))</f>
        <v>0</v>
      </c>
      <c r="N199" s="35">
        <f>IF(VLOOKUP(D199,'Physically Restrained'!$A$1:$W$352,16,FALSE) = "*","*",IF(VLOOKUP(D199,'Physically Restrained'!$A$1:$W$352,16,FALSE) = "---","---", VLOOKUP(D199,'Physically Restrained'!$A$1:$W$352,16,FALSE)/100))</f>
        <v>0</v>
      </c>
      <c r="O199" s="35">
        <f t="shared" si="102"/>
        <v>0</v>
      </c>
      <c r="P199" s="49" t="str">
        <f t="shared" si="103"/>
        <v>Y</v>
      </c>
      <c r="Q199" s="35">
        <f>IF(VLOOKUP(D199,'Falls with Major Injuries'!$A$1:$W$352,10,FALSE) = "*","*",IF(VLOOKUP(D199,'Falls with Major Injuries'!$A$1:$W$352,10,FALSE) = "---","---", VLOOKUP(D199,'Falls with Major Injuries'!$A$1:$W$352,10,FALSE)/100))</f>
        <v>1.43885E-2</v>
      </c>
      <c r="R199" s="35">
        <f>IF(VLOOKUP(D199,'Falls with Major Injuries'!$A$1:$W$352,12,FALSE) = "*","*",IF(VLOOKUP(D199,'Falls with Major Injuries'!$A$1:$W$352,12,FALSE) = "---","---", VLOOKUP(D199,'Falls with Major Injuries'!$A$1:$W$352,12,FALSE)/100))</f>
        <v>1.3888899999999999E-2</v>
      </c>
      <c r="S199" s="35">
        <f>IF(VLOOKUP(D199,'Falls with Major Injuries'!$A$1:$W$352,14,FALSE) = "*","*",IF(VLOOKUP(D199,'Falls with Major Injuries'!$A$1:$W$352,14,FALSE) = "---","---", VLOOKUP(D199,'Falls with Major Injuries'!$A$1:$W$352,14,FALSE)/100))</f>
        <v>1.41844E-2</v>
      </c>
      <c r="T199" s="35">
        <f>IF(VLOOKUP(D199,'Falls with Major Injuries'!$A$1:$W$352,16,FALSE) = "*","*",IF(VLOOKUP(D199,'Falls with Major Injuries'!$A$1:$W$352,16,FALSE) = "---","---", VLOOKUP(D199,'Falls with Major Injuries'!$A$1:$W$352,16,FALSE)/100))</f>
        <v>2.0547900000000001E-2</v>
      </c>
      <c r="U199" s="35">
        <f t="shared" si="104"/>
        <v>1.5752425E-2</v>
      </c>
      <c r="V199" s="49" t="str">
        <f t="shared" si="105"/>
        <v>Y</v>
      </c>
      <c r="W199" s="35">
        <f>IF(VLOOKUP(D199,'Antipsychotic Meds'!$A$1:$W$352,10,FALSE) = "*","*",IF(VLOOKUP(D199,'Antipsychotic Meds'!$A$1:$W$352,10,FALSE) = "---","---", VLOOKUP(D199,'Antipsychotic Meds'!$A$1:$W$352,10,FALSE)/100))</f>
        <v>8.0291999999999988E-2</v>
      </c>
      <c r="X199" s="35">
        <f>IF(VLOOKUP(D199,'Antipsychotic Meds'!$A$1:$W$352,12,FALSE) = "*","*",IF(VLOOKUP(D199,'Antipsychotic Meds'!$A$1:$W$352,12,FALSE) = "---","---", VLOOKUP(D199,'Antipsychotic Meds'!$A$1:$W$352,12,FALSE)/100))</f>
        <v>8.4506999999999999E-2</v>
      </c>
      <c r="Y199" s="35">
        <f>IF(VLOOKUP(D199,'Antipsychotic Meds'!$A$1:$W$352,14,FALSE) = "*","*",IF(VLOOKUP(D199,'Antipsychotic Meds'!$A$1:$W$352,14,FALSE) = "---","---", VLOOKUP(D199,'Antipsychotic Meds'!$A$1:$W$352,14,FALSE)/100))</f>
        <v>7.1942400000000004E-2</v>
      </c>
      <c r="Z199" s="35">
        <f>IF(VLOOKUP(D199,'Antipsychotic Meds'!$A$1:$W$352,16,FALSE) = "*","*",IF(VLOOKUP(D199,'Antipsychotic Meds'!$A$1:$W$352,16,FALSE) = "---","---", VLOOKUP(D199,'Antipsychotic Meds'!$A$1:$W$352,16,FALSE)/100))</f>
        <v>8.3333299999999999E-2</v>
      </c>
      <c r="AA199" s="35">
        <f t="shared" si="106"/>
        <v>8.0018674999999997E-2</v>
      </c>
      <c r="AB199" s="49" t="str">
        <f t="shared" si="107"/>
        <v>Y</v>
      </c>
      <c r="AC199" s="35">
        <f>IF(VLOOKUP(D199,'Pressure Ulcers'!$A$1:$W$352,10,FALSE) = "*","*",IF(VLOOKUP(D199,'Pressure Ulcers'!$A$1:$W$352,10,FALSE) = "---","---", VLOOKUP(D199,'Pressure Ulcers'!$A$1:$W$352,10,FALSE)/100))</f>
        <v>9.5238099999999992E-2</v>
      </c>
      <c r="AD199" s="35">
        <f>IF(VLOOKUP(D199,'Pressure Ulcers'!$A$1:$W$352,12,FALSE) = "*","*",IF(VLOOKUP(D199,'Pressure Ulcers'!$A$1:$W$352,12,FALSE) = "---","---", VLOOKUP(D199,'Pressure Ulcers'!$A$1:$W$352,12,FALSE)/100))</f>
        <v>0.12612609999999999</v>
      </c>
      <c r="AE199" s="35">
        <f>IF(VLOOKUP(D199,'Pressure Ulcers'!$A$1:$W$352,14,FALSE) = "*","*",IF(VLOOKUP(D199,'Pressure Ulcers'!$A$1:$W$352,14,FALSE) = "---","---", VLOOKUP(D199,'Pressure Ulcers'!$A$1:$W$352,14,FALSE)/100))</f>
        <v>0.1491228</v>
      </c>
      <c r="AF199" s="35">
        <f>IF(VLOOKUP(D199,'Pressure Ulcers'!$A$1:$W$352,16,FALSE) = "*","*",IF(VLOOKUP(D199,'Pressure Ulcers'!$A$1:$W$352,16,FALSE) = "---","---", VLOOKUP(D199,'Pressure Ulcers'!$A$1:$W$352,16,FALSE)/100))</f>
        <v>0.17592590000000002</v>
      </c>
      <c r="AG199" s="35">
        <f t="shared" si="108"/>
        <v>0.13660322499999999</v>
      </c>
      <c r="AH199" s="49" t="str">
        <f t="shared" si="109"/>
        <v>N</v>
      </c>
      <c r="AI199" s="35">
        <f>IF(VLOOKUP(D199,Influenza!$A$1:$W$352,10,FALSE) = "*","*",IF(VLOOKUP(D199,Influenza!$A$1:$W$352,10,FALSE) = "---","---", VLOOKUP(D199,Influenza!$A$1:$W$352,10,FALSE)/100))</f>
        <v>0.96453900999999997</v>
      </c>
      <c r="AJ199" s="35">
        <f>IF(VLOOKUP(D199,Influenza!$A$1:$W$352,12,FALSE) = "*","*",IF(VLOOKUP(D199,Influenza!$A$1:$W$352,12,FALSE) = "---","---", VLOOKUP(D199,Influenza!$A$1:$W$352,12,FALSE)/100))</f>
        <v>0.96453900999999997</v>
      </c>
      <c r="AK199" s="35">
        <f>IF(VLOOKUP(D199,Influenza!$A$1:$W$352,14,FALSE) = "*","*",IF(VLOOKUP(D199,Influenza!$A$1:$W$352,14,FALSE) = "---","---", VLOOKUP(D199,Influenza!$A$1:$W$352,14,FALSE)/100))</f>
        <v>0.99354838999999995</v>
      </c>
      <c r="AL199" s="35">
        <f>IF(VLOOKUP(D199,Influenza!$A$1:$W$352,16,FALSE) = "*","*",IF(VLOOKUP(D199,Influenza!$A$1:$W$352,16,FALSE) = "---","---", VLOOKUP(D199,Influenza!$A$1:$W$352,16,FALSE)/100))</f>
        <v>0.99354838999999995</v>
      </c>
      <c r="AM199" s="35">
        <f t="shared" si="110"/>
        <v>0.97904369999999996</v>
      </c>
      <c r="AN199" s="49" t="str">
        <f t="shared" si="111"/>
        <v>Y</v>
      </c>
      <c r="AO199" s="35">
        <f>IF(VLOOKUP(D199,'hospitalizations per 1000'!$A$1:$Q$352,10,FALSE) = "*","*",IF(VLOOKUP(D199,'hospitalizations per 1000'!$A$1:$Q$352,10,FALSE) = "---","---", VLOOKUP(D199,'hospitalizations per 1000'!$A$1:$Q$352,10,FALSE)/100))</f>
        <v>3.4680249999999996E-2</v>
      </c>
      <c r="AP199" s="43" t="str">
        <f t="shared" si="112"/>
        <v>N</v>
      </c>
      <c r="AQ199" s="50" t="s">
        <v>1570</v>
      </c>
      <c r="AR199" s="50">
        <v>0.875</v>
      </c>
      <c r="AS199" s="49" t="str">
        <f>IF(AR199="NS","NS",IF(AR199&gt;AR$1,"Y","N"))</f>
        <v>Y</v>
      </c>
      <c r="AT199" s="97">
        <f t="shared" si="113"/>
        <v>5</v>
      </c>
    </row>
    <row r="200" spans="1:46" s="39" customFormat="1" x14ac:dyDescent="0.3">
      <c r="A200" s="19">
        <f t="shared" si="101"/>
        <v>195</v>
      </c>
      <c r="B200" s="52" t="s">
        <v>1620</v>
      </c>
      <c r="C200" s="51"/>
      <c r="D200" s="56">
        <v>315307</v>
      </c>
      <c r="E200" s="59" t="s">
        <v>1621</v>
      </c>
      <c r="F200" s="54" t="s">
        <v>1557</v>
      </c>
      <c r="G200" s="54" t="e">
        <f>IF(COUNTIF(#REF!,"SFF Candidate")&gt;=1,"Y",
IF(COUNTIF(#REF!,"SFF")&gt;=1,"Y","N"))</f>
        <v>#REF!</v>
      </c>
      <c r="H200" s="48" t="e">
        <f>IF(OR(#REF!=1,#REF!= 1,#REF!=
1,#REF!= 1,#REF!=
1,#REF!= 1,#REF!=
1,#REF!= 1,#REF!=
1,#REF!= 1,#REF!=
1,#REF!= 1),"Y","N")</f>
        <v>#REF!</v>
      </c>
      <c r="I200" s="48" t="s">
        <v>662</v>
      </c>
      <c r="J200" s="54" t="s">
        <v>1570</v>
      </c>
      <c r="K200" s="35">
        <f>IF(VLOOKUP(D200,'Physically Restrained'!$A$1:$W$352,10,FALSE) = "*","*",IF(VLOOKUP(D200,'Physically Restrained'!$A$1:$W$352,10,FALSE) = "---","---", VLOOKUP(D200,'Physically Restrained'!$A$1:$W$352,10,FALSE)/100))</f>
        <v>0</v>
      </c>
      <c r="L200" s="35">
        <f>IF(VLOOKUP(D200,'Physically Restrained'!$A$1:$W$352,12,FALSE) = "*","*",IF(VLOOKUP(D200,'Physically Restrained'!$A$1:$W$352,12,FALSE) = "---","---", VLOOKUP(D200,'Physically Restrained'!$A$1:$W$352,12,FALSE)/100))</f>
        <v>0</v>
      </c>
      <c r="M200" s="35">
        <f>IF(VLOOKUP(D200,'Physically Restrained'!$A$1:$W$352,14,FALSE) = "*","*",IF(VLOOKUP(D200,'Physically Restrained'!$A$1:$W$352,14,FALSE) = "---","---", VLOOKUP(D200,'Physically Restrained'!$A$1:$W$352,14,FALSE)/100))</f>
        <v>0</v>
      </c>
      <c r="N200" s="35">
        <f>IF(VLOOKUP(D200,'Physically Restrained'!$A$1:$W$352,16,FALSE) = "*","*",IF(VLOOKUP(D200,'Physically Restrained'!$A$1:$W$352,16,FALSE) = "---","---", VLOOKUP(D200,'Physically Restrained'!$A$1:$W$352,16,FALSE)/100))</f>
        <v>0</v>
      </c>
      <c r="O200" s="35">
        <f t="shared" si="102"/>
        <v>0</v>
      </c>
      <c r="P200" s="49" t="str">
        <f t="shared" si="103"/>
        <v>Y</v>
      </c>
      <c r="Q200" s="35">
        <f>IF(VLOOKUP(D200,'Falls with Major Injuries'!$A$1:$W$352,10,FALSE) = "*","*",IF(VLOOKUP(D200,'Falls with Major Injuries'!$A$1:$W$352,10,FALSE) = "---","---", VLOOKUP(D200,'Falls with Major Injuries'!$A$1:$W$352,10,FALSE)/100))</f>
        <v>1.43885E-2</v>
      </c>
      <c r="R200" s="35">
        <f>IF(VLOOKUP(D200,'Falls with Major Injuries'!$A$1:$W$352,12,FALSE) = "*","*",IF(VLOOKUP(D200,'Falls with Major Injuries'!$A$1:$W$352,12,FALSE) = "---","---", VLOOKUP(D200,'Falls with Major Injuries'!$A$1:$W$352,12,FALSE)/100))</f>
        <v>1.3888899999999999E-2</v>
      </c>
      <c r="S200" s="35">
        <f>IF(VLOOKUP(D200,'Falls with Major Injuries'!$A$1:$W$352,14,FALSE) = "*","*",IF(VLOOKUP(D200,'Falls with Major Injuries'!$A$1:$W$352,14,FALSE) = "---","---", VLOOKUP(D200,'Falls with Major Injuries'!$A$1:$W$352,14,FALSE)/100))</f>
        <v>1.41844E-2</v>
      </c>
      <c r="T200" s="35">
        <f>IF(VLOOKUP(D200,'Falls with Major Injuries'!$A$1:$W$352,16,FALSE) = "*","*",IF(VLOOKUP(D200,'Falls with Major Injuries'!$A$1:$W$352,16,FALSE) = "---","---", VLOOKUP(D200,'Falls with Major Injuries'!$A$1:$W$352,16,FALSE)/100))</f>
        <v>2.0547900000000001E-2</v>
      </c>
      <c r="U200" s="35">
        <f t="shared" si="104"/>
        <v>1.5752425E-2</v>
      </c>
      <c r="V200" s="49" t="str">
        <f t="shared" si="105"/>
        <v>Y</v>
      </c>
      <c r="W200" s="35">
        <f>IF(VLOOKUP(D200,'Antipsychotic Meds'!$A$1:$W$352,10,FALSE) = "*","*",IF(VLOOKUP(D200,'Antipsychotic Meds'!$A$1:$W$352,10,FALSE) = "---","---", VLOOKUP(D200,'Antipsychotic Meds'!$A$1:$W$352,10,FALSE)/100))</f>
        <v>8.0291999999999988E-2</v>
      </c>
      <c r="X200" s="35">
        <f>IF(VLOOKUP(D200,'Antipsychotic Meds'!$A$1:$W$352,12,FALSE) = "*","*",IF(VLOOKUP(D200,'Antipsychotic Meds'!$A$1:$W$352,12,FALSE) = "---","---", VLOOKUP(D200,'Antipsychotic Meds'!$A$1:$W$352,12,FALSE)/100))</f>
        <v>8.4506999999999999E-2</v>
      </c>
      <c r="Y200" s="35">
        <f>IF(VLOOKUP(D200,'Antipsychotic Meds'!$A$1:$W$352,14,FALSE) = "*","*",IF(VLOOKUP(D200,'Antipsychotic Meds'!$A$1:$W$352,14,FALSE) = "---","---", VLOOKUP(D200,'Antipsychotic Meds'!$A$1:$W$352,14,FALSE)/100))</f>
        <v>7.1942400000000004E-2</v>
      </c>
      <c r="Z200" s="35">
        <f>IF(VLOOKUP(D200,'Antipsychotic Meds'!$A$1:$W$352,16,FALSE) = "*","*",IF(VLOOKUP(D200,'Antipsychotic Meds'!$A$1:$W$352,16,FALSE) = "---","---", VLOOKUP(D200,'Antipsychotic Meds'!$A$1:$W$352,16,FALSE)/100))</f>
        <v>8.3333299999999999E-2</v>
      </c>
      <c r="AA200" s="35">
        <f t="shared" si="106"/>
        <v>8.0018674999999997E-2</v>
      </c>
      <c r="AB200" s="49" t="str">
        <f t="shared" si="107"/>
        <v>Y</v>
      </c>
      <c r="AC200" s="35">
        <f>IF(VLOOKUP(D200,'Pressure Ulcers'!$A$1:$W$352,10,FALSE) = "*","*",IF(VLOOKUP(D200,'Pressure Ulcers'!$A$1:$W$352,10,FALSE) = "---","---", VLOOKUP(D200,'Pressure Ulcers'!$A$1:$W$352,10,FALSE)/100))</f>
        <v>9.5238099999999992E-2</v>
      </c>
      <c r="AD200" s="35">
        <f>IF(VLOOKUP(D200,'Pressure Ulcers'!$A$1:$W$352,12,FALSE) = "*","*",IF(VLOOKUP(D200,'Pressure Ulcers'!$A$1:$W$352,12,FALSE) = "---","---", VLOOKUP(D200,'Pressure Ulcers'!$A$1:$W$352,12,FALSE)/100))</f>
        <v>0.12612609999999999</v>
      </c>
      <c r="AE200" s="35">
        <f>IF(VLOOKUP(D200,'Pressure Ulcers'!$A$1:$W$352,14,FALSE) = "*","*",IF(VLOOKUP(D200,'Pressure Ulcers'!$A$1:$W$352,14,FALSE) = "---","---", VLOOKUP(D200,'Pressure Ulcers'!$A$1:$W$352,14,FALSE)/100))</f>
        <v>0.1491228</v>
      </c>
      <c r="AF200" s="35">
        <f>IF(VLOOKUP(D200,'Pressure Ulcers'!$A$1:$W$352,16,FALSE) = "*","*",IF(VLOOKUP(D200,'Pressure Ulcers'!$A$1:$W$352,16,FALSE) = "---","---", VLOOKUP(D200,'Pressure Ulcers'!$A$1:$W$352,16,FALSE)/100))</f>
        <v>0.17592590000000002</v>
      </c>
      <c r="AG200" s="35">
        <f t="shared" si="108"/>
        <v>0.13660322499999999</v>
      </c>
      <c r="AH200" s="49" t="str">
        <f t="shared" si="109"/>
        <v>N</v>
      </c>
      <c r="AI200" s="35">
        <f>IF(VLOOKUP(D200,Influenza!$A$1:$W$352,10,FALSE) = "*","*",IF(VLOOKUP(D200,Influenza!$A$1:$W$352,10,FALSE) = "---","---", VLOOKUP(D200,Influenza!$A$1:$W$352,10,FALSE)/100))</f>
        <v>0.96453900999999997</v>
      </c>
      <c r="AJ200" s="35">
        <f>IF(VLOOKUP(D200,Influenza!$A$1:$W$352,12,FALSE) = "*","*",IF(VLOOKUP(D200,Influenza!$A$1:$W$352,12,FALSE) = "---","---", VLOOKUP(D200,Influenza!$A$1:$W$352,12,FALSE)/100))</f>
        <v>0.96453900999999997</v>
      </c>
      <c r="AK200" s="35">
        <f>IF(VLOOKUP(D200,Influenza!$A$1:$W$352,14,FALSE) = "*","*",IF(VLOOKUP(D200,Influenza!$A$1:$W$352,14,FALSE) = "---","---", VLOOKUP(D200,Influenza!$A$1:$W$352,14,FALSE)/100))</f>
        <v>0.99354838999999995</v>
      </c>
      <c r="AL200" s="35">
        <f>IF(VLOOKUP(D200,Influenza!$A$1:$W$352,16,FALSE) = "*","*",IF(VLOOKUP(D200,Influenza!$A$1:$W$352,16,FALSE) = "---","---", VLOOKUP(D200,Influenza!$A$1:$W$352,16,FALSE)/100))</f>
        <v>0.99354838999999995</v>
      </c>
      <c r="AM200" s="35">
        <f t="shared" si="110"/>
        <v>0.97904369999999996</v>
      </c>
      <c r="AN200" s="49" t="str">
        <f t="shared" si="111"/>
        <v>Y</v>
      </c>
      <c r="AO200" s="35">
        <f>IF(VLOOKUP(D200,'hospitalizations per 1000'!$A$1:$Q$352,10,FALSE) = "*","*",IF(VLOOKUP(D200,'hospitalizations per 1000'!$A$1:$Q$352,10,FALSE) = "---","---", VLOOKUP(D200,'hospitalizations per 1000'!$A$1:$Q$352,10,FALSE)/100))</f>
        <v>3.4680249999999996E-2</v>
      </c>
      <c r="AP200" s="43" t="str">
        <f t="shared" si="112"/>
        <v>N</v>
      </c>
      <c r="AQ200" s="50" t="s">
        <v>1570</v>
      </c>
      <c r="AR200" s="50">
        <v>0.875</v>
      </c>
      <c r="AS200" s="49" t="str">
        <f>IF(AR200="NS","NS",IF(AR200&gt;AR$1,"Y","N"))</f>
        <v>Y</v>
      </c>
      <c r="AT200" s="97">
        <f t="shared" si="113"/>
        <v>5</v>
      </c>
    </row>
    <row r="201" spans="1:46" x14ac:dyDescent="0.3">
      <c r="A201" s="19">
        <f t="shared" si="101"/>
        <v>196</v>
      </c>
      <c r="B201" s="52" t="s">
        <v>437</v>
      </c>
      <c r="C201" s="51"/>
      <c r="D201" s="56">
        <v>315251</v>
      </c>
      <c r="E201" s="59" t="s">
        <v>438</v>
      </c>
      <c r="F201" s="54" t="s">
        <v>1557</v>
      </c>
      <c r="G201" s="54" t="e">
        <f>IF(COUNTIF(#REF!,"SFF Candidate")&gt;=1,"Y",
IF(COUNTIF(#REF!,"SFF")&gt;=1,"Y","N"))</f>
        <v>#REF!</v>
      </c>
      <c r="H201" s="48" t="e">
        <f>IF(OR(#REF!=1,#REF!= 1,#REF!=
1,#REF!= 1,#REF!=
1,#REF!= 1,#REF!=
1,#REF!= 1,#REF!=
1,#REF!= 1,#REF!=
1,#REF!= 1),"Y","N")</f>
        <v>#REF!</v>
      </c>
      <c r="I201" s="48" t="s">
        <v>662</v>
      </c>
      <c r="J201" s="54" t="s">
        <v>1570</v>
      </c>
      <c r="K201" s="35">
        <f>IF(VLOOKUP(D201,'Physically Restrained'!$A$1:$W$352,10,FALSE) = "*","*",IF(VLOOKUP(D201,'Physically Restrained'!$A$1:$W$352,10,FALSE) = "---","---", VLOOKUP(D201,'Physically Restrained'!$A$1:$W$352,10,FALSE)/100))</f>
        <v>9.4594600000000001E-2</v>
      </c>
      <c r="L201" s="35">
        <f>IF(VLOOKUP(D201,'Physically Restrained'!$A$1:$W$352,12,FALSE) = "*","*",IF(VLOOKUP(D201,'Physically Restrained'!$A$1:$W$352,12,FALSE) = "---","---", VLOOKUP(D201,'Physically Restrained'!$A$1:$W$352,12,FALSE)/100))</f>
        <v>2.8571399999999997E-2</v>
      </c>
      <c r="M201" s="35">
        <f>IF(VLOOKUP(D201,'Physically Restrained'!$A$1:$W$352,14,FALSE) = "*","*",IF(VLOOKUP(D201,'Physically Restrained'!$A$1:$W$352,14,FALSE) = "---","---", VLOOKUP(D201,'Physically Restrained'!$A$1:$W$352,14,FALSE)/100))</f>
        <v>2.7027000000000002E-2</v>
      </c>
      <c r="N201" s="35">
        <f>IF(VLOOKUP(D201,'Physically Restrained'!$A$1:$W$352,16,FALSE) = "*","*",IF(VLOOKUP(D201,'Physically Restrained'!$A$1:$W$352,16,FALSE) = "---","---", VLOOKUP(D201,'Physically Restrained'!$A$1:$W$352,16,FALSE)/100))</f>
        <v>1.2987E-2</v>
      </c>
      <c r="O201" s="35">
        <f t="shared" si="102"/>
        <v>4.0794999999999998E-2</v>
      </c>
      <c r="P201" s="49" t="str">
        <f t="shared" si="103"/>
        <v>N</v>
      </c>
      <c r="Q201" s="35">
        <f>IF(VLOOKUP(D201,'Falls with Major Injuries'!$A$1:$W$352,10,FALSE) = "*","*",IF(VLOOKUP(D201,'Falls with Major Injuries'!$A$1:$W$352,10,FALSE) = "---","---", VLOOKUP(D201,'Falls with Major Injuries'!$A$1:$W$352,10,FALSE)/100))</f>
        <v>1.3513500000000001E-2</v>
      </c>
      <c r="R201" s="35">
        <f>IF(VLOOKUP(D201,'Falls with Major Injuries'!$A$1:$W$352,12,FALSE) = "*","*",IF(VLOOKUP(D201,'Falls with Major Injuries'!$A$1:$W$352,12,FALSE) = "---","---", VLOOKUP(D201,'Falls with Major Injuries'!$A$1:$W$352,12,FALSE)/100))</f>
        <v>1.4285699999999998E-2</v>
      </c>
      <c r="S201" s="35">
        <f>IF(VLOOKUP(D201,'Falls with Major Injuries'!$A$1:$W$352,14,FALSE) = "*","*",IF(VLOOKUP(D201,'Falls with Major Injuries'!$A$1:$W$352,14,FALSE) = "---","---", VLOOKUP(D201,'Falls with Major Injuries'!$A$1:$W$352,14,FALSE)/100))</f>
        <v>1.3513500000000001E-2</v>
      </c>
      <c r="T201" s="35">
        <f>IF(VLOOKUP(D201,'Falls with Major Injuries'!$A$1:$W$352,16,FALSE) = "*","*",IF(VLOOKUP(D201,'Falls with Major Injuries'!$A$1:$W$352,16,FALSE) = "---","---", VLOOKUP(D201,'Falls with Major Injuries'!$A$1:$W$352,16,FALSE)/100))</f>
        <v>0</v>
      </c>
      <c r="U201" s="35">
        <f t="shared" si="104"/>
        <v>1.0328175E-2</v>
      </c>
      <c r="V201" s="49" t="str">
        <f t="shared" si="105"/>
        <v>Y</v>
      </c>
      <c r="W201" s="35">
        <f>IF(VLOOKUP(D201,'Antipsychotic Meds'!$A$1:$W$352,10,FALSE) = "*","*",IF(VLOOKUP(D201,'Antipsychotic Meds'!$A$1:$W$352,10,FALSE) = "---","---", VLOOKUP(D201,'Antipsychotic Meds'!$A$1:$W$352,10,FALSE)/100))</f>
        <v>0.17647060000000001</v>
      </c>
      <c r="X201" s="35">
        <f>IF(VLOOKUP(D201,'Antipsychotic Meds'!$A$1:$W$352,12,FALSE) = "*","*",IF(VLOOKUP(D201,'Antipsychotic Meds'!$A$1:$W$352,12,FALSE) = "---","---", VLOOKUP(D201,'Antipsychotic Meds'!$A$1:$W$352,12,FALSE)/100))</f>
        <v>0.20895520000000001</v>
      </c>
      <c r="Y201" s="35">
        <f>IF(VLOOKUP(D201,'Antipsychotic Meds'!$A$1:$W$352,14,FALSE) = "*","*",IF(VLOOKUP(D201,'Antipsychotic Meds'!$A$1:$W$352,14,FALSE) = "---","---", VLOOKUP(D201,'Antipsychotic Meds'!$A$1:$W$352,14,FALSE)/100))</f>
        <v>0.19444439999999999</v>
      </c>
      <c r="Z201" s="35">
        <f>IF(VLOOKUP(D201,'Antipsychotic Meds'!$A$1:$W$352,16,FALSE) = "*","*",IF(VLOOKUP(D201,'Antipsychotic Meds'!$A$1:$W$352,16,FALSE) = "---","---", VLOOKUP(D201,'Antipsychotic Meds'!$A$1:$W$352,16,FALSE)/100))</f>
        <v>0.18055560000000001</v>
      </c>
      <c r="AA201" s="35">
        <f t="shared" si="106"/>
        <v>0.19010645000000001</v>
      </c>
      <c r="AB201" s="49" t="str">
        <f t="shared" si="107"/>
        <v>N</v>
      </c>
      <c r="AC201" s="35">
        <f>IF(VLOOKUP(D201,'Pressure Ulcers'!$A$1:$W$352,10,FALSE) = "*","*",IF(VLOOKUP(D201,'Pressure Ulcers'!$A$1:$W$352,10,FALSE) = "---","---", VLOOKUP(D201,'Pressure Ulcers'!$A$1:$W$352,10,FALSE)/100))</f>
        <v>0.17391300000000001</v>
      </c>
      <c r="AD201" s="35">
        <f>IF(VLOOKUP(D201,'Pressure Ulcers'!$A$1:$W$352,12,FALSE) = "*","*",IF(VLOOKUP(D201,'Pressure Ulcers'!$A$1:$W$352,12,FALSE) = "---","---", VLOOKUP(D201,'Pressure Ulcers'!$A$1:$W$352,12,FALSE)/100))</f>
        <v>0.140625</v>
      </c>
      <c r="AE201" s="35">
        <f>IF(VLOOKUP(D201,'Pressure Ulcers'!$A$1:$W$352,14,FALSE) = "*","*",IF(VLOOKUP(D201,'Pressure Ulcers'!$A$1:$W$352,14,FALSE) = "---","---", VLOOKUP(D201,'Pressure Ulcers'!$A$1:$W$352,14,FALSE)/100))</f>
        <v>0.17647060000000001</v>
      </c>
      <c r="AF201" s="35">
        <f>IF(VLOOKUP(D201,'Pressure Ulcers'!$A$1:$W$352,16,FALSE) = "*","*",IF(VLOOKUP(D201,'Pressure Ulcers'!$A$1:$W$352,16,FALSE) = "---","---", VLOOKUP(D201,'Pressure Ulcers'!$A$1:$W$352,16,FALSE)/100))</f>
        <v>0.14285709999999999</v>
      </c>
      <c r="AG201" s="35">
        <f t="shared" si="108"/>
        <v>0.15846642499999999</v>
      </c>
      <c r="AH201" s="49" t="str">
        <f t="shared" si="109"/>
        <v>N</v>
      </c>
      <c r="AI201" s="35">
        <f>IF(VLOOKUP(D201,Influenza!$A$1:$W$352,10,FALSE) = "*","*",IF(VLOOKUP(D201,Influenza!$A$1:$W$352,10,FALSE) = "---","---", VLOOKUP(D201,Influenza!$A$1:$W$352,10,FALSE)/100))</f>
        <v>0.98850575000000007</v>
      </c>
      <c r="AJ201" s="35">
        <f>IF(VLOOKUP(D201,Influenza!$A$1:$W$352,12,FALSE) = "*","*",IF(VLOOKUP(D201,Influenza!$A$1:$W$352,12,FALSE) = "---","---", VLOOKUP(D201,Influenza!$A$1:$W$352,12,FALSE)/100))</f>
        <v>0.98850575000000007</v>
      </c>
      <c r="AK201" s="35">
        <f>IF(VLOOKUP(D201,Influenza!$A$1:$W$352,14,FALSE) = "*","*",IF(VLOOKUP(D201,Influenza!$A$1:$W$352,14,FALSE) = "---","---", VLOOKUP(D201,Influenza!$A$1:$W$352,14,FALSE)/100))</f>
        <v>1</v>
      </c>
      <c r="AL201" s="35">
        <f>IF(VLOOKUP(D201,Influenza!$A$1:$W$352,16,FALSE) = "*","*",IF(VLOOKUP(D201,Influenza!$A$1:$W$352,16,FALSE) = "---","---", VLOOKUP(D201,Influenza!$A$1:$W$352,16,FALSE)/100))</f>
        <v>1</v>
      </c>
      <c r="AM201" s="35">
        <f t="shared" si="110"/>
        <v>0.99425287500000004</v>
      </c>
      <c r="AN201" s="49" t="str">
        <f t="shared" si="111"/>
        <v>Y</v>
      </c>
      <c r="AO201" s="35">
        <f>IF(VLOOKUP(D201,'hospitalizations per 1000'!$A$1:$Q$352,10,FALSE) = "*","*",IF(VLOOKUP(D201,'hospitalizations per 1000'!$A$1:$Q$352,10,FALSE) = "---","---", VLOOKUP(D201,'hospitalizations per 1000'!$A$1:$Q$352,10,FALSE)/100))</f>
        <v>1.858448E-2</v>
      </c>
      <c r="AP201" s="43" t="str">
        <f t="shared" si="112"/>
        <v>N</v>
      </c>
      <c r="AQ201" s="50" t="s">
        <v>1571</v>
      </c>
      <c r="AR201" s="50" t="s">
        <v>1573</v>
      </c>
      <c r="AS201" s="49" t="s">
        <v>662</v>
      </c>
      <c r="AT201" s="97">
        <f t="shared" si="113"/>
        <v>2</v>
      </c>
    </row>
    <row r="202" spans="1:46" x14ac:dyDescent="0.3">
      <c r="A202" s="19">
        <f t="shared" si="101"/>
        <v>197</v>
      </c>
      <c r="B202" s="52" t="s">
        <v>1597</v>
      </c>
      <c r="C202" s="51"/>
      <c r="D202" s="56">
        <v>315251</v>
      </c>
      <c r="E202" s="68">
        <v>4484002</v>
      </c>
      <c r="F202" s="54" t="s">
        <v>1557</v>
      </c>
      <c r="G202" s="54" t="e">
        <f>IF(COUNTIF(#REF!,"SFF Candidate")&gt;=1,"Y",
IF(COUNTIF(#REF!,"SFF")&gt;=1,"Y","N"))</f>
        <v>#REF!</v>
      </c>
      <c r="H202" s="48" t="e">
        <f>IF(OR(#REF!=1,#REF!= 1,#REF!=
1,#REF!= 1,#REF!=
1,#REF!= 1,#REF!=
1,#REF!= 1,#REF!=
1,#REF!= 1,#REF!=
1,#REF!= 1),"Y","N")</f>
        <v>#REF!</v>
      </c>
      <c r="I202" s="48" t="s">
        <v>662</v>
      </c>
      <c r="J202" s="95" t="s">
        <v>1570</v>
      </c>
      <c r="K202" s="35">
        <f>IF(VLOOKUP(D202,'Physically Restrained'!$A$1:$W$352,10,FALSE) = "*","*",IF(VLOOKUP(D202,'Physically Restrained'!$A$1:$W$352,10,FALSE) = "---","---", VLOOKUP(D202,'Physically Restrained'!$A$1:$W$352,10,FALSE)/100))</f>
        <v>9.4594600000000001E-2</v>
      </c>
      <c r="L202" s="35">
        <f>IF(VLOOKUP(D202,'Physically Restrained'!$A$1:$W$352,12,FALSE) = "*","*",IF(VLOOKUP(D202,'Physically Restrained'!$A$1:$W$352,12,FALSE) = "---","---", VLOOKUP(D202,'Physically Restrained'!$A$1:$W$352,12,FALSE)/100))</f>
        <v>2.8571399999999997E-2</v>
      </c>
      <c r="M202" s="35">
        <f>IF(VLOOKUP(D202,'Physically Restrained'!$A$1:$W$352,14,FALSE) = "*","*",IF(VLOOKUP(D202,'Physically Restrained'!$A$1:$W$352,14,FALSE) = "---","---", VLOOKUP(D202,'Physically Restrained'!$A$1:$W$352,14,FALSE)/100))</f>
        <v>2.7027000000000002E-2</v>
      </c>
      <c r="N202" s="35">
        <f>IF(VLOOKUP(D202,'Physically Restrained'!$A$1:$W$352,16,FALSE) = "*","*",IF(VLOOKUP(D202,'Physically Restrained'!$A$1:$W$352,16,FALSE) = "---","---", VLOOKUP(D202,'Physically Restrained'!$A$1:$W$352,16,FALSE)/100))</f>
        <v>1.2987E-2</v>
      </c>
      <c r="O202" s="35">
        <f t="shared" si="102"/>
        <v>4.0794999999999998E-2</v>
      </c>
      <c r="P202" s="49" t="str">
        <f t="shared" si="103"/>
        <v>N</v>
      </c>
      <c r="Q202" s="35">
        <f>IF(VLOOKUP(D202,'Falls with Major Injuries'!$A$1:$W$352,10,FALSE) = "*","*",IF(VLOOKUP(D202,'Falls with Major Injuries'!$A$1:$W$352,10,FALSE) = "---","---", VLOOKUP(D202,'Falls with Major Injuries'!$A$1:$W$352,10,FALSE)/100))</f>
        <v>1.3513500000000001E-2</v>
      </c>
      <c r="R202" s="35">
        <f>IF(VLOOKUP(D202,'Falls with Major Injuries'!$A$1:$W$352,12,FALSE) = "*","*",IF(VLOOKUP(D202,'Falls with Major Injuries'!$A$1:$W$352,12,FALSE) = "---","---", VLOOKUP(D202,'Falls with Major Injuries'!$A$1:$W$352,12,FALSE)/100))</f>
        <v>1.4285699999999998E-2</v>
      </c>
      <c r="S202" s="35">
        <f>IF(VLOOKUP(D202,'Falls with Major Injuries'!$A$1:$W$352,14,FALSE) = "*","*",IF(VLOOKUP(D202,'Falls with Major Injuries'!$A$1:$W$352,14,FALSE) = "---","---", VLOOKUP(D202,'Falls with Major Injuries'!$A$1:$W$352,14,FALSE)/100))</f>
        <v>1.3513500000000001E-2</v>
      </c>
      <c r="T202" s="35">
        <f>IF(VLOOKUP(D202,'Falls with Major Injuries'!$A$1:$W$352,16,FALSE) = "*","*",IF(VLOOKUP(D202,'Falls with Major Injuries'!$A$1:$W$352,16,FALSE) = "---","---", VLOOKUP(D202,'Falls with Major Injuries'!$A$1:$W$352,16,FALSE)/100))</f>
        <v>0</v>
      </c>
      <c r="U202" s="35">
        <f t="shared" si="104"/>
        <v>1.0328175E-2</v>
      </c>
      <c r="V202" s="49" t="str">
        <f t="shared" si="105"/>
        <v>Y</v>
      </c>
      <c r="W202" s="35">
        <f>IF(VLOOKUP(D202,'Antipsychotic Meds'!$A$1:$W$352,10,FALSE) = "*","*",IF(VLOOKUP(D202,'Antipsychotic Meds'!$A$1:$W$352,10,FALSE) = "---","---", VLOOKUP(D202,'Antipsychotic Meds'!$A$1:$W$352,10,FALSE)/100))</f>
        <v>0.17647060000000001</v>
      </c>
      <c r="X202" s="35">
        <f>IF(VLOOKUP(D202,'Antipsychotic Meds'!$A$1:$W$352,12,FALSE) = "*","*",IF(VLOOKUP(D202,'Antipsychotic Meds'!$A$1:$W$352,12,FALSE) = "---","---", VLOOKUP(D202,'Antipsychotic Meds'!$A$1:$W$352,12,FALSE)/100))</f>
        <v>0.20895520000000001</v>
      </c>
      <c r="Y202" s="35">
        <f>IF(VLOOKUP(D202,'Antipsychotic Meds'!$A$1:$W$352,14,FALSE) = "*","*",IF(VLOOKUP(D202,'Antipsychotic Meds'!$A$1:$W$352,14,FALSE) = "---","---", VLOOKUP(D202,'Antipsychotic Meds'!$A$1:$W$352,14,FALSE)/100))</f>
        <v>0.19444439999999999</v>
      </c>
      <c r="Z202" s="35">
        <f>IF(VLOOKUP(D202,'Antipsychotic Meds'!$A$1:$W$352,16,FALSE) = "*","*",IF(VLOOKUP(D202,'Antipsychotic Meds'!$A$1:$W$352,16,FALSE) = "---","---", VLOOKUP(D202,'Antipsychotic Meds'!$A$1:$W$352,16,FALSE)/100))</f>
        <v>0.18055560000000001</v>
      </c>
      <c r="AA202" s="35">
        <f t="shared" si="106"/>
        <v>0.19010645000000001</v>
      </c>
      <c r="AB202" s="49" t="str">
        <f t="shared" si="107"/>
        <v>N</v>
      </c>
      <c r="AC202" s="35">
        <f>IF(VLOOKUP(D202,'Pressure Ulcers'!$A$1:$W$352,10,FALSE) = "*","*",IF(VLOOKUP(D202,'Pressure Ulcers'!$A$1:$W$352,10,FALSE) = "---","---", VLOOKUP(D202,'Pressure Ulcers'!$A$1:$W$352,10,FALSE)/100))</f>
        <v>0.17391300000000001</v>
      </c>
      <c r="AD202" s="35">
        <f>IF(VLOOKUP(D202,'Pressure Ulcers'!$A$1:$W$352,12,FALSE) = "*","*",IF(VLOOKUP(D202,'Pressure Ulcers'!$A$1:$W$352,12,FALSE) = "---","---", VLOOKUP(D202,'Pressure Ulcers'!$A$1:$W$352,12,FALSE)/100))</f>
        <v>0.140625</v>
      </c>
      <c r="AE202" s="35">
        <f>IF(VLOOKUP(D202,'Pressure Ulcers'!$A$1:$W$352,14,FALSE) = "*","*",IF(VLOOKUP(D202,'Pressure Ulcers'!$A$1:$W$352,14,FALSE) = "---","---", VLOOKUP(D202,'Pressure Ulcers'!$A$1:$W$352,14,FALSE)/100))</f>
        <v>0.17647060000000001</v>
      </c>
      <c r="AF202" s="35">
        <f>IF(VLOOKUP(D202,'Pressure Ulcers'!$A$1:$W$352,16,FALSE) = "*","*",IF(VLOOKUP(D202,'Pressure Ulcers'!$A$1:$W$352,16,FALSE) = "---","---", VLOOKUP(D202,'Pressure Ulcers'!$A$1:$W$352,16,FALSE)/100))</f>
        <v>0.14285709999999999</v>
      </c>
      <c r="AG202" s="35">
        <f t="shared" si="108"/>
        <v>0.15846642499999999</v>
      </c>
      <c r="AH202" s="49" t="str">
        <f t="shared" si="109"/>
        <v>N</v>
      </c>
      <c r="AI202" s="35">
        <f>IF(VLOOKUP(D202,Influenza!$A$1:$W$352,10,FALSE) = "*","*",IF(VLOOKUP(D202,Influenza!$A$1:$W$352,10,FALSE) = "---","---", VLOOKUP(D202,Influenza!$A$1:$W$352,10,FALSE)/100))</f>
        <v>0.98850575000000007</v>
      </c>
      <c r="AJ202" s="35">
        <f>IF(VLOOKUP(D202,Influenza!$A$1:$W$352,12,FALSE) = "*","*",IF(VLOOKUP(D202,Influenza!$A$1:$W$352,12,FALSE) = "---","---", VLOOKUP(D202,Influenza!$A$1:$W$352,12,FALSE)/100))</f>
        <v>0.98850575000000007</v>
      </c>
      <c r="AK202" s="35">
        <f>IF(VLOOKUP(D202,Influenza!$A$1:$W$352,14,FALSE) = "*","*",IF(VLOOKUP(D202,Influenza!$A$1:$W$352,14,FALSE) = "---","---", VLOOKUP(D202,Influenza!$A$1:$W$352,14,FALSE)/100))</f>
        <v>1</v>
      </c>
      <c r="AL202" s="35">
        <f>IF(VLOOKUP(D202,Influenza!$A$1:$W$352,16,FALSE) = "*","*",IF(VLOOKUP(D202,Influenza!$A$1:$W$352,16,FALSE) = "---","---", VLOOKUP(D202,Influenza!$A$1:$W$352,16,FALSE)/100))</f>
        <v>1</v>
      </c>
      <c r="AM202" s="35">
        <f t="shared" si="110"/>
        <v>0.99425287500000004</v>
      </c>
      <c r="AN202" s="49" t="str">
        <f t="shared" si="111"/>
        <v>Y</v>
      </c>
      <c r="AO202" s="35">
        <f>IF(VLOOKUP(D202,'hospitalizations per 1000'!$A$1:$Q$352,10,FALSE) = "*","*",IF(VLOOKUP(D202,'hospitalizations per 1000'!$A$1:$Q$352,10,FALSE) = "---","---", VLOOKUP(D202,'hospitalizations per 1000'!$A$1:$Q$352,10,FALSE)/100))</f>
        <v>1.858448E-2</v>
      </c>
      <c r="AP202" s="43" t="str">
        <f t="shared" si="112"/>
        <v>N</v>
      </c>
      <c r="AQ202" s="50" t="s">
        <v>1571</v>
      </c>
      <c r="AR202" s="50" t="s">
        <v>1573</v>
      </c>
      <c r="AS202" s="49" t="s">
        <v>662</v>
      </c>
      <c r="AT202" s="97">
        <f t="shared" si="113"/>
        <v>2</v>
      </c>
    </row>
    <row r="203" spans="1:46" x14ac:dyDescent="0.3">
      <c r="A203" s="19">
        <f t="shared" si="101"/>
        <v>198</v>
      </c>
      <c r="B203" s="52" t="s">
        <v>1598</v>
      </c>
      <c r="C203" s="51"/>
      <c r="D203" s="56">
        <v>315251</v>
      </c>
      <c r="E203" s="69">
        <v>4484100</v>
      </c>
      <c r="F203" s="54" t="s">
        <v>1557</v>
      </c>
      <c r="G203" s="54" t="e">
        <f>IF(COUNTIF(#REF!,"SFF Candidate")&gt;=1,"Y",
IF(COUNTIF(#REF!,"SFF")&gt;=1,"Y","N"))</f>
        <v>#REF!</v>
      </c>
      <c r="H203" s="48" t="e">
        <f>IF(OR(#REF!=1,#REF!= 1,#REF!=
1,#REF!= 1,#REF!=
1,#REF!= 1,#REF!=
1,#REF!= 1,#REF!=
1,#REF!= 1,#REF!=
1,#REF!= 1),"Y","N")</f>
        <v>#REF!</v>
      </c>
      <c r="I203" s="48" t="s">
        <v>662</v>
      </c>
      <c r="J203" s="95" t="s">
        <v>1570</v>
      </c>
      <c r="K203" s="35">
        <f>IF(VLOOKUP(D203,'Physically Restrained'!$A$1:$W$352,10,FALSE) = "*","*",IF(VLOOKUP(D203,'Physically Restrained'!$A$1:$W$352,10,FALSE) = "---","---", VLOOKUP(D203,'Physically Restrained'!$A$1:$W$352,10,FALSE)/100))</f>
        <v>9.4594600000000001E-2</v>
      </c>
      <c r="L203" s="35">
        <f>IF(VLOOKUP(D203,'Physically Restrained'!$A$1:$W$352,12,FALSE) = "*","*",IF(VLOOKUP(D203,'Physically Restrained'!$A$1:$W$352,12,FALSE) = "---","---", VLOOKUP(D203,'Physically Restrained'!$A$1:$W$352,12,FALSE)/100))</f>
        <v>2.8571399999999997E-2</v>
      </c>
      <c r="M203" s="35">
        <f>IF(VLOOKUP(D203,'Physically Restrained'!$A$1:$W$352,14,FALSE) = "*","*",IF(VLOOKUP(D203,'Physically Restrained'!$A$1:$W$352,14,FALSE) = "---","---", VLOOKUP(D203,'Physically Restrained'!$A$1:$W$352,14,FALSE)/100))</f>
        <v>2.7027000000000002E-2</v>
      </c>
      <c r="N203" s="35">
        <f>IF(VLOOKUP(D203,'Physically Restrained'!$A$1:$W$352,16,FALSE) = "*","*",IF(VLOOKUP(D203,'Physically Restrained'!$A$1:$W$352,16,FALSE) = "---","---", VLOOKUP(D203,'Physically Restrained'!$A$1:$W$352,16,FALSE)/100))</f>
        <v>1.2987E-2</v>
      </c>
      <c r="O203" s="35">
        <f t="shared" si="102"/>
        <v>4.0794999999999998E-2</v>
      </c>
      <c r="P203" s="49" t="str">
        <f t="shared" si="103"/>
        <v>N</v>
      </c>
      <c r="Q203" s="35">
        <f>IF(VLOOKUP(D203,'Falls with Major Injuries'!$A$1:$W$352,10,FALSE) = "*","*",IF(VLOOKUP(D203,'Falls with Major Injuries'!$A$1:$W$352,10,FALSE) = "---","---", VLOOKUP(D203,'Falls with Major Injuries'!$A$1:$W$352,10,FALSE)/100))</f>
        <v>1.3513500000000001E-2</v>
      </c>
      <c r="R203" s="35">
        <f>IF(VLOOKUP(D203,'Falls with Major Injuries'!$A$1:$W$352,12,FALSE) = "*","*",IF(VLOOKUP(D203,'Falls with Major Injuries'!$A$1:$W$352,12,FALSE) = "---","---", VLOOKUP(D203,'Falls with Major Injuries'!$A$1:$W$352,12,FALSE)/100))</f>
        <v>1.4285699999999998E-2</v>
      </c>
      <c r="S203" s="35">
        <f>IF(VLOOKUP(D203,'Falls with Major Injuries'!$A$1:$W$352,14,FALSE) = "*","*",IF(VLOOKUP(D203,'Falls with Major Injuries'!$A$1:$W$352,14,FALSE) = "---","---", VLOOKUP(D203,'Falls with Major Injuries'!$A$1:$W$352,14,FALSE)/100))</f>
        <v>1.3513500000000001E-2</v>
      </c>
      <c r="T203" s="35">
        <f>IF(VLOOKUP(D203,'Falls with Major Injuries'!$A$1:$W$352,16,FALSE) = "*","*",IF(VLOOKUP(D203,'Falls with Major Injuries'!$A$1:$W$352,16,FALSE) = "---","---", VLOOKUP(D203,'Falls with Major Injuries'!$A$1:$W$352,16,FALSE)/100))</f>
        <v>0</v>
      </c>
      <c r="U203" s="35">
        <f t="shared" si="104"/>
        <v>1.0328175E-2</v>
      </c>
      <c r="V203" s="49" t="str">
        <f t="shared" si="105"/>
        <v>Y</v>
      </c>
      <c r="W203" s="35">
        <f>IF(VLOOKUP(D203,'Antipsychotic Meds'!$A$1:$W$352,10,FALSE) = "*","*",IF(VLOOKUP(D203,'Antipsychotic Meds'!$A$1:$W$352,10,FALSE) = "---","---", VLOOKUP(D203,'Antipsychotic Meds'!$A$1:$W$352,10,FALSE)/100))</f>
        <v>0.17647060000000001</v>
      </c>
      <c r="X203" s="35">
        <f>IF(VLOOKUP(D203,'Antipsychotic Meds'!$A$1:$W$352,12,FALSE) = "*","*",IF(VLOOKUP(D203,'Antipsychotic Meds'!$A$1:$W$352,12,FALSE) = "---","---", VLOOKUP(D203,'Antipsychotic Meds'!$A$1:$W$352,12,FALSE)/100))</f>
        <v>0.20895520000000001</v>
      </c>
      <c r="Y203" s="35">
        <f>IF(VLOOKUP(D203,'Antipsychotic Meds'!$A$1:$W$352,14,FALSE) = "*","*",IF(VLOOKUP(D203,'Antipsychotic Meds'!$A$1:$W$352,14,FALSE) = "---","---", VLOOKUP(D203,'Antipsychotic Meds'!$A$1:$W$352,14,FALSE)/100))</f>
        <v>0.19444439999999999</v>
      </c>
      <c r="Z203" s="35">
        <f>IF(VLOOKUP(D203,'Antipsychotic Meds'!$A$1:$W$352,16,FALSE) = "*","*",IF(VLOOKUP(D203,'Antipsychotic Meds'!$A$1:$W$352,16,FALSE) = "---","---", VLOOKUP(D203,'Antipsychotic Meds'!$A$1:$W$352,16,FALSE)/100))</f>
        <v>0.18055560000000001</v>
      </c>
      <c r="AA203" s="35">
        <f t="shared" si="106"/>
        <v>0.19010645000000001</v>
      </c>
      <c r="AB203" s="49" t="str">
        <f t="shared" si="107"/>
        <v>N</v>
      </c>
      <c r="AC203" s="35">
        <f>IF(VLOOKUP(D203,'Pressure Ulcers'!$A$1:$W$352,10,FALSE) = "*","*",IF(VLOOKUP(D203,'Pressure Ulcers'!$A$1:$W$352,10,FALSE) = "---","---", VLOOKUP(D203,'Pressure Ulcers'!$A$1:$W$352,10,FALSE)/100))</f>
        <v>0.17391300000000001</v>
      </c>
      <c r="AD203" s="35">
        <f>IF(VLOOKUP(D203,'Pressure Ulcers'!$A$1:$W$352,12,FALSE) = "*","*",IF(VLOOKUP(D203,'Pressure Ulcers'!$A$1:$W$352,12,FALSE) = "---","---", VLOOKUP(D203,'Pressure Ulcers'!$A$1:$W$352,12,FALSE)/100))</f>
        <v>0.140625</v>
      </c>
      <c r="AE203" s="35">
        <f>IF(VLOOKUP(D203,'Pressure Ulcers'!$A$1:$W$352,14,FALSE) = "*","*",IF(VLOOKUP(D203,'Pressure Ulcers'!$A$1:$W$352,14,FALSE) = "---","---", VLOOKUP(D203,'Pressure Ulcers'!$A$1:$W$352,14,FALSE)/100))</f>
        <v>0.17647060000000001</v>
      </c>
      <c r="AF203" s="35">
        <f>IF(VLOOKUP(D203,'Pressure Ulcers'!$A$1:$W$352,16,FALSE) = "*","*",IF(VLOOKUP(D203,'Pressure Ulcers'!$A$1:$W$352,16,FALSE) = "---","---", VLOOKUP(D203,'Pressure Ulcers'!$A$1:$W$352,16,FALSE)/100))</f>
        <v>0.14285709999999999</v>
      </c>
      <c r="AG203" s="35">
        <f t="shared" si="108"/>
        <v>0.15846642499999999</v>
      </c>
      <c r="AH203" s="49" t="str">
        <f t="shared" si="109"/>
        <v>N</v>
      </c>
      <c r="AI203" s="35">
        <f>IF(VLOOKUP(D203,Influenza!$A$1:$W$352,10,FALSE) = "*","*",IF(VLOOKUP(D203,Influenza!$A$1:$W$352,10,FALSE) = "---","---", VLOOKUP(D203,Influenza!$A$1:$W$352,10,FALSE)/100))</f>
        <v>0.98850575000000007</v>
      </c>
      <c r="AJ203" s="35">
        <f>IF(VLOOKUP(D203,Influenza!$A$1:$W$352,12,FALSE) = "*","*",IF(VLOOKUP(D203,Influenza!$A$1:$W$352,12,FALSE) = "---","---", VLOOKUP(D203,Influenza!$A$1:$W$352,12,FALSE)/100))</f>
        <v>0.98850575000000007</v>
      </c>
      <c r="AK203" s="35">
        <f>IF(VLOOKUP(D203,Influenza!$A$1:$W$352,14,FALSE) = "*","*",IF(VLOOKUP(D203,Influenza!$A$1:$W$352,14,FALSE) = "---","---", VLOOKUP(D203,Influenza!$A$1:$W$352,14,FALSE)/100))</f>
        <v>1</v>
      </c>
      <c r="AL203" s="35">
        <f>IF(VLOOKUP(D203,Influenza!$A$1:$W$352,16,FALSE) = "*","*",IF(VLOOKUP(D203,Influenza!$A$1:$W$352,16,FALSE) = "---","---", VLOOKUP(D203,Influenza!$A$1:$W$352,16,FALSE)/100))</f>
        <v>1</v>
      </c>
      <c r="AM203" s="35">
        <f t="shared" si="110"/>
        <v>0.99425287500000004</v>
      </c>
      <c r="AN203" s="49" t="str">
        <f t="shared" si="111"/>
        <v>Y</v>
      </c>
      <c r="AO203" s="35">
        <f>IF(VLOOKUP(D203,'hospitalizations per 1000'!$A$1:$Q$352,10,FALSE) = "*","*",IF(VLOOKUP(D203,'hospitalizations per 1000'!$A$1:$Q$352,10,FALSE) = "---","---", VLOOKUP(D203,'hospitalizations per 1000'!$A$1:$Q$352,10,FALSE)/100))</f>
        <v>1.858448E-2</v>
      </c>
      <c r="AP203" s="43" t="str">
        <f t="shared" si="112"/>
        <v>N</v>
      </c>
      <c r="AQ203" s="50" t="s">
        <v>1571</v>
      </c>
      <c r="AR203" s="50" t="s">
        <v>1573</v>
      </c>
      <c r="AS203" s="49" t="s">
        <v>662</v>
      </c>
      <c r="AT203" s="97">
        <f t="shared" si="113"/>
        <v>2</v>
      </c>
    </row>
    <row r="204" spans="1:46" x14ac:dyDescent="0.3">
      <c r="A204" s="19">
        <f t="shared" si="101"/>
        <v>199</v>
      </c>
      <c r="B204" s="52" t="s">
        <v>439</v>
      </c>
      <c r="C204" s="51"/>
      <c r="D204" s="56">
        <v>315348</v>
      </c>
      <c r="E204" s="67" t="s">
        <v>72</v>
      </c>
      <c r="F204" s="54" t="s">
        <v>1557</v>
      </c>
      <c r="G204" s="54" t="e">
        <f>IF(COUNTIF(#REF!,"SFF Candidate")&gt;=1,"Y",
IF(COUNTIF(#REF!,"SFF")&gt;=1,"Y","N"))</f>
        <v>#REF!</v>
      </c>
      <c r="H204" s="48" t="e">
        <f>IF(OR(#REF!=1,#REF!= 1,#REF!=
1,#REF!= 1,#REF!=
1,#REF!= 1,#REF!=
1,#REF!= 1,#REF!=
1,#REF!= 1,#REF!=
1,#REF!= 1),"Y","N")</f>
        <v>#REF!</v>
      </c>
      <c r="I204" s="48" t="s">
        <v>662</v>
      </c>
      <c r="J204" s="54" t="s">
        <v>1570</v>
      </c>
      <c r="K204" s="35">
        <f>IF(VLOOKUP(D204,'Physically Restrained'!$A$1:$W$352,10,FALSE) = "*","*",IF(VLOOKUP(D204,'Physically Restrained'!$A$1:$W$352,10,FALSE) = "---","---", VLOOKUP(D204,'Physically Restrained'!$A$1:$W$352,10,FALSE)/100))</f>
        <v>0</v>
      </c>
      <c r="L204" s="35">
        <f>IF(VLOOKUP(D204,'Physically Restrained'!$A$1:$W$352,12,FALSE) = "*","*",IF(VLOOKUP(D204,'Physically Restrained'!$A$1:$W$352,12,FALSE) = "---","---", VLOOKUP(D204,'Physically Restrained'!$A$1:$W$352,12,FALSE)/100))</f>
        <v>0</v>
      </c>
      <c r="M204" s="35">
        <f>IF(VLOOKUP(D204,'Physically Restrained'!$A$1:$W$352,14,FALSE) = "*","*",IF(VLOOKUP(D204,'Physically Restrained'!$A$1:$W$352,14,FALSE) = "---","---", VLOOKUP(D204,'Physically Restrained'!$A$1:$W$352,14,FALSE)/100))</f>
        <v>0</v>
      </c>
      <c r="N204" s="35">
        <f>IF(VLOOKUP(D204,'Physically Restrained'!$A$1:$W$352,16,FALSE) = "*","*",IF(VLOOKUP(D204,'Physically Restrained'!$A$1:$W$352,16,FALSE) = "---","---", VLOOKUP(D204,'Physically Restrained'!$A$1:$W$352,16,FALSE)/100))</f>
        <v>0</v>
      </c>
      <c r="O204" s="35">
        <f t="shared" si="102"/>
        <v>0</v>
      </c>
      <c r="P204" s="49" t="str">
        <f t="shared" si="103"/>
        <v>Y</v>
      </c>
      <c r="Q204" s="35">
        <f>IF(VLOOKUP(D204,'Falls with Major Injuries'!$A$1:$W$352,10,FALSE) = "*","*",IF(VLOOKUP(D204,'Falls with Major Injuries'!$A$1:$W$352,10,FALSE) = "---","---", VLOOKUP(D204,'Falls with Major Injuries'!$A$1:$W$352,10,FALSE)/100))</f>
        <v>2.6666699999999998E-2</v>
      </c>
      <c r="R204" s="35">
        <f>IF(VLOOKUP(D204,'Falls with Major Injuries'!$A$1:$W$352,12,FALSE) = "*","*",IF(VLOOKUP(D204,'Falls with Major Injuries'!$A$1:$W$352,12,FALSE) = "---","---", VLOOKUP(D204,'Falls with Major Injuries'!$A$1:$W$352,12,FALSE)/100))</f>
        <v>4.8192800000000001E-2</v>
      </c>
      <c r="S204" s="35">
        <f>IF(VLOOKUP(D204,'Falls with Major Injuries'!$A$1:$W$352,14,FALSE) = "*","*",IF(VLOOKUP(D204,'Falls with Major Injuries'!$A$1:$W$352,14,FALSE) = "---","---", VLOOKUP(D204,'Falls with Major Injuries'!$A$1:$W$352,14,FALSE)/100))</f>
        <v>4.5976999999999997E-2</v>
      </c>
      <c r="T204" s="35">
        <f>IF(VLOOKUP(D204,'Falls with Major Injuries'!$A$1:$W$352,16,FALSE) = "*","*",IF(VLOOKUP(D204,'Falls with Major Injuries'!$A$1:$W$352,16,FALSE) = "---","---", VLOOKUP(D204,'Falls with Major Injuries'!$A$1:$W$352,16,FALSE)/100))</f>
        <v>3.5714299999999997E-2</v>
      </c>
      <c r="U204" s="35">
        <f t="shared" si="104"/>
        <v>3.9137699999999997E-2</v>
      </c>
      <c r="V204" s="49" t="str">
        <f t="shared" si="105"/>
        <v>N</v>
      </c>
      <c r="W204" s="35">
        <f>IF(VLOOKUP(D204,'Antipsychotic Meds'!$A$1:$W$352,10,FALSE) = "*","*",IF(VLOOKUP(D204,'Antipsychotic Meds'!$A$1:$W$352,10,FALSE) = "---","---", VLOOKUP(D204,'Antipsychotic Meds'!$A$1:$W$352,10,FALSE)/100))</f>
        <v>0.16901409999999997</v>
      </c>
      <c r="X204" s="35">
        <f>IF(VLOOKUP(D204,'Antipsychotic Meds'!$A$1:$W$352,12,FALSE) = "*","*",IF(VLOOKUP(D204,'Antipsychotic Meds'!$A$1:$W$352,12,FALSE) = "---","---", VLOOKUP(D204,'Antipsychotic Meds'!$A$1:$W$352,12,FALSE)/100))</f>
        <v>0.12658230000000001</v>
      </c>
      <c r="Y204" s="35">
        <f>IF(VLOOKUP(D204,'Antipsychotic Meds'!$A$1:$W$352,14,FALSE) = "*","*",IF(VLOOKUP(D204,'Antipsychotic Meds'!$A$1:$W$352,14,FALSE) = "---","---", VLOOKUP(D204,'Antipsychotic Meds'!$A$1:$W$352,14,FALSE)/100))</f>
        <v>0.14285709999999999</v>
      </c>
      <c r="Z204" s="35">
        <f>IF(VLOOKUP(D204,'Antipsychotic Meds'!$A$1:$W$352,16,FALSE) = "*","*",IF(VLOOKUP(D204,'Antipsychotic Meds'!$A$1:$W$352,16,FALSE) = "---","---", VLOOKUP(D204,'Antipsychotic Meds'!$A$1:$W$352,16,FALSE)/100))</f>
        <v>0.13924049999999999</v>
      </c>
      <c r="AA204" s="35">
        <f t="shared" si="106"/>
        <v>0.14442349999999998</v>
      </c>
      <c r="AB204" s="49" t="str">
        <f t="shared" si="107"/>
        <v>N</v>
      </c>
      <c r="AC204" s="35">
        <f>IF(VLOOKUP(D204,'Pressure Ulcers'!$A$1:$W$352,10,FALSE) = "*","*",IF(VLOOKUP(D204,'Pressure Ulcers'!$A$1:$W$352,10,FALSE) = "---","---", VLOOKUP(D204,'Pressure Ulcers'!$A$1:$W$352,10,FALSE)/100))</f>
        <v>3.5714299999999997E-2</v>
      </c>
      <c r="AD204" s="35">
        <f>IF(VLOOKUP(D204,'Pressure Ulcers'!$A$1:$W$352,12,FALSE) = "*","*",IF(VLOOKUP(D204,'Pressure Ulcers'!$A$1:$W$352,12,FALSE) = "---","---", VLOOKUP(D204,'Pressure Ulcers'!$A$1:$W$352,12,FALSE)/100))</f>
        <v>5.4054100000000001E-2</v>
      </c>
      <c r="AE204" s="35">
        <f>IF(VLOOKUP(D204,'Pressure Ulcers'!$A$1:$W$352,14,FALSE) = "*","*",IF(VLOOKUP(D204,'Pressure Ulcers'!$A$1:$W$352,14,FALSE) = "---","---", VLOOKUP(D204,'Pressure Ulcers'!$A$1:$W$352,14,FALSE)/100))</f>
        <v>7.6923099999999994E-2</v>
      </c>
      <c r="AF204" s="35">
        <f>IF(VLOOKUP(D204,'Pressure Ulcers'!$A$1:$W$352,16,FALSE) = "*","*",IF(VLOOKUP(D204,'Pressure Ulcers'!$A$1:$W$352,16,FALSE) = "---","---", VLOOKUP(D204,'Pressure Ulcers'!$A$1:$W$352,16,FALSE)/100))</f>
        <v>9.2592599999999997E-2</v>
      </c>
      <c r="AG204" s="35">
        <f t="shared" si="108"/>
        <v>6.4821025000000004E-2</v>
      </c>
      <c r="AH204" s="49" t="str">
        <f t="shared" si="109"/>
        <v>Y</v>
      </c>
      <c r="AI204" s="35">
        <f>IF(VLOOKUP(D204,Influenza!$A$1:$W$352,10,FALSE) = "*","*",IF(VLOOKUP(D204,Influenza!$A$1:$W$352,10,FALSE) = "---","---", VLOOKUP(D204,Influenza!$A$1:$W$352,10,FALSE)/100))</f>
        <v>1</v>
      </c>
      <c r="AJ204" s="35">
        <f>IF(VLOOKUP(D204,Influenza!$A$1:$W$352,12,FALSE) = "*","*",IF(VLOOKUP(D204,Influenza!$A$1:$W$352,12,FALSE) = "---","---", VLOOKUP(D204,Influenza!$A$1:$W$352,12,FALSE)/100))</f>
        <v>1</v>
      </c>
      <c r="AK204" s="35">
        <f>IF(VLOOKUP(D204,Influenza!$A$1:$W$352,14,FALSE) = "*","*",IF(VLOOKUP(D204,Influenza!$A$1:$W$352,14,FALSE) = "---","---", VLOOKUP(D204,Influenza!$A$1:$W$352,14,FALSE)/100))</f>
        <v>1</v>
      </c>
      <c r="AL204" s="35">
        <f>IF(VLOOKUP(D204,Influenza!$A$1:$W$352,16,FALSE) = "*","*",IF(VLOOKUP(D204,Influenza!$A$1:$W$352,16,FALSE) = "---","---", VLOOKUP(D204,Influenza!$A$1:$W$352,16,FALSE)/100))</f>
        <v>1</v>
      </c>
      <c r="AM204" s="35">
        <f t="shared" si="110"/>
        <v>1</v>
      </c>
      <c r="AN204" s="49" t="str">
        <f t="shared" si="111"/>
        <v>Y</v>
      </c>
      <c r="AO204" s="35">
        <f>IF(VLOOKUP(D204,'hospitalizations per 1000'!$A$1:$Q$352,10,FALSE) = "*","*",IF(VLOOKUP(D204,'hospitalizations per 1000'!$A$1:$Q$352,10,FALSE) = "---","---", VLOOKUP(D204,'hospitalizations per 1000'!$A$1:$Q$352,10,FALSE)/100))</f>
        <v>1.3069859999999999E-2</v>
      </c>
      <c r="AP204" s="43" t="str">
        <f t="shared" si="112"/>
        <v>Y</v>
      </c>
      <c r="AQ204" s="50" t="s">
        <v>1570</v>
      </c>
      <c r="AR204" s="50">
        <v>0.98499999999999999</v>
      </c>
      <c r="AS204" s="49" t="str">
        <f>IF(AR204="NS","NS",IF(AR204&gt;AR$1,"Y","N"))</f>
        <v>Y</v>
      </c>
      <c r="AT204" s="97">
        <f t="shared" si="113"/>
        <v>5</v>
      </c>
    </row>
    <row r="205" spans="1:46" x14ac:dyDescent="0.3">
      <c r="A205" s="19">
        <f t="shared" si="101"/>
        <v>200</v>
      </c>
      <c r="B205" s="52" t="s">
        <v>440</v>
      </c>
      <c r="C205" s="51"/>
      <c r="D205" s="56">
        <v>315210</v>
      </c>
      <c r="E205" s="59" t="s">
        <v>195</v>
      </c>
      <c r="F205" s="54" t="s">
        <v>1557</v>
      </c>
      <c r="G205" s="54" t="e">
        <f>IF(COUNTIF(#REF!,"SFF Candidate")&gt;=1,"Y",
IF(COUNTIF(#REF!,"SFF")&gt;=1,"Y","N"))</f>
        <v>#REF!</v>
      </c>
      <c r="H205" s="48" t="e">
        <f>IF(OR(#REF!=1,#REF!= 1,#REF!=
1,#REF!= 1,#REF!=
1,#REF!= 1,#REF!=
1,#REF!= 1,#REF!=
1,#REF!= 1,#REF!=
1,#REF!= 1),"Y","N")</f>
        <v>#REF!</v>
      </c>
      <c r="I205" s="48" t="s">
        <v>662</v>
      </c>
      <c r="J205" s="54" t="s">
        <v>1570</v>
      </c>
      <c r="K205" s="35">
        <f>IF(VLOOKUP(D205,'Physically Restrained'!$A$1:$W$352,10,FALSE) = "*","*",IF(VLOOKUP(D205,'Physically Restrained'!$A$1:$W$352,10,FALSE) = "---","---", VLOOKUP(D205,'Physically Restrained'!$A$1:$W$352,10,FALSE)/100))</f>
        <v>0</v>
      </c>
      <c r="L205" s="35">
        <f>IF(VLOOKUP(D205,'Physically Restrained'!$A$1:$W$352,12,FALSE) = "*","*",IF(VLOOKUP(D205,'Physically Restrained'!$A$1:$W$352,12,FALSE) = "---","---", VLOOKUP(D205,'Physically Restrained'!$A$1:$W$352,12,FALSE)/100))</f>
        <v>0</v>
      </c>
      <c r="M205" s="35">
        <f>IF(VLOOKUP(D205,'Physically Restrained'!$A$1:$W$352,14,FALSE) = "*","*",IF(VLOOKUP(D205,'Physically Restrained'!$A$1:$W$352,14,FALSE) = "---","---", VLOOKUP(D205,'Physically Restrained'!$A$1:$W$352,14,FALSE)/100))</f>
        <v>0</v>
      </c>
      <c r="N205" s="35">
        <f>IF(VLOOKUP(D205,'Physically Restrained'!$A$1:$W$352,16,FALSE) = "*","*",IF(VLOOKUP(D205,'Physically Restrained'!$A$1:$W$352,16,FALSE) = "---","---", VLOOKUP(D205,'Physically Restrained'!$A$1:$W$352,16,FALSE)/100))</f>
        <v>0</v>
      </c>
      <c r="O205" s="35">
        <f t="shared" si="102"/>
        <v>0</v>
      </c>
      <c r="P205" s="49" t="str">
        <f t="shared" si="103"/>
        <v>Y</v>
      </c>
      <c r="Q205" s="35">
        <f>IF(VLOOKUP(D205,'Falls with Major Injuries'!$A$1:$W$352,10,FALSE) = "*","*",IF(VLOOKUP(D205,'Falls with Major Injuries'!$A$1:$W$352,10,FALSE) = "---","---", VLOOKUP(D205,'Falls with Major Injuries'!$A$1:$W$352,10,FALSE)/100))</f>
        <v>1.3333299999999999E-2</v>
      </c>
      <c r="R205" s="35">
        <f>IF(VLOOKUP(D205,'Falls with Major Injuries'!$A$1:$W$352,12,FALSE) = "*","*",IF(VLOOKUP(D205,'Falls with Major Injuries'!$A$1:$W$352,12,FALSE) = "---","---", VLOOKUP(D205,'Falls with Major Injuries'!$A$1:$W$352,12,FALSE)/100))</f>
        <v>1.2500000000000001E-2</v>
      </c>
      <c r="S205" s="35">
        <f>IF(VLOOKUP(D205,'Falls with Major Injuries'!$A$1:$W$352,14,FALSE) = "*","*",IF(VLOOKUP(D205,'Falls with Major Injuries'!$A$1:$W$352,14,FALSE) = "---","---", VLOOKUP(D205,'Falls with Major Injuries'!$A$1:$W$352,14,FALSE)/100))</f>
        <v>1.1764699999999999E-2</v>
      </c>
      <c r="T205" s="35">
        <f>IF(VLOOKUP(D205,'Falls with Major Injuries'!$A$1:$W$352,16,FALSE) = "*","*",IF(VLOOKUP(D205,'Falls with Major Injuries'!$A$1:$W$352,16,FALSE) = "---","---", VLOOKUP(D205,'Falls with Major Injuries'!$A$1:$W$352,16,FALSE)/100))</f>
        <v>2.40964E-2</v>
      </c>
      <c r="U205" s="35">
        <f t="shared" si="104"/>
        <v>1.5423599999999999E-2</v>
      </c>
      <c r="V205" s="49" t="str">
        <f t="shared" si="105"/>
        <v>Y</v>
      </c>
      <c r="W205" s="35">
        <f>IF(VLOOKUP(D205,'Antipsychotic Meds'!$A$1:$W$352,10,FALSE) = "*","*",IF(VLOOKUP(D205,'Antipsychotic Meds'!$A$1:$W$352,10,FALSE) = "---","---", VLOOKUP(D205,'Antipsychotic Meds'!$A$1:$W$352,10,FALSE)/100))</f>
        <v>5.0847499999999997E-2</v>
      </c>
      <c r="X205" s="35">
        <f>IF(VLOOKUP(D205,'Antipsychotic Meds'!$A$1:$W$352,12,FALSE) = "*","*",IF(VLOOKUP(D205,'Antipsychotic Meds'!$A$1:$W$352,12,FALSE) = "---","---", VLOOKUP(D205,'Antipsychotic Meds'!$A$1:$W$352,12,FALSE)/100))</f>
        <v>6.25E-2</v>
      </c>
      <c r="Y205" s="35">
        <f>IF(VLOOKUP(D205,'Antipsychotic Meds'!$A$1:$W$352,14,FALSE) = "*","*",IF(VLOOKUP(D205,'Antipsychotic Meds'!$A$1:$W$352,14,FALSE) = "---","---", VLOOKUP(D205,'Antipsychotic Meds'!$A$1:$W$352,14,FALSE)/100))</f>
        <v>7.4626899999999996E-2</v>
      </c>
      <c r="Z205" s="35">
        <f>IF(VLOOKUP(D205,'Antipsychotic Meds'!$A$1:$W$352,16,FALSE) = "*","*",IF(VLOOKUP(D205,'Antipsychotic Meds'!$A$1:$W$352,16,FALSE) = "---","---", VLOOKUP(D205,'Antipsychotic Meds'!$A$1:$W$352,16,FALSE)/100))</f>
        <v>7.5757599999999994E-2</v>
      </c>
      <c r="AA205" s="35">
        <f t="shared" si="106"/>
        <v>6.5932999999999992E-2</v>
      </c>
      <c r="AB205" s="49" t="str">
        <f t="shared" si="107"/>
        <v>Y</v>
      </c>
      <c r="AC205" s="35">
        <f>IF(VLOOKUP(D205,'Pressure Ulcers'!$A$1:$W$352,10,FALSE) = "*","*",IF(VLOOKUP(D205,'Pressure Ulcers'!$A$1:$W$352,10,FALSE) = "---","---", VLOOKUP(D205,'Pressure Ulcers'!$A$1:$W$352,10,FALSE)/100))</f>
        <v>6.6666699999999995E-2</v>
      </c>
      <c r="AD205" s="35">
        <f>IF(VLOOKUP(D205,'Pressure Ulcers'!$A$1:$W$352,12,FALSE) = "*","*",IF(VLOOKUP(D205,'Pressure Ulcers'!$A$1:$W$352,12,FALSE) = "---","---", VLOOKUP(D205,'Pressure Ulcers'!$A$1:$W$352,12,FALSE)/100))</f>
        <v>4.3478299999999998E-2</v>
      </c>
      <c r="AE205" s="35">
        <f>IF(VLOOKUP(D205,'Pressure Ulcers'!$A$1:$W$352,14,FALSE) = "*","*",IF(VLOOKUP(D205,'Pressure Ulcers'!$A$1:$W$352,14,FALSE) = "---","---", VLOOKUP(D205,'Pressure Ulcers'!$A$1:$W$352,14,FALSE)/100))</f>
        <v>2.1739099999999997E-2</v>
      </c>
      <c r="AF205" s="35">
        <f>IF(VLOOKUP(D205,'Pressure Ulcers'!$A$1:$W$352,16,FALSE) = "*","*",IF(VLOOKUP(D205,'Pressure Ulcers'!$A$1:$W$352,16,FALSE) = "---","---", VLOOKUP(D205,'Pressure Ulcers'!$A$1:$W$352,16,FALSE)/100))</f>
        <v>0.08</v>
      </c>
      <c r="AG205" s="35">
        <f t="shared" si="108"/>
        <v>5.2971025000000005E-2</v>
      </c>
      <c r="AH205" s="49" t="str">
        <f t="shared" si="109"/>
        <v>Y</v>
      </c>
      <c r="AI205" s="35">
        <f>IF(VLOOKUP(D205,Influenza!$A$1:$W$352,10,FALSE) = "*","*",IF(VLOOKUP(D205,Influenza!$A$1:$W$352,10,FALSE) = "---","---", VLOOKUP(D205,Influenza!$A$1:$W$352,10,FALSE)/100))</f>
        <v>0.97560975999999999</v>
      </c>
      <c r="AJ205" s="35">
        <f>IF(VLOOKUP(D205,Influenza!$A$1:$W$352,12,FALSE) = "*","*",IF(VLOOKUP(D205,Influenza!$A$1:$W$352,12,FALSE) = "---","---", VLOOKUP(D205,Influenza!$A$1:$W$352,12,FALSE)/100))</f>
        <v>0.97560975999999999</v>
      </c>
      <c r="AK205" s="35">
        <f>IF(VLOOKUP(D205,Influenza!$A$1:$W$352,14,FALSE) = "*","*",IF(VLOOKUP(D205,Influenza!$A$1:$W$352,14,FALSE) = "---","---", VLOOKUP(D205,Influenza!$A$1:$W$352,14,FALSE)/100))</f>
        <v>0.89130435000000008</v>
      </c>
      <c r="AL205" s="35">
        <f>IF(VLOOKUP(D205,Influenza!$A$1:$W$352,16,FALSE) = "*","*",IF(VLOOKUP(D205,Influenza!$A$1:$W$352,16,FALSE) = "---","---", VLOOKUP(D205,Influenza!$A$1:$W$352,16,FALSE)/100))</f>
        <v>0.89130435000000008</v>
      </c>
      <c r="AM205" s="35">
        <f t="shared" si="110"/>
        <v>0.93345705499999998</v>
      </c>
      <c r="AN205" s="49" t="str">
        <f t="shared" si="111"/>
        <v>N</v>
      </c>
      <c r="AO205" s="35">
        <f>IF(VLOOKUP(D205,'hospitalizations per 1000'!$A$1:$Q$352,10,FALSE) = "*","*",IF(VLOOKUP(D205,'hospitalizations per 1000'!$A$1:$Q$352,10,FALSE) = "---","---", VLOOKUP(D205,'hospitalizations per 1000'!$A$1:$Q$352,10,FALSE)/100))</f>
        <v>7.4646800000000004E-3</v>
      </c>
      <c r="AP205" s="43" t="str">
        <f t="shared" si="112"/>
        <v>Y</v>
      </c>
      <c r="AQ205" s="50" t="s">
        <v>1570</v>
      </c>
      <c r="AR205" s="50">
        <v>0.81</v>
      </c>
      <c r="AS205" s="49" t="str">
        <f>IF(AR205="NS","NS",IF(AR205&gt;AR$1,"Y","N"))</f>
        <v>Y</v>
      </c>
      <c r="AT205" s="97">
        <f t="shared" si="113"/>
        <v>6</v>
      </c>
    </row>
    <row r="206" spans="1:46" x14ac:dyDescent="0.3">
      <c r="A206" s="19">
        <f t="shared" si="101"/>
        <v>201</v>
      </c>
      <c r="B206" s="52" t="s">
        <v>441</v>
      </c>
      <c r="C206" s="51"/>
      <c r="D206" s="56">
        <v>315072</v>
      </c>
      <c r="E206" s="59" t="s">
        <v>442</v>
      </c>
      <c r="F206" s="54" t="s">
        <v>1557</v>
      </c>
      <c r="G206" s="54" t="e">
        <f>IF(COUNTIF(#REF!,"SFF Candidate")&gt;=1,"Y",
IF(COUNTIF(#REF!,"SFF")&gt;=1,"Y","N"))</f>
        <v>#REF!</v>
      </c>
      <c r="H206" s="48" t="e">
        <f>IF(OR(#REF!=1,#REF!= 1,#REF!=
1,#REF!= 1,#REF!=
1,#REF!= 1,#REF!=
1,#REF!= 1,#REF!=
1,#REF!= 1,#REF!=
1,#REF!= 1),"Y","N")</f>
        <v>#REF!</v>
      </c>
      <c r="I206" s="48" t="s">
        <v>662</v>
      </c>
      <c r="J206" s="54" t="s">
        <v>1570</v>
      </c>
      <c r="K206" s="35">
        <f>IF(VLOOKUP(D206,'Physically Restrained'!$A$1:$W$352,10,FALSE) = "*","*",IF(VLOOKUP(D206,'Physically Restrained'!$A$1:$W$352,10,FALSE) = "---","---", VLOOKUP(D206,'Physically Restrained'!$A$1:$W$352,10,FALSE)/100))</f>
        <v>0</v>
      </c>
      <c r="L206" s="35">
        <f>IF(VLOOKUP(D206,'Physically Restrained'!$A$1:$W$352,12,FALSE) = "*","*",IF(VLOOKUP(D206,'Physically Restrained'!$A$1:$W$352,12,FALSE) = "---","---", VLOOKUP(D206,'Physically Restrained'!$A$1:$W$352,12,FALSE)/100))</f>
        <v>0</v>
      </c>
      <c r="M206" s="35">
        <f>IF(VLOOKUP(D206,'Physically Restrained'!$A$1:$W$352,14,FALSE) = "*","*",IF(VLOOKUP(D206,'Physically Restrained'!$A$1:$W$352,14,FALSE) = "---","---", VLOOKUP(D206,'Physically Restrained'!$A$1:$W$352,14,FALSE)/100))</f>
        <v>0</v>
      </c>
      <c r="N206" s="35">
        <f>IF(VLOOKUP(D206,'Physically Restrained'!$A$1:$W$352,16,FALSE) = "*","*",IF(VLOOKUP(D206,'Physically Restrained'!$A$1:$W$352,16,FALSE) = "---","---", VLOOKUP(D206,'Physically Restrained'!$A$1:$W$352,16,FALSE)/100))</f>
        <v>0</v>
      </c>
      <c r="O206" s="35">
        <f t="shared" si="102"/>
        <v>0</v>
      </c>
      <c r="P206" s="49" t="str">
        <f t="shared" si="103"/>
        <v>Y</v>
      </c>
      <c r="Q206" s="35">
        <f>IF(VLOOKUP(D206,'Falls with Major Injuries'!$A$1:$W$352,10,FALSE) = "*","*",IF(VLOOKUP(D206,'Falls with Major Injuries'!$A$1:$W$352,10,FALSE) = "---","---", VLOOKUP(D206,'Falls with Major Injuries'!$A$1:$W$352,10,FALSE)/100))</f>
        <v>5.3571400000000005E-2</v>
      </c>
      <c r="R206" s="35">
        <f>IF(VLOOKUP(D206,'Falls with Major Injuries'!$A$1:$W$352,12,FALSE) = "*","*",IF(VLOOKUP(D206,'Falls with Major Injuries'!$A$1:$W$352,12,FALSE) = "---","---", VLOOKUP(D206,'Falls with Major Injuries'!$A$1:$W$352,12,FALSE)/100))</f>
        <v>8.3333299999999999E-2</v>
      </c>
      <c r="S206" s="35">
        <f>IF(VLOOKUP(D206,'Falls with Major Injuries'!$A$1:$W$352,14,FALSE) = "*","*",IF(VLOOKUP(D206,'Falls with Major Injuries'!$A$1:$W$352,14,FALSE) = "---","---", VLOOKUP(D206,'Falls with Major Injuries'!$A$1:$W$352,14,FALSE)/100))</f>
        <v>3.9215699999999999E-2</v>
      </c>
      <c r="T206" s="35">
        <f>IF(VLOOKUP(D206,'Falls with Major Injuries'!$A$1:$W$352,16,FALSE) = "*","*",IF(VLOOKUP(D206,'Falls with Major Injuries'!$A$1:$W$352,16,FALSE) = "---","---", VLOOKUP(D206,'Falls with Major Injuries'!$A$1:$W$352,16,FALSE)/100))</f>
        <v>3.7037E-2</v>
      </c>
      <c r="U206" s="35">
        <f t="shared" si="104"/>
        <v>5.3289349999999999E-2</v>
      </c>
      <c r="V206" s="49" t="str">
        <f t="shared" si="105"/>
        <v>N</v>
      </c>
      <c r="W206" s="35">
        <f>IF(VLOOKUP(D206,'Antipsychotic Meds'!$A$1:$W$352,10,FALSE) = "*","*",IF(VLOOKUP(D206,'Antipsychotic Meds'!$A$1:$W$352,10,FALSE) = "---","---", VLOOKUP(D206,'Antipsychotic Meds'!$A$1:$W$352,10,FALSE)/100))</f>
        <v>7.1428599999999995E-2</v>
      </c>
      <c r="X206" s="35">
        <f>IF(VLOOKUP(D206,'Antipsychotic Meds'!$A$1:$W$352,12,FALSE) = "*","*",IF(VLOOKUP(D206,'Antipsychotic Meds'!$A$1:$W$352,12,FALSE) = "---","---", VLOOKUP(D206,'Antipsychotic Meds'!$A$1:$W$352,12,FALSE)/100))</f>
        <v>3.3333300000000003E-2</v>
      </c>
      <c r="Y206" s="35">
        <f>IF(VLOOKUP(D206,'Antipsychotic Meds'!$A$1:$W$352,14,FALSE) = "*","*",IF(VLOOKUP(D206,'Antipsychotic Meds'!$A$1:$W$352,14,FALSE) = "---","---", VLOOKUP(D206,'Antipsychotic Meds'!$A$1:$W$352,14,FALSE)/100))</f>
        <v>5.8823500000000001E-2</v>
      </c>
      <c r="Z206" s="35">
        <f>IF(VLOOKUP(D206,'Antipsychotic Meds'!$A$1:$W$352,16,FALSE) = "*","*",IF(VLOOKUP(D206,'Antipsychotic Meds'!$A$1:$W$352,16,FALSE) = "---","---", VLOOKUP(D206,'Antipsychotic Meds'!$A$1:$W$352,16,FALSE)/100))</f>
        <v>0.1111111</v>
      </c>
      <c r="AA206" s="35">
        <f t="shared" si="106"/>
        <v>6.8674125000000003E-2</v>
      </c>
      <c r="AB206" s="49" t="str">
        <f t="shared" si="107"/>
        <v>Y</v>
      </c>
      <c r="AC206" s="35">
        <f>IF(VLOOKUP(D206,'Pressure Ulcers'!$A$1:$W$352,10,FALSE) = "*","*",IF(VLOOKUP(D206,'Pressure Ulcers'!$A$1:$W$352,10,FALSE) = "---","---", VLOOKUP(D206,'Pressure Ulcers'!$A$1:$W$352,10,FALSE)/100))</f>
        <v>0.1153846</v>
      </c>
      <c r="AD206" s="35">
        <f>IF(VLOOKUP(D206,'Pressure Ulcers'!$A$1:$W$352,12,FALSE) = "*","*",IF(VLOOKUP(D206,'Pressure Ulcers'!$A$1:$W$352,12,FALSE) = "---","---", VLOOKUP(D206,'Pressure Ulcers'!$A$1:$W$352,12,FALSE)/100))</f>
        <v>7.407409999999999E-2</v>
      </c>
      <c r="AE206" s="35">
        <f>IF(VLOOKUP(D206,'Pressure Ulcers'!$A$1:$W$352,14,FALSE) = "*","*",IF(VLOOKUP(D206,'Pressure Ulcers'!$A$1:$W$352,14,FALSE) = "---","---", VLOOKUP(D206,'Pressure Ulcers'!$A$1:$W$352,14,FALSE)/100))</f>
        <v>4.7618999999999995E-2</v>
      </c>
      <c r="AF206" s="35">
        <f>IF(VLOOKUP(D206,'Pressure Ulcers'!$A$1:$W$352,16,FALSE) = "*","*",IF(VLOOKUP(D206,'Pressure Ulcers'!$A$1:$W$352,16,FALSE) = "---","---", VLOOKUP(D206,'Pressure Ulcers'!$A$1:$W$352,16,FALSE)/100))</f>
        <v>4.3478299999999998E-2</v>
      </c>
      <c r="AG206" s="35">
        <f t="shared" si="108"/>
        <v>7.0138999999999993E-2</v>
      </c>
      <c r="AH206" s="49" t="str">
        <f t="shared" si="109"/>
        <v>Y</v>
      </c>
      <c r="AI206" s="35">
        <f>IF(VLOOKUP(D206,Influenza!$A$1:$W$352,10,FALSE) = "*","*",IF(VLOOKUP(D206,Influenza!$A$1:$W$352,10,FALSE) = "---","---", VLOOKUP(D206,Influenza!$A$1:$W$352,10,FALSE)/100))</f>
        <v>1</v>
      </c>
      <c r="AJ206" s="35">
        <f>IF(VLOOKUP(D206,Influenza!$A$1:$W$352,12,FALSE) = "*","*",IF(VLOOKUP(D206,Influenza!$A$1:$W$352,12,FALSE) = "---","---", VLOOKUP(D206,Influenza!$A$1:$W$352,12,FALSE)/100))</f>
        <v>1</v>
      </c>
      <c r="AK206" s="35">
        <f>IF(VLOOKUP(D206,Influenza!$A$1:$W$352,14,FALSE) = "*","*",IF(VLOOKUP(D206,Influenza!$A$1:$W$352,14,FALSE) = "---","---", VLOOKUP(D206,Influenza!$A$1:$W$352,14,FALSE)/100))</f>
        <v>0.98387097000000001</v>
      </c>
      <c r="AL206" s="35">
        <f>IF(VLOOKUP(D206,Influenza!$A$1:$W$352,16,FALSE) = "*","*",IF(VLOOKUP(D206,Influenza!$A$1:$W$352,16,FALSE) = "---","---", VLOOKUP(D206,Influenza!$A$1:$W$352,16,FALSE)/100))</f>
        <v>0.98387097000000001</v>
      </c>
      <c r="AM206" s="35">
        <f t="shared" si="110"/>
        <v>0.99193548499999995</v>
      </c>
      <c r="AN206" s="49" t="str">
        <f t="shared" si="111"/>
        <v>Y</v>
      </c>
      <c r="AO206" s="35">
        <f>IF(VLOOKUP(D206,'hospitalizations per 1000'!$A$1:$Q$352,10,FALSE) = "*","*",IF(VLOOKUP(D206,'hospitalizations per 1000'!$A$1:$Q$352,10,FALSE) = "---","---", VLOOKUP(D206,'hospitalizations per 1000'!$A$1:$Q$352,10,FALSE)/100))</f>
        <v>1.391592E-2</v>
      </c>
      <c r="AP206" s="43" t="str">
        <f t="shared" si="112"/>
        <v>Y</v>
      </c>
      <c r="AQ206" s="50" t="s">
        <v>1571</v>
      </c>
      <c r="AR206" s="50" t="s">
        <v>1573</v>
      </c>
      <c r="AS206" s="49" t="s">
        <v>662</v>
      </c>
      <c r="AT206" s="97">
        <f t="shared" si="113"/>
        <v>5</v>
      </c>
    </row>
    <row r="207" spans="1:46" x14ac:dyDescent="0.3">
      <c r="A207" s="19">
        <f t="shared" si="101"/>
        <v>202</v>
      </c>
      <c r="B207" s="52" t="s">
        <v>444</v>
      </c>
      <c r="C207" s="51"/>
      <c r="D207" s="56">
        <v>315143</v>
      </c>
      <c r="E207" s="59" t="s">
        <v>73</v>
      </c>
      <c r="F207" s="54" t="s">
        <v>1557</v>
      </c>
      <c r="G207" s="54" t="e">
        <f>IF(COUNTIF(#REF!,"SFF Candidate")&gt;=1,"Y",
IF(COUNTIF(#REF!,"SFF")&gt;=1,"Y","N"))</f>
        <v>#REF!</v>
      </c>
      <c r="H207" s="48" t="e">
        <f>IF(OR(#REF!=1,#REF!= 1,#REF!=
1,#REF!= 1,#REF!=
1,#REF!= 1,#REF!=
1,#REF!= 1,#REF!=
1,#REF!= 1,#REF!=
1,#REF!= 1),"Y","N")</f>
        <v>#REF!</v>
      </c>
      <c r="I207" s="48" t="s">
        <v>662</v>
      </c>
      <c r="J207" s="54" t="s">
        <v>1570</v>
      </c>
      <c r="K207" s="35">
        <f>IF(VLOOKUP(D207,'Physically Restrained'!$A$1:$W$352,10,FALSE) = "*","*",IF(VLOOKUP(D207,'Physically Restrained'!$A$1:$W$352,10,FALSE) = "---","---", VLOOKUP(D207,'Physically Restrained'!$A$1:$W$352,10,FALSE)/100))</f>
        <v>0</v>
      </c>
      <c r="L207" s="35">
        <f>IF(VLOOKUP(D207,'Physically Restrained'!$A$1:$W$352,12,FALSE) = "*","*",IF(VLOOKUP(D207,'Physically Restrained'!$A$1:$W$352,12,FALSE) = "---","---", VLOOKUP(D207,'Physically Restrained'!$A$1:$W$352,12,FALSE)/100))</f>
        <v>0</v>
      </c>
      <c r="M207" s="35">
        <f>IF(VLOOKUP(D207,'Physically Restrained'!$A$1:$W$352,14,FALSE) = "*","*",IF(VLOOKUP(D207,'Physically Restrained'!$A$1:$W$352,14,FALSE) = "---","---", VLOOKUP(D207,'Physically Restrained'!$A$1:$W$352,14,FALSE)/100))</f>
        <v>0</v>
      </c>
      <c r="N207" s="35">
        <f>IF(VLOOKUP(D207,'Physically Restrained'!$A$1:$W$352,16,FALSE) = "*","*",IF(VLOOKUP(D207,'Physically Restrained'!$A$1:$W$352,16,FALSE) = "---","---", VLOOKUP(D207,'Physically Restrained'!$A$1:$W$352,16,FALSE)/100))</f>
        <v>0</v>
      </c>
      <c r="O207" s="35">
        <f t="shared" si="102"/>
        <v>0</v>
      </c>
      <c r="P207" s="49" t="str">
        <f t="shared" si="103"/>
        <v>Y</v>
      </c>
      <c r="Q207" s="35">
        <f>IF(VLOOKUP(D207,'Falls with Major Injuries'!$A$1:$W$352,10,FALSE) = "*","*",IF(VLOOKUP(D207,'Falls with Major Injuries'!$A$1:$W$352,10,FALSE) = "---","---", VLOOKUP(D207,'Falls with Major Injuries'!$A$1:$W$352,10,FALSE)/100))</f>
        <v>2.8985500000000001E-2</v>
      </c>
      <c r="R207" s="35">
        <f>IF(VLOOKUP(D207,'Falls with Major Injuries'!$A$1:$W$352,12,FALSE) = "*","*",IF(VLOOKUP(D207,'Falls with Major Injuries'!$A$1:$W$352,12,FALSE) = "---","---", VLOOKUP(D207,'Falls with Major Injuries'!$A$1:$W$352,12,FALSE)/100))</f>
        <v>4.2253499999999999E-2</v>
      </c>
      <c r="S207" s="35">
        <f>IF(VLOOKUP(D207,'Falls with Major Injuries'!$A$1:$W$352,14,FALSE) = "*","*",IF(VLOOKUP(D207,'Falls with Major Injuries'!$A$1:$W$352,14,FALSE) = "---","---", VLOOKUP(D207,'Falls with Major Injuries'!$A$1:$W$352,14,FALSE)/100))</f>
        <v>4.1666700000000001E-2</v>
      </c>
      <c r="T207" s="35">
        <f>IF(VLOOKUP(D207,'Falls with Major Injuries'!$A$1:$W$352,16,FALSE) = "*","*",IF(VLOOKUP(D207,'Falls with Major Injuries'!$A$1:$W$352,16,FALSE) = "---","---", VLOOKUP(D207,'Falls with Major Injuries'!$A$1:$W$352,16,FALSE)/100))</f>
        <v>2.8169E-2</v>
      </c>
      <c r="U207" s="35">
        <f t="shared" si="104"/>
        <v>3.5268674999999999E-2</v>
      </c>
      <c r="V207" s="49" t="str">
        <f t="shared" si="105"/>
        <v>N</v>
      </c>
      <c r="W207" s="35">
        <f>IF(VLOOKUP(D207,'Antipsychotic Meds'!$A$1:$W$352,10,FALSE) = "*","*",IF(VLOOKUP(D207,'Antipsychotic Meds'!$A$1:$W$352,10,FALSE) = "---","---", VLOOKUP(D207,'Antipsychotic Meds'!$A$1:$W$352,10,FALSE)/100))</f>
        <v>0.13846149999999999</v>
      </c>
      <c r="X207" s="35">
        <f>IF(VLOOKUP(D207,'Antipsychotic Meds'!$A$1:$W$352,12,FALSE) = "*","*",IF(VLOOKUP(D207,'Antipsychotic Meds'!$A$1:$W$352,12,FALSE) = "---","---", VLOOKUP(D207,'Antipsychotic Meds'!$A$1:$W$352,12,FALSE)/100))</f>
        <v>0.14925369999999999</v>
      </c>
      <c r="Y207" s="35">
        <f>IF(VLOOKUP(D207,'Antipsychotic Meds'!$A$1:$W$352,14,FALSE) = "*","*",IF(VLOOKUP(D207,'Antipsychotic Meds'!$A$1:$W$352,14,FALSE) = "---","---", VLOOKUP(D207,'Antipsychotic Meds'!$A$1:$W$352,14,FALSE)/100))</f>
        <v>0.1029412</v>
      </c>
      <c r="Z207" s="35">
        <f>IF(VLOOKUP(D207,'Antipsychotic Meds'!$A$1:$W$352,16,FALSE) = "*","*",IF(VLOOKUP(D207,'Antipsychotic Meds'!$A$1:$W$352,16,FALSE) = "---","---", VLOOKUP(D207,'Antipsychotic Meds'!$A$1:$W$352,16,FALSE)/100))</f>
        <v>0.1044776</v>
      </c>
      <c r="AA207" s="35">
        <f t="shared" si="106"/>
        <v>0.12378349999999999</v>
      </c>
      <c r="AB207" s="49" t="str">
        <f t="shared" si="107"/>
        <v>N</v>
      </c>
      <c r="AC207" s="35">
        <f>IF(VLOOKUP(D207,'Pressure Ulcers'!$A$1:$W$352,10,FALSE) = "*","*",IF(VLOOKUP(D207,'Pressure Ulcers'!$A$1:$W$352,10,FALSE) = "---","---", VLOOKUP(D207,'Pressure Ulcers'!$A$1:$W$352,10,FALSE)/100))</f>
        <v>0.10638299999999999</v>
      </c>
      <c r="AD207" s="35">
        <f>IF(VLOOKUP(D207,'Pressure Ulcers'!$A$1:$W$352,12,FALSE) = "*","*",IF(VLOOKUP(D207,'Pressure Ulcers'!$A$1:$W$352,12,FALSE) = "---","---", VLOOKUP(D207,'Pressure Ulcers'!$A$1:$W$352,12,FALSE)/100))</f>
        <v>0.125</v>
      </c>
      <c r="AE207" s="35">
        <f>IF(VLOOKUP(D207,'Pressure Ulcers'!$A$1:$W$352,14,FALSE) = "*","*",IF(VLOOKUP(D207,'Pressure Ulcers'!$A$1:$W$352,14,FALSE) = "---","---", VLOOKUP(D207,'Pressure Ulcers'!$A$1:$W$352,14,FALSE)/100))</f>
        <v>0.13043480000000002</v>
      </c>
      <c r="AF207" s="35">
        <f>IF(VLOOKUP(D207,'Pressure Ulcers'!$A$1:$W$352,16,FALSE) = "*","*",IF(VLOOKUP(D207,'Pressure Ulcers'!$A$1:$W$352,16,FALSE) = "---","---", VLOOKUP(D207,'Pressure Ulcers'!$A$1:$W$352,16,FALSE)/100))</f>
        <v>0.14634150000000001</v>
      </c>
      <c r="AG207" s="35">
        <f t="shared" si="108"/>
        <v>0.127039825</v>
      </c>
      <c r="AH207" s="49" t="str">
        <f t="shared" si="109"/>
        <v>N</v>
      </c>
      <c r="AI207" s="35">
        <f>IF(VLOOKUP(D207,Influenza!$A$1:$W$352,10,FALSE) = "*","*",IF(VLOOKUP(D207,Influenza!$A$1:$W$352,10,FALSE) = "---","---", VLOOKUP(D207,Influenza!$A$1:$W$352,10,FALSE)/100))</f>
        <v>0.984375</v>
      </c>
      <c r="AJ207" s="35">
        <f>IF(VLOOKUP(D207,Influenza!$A$1:$W$352,12,FALSE) = "*","*",IF(VLOOKUP(D207,Influenza!$A$1:$W$352,12,FALSE) = "---","---", VLOOKUP(D207,Influenza!$A$1:$W$352,12,FALSE)/100))</f>
        <v>0.984375</v>
      </c>
      <c r="AK207" s="35">
        <f>IF(VLOOKUP(D207,Influenza!$A$1:$W$352,14,FALSE) = "*","*",IF(VLOOKUP(D207,Influenza!$A$1:$W$352,14,FALSE) = "---","---", VLOOKUP(D207,Influenza!$A$1:$W$352,14,FALSE)/100))</f>
        <v>0.98701299000000009</v>
      </c>
      <c r="AL207" s="35">
        <f>IF(VLOOKUP(D207,Influenza!$A$1:$W$352,16,FALSE) = "*","*",IF(VLOOKUP(D207,Influenza!$A$1:$W$352,16,FALSE) = "---","---", VLOOKUP(D207,Influenza!$A$1:$W$352,16,FALSE)/100))</f>
        <v>0.98701299000000009</v>
      </c>
      <c r="AM207" s="35">
        <f t="shared" si="110"/>
        <v>0.9856939950000001</v>
      </c>
      <c r="AN207" s="49" t="str">
        <f t="shared" si="111"/>
        <v>Y</v>
      </c>
      <c r="AO207" s="35">
        <f>IF(VLOOKUP(D207,'hospitalizations per 1000'!$A$1:$Q$352,10,FALSE) = "*","*",IF(VLOOKUP(D207,'hospitalizations per 1000'!$A$1:$Q$352,10,FALSE) = "---","---", VLOOKUP(D207,'hospitalizations per 1000'!$A$1:$Q$352,10,FALSE)/100))</f>
        <v>1.0974950000000001E-2</v>
      </c>
      <c r="AP207" s="43" t="str">
        <f t="shared" si="112"/>
        <v>Y</v>
      </c>
      <c r="AQ207" s="50" t="s">
        <v>1570</v>
      </c>
      <c r="AR207" s="50">
        <v>0.86</v>
      </c>
      <c r="AS207" s="49" t="str">
        <f>IF(AR207="NS","NS",IF(AR207&gt;AR$1,"Y","N"))</f>
        <v>Y</v>
      </c>
      <c r="AT207" s="97">
        <f t="shared" si="113"/>
        <v>4</v>
      </c>
    </row>
    <row r="208" spans="1:46" x14ac:dyDescent="0.3">
      <c r="A208" s="19">
        <f t="shared" si="101"/>
        <v>203</v>
      </c>
      <c r="B208" s="52" t="s">
        <v>445</v>
      </c>
      <c r="C208" s="51"/>
      <c r="D208" s="56">
        <v>315378</v>
      </c>
      <c r="E208" s="59" t="s">
        <v>196</v>
      </c>
      <c r="F208" s="54" t="s">
        <v>1557</v>
      </c>
      <c r="G208" s="54" t="e">
        <f>IF(COUNTIF(#REF!,"SFF Candidate")&gt;=1,"Y",
IF(COUNTIF(#REF!,"SFF")&gt;=1,"Y","N"))</f>
        <v>#REF!</v>
      </c>
      <c r="H208" s="48" t="e">
        <f>IF(OR(#REF!=1,#REF!= 1,#REF!=
1,#REF!= 1,#REF!=
1,#REF!= 1,#REF!=
1,#REF!= 1,#REF!=
1,#REF!= 1,#REF!=
1,#REF!= 1),"Y","N")</f>
        <v>#REF!</v>
      </c>
      <c r="I208" s="48" t="s">
        <v>662</v>
      </c>
      <c r="J208" s="54" t="s">
        <v>1570</v>
      </c>
      <c r="K208" s="35">
        <f>IF(VLOOKUP(D208,'Physically Restrained'!$A$1:$W$352,10,FALSE) = "*","*",IF(VLOOKUP(D208,'Physically Restrained'!$A$1:$W$352,10,FALSE) = "---","---", VLOOKUP(D208,'Physically Restrained'!$A$1:$W$352,10,FALSE)/100))</f>
        <v>0</v>
      </c>
      <c r="L208" s="35">
        <f>IF(VLOOKUP(D208,'Physically Restrained'!$A$1:$W$352,12,FALSE) = "*","*",IF(VLOOKUP(D208,'Physically Restrained'!$A$1:$W$352,12,FALSE) = "---","---", VLOOKUP(D208,'Physically Restrained'!$A$1:$W$352,12,FALSE)/100))</f>
        <v>0</v>
      </c>
      <c r="M208" s="35">
        <f>IF(VLOOKUP(D208,'Physically Restrained'!$A$1:$W$352,14,FALSE) = "*","*",IF(VLOOKUP(D208,'Physically Restrained'!$A$1:$W$352,14,FALSE) = "---","---", VLOOKUP(D208,'Physically Restrained'!$A$1:$W$352,14,FALSE)/100))</f>
        <v>0</v>
      </c>
      <c r="N208" s="35">
        <f>IF(VLOOKUP(D208,'Physically Restrained'!$A$1:$W$352,16,FALSE) = "*","*",IF(VLOOKUP(D208,'Physically Restrained'!$A$1:$W$352,16,FALSE) = "---","---", VLOOKUP(D208,'Physically Restrained'!$A$1:$W$352,16,FALSE)/100))</f>
        <v>0</v>
      </c>
      <c r="O208" s="35">
        <f t="shared" si="102"/>
        <v>0</v>
      </c>
      <c r="P208" s="49" t="str">
        <f t="shared" si="103"/>
        <v>Y</v>
      </c>
      <c r="Q208" s="35">
        <f>IF(VLOOKUP(D208,'Falls with Major Injuries'!$A$1:$W$352,10,FALSE) = "*","*",IF(VLOOKUP(D208,'Falls with Major Injuries'!$A$1:$W$352,10,FALSE) = "---","---", VLOOKUP(D208,'Falls with Major Injuries'!$A$1:$W$352,10,FALSE)/100))</f>
        <v>1.5872999999999998E-2</v>
      </c>
      <c r="R208" s="35">
        <f>IF(VLOOKUP(D208,'Falls with Major Injuries'!$A$1:$W$352,12,FALSE) = "*","*",IF(VLOOKUP(D208,'Falls with Major Injuries'!$A$1:$W$352,12,FALSE) = "---","---", VLOOKUP(D208,'Falls with Major Injuries'!$A$1:$W$352,12,FALSE)/100))</f>
        <v>2.9850699999999997E-2</v>
      </c>
      <c r="S208" s="35">
        <f>IF(VLOOKUP(D208,'Falls with Major Injuries'!$A$1:$W$352,14,FALSE) = "*","*",IF(VLOOKUP(D208,'Falls with Major Injuries'!$A$1:$W$352,14,FALSE) = "---","---", VLOOKUP(D208,'Falls with Major Injuries'!$A$1:$W$352,14,FALSE)/100))</f>
        <v>1.4492799999999998E-2</v>
      </c>
      <c r="T208" s="35">
        <f>IF(VLOOKUP(D208,'Falls with Major Injuries'!$A$1:$W$352,16,FALSE) = "*","*",IF(VLOOKUP(D208,'Falls with Major Injuries'!$A$1:$W$352,16,FALSE) = "---","---", VLOOKUP(D208,'Falls with Major Injuries'!$A$1:$W$352,16,FALSE)/100))</f>
        <v>1.49254E-2</v>
      </c>
      <c r="U208" s="35">
        <f t="shared" si="104"/>
        <v>1.8785474999999999E-2</v>
      </c>
      <c r="V208" s="49" t="str">
        <f t="shared" si="105"/>
        <v>Y</v>
      </c>
      <c r="W208" s="35">
        <f>IF(VLOOKUP(D208,'Antipsychotic Meds'!$A$1:$W$352,10,FALSE) = "*","*",IF(VLOOKUP(D208,'Antipsychotic Meds'!$A$1:$W$352,10,FALSE) = "---","---", VLOOKUP(D208,'Antipsychotic Meds'!$A$1:$W$352,10,FALSE)/100))</f>
        <v>8.928570000000001E-2</v>
      </c>
      <c r="X208" s="35">
        <f>IF(VLOOKUP(D208,'Antipsychotic Meds'!$A$1:$W$352,12,FALSE) = "*","*",IF(VLOOKUP(D208,'Antipsychotic Meds'!$A$1:$W$352,12,FALSE) = "---","---", VLOOKUP(D208,'Antipsychotic Meds'!$A$1:$W$352,12,FALSE)/100))</f>
        <v>0.1</v>
      </c>
      <c r="Y208" s="35">
        <f>IF(VLOOKUP(D208,'Antipsychotic Meds'!$A$1:$W$352,14,FALSE) = "*","*",IF(VLOOKUP(D208,'Antipsychotic Meds'!$A$1:$W$352,14,FALSE) = "---","---", VLOOKUP(D208,'Antipsychotic Meds'!$A$1:$W$352,14,FALSE)/100))</f>
        <v>0.1111111</v>
      </c>
      <c r="Z208" s="35">
        <f>IF(VLOOKUP(D208,'Antipsychotic Meds'!$A$1:$W$352,16,FALSE) = "*","*",IF(VLOOKUP(D208,'Antipsychotic Meds'!$A$1:$W$352,16,FALSE) = "---","---", VLOOKUP(D208,'Antipsychotic Meds'!$A$1:$W$352,16,FALSE)/100))</f>
        <v>0.12698410000000002</v>
      </c>
      <c r="AA208" s="35">
        <f t="shared" si="106"/>
        <v>0.10684522500000002</v>
      </c>
      <c r="AB208" s="49" t="str">
        <f t="shared" si="107"/>
        <v>N</v>
      </c>
      <c r="AC208" s="35">
        <f>IF(VLOOKUP(D208,'Pressure Ulcers'!$A$1:$W$352,10,FALSE) = "*","*",IF(VLOOKUP(D208,'Pressure Ulcers'!$A$1:$W$352,10,FALSE) = "---","---", VLOOKUP(D208,'Pressure Ulcers'!$A$1:$W$352,10,FALSE)/100))</f>
        <v>0.10869569999999999</v>
      </c>
      <c r="AD208" s="35">
        <f>IF(VLOOKUP(D208,'Pressure Ulcers'!$A$1:$W$352,12,FALSE) = "*","*",IF(VLOOKUP(D208,'Pressure Ulcers'!$A$1:$W$352,12,FALSE) = "---","---", VLOOKUP(D208,'Pressure Ulcers'!$A$1:$W$352,12,FALSE)/100))</f>
        <v>6.6666699999999995E-2</v>
      </c>
      <c r="AE208" s="35">
        <f>IF(VLOOKUP(D208,'Pressure Ulcers'!$A$1:$W$352,14,FALSE) = "*","*",IF(VLOOKUP(D208,'Pressure Ulcers'!$A$1:$W$352,14,FALSE) = "---","---", VLOOKUP(D208,'Pressure Ulcers'!$A$1:$W$352,14,FALSE)/100))</f>
        <v>6.3829799999999992E-2</v>
      </c>
      <c r="AF208" s="35">
        <f>IF(VLOOKUP(D208,'Pressure Ulcers'!$A$1:$W$352,16,FALSE) = "*","*",IF(VLOOKUP(D208,'Pressure Ulcers'!$A$1:$W$352,16,FALSE) = "---","---", VLOOKUP(D208,'Pressure Ulcers'!$A$1:$W$352,16,FALSE)/100))</f>
        <v>0.125</v>
      </c>
      <c r="AG208" s="35">
        <f t="shared" si="108"/>
        <v>9.1048049999999991E-2</v>
      </c>
      <c r="AH208" s="49" t="str">
        <f t="shared" si="109"/>
        <v>N</v>
      </c>
      <c r="AI208" s="35">
        <f>IF(VLOOKUP(D208,Influenza!$A$1:$W$352,10,FALSE) = "*","*",IF(VLOOKUP(D208,Influenza!$A$1:$W$352,10,FALSE) = "---","---", VLOOKUP(D208,Influenza!$A$1:$W$352,10,FALSE)/100))</f>
        <v>1</v>
      </c>
      <c r="AJ208" s="35">
        <f>IF(VLOOKUP(D208,Influenza!$A$1:$W$352,12,FALSE) = "*","*",IF(VLOOKUP(D208,Influenza!$A$1:$W$352,12,FALSE) = "---","---", VLOOKUP(D208,Influenza!$A$1:$W$352,12,FALSE)/100))</f>
        <v>1</v>
      </c>
      <c r="AK208" s="35">
        <f>IF(VLOOKUP(D208,Influenza!$A$1:$W$352,14,FALSE) = "*","*",IF(VLOOKUP(D208,Influenza!$A$1:$W$352,14,FALSE) = "---","---", VLOOKUP(D208,Influenza!$A$1:$W$352,14,FALSE)/100))</f>
        <v>0.97222222000000003</v>
      </c>
      <c r="AL208" s="35">
        <f>IF(VLOOKUP(D208,Influenza!$A$1:$W$352,16,FALSE) = "*","*",IF(VLOOKUP(D208,Influenza!$A$1:$W$352,16,FALSE) = "---","---", VLOOKUP(D208,Influenza!$A$1:$W$352,16,FALSE)/100))</f>
        <v>0.97222222000000003</v>
      </c>
      <c r="AM208" s="35">
        <f t="shared" si="110"/>
        <v>0.98611110999999996</v>
      </c>
      <c r="AN208" s="49" t="str">
        <f t="shared" si="111"/>
        <v>Y</v>
      </c>
      <c r="AO208" s="35">
        <f>IF(VLOOKUP(D208,'hospitalizations per 1000'!$A$1:$Q$352,10,FALSE) = "*","*",IF(VLOOKUP(D208,'hospitalizations per 1000'!$A$1:$Q$352,10,FALSE) = "---","---", VLOOKUP(D208,'hospitalizations per 1000'!$A$1:$Q$352,10,FALSE)/100))</f>
        <v>1.8773770000000002E-2</v>
      </c>
      <c r="AP208" s="43" t="str">
        <f t="shared" si="112"/>
        <v>N</v>
      </c>
      <c r="AQ208" s="50" t="s">
        <v>1570</v>
      </c>
      <c r="AR208" s="50">
        <v>0.8</v>
      </c>
      <c r="AS208" s="49" t="str">
        <f>IF(AR208="NS","NS",IF(AR208&gt;AR$1,"Y","N"))</f>
        <v>Y</v>
      </c>
      <c r="AT208" s="97">
        <f t="shared" si="113"/>
        <v>4</v>
      </c>
    </row>
    <row r="209" spans="1:46" x14ac:dyDescent="0.3">
      <c r="A209" s="19">
        <f t="shared" si="101"/>
        <v>204</v>
      </c>
      <c r="B209" s="52" t="s">
        <v>446</v>
      </c>
      <c r="C209" s="51"/>
      <c r="D209" s="56">
        <v>315525</v>
      </c>
      <c r="E209" s="59" t="s">
        <v>197</v>
      </c>
      <c r="F209" s="54" t="s">
        <v>1557</v>
      </c>
      <c r="G209" s="54" t="e">
        <f>IF(COUNTIF(#REF!,"SFF Candidate")&gt;=1,"Y",
IF(COUNTIF(#REF!,"SFF")&gt;=1,"Y","N"))</f>
        <v>#REF!</v>
      </c>
      <c r="H209" s="48" t="e">
        <f>IF(OR(#REF!=1,#REF!= 1,#REF!=
1,#REF!= 1,#REF!=
1,#REF!= 1,#REF!=
1,#REF!= 1,#REF!=
1,#REF!= 1,#REF!=
1,#REF!= 1),"Y","N")</f>
        <v>#REF!</v>
      </c>
      <c r="I209" s="48" t="s">
        <v>662</v>
      </c>
      <c r="J209" s="54" t="s">
        <v>1570</v>
      </c>
      <c r="K209" s="35">
        <f>IF(VLOOKUP(D209,'Physically Restrained'!$A$1:$W$352,10,FALSE) = "*","*",IF(VLOOKUP(D209,'Physically Restrained'!$A$1:$W$352,10,FALSE) = "---","---", VLOOKUP(D209,'Physically Restrained'!$A$1:$W$352,10,FALSE)/100))</f>
        <v>0</v>
      </c>
      <c r="L209" s="35">
        <f>IF(VLOOKUP(D209,'Physically Restrained'!$A$1:$W$352,12,FALSE) = "*","*",IF(VLOOKUP(D209,'Physically Restrained'!$A$1:$W$352,12,FALSE) = "---","---", VLOOKUP(D209,'Physically Restrained'!$A$1:$W$352,12,FALSE)/100))</f>
        <v>0</v>
      </c>
      <c r="M209" s="35">
        <f>IF(VLOOKUP(D209,'Physically Restrained'!$A$1:$W$352,14,FALSE) = "*","*",IF(VLOOKUP(D209,'Physically Restrained'!$A$1:$W$352,14,FALSE) = "---","---", VLOOKUP(D209,'Physically Restrained'!$A$1:$W$352,14,FALSE)/100))</f>
        <v>0</v>
      </c>
      <c r="N209" s="35">
        <f>IF(VLOOKUP(D209,'Physically Restrained'!$A$1:$W$352,16,FALSE) = "*","*",IF(VLOOKUP(D209,'Physically Restrained'!$A$1:$W$352,16,FALSE) = "---","---", VLOOKUP(D209,'Physically Restrained'!$A$1:$W$352,16,FALSE)/100))</f>
        <v>0</v>
      </c>
      <c r="O209" s="35">
        <f t="shared" si="102"/>
        <v>0</v>
      </c>
      <c r="P209" s="49" t="str">
        <f t="shared" si="103"/>
        <v>Y</v>
      </c>
      <c r="Q209" s="35">
        <f>IF(VLOOKUP(D209,'Falls with Major Injuries'!$A$1:$W$352,10,FALSE) = "*","*",IF(VLOOKUP(D209,'Falls with Major Injuries'!$A$1:$W$352,10,FALSE) = "---","---", VLOOKUP(D209,'Falls with Major Injuries'!$A$1:$W$352,10,FALSE)/100))</f>
        <v>2.12766E-2</v>
      </c>
      <c r="R209" s="35">
        <f>IF(VLOOKUP(D209,'Falls with Major Injuries'!$A$1:$W$352,12,FALSE) = "*","*",IF(VLOOKUP(D209,'Falls with Major Injuries'!$A$1:$W$352,12,FALSE) = "---","---", VLOOKUP(D209,'Falls with Major Injuries'!$A$1:$W$352,12,FALSE)/100))</f>
        <v>1.9230799999999999E-2</v>
      </c>
      <c r="S209" s="35">
        <f>IF(VLOOKUP(D209,'Falls with Major Injuries'!$A$1:$W$352,14,FALSE) = "*","*",IF(VLOOKUP(D209,'Falls with Major Injuries'!$A$1:$W$352,14,FALSE) = "---","---", VLOOKUP(D209,'Falls with Major Injuries'!$A$1:$W$352,14,FALSE)/100))</f>
        <v>2.3809499999999997E-2</v>
      </c>
      <c r="T209" s="35">
        <f>IF(VLOOKUP(D209,'Falls with Major Injuries'!$A$1:$W$352,16,FALSE) = "*","*",IF(VLOOKUP(D209,'Falls with Major Injuries'!$A$1:$W$352,16,FALSE) = "---","---", VLOOKUP(D209,'Falls with Major Injuries'!$A$1:$W$352,16,FALSE)/100))</f>
        <v>1.9230799999999999E-2</v>
      </c>
      <c r="U209" s="35">
        <f t="shared" si="104"/>
        <v>2.0886925000000001E-2</v>
      </c>
      <c r="V209" s="49" t="str">
        <f t="shared" si="105"/>
        <v>Y</v>
      </c>
      <c r="W209" s="35">
        <f>IF(VLOOKUP(D209,'Antipsychotic Meds'!$A$1:$W$352,10,FALSE) = "*","*",IF(VLOOKUP(D209,'Antipsychotic Meds'!$A$1:$W$352,10,FALSE) = "---","---", VLOOKUP(D209,'Antipsychotic Meds'!$A$1:$W$352,10,FALSE)/100))</f>
        <v>0.1111111</v>
      </c>
      <c r="X209" s="35">
        <f>IF(VLOOKUP(D209,'Antipsychotic Meds'!$A$1:$W$352,12,FALSE) = "*","*",IF(VLOOKUP(D209,'Antipsychotic Meds'!$A$1:$W$352,12,FALSE) = "---","---", VLOOKUP(D209,'Antipsychotic Meds'!$A$1:$W$352,12,FALSE)/100))</f>
        <v>0.1</v>
      </c>
      <c r="Y209" s="35">
        <f>IF(VLOOKUP(D209,'Antipsychotic Meds'!$A$1:$W$352,14,FALSE) = "*","*",IF(VLOOKUP(D209,'Antipsychotic Meds'!$A$1:$W$352,14,FALSE) = "---","---", VLOOKUP(D209,'Antipsychotic Meds'!$A$1:$W$352,14,FALSE)/100))</f>
        <v>0.1052632</v>
      </c>
      <c r="Z209" s="35">
        <f>IF(VLOOKUP(D209,'Antipsychotic Meds'!$A$1:$W$352,16,FALSE) = "*","*",IF(VLOOKUP(D209,'Antipsychotic Meds'!$A$1:$W$352,16,FALSE) = "---","---", VLOOKUP(D209,'Antipsychotic Meds'!$A$1:$W$352,16,FALSE)/100))</f>
        <v>0.1458333</v>
      </c>
      <c r="AA209" s="35">
        <f t="shared" si="106"/>
        <v>0.1155519</v>
      </c>
      <c r="AB209" s="49" t="str">
        <f t="shared" si="107"/>
        <v>N</v>
      </c>
      <c r="AC209" s="35">
        <f>IF(VLOOKUP(D209,'Pressure Ulcers'!$A$1:$W$352,10,FALSE) = "*","*",IF(VLOOKUP(D209,'Pressure Ulcers'!$A$1:$W$352,10,FALSE) = "---","---", VLOOKUP(D209,'Pressure Ulcers'!$A$1:$W$352,10,FALSE)/100))</f>
        <v>2.7777799999999998E-2</v>
      </c>
      <c r="AD209" s="35">
        <f>IF(VLOOKUP(D209,'Pressure Ulcers'!$A$1:$W$352,12,FALSE) = "*","*",IF(VLOOKUP(D209,'Pressure Ulcers'!$A$1:$W$352,12,FALSE) = "---","---", VLOOKUP(D209,'Pressure Ulcers'!$A$1:$W$352,12,FALSE)/100))</f>
        <v>7.3170700000000005E-2</v>
      </c>
      <c r="AE209" s="35">
        <f>IF(VLOOKUP(D209,'Pressure Ulcers'!$A$1:$W$352,14,FALSE) = "*","*",IF(VLOOKUP(D209,'Pressure Ulcers'!$A$1:$W$352,14,FALSE) = "---","---", VLOOKUP(D209,'Pressure Ulcers'!$A$1:$W$352,14,FALSE)/100))</f>
        <v>2.8571399999999997E-2</v>
      </c>
      <c r="AF209" s="35">
        <f>IF(VLOOKUP(D209,'Pressure Ulcers'!$A$1:$W$352,16,FALSE) = "*","*",IF(VLOOKUP(D209,'Pressure Ulcers'!$A$1:$W$352,16,FALSE) = "---","---", VLOOKUP(D209,'Pressure Ulcers'!$A$1:$W$352,16,FALSE)/100))</f>
        <v>7.3170700000000005E-2</v>
      </c>
      <c r="AG209" s="35">
        <f t="shared" si="108"/>
        <v>5.067265E-2</v>
      </c>
      <c r="AH209" s="49" t="str">
        <f t="shared" si="109"/>
        <v>Y</v>
      </c>
      <c r="AI209" s="35">
        <f>IF(VLOOKUP(D209,Influenza!$A$1:$W$352,10,FALSE) = "*","*",IF(VLOOKUP(D209,Influenza!$A$1:$W$352,10,FALSE) = "---","---", VLOOKUP(D209,Influenza!$A$1:$W$352,10,FALSE)/100))</f>
        <v>1</v>
      </c>
      <c r="AJ209" s="35">
        <f>IF(VLOOKUP(D209,Influenza!$A$1:$W$352,12,FALSE) = "*","*",IF(VLOOKUP(D209,Influenza!$A$1:$W$352,12,FALSE) = "---","---", VLOOKUP(D209,Influenza!$A$1:$W$352,12,FALSE)/100))</f>
        <v>1</v>
      </c>
      <c r="AK209" s="35">
        <f>IF(VLOOKUP(D209,Influenza!$A$1:$W$352,14,FALSE) = "*","*",IF(VLOOKUP(D209,Influenza!$A$1:$W$352,14,FALSE) = "---","---", VLOOKUP(D209,Influenza!$A$1:$W$352,14,FALSE)/100))</f>
        <v>0.9259259299999999</v>
      </c>
      <c r="AL209" s="35">
        <f>IF(VLOOKUP(D209,Influenza!$A$1:$W$352,16,FALSE) = "*","*",IF(VLOOKUP(D209,Influenza!$A$1:$W$352,16,FALSE) = "---","---", VLOOKUP(D209,Influenza!$A$1:$W$352,16,FALSE)/100))</f>
        <v>0.9259259299999999</v>
      </c>
      <c r="AM209" s="35">
        <f t="shared" si="110"/>
        <v>0.962962965</v>
      </c>
      <c r="AN209" s="49" t="str">
        <f t="shared" si="111"/>
        <v>N</v>
      </c>
      <c r="AO209" s="35">
        <f>IF(VLOOKUP(D209,'hospitalizations per 1000'!$A$1:$Q$352,10,FALSE) = "*","*",IF(VLOOKUP(D209,'hospitalizations per 1000'!$A$1:$Q$352,10,FALSE) = "---","---", VLOOKUP(D209,'hospitalizations per 1000'!$A$1:$Q$352,10,FALSE)/100))</f>
        <v>2.0611100000000004E-2</v>
      </c>
      <c r="AP209" s="43" t="str">
        <f t="shared" si="112"/>
        <v>N</v>
      </c>
      <c r="AQ209" s="50" t="s">
        <v>1571</v>
      </c>
      <c r="AR209" s="50" t="s">
        <v>1573</v>
      </c>
      <c r="AS209" s="49" t="s">
        <v>662</v>
      </c>
      <c r="AT209" s="97">
        <f t="shared" si="113"/>
        <v>3</v>
      </c>
    </row>
    <row r="210" spans="1:46" x14ac:dyDescent="0.3">
      <c r="A210" s="19">
        <f t="shared" si="101"/>
        <v>205</v>
      </c>
      <c r="B210" s="52" t="s">
        <v>447</v>
      </c>
      <c r="C210" s="51"/>
      <c r="D210" s="56">
        <v>315112</v>
      </c>
      <c r="E210" s="59" t="s">
        <v>74</v>
      </c>
      <c r="F210" s="54" t="s">
        <v>1557</v>
      </c>
      <c r="G210" s="54" t="e">
        <f>IF(COUNTIF(#REF!,"SFF Candidate")&gt;=1,"Y",
IF(COUNTIF(#REF!,"SFF")&gt;=1,"Y","N"))</f>
        <v>#REF!</v>
      </c>
      <c r="H210" s="48" t="e">
        <f>IF(OR(#REF!=1,#REF!= 1,#REF!=
1,#REF!= 1,#REF!=
1,#REF!= 1,#REF!=
1,#REF!= 1,#REF!=
1,#REF!= 1,#REF!=
1,#REF!= 1),"Y","N")</f>
        <v>#REF!</v>
      </c>
      <c r="I210" s="48" t="s">
        <v>662</v>
      </c>
      <c r="J210" s="54" t="s">
        <v>1570</v>
      </c>
      <c r="K210" s="35">
        <f>IF(VLOOKUP(D210,'Physically Restrained'!$A$1:$W$352,10,FALSE) = "*","*",IF(VLOOKUP(D210,'Physically Restrained'!$A$1:$W$352,10,FALSE) = "---","---", VLOOKUP(D210,'Physically Restrained'!$A$1:$W$352,10,FALSE)/100))</f>
        <v>0</v>
      </c>
      <c r="L210" s="35">
        <f>IF(VLOOKUP(D210,'Physically Restrained'!$A$1:$W$352,12,FALSE) = "*","*",IF(VLOOKUP(D210,'Physically Restrained'!$A$1:$W$352,12,FALSE) = "---","---", VLOOKUP(D210,'Physically Restrained'!$A$1:$W$352,12,FALSE)/100))</f>
        <v>0</v>
      </c>
      <c r="M210" s="35">
        <f>IF(VLOOKUP(D210,'Physically Restrained'!$A$1:$W$352,14,FALSE) = "*","*",IF(VLOOKUP(D210,'Physically Restrained'!$A$1:$W$352,14,FALSE) = "---","---", VLOOKUP(D210,'Physically Restrained'!$A$1:$W$352,14,FALSE)/100))</f>
        <v>0</v>
      </c>
      <c r="N210" s="35">
        <f>IF(VLOOKUP(D210,'Physically Restrained'!$A$1:$W$352,16,FALSE) = "*","*",IF(VLOOKUP(D210,'Physically Restrained'!$A$1:$W$352,16,FALSE) = "---","---", VLOOKUP(D210,'Physically Restrained'!$A$1:$W$352,16,FALSE)/100))</f>
        <v>0</v>
      </c>
      <c r="O210" s="35">
        <f t="shared" si="102"/>
        <v>0</v>
      </c>
      <c r="P210" s="49" t="str">
        <f t="shared" si="103"/>
        <v>Y</v>
      </c>
      <c r="Q210" s="35">
        <f>IF(VLOOKUP(D210,'Falls with Major Injuries'!$A$1:$W$352,10,FALSE) = "*","*",IF(VLOOKUP(D210,'Falls with Major Injuries'!$A$1:$W$352,10,FALSE) = "---","---", VLOOKUP(D210,'Falls with Major Injuries'!$A$1:$W$352,10,FALSE)/100))</f>
        <v>1.4778299999999999E-2</v>
      </c>
      <c r="R210" s="35">
        <f>IF(VLOOKUP(D210,'Falls with Major Injuries'!$A$1:$W$352,12,FALSE) = "*","*",IF(VLOOKUP(D210,'Falls with Major Injuries'!$A$1:$W$352,12,FALSE) = "---","---", VLOOKUP(D210,'Falls with Major Injuries'!$A$1:$W$352,12,FALSE)/100))</f>
        <v>9.0089999999999996E-3</v>
      </c>
      <c r="S210" s="35">
        <f>IF(VLOOKUP(D210,'Falls with Major Injuries'!$A$1:$W$352,14,FALSE) = "*","*",IF(VLOOKUP(D210,'Falls with Major Injuries'!$A$1:$W$352,14,FALSE) = "---","---", VLOOKUP(D210,'Falls with Major Injuries'!$A$1:$W$352,14,FALSE)/100))</f>
        <v>1.8779300000000002E-2</v>
      </c>
      <c r="T210" s="35">
        <f>IF(VLOOKUP(D210,'Falls with Major Injuries'!$A$1:$W$352,16,FALSE) = "*","*",IF(VLOOKUP(D210,'Falls with Major Injuries'!$A$1:$W$352,16,FALSE) = "---","---", VLOOKUP(D210,'Falls with Major Injuries'!$A$1:$W$352,16,FALSE)/100))</f>
        <v>1.85185E-2</v>
      </c>
      <c r="U210" s="35">
        <f t="shared" si="104"/>
        <v>1.5271274999999999E-2</v>
      </c>
      <c r="V210" s="49" t="str">
        <f t="shared" si="105"/>
        <v>Y</v>
      </c>
      <c r="W210" s="35">
        <f>IF(VLOOKUP(D210,'Antipsychotic Meds'!$A$1:$W$352,10,FALSE) = "*","*",IF(VLOOKUP(D210,'Antipsychotic Meds'!$A$1:$W$352,10,FALSE) = "---","---", VLOOKUP(D210,'Antipsychotic Meds'!$A$1:$W$352,10,FALSE)/100))</f>
        <v>0.1210526</v>
      </c>
      <c r="X210" s="35">
        <f>IF(VLOOKUP(D210,'Antipsychotic Meds'!$A$1:$W$352,12,FALSE) = "*","*",IF(VLOOKUP(D210,'Antipsychotic Meds'!$A$1:$W$352,12,FALSE) = "---","---", VLOOKUP(D210,'Antipsychotic Meds'!$A$1:$W$352,12,FALSE)/100))</f>
        <v>0.12682930000000001</v>
      </c>
      <c r="Y210" s="35">
        <f>IF(VLOOKUP(D210,'Antipsychotic Meds'!$A$1:$W$352,14,FALSE) = "*","*",IF(VLOOKUP(D210,'Antipsychotic Meds'!$A$1:$W$352,14,FALSE) = "---","---", VLOOKUP(D210,'Antipsychotic Meds'!$A$1:$W$352,14,FALSE)/100))</f>
        <v>0.11340210000000001</v>
      </c>
      <c r="Z210" s="35">
        <f>IF(VLOOKUP(D210,'Antipsychotic Meds'!$A$1:$W$352,16,FALSE) = "*","*",IF(VLOOKUP(D210,'Antipsychotic Meds'!$A$1:$W$352,16,FALSE) = "---","---", VLOOKUP(D210,'Antipsychotic Meds'!$A$1:$W$352,16,FALSE)/100))</f>
        <v>0.1015228</v>
      </c>
      <c r="AA210" s="35">
        <f t="shared" si="106"/>
        <v>0.11570169999999999</v>
      </c>
      <c r="AB210" s="49" t="str">
        <f t="shared" si="107"/>
        <v>N</v>
      </c>
      <c r="AC210" s="35">
        <f>IF(VLOOKUP(D210,'Pressure Ulcers'!$A$1:$W$352,10,FALSE) = "*","*",IF(VLOOKUP(D210,'Pressure Ulcers'!$A$1:$W$352,10,FALSE) = "---","---", VLOOKUP(D210,'Pressure Ulcers'!$A$1:$W$352,10,FALSE)/100))</f>
        <v>0.1118012</v>
      </c>
      <c r="AD210" s="35">
        <f>IF(VLOOKUP(D210,'Pressure Ulcers'!$A$1:$W$352,12,FALSE) = "*","*",IF(VLOOKUP(D210,'Pressure Ulcers'!$A$1:$W$352,12,FALSE) = "---","---", VLOOKUP(D210,'Pressure Ulcers'!$A$1:$W$352,12,FALSE)/100))</f>
        <v>5.8139500000000004E-2</v>
      </c>
      <c r="AE210" s="35">
        <f>IF(VLOOKUP(D210,'Pressure Ulcers'!$A$1:$W$352,14,FALSE) = "*","*",IF(VLOOKUP(D210,'Pressure Ulcers'!$A$1:$W$352,14,FALSE) = "---","---", VLOOKUP(D210,'Pressure Ulcers'!$A$1:$W$352,14,FALSE)/100))</f>
        <v>6.7901199999999995E-2</v>
      </c>
      <c r="AF210" s="35">
        <f>IF(VLOOKUP(D210,'Pressure Ulcers'!$A$1:$W$352,16,FALSE) = "*","*",IF(VLOOKUP(D210,'Pressure Ulcers'!$A$1:$W$352,16,FALSE) = "---","---", VLOOKUP(D210,'Pressure Ulcers'!$A$1:$W$352,16,FALSE)/100))</f>
        <v>3.3898299999999999E-2</v>
      </c>
      <c r="AG210" s="35">
        <f t="shared" si="108"/>
        <v>6.7935049999999997E-2</v>
      </c>
      <c r="AH210" s="49" t="str">
        <f t="shared" si="109"/>
        <v>Y</v>
      </c>
      <c r="AI210" s="35">
        <f>IF(VLOOKUP(D210,Influenza!$A$1:$W$352,10,FALSE) = "*","*",IF(VLOOKUP(D210,Influenza!$A$1:$W$352,10,FALSE) = "---","---", VLOOKUP(D210,Influenza!$A$1:$W$352,10,FALSE)/100))</f>
        <v>0.95499999999999996</v>
      </c>
      <c r="AJ210" s="35">
        <f>IF(VLOOKUP(D210,Influenza!$A$1:$W$352,12,FALSE) = "*","*",IF(VLOOKUP(D210,Influenza!$A$1:$W$352,12,FALSE) = "---","---", VLOOKUP(D210,Influenza!$A$1:$W$352,12,FALSE)/100))</f>
        <v>0.95499999999999996</v>
      </c>
      <c r="AK210" s="35">
        <f>IF(VLOOKUP(D210,Influenza!$A$1:$W$352,14,FALSE) = "*","*",IF(VLOOKUP(D210,Influenza!$A$1:$W$352,14,FALSE) = "---","---", VLOOKUP(D210,Influenza!$A$1:$W$352,14,FALSE)/100))</f>
        <v>0.99166667000000008</v>
      </c>
      <c r="AL210" s="35">
        <f>IF(VLOOKUP(D210,Influenza!$A$1:$W$352,16,FALSE) = "*","*",IF(VLOOKUP(D210,Influenza!$A$1:$W$352,16,FALSE) = "---","---", VLOOKUP(D210,Influenza!$A$1:$W$352,16,FALSE)/100))</f>
        <v>0.99166667000000008</v>
      </c>
      <c r="AM210" s="35">
        <f t="shared" si="110"/>
        <v>0.97333333499999997</v>
      </c>
      <c r="AN210" s="49" t="str">
        <f t="shared" si="111"/>
        <v>Y</v>
      </c>
      <c r="AO210" s="35">
        <f>IF(VLOOKUP(D210,'hospitalizations per 1000'!$A$1:$Q$352,10,FALSE) = "*","*",IF(VLOOKUP(D210,'hospitalizations per 1000'!$A$1:$Q$352,10,FALSE) = "---","---", VLOOKUP(D210,'hospitalizations per 1000'!$A$1:$Q$352,10,FALSE)/100))</f>
        <v>1.853059E-2</v>
      </c>
      <c r="AP210" s="43" t="str">
        <f t="shared" si="112"/>
        <v>N</v>
      </c>
      <c r="AQ210" s="50" t="s">
        <v>1570</v>
      </c>
      <c r="AR210" s="50">
        <v>0.88</v>
      </c>
      <c r="AS210" s="49" t="str">
        <f t="shared" ref="AS210:AS220" si="114">IF(AR210="NS","NS",IF(AR210&gt;AR$1,"Y","N"))</f>
        <v>Y</v>
      </c>
      <c r="AT210" s="97">
        <f t="shared" si="113"/>
        <v>5</v>
      </c>
    </row>
    <row r="211" spans="1:46" x14ac:dyDescent="0.3">
      <c r="A211" s="19">
        <f t="shared" si="101"/>
        <v>206</v>
      </c>
      <c r="B211" s="52" t="s">
        <v>448</v>
      </c>
      <c r="C211" s="51"/>
      <c r="D211" s="56">
        <v>315226</v>
      </c>
      <c r="E211" s="59" t="s">
        <v>75</v>
      </c>
      <c r="F211" s="54" t="s">
        <v>1557</v>
      </c>
      <c r="G211" s="54" t="e">
        <f>IF(COUNTIF(#REF!,"SFF Candidate")&gt;=1,"Y",
IF(COUNTIF(#REF!,"SFF")&gt;=1,"Y","N"))</f>
        <v>#REF!</v>
      </c>
      <c r="H211" s="48" t="e">
        <f>IF(OR(#REF!=1,#REF!= 1,#REF!=
1,#REF!= 1,#REF!=
1,#REF!= 1,#REF!=
1,#REF!= 1,#REF!=
1,#REF!= 1,#REF!=
1,#REF!= 1),"Y","N")</f>
        <v>#REF!</v>
      </c>
      <c r="I211" s="48" t="s">
        <v>662</v>
      </c>
      <c r="J211" s="54" t="s">
        <v>1570</v>
      </c>
      <c r="K211" s="35">
        <f>IF(VLOOKUP(D211,'Physically Restrained'!$A$1:$W$352,10,FALSE) = "*","*",IF(VLOOKUP(D211,'Physically Restrained'!$A$1:$W$352,10,FALSE) = "---","---", VLOOKUP(D211,'Physically Restrained'!$A$1:$W$352,10,FALSE)/100))</f>
        <v>0</v>
      </c>
      <c r="L211" s="35">
        <f>IF(VLOOKUP(D211,'Physically Restrained'!$A$1:$W$352,12,FALSE) = "*","*",IF(VLOOKUP(D211,'Physically Restrained'!$A$1:$W$352,12,FALSE) = "---","---", VLOOKUP(D211,'Physically Restrained'!$A$1:$W$352,12,FALSE)/100))</f>
        <v>0</v>
      </c>
      <c r="M211" s="35">
        <f>IF(VLOOKUP(D211,'Physically Restrained'!$A$1:$W$352,14,FALSE) = "*","*",IF(VLOOKUP(D211,'Physically Restrained'!$A$1:$W$352,14,FALSE) = "---","---", VLOOKUP(D211,'Physically Restrained'!$A$1:$W$352,14,FALSE)/100))</f>
        <v>0</v>
      </c>
      <c r="N211" s="35">
        <f>IF(VLOOKUP(D211,'Physically Restrained'!$A$1:$W$352,16,FALSE) = "*","*",IF(VLOOKUP(D211,'Physically Restrained'!$A$1:$W$352,16,FALSE) = "---","---", VLOOKUP(D211,'Physically Restrained'!$A$1:$W$352,16,FALSE)/100))</f>
        <v>0</v>
      </c>
      <c r="O211" s="35">
        <f t="shared" si="102"/>
        <v>0</v>
      </c>
      <c r="P211" s="49" t="str">
        <f t="shared" si="103"/>
        <v>Y</v>
      </c>
      <c r="Q211" s="35">
        <f>IF(VLOOKUP(D211,'Falls with Major Injuries'!$A$1:$W$352,10,FALSE) = "*","*",IF(VLOOKUP(D211,'Falls with Major Injuries'!$A$1:$W$352,10,FALSE) = "---","---", VLOOKUP(D211,'Falls with Major Injuries'!$A$1:$W$352,10,FALSE)/100))</f>
        <v>4.9180299999999996E-2</v>
      </c>
      <c r="R211" s="35">
        <f>IF(VLOOKUP(D211,'Falls with Major Injuries'!$A$1:$W$352,12,FALSE) = "*","*",IF(VLOOKUP(D211,'Falls with Major Injuries'!$A$1:$W$352,12,FALSE) = "---","---", VLOOKUP(D211,'Falls with Major Injuries'!$A$1:$W$352,12,FALSE)/100))</f>
        <v>2.54237E-2</v>
      </c>
      <c r="S211" s="35">
        <f>IF(VLOOKUP(D211,'Falls with Major Injuries'!$A$1:$W$352,14,FALSE) = "*","*",IF(VLOOKUP(D211,'Falls with Major Injuries'!$A$1:$W$352,14,FALSE) = "---","---", VLOOKUP(D211,'Falls with Major Injuries'!$A$1:$W$352,14,FALSE)/100))</f>
        <v>0</v>
      </c>
      <c r="T211" s="35">
        <f>IF(VLOOKUP(D211,'Falls with Major Injuries'!$A$1:$W$352,16,FALSE) = "*","*",IF(VLOOKUP(D211,'Falls with Major Injuries'!$A$1:$W$352,16,FALSE) = "---","---", VLOOKUP(D211,'Falls with Major Injuries'!$A$1:$W$352,16,FALSE)/100))</f>
        <v>0</v>
      </c>
      <c r="U211" s="35">
        <f t="shared" si="104"/>
        <v>1.8651000000000001E-2</v>
      </c>
      <c r="V211" s="49" t="str">
        <f t="shared" si="105"/>
        <v>Y</v>
      </c>
      <c r="W211" s="35">
        <f>IF(VLOOKUP(D211,'Antipsychotic Meds'!$A$1:$W$352,10,FALSE) = "*","*",IF(VLOOKUP(D211,'Antipsychotic Meds'!$A$1:$W$352,10,FALSE) = "---","---", VLOOKUP(D211,'Antipsychotic Meds'!$A$1:$W$352,10,FALSE)/100))</f>
        <v>3.4188000000000003E-2</v>
      </c>
      <c r="X211" s="35">
        <f>IF(VLOOKUP(D211,'Antipsychotic Meds'!$A$1:$W$352,12,FALSE) = "*","*",IF(VLOOKUP(D211,'Antipsychotic Meds'!$A$1:$W$352,12,FALSE) = "---","---", VLOOKUP(D211,'Antipsychotic Meds'!$A$1:$W$352,12,FALSE)/100))</f>
        <v>2.63158E-2</v>
      </c>
      <c r="Y211" s="35">
        <f>IF(VLOOKUP(D211,'Antipsychotic Meds'!$A$1:$W$352,14,FALSE) = "*","*",IF(VLOOKUP(D211,'Antipsychotic Meds'!$A$1:$W$352,14,FALSE) = "---","---", VLOOKUP(D211,'Antipsychotic Meds'!$A$1:$W$352,14,FALSE)/100))</f>
        <v>4.6729E-2</v>
      </c>
      <c r="Z211" s="35">
        <f>IF(VLOOKUP(D211,'Antipsychotic Meds'!$A$1:$W$352,16,FALSE) = "*","*",IF(VLOOKUP(D211,'Antipsychotic Meds'!$A$1:$W$352,16,FALSE) = "---","---", VLOOKUP(D211,'Antipsychotic Meds'!$A$1:$W$352,16,FALSE)/100))</f>
        <v>0.1052632</v>
      </c>
      <c r="AA211" s="35">
        <f t="shared" si="106"/>
        <v>5.3124000000000005E-2</v>
      </c>
      <c r="AB211" s="49" t="str">
        <f t="shared" si="107"/>
        <v>Y</v>
      </c>
      <c r="AC211" s="35">
        <f>IF(VLOOKUP(D211,'Pressure Ulcers'!$A$1:$W$352,10,FALSE) = "*","*",IF(VLOOKUP(D211,'Pressure Ulcers'!$A$1:$W$352,10,FALSE) = "---","---", VLOOKUP(D211,'Pressure Ulcers'!$A$1:$W$352,10,FALSE)/100))</f>
        <v>7.0588200000000004E-2</v>
      </c>
      <c r="AD211" s="35">
        <f>IF(VLOOKUP(D211,'Pressure Ulcers'!$A$1:$W$352,12,FALSE) = "*","*",IF(VLOOKUP(D211,'Pressure Ulcers'!$A$1:$W$352,12,FALSE) = "---","---", VLOOKUP(D211,'Pressure Ulcers'!$A$1:$W$352,12,FALSE)/100))</f>
        <v>0.1012658</v>
      </c>
      <c r="AE211" s="35">
        <f>IF(VLOOKUP(D211,'Pressure Ulcers'!$A$1:$W$352,14,FALSE) = "*","*",IF(VLOOKUP(D211,'Pressure Ulcers'!$A$1:$W$352,14,FALSE) = "---","---", VLOOKUP(D211,'Pressure Ulcers'!$A$1:$W$352,14,FALSE)/100))</f>
        <v>0.12</v>
      </c>
      <c r="AF211" s="35">
        <f>IF(VLOOKUP(D211,'Pressure Ulcers'!$A$1:$W$352,16,FALSE) = "*","*",IF(VLOOKUP(D211,'Pressure Ulcers'!$A$1:$W$352,16,FALSE) = "---","---", VLOOKUP(D211,'Pressure Ulcers'!$A$1:$W$352,16,FALSE)/100))</f>
        <v>0.1058824</v>
      </c>
      <c r="AG211" s="35">
        <f t="shared" si="108"/>
        <v>9.9434099999999997E-2</v>
      </c>
      <c r="AH211" s="49" t="str">
        <f t="shared" si="109"/>
        <v>N</v>
      </c>
      <c r="AI211" s="35">
        <f>IF(VLOOKUP(D211,Influenza!$A$1:$W$352,10,FALSE) = "*","*",IF(VLOOKUP(D211,Influenza!$A$1:$W$352,10,FALSE) = "---","---", VLOOKUP(D211,Influenza!$A$1:$W$352,10,FALSE)/100))</f>
        <v>0.98373983999999992</v>
      </c>
      <c r="AJ211" s="35">
        <f>IF(VLOOKUP(D211,Influenza!$A$1:$W$352,12,FALSE) = "*","*",IF(VLOOKUP(D211,Influenza!$A$1:$W$352,12,FALSE) = "---","---", VLOOKUP(D211,Influenza!$A$1:$W$352,12,FALSE)/100))</f>
        <v>0.98373983999999992</v>
      </c>
      <c r="AK211" s="35">
        <f>IF(VLOOKUP(D211,Influenza!$A$1:$W$352,14,FALSE) = "*","*",IF(VLOOKUP(D211,Influenza!$A$1:$W$352,14,FALSE) = "---","---", VLOOKUP(D211,Influenza!$A$1:$W$352,14,FALSE)/100))</f>
        <v>1</v>
      </c>
      <c r="AL211" s="35">
        <f>IF(VLOOKUP(D211,Influenza!$A$1:$W$352,16,FALSE) = "*","*",IF(VLOOKUP(D211,Influenza!$A$1:$W$352,16,FALSE) = "---","---", VLOOKUP(D211,Influenza!$A$1:$W$352,16,FALSE)/100))</f>
        <v>1</v>
      </c>
      <c r="AM211" s="35">
        <f t="shared" si="110"/>
        <v>0.99186991999999996</v>
      </c>
      <c r="AN211" s="49" t="str">
        <f t="shared" si="111"/>
        <v>Y</v>
      </c>
      <c r="AO211" s="35">
        <f>IF(VLOOKUP(D211,'hospitalizations per 1000'!$A$1:$Q$352,10,FALSE) = "*","*",IF(VLOOKUP(D211,'hospitalizations per 1000'!$A$1:$Q$352,10,FALSE) = "---","---", VLOOKUP(D211,'hospitalizations per 1000'!$A$1:$Q$352,10,FALSE)/100))</f>
        <v>6.6017999999999997E-3</v>
      </c>
      <c r="AP211" s="35" t="s">
        <v>1557</v>
      </c>
      <c r="AQ211" s="50" t="s">
        <v>1570</v>
      </c>
      <c r="AR211" s="50">
        <v>0.97499999999999998</v>
      </c>
      <c r="AS211" s="49" t="str">
        <f t="shared" si="114"/>
        <v>Y</v>
      </c>
      <c r="AT211" s="97">
        <f t="shared" si="113"/>
        <v>6</v>
      </c>
    </row>
    <row r="212" spans="1:46" x14ac:dyDescent="0.3">
      <c r="A212" s="19">
        <f t="shared" si="101"/>
        <v>207</v>
      </c>
      <c r="B212" s="52" t="s">
        <v>449</v>
      </c>
      <c r="C212" s="51"/>
      <c r="D212" s="56">
        <v>315199</v>
      </c>
      <c r="E212" s="59" t="s">
        <v>76</v>
      </c>
      <c r="F212" s="54" t="s">
        <v>1557</v>
      </c>
      <c r="G212" s="54" t="e">
        <f>IF(COUNTIF(#REF!,"SFF Candidate")&gt;=1,"Y",
IF(COUNTIF(#REF!,"SFF")&gt;=1,"Y","N"))</f>
        <v>#REF!</v>
      </c>
      <c r="H212" s="48" t="e">
        <f>IF(OR(#REF!=1,#REF!= 1,#REF!=
1,#REF!= 1,#REF!=
1,#REF!= 1,#REF!=
1,#REF!= 1,#REF!=
1,#REF!= 1,#REF!=
1,#REF!= 1),"Y","N")</f>
        <v>#REF!</v>
      </c>
      <c r="I212" s="48" t="s">
        <v>662</v>
      </c>
      <c r="J212" s="54" t="s">
        <v>1570</v>
      </c>
      <c r="K212" s="35">
        <f>IF(VLOOKUP(D212,'Physically Restrained'!$A$1:$W$352,10,FALSE) = "*","*",IF(VLOOKUP(D212,'Physically Restrained'!$A$1:$W$352,10,FALSE) = "---","---", VLOOKUP(D212,'Physically Restrained'!$A$1:$W$352,10,FALSE)/100))</f>
        <v>0</v>
      </c>
      <c r="L212" s="35">
        <f>IF(VLOOKUP(D212,'Physically Restrained'!$A$1:$W$352,12,FALSE) = "*","*",IF(VLOOKUP(D212,'Physically Restrained'!$A$1:$W$352,12,FALSE) = "---","---", VLOOKUP(D212,'Physically Restrained'!$A$1:$W$352,12,FALSE)/100))</f>
        <v>0</v>
      </c>
      <c r="M212" s="35">
        <f>IF(VLOOKUP(D212,'Physically Restrained'!$A$1:$W$352,14,FALSE) = "*","*",IF(VLOOKUP(D212,'Physically Restrained'!$A$1:$W$352,14,FALSE) = "---","---", VLOOKUP(D212,'Physically Restrained'!$A$1:$W$352,14,FALSE)/100))</f>
        <v>0</v>
      </c>
      <c r="N212" s="35">
        <f>IF(VLOOKUP(D212,'Physically Restrained'!$A$1:$W$352,16,FALSE) = "*","*",IF(VLOOKUP(D212,'Physically Restrained'!$A$1:$W$352,16,FALSE) = "---","---", VLOOKUP(D212,'Physically Restrained'!$A$1:$W$352,16,FALSE)/100))</f>
        <v>0</v>
      </c>
      <c r="O212" s="35">
        <f t="shared" si="102"/>
        <v>0</v>
      </c>
      <c r="P212" s="49" t="str">
        <f t="shared" si="103"/>
        <v>Y</v>
      </c>
      <c r="Q212" s="35">
        <f>IF(VLOOKUP(D212,'Falls with Major Injuries'!$A$1:$W$352,10,FALSE) = "*","*",IF(VLOOKUP(D212,'Falls with Major Injuries'!$A$1:$W$352,10,FALSE) = "---","---", VLOOKUP(D212,'Falls with Major Injuries'!$A$1:$W$352,10,FALSE)/100))</f>
        <v>1.26582E-2</v>
      </c>
      <c r="R212" s="35">
        <f>IF(VLOOKUP(D212,'Falls with Major Injuries'!$A$1:$W$352,12,FALSE) = "*","*",IF(VLOOKUP(D212,'Falls with Major Injuries'!$A$1:$W$352,12,FALSE) = "---","---", VLOOKUP(D212,'Falls with Major Injuries'!$A$1:$W$352,12,FALSE)/100))</f>
        <v>2.5000000000000001E-2</v>
      </c>
      <c r="S212" s="35">
        <f>IF(VLOOKUP(D212,'Falls with Major Injuries'!$A$1:$W$352,14,FALSE) = "*","*",IF(VLOOKUP(D212,'Falls with Major Injuries'!$A$1:$W$352,14,FALSE) = "---","---", VLOOKUP(D212,'Falls with Major Injuries'!$A$1:$W$352,14,FALSE)/100))</f>
        <v>3.5294100000000002E-2</v>
      </c>
      <c r="T212" s="35">
        <f>IF(VLOOKUP(D212,'Falls with Major Injuries'!$A$1:$W$352,16,FALSE) = "*","*",IF(VLOOKUP(D212,'Falls with Major Injuries'!$A$1:$W$352,16,FALSE) = "---","---", VLOOKUP(D212,'Falls with Major Injuries'!$A$1:$W$352,16,FALSE)/100))</f>
        <v>0.05</v>
      </c>
      <c r="U212" s="35">
        <f t="shared" si="104"/>
        <v>3.0738075E-2</v>
      </c>
      <c r="V212" s="49" t="str">
        <f t="shared" si="105"/>
        <v>N</v>
      </c>
      <c r="W212" s="35">
        <f>IF(VLOOKUP(D212,'Antipsychotic Meds'!$A$1:$W$352,10,FALSE) = "*","*",IF(VLOOKUP(D212,'Antipsychotic Meds'!$A$1:$W$352,10,FALSE) = "---","---", VLOOKUP(D212,'Antipsychotic Meds'!$A$1:$W$352,10,FALSE)/100))</f>
        <v>7.6923099999999994E-2</v>
      </c>
      <c r="X212" s="35">
        <f>IF(VLOOKUP(D212,'Antipsychotic Meds'!$A$1:$W$352,12,FALSE) = "*","*",IF(VLOOKUP(D212,'Antipsychotic Meds'!$A$1:$W$352,12,FALSE) = "---","---", VLOOKUP(D212,'Antipsychotic Meds'!$A$1:$W$352,12,FALSE)/100))</f>
        <v>6.25E-2</v>
      </c>
      <c r="Y212" s="35">
        <f>IF(VLOOKUP(D212,'Antipsychotic Meds'!$A$1:$W$352,14,FALSE) = "*","*",IF(VLOOKUP(D212,'Antipsychotic Meds'!$A$1:$W$352,14,FALSE) = "---","---", VLOOKUP(D212,'Antipsychotic Meds'!$A$1:$W$352,14,FALSE)/100))</f>
        <v>5.9701500000000005E-2</v>
      </c>
      <c r="Z212" s="35">
        <f>IF(VLOOKUP(D212,'Antipsychotic Meds'!$A$1:$W$352,16,FALSE) = "*","*",IF(VLOOKUP(D212,'Antipsychotic Meds'!$A$1:$W$352,16,FALSE) = "---","---", VLOOKUP(D212,'Antipsychotic Meds'!$A$1:$W$352,16,FALSE)/100))</f>
        <v>6.4516099999999993E-2</v>
      </c>
      <c r="AA212" s="35">
        <f t="shared" si="106"/>
        <v>6.5910174999999988E-2</v>
      </c>
      <c r="AB212" s="49" t="str">
        <f t="shared" si="107"/>
        <v>Y</v>
      </c>
      <c r="AC212" s="35">
        <f>IF(VLOOKUP(D212,'Pressure Ulcers'!$A$1:$W$352,10,FALSE) = "*","*",IF(VLOOKUP(D212,'Pressure Ulcers'!$A$1:$W$352,10,FALSE) = "---","---", VLOOKUP(D212,'Pressure Ulcers'!$A$1:$W$352,10,FALSE)/100))</f>
        <v>9.6774199999999991E-2</v>
      </c>
      <c r="AD212" s="35">
        <f>IF(VLOOKUP(D212,'Pressure Ulcers'!$A$1:$W$352,12,FALSE) = "*","*",IF(VLOOKUP(D212,'Pressure Ulcers'!$A$1:$W$352,12,FALSE) = "---","---", VLOOKUP(D212,'Pressure Ulcers'!$A$1:$W$352,12,FALSE)/100))</f>
        <v>7.8125E-2</v>
      </c>
      <c r="AE212" s="35">
        <f>IF(VLOOKUP(D212,'Pressure Ulcers'!$A$1:$W$352,14,FALSE) = "*","*",IF(VLOOKUP(D212,'Pressure Ulcers'!$A$1:$W$352,14,FALSE) = "---","---", VLOOKUP(D212,'Pressure Ulcers'!$A$1:$W$352,14,FALSE)/100))</f>
        <v>0.1076923</v>
      </c>
      <c r="AF212" s="35">
        <f>IF(VLOOKUP(D212,'Pressure Ulcers'!$A$1:$W$352,16,FALSE) = "*","*",IF(VLOOKUP(D212,'Pressure Ulcers'!$A$1:$W$352,16,FALSE) = "---","---", VLOOKUP(D212,'Pressure Ulcers'!$A$1:$W$352,16,FALSE)/100))</f>
        <v>0.12121209999999999</v>
      </c>
      <c r="AG212" s="35">
        <f t="shared" si="108"/>
        <v>0.1009509</v>
      </c>
      <c r="AH212" s="49" t="str">
        <f t="shared" si="109"/>
        <v>N</v>
      </c>
      <c r="AI212" s="35">
        <f>IF(VLOOKUP(D212,Influenza!$A$1:$W$352,10,FALSE) = "*","*",IF(VLOOKUP(D212,Influenza!$A$1:$W$352,10,FALSE) = "---","---", VLOOKUP(D212,Influenza!$A$1:$W$352,10,FALSE)/100))</f>
        <v>1</v>
      </c>
      <c r="AJ212" s="35">
        <f>IF(VLOOKUP(D212,Influenza!$A$1:$W$352,12,FALSE) = "*","*",IF(VLOOKUP(D212,Influenza!$A$1:$W$352,12,FALSE) = "---","---", VLOOKUP(D212,Influenza!$A$1:$W$352,12,FALSE)/100))</f>
        <v>1</v>
      </c>
      <c r="AK212" s="35">
        <f>IF(VLOOKUP(D212,Influenza!$A$1:$W$352,14,FALSE) = "*","*",IF(VLOOKUP(D212,Influenza!$A$1:$W$352,14,FALSE) = "---","---", VLOOKUP(D212,Influenza!$A$1:$W$352,14,FALSE)/100))</f>
        <v>1</v>
      </c>
      <c r="AL212" s="35">
        <f>IF(VLOOKUP(D212,Influenza!$A$1:$W$352,16,FALSE) = "*","*",IF(VLOOKUP(D212,Influenza!$A$1:$W$352,16,FALSE) = "---","---", VLOOKUP(D212,Influenza!$A$1:$W$352,16,FALSE)/100))</f>
        <v>1</v>
      </c>
      <c r="AM212" s="35">
        <f t="shared" si="110"/>
        <v>1</v>
      </c>
      <c r="AN212" s="49" t="str">
        <f t="shared" si="111"/>
        <v>Y</v>
      </c>
      <c r="AO212" s="35">
        <f>IF(VLOOKUP(D212,'hospitalizations per 1000'!$A$1:$Q$352,10,FALSE) = "*","*",IF(VLOOKUP(D212,'hospitalizations per 1000'!$A$1:$Q$352,10,FALSE) = "---","---", VLOOKUP(D212,'hospitalizations per 1000'!$A$1:$Q$352,10,FALSE)/100))</f>
        <v>2.3176519999999999E-2</v>
      </c>
      <c r="AP212" s="43" t="str">
        <f t="shared" ref="AP212:AP220" si="115">IF(AO212="*","*",IF(AO212="---","---",IF(AO212&lt;AO$1,"Y","N")))</f>
        <v>N</v>
      </c>
      <c r="AQ212" s="50" t="s">
        <v>1570</v>
      </c>
      <c r="AR212" s="50">
        <v>0.97499999999999998</v>
      </c>
      <c r="AS212" s="49" t="str">
        <f t="shared" si="114"/>
        <v>Y</v>
      </c>
      <c r="AT212" s="97">
        <f t="shared" si="113"/>
        <v>4</v>
      </c>
    </row>
    <row r="213" spans="1:46" ht="28.8" x14ac:dyDescent="0.3">
      <c r="A213" s="19">
        <f t="shared" si="101"/>
        <v>208</v>
      </c>
      <c r="B213" s="52" t="s">
        <v>450</v>
      </c>
      <c r="C213" s="51"/>
      <c r="D213" s="56">
        <v>315322</v>
      </c>
      <c r="E213" s="59" t="s">
        <v>77</v>
      </c>
      <c r="F213" s="54" t="s">
        <v>1557</v>
      </c>
      <c r="G213" s="54" t="e">
        <f>IF(COUNTIF(#REF!,"SFF Candidate")&gt;=1,"Y",
IF(COUNTIF(#REF!,"SFF")&gt;=1,"Y","N"))</f>
        <v>#REF!</v>
      </c>
      <c r="H213" s="48" t="e">
        <f>IF(OR(#REF!=1,#REF!= 1,#REF!=
1,#REF!= 1,#REF!=
1,#REF!= 1,#REF!=
1,#REF!= 1,#REF!=
1,#REF!= 1,#REF!=
1,#REF!= 1),"Y","N")</f>
        <v>#REF!</v>
      </c>
      <c r="I213" s="48" t="s">
        <v>662</v>
      </c>
      <c r="J213" s="54" t="s">
        <v>1570</v>
      </c>
      <c r="K213" s="35">
        <f>IF(VLOOKUP(D213,'Physically Restrained'!$A$1:$W$352,10,FALSE) = "*","*",IF(VLOOKUP(D213,'Physically Restrained'!$A$1:$W$352,10,FALSE) = "---","---", VLOOKUP(D213,'Physically Restrained'!$A$1:$W$352,10,FALSE)/100))</f>
        <v>0</v>
      </c>
      <c r="L213" s="35">
        <f>IF(VLOOKUP(D213,'Physically Restrained'!$A$1:$W$352,12,FALSE) = "*","*",IF(VLOOKUP(D213,'Physically Restrained'!$A$1:$W$352,12,FALSE) = "---","---", VLOOKUP(D213,'Physically Restrained'!$A$1:$W$352,12,FALSE)/100))</f>
        <v>0</v>
      </c>
      <c r="M213" s="35">
        <f>IF(VLOOKUP(D213,'Physically Restrained'!$A$1:$W$352,14,FALSE) = "*","*",IF(VLOOKUP(D213,'Physically Restrained'!$A$1:$W$352,14,FALSE) = "---","---", VLOOKUP(D213,'Physically Restrained'!$A$1:$W$352,14,FALSE)/100))</f>
        <v>0</v>
      </c>
      <c r="N213" s="35">
        <f>IF(VLOOKUP(D213,'Physically Restrained'!$A$1:$W$352,16,FALSE) = "*","*",IF(VLOOKUP(D213,'Physically Restrained'!$A$1:$W$352,16,FALSE) = "---","---", VLOOKUP(D213,'Physically Restrained'!$A$1:$W$352,16,FALSE)/100))</f>
        <v>0</v>
      </c>
      <c r="O213" s="35">
        <f t="shared" si="102"/>
        <v>0</v>
      </c>
      <c r="P213" s="49" t="str">
        <f t="shared" si="103"/>
        <v>Y</v>
      </c>
      <c r="Q213" s="35">
        <f>IF(VLOOKUP(D213,'Falls with Major Injuries'!$A$1:$W$352,10,FALSE) = "*","*",IF(VLOOKUP(D213,'Falls with Major Injuries'!$A$1:$W$352,10,FALSE) = "---","---", VLOOKUP(D213,'Falls with Major Injuries'!$A$1:$W$352,10,FALSE)/100))</f>
        <v>1.6393399999999999E-2</v>
      </c>
      <c r="R213" s="35">
        <f>IF(VLOOKUP(D213,'Falls with Major Injuries'!$A$1:$W$352,12,FALSE) = "*","*",IF(VLOOKUP(D213,'Falls with Major Injuries'!$A$1:$W$352,12,FALSE) = "---","---", VLOOKUP(D213,'Falls with Major Injuries'!$A$1:$W$352,12,FALSE)/100))</f>
        <v>0</v>
      </c>
      <c r="S213" s="35">
        <f>IF(VLOOKUP(D213,'Falls with Major Injuries'!$A$1:$W$352,14,FALSE) = "*","*",IF(VLOOKUP(D213,'Falls with Major Injuries'!$A$1:$W$352,14,FALSE) = "---","---", VLOOKUP(D213,'Falls with Major Injuries'!$A$1:$W$352,14,FALSE)/100))</f>
        <v>1.4705900000000001E-2</v>
      </c>
      <c r="T213" s="35">
        <f>IF(VLOOKUP(D213,'Falls with Major Injuries'!$A$1:$W$352,16,FALSE) = "*","*",IF(VLOOKUP(D213,'Falls with Major Injuries'!$A$1:$W$352,16,FALSE) = "---","---", VLOOKUP(D213,'Falls with Major Injuries'!$A$1:$W$352,16,FALSE)/100))</f>
        <v>1.3513500000000001E-2</v>
      </c>
      <c r="U213" s="35">
        <f t="shared" si="104"/>
        <v>1.11532E-2</v>
      </c>
      <c r="V213" s="49" t="str">
        <f t="shared" si="105"/>
        <v>Y</v>
      </c>
      <c r="W213" s="35">
        <f>IF(VLOOKUP(D213,'Antipsychotic Meds'!$A$1:$W$352,10,FALSE) = "*","*",IF(VLOOKUP(D213,'Antipsychotic Meds'!$A$1:$W$352,10,FALSE) = "---","---", VLOOKUP(D213,'Antipsychotic Meds'!$A$1:$W$352,10,FALSE)/100))</f>
        <v>0.14754100000000001</v>
      </c>
      <c r="X213" s="35">
        <f>IF(VLOOKUP(D213,'Antipsychotic Meds'!$A$1:$W$352,12,FALSE) = "*","*",IF(VLOOKUP(D213,'Antipsychotic Meds'!$A$1:$W$352,12,FALSE) = "---","---", VLOOKUP(D213,'Antipsychotic Meds'!$A$1:$W$352,12,FALSE)/100))</f>
        <v>0.17460319999999999</v>
      </c>
      <c r="Y213" s="35">
        <f>IF(VLOOKUP(D213,'Antipsychotic Meds'!$A$1:$W$352,14,FALSE) = "*","*",IF(VLOOKUP(D213,'Antipsychotic Meds'!$A$1:$W$352,14,FALSE) = "---","---", VLOOKUP(D213,'Antipsychotic Meds'!$A$1:$W$352,14,FALSE)/100))</f>
        <v>0.13432840000000001</v>
      </c>
      <c r="Z213" s="35">
        <f>IF(VLOOKUP(D213,'Antipsychotic Meds'!$A$1:$W$352,16,FALSE) = "*","*",IF(VLOOKUP(D213,'Antipsychotic Meds'!$A$1:$W$352,16,FALSE) = "---","---", VLOOKUP(D213,'Antipsychotic Meds'!$A$1:$W$352,16,FALSE)/100))</f>
        <v>0.14864859999999999</v>
      </c>
      <c r="AA213" s="35">
        <f t="shared" si="106"/>
        <v>0.15128030000000001</v>
      </c>
      <c r="AB213" s="49" t="str">
        <f t="shared" si="107"/>
        <v>N</v>
      </c>
      <c r="AC213" s="35">
        <f>IF(VLOOKUP(D213,'Pressure Ulcers'!$A$1:$W$352,10,FALSE) = "*","*",IF(VLOOKUP(D213,'Pressure Ulcers'!$A$1:$W$352,10,FALSE) = "---","---", VLOOKUP(D213,'Pressure Ulcers'!$A$1:$W$352,10,FALSE)/100))</f>
        <v>5.0847499999999997E-2</v>
      </c>
      <c r="AD213" s="35">
        <f>IF(VLOOKUP(D213,'Pressure Ulcers'!$A$1:$W$352,12,FALSE) = "*","*",IF(VLOOKUP(D213,'Pressure Ulcers'!$A$1:$W$352,12,FALSE) = "---","---", VLOOKUP(D213,'Pressure Ulcers'!$A$1:$W$352,12,FALSE)/100))</f>
        <v>3.3333300000000003E-2</v>
      </c>
      <c r="AE213" s="35">
        <f>IF(VLOOKUP(D213,'Pressure Ulcers'!$A$1:$W$352,14,FALSE) = "*","*",IF(VLOOKUP(D213,'Pressure Ulcers'!$A$1:$W$352,14,FALSE) = "---","---", VLOOKUP(D213,'Pressure Ulcers'!$A$1:$W$352,14,FALSE)/100))</f>
        <v>4.6153800000000002E-2</v>
      </c>
      <c r="AF213" s="35">
        <f>IF(VLOOKUP(D213,'Pressure Ulcers'!$A$1:$W$352,16,FALSE) = "*","*",IF(VLOOKUP(D213,'Pressure Ulcers'!$A$1:$W$352,16,FALSE) = "---","---", VLOOKUP(D213,'Pressure Ulcers'!$A$1:$W$352,16,FALSE)/100))</f>
        <v>5.7971000000000002E-2</v>
      </c>
      <c r="AG213" s="35">
        <f t="shared" si="108"/>
        <v>4.7076399999999997E-2</v>
      </c>
      <c r="AH213" s="49" t="str">
        <f t="shared" si="109"/>
        <v>Y</v>
      </c>
      <c r="AI213" s="35">
        <f>IF(VLOOKUP(D213,Influenza!$A$1:$W$352,10,FALSE) = "*","*",IF(VLOOKUP(D213,Influenza!$A$1:$W$352,10,FALSE) = "---","---", VLOOKUP(D213,Influenza!$A$1:$W$352,10,FALSE)/100))</f>
        <v>1</v>
      </c>
      <c r="AJ213" s="35">
        <f>IF(VLOOKUP(D213,Influenza!$A$1:$W$352,12,FALSE) = "*","*",IF(VLOOKUP(D213,Influenza!$A$1:$W$352,12,FALSE) = "---","---", VLOOKUP(D213,Influenza!$A$1:$W$352,12,FALSE)/100))</f>
        <v>1</v>
      </c>
      <c r="AK213" s="35">
        <f>IF(VLOOKUP(D213,Influenza!$A$1:$W$352,14,FALSE) = "*","*",IF(VLOOKUP(D213,Influenza!$A$1:$W$352,14,FALSE) = "---","---", VLOOKUP(D213,Influenza!$A$1:$W$352,14,FALSE)/100))</f>
        <v>1</v>
      </c>
      <c r="AL213" s="35">
        <f>IF(VLOOKUP(D213,Influenza!$A$1:$W$352,16,FALSE) = "*","*",IF(VLOOKUP(D213,Influenza!$A$1:$W$352,16,FALSE) = "---","---", VLOOKUP(D213,Influenza!$A$1:$W$352,16,FALSE)/100))</f>
        <v>1</v>
      </c>
      <c r="AM213" s="35">
        <f t="shared" si="110"/>
        <v>1</v>
      </c>
      <c r="AN213" s="49" t="str">
        <f t="shared" si="111"/>
        <v>Y</v>
      </c>
      <c r="AO213" s="35">
        <f>IF(VLOOKUP(D213,'hospitalizations per 1000'!$A$1:$Q$352,10,FALSE) = "*","*",IF(VLOOKUP(D213,'hospitalizations per 1000'!$A$1:$Q$352,10,FALSE) = "---","---", VLOOKUP(D213,'hospitalizations per 1000'!$A$1:$Q$352,10,FALSE)/100))</f>
        <v>7.2916300000000003E-3</v>
      </c>
      <c r="AP213" s="43" t="str">
        <f t="shared" si="115"/>
        <v>Y</v>
      </c>
      <c r="AQ213" s="50" t="s">
        <v>1570</v>
      </c>
      <c r="AR213" s="50">
        <v>1</v>
      </c>
      <c r="AS213" s="49" t="str">
        <f t="shared" si="114"/>
        <v>Y</v>
      </c>
      <c r="AT213" s="97">
        <f t="shared" si="113"/>
        <v>6</v>
      </c>
    </row>
    <row r="214" spans="1:46" x14ac:dyDescent="0.3">
      <c r="A214" s="19">
        <f t="shared" si="101"/>
        <v>209</v>
      </c>
      <c r="B214" s="52" t="s">
        <v>451</v>
      </c>
      <c r="C214" s="51"/>
      <c r="D214" s="56">
        <v>315231</v>
      </c>
      <c r="E214" s="59" t="s">
        <v>452</v>
      </c>
      <c r="F214" s="54" t="s">
        <v>1557</v>
      </c>
      <c r="G214" s="54" t="e">
        <f>IF(COUNTIF(#REF!,"SFF Candidate")&gt;=1,"Y",
IF(COUNTIF(#REF!,"SFF")&gt;=1,"Y","N"))</f>
        <v>#REF!</v>
      </c>
      <c r="H214" s="48" t="e">
        <f>IF(OR(#REF!=1,#REF!= 1,#REF!=
1,#REF!= 1,#REF!=
1,#REF!= 1,#REF!=
1,#REF!= 1,#REF!=
1,#REF!= 1,#REF!=
1,#REF!= 1),"Y","N")</f>
        <v>#REF!</v>
      </c>
      <c r="I214" s="48" t="s">
        <v>662</v>
      </c>
      <c r="J214" s="54" t="s">
        <v>1571</v>
      </c>
      <c r="K214" s="35">
        <f>IF(VLOOKUP(D214,'Physically Restrained'!$A$1:$W$352,10,FALSE) = "*","*",IF(VLOOKUP(D214,'Physically Restrained'!$A$1:$W$352,10,FALSE) = "---","---", VLOOKUP(D214,'Physically Restrained'!$A$1:$W$352,10,FALSE)/100))</f>
        <v>0</v>
      </c>
      <c r="L214" s="35">
        <f>IF(VLOOKUP(D214,'Physically Restrained'!$A$1:$W$352,12,FALSE) = "*","*",IF(VLOOKUP(D214,'Physically Restrained'!$A$1:$W$352,12,FALSE) = "---","---", VLOOKUP(D214,'Physically Restrained'!$A$1:$W$352,12,FALSE)/100))</f>
        <v>0</v>
      </c>
      <c r="M214" s="35">
        <f>IF(VLOOKUP(D214,'Physically Restrained'!$A$1:$W$352,14,FALSE) = "*","*",IF(VLOOKUP(D214,'Physically Restrained'!$A$1:$W$352,14,FALSE) = "---","---", VLOOKUP(D214,'Physically Restrained'!$A$1:$W$352,14,FALSE)/100))</f>
        <v>0</v>
      </c>
      <c r="N214" s="35">
        <f>IF(VLOOKUP(D214,'Physically Restrained'!$A$1:$W$352,16,FALSE) = "*","*",IF(VLOOKUP(D214,'Physically Restrained'!$A$1:$W$352,16,FALSE) = "---","---", VLOOKUP(D214,'Physically Restrained'!$A$1:$W$352,16,FALSE)/100))</f>
        <v>0</v>
      </c>
      <c r="O214" s="35">
        <f t="shared" si="102"/>
        <v>0</v>
      </c>
      <c r="P214" s="49" t="str">
        <f t="shared" si="103"/>
        <v>Y</v>
      </c>
      <c r="Q214" s="35">
        <f>IF(VLOOKUP(D214,'Falls with Major Injuries'!$A$1:$W$352,10,FALSE) = "*","*",IF(VLOOKUP(D214,'Falls with Major Injuries'!$A$1:$W$352,10,FALSE) = "---","---", VLOOKUP(D214,'Falls with Major Injuries'!$A$1:$W$352,10,FALSE)/100))</f>
        <v>1.66667E-2</v>
      </c>
      <c r="R214" s="35">
        <f>IF(VLOOKUP(D214,'Falls with Major Injuries'!$A$1:$W$352,12,FALSE) = "*","*",IF(VLOOKUP(D214,'Falls with Major Injuries'!$A$1:$W$352,12,FALSE) = "---","---", VLOOKUP(D214,'Falls with Major Injuries'!$A$1:$W$352,12,FALSE)/100))</f>
        <v>3.3333300000000003E-2</v>
      </c>
      <c r="S214" s="35">
        <f>IF(VLOOKUP(D214,'Falls with Major Injuries'!$A$1:$W$352,14,FALSE) = "*","*",IF(VLOOKUP(D214,'Falls with Major Injuries'!$A$1:$W$352,14,FALSE) = "---","---", VLOOKUP(D214,'Falls with Major Injuries'!$A$1:$W$352,14,FALSE)/100))</f>
        <v>5.2631600000000001E-2</v>
      </c>
      <c r="T214" s="35">
        <f>IF(VLOOKUP(D214,'Falls with Major Injuries'!$A$1:$W$352,16,FALSE) = "*","*",IF(VLOOKUP(D214,'Falls with Major Injuries'!$A$1:$W$352,16,FALSE) = "---","---", VLOOKUP(D214,'Falls with Major Injuries'!$A$1:$W$352,16,FALSE)/100))</f>
        <v>5.1724100000000002E-2</v>
      </c>
      <c r="U214" s="35">
        <f t="shared" si="104"/>
        <v>3.8588925000000003E-2</v>
      </c>
      <c r="V214" s="49" t="str">
        <f t="shared" si="105"/>
        <v>N</v>
      </c>
      <c r="W214" s="35">
        <f>IF(VLOOKUP(D214,'Antipsychotic Meds'!$A$1:$W$352,10,FALSE) = "*","*",IF(VLOOKUP(D214,'Antipsychotic Meds'!$A$1:$W$352,10,FALSE) = "---","---", VLOOKUP(D214,'Antipsychotic Meds'!$A$1:$W$352,10,FALSE)/100))</f>
        <v>0.15</v>
      </c>
      <c r="X214" s="35">
        <f>IF(VLOOKUP(D214,'Antipsychotic Meds'!$A$1:$W$352,12,FALSE) = "*","*",IF(VLOOKUP(D214,'Antipsychotic Meds'!$A$1:$W$352,12,FALSE) = "---","---", VLOOKUP(D214,'Antipsychotic Meds'!$A$1:$W$352,12,FALSE)/100))</f>
        <v>0.15</v>
      </c>
      <c r="Y214" s="35">
        <f>IF(VLOOKUP(D214,'Antipsychotic Meds'!$A$1:$W$352,14,FALSE) = "*","*",IF(VLOOKUP(D214,'Antipsychotic Meds'!$A$1:$W$352,14,FALSE) = "---","---", VLOOKUP(D214,'Antipsychotic Meds'!$A$1:$W$352,14,FALSE)/100))</f>
        <v>0.122807</v>
      </c>
      <c r="Z214" s="35">
        <f>IF(VLOOKUP(D214,'Antipsychotic Meds'!$A$1:$W$352,16,FALSE) = "*","*",IF(VLOOKUP(D214,'Antipsychotic Meds'!$A$1:$W$352,16,FALSE) = "---","---", VLOOKUP(D214,'Antipsychotic Meds'!$A$1:$W$352,16,FALSE)/100))</f>
        <v>7.0175399999999999E-2</v>
      </c>
      <c r="AA214" s="35">
        <f t="shared" si="106"/>
        <v>0.1232456</v>
      </c>
      <c r="AB214" s="49" t="str">
        <f t="shared" si="107"/>
        <v>N</v>
      </c>
      <c r="AC214" s="35">
        <f>IF(VLOOKUP(D214,'Pressure Ulcers'!$A$1:$W$352,10,FALSE) = "*","*",IF(VLOOKUP(D214,'Pressure Ulcers'!$A$1:$W$352,10,FALSE) = "---","---", VLOOKUP(D214,'Pressure Ulcers'!$A$1:$W$352,10,FALSE)/100))</f>
        <v>2.1739099999999997E-2</v>
      </c>
      <c r="AD214" s="35">
        <f>IF(VLOOKUP(D214,'Pressure Ulcers'!$A$1:$W$352,12,FALSE) = "*","*",IF(VLOOKUP(D214,'Pressure Ulcers'!$A$1:$W$352,12,FALSE) = "---","---", VLOOKUP(D214,'Pressure Ulcers'!$A$1:$W$352,12,FALSE)/100))</f>
        <v>4.08163E-2</v>
      </c>
      <c r="AE214" s="35">
        <f>IF(VLOOKUP(D214,'Pressure Ulcers'!$A$1:$W$352,14,FALSE) = "*","*",IF(VLOOKUP(D214,'Pressure Ulcers'!$A$1:$W$352,14,FALSE) = "---","---", VLOOKUP(D214,'Pressure Ulcers'!$A$1:$W$352,14,FALSE)/100))</f>
        <v>2.2222200000000001E-2</v>
      </c>
      <c r="AF214" s="35">
        <f>IF(VLOOKUP(D214,'Pressure Ulcers'!$A$1:$W$352,16,FALSE) = "*","*",IF(VLOOKUP(D214,'Pressure Ulcers'!$A$1:$W$352,16,FALSE) = "---","---", VLOOKUP(D214,'Pressure Ulcers'!$A$1:$W$352,16,FALSE)/100))</f>
        <v>2.2222200000000001E-2</v>
      </c>
      <c r="AG214" s="35">
        <f t="shared" si="108"/>
        <v>2.6749949999999998E-2</v>
      </c>
      <c r="AH214" s="49" t="str">
        <f t="shared" si="109"/>
        <v>Y</v>
      </c>
      <c r="AI214" s="35">
        <f>IF(VLOOKUP(D214,Influenza!$A$1:$W$352,10,FALSE) = "*","*",IF(VLOOKUP(D214,Influenza!$A$1:$W$352,10,FALSE) = "---","---", VLOOKUP(D214,Influenza!$A$1:$W$352,10,FALSE)/100))</f>
        <v>0.98913043</v>
      </c>
      <c r="AJ214" s="35">
        <f>IF(VLOOKUP(D214,Influenza!$A$1:$W$352,12,FALSE) = "*","*",IF(VLOOKUP(D214,Influenza!$A$1:$W$352,12,FALSE) = "---","---", VLOOKUP(D214,Influenza!$A$1:$W$352,12,FALSE)/100))</f>
        <v>0.98913043</v>
      </c>
      <c r="AK214" s="35">
        <f>IF(VLOOKUP(D214,Influenza!$A$1:$W$352,14,FALSE) = "*","*",IF(VLOOKUP(D214,Influenza!$A$1:$W$352,14,FALSE) = "---","---", VLOOKUP(D214,Influenza!$A$1:$W$352,14,FALSE)/100))</f>
        <v>0.96666667000000006</v>
      </c>
      <c r="AL214" s="35">
        <f>IF(VLOOKUP(D214,Influenza!$A$1:$W$352,16,FALSE) = "*","*",IF(VLOOKUP(D214,Influenza!$A$1:$W$352,16,FALSE) = "---","---", VLOOKUP(D214,Influenza!$A$1:$W$352,16,FALSE)/100))</f>
        <v>0.96666667000000006</v>
      </c>
      <c r="AM214" s="35">
        <f t="shared" si="110"/>
        <v>0.97789855000000003</v>
      </c>
      <c r="AN214" s="49" t="str">
        <f t="shared" si="111"/>
        <v>Y</v>
      </c>
      <c r="AO214" s="35">
        <f>IF(VLOOKUP(D214,'hospitalizations per 1000'!$A$1:$Q$352,10,FALSE) = "*","*",IF(VLOOKUP(D214,'hospitalizations per 1000'!$A$1:$Q$352,10,FALSE) = "---","---", VLOOKUP(D214,'hospitalizations per 1000'!$A$1:$Q$352,10,FALSE)/100))</f>
        <v>2.047154E-2</v>
      </c>
      <c r="AP214" s="43" t="str">
        <f t="shared" si="115"/>
        <v>N</v>
      </c>
      <c r="AQ214" s="50" t="s">
        <v>1570</v>
      </c>
      <c r="AR214" s="50">
        <v>0.80499999999999994</v>
      </c>
      <c r="AS214" s="49" t="str">
        <f t="shared" si="114"/>
        <v>Y</v>
      </c>
      <c r="AT214" s="97" t="s">
        <v>1680</v>
      </c>
    </row>
    <row r="215" spans="1:46" s="39" customFormat="1" x14ac:dyDescent="0.3">
      <c r="A215" s="19">
        <f t="shared" si="101"/>
        <v>210</v>
      </c>
      <c r="B215" s="52" t="s">
        <v>453</v>
      </c>
      <c r="C215" s="51"/>
      <c r="D215" s="56">
        <v>315364</v>
      </c>
      <c r="E215" s="59" t="s">
        <v>454</v>
      </c>
      <c r="F215" s="54" t="s">
        <v>1557</v>
      </c>
      <c r="G215" s="54" t="e">
        <f>IF(COUNTIF(#REF!,"SFF Candidate")&gt;=1,"Y",
IF(COUNTIF(#REF!,"SFF")&gt;=1,"Y","N"))</f>
        <v>#REF!</v>
      </c>
      <c r="H215" s="48" t="e">
        <f>IF(OR(#REF!=1,#REF!= 1,#REF!=
1,#REF!= 1,#REF!=
1,#REF!= 1,#REF!=
1,#REF!= 1,#REF!=
1,#REF!= 1,#REF!=
1,#REF!= 1),"Y","N")</f>
        <v>#REF!</v>
      </c>
      <c r="I215" s="48" t="s">
        <v>662</v>
      </c>
      <c r="J215" s="54" t="s">
        <v>1570</v>
      </c>
      <c r="K215" s="35">
        <f>IF(VLOOKUP(D215,'Physically Restrained'!$A$1:$W$352,10,FALSE) = "*","*",IF(VLOOKUP(D215,'Physically Restrained'!$A$1:$W$352,10,FALSE) = "---","---", VLOOKUP(D215,'Physically Restrained'!$A$1:$W$352,10,FALSE)/100))</f>
        <v>0</v>
      </c>
      <c r="L215" s="35">
        <f>IF(VLOOKUP(D215,'Physically Restrained'!$A$1:$W$352,12,FALSE) = "*","*",IF(VLOOKUP(D215,'Physically Restrained'!$A$1:$W$352,12,FALSE) = "---","---", VLOOKUP(D215,'Physically Restrained'!$A$1:$W$352,12,FALSE)/100))</f>
        <v>0</v>
      </c>
      <c r="M215" s="35">
        <f>IF(VLOOKUP(D215,'Physically Restrained'!$A$1:$W$352,14,FALSE) = "*","*",IF(VLOOKUP(D215,'Physically Restrained'!$A$1:$W$352,14,FALSE) = "---","---", VLOOKUP(D215,'Physically Restrained'!$A$1:$W$352,14,FALSE)/100))</f>
        <v>0</v>
      </c>
      <c r="N215" s="35">
        <f>IF(VLOOKUP(D215,'Physically Restrained'!$A$1:$W$352,16,FALSE) = "*","*",IF(VLOOKUP(D215,'Physically Restrained'!$A$1:$W$352,16,FALSE) = "---","---", VLOOKUP(D215,'Physically Restrained'!$A$1:$W$352,16,FALSE)/100))</f>
        <v>0</v>
      </c>
      <c r="O215" s="35">
        <f t="shared" si="102"/>
        <v>0</v>
      </c>
      <c r="P215" s="49" t="str">
        <f t="shared" si="103"/>
        <v>Y</v>
      </c>
      <c r="Q215" s="35">
        <f>IF(VLOOKUP(D215,'Falls with Major Injuries'!$A$1:$W$352,10,FALSE) = "*","*",IF(VLOOKUP(D215,'Falls with Major Injuries'!$A$1:$W$352,10,FALSE) = "---","---", VLOOKUP(D215,'Falls with Major Injuries'!$A$1:$W$352,10,FALSE)/100))</f>
        <v>1.9047600000000001E-2</v>
      </c>
      <c r="R215" s="35">
        <f>IF(VLOOKUP(D215,'Falls with Major Injuries'!$A$1:$W$352,12,FALSE) = "*","*",IF(VLOOKUP(D215,'Falls with Major Injuries'!$A$1:$W$352,12,FALSE) = "---","---", VLOOKUP(D215,'Falls with Major Injuries'!$A$1:$W$352,12,FALSE)/100))</f>
        <v>3.77358E-2</v>
      </c>
      <c r="S215" s="35">
        <f>IF(VLOOKUP(D215,'Falls with Major Injuries'!$A$1:$W$352,14,FALSE) = "*","*",IF(VLOOKUP(D215,'Falls with Major Injuries'!$A$1:$W$352,14,FALSE) = "---","---", VLOOKUP(D215,'Falls with Major Injuries'!$A$1:$W$352,14,FALSE)/100))</f>
        <v>1.8017999999999999E-2</v>
      </c>
      <c r="T215" s="35">
        <f>IF(VLOOKUP(D215,'Falls with Major Injuries'!$A$1:$W$352,16,FALSE) = "*","*",IF(VLOOKUP(D215,'Falls with Major Injuries'!$A$1:$W$352,16,FALSE) = "---","---", VLOOKUP(D215,'Falls with Major Injuries'!$A$1:$W$352,16,FALSE)/100))</f>
        <v>2.7522899999999999E-2</v>
      </c>
      <c r="U215" s="35">
        <f t="shared" si="104"/>
        <v>2.5581074999999998E-2</v>
      </c>
      <c r="V215" s="49" t="str">
        <f t="shared" si="105"/>
        <v>N</v>
      </c>
      <c r="W215" s="35">
        <f>IF(VLOOKUP(D215,'Antipsychotic Meds'!$A$1:$W$352,10,FALSE) = "*","*",IF(VLOOKUP(D215,'Antipsychotic Meds'!$A$1:$W$352,10,FALSE) = "---","---", VLOOKUP(D215,'Antipsychotic Meds'!$A$1:$W$352,10,FALSE)/100))</f>
        <v>7.2164900000000004E-2</v>
      </c>
      <c r="X215" s="35">
        <f>IF(VLOOKUP(D215,'Antipsychotic Meds'!$A$1:$W$352,12,FALSE) = "*","*",IF(VLOOKUP(D215,'Antipsychotic Meds'!$A$1:$W$352,12,FALSE) = "---","---", VLOOKUP(D215,'Antipsychotic Meds'!$A$1:$W$352,12,FALSE)/100))</f>
        <v>0.09</v>
      </c>
      <c r="Y215" s="35">
        <f>IF(VLOOKUP(D215,'Antipsychotic Meds'!$A$1:$W$352,14,FALSE) = "*","*",IF(VLOOKUP(D215,'Antipsychotic Meds'!$A$1:$W$352,14,FALSE) = "---","---", VLOOKUP(D215,'Antipsychotic Meds'!$A$1:$W$352,14,FALSE)/100))</f>
        <v>5.7692300000000002E-2</v>
      </c>
      <c r="Z215" s="35">
        <f>IF(VLOOKUP(D215,'Antipsychotic Meds'!$A$1:$W$352,16,FALSE) = "*","*",IF(VLOOKUP(D215,'Antipsychotic Meds'!$A$1:$W$352,16,FALSE) = "---","---", VLOOKUP(D215,'Antipsychotic Meds'!$A$1:$W$352,16,FALSE)/100))</f>
        <v>0.04</v>
      </c>
      <c r="AA215" s="35">
        <f t="shared" si="106"/>
        <v>6.4964300000000003E-2</v>
      </c>
      <c r="AB215" s="49" t="str">
        <f t="shared" si="107"/>
        <v>Y</v>
      </c>
      <c r="AC215" s="35">
        <f>IF(VLOOKUP(D215,'Pressure Ulcers'!$A$1:$W$352,10,FALSE) = "*","*",IF(VLOOKUP(D215,'Pressure Ulcers'!$A$1:$W$352,10,FALSE) = "---","---", VLOOKUP(D215,'Pressure Ulcers'!$A$1:$W$352,10,FALSE)/100))</f>
        <v>0.1184211</v>
      </c>
      <c r="AD215" s="35">
        <f>IF(VLOOKUP(D215,'Pressure Ulcers'!$A$1:$W$352,12,FALSE) = "*","*",IF(VLOOKUP(D215,'Pressure Ulcers'!$A$1:$W$352,12,FALSE) = "---","---", VLOOKUP(D215,'Pressure Ulcers'!$A$1:$W$352,12,FALSE)/100))</f>
        <v>8.4337300000000004E-2</v>
      </c>
      <c r="AE215" s="35">
        <f>IF(VLOOKUP(D215,'Pressure Ulcers'!$A$1:$W$352,14,FALSE) = "*","*",IF(VLOOKUP(D215,'Pressure Ulcers'!$A$1:$W$352,14,FALSE) = "---","---", VLOOKUP(D215,'Pressure Ulcers'!$A$1:$W$352,14,FALSE)/100))</f>
        <v>9.0909099999999993E-2</v>
      </c>
      <c r="AF215" s="35">
        <f>IF(VLOOKUP(D215,'Pressure Ulcers'!$A$1:$W$352,16,FALSE) = "*","*",IF(VLOOKUP(D215,'Pressure Ulcers'!$A$1:$W$352,16,FALSE) = "---","---", VLOOKUP(D215,'Pressure Ulcers'!$A$1:$W$352,16,FALSE)/100))</f>
        <v>4.5454499999999995E-2</v>
      </c>
      <c r="AG215" s="35">
        <f t="shared" si="108"/>
        <v>8.4780499999999995E-2</v>
      </c>
      <c r="AH215" s="49" t="str">
        <f t="shared" si="109"/>
        <v>N</v>
      </c>
      <c r="AI215" s="35">
        <f>IF(VLOOKUP(D215,Influenza!$A$1:$W$352,10,FALSE) = "*","*",IF(VLOOKUP(D215,Influenza!$A$1:$W$352,10,FALSE) = "---","---", VLOOKUP(D215,Influenza!$A$1:$W$352,10,FALSE)/100))</f>
        <v>0.99173553999999997</v>
      </c>
      <c r="AJ215" s="35">
        <f>IF(VLOOKUP(D215,Influenza!$A$1:$W$352,12,FALSE) = "*","*",IF(VLOOKUP(D215,Influenza!$A$1:$W$352,12,FALSE) = "---","---", VLOOKUP(D215,Influenza!$A$1:$W$352,12,FALSE)/100))</f>
        <v>0.99173553999999997</v>
      </c>
      <c r="AK215" s="35">
        <f>IF(VLOOKUP(D215,Influenza!$A$1:$W$352,14,FALSE) = "*","*",IF(VLOOKUP(D215,Influenza!$A$1:$W$352,14,FALSE) = "---","---", VLOOKUP(D215,Influenza!$A$1:$W$352,14,FALSE)/100))</f>
        <v>0.98319327999999995</v>
      </c>
      <c r="AL215" s="35">
        <f>IF(VLOOKUP(D215,Influenza!$A$1:$W$352,16,FALSE) = "*","*",IF(VLOOKUP(D215,Influenza!$A$1:$W$352,16,FALSE) = "---","---", VLOOKUP(D215,Influenza!$A$1:$W$352,16,FALSE)/100))</f>
        <v>0.98319327999999995</v>
      </c>
      <c r="AM215" s="35">
        <f t="shared" si="110"/>
        <v>0.98746440999999996</v>
      </c>
      <c r="AN215" s="49" t="str">
        <f t="shared" si="111"/>
        <v>Y</v>
      </c>
      <c r="AO215" s="35">
        <f>IF(VLOOKUP(D215,'hospitalizations per 1000'!$A$1:$Q$352,10,FALSE) = "*","*",IF(VLOOKUP(D215,'hospitalizations per 1000'!$A$1:$Q$352,10,FALSE) = "---","---", VLOOKUP(D215,'hospitalizations per 1000'!$A$1:$Q$352,10,FALSE)/100))</f>
        <v>1.529813E-2</v>
      </c>
      <c r="AP215" s="43" t="str">
        <f t="shared" si="115"/>
        <v>N</v>
      </c>
      <c r="AQ215" s="50" t="s">
        <v>1570</v>
      </c>
      <c r="AR215" s="50">
        <v>0.80500000000000005</v>
      </c>
      <c r="AS215" s="49" t="str">
        <f t="shared" si="114"/>
        <v>Y</v>
      </c>
      <c r="AT215" s="97">
        <f t="shared" ref="AT215:AT223" si="116">COUNTIF($P215:$AS215,"=Y")</f>
        <v>4</v>
      </c>
    </row>
    <row r="216" spans="1:46" s="39" customFormat="1" ht="28.8" x14ac:dyDescent="0.3">
      <c r="A216" s="19">
        <f t="shared" si="101"/>
        <v>211</v>
      </c>
      <c r="B216" s="52" t="s">
        <v>455</v>
      </c>
      <c r="C216" s="51"/>
      <c r="D216" s="56">
        <v>315056</v>
      </c>
      <c r="E216" s="59" t="s">
        <v>208</v>
      </c>
      <c r="F216" s="54" t="s">
        <v>1557</v>
      </c>
      <c r="G216" s="54" t="e">
        <f>IF(COUNTIF(#REF!,"SFF Candidate")&gt;=1,"Y",
IF(COUNTIF(#REF!,"SFF")&gt;=1,"Y","N"))</f>
        <v>#REF!</v>
      </c>
      <c r="H216" s="48" t="e">
        <f>IF(OR(#REF!=1,#REF!= 1,#REF!=
1,#REF!= 1,#REF!=
1,#REF!= 1,#REF!=
1,#REF!= 1,#REF!=
1,#REF!= 1,#REF!=
1,#REF!= 1),"Y","N")</f>
        <v>#REF!</v>
      </c>
      <c r="I216" s="48" t="s">
        <v>662</v>
      </c>
      <c r="J216" s="54" t="s">
        <v>1570</v>
      </c>
      <c r="K216" s="35">
        <f>IF(VLOOKUP(D216,'Physically Restrained'!$A$1:$W$352,10,FALSE) = "*","*",IF(VLOOKUP(D216,'Physically Restrained'!$A$1:$W$352,10,FALSE) = "---","---", VLOOKUP(D216,'Physically Restrained'!$A$1:$W$352,10,FALSE)/100))</f>
        <v>0</v>
      </c>
      <c r="L216" s="35">
        <f>IF(VLOOKUP(D216,'Physically Restrained'!$A$1:$W$352,12,FALSE) = "*","*",IF(VLOOKUP(D216,'Physically Restrained'!$A$1:$W$352,12,FALSE) = "---","---", VLOOKUP(D216,'Physically Restrained'!$A$1:$W$352,12,FALSE)/100))</f>
        <v>0</v>
      </c>
      <c r="M216" s="35">
        <f>IF(VLOOKUP(D216,'Physically Restrained'!$A$1:$W$352,14,FALSE) = "*","*",IF(VLOOKUP(D216,'Physically Restrained'!$A$1:$W$352,14,FALSE) = "---","---", VLOOKUP(D216,'Physically Restrained'!$A$1:$W$352,14,FALSE)/100))</f>
        <v>0</v>
      </c>
      <c r="N216" s="35">
        <f>IF(VLOOKUP(D216,'Physically Restrained'!$A$1:$W$352,16,FALSE) = "*","*",IF(VLOOKUP(D216,'Physically Restrained'!$A$1:$W$352,16,FALSE) = "---","---", VLOOKUP(D216,'Physically Restrained'!$A$1:$W$352,16,FALSE)/100))</f>
        <v>0</v>
      </c>
      <c r="O216" s="35">
        <f t="shared" si="102"/>
        <v>0</v>
      </c>
      <c r="P216" s="49" t="str">
        <f t="shared" si="103"/>
        <v>Y</v>
      </c>
      <c r="Q216" s="35">
        <f>IF(VLOOKUP(D216,'Falls with Major Injuries'!$A$1:$W$352,10,FALSE) = "*","*",IF(VLOOKUP(D216,'Falls with Major Injuries'!$A$1:$W$352,10,FALSE) = "---","---", VLOOKUP(D216,'Falls with Major Injuries'!$A$1:$W$352,10,FALSE)/100))</f>
        <v>3.5714299999999997E-2</v>
      </c>
      <c r="R216" s="35">
        <f>IF(VLOOKUP(D216,'Falls with Major Injuries'!$A$1:$W$352,12,FALSE) = "*","*",IF(VLOOKUP(D216,'Falls with Major Injuries'!$A$1:$W$352,12,FALSE) = "---","---", VLOOKUP(D216,'Falls with Major Injuries'!$A$1:$W$352,12,FALSE)/100))</f>
        <v>1.85185E-2</v>
      </c>
      <c r="S216" s="35">
        <f>IF(VLOOKUP(D216,'Falls with Major Injuries'!$A$1:$W$352,14,FALSE) = "*","*",IF(VLOOKUP(D216,'Falls with Major Injuries'!$A$1:$W$352,14,FALSE) = "---","---", VLOOKUP(D216,'Falls with Major Injuries'!$A$1:$W$352,14,FALSE)/100))</f>
        <v>0</v>
      </c>
      <c r="T216" s="35">
        <f>IF(VLOOKUP(D216,'Falls with Major Injuries'!$A$1:$W$352,16,FALSE) = "*","*",IF(VLOOKUP(D216,'Falls with Major Injuries'!$A$1:$W$352,16,FALSE) = "---","---", VLOOKUP(D216,'Falls with Major Injuries'!$A$1:$W$352,16,FALSE)/100))</f>
        <v>0</v>
      </c>
      <c r="U216" s="35">
        <f t="shared" si="104"/>
        <v>1.3558199999999999E-2</v>
      </c>
      <c r="V216" s="49" t="str">
        <f t="shared" si="105"/>
        <v>Y</v>
      </c>
      <c r="W216" s="35">
        <f>IF(VLOOKUP(D216,'Antipsychotic Meds'!$A$1:$W$352,10,FALSE) = "*","*",IF(VLOOKUP(D216,'Antipsychotic Meds'!$A$1:$W$352,10,FALSE) = "---","---", VLOOKUP(D216,'Antipsychotic Meds'!$A$1:$W$352,10,FALSE)/100))</f>
        <v>0</v>
      </c>
      <c r="X216" s="35">
        <f>IF(VLOOKUP(D216,'Antipsychotic Meds'!$A$1:$W$352,12,FALSE) = "*","*",IF(VLOOKUP(D216,'Antipsychotic Meds'!$A$1:$W$352,12,FALSE) = "---","---", VLOOKUP(D216,'Antipsychotic Meds'!$A$1:$W$352,12,FALSE)/100))</f>
        <v>0</v>
      </c>
      <c r="Y216" s="35">
        <f>IF(VLOOKUP(D216,'Antipsychotic Meds'!$A$1:$W$352,14,FALSE) = "*","*",IF(VLOOKUP(D216,'Antipsychotic Meds'!$A$1:$W$352,14,FALSE) = "---","---", VLOOKUP(D216,'Antipsychotic Meds'!$A$1:$W$352,14,FALSE)/100))</f>
        <v>0</v>
      </c>
      <c r="Z216" s="35">
        <f>IF(VLOOKUP(D216,'Antipsychotic Meds'!$A$1:$W$352,16,FALSE) = "*","*",IF(VLOOKUP(D216,'Antipsychotic Meds'!$A$1:$W$352,16,FALSE) = "---","---", VLOOKUP(D216,'Antipsychotic Meds'!$A$1:$W$352,16,FALSE)/100))</f>
        <v>1.9230799999999999E-2</v>
      </c>
      <c r="AA216" s="35">
        <f t="shared" si="106"/>
        <v>4.8076999999999998E-3</v>
      </c>
      <c r="AB216" s="49" t="str">
        <f t="shared" si="107"/>
        <v>Y</v>
      </c>
      <c r="AC216" s="35">
        <f>IF(VLOOKUP(D216,'Pressure Ulcers'!$A$1:$W$352,10,FALSE) = "*","*",IF(VLOOKUP(D216,'Pressure Ulcers'!$A$1:$W$352,10,FALSE) = "---","---", VLOOKUP(D216,'Pressure Ulcers'!$A$1:$W$352,10,FALSE)/100))</f>
        <v>7.407409999999999E-2</v>
      </c>
      <c r="AD216" s="35">
        <f>IF(VLOOKUP(D216,'Pressure Ulcers'!$A$1:$W$352,12,FALSE) = "*","*",IF(VLOOKUP(D216,'Pressure Ulcers'!$A$1:$W$352,12,FALSE) = "---","---", VLOOKUP(D216,'Pressure Ulcers'!$A$1:$W$352,12,FALSE)/100))</f>
        <v>0.2</v>
      </c>
      <c r="AE216" s="35" t="str">
        <f>IF(VLOOKUP(D216,'Pressure Ulcers'!$A$1:$W$352,14,FALSE) = "*","*",IF(VLOOKUP(D216,'Pressure Ulcers'!$A$1:$W$352,14,FALSE) = "---","---", VLOOKUP(D216,'Pressure Ulcers'!$A$1:$W$352,14,FALSE)/100))</f>
        <v>*</v>
      </c>
      <c r="AF216" s="35">
        <f>IF(VLOOKUP(D216,'Pressure Ulcers'!$A$1:$W$352,16,FALSE) = "*","*",IF(VLOOKUP(D216,'Pressure Ulcers'!$A$1:$W$352,16,FALSE) = "---","---", VLOOKUP(D216,'Pressure Ulcers'!$A$1:$W$352,16,FALSE)/100))</f>
        <v>4.1666700000000001E-2</v>
      </c>
      <c r="AG216" s="35">
        <f t="shared" si="108"/>
        <v>0.10524693333333333</v>
      </c>
      <c r="AH216" s="49" t="str">
        <f t="shared" si="109"/>
        <v>N</v>
      </c>
      <c r="AI216" s="35">
        <f>IF(VLOOKUP(D216,Influenza!$A$1:$W$352,10,FALSE) = "*","*",IF(VLOOKUP(D216,Influenza!$A$1:$W$352,10,FALSE) = "---","---", VLOOKUP(D216,Influenza!$A$1:$W$352,10,FALSE)/100))</f>
        <v>0.95890410999999998</v>
      </c>
      <c r="AJ216" s="35">
        <f>IF(VLOOKUP(D216,Influenza!$A$1:$W$352,12,FALSE) = "*","*",IF(VLOOKUP(D216,Influenza!$A$1:$W$352,12,FALSE) = "---","---", VLOOKUP(D216,Influenza!$A$1:$W$352,12,FALSE)/100))</f>
        <v>0.95890410999999998</v>
      </c>
      <c r="AK216" s="35">
        <f>IF(VLOOKUP(D216,Influenza!$A$1:$W$352,14,FALSE) = "*","*",IF(VLOOKUP(D216,Influenza!$A$1:$W$352,14,FALSE) = "---","---", VLOOKUP(D216,Influenza!$A$1:$W$352,14,FALSE)/100))</f>
        <v>0.98214286000000006</v>
      </c>
      <c r="AL216" s="35">
        <f>IF(VLOOKUP(D216,Influenza!$A$1:$W$352,16,FALSE) = "*","*",IF(VLOOKUP(D216,Influenza!$A$1:$W$352,16,FALSE) = "---","---", VLOOKUP(D216,Influenza!$A$1:$W$352,16,FALSE)/100))</f>
        <v>0.98214286000000006</v>
      </c>
      <c r="AM216" s="35">
        <f t="shared" si="110"/>
        <v>0.97052348500000007</v>
      </c>
      <c r="AN216" s="49" t="str">
        <f t="shared" si="111"/>
        <v>Y</v>
      </c>
      <c r="AO216" s="35">
        <f>IF(VLOOKUP(D216,'hospitalizations per 1000'!$A$1:$Q$352,10,FALSE) = "*","*",IF(VLOOKUP(D216,'hospitalizations per 1000'!$A$1:$Q$352,10,FALSE) = "---","---", VLOOKUP(D216,'hospitalizations per 1000'!$A$1:$Q$352,10,FALSE)/100))</f>
        <v>1.7816620000000002E-2</v>
      </c>
      <c r="AP216" s="43" t="str">
        <f t="shared" si="115"/>
        <v>N</v>
      </c>
      <c r="AQ216" s="50" t="s">
        <v>1570</v>
      </c>
      <c r="AR216" s="50">
        <v>0.82499999999999996</v>
      </c>
      <c r="AS216" s="49" t="str">
        <f t="shared" si="114"/>
        <v>Y</v>
      </c>
      <c r="AT216" s="97">
        <f t="shared" si="116"/>
        <v>5</v>
      </c>
    </row>
    <row r="217" spans="1:46" x14ac:dyDescent="0.3">
      <c r="A217" s="19">
        <f t="shared" ref="A217:A248" si="117">ROW()-5</f>
        <v>212</v>
      </c>
      <c r="B217" s="52" t="s">
        <v>456</v>
      </c>
      <c r="C217" s="51"/>
      <c r="D217" s="56">
        <v>315473</v>
      </c>
      <c r="E217" s="59" t="s">
        <v>78</v>
      </c>
      <c r="F217" s="54" t="s">
        <v>1557</v>
      </c>
      <c r="G217" s="54" t="e">
        <f>IF(COUNTIF(#REF!,"SFF Candidate")&gt;=1,"Y",
IF(COUNTIF(#REF!,"SFF")&gt;=1,"Y","N"))</f>
        <v>#REF!</v>
      </c>
      <c r="H217" s="48" t="e">
        <f>IF(OR(#REF!=1,#REF!= 1,#REF!=
1,#REF!= 1,#REF!=
1,#REF!= 1,#REF!=
1,#REF!= 1,#REF!=
1,#REF!= 1,#REF!=
1,#REF!= 1),"Y","N")</f>
        <v>#REF!</v>
      </c>
      <c r="I217" s="48" t="s">
        <v>662</v>
      </c>
      <c r="J217" s="54" t="s">
        <v>1570</v>
      </c>
      <c r="K217" s="35">
        <f>IF(VLOOKUP(D217,'Physically Restrained'!$A$1:$W$352,10,FALSE) = "*","*",IF(VLOOKUP(D217,'Physically Restrained'!$A$1:$W$352,10,FALSE) = "---","---", VLOOKUP(D217,'Physically Restrained'!$A$1:$W$352,10,FALSE)/100))</f>
        <v>0</v>
      </c>
      <c r="L217" s="35">
        <f>IF(VLOOKUP(D217,'Physically Restrained'!$A$1:$W$352,12,FALSE) = "*","*",IF(VLOOKUP(D217,'Physically Restrained'!$A$1:$W$352,12,FALSE) = "---","---", VLOOKUP(D217,'Physically Restrained'!$A$1:$W$352,12,FALSE)/100))</f>
        <v>0</v>
      </c>
      <c r="M217" s="35">
        <f>IF(VLOOKUP(D217,'Physically Restrained'!$A$1:$W$352,14,FALSE) = "*","*",IF(VLOOKUP(D217,'Physically Restrained'!$A$1:$W$352,14,FALSE) = "---","---", VLOOKUP(D217,'Physically Restrained'!$A$1:$W$352,14,FALSE)/100))</f>
        <v>0</v>
      </c>
      <c r="N217" s="35">
        <f>IF(VLOOKUP(D217,'Physically Restrained'!$A$1:$W$352,16,FALSE) = "*","*",IF(VLOOKUP(D217,'Physically Restrained'!$A$1:$W$352,16,FALSE) = "---","---", VLOOKUP(D217,'Physically Restrained'!$A$1:$W$352,16,FALSE)/100))</f>
        <v>0</v>
      </c>
      <c r="O217" s="35">
        <f t="shared" ref="O217:O248" si="118">IF(COUNTIF(K217:N217,"---")&gt;=1,"---",IF(COUNTIF(K217:N217,"*")=4,"*",AVERAGE(K217:N217)))</f>
        <v>0</v>
      </c>
      <c r="P217" s="49" t="str">
        <f t="shared" ref="P217:P248" si="119">IF(O217="*","*",IF(O217="---","---",IF(O217&lt;O$1,"Y","N")))</f>
        <v>Y</v>
      </c>
      <c r="Q217" s="35">
        <f>IF(VLOOKUP(D217,'Falls with Major Injuries'!$A$1:$W$352,10,FALSE) = "*","*",IF(VLOOKUP(D217,'Falls with Major Injuries'!$A$1:$W$352,10,FALSE) = "---","---", VLOOKUP(D217,'Falls with Major Injuries'!$A$1:$W$352,10,FALSE)/100))</f>
        <v>8.6956500000000006E-2</v>
      </c>
      <c r="R217" s="35">
        <f>IF(VLOOKUP(D217,'Falls with Major Injuries'!$A$1:$W$352,12,FALSE) = "*","*",IF(VLOOKUP(D217,'Falls with Major Injuries'!$A$1:$W$352,12,FALSE) = "---","---", VLOOKUP(D217,'Falls with Major Injuries'!$A$1:$W$352,12,FALSE)/100))</f>
        <v>4.3478299999999998E-2</v>
      </c>
      <c r="S217" s="35">
        <f>IF(VLOOKUP(D217,'Falls with Major Injuries'!$A$1:$W$352,14,FALSE) = "*","*",IF(VLOOKUP(D217,'Falls with Major Injuries'!$A$1:$W$352,14,FALSE) = "---","---", VLOOKUP(D217,'Falls with Major Injuries'!$A$1:$W$352,14,FALSE)/100))</f>
        <v>2.5640999999999997E-2</v>
      </c>
      <c r="T217" s="35">
        <f>IF(VLOOKUP(D217,'Falls with Major Injuries'!$A$1:$W$352,16,FALSE) = "*","*",IF(VLOOKUP(D217,'Falls with Major Injuries'!$A$1:$W$352,16,FALSE) = "---","---", VLOOKUP(D217,'Falls with Major Injuries'!$A$1:$W$352,16,FALSE)/100))</f>
        <v>4.1666700000000001E-2</v>
      </c>
      <c r="U217" s="35">
        <f t="shared" ref="U217:U248" si="120">IF(COUNTIF(Q217:T217,"---")&gt;=1,"---",IF(COUNTIF(Q217:T217,"*")=4,"*",AVERAGE(Q217:T217)))</f>
        <v>4.9435625000000004E-2</v>
      </c>
      <c r="V217" s="49" t="str">
        <f t="shared" ref="V217:V248" si="121">IF(U217="*","*",IF(U217="---","---",IF(U217&lt;U$1,"Y","N")))</f>
        <v>N</v>
      </c>
      <c r="W217" s="35">
        <f>IF(VLOOKUP(D217,'Antipsychotic Meds'!$A$1:$W$352,10,FALSE) = "*","*",IF(VLOOKUP(D217,'Antipsychotic Meds'!$A$1:$W$352,10,FALSE) = "---","---", VLOOKUP(D217,'Antipsychotic Meds'!$A$1:$W$352,10,FALSE)/100))</f>
        <v>0.1909091</v>
      </c>
      <c r="X217" s="35">
        <f>IF(VLOOKUP(D217,'Antipsychotic Meds'!$A$1:$W$352,12,FALSE) = "*","*",IF(VLOOKUP(D217,'Antipsychotic Meds'!$A$1:$W$352,12,FALSE) = "---","---", VLOOKUP(D217,'Antipsychotic Meds'!$A$1:$W$352,12,FALSE)/100))</f>
        <v>0.14545450000000001</v>
      </c>
      <c r="Y217" s="35">
        <f>IF(VLOOKUP(D217,'Antipsychotic Meds'!$A$1:$W$352,14,FALSE) = "*","*",IF(VLOOKUP(D217,'Antipsychotic Meds'!$A$1:$W$352,14,FALSE) = "---","---", VLOOKUP(D217,'Antipsychotic Meds'!$A$1:$W$352,14,FALSE)/100))</f>
        <v>0.1517857</v>
      </c>
      <c r="Z217" s="35">
        <f>IF(VLOOKUP(D217,'Antipsychotic Meds'!$A$1:$W$352,16,FALSE) = "*","*",IF(VLOOKUP(D217,'Antipsychotic Meds'!$A$1:$W$352,16,FALSE) = "---","---", VLOOKUP(D217,'Antipsychotic Meds'!$A$1:$W$352,16,FALSE)/100))</f>
        <v>0.1578947</v>
      </c>
      <c r="AA217" s="35">
        <f t="shared" ref="AA217:AA248" si="122">IF(COUNTIF(W217:Z217,"---")&gt;=1,"---",IF(COUNTIF(W217:Z217,"*")=4,"*",AVERAGE(W217:Z217)))</f>
        <v>0.16151100000000002</v>
      </c>
      <c r="AB217" s="49" t="str">
        <f t="shared" ref="AB217:AB248" si="123">IF(AA217="*","*",IF(AA217="---","---",IF(AA217&lt;AA$1,"Y","N")))</f>
        <v>N</v>
      </c>
      <c r="AC217" s="35">
        <f>IF(VLOOKUP(D217,'Pressure Ulcers'!$A$1:$W$352,10,FALSE) = "*","*",IF(VLOOKUP(D217,'Pressure Ulcers'!$A$1:$W$352,10,FALSE) = "---","---", VLOOKUP(D217,'Pressure Ulcers'!$A$1:$W$352,10,FALSE)/100))</f>
        <v>7.8651700000000005E-2</v>
      </c>
      <c r="AD217" s="35">
        <f>IF(VLOOKUP(D217,'Pressure Ulcers'!$A$1:$W$352,12,FALSE) = "*","*",IF(VLOOKUP(D217,'Pressure Ulcers'!$A$1:$W$352,12,FALSE) = "---","---", VLOOKUP(D217,'Pressure Ulcers'!$A$1:$W$352,12,FALSE)/100))</f>
        <v>0.1162791</v>
      </c>
      <c r="AE217" s="35">
        <f>IF(VLOOKUP(D217,'Pressure Ulcers'!$A$1:$W$352,14,FALSE) = "*","*",IF(VLOOKUP(D217,'Pressure Ulcers'!$A$1:$W$352,14,FALSE) = "---","---", VLOOKUP(D217,'Pressure Ulcers'!$A$1:$W$352,14,FALSE)/100))</f>
        <v>5.5555599999999997E-2</v>
      </c>
      <c r="AF217" s="35">
        <f>IF(VLOOKUP(D217,'Pressure Ulcers'!$A$1:$W$352,16,FALSE) = "*","*",IF(VLOOKUP(D217,'Pressure Ulcers'!$A$1:$W$352,16,FALSE) = "---","---", VLOOKUP(D217,'Pressure Ulcers'!$A$1:$W$352,16,FALSE)/100))</f>
        <v>7.6923099999999994E-2</v>
      </c>
      <c r="AG217" s="35">
        <f t="shared" ref="AG217:AG248" si="124">IF(COUNTIF(AC217:AF217,"---")&gt;=1,"---",IF(COUNTIF(AC217:AF217,"*")=4,"*",AVERAGE(AC217:AF217)))</f>
        <v>8.1852375000000005E-2</v>
      </c>
      <c r="AH217" s="49" t="str">
        <f t="shared" ref="AH217:AH248" si="125">IF(AG217="*","*",IF(AG217="---","---",IF(AG217&lt;AG$1,"Y","N")))</f>
        <v>N</v>
      </c>
      <c r="AI217" s="35">
        <f>IF(VLOOKUP(D217,Influenza!$A$1:$W$352,10,FALSE) = "*","*",IF(VLOOKUP(D217,Influenza!$A$1:$W$352,10,FALSE) = "---","---", VLOOKUP(D217,Influenza!$A$1:$W$352,10,FALSE)/100))</f>
        <v>0.99099098999999991</v>
      </c>
      <c r="AJ217" s="35">
        <f>IF(VLOOKUP(D217,Influenza!$A$1:$W$352,12,FALSE) = "*","*",IF(VLOOKUP(D217,Influenza!$A$1:$W$352,12,FALSE) = "---","---", VLOOKUP(D217,Influenza!$A$1:$W$352,12,FALSE)/100))</f>
        <v>0.99099098999999991</v>
      </c>
      <c r="AK217" s="35">
        <f>IF(VLOOKUP(D217,Influenza!$A$1:$W$352,14,FALSE) = "*","*",IF(VLOOKUP(D217,Influenza!$A$1:$W$352,14,FALSE) = "---","---", VLOOKUP(D217,Influenza!$A$1:$W$352,14,FALSE)/100))</f>
        <v>0.98387097000000001</v>
      </c>
      <c r="AL217" s="35">
        <f>IF(VLOOKUP(D217,Influenza!$A$1:$W$352,16,FALSE) = "*","*",IF(VLOOKUP(D217,Influenza!$A$1:$W$352,16,FALSE) = "---","---", VLOOKUP(D217,Influenza!$A$1:$W$352,16,FALSE)/100))</f>
        <v>0.98387097000000001</v>
      </c>
      <c r="AM217" s="35">
        <f t="shared" ref="AM217:AM248" si="126">IF(COUNTIF(AI217:AL217,"---")&gt;=1,"---",IF(COUNTIF(AI217:AL217,"*")=4,"*",AVERAGE(AI217:AL217)))</f>
        <v>0.98743097999999996</v>
      </c>
      <c r="AN217" s="49" t="str">
        <f t="shared" ref="AN217:AN248" si="127">IF(AM217="*","*",IF(AM217="---","---",IF(AM217&gt;AM$1,"Y","N")))</f>
        <v>Y</v>
      </c>
      <c r="AO217" s="35">
        <f>IF(VLOOKUP(D217,'hospitalizations per 1000'!$A$1:$Q$352,10,FALSE) = "*","*",IF(VLOOKUP(D217,'hospitalizations per 1000'!$A$1:$Q$352,10,FALSE) = "---","---", VLOOKUP(D217,'hospitalizations per 1000'!$A$1:$Q$352,10,FALSE)/100))</f>
        <v>2.0712689999999999E-2</v>
      </c>
      <c r="AP217" s="43" t="str">
        <f t="shared" si="115"/>
        <v>N</v>
      </c>
      <c r="AQ217" s="50" t="s">
        <v>1570</v>
      </c>
      <c r="AR217" s="50">
        <v>0.83499999999999996</v>
      </c>
      <c r="AS217" s="49" t="str">
        <f t="shared" si="114"/>
        <v>Y</v>
      </c>
      <c r="AT217" s="97">
        <f t="shared" si="116"/>
        <v>3</v>
      </c>
    </row>
    <row r="218" spans="1:46" x14ac:dyDescent="0.3">
      <c r="A218" s="19">
        <f t="shared" si="117"/>
        <v>213</v>
      </c>
      <c r="B218" s="52" t="s">
        <v>457</v>
      </c>
      <c r="C218" s="51"/>
      <c r="D218" s="56">
        <v>315528</v>
      </c>
      <c r="E218" s="59" t="s">
        <v>198</v>
      </c>
      <c r="F218" s="54" t="s">
        <v>1557</v>
      </c>
      <c r="G218" s="54" t="e">
        <f>IF(COUNTIF(#REF!,"SFF Candidate")&gt;=1,"Y",
IF(COUNTIF(#REF!,"SFF")&gt;=1,"Y","N"))</f>
        <v>#REF!</v>
      </c>
      <c r="H218" s="48" t="e">
        <f>IF(OR(#REF!=1,#REF!= 1,#REF!=
1,#REF!= 1,#REF!=
1,#REF!= 1,#REF!=
1,#REF!= 1,#REF!=
1,#REF!= 1,#REF!=
1,#REF!= 1),"Y","N")</f>
        <v>#REF!</v>
      </c>
      <c r="I218" s="48" t="s">
        <v>662</v>
      </c>
      <c r="J218" s="54" t="s">
        <v>1570</v>
      </c>
      <c r="K218" s="35">
        <f>IF(VLOOKUP(D218,'Physically Restrained'!$A$1:$W$352,10,FALSE) = "*","*",IF(VLOOKUP(D218,'Physically Restrained'!$A$1:$W$352,10,FALSE) = "---","---", VLOOKUP(D218,'Physically Restrained'!$A$1:$W$352,10,FALSE)/100))</f>
        <v>0</v>
      </c>
      <c r="L218" s="35">
        <f>IF(VLOOKUP(D218,'Physically Restrained'!$A$1:$W$352,12,FALSE) = "*","*",IF(VLOOKUP(D218,'Physically Restrained'!$A$1:$W$352,12,FALSE) = "---","---", VLOOKUP(D218,'Physically Restrained'!$A$1:$W$352,12,FALSE)/100))</f>
        <v>0</v>
      </c>
      <c r="M218" s="35">
        <f>IF(VLOOKUP(D218,'Physically Restrained'!$A$1:$W$352,14,FALSE) = "*","*",IF(VLOOKUP(D218,'Physically Restrained'!$A$1:$W$352,14,FALSE) = "---","---", VLOOKUP(D218,'Physically Restrained'!$A$1:$W$352,14,FALSE)/100))</f>
        <v>0</v>
      </c>
      <c r="N218" s="35">
        <f>IF(VLOOKUP(D218,'Physically Restrained'!$A$1:$W$352,16,FALSE) = "*","*",IF(VLOOKUP(D218,'Physically Restrained'!$A$1:$W$352,16,FALSE) = "---","---", VLOOKUP(D218,'Physically Restrained'!$A$1:$W$352,16,FALSE)/100))</f>
        <v>0</v>
      </c>
      <c r="O218" s="35">
        <f t="shared" si="118"/>
        <v>0</v>
      </c>
      <c r="P218" s="49" t="str">
        <f t="shared" si="119"/>
        <v>Y</v>
      </c>
      <c r="Q218" s="35">
        <f>IF(VLOOKUP(D218,'Falls with Major Injuries'!$A$1:$W$352,10,FALSE) = "*","*",IF(VLOOKUP(D218,'Falls with Major Injuries'!$A$1:$W$352,10,FALSE) = "---","---", VLOOKUP(D218,'Falls with Major Injuries'!$A$1:$W$352,10,FALSE)/100))</f>
        <v>3.5294100000000002E-2</v>
      </c>
      <c r="R218" s="35">
        <f>IF(VLOOKUP(D218,'Falls with Major Injuries'!$A$1:$W$352,12,FALSE) = "*","*",IF(VLOOKUP(D218,'Falls with Major Injuries'!$A$1:$W$352,12,FALSE) = "---","---", VLOOKUP(D218,'Falls with Major Injuries'!$A$1:$W$352,12,FALSE)/100))</f>
        <v>6.5217400000000009E-2</v>
      </c>
      <c r="S218" s="35">
        <f>IF(VLOOKUP(D218,'Falls with Major Injuries'!$A$1:$W$352,14,FALSE) = "*","*",IF(VLOOKUP(D218,'Falls with Major Injuries'!$A$1:$W$352,14,FALSE) = "---","---", VLOOKUP(D218,'Falls with Major Injuries'!$A$1:$W$352,14,FALSE)/100))</f>
        <v>8.6021500000000001E-2</v>
      </c>
      <c r="T218" s="35">
        <f>IF(VLOOKUP(D218,'Falls with Major Injuries'!$A$1:$W$352,16,FALSE) = "*","*",IF(VLOOKUP(D218,'Falls with Major Injuries'!$A$1:$W$352,16,FALSE) = "---","---", VLOOKUP(D218,'Falls with Major Injuries'!$A$1:$W$352,16,FALSE)/100))</f>
        <v>6.4516099999999993E-2</v>
      </c>
      <c r="U218" s="35">
        <f t="shared" si="120"/>
        <v>6.2762275000000006E-2</v>
      </c>
      <c r="V218" s="49" t="str">
        <f t="shared" si="121"/>
        <v>N</v>
      </c>
      <c r="W218" s="35">
        <f>IF(VLOOKUP(D218,'Antipsychotic Meds'!$A$1:$W$352,10,FALSE) = "*","*",IF(VLOOKUP(D218,'Antipsychotic Meds'!$A$1:$W$352,10,FALSE) = "---","---", VLOOKUP(D218,'Antipsychotic Meds'!$A$1:$W$352,10,FALSE)/100))</f>
        <v>8.9743600000000007E-2</v>
      </c>
      <c r="X218" s="35">
        <f>IF(VLOOKUP(D218,'Antipsychotic Meds'!$A$1:$W$352,12,FALSE) = "*","*",IF(VLOOKUP(D218,'Antipsychotic Meds'!$A$1:$W$352,12,FALSE) = "---","---", VLOOKUP(D218,'Antipsychotic Meds'!$A$1:$W$352,12,FALSE)/100))</f>
        <v>7.2289199999999998E-2</v>
      </c>
      <c r="Y218" s="35">
        <f>IF(VLOOKUP(D218,'Antipsychotic Meds'!$A$1:$W$352,14,FALSE) = "*","*",IF(VLOOKUP(D218,'Antipsychotic Meds'!$A$1:$W$352,14,FALSE) = "---","---", VLOOKUP(D218,'Antipsychotic Meds'!$A$1:$W$352,14,FALSE)/100))</f>
        <v>5.7471300000000003E-2</v>
      </c>
      <c r="Z218" s="35">
        <f>IF(VLOOKUP(D218,'Antipsychotic Meds'!$A$1:$W$352,16,FALSE) = "*","*",IF(VLOOKUP(D218,'Antipsychotic Meds'!$A$1:$W$352,16,FALSE) = "---","---", VLOOKUP(D218,'Antipsychotic Meds'!$A$1:$W$352,16,FALSE)/100))</f>
        <v>8.1395300000000004E-2</v>
      </c>
      <c r="AA218" s="35">
        <f t="shared" si="122"/>
        <v>7.522485000000001E-2</v>
      </c>
      <c r="AB218" s="49" t="str">
        <f t="shared" si="123"/>
        <v>Y</v>
      </c>
      <c r="AC218" s="35">
        <f>IF(VLOOKUP(D218,'Pressure Ulcers'!$A$1:$W$352,10,FALSE) = "*","*",IF(VLOOKUP(D218,'Pressure Ulcers'!$A$1:$W$352,10,FALSE) = "---","---", VLOOKUP(D218,'Pressure Ulcers'!$A$1:$W$352,10,FALSE)/100))</f>
        <v>5.5555599999999997E-2</v>
      </c>
      <c r="AD218" s="35">
        <f>IF(VLOOKUP(D218,'Pressure Ulcers'!$A$1:$W$352,12,FALSE) = "*","*",IF(VLOOKUP(D218,'Pressure Ulcers'!$A$1:$W$352,12,FALSE) = "---","---", VLOOKUP(D218,'Pressure Ulcers'!$A$1:$W$352,12,FALSE)/100))</f>
        <v>8.77193E-2</v>
      </c>
      <c r="AE218" s="35">
        <f>IF(VLOOKUP(D218,'Pressure Ulcers'!$A$1:$W$352,14,FALSE) = "*","*",IF(VLOOKUP(D218,'Pressure Ulcers'!$A$1:$W$352,14,FALSE) = "---","---", VLOOKUP(D218,'Pressure Ulcers'!$A$1:$W$352,14,FALSE)/100))</f>
        <v>0.1403509</v>
      </c>
      <c r="AF218" s="35">
        <f>IF(VLOOKUP(D218,'Pressure Ulcers'!$A$1:$W$352,16,FALSE) = "*","*",IF(VLOOKUP(D218,'Pressure Ulcers'!$A$1:$W$352,16,FALSE) = "---","---", VLOOKUP(D218,'Pressure Ulcers'!$A$1:$W$352,16,FALSE)/100))</f>
        <v>5.4545500000000004E-2</v>
      </c>
      <c r="AG218" s="35">
        <f t="shared" si="124"/>
        <v>8.4542825000000002E-2</v>
      </c>
      <c r="AH218" s="49" t="str">
        <f t="shared" si="125"/>
        <v>N</v>
      </c>
      <c r="AI218" s="35">
        <f>IF(VLOOKUP(D218,Influenza!$A$1:$W$352,10,FALSE) = "*","*",IF(VLOOKUP(D218,Influenza!$A$1:$W$352,10,FALSE) = "---","---", VLOOKUP(D218,Influenza!$A$1:$W$352,10,FALSE)/100))</f>
        <v>0.95890410999999998</v>
      </c>
      <c r="AJ218" s="35">
        <f>IF(VLOOKUP(D218,Influenza!$A$1:$W$352,12,FALSE) = "*","*",IF(VLOOKUP(D218,Influenza!$A$1:$W$352,12,FALSE) = "---","---", VLOOKUP(D218,Influenza!$A$1:$W$352,12,FALSE)/100))</f>
        <v>0.95890410999999998</v>
      </c>
      <c r="AK218" s="35">
        <f>IF(VLOOKUP(D218,Influenza!$A$1:$W$352,14,FALSE) = "*","*",IF(VLOOKUP(D218,Influenza!$A$1:$W$352,14,FALSE) = "---","---", VLOOKUP(D218,Influenza!$A$1:$W$352,14,FALSE)/100))</f>
        <v>0.88349515000000001</v>
      </c>
      <c r="AL218" s="35">
        <f>IF(VLOOKUP(D218,Influenza!$A$1:$W$352,16,FALSE) = "*","*",IF(VLOOKUP(D218,Influenza!$A$1:$W$352,16,FALSE) = "---","---", VLOOKUP(D218,Influenza!$A$1:$W$352,16,FALSE)/100))</f>
        <v>0.88349515000000001</v>
      </c>
      <c r="AM218" s="35">
        <f t="shared" si="126"/>
        <v>0.92119962999999994</v>
      </c>
      <c r="AN218" s="49" t="str">
        <f t="shared" si="127"/>
        <v>N</v>
      </c>
      <c r="AO218" s="35">
        <f>IF(VLOOKUP(D218,'hospitalizations per 1000'!$A$1:$Q$352,10,FALSE) = "*","*",IF(VLOOKUP(D218,'hospitalizations per 1000'!$A$1:$Q$352,10,FALSE) = "---","---", VLOOKUP(D218,'hospitalizations per 1000'!$A$1:$Q$352,10,FALSE)/100))</f>
        <v>1.9411560000000001E-2</v>
      </c>
      <c r="AP218" s="43" t="str">
        <f t="shared" si="115"/>
        <v>N</v>
      </c>
      <c r="AQ218" s="50" t="s">
        <v>1570</v>
      </c>
      <c r="AR218" s="50">
        <v>0.77499999999999991</v>
      </c>
      <c r="AS218" s="49" t="str">
        <f t="shared" si="114"/>
        <v>Y</v>
      </c>
      <c r="AT218" s="97">
        <f t="shared" si="116"/>
        <v>3</v>
      </c>
    </row>
    <row r="219" spans="1:46" x14ac:dyDescent="0.3">
      <c r="A219" s="19">
        <f t="shared" si="117"/>
        <v>214</v>
      </c>
      <c r="B219" s="52" t="s">
        <v>458</v>
      </c>
      <c r="C219" s="51"/>
      <c r="D219" s="56">
        <v>315101</v>
      </c>
      <c r="E219" s="59" t="s">
        <v>199</v>
      </c>
      <c r="F219" s="54" t="s">
        <v>1557</v>
      </c>
      <c r="G219" s="54" t="e">
        <f>IF(COUNTIF(#REF!,"SFF Candidate")&gt;=1,"Y",
IF(COUNTIF(#REF!,"SFF")&gt;=1,"Y","N"))</f>
        <v>#REF!</v>
      </c>
      <c r="H219" s="48" t="e">
        <f>IF(OR(#REF!=1,#REF!= 1,#REF!=
1,#REF!= 1,#REF!=
1,#REF!= 1,#REF!=
1,#REF!= 1,#REF!=
1,#REF!= 1,#REF!=
1,#REF!= 1),"Y","N")</f>
        <v>#REF!</v>
      </c>
      <c r="I219" s="48" t="s">
        <v>662</v>
      </c>
      <c r="J219" s="54" t="s">
        <v>1570</v>
      </c>
      <c r="K219" s="35">
        <f>IF(VLOOKUP(D219,'Physically Restrained'!$A$1:$W$352,10,FALSE) = "*","*",IF(VLOOKUP(D219,'Physically Restrained'!$A$1:$W$352,10,FALSE) = "---","---", VLOOKUP(D219,'Physically Restrained'!$A$1:$W$352,10,FALSE)/100))</f>
        <v>5.7471300000000003E-2</v>
      </c>
      <c r="L219" s="35">
        <f>IF(VLOOKUP(D219,'Physically Restrained'!$A$1:$W$352,12,FALSE) = "*","*",IF(VLOOKUP(D219,'Physically Restrained'!$A$1:$W$352,12,FALSE) = "---","---", VLOOKUP(D219,'Physically Restrained'!$A$1:$W$352,12,FALSE)/100))</f>
        <v>4.5454499999999995E-2</v>
      </c>
      <c r="M219" s="35">
        <f>IF(VLOOKUP(D219,'Physically Restrained'!$A$1:$W$352,14,FALSE) = "*","*",IF(VLOOKUP(D219,'Physically Restrained'!$A$1:$W$352,14,FALSE) = "---","---", VLOOKUP(D219,'Physically Restrained'!$A$1:$W$352,14,FALSE)/100))</f>
        <v>3.3333300000000003E-2</v>
      </c>
      <c r="N219" s="35">
        <f>IF(VLOOKUP(D219,'Physically Restrained'!$A$1:$W$352,16,FALSE) = "*","*",IF(VLOOKUP(D219,'Physically Restrained'!$A$1:$W$352,16,FALSE) = "---","---", VLOOKUP(D219,'Physically Restrained'!$A$1:$W$352,16,FALSE)/100))</f>
        <v>3.3333300000000003E-2</v>
      </c>
      <c r="O219" s="35">
        <f t="shared" si="118"/>
        <v>4.2398100000000001E-2</v>
      </c>
      <c r="P219" s="49" t="str">
        <f t="shared" si="119"/>
        <v>N</v>
      </c>
      <c r="Q219" s="35">
        <f>IF(VLOOKUP(D219,'Falls with Major Injuries'!$A$1:$W$352,10,FALSE) = "*","*",IF(VLOOKUP(D219,'Falls with Major Injuries'!$A$1:$W$352,10,FALSE) = "---","---", VLOOKUP(D219,'Falls with Major Injuries'!$A$1:$W$352,10,FALSE)/100))</f>
        <v>0</v>
      </c>
      <c r="R219" s="35">
        <f>IF(VLOOKUP(D219,'Falls with Major Injuries'!$A$1:$W$352,12,FALSE) = "*","*",IF(VLOOKUP(D219,'Falls with Major Injuries'!$A$1:$W$352,12,FALSE) = "---","---", VLOOKUP(D219,'Falls with Major Injuries'!$A$1:$W$352,12,FALSE)/100))</f>
        <v>3.40909E-2</v>
      </c>
      <c r="S219" s="35">
        <f>IF(VLOOKUP(D219,'Falls with Major Injuries'!$A$1:$W$352,14,FALSE) = "*","*",IF(VLOOKUP(D219,'Falls with Major Injuries'!$A$1:$W$352,14,FALSE) = "---","---", VLOOKUP(D219,'Falls with Major Injuries'!$A$1:$W$352,14,FALSE)/100))</f>
        <v>3.3333300000000003E-2</v>
      </c>
      <c r="T219" s="35">
        <f>IF(VLOOKUP(D219,'Falls with Major Injuries'!$A$1:$W$352,16,FALSE) = "*","*",IF(VLOOKUP(D219,'Falls with Major Injuries'!$A$1:$W$352,16,FALSE) = "---","---", VLOOKUP(D219,'Falls with Major Injuries'!$A$1:$W$352,16,FALSE)/100))</f>
        <v>3.3333300000000003E-2</v>
      </c>
      <c r="U219" s="35">
        <f t="shared" si="120"/>
        <v>2.5189375E-2</v>
      </c>
      <c r="V219" s="49" t="str">
        <f t="shared" si="121"/>
        <v>N</v>
      </c>
      <c r="W219" s="35">
        <f>IF(VLOOKUP(D219,'Antipsychotic Meds'!$A$1:$W$352,10,FALSE) = "*","*",IF(VLOOKUP(D219,'Antipsychotic Meds'!$A$1:$W$352,10,FALSE) = "---","---", VLOOKUP(D219,'Antipsychotic Meds'!$A$1:$W$352,10,FALSE)/100))</f>
        <v>0.14285709999999999</v>
      </c>
      <c r="X219" s="35">
        <f>IF(VLOOKUP(D219,'Antipsychotic Meds'!$A$1:$W$352,12,FALSE) = "*","*",IF(VLOOKUP(D219,'Antipsychotic Meds'!$A$1:$W$352,12,FALSE) = "---","---", VLOOKUP(D219,'Antipsychotic Meds'!$A$1:$W$352,12,FALSE)/100))</f>
        <v>0.1111111</v>
      </c>
      <c r="Y219" s="35">
        <f>IF(VLOOKUP(D219,'Antipsychotic Meds'!$A$1:$W$352,14,FALSE) = "*","*",IF(VLOOKUP(D219,'Antipsychotic Meds'!$A$1:$W$352,14,FALSE) = "---","---", VLOOKUP(D219,'Antipsychotic Meds'!$A$1:$W$352,14,FALSE)/100))</f>
        <v>9.375E-2</v>
      </c>
      <c r="Z219" s="35">
        <f>IF(VLOOKUP(D219,'Antipsychotic Meds'!$A$1:$W$352,16,FALSE) = "*","*",IF(VLOOKUP(D219,'Antipsychotic Meds'!$A$1:$W$352,16,FALSE) = "---","---", VLOOKUP(D219,'Antipsychotic Meds'!$A$1:$W$352,16,FALSE)/100))</f>
        <v>0.10606059999999999</v>
      </c>
      <c r="AA219" s="35">
        <f t="shared" si="122"/>
        <v>0.1134447</v>
      </c>
      <c r="AB219" s="49" t="str">
        <f t="shared" si="123"/>
        <v>N</v>
      </c>
      <c r="AC219" s="35">
        <f>IF(VLOOKUP(D219,'Pressure Ulcers'!$A$1:$W$352,10,FALSE) = "*","*",IF(VLOOKUP(D219,'Pressure Ulcers'!$A$1:$W$352,10,FALSE) = "---","---", VLOOKUP(D219,'Pressure Ulcers'!$A$1:$W$352,10,FALSE)/100))</f>
        <v>7.5471700000000003E-2</v>
      </c>
      <c r="AD219" s="35">
        <f>IF(VLOOKUP(D219,'Pressure Ulcers'!$A$1:$W$352,12,FALSE) = "*","*",IF(VLOOKUP(D219,'Pressure Ulcers'!$A$1:$W$352,12,FALSE) = "---","---", VLOOKUP(D219,'Pressure Ulcers'!$A$1:$W$352,12,FALSE)/100))</f>
        <v>5.6603800000000003E-2</v>
      </c>
      <c r="AE219" s="35">
        <f>IF(VLOOKUP(D219,'Pressure Ulcers'!$A$1:$W$352,14,FALSE) = "*","*",IF(VLOOKUP(D219,'Pressure Ulcers'!$A$1:$W$352,14,FALSE) = "---","---", VLOOKUP(D219,'Pressure Ulcers'!$A$1:$W$352,14,FALSE)/100))</f>
        <v>0.1206897</v>
      </c>
      <c r="AF219" s="35">
        <f>IF(VLOOKUP(D219,'Pressure Ulcers'!$A$1:$W$352,16,FALSE) = "*","*",IF(VLOOKUP(D219,'Pressure Ulcers'!$A$1:$W$352,16,FALSE) = "---","---", VLOOKUP(D219,'Pressure Ulcers'!$A$1:$W$352,16,FALSE)/100))</f>
        <v>0.137931</v>
      </c>
      <c r="AG219" s="35">
        <f t="shared" si="124"/>
        <v>9.7674050000000012E-2</v>
      </c>
      <c r="AH219" s="49" t="str">
        <f t="shared" si="125"/>
        <v>N</v>
      </c>
      <c r="AI219" s="35">
        <f>IF(VLOOKUP(D219,Influenza!$A$1:$W$352,10,FALSE) = "*","*",IF(VLOOKUP(D219,Influenza!$A$1:$W$352,10,FALSE) = "---","---", VLOOKUP(D219,Influenza!$A$1:$W$352,10,FALSE)/100))</f>
        <v>1</v>
      </c>
      <c r="AJ219" s="35">
        <f>IF(VLOOKUP(D219,Influenza!$A$1:$W$352,12,FALSE) = "*","*",IF(VLOOKUP(D219,Influenza!$A$1:$W$352,12,FALSE) = "---","---", VLOOKUP(D219,Influenza!$A$1:$W$352,12,FALSE)/100))</f>
        <v>1</v>
      </c>
      <c r="AK219" s="35">
        <f>IF(VLOOKUP(D219,Influenza!$A$1:$W$352,14,FALSE) = "*","*",IF(VLOOKUP(D219,Influenza!$A$1:$W$352,14,FALSE) = "---","---", VLOOKUP(D219,Influenza!$A$1:$W$352,14,FALSE)/100))</f>
        <v>0.91578946999999999</v>
      </c>
      <c r="AL219" s="35">
        <f>IF(VLOOKUP(D219,Influenza!$A$1:$W$352,16,FALSE) = "*","*",IF(VLOOKUP(D219,Influenza!$A$1:$W$352,16,FALSE) = "---","---", VLOOKUP(D219,Influenza!$A$1:$W$352,16,FALSE)/100))</f>
        <v>0.91578946999999999</v>
      </c>
      <c r="AM219" s="35">
        <f t="shared" si="126"/>
        <v>0.957894735</v>
      </c>
      <c r="AN219" s="49" t="str">
        <f t="shared" si="127"/>
        <v>N</v>
      </c>
      <c r="AO219" s="35">
        <f>IF(VLOOKUP(D219,'hospitalizations per 1000'!$A$1:$Q$352,10,FALSE) = "*","*",IF(VLOOKUP(D219,'hospitalizations per 1000'!$A$1:$Q$352,10,FALSE) = "---","---", VLOOKUP(D219,'hospitalizations per 1000'!$A$1:$Q$352,10,FALSE)/100))</f>
        <v>8.3298999999999995E-3</v>
      </c>
      <c r="AP219" s="43" t="str">
        <f t="shared" si="115"/>
        <v>Y</v>
      </c>
      <c r="AQ219" s="50" t="s">
        <v>1570</v>
      </c>
      <c r="AR219" s="50">
        <v>0.76</v>
      </c>
      <c r="AS219" s="49" t="str">
        <f t="shared" si="114"/>
        <v>Y</v>
      </c>
      <c r="AT219" s="97">
        <f t="shared" si="116"/>
        <v>2</v>
      </c>
    </row>
    <row r="220" spans="1:46" x14ac:dyDescent="0.3">
      <c r="A220" s="19">
        <f t="shared" si="117"/>
        <v>215</v>
      </c>
      <c r="B220" s="52" t="s">
        <v>1602</v>
      </c>
      <c r="C220" s="51"/>
      <c r="D220" s="56">
        <v>315101</v>
      </c>
      <c r="E220" s="59" t="s">
        <v>1603</v>
      </c>
      <c r="F220" s="54" t="s">
        <v>1557</v>
      </c>
      <c r="G220" s="54" t="e">
        <f>IF(COUNTIF(#REF!,"SFF Candidate")&gt;=1,"Y",
IF(COUNTIF(#REF!,"SFF")&gt;=1,"Y","N"))</f>
        <v>#REF!</v>
      </c>
      <c r="H220" s="48" t="e">
        <f>IF(OR(#REF!=1,#REF!= 1,#REF!=
1,#REF!= 1,#REF!=
1,#REF!= 1,#REF!=
1,#REF!= 1,#REF!=
1,#REF!= 1,#REF!=
1,#REF!= 1),"Y","N")</f>
        <v>#REF!</v>
      </c>
      <c r="I220" s="48" t="s">
        <v>662</v>
      </c>
      <c r="J220" s="54" t="s">
        <v>1570</v>
      </c>
      <c r="K220" s="35">
        <f>IF(VLOOKUP(D220,'Physically Restrained'!$A$1:$W$352,10,FALSE) = "*","*",IF(VLOOKUP(D220,'Physically Restrained'!$A$1:$W$352,10,FALSE) = "---","---", VLOOKUP(D220,'Physically Restrained'!$A$1:$W$352,10,FALSE)/100))</f>
        <v>5.7471300000000003E-2</v>
      </c>
      <c r="L220" s="35">
        <f>IF(VLOOKUP(D220,'Physically Restrained'!$A$1:$W$352,12,FALSE) = "*","*",IF(VLOOKUP(D220,'Physically Restrained'!$A$1:$W$352,12,FALSE) = "---","---", VLOOKUP(D220,'Physically Restrained'!$A$1:$W$352,12,FALSE)/100))</f>
        <v>4.5454499999999995E-2</v>
      </c>
      <c r="M220" s="35">
        <f>IF(VLOOKUP(D220,'Physically Restrained'!$A$1:$W$352,14,FALSE) = "*","*",IF(VLOOKUP(D220,'Physically Restrained'!$A$1:$W$352,14,FALSE) = "---","---", VLOOKUP(D220,'Physically Restrained'!$A$1:$W$352,14,FALSE)/100))</f>
        <v>3.3333300000000003E-2</v>
      </c>
      <c r="N220" s="35">
        <f>IF(VLOOKUP(D220,'Physically Restrained'!$A$1:$W$352,16,FALSE) = "*","*",IF(VLOOKUP(D220,'Physically Restrained'!$A$1:$W$352,16,FALSE) = "---","---", VLOOKUP(D220,'Physically Restrained'!$A$1:$W$352,16,FALSE)/100))</f>
        <v>3.3333300000000003E-2</v>
      </c>
      <c r="O220" s="35">
        <f t="shared" si="118"/>
        <v>4.2398100000000001E-2</v>
      </c>
      <c r="P220" s="49" t="str">
        <f t="shared" si="119"/>
        <v>N</v>
      </c>
      <c r="Q220" s="35">
        <f>IF(VLOOKUP(D220,'Falls with Major Injuries'!$A$1:$W$352,10,FALSE) = "*","*",IF(VLOOKUP(D220,'Falls with Major Injuries'!$A$1:$W$352,10,FALSE) = "---","---", VLOOKUP(D220,'Falls with Major Injuries'!$A$1:$W$352,10,FALSE)/100))</f>
        <v>0</v>
      </c>
      <c r="R220" s="35">
        <f>IF(VLOOKUP(D220,'Falls with Major Injuries'!$A$1:$W$352,12,FALSE) = "*","*",IF(VLOOKUP(D220,'Falls with Major Injuries'!$A$1:$W$352,12,FALSE) = "---","---", VLOOKUP(D220,'Falls with Major Injuries'!$A$1:$W$352,12,FALSE)/100))</f>
        <v>3.40909E-2</v>
      </c>
      <c r="S220" s="35">
        <f>IF(VLOOKUP(D220,'Falls with Major Injuries'!$A$1:$W$352,14,FALSE) = "*","*",IF(VLOOKUP(D220,'Falls with Major Injuries'!$A$1:$W$352,14,FALSE) = "---","---", VLOOKUP(D220,'Falls with Major Injuries'!$A$1:$W$352,14,FALSE)/100))</f>
        <v>3.3333300000000003E-2</v>
      </c>
      <c r="T220" s="35">
        <f>IF(VLOOKUP(D220,'Falls with Major Injuries'!$A$1:$W$352,16,FALSE) = "*","*",IF(VLOOKUP(D220,'Falls with Major Injuries'!$A$1:$W$352,16,FALSE) = "---","---", VLOOKUP(D220,'Falls with Major Injuries'!$A$1:$W$352,16,FALSE)/100))</f>
        <v>3.3333300000000003E-2</v>
      </c>
      <c r="U220" s="35">
        <f t="shared" si="120"/>
        <v>2.5189375E-2</v>
      </c>
      <c r="V220" s="49" t="str">
        <f t="shared" si="121"/>
        <v>N</v>
      </c>
      <c r="W220" s="35">
        <f>IF(VLOOKUP(D220,'Antipsychotic Meds'!$A$1:$W$352,10,FALSE) = "*","*",IF(VLOOKUP(D220,'Antipsychotic Meds'!$A$1:$W$352,10,FALSE) = "---","---", VLOOKUP(D220,'Antipsychotic Meds'!$A$1:$W$352,10,FALSE)/100))</f>
        <v>0.14285709999999999</v>
      </c>
      <c r="X220" s="35">
        <f>IF(VLOOKUP(D220,'Antipsychotic Meds'!$A$1:$W$352,12,FALSE) = "*","*",IF(VLOOKUP(D220,'Antipsychotic Meds'!$A$1:$W$352,12,FALSE) = "---","---", VLOOKUP(D220,'Antipsychotic Meds'!$A$1:$W$352,12,FALSE)/100))</f>
        <v>0.1111111</v>
      </c>
      <c r="Y220" s="35">
        <f>IF(VLOOKUP(D220,'Antipsychotic Meds'!$A$1:$W$352,14,FALSE) = "*","*",IF(VLOOKUP(D220,'Antipsychotic Meds'!$A$1:$W$352,14,FALSE) = "---","---", VLOOKUP(D220,'Antipsychotic Meds'!$A$1:$W$352,14,FALSE)/100))</f>
        <v>9.375E-2</v>
      </c>
      <c r="Z220" s="35">
        <f>IF(VLOOKUP(D220,'Antipsychotic Meds'!$A$1:$W$352,16,FALSE) = "*","*",IF(VLOOKUP(D220,'Antipsychotic Meds'!$A$1:$W$352,16,FALSE) = "---","---", VLOOKUP(D220,'Antipsychotic Meds'!$A$1:$W$352,16,FALSE)/100))</f>
        <v>0.10606059999999999</v>
      </c>
      <c r="AA220" s="35">
        <f t="shared" si="122"/>
        <v>0.1134447</v>
      </c>
      <c r="AB220" s="49" t="str">
        <f t="shared" si="123"/>
        <v>N</v>
      </c>
      <c r="AC220" s="35">
        <f>IF(VLOOKUP(D220,'Pressure Ulcers'!$A$1:$W$352,10,FALSE) = "*","*",IF(VLOOKUP(D220,'Pressure Ulcers'!$A$1:$W$352,10,FALSE) = "---","---", VLOOKUP(D220,'Pressure Ulcers'!$A$1:$W$352,10,FALSE)/100))</f>
        <v>7.5471700000000003E-2</v>
      </c>
      <c r="AD220" s="35">
        <f>IF(VLOOKUP(D220,'Pressure Ulcers'!$A$1:$W$352,12,FALSE) = "*","*",IF(VLOOKUP(D220,'Pressure Ulcers'!$A$1:$W$352,12,FALSE) = "---","---", VLOOKUP(D220,'Pressure Ulcers'!$A$1:$W$352,12,FALSE)/100))</f>
        <v>5.6603800000000003E-2</v>
      </c>
      <c r="AE220" s="35">
        <f>IF(VLOOKUP(D220,'Pressure Ulcers'!$A$1:$W$352,14,FALSE) = "*","*",IF(VLOOKUP(D220,'Pressure Ulcers'!$A$1:$W$352,14,FALSE) = "---","---", VLOOKUP(D220,'Pressure Ulcers'!$A$1:$W$352,14,FALSE)/100))</f>
        <v>0.1206897</v>
      </c>
      <c r="AF220" s="35">
        <f>IF(VLOOKUP(D220,'Pressure Ulcers'!$A$1:$W$352,16,FALSE) = "*","*",IF(VLOOKUP(D220,'Pressure Ulcers'!$A$1:$W$352,16,FALSE) = "---","---", VLOOKUP(D220,'Pressure Ulcers'!$A$1:$W$352,16,FALSE)/100))</f>
        <v>0.137931</v>
      </c>
      <c r="AG220" s="35">
        <f t="shared" si="124"/>
        <v>9.7674050000000012E-2</v>
      </c>
      <c r="AH220" s="49" t="str">
        <f t="shared" si="125"/>
        <v>N</v>
      </c>
      <c r="AI220" s="35">
        <f>IF(VLOOKUP(D220,Influenza!$A$1:$W$352,10,FALSE) = "*","*",IF(VLOOKUP(D220,Influenza!$A$1:$W$352,10,FALSE) = "---","---", VLOOKUP(D220,Influenza!$A$1:$W$352,10,FALSE)/100))</f>
        <v>1</v>
      </c>
      <c r="AJ220" s="35">
        <f>IF(VLOOKUP(D220,Influenza!$A$1:$W$352,12,FALSE) = "*","*",IF(VLOOKUP(D220,Influenza!$A$1:$W$352,12,FALSE) = "---","---", VLOOKUP(D220,Influenza!$A$1:$W$352,12,FALSE)/100))</f>
        <v>1</v>
      </c>
      <c r="AK220" s="35">
        <f>IF(VLOOKUP(D220,Influenza!$A$1:$W$352,14,FALSE) = "*","*",IF(VLOOKUP(D220,Influenza!$A$1:$W$352,14,FALSE) = "---","---", VLOOKUP(D220,Influenza!$A$1:$W$352,14,FALSE)/100))</f>
        <v>0.91578946999999999</v>
      </c>
      <c r="AL220" s="35">
        <f>IF(VLOOKUP(D220,Influenza!$A$1:$W$352,16,FALSE) = "*","*",IF(VLOOKUP(D220,Influenza!$A$1:$W$352,16,FALSE) = "---","---", VLOOKUP(D220,Influenza!$A$1:$W$352,16,FALSE)/100))</f>
        <v>0.91578946999999999</v>
      </c>
      <c r="AM220" s="35">
        <f t="shared" si="126"/>
        <v>0.957894735</v>
      </c>
      <c r="AN220" s="49" t="str">
        <f t="shared" si="127"/>
        <v>N</v>
      </c>
      <c r="AO220" s="35">
        <f>IF(VLOOKUP(D220,'hospitalizations per 1000'!$A$1:$Q$352,10,FALSE) = "*","*",IF(VLOOKUP(D220,'hospitalizations per 1000'!$A$1:$Q$352,10,FALSE) = "---","---", VLOOKUP(D220,'hospitalizations per 1000'!$A$1:$Q$352,10,FALSE)/100))</f>
        <v>8.3298999999999995E-3</v>
      </c>
      <c r="AP220" s="43" t="str">
        <f t="shared" si="115"/>
        <v>Y</v>
      </c>
      <c r="AQ220" s="50" t="s">
        <v>1570</v>
      </c>
      <c r="AR220" s="50">
        <v>0.76</v>
      </c>
      <c r="AS220" s="49" t="str">
        <f t="shared" si="114"/>
        <v>Y</v>
      </c>
      <c r="AT220" s="97">
        <f t="shared" si="116"/>
        <v>2</v>
      </c>
    </row>
    <row r="221" spans="1:46" s="39" customFormat="1" x14ac:dyDescent="0.3">
      <c r="A221" s="19">
        <f t="shared" si="117"/>
        <v>216</v>
      </c>
      <c r="B221" s="52" t="s">
        <v>459</v>
      </c>
      <c r="C221" s="51"/>
      <c r="D221" s="56">
        <v>315392</v>
      </c>
      <c r="E221" s="59" t="s">
        <v>460</v>
      </c>
      <c r="F221" s="54" t="s">
        <v>1557</v>
      </c>
      <c r="G221" s="54" t="e">
        <f>IF(COUNTIF(#REF!,"SFF Candidate")&gt;=1,"Y",
IF(COUNTIF(#REF!,"SFF")&gt;=1,"Y","N"))</f>
        <v>#REF!</v>
      </c>
      <c r="H221" s="48" t="e">
        <f>IF(OR(#REF!=1,#REF!= 1,#REF!=
1,#REF!= 1,#REF!=
1,#REF!= 1,#REF!=
1,#REF!= 1,#REF!=
1,#REF!= 1,#REF!=
1,#REF!= 1),"Y","N")</f>
        <v>#REF!</v>
      </c>
      <c r="I221" s="48" t="s">
        <v>662</v>
      </c>
      <c r="J221" s="54" t="s">
        <v>1570</v>
      </c>
      <c r="K221" s="35" t="str">
        <f>IF(VLOOKUP(D221,'Physically Restrained'!$A$1:$W$352,10,FALSE) = "*","*",IF(VLOOKUP(D221,'Physically Restrained'!$A$1:$W$352,10,FALSE) = "---","---", VLOOKUP(D221,'Physically Restrained'!$A$1:$W$352,10,FALSE)/100))</f>
        <v>*</v>
      </c>
      <c r="L221" s="35">
        <f>IF(VLOOKUP(D221,'Physically Restrained'!$A$1:$W$352,12,FALSE) = "*","*",IF(VLOOKUP(D221,'Physically Restrained'!$A$1:$W$352,12,FALSE) = "---","---", VLOOKUP(D221,'Physically Restrained'!$A$1:$W$352,12,FALSE)/100))</f>
        <v>0</v>
      </c>
      <c r="M221" s="35">
        <f>IF(VLOOKUP(D221,'Physically Restrained'!$A$1:$W$352,14,FALSE) = "*","*",IF(VLOOKUP(D221,'Physically Restrained'!$A$1:$W$352,14,FALSE) = "---","---", VLOOKUP(D221,'Physically Restrained'!$A$1:$W$352,14,FALSE)/100))</f>
        <v>0</v>
      </c>
      <c r="N221" s="35">
        <f>IF(VLOOKUP(D221,'Physically Restrained'!$A$1:$W$352,16,FALSE) = "*","*",IF(VLOOKUP(D221,'Physically Restrained'!$A$1:$W$352,16,FALSE) = "---","---", VLOOKUP(D221,'Physically Restrained'!$A$1:$W$352,16,FALSE)/100))</f>
        <v>0</v>
      </c>
      <c r="O221" s="35">
        <f t="shared" si="118"/>
        <v>0</v>
      </c>
      <c r="P221" s="49" t="str">
        <f t="shared" si="119"/>
        <v>Y</v>
      </c>
      <c r="Q221" s="35" t="str">
        <f>IF(VLOOKUP(D221,'Falls with Major Injuries'!$A$1:$W$352,10,FALSE) = "*","*",IF(VLOOKUP(D221,'Falls with Major Injuries'!$A$1:$W$352,10,FALSE) = "---","---", VLOOKUP(D221,'Falls with Major Injuries'!$A$1:$W$352,10,FALSE)/100))</f>
        <v>*</v>
      </c>
      <c r="R221" s="35">
        <f>IF(VLOOKUP(D221,'Falls with Major Injuries'!$A$1:$W$352,12,FALSE) = "*","*",IF(VLOOKUP(D221,'Falls with Major Injuries'!$A$1:$W$352,12,FALSE) = "---","---", VLOOKUP(D221,'Falls with Major Injuries'!$A$1:$W$352,12,FALSE)/100))</f>
        <v>0</v>
      </c>
      <c r="S221" s="35">
        <f>IF(VLOOKUP(D221,'Falls with Major Injuries'!$A$1:$W$352,14,FALSE) = "*","*",IF(VLOOKUP(D221,'Falls with Major Injuries'!$A$1:$W$352,14,FALSE) = "---","---", VLOOKUP(D221,'Falls with Major Injuries'!$A$1:$W$352,14,FALSE)/100))</f>
        <v>0</v>
      </c>
      <c r="T221" s="35">
        <f>IF(VLOOKUP(D221,'Falls with Major Injuries'!$A$1:$W$352,16,FALSE) = "*","*",IF(VLOOKUP(D221,'Falls with Major Injuries'!$A$1:$W$352,16,FALSE) = "---","---", VLOOKUP(D221,'Falls with Major Injuries'!$A$1:$W$352,16,FALSE)/100))</f>
        <v>0</v>
      </c>
      <c r="U221" s="35">
        <f t="shared" si="120"/>
        <v>0</v>
      </c>
      <c r="V221" s="49" t="str">
        <f t="shared" si="121"/>
        <v>Y</v>
      </c>
      <c r="W221" s="35" t="str">
        <f>IF(VLOOKUP(D221,'Antipsychotic Meds'!$A$1:$W$352,10,FALSE) = "*","*",IF(VLOOKUP(D221,'Antipsychotic Meds'!$A$1:$W$352,10,FALSE) = "---","---", VLOOKUP(D221,'Antipsychotic Meds'!$A$1:$W$352,10,FALSE)/100))</f>
        <v>*</v>
      </c>
      <c r="X221" s="35">
        <f>IF(VLOOKUP(D221,'Antipsychotic Meds'!$A$1:$W$352,12,FALSE) = "*","*",IF(VLOOKUP(D221,'Antipsychotic Meds'!$A$1:$W$352,12,FALSE) = "---","---", VLOOKUP(D221,'Antipsychotic Meds'!$A$1:$W$352,12,FALSE)/100))</f>
        <v>0.19047619999999998</v>
      </c>
      <c r="Y221" s="35">
        <f>IF(VLOOKUP(D221,'Antipsychotic Meds'!$A$1:$W$352,14,FALSE) = "*","*",IF(VLOOKUP(D221,'Antipsychotic Meds'!$A$1:$W$352,14,FALSE) = "---","---", VLOOKUP(D221,'Antipsychotic Meds'!$A$1:$W$352,14,FALSE)/100))</f>
        <v>0.2</v>
      </c>
      <c r="Z221" s="35">
        <f>IF(VLOOKUP(D221,'Antipsychotic Meds'!$A$1:$W$352,16,FALSE) = "*","*",IF(VLOOKUP(D221,'Antipsychotic Meds'!$A$1:$W$352,16,FALSE) = "---","---", VLOOKUP(D221,'Antipsychotic Meds'!$A$1:$W$352,16,FALSE)/100))</f>
        <v>0.23809519999999998</v>
      </c>
      <c r="AA221" s="35">
        <f t="shared" si="122"/>
        <v>0.20952380000000001</v>
      </c>
      <c r="AB221" s="49" t="str">
        <f t="shared" si="123"/>
        <v>N</v>
      </c>
      <c r="AC221" s="35" t="str">
        <f>IF(VLOOKUP(D221,'Pressure Ulcers'!$A$1:$W$352,10,FALSE) = "*","*",IF(VLOOKUP(D221,'Pressure Ulcers'!$A$1:$W$352,10,FALSE) = "---","---", VLOOKUP(D221,'Pressure Ulcers'!$A$1:$W$352,10,FALSE)/100))</f>
        <v>*</v>
      </c>
      <c r="AD221" s="35" t="str">
        <f>IF(VLOOKUP(D221,'Pressure Ulcers'!$A$1:$W$352,12,FALSE) = "*","*",IF(VLOOKUP(D221,'Pressure Ulcers'!$A$1:$W$352,12,FALSE) = "---","---", VLOOKUP(D221,'Pressure Ulcers'!$A$1:$W$352,12,FALSE)/100))</f>
        <v>*</v>
      </c>
      <c r="AE221" s="35" t="str">
        <f>IF(VLOOKUP(D221,'Pressure Ulcers'!$A$1:$W$352,14,FALSE) = "*","*",IF(VLOOKUP(D221,'Pressure Ulcers'!$A$1:$W$352,14,FALSE) = "---","---", VLOOKUP(D221,'Pressure Ulcers'!$A$1:$W$352,14,FALSE)/100))</f>
        <v>*</v>
      </c>
      <c r="AF221" s="35">
        <f>IF(VLOOKUP(D221,'Pressure Ulcers'!$A$1:$W$352,16,FALSE) = "*","*",IF(VLOOKUP(D221,'Pressure Ulcers'!$A$1:$W$352,16,FALSE) = "---","---", VLOOKUP(D221,'Pressure Ulcers'!$A$1:$W$352,16,FALSE)/100))</f>
        <v>4.7618999999999995E-2</v>
      </c>
      <c r="AG221" s="35">
        <f t="shared" si="124"/>
        <v>4.7618999999999995E-2</v>
      </c>
      <c r="AH221" s="49" t="str">
        <f t="shared" si="125"/>
        <v>Y</v>
      </c>
      <c r="AI221" s="35">
        <f>IF(VLOOKUP(D221,Influenza!$A$1:$W$352,10,FALSE) = "*","*",IF(VLOOKUP(D221,Influenza!$A$1:$W$352,10,FALSE) = "---","---", VLOOKUP(D221,Influenza!$A$1:$W$352,10,FALSE)/100))</f>
        <v>1</v>
      </c>
      <c r="AJ221" s="35">
        <f>IF(VLOOKUP(D221,Influenza!$A$1:$W$352,12,FALSE) = "*","*",IF(VLOOKUP(D221,Influenza!$A$1:$W$352,12,FALSE) = "---","---", VLOOKUP(D221,Influenza!$A$1:$W$352,12,FALSE)/100))</f>
        <v>1</v>
      </c>
      <c r="AK221" s="35">
        <f>IF(VLOOKUP(D221,Influenza!$A$1:$W$352,14,FALSE) = "*","*",IF(VLOOKUP(D221,Influenza!$A$1:$W$352,14,FALSE) = "---","---", VLOOKUP(D221,Influenza!$A$1:$W$352,14,FALSE)/100))</f>
        <v>1</v>
      </c>
      <c r="AL221" s="35">
        <f>IF(VLOOKUP(D221,Influenza!$A$1:$W$352,16,FALSE) = "*","*",IF(VLOOKUP(D221,Influenza!$A$1:$W$352,16,FALSE) = "---","---", VLOOKUP(D221,Influenza!$A$1:$W$352,16,FALSE)/100))</f>
        <v>1</v>
      </c>
      <c r="AM221" s="35">
        <f t="shared" si="126"/>
        <v>1</v>
      </c>
      <c r="AN221" s="49" t="str">
        <f t="shared" si="127"/>
        <v>Y</v>
      </c>
      <c r="AO221" s="35" t="str">
        <f>IF(VLOOKUP(D221,'hospitalizations per 1000'!$A$1:$Q$352,10,FALSE) = "*","*",IF(VLOOKUP(D221,'hospitalizations per 1000'!$A$1:$Q$352,10,FALSE) = "---","---", VLOOKUP(D221,'hospitalizations per 1000'!$A$1:$Q$352,10,FALSE)/100))</f>
        <v>*</v>
      </c>
      <c r="AP221" s="43" t="s">
        <v>662</v>
      </c>
      <c r="AQ221" s="50" t="s">
        <v>1571</v>
      </c>
      <c r="AR221" s="50" t="s">
        <v>1573</v>
      </c>
      <c r="AS221" s="49" t="s">
        <v>662</v>
      </c>
      <c r="AT221" s="97">
        <f t="shared" si="116"/>
        <v>4</v>
      </c>
    </row>
    <row r="222" spans="1:46" x14ac:dyDescent="0.3">
      <c r="A222" s="19">
        <f t="shared" si="117"/>
        <v>217</v>
      </c>
      <c r="B222" s="52" t="s">
        <v>461</v>
      </c>
      <c r="C222" s="51"/>
      <c r="D222" s="56">
        <v>315299</v>
      </c>
      <c r="E222" s="59" t="s">
        <v>79</v>
      </c>
      <c r="F222" s="54" t="s">
        <v>1557</v>
      </c>
      <c r="G222" s="54" t="e">
        <f>IF(COUNTIF(#REF!,"SFF Candidate")&gt;=1,"Y",
IF(COUNTIF(#REF!,"SFF")&gt;=1,"Y","N"))</f>
        <v>#REF!</v>
      </c>
      <c r="H222" s="48" t="e">
        <f>IF(OR(#REF!=1,#REF!= 1,#REF!=
1,#REF!= 1,#REF!=
1,#REF!= 1,#REF!=
1,#REF!= 1,#REF!=
1,#REF!= 1,#REF!=
1,#REF!= 1),"Y","N")</f>
        <v>#REF!</v>
      </c>
      <c r="I222" s="48" t="s">
        <v>662</v>
      </c>
      <c r="J222" s="54" t="s">
        <v>1570</v>
      </c>
      <c r="K222" s="35">
        <f>IF(VLOOKUP(D222,'Physically Restrained'!$A$1:$W$352,10,FALSE) = "*","*",IF(VLOOKUP(D222,'Physically Restrained'!$A$1:$W$352,10,FALSE) = "---","---", VLOOKUP(D222,'Physically Restrained'!$A$1:$W$352,10,FALSE)/100))</f>
        <v>0</v>
      </c>
      <c r="L222" s="35">
        <f>IF(VLOOKUP(D222,'Physically Restrained'!$A$1:$W$352,12,FALSE) = "*","*",IF(VLOOKUP(D222,'Physically Restrained'!$A$1:$W$352,12,FALSE) = "---","---", VLOOKUP(D222,'Physically Restrained'!$A$1:$W$352,12,FALSE)/100))</f>
        <v>0</v>
      </c>
      <c r="M222" s="35">
        <f>IF(VLOOKUP(D222,'Physically Restrained'!$A$1:$W$352,14,FALSE) = "*","*",IF(VLOOKUP(D222,'Physically Restrained'!$A$1:$W$352,14,FALSE) = "---","---", VLOOKUP(D222,'Physically Restrained'!$A$1:$W$352,14,FALSE)/100))</f>
        <v>0</v>
      </c>
      <c r="N222" s="35">
        <f>IF(VLOOKUP(D222,'Physically Restrained'!$A$1:$W$352,16,FALSE) = "*","*",IF(VLOOKUP(D222,'Physically Restrained'!$A$1:$W$352,16,FALSE) = "---","---", VLOOKUP(D222,'Physically Restrained'!$A$1:$W$352,16,FALSE)/100))</f>
        <v>0</v>
      </c>
      <c r="O222" s="35">
        <f t="shared" si="118"/>
        <v>0</v>
      </c>
      <c r="P222" s="49" t="str">
        <f t="shared" si="119"/>
        <v>Y</v>
      </c>
      <c r="Q222" s="35">
        <f>IF(VLOOKUP(D222,'Falls with Major Injuries'!$A$1:$W$352,10,FALSE) = "*","*",IF(VLOOKUP(D222,'Falls with Major Injuries'!$A$1:$W$352,10,FALSE) = "---","---", VLOOKUP(D222,'Falls with Major Injuries'!$A$1:$W$352,10,FALSE)/100))</f>
        <v>2.8571399999999997E-2</v>
      </c>
      <c r="R222" s="35">
        <f>IF(VLOOKUP(D222,'Falls with Major Injuries'!$A$1:$W$352,12,FALSE) = "*","*",IF(VLOOKUP(D222,'Falls with Major Injuries'!$A$1:$W$352,12,FALSE) = "---","---", VLOOKUP(D222,'Falls with Major Injuries'!$A$1:$W$352,12,FALSE)/100))</f>
        <v>2.7397300000000003E-2</v>
      </c>
      <c r="S222" s="35">
        <f>IF(VLOOKUP(D222,'Falls with Major Injuries'!$A$1:$W$352,14,FALSE) = "*","*",IF(VLOOKUP(D222,'Falls with Major Injuries'!$A$1:$W$352,14,FALSE) = "---","---", VLOOKUP(D222,'Falls with Major Injuries'!$A$1:$W$352,14,FALSE)/100))</f>
        <v>1.3513500000000001E-2</v>
      </c>
      <c r="T222" s="35">
        <f>IF(VLOOKUP(D222,'Falls with Major Injuries'!$A$1:$W$352,16,FALSE) = "*","*",IF(VLOOKUP(D222,'Falls with Major Injuries'!$A$1:$W$352,16,FALSE) = "---","---", VLOOKUP(D222,'Falls with Major Injuries'!$A$1:$W$352,16,FALSE)/100))</f>
        <v>1.31579E-2</v>
      </c>
      <c r="U222" s="35">
        <f t="shared" si="120"/>
        <v>2.0660024999999999E-2</v>
      </c>
      <c r="V222" s="49" t="str">
        <f t="shared" si="121"/>
        <v>Y</v>
      </c>
      <c r="W222" s="35">
        <f>IF(VLOOKUP(D222,'Antipsychotic Meds'!$A$1:$W$352,10,FALSE) = "*","*",IF(VLOOKUP(D222,'Antipsychotic Meds'!$A$1:$W$352,10,FALSE) = "---","---", VLOOKUP(D222,'Antipsychotic Meds'!$A$1:$W$352,10,FALSE)/100))</f>
        <v>5.5555599999999997E-2</v>
      </c>
      <c r="X222" s="35">
        <f>IF(VLOOKUP(D222,'Antipsychotic Meds'!$A$1:$W$352,12,FALSE) = "*","*",IF(VLOOKUP(D222,'Antipsychotic Meds'!$A$1:$W$352,12,FALSE) = "---","---", VLOOKUP(D222,'Antipsychotic Meds'!$A$1:$W$352,12,FALSE)/100))</f>
        <v>5.4545500000000004E-2</v>
      </c>
      <c r="Y222" s="35">
        <f>IF(VLOOKUP(D222,'Antipsychotic Meds'!$A$1:$W$352,14,FALSE) = "*","*",IF(VLOOKUP(D222,'Antipsychotic Meds'!$A$1:$W$352,14,FALSE) = "---","---", VLOOKUP(D222,'Antipsychotic Meds'!$A$1:$W$352,14,FALSE)/100))</f>
        <v>5.1724100000000002E-2</v>
      </c>
      <c r="Z222" s="35">
        <f>IF(VLOOKUP(D222,'Antipsychotic Meds'!$A$1:$W$352,16,FALSE) = "*","*",IF(VLOOKUP(D222,'Antipsychotic Meds'!$A$1:$W$352,16,FALSE) = "---","---", VLOOKUP(D222,'Antipsychotic Meds'!$A$1:$W$352,16,FALSE)/100))</f>
        <v>3.4482800000000001E-2</v>
      </c>
      <c r="AA222" s="35">
        <f t="shared" si="122"/>
        <v>4.9077000000000003E-2</v>
      </c>
      <c r="AB222" s="49" t="str">
        <f t="shared" si="123"/>
        <v>Y</v>
      </c>
      <c r="AC222" s="35">
        <f>IF(VLOOKUP(D222,'Pressure Ulcers'!$A$1:$W$352,10,FALSE) = "*","*",IF(VLOOKUP(D222,'Pressure Ulcers'!$A$1:$W$352,10,FALSE) = "---","---", VLOOKUP(D222,'Pressure Ulcers'!$A$1:$W$352,10,FALSE)/100))</f>
        <v>0.10344829999999999</v>
      </c>
      <c r="AD222" s="35">
        <f>IF(VLOOKUP(D222,'Pressure Ulcers'!$A$1:$W$352,12,FALSE) = "*","*",IF(VLOOKUP(D222,'Pressure Ulcers'!$A$1:$W$352,12,FALSE) = "---","---", VLOOKUP(D222,'Pressure Ulcers'!$A$1:$W$352,12,FALSE)/100))</f>
        <v>0.14705880000000002</v>
      </c>
      <c r="AE222" s="35">
        <f>IF(VLOOKUP(D222,'Pressure Ulcers'!$A$1:$W$352,14,FALSE) = "*","*",IF(VLOOKUP(D222,'Pressure Ulcers'!$A$1:$W$352,14,FALSE) = "---","---", VLOOKUP(D222,'Pressure Ulcers'!$A$1:$W$352,14,FALSE)/100))</f>
        <v>8.5714299999999993E-2</v>
      </c>
      <c r="AF222" s="35">
        <f>IF(VLOOKUP(D222,'Pressure Ulcers'!$A$1:$W$352,16,FALSE) = "*","*",IF(VLOOKUP(D222,'Pressure Ulcers'!$A$1:$W$352,16,FALSE) = "---","---", VLOOKUP(D222,'Pressure Ulcers'!$A$1:$W$352,16,FALSE)/100))</f>
        <v>7.4999999999999997E-2</v>
      </c>
      <c r="AG222" s="35">
        <f t="shared" si="124"/>
        <v>0.10280535</v>
      </c>
      <c r="AH222" s="49" t="str">
        <f t="shared" si="125"/>
        <v>N</v>
      </c>
      <c r="AI222" s="35">
        <f>IF(VLOOKUP(D222,Influenza!$A$1:$W$352,10,FALSE) = "*","*",IF(VLOOKUP(D222,Influenza!$A$1:$W$352,10,FALSE) = "---","---", VLOOKUP(D222,Influenza!$A$1:$W$352,10,FALSE)/100))</f>
        <v>1</v>
      </c>
      <c r="AJ222" s="35">
        <f>IF(VLOOKUP(D222,Influenza!$A$1:$W$352,12,FALSE) = "*","*",IF(VLOOKUP(D222,Influenza!$A$1:$W$352,12,FALSE) = "---","---", VLOOKUP(D222,Influenza!$A$1:$W$352,12,FALSE)/100))</f>
        <v>1</v>
      </c>
      <c r="AK222" s="35">
        <f>IF(VLOOKUP(D222,Influenza!$A$1:$W$352,14,FALSE) = "*","*",IF(VLOOKUP(D222,Influenza!$A$1:$W$352,14,FALSE) = "---","---", VLOOKUP(D222,Influenza!$A$1:$W$352,14,FALSE)/100))</f>
        <v>1</v>
      </c>
      <c r="AL222" s="35">
        <f>IF(VLOOKUP(D222,Influenza!$A$1:$W$352,16,FALSE) = "*","*",IF(VLOOKUP(D222,Influenza!$A$1:$W$352,16,FALSE) = "---","---", VLOOKUP(D222,Influenza!$A$1:$W$352,16,FALSE)/100))</f>
        <v>1</v>
      </c>
      <c r="AM222" s="35">
        <f t="shared" si="126"/>
        <v>1</v>
      </c>
      <c r="AN222" s="49" t="str">
        <f t="shared" si="127"/>
        <v>Y</v>
      </c>
      <c r="AO222" s="35">
        <f>IF(VLOOKUP(D222,'hospitalizations per 1000'!$A$1:$Q$352,10,FALSE) = "*","*",IF(VLOOKUP(D222,'hospitalizations per 1000'!$A$1:$Q$352,10,FALSE) = "---","---", VLOOKUP(D222,'hospitalizations per 1000'!$A$1:$Q$352,10,FALSE)/100))</f>
        <v>3.1242200000000001E-2</v>
      </c>
      <c r="AP222" s="43" t="str">
        <f t="shared" ref="AP222:AP243" si="128">IF(AO222="*","*",IF(AO222="---","---",IF(AO222&lt;AO$1,"Y","N")))</f>
        <v>N</v>
      </c>
      <c r="AQ222" s="50" t="s">
        <v>1570</v>
      </c>
      <c r="AR222" s="50">
        <v>0.80499999999999994</v>
      </c>
      <c r="AS222" s="49" t="str">
        <f t="shared" ref="AS222:AS235" si="129">IF(AR222="NS","NS",IF(AR222&gt;AR$1,"Y","N"))</f>
        <v>Y</v>
      </c>
      <c r="AT222" s="97">
        <f t="shared" si="116"/>
        <v>5</v>
      </c>
    </row>
    <row r="223" spans="1:46" x14ac:dyDescent="0.3">
      <c r="A223" s="19">
        <f t="shared" si="117"/>
        <v>218</v>
      </c>
      <c r="B223" s="52" t="s">
        <v>462</v>
      </c>
      <c r="C223" s="51"/>
      <c r="D223" s="56">
        <v>315261</v>
      </c>
      <c r="E223" s="59" t="s">
        <v>1668</v>
      </c>
      <c r="F223" s="54" t="s">
        <v>1557</v>
      </c>
      <c r="G223" s="54" t="e">
        <f>IF(COUNTIF(#REF!,"SFF Candidate")&gt;=1,"Y",
IF(COUNTIF(#REF!,"SFF")&gt;=1,"Y","N"))</f>
        <v>#REF!</v>
      </c>
      <c r="H223" s="48" t="e">
        <f>IF(OR(#REF!=1,#REF!= 1,#REF!=
1,#REF!= 1,#REF!=
1,#REF!= 1,#REF!=
1,#REF!= 1,#REF!=
1,#REF!= 1,#REF!=
1,#REF!= 1),"Y","N")</f>
        <v>#REF!</v>
      </c>
      <c r="I223" s="48" t="s">
        <v>662</v>
      </c>
      <c r="J223" s="54" t="s">
        <v>1570</v>
      </c>
      <c r="K223" s="35">
        <f>IF(VLOOKUP(D223,'Physically Restrained'!$A$1:$W$352,10,FALSE) = "*","*",IF(VLOOKUP(D223,'Physically Restrained'!$A$1:$W$352,10,FALSE) = "---","---", VLOOKUP(D223,'Physically Restrained'!$A$1:$W$352,10,FALSE)/100))</f>
        <v>0</v>
      </c>
      <c r="L223" s="35">
        <f>IF(VLOOKUP(D223,'Physically Restrained'!$A$1:$W$352,12,FALSE) = "*","*",IF(VLOOKUP(D223,'Physically Restrained'!$A$1:$W$352,12,FALSE) = "---","---", VLOOKUP(D223,'Physically Restrained'!$A$1:$W$352,12,FALSE)/100))</f>
        <v>0</v>
      </c>
      <c r="M223" s="35">
        <f>IF(VLOOKUP(D223,'Physically Restrained'!$A$1:$W$352,14,FALSE) = "*","*",IF(VLOOKUP(D223,'Physically Restrained'!$A$1:$W$352,14,FALSE) = "---","---", VLOOKUP(D223,'Physically Restrained'!$A$1:$W$352,14,FALSE)/100))</f>
        <v>0</v>
      </c>
      <c r="N223" s="35">
        <f>IF(VLOOKUP(D223,'Physically Restrained'!$A$1:$W$352,16,FALSE) = "*","*",IF(VLOOKUP(D223,'Physically Restrained'!$A$1:$W$352,16,FALSE) = "---","---", VLOOKUP(D223,'Physically Restrained'!$A$1:$W$352,16,FALSE)/100))</f>
        <v>0</v>
      </c>
      <c r="O223" s="35">
        <f t="shared" si="118"/>
        <v>0</v>
      </c>
      <c r="P223" s="49" t="str">
        <f t="shared" si="119"/>
        <v>Y</v>
      </c>
      <c r="Q223" s="35">
        <f>IF(VLOOKUP(D223,'Falls with Major Injuries'!$A$1:$W$352,10,FALSE) = "*","*",IF(VLOOKUP(D223,'Falls with Major Injuries'!$A$1:$W$352,10,FALSE) = "---","---", VLOOKUP(D223,'Falls with Major Injuries'!$A$1:$W$352,10,FALSE)/100))</f>
        <v>4.3478299999999998E-2</v>
      </c>
      <c r="R223" s="35">
        <f>IF(VLOOKUP(D223,'Falls with Major Injuries'!$A$1:$W$352,12,FALSE) = "*","*",IF(VLOOKUP(D223,'Falls with Major Injuries'!$A$1:$W$352,12,FALSE) = "---","---", VLOOKUP(D223,'Falls with Major Injuries'!$A$1:$W$352,12,FALSE)/100))</f>
        <v>3.2966999999999996E-2</v>
      </c>
      <c r="S223" s="35">
        <f>IF(VLOOKUP(D223,'Falls with Major Injuries'!$A$1:$W$352,14,FALSE) = "*","*",IF(VLOOKUP(D223,'Falls with Major Injuries'!$A$1:$W$352,14,FALSE) = "---","---", VLOOKUP(D223,'Falls with Major Injuries'!$A$1:$W$352,14,FALSE)/100))</f>
        <v>2.1505399999999997E-2</v>
      </c>
      <c r="T223" s="35">
        <f>IF(VLOOKUP(D223,'Falls with Major Injuries'!$A$1:$W$352,16,FALSE) = "*","*",IF(VLOOKUP(D223,'Falls with Major Injuries'!$A$1:$W$352,16,FALSE) = "---","---", VLOOKUP(D223,'Falls with Major Injuries'!$A$1:$W$352,16,FALSE)/100))</f>
        <v>1.85185E-2</v>
      </c>
      <c r="U223" s="35">
        <f t="shared" si="120"/>
        <v>2.9117299999999999E-2</v>
      </c>
      <c r="V223" s="49" t="str">
        <f t="shared" si="121"/>
        <v>N</v>
      </c>
      <c r="W223" s="35">
        <f>IF(VLOOKUP(D223,'Antipsychotic Meds'!$A$1:$W$352,10,FALSE) = "*","*",IF(VLOOKUP(D223,'Antipsychotic Meds'!$A$1:$W$352,10,FALSE) = "---","---", VLOOKUP(D223,'Antipsychotic Meds'!$A$1:$W$352,10,FALSE)/100))</f>
        <v>0.12658230000000001</v>
      </c>
      <c r="X223" s="35">
        <f>IF(VLOOKUP(D223,'Antipsychotic Meds'!$A$1:$W$352,12,FALSE) = "*","*",IF(VLOOKUP(D223,'Antipsychotic Meds'!$A$1:$W$352,12,FALSE) = "---","---", VLOOKUP(D223,'Antipsychotic Meds'!$A$1:$W$352,12,FALSE)/100))</f>
        <v>0.1153846</v>
      </c>
      <c r="Y223" s="35">
        <f>IF(VLOOKUP(D223,'Antipsychotic Meds'!$A$1:$W$352,14,FALSE) = "*","*",IF(VLOOKUP(D223,'Antipsychotic Meds'!$A$1:$W$352,14,FALSE) = "---","---", VLOOKUP(D223,'Antipsychotic Meds'!$A$1:$W$352,14,FALSE)/100))</f>
        <v>0.1139241</v>
      </c>
      <c r="Z223" s="35">
        <f>IF(VLOOKUP(D223,'Antipsychotic Meds'!$A$1:$W$352,16,FALSE) = "*","*",IF(VLOOKUP(D223,'Antipsychotic Meds'!$A$1:$W$352,16,FALSE) = "---","---", VLOOKUP(D223,'Antipsychotic Meds'!$A$1:$W$352,16,FALSE)/100))</f>
        <v>0.1222222</v>
      </c>
      <c r="AA223" s="35">
        <f t="shared" si="122"/>
        <v>0.1195283</v>
      </c>
      <c r="AB223" s="49" t="str">
        <f t="shared" si="123"/>
        <v>N</v>
      </c>
      <c r="AC223" s="35">
        <f>IF(VLOOKUP(D223,'Pressure Ulcers'!$A$1:$W$352,10,FALSE) = "*","*",IF(VLOOKUP(D223,'Pressure Ulcers'!$A$1:$W$352,10,FALSE) = "---","---", VLOOKUP(D223,'Pressure Ulcers'!$A$1:$W$352,10,FALSE)/100))</f>
        <v>2.9850699999999997E-2</v>
      </c>
      <c r="AD223" s="35">
        <f>IF(VLOOKUP(D223,'Pressure Ulcers'!$A$1:$W$352,12,FALSE) = "*","*",IF(VLOOKUP(D223,'Pressure Ulcers'!$A$1:$W$352,12,FALSE) = "---","---", VLOOKUP(D223,'Pressure Ulcers'!$A$1:$W$352,12,FALSE)/100))</f>
        <v>1.5625E-2</v>
      </c>
      <c r="AE223" s="35">
        <f>IF(VLOOKUP(D223,'Pressure Ulcers'!$A$1:$W$352,14,FALSE) = "*","*",IF(VLOOKUP(D223,'Pressure Ulcers'!$A$1:$W$352,14,FALSE) = "---","---", VLOOKUP(D223,'Pressure Ulcers'!$A$1:$W$352,14,FALSE)/100))</f>
        <v>0</v>
      </c>
      <c r="AF223" s="35">
        <f>IF(VLOOKUP(D223,'Pressure Ulcers'!$A$1:$W$352,16,FALSE) = "*","*",IF(VLOOKUP(D223,'Pressure Ulcers'!$A$1:$W$352,16,FALSE) = "---","---", VLOOKUP(D223,'Pressure Ulcers'!$A$1:$W$352,16,FALSE)/100))</f>
        <v>4.4776100000000006E-2</v>
      </c>
      <c r="AG223" s="35">
        <f t="shared" si="124"/>
        <v>2.2562949999999998E-2</v>
      </c>
      <c r="AH223" s="49" t="str">
        <f t="shared" si="125"/>
        <v>Y</v>
      </c>
      <c r="AI223" s="35">
        <f>IF(VLOOKUP(D223,Influenza!$A$1:$W$352,10,FALSE) = "*","*",IF(VLOOKUP(D223,Influenza!$A$1:$W$352,10,FALSE) = "---","---", VLOOKUP(D223,Influenza!$A$1:$W$352,10,FALSE)/100))</f>
        <v>0.99</v>
      </c>
      <c r="AJ223" s="35">
        <f>IF(VLOOKUP(D223,Influenza!$A$1:$W$352,12,FALSE) = "*","*",IF(VLOOKUP(D223,Influenza!$A$1:$W$352,12,FALSE) = "---","---", VLOOKUP(D223,Influenza!$A$1:$W$352,12,FALSE)/100))</f>
        <v>0.99</v>
      </c>
      <c r="AK223" s="35">
        <f>IF(VLOOKUP(D223,Influenza!$A$1:$W$352,14,FALSE) = "*","*",IF(VLOOKUP(D223,Influenza!$A$1:$W$352,14,FALSE) = "---","---", VLOOKUP(D223,Influenza!$A$1:$W$352,14,FALSE)/100))</f>
        <v>1</v>
      </c>
      <c r="AL223" s="35">
        <f>IF(VLOOKUP(D223,Influenza!$A$1:$W$352,16,FALSE) = "*","*",IF(VLOOKUP(D223,Influenza!$A$1:$W$352,16,FALSE) = "---","---", VLOOKUP(D223,Influenza!$A$1:$W$352,16,FALSE)/100))</f>
        <v>1</v>
      </c>
      <c r="AM223" s="35">
        <f t="shared" si="126"/>
        <v>0.995</v>
      </c>
      <c r="AN223" s="49" t="str">
        <f t="shared" si="127"/>
        <v>Y</v>
      </c>
      <c r="AO223" s="35">
        <f>IF(VLOOKUP(D223,'hospitalizations per 1000'!$A$1:$Q$352,10,FALSE) = "*","*",IF(VLOOKUP(D223,'hospitalizations per 1000'!$A$1:$Q$352,10,FALSE) = "---","---", VLOOKUP(D223,'hospitalizations per 1000'!$A$1:$Q$352,10,FALSE)/100))</f>
        <v>1.6228409999999999E-2</v>
      </c>
      <c r="AP223" s="43" t="str">
        <f t="shared" si="128"/>
        <v>N</v>
      </c>
      <c r="AQ223" s="50" t="s">
        <v>1570</v>
      </c>
      <c r="AR223" s="50">
        <v>0.94500000000000006</v>
      </c>
      <c r="AS223" s="49" t="str">
        <f t="shared" si="129"/>
        <v>Y</v>
      </c>
      <c r="AT223" s="97">
        <f t="shared" si="116"/>
        <v>4</v>
      </c>
    </row>
    <row r="224" spans="1:46" x14ac:dyDescent="0.3">
      <c r="A224" s="19">
        <f t="shared" si="117"/>
        <v>219</v>
      </c>
      <c r="B224" s="52" t="s">
        <v>463</v>
      </c>
      <c r="C224" s="51"/>
      <c r="D224" s="56">
        <v>315110</v>
      </c>
      <c r="E224" s="59" t="s">
        <v>80</v>
      </c>
      <c r="F224" s="54" t="s">
        <v>1557</v>
      </c>
      <c r="G224" s="54" t="e">
        <f>IF(COUNTIF(#REF!,"SFF Candidate")&gt;=1,"Y",
IF(COUNTIF(#REF!,"SFF")&gt;=1,"Y","N"))</f>
        <v>#REF!</v>
      </c>
      <c r="H224" s="48" t="e">
        <f>IF(OR(#REF!=1,#REF!= 1,#REF!=
1,#REF!= 1,#REF!=
1,#REF!= 1,#REF!=
1,#REF!= 1,#REF!=
1,#REF!= 1,#REF!=
1,#REF!= 1),"Y","N")</f>
        <v>#REF!</v>
      </c>
      <c r="I224" s="48" t="s">
        <v>662</v>
      </c>
      <c r="J224" s="54" t="s">
        <v>1571</v>
      </c>
      <c r="K224" s="35">
        <f>IF(VLOOKUP(D224,'Physically Restrained'!$A$1:$W$352,10,FALSE) = "*","*",IF(VLOOKUP(D224,'Physically Restrained'!$A$1:$W$352,10,FALSE) = "---","---", VLOOKUP(D224,'Physically Restrained'!$A$1:$W$352,10,FALSE)/100))</f>
        <v>0</v>
      </c>
      <c r="L224" s="35">
        <f>IF(VLOOKUP(D224,'Physically Restrained'!$A$1:$W$352,12,FALSE) = "*","*",IF(VLOOKUP(D224,'Physically Restrained'!$A$1:$W$352,12,FALSE) = "---","---", VLOOKUP(D224,'Physically Restrained'!$A$1:$W$352,12,FALSE)/100))</f>
        <v>0</v>
      </c>
      <c r="M224" s="35">
        <f>IF(VLOOKUP(D224,'Physically Restrained'!$A$1:$W$352,14,FALSE) = "*","*",IF(VLOOKUP(D224,'Physically Restrained'!$A$1:$W$352,14,FALSE) = "---","---", VLOOKUP(D224,'Physically Restrained'!$A$1:$W$352,14,FALSE)/100))</f>
        <v>0</v>
      </c>
      <c r="N224" s="35">
        <f>IF(VLOOKUP(D224,'Physically Restrained'!$A$1:$W$352,16,FALSE) = "*","*",IF(VLOOKUP(D224,'Physically Restrained'!$A$1:$W$352,16,FALSE) = "---","---", VLOOKUP(D224,'Physically Restrained'!$A$1:$W$352,16,FALSE)/100))</f>
        <v>0</v>
      </c>
      <c r="O224" s="35">
        <f t="shared" si="118"/>
        <v>0</v>
      </c>
      <c r="P224" s="49" t="str">
        <f t="shared" si="119"/>
        <v>Y</v>
      </c>
      <c r="Q224" s="35">
        <f>IF(VLOOKUP(D224,'Falls with Major Injuries'!$A$1:$W$352,10,FALSE) = "*","*",IF(VLOOKUP(D224,'Falls with Major Injuries'!$A$1:$W$352,10,FALSE) = "---","---", VLOOKUP(D224,'Falls with Major Injuries'!$A$1:$W$352,10,FALSE)/100))</f>
        <v>1.6129000000000001E-2</v>
      </c>
      <c r="R224" s="35">
        <f>IF(VLOOKUP(D224,'Falls with Major Injuries'!$A$1:$W$352,12,FALSE) = "*","*",IF(VLOOKUP(D224,'Falls with Major Injuries'!$A$1:$W$352,12,FALSE) = "---","---", VLOOKUP(D224,'Falls with Major Injuries'!$A$1:$W$352,12,FALSE)/100))</f>
        <v>3.125E-2</v>
      </c>
      <c r="S224" s="35">
        <f>IF(VLOOKUP(D224,'Falls with Major Injuries'!$A$1:$W$352,14,FALSE) = "*","*",IF(VLOOKUP(D224,'Falls with Major Injuries'!$A$1:$W$352,14,FALSE) = "---","---", VLOOKUP(D224,'Falls with Major Injuries'!$A$1:$W$352,14,FALSE)/100))</f>
        <v>3.1745999999999996E-2</v>
      </c>
      <c r="T224" s="35">
        <f>IF(VLOOKUP(D224,'Falls with Major Injuries'!$A$1:$W$352,16,FALSE) = "*","*",IF(VLOOKUP(D224,'Falls with Major Injuries'!$A$1:$W$352,16,FALSE) = "---","---", VLOOKUP(D224,'Falls with Major Injuries'!$A$1:$W$352,16,FALSE)/100))</f>
        <v>2.2727300000000002E-2</v>
      </c>
      <c r="U224" s="35">
        <f t="shared" si="120"/>
        <v>2.5463075000000002E-2</v>
      </c>
      <c r="V224" s="49" t="str">
        <f t="shared" si="121"/>
        <v>N</v>
      </c>
      <c r="W224" s="35">
        <f>IF(VLOOKUP(D224,'Antipsychotic Meds'!$A$1:$W$352,10,FALSE) = "*","*",IF(VLOOKUP(D224,'Antipsychotic Meds'!$A$1:$W$352,10,FALSE) = "---","---", VLOOKUP(D224,'Antipsychotic Meds'!$A$1:$W$352,10,FALSE)/100))</f>
        <v>7.8431399999999998E-2</v>
      </c>
      <c r="X224" s="35">
        <f>IF(VLOOKUP(D224,'Antipsychotic Meds'!$A$1:$W$352,12,FALSE) = "*","*",IF(VLOOKUP(D224,'Antipsychotic Meds'!$A$1:$W$352,12,FALSE) = "---","---", VLOOKUP(D224,'Antipsychotic Meds'!$A$1:$W$352,12,FALSE)/100))</f>
        <v>0.1666667</v>
      </c>
      <c r="Y224" s="35">
        <f>IF(VLOOKUP(D224,'Antipsychotic Meds'!$A$1:$W$352,14,FALSE) = "*","*",IF(VLOOKUP(D224,'Antipsychotic Meds'!$A$1:$W$352,14,FALSE) = "---","---", VLOOKUP(D224,'Antipsychotic Meds'!$A$1:$W$352,14,FALSE)/100))</f>
        <v>0.1754386</v>
      </c>
      <c r="Z224" s="35">
        <f>IF(VLOOKUP(D224,'Antipsychotic Meds'!$A$1:$W$352,16,FALSE) = "*","*",IF(VLOOKUP(D224,'Antipsychotic Meds'!$A$1:$W$352,16,FALSE) = "---","---", VLOOKUP(D224,'Antipsychotic Meds'!$A$1:$W$352,16,FALSE)/100))</f>
        <v>0.1315789</v>
      </c>
      <c r="AA224" s="35">
        <f t="shared" si="122"/>
        <v>0.13802890000000001</v>
      </c>
      <c r="AB224" s="49" t="str">
        <f t="shared" si="123"/>
        <v>N</v>
      </c>
      <c r="AC224" s="35">
        <f>IF(VLOOKUP(D224,'Pressure Ulcers'!$A$1:$W$352,10,FALSE) = "*","*",IF(VLOOKUP(D224,'Pressure Ulcers'!$A$1:$W$352,10,FALSE) = "---","---", VLOOKUP(D224,'Pressure Ulcers'!$A$1:$W$352,10,FALSE)/100))</f>
        <v>0.20408159999999997</v>
      </c>
      <c r="AD224" s="35">
        <f>IF(VLOOKUP(D224,'Pressure Ulcers'!$A$1:$W$352,12,FALSE) = "*","*",IF(VLOOKUP(D224,'Pressure Ulcers'!$A$1:$W$352,12,FALSE) = "---","---", VLOOKUP(D224,'Pressure Ulcers'!$A$1:$W$352,12,FALSE)/100))</f>
        <v>0.18518519999999999</v>
      </c>
      <c r="AE224" s="35">
        <f>IF(VLOOKUP(D224,'Pressure Ulcers'!$A$1:$W$352,14,FALSE) = "*","*",IF(VLOOKUP(D224,'Pressure Ulcers'!$A$1:$W$352,14,FALSE) = "---","---", VLOOKUP(D224,'Pressure Ulcers'!$A$1:$W$352,14,FALSE)/100))</f>
        <v>0.22448979999999999</v>
      </c>
      <c r="AF224" s="35">
        <f>IF(VLOOKUP(D224,'Pressure Ulcers'!$A$1:$W$352,16,FALSE) = "*","*",IF(VLOOKUP(D224,'Pressure Ulcers'!$A$1:$W$352,16,FALSE) = "---","---", VLOOKUP(D224,'Pressure Ulcers'!$A$1:$W$352,16,FALSE)/100))</f>
        <v>0.21212119999999998</v>
      </c>
      <c r="AG224" s="35">
        <f t="shared" si="124"/>
        <v>0.20646945</v>
      </c>
      <c r="AH224" s="49" t="str">
        <f t="shared" si="125"/>
        <v>N</v>
      </c>
      <c r="AI224" s="35">
        <f>IF(VLOOKUP(D224,Influenza!$A$1:$W$352,10,FALSE) = "*","*",IF(VLOOKUP(D224,Influenza!$A$1:$W$352,10,FALSE) = "---","---", VLOOKUP(D224,Influenza!$A$1:$W$352,10,FALSE)/100))</f>
        <v>0.9864864900000001</v>
      </c>
      <c r="AJ224" s="35">
        <f>IF(VLOOKUP(D224,Influenza!$A$1:$W$352,12,FALSE) = "*","*",IF(VLOOKUP(D224,Influenza!$A$1:$W$352,12,FALSE) = "---","---", VLOOKUP(D224,Influenza!$A$1:$W$352,12,FALSE)/100))</f>
        <v>0.9864864900000001</v>
      </c>
      <c r="AK224" s="35">
        <f>IF(VLOOKUP(D224,Influenza!$A$1:$W$352,14,FALSE) = "*","*",IF(VLOOKUP(D224,Influenza!$A$1:$W$352,14,FALSE) = "---","---", VLOOKUP(D224,Influenza!$A$1:$W$352,14,FALSE)/100))</f>
        <v>0.95833332999999998</v>
      </c>
      <c r="AL224" s="35">
        <f>IF(VLOOKUP(D224,Influenza!$A$1:$W$352,16,FALSE) = "*","*",IF(VLOOKUP(D224,Influenza!$A$1:$W$352,16,FALSE) = "---","---", VLOOKUP(D224,Influenza!$A$1:$W$352,16,FALSE)/100))</f>
        <v>0.95833332999999998</v>
      </c>
      <c r="AM224" s="35">
        <f t="shared" si="126"/>
        <v>0.97240990999999999</v>
      </c>
      <c r="AN224" s="49" t="str">
        <f t="shared" si="127"/>
        <v>Y</v>
      </c>
      <c r="AO224" s="35">
        <f>IF(VLOOKUP(D224,'hospitalizations per 1000'!$A$1:$Q$352,10,FALSE) = "*","*",IF(VLOOKUP(D224,'hospitalizations per 1000'!$A$1:$Q$352,10,FALSE) = "---","---", VLOOKUP(D224,'hospitalizations per 1000'!$A$1:$Q$352,10,FALSE)/100))</f>
        <v>2.7443769999999999E-2</v>
      </c>
      <c r="AP224" s="43" t="str">
        <f t="shared" si="128"/>
        <v>N</v>
      </c>
      <c r="AQ224" s="50" t="s">
        <v>1570</v>
      </c>
      <c r="AR224" s="50">
        <v>0.78</v>
      </c>
      <c r="AS224" s="49" t="str">
        <f t="shared" si="129"/>
        <v>Y</v>
      </c>
      <c r="AT224" s="97" t="s">
        <v>1680</v>
      </c>
    </row>
    <row r="225" spans="1:46" ht="28.8" x14ac:dyDescent="0.3">
      <c r="A225" s="19">
        <f t="shared" si="117"/>
        <v>220</v>
      </c>
      <c r="B225" s="63" t="s">
        <v>1623</v>
      </c>
      <c r="C225" s="65" t="s">
        <v>1622</v>
      </c>
      <c r="D225" s="60">
        <v>315110</v>
      </c>
      <c r="E225" s="59" t="s">
        <v>1646</v>
      </c>
      <c r="F225" s="54" t="s">
        <v>1557</v>
      </c>
      <c r="G225" s="54" t="e">
        <f>IF(COUNTIF(#REF!,"SFF Candidate")&gt;=1,"Y",
IF(COUNTIF(#REF!,"SFF")&gt;=1,"Y","N"))</f>
        <v>#REF!</v>
      </c>
      <c r="H225" s="48" t="e">
        <f>IF(OR(#REF!=1,#REF!= 1,#REF!=
1,#REF!= 1,#REF!=
1,#REF!= 1,#REF!=
1,#REF!= 1,#REF!=
1,#REF!= 1,#REF!=
1,#REF!= 1),"Y","N")</f>
        <v>#REF!</v>
      </c>
      <c r="I225" s="48" t="s">
        <v>662</v>
      </c>
      <c r="J225" s="54" t="s">
        <v>1571</v>
      </c>
      <c r="K225" s="35">
        <f>IF(VLOOKUP(D225,'Physically Restrained'!$A$1:$W$352,10,FALSE) = "*","*",IF(VLOOKUP(D225,'Physically Restrained'!$A$1:$W$352,10,FALSE) = "---","---", VLOOKUP(D225,'Physically Restrained'!$A$1:$W$352,10,FALSE)/100))</f>
        <v>0</v>
      </c>
      <c r="L225" s="35">
        <f>IF(VLOOKUP(D225,'Physically Restrained'!$A$1:$W$352,12,FALSE) = "*","*",IF(VLOOKUP(D225,'Physically Restrained'!$A$1:$W$352,12,FALSE) = "---","---", VLOOKUP(D225,'Physically Restrained'!$A$1:$W$352,12,FALSE)/100))</f>
        <v>0</v>
      </c>
      <c r="M225" s="35">
        <f>IF(VLOOKUP(D225,'Physically Restrained'!$A$1:$W$352,14,FALSE) = "*","*",IF(VLOOKUP(D225,'Physically Restrained'!$A$1:$W$352,14,FALSE) = "---","---", VLOOKUP(D225,'Physically Restrained'!$A$1:$W$352,14,FALSE)/100))</f>
        <v>0</v>
      </c>
      <c r="N225" s="35">
        <f>IF(VLOOKUP(D225,'Physically Restrained'!$A$1:$W$352,16,FALSE) = "*","*",IF(VLOOKUP(D225,'Physically Restrained'!$A$1:$W$352,16,FALSE) = "---","---", VLOOKUP(D225,'Physically Restrained'!$A$1:$W$352,16,FALSE)/100))</f>
        <v>0</v>
      </c>
      <c r="O225" s="35">
        <f t="shared" si="118"/>
        <v>0</v>
      </c>
      <c r="P225" s="49" t="str">
        <f t="shared" si="119"/>
        <v>Y</v>
      </c>
      <c r="Q225" s="35">
        <f>IF(VLOOKUP(D225,'Falls with Major Injuries'!$A$1:$W$352,10,FALSE) = "*","*",IF(VLOOKUP(D225,'Falls with Major Injuries'!$A$1:$W$352,10,FALSE) = "---","---", VLOOKUP(D225,'Falls with Major Injuries'!$A$1:$W$352,10,FALSE)/100))</f>
        <v>1.6129000000000001E-2</v>
      </c>
      <c r="R225" s="35">
        <f>IF(VLOOKUP(D225,'Falls with Major Injuries'!$A$1:$W$352,12,FALSE) = "*","*",IF(VLOOKUP(D225,'Falls with Major Injuries'!$A$1:$W$352,12,FALSE) = "---","---", VLOOKUP(D225,'Falls with Major Injuries'!$A$1:$W$352,12,FALSE)/100))</f>
        <v>3.125E-2</v>
      </c>
      <c r="S225" s="35">
        <f>IF(VLOOKUP(D225,'Falls with Major Injuries'!$A$1:$W$352,14,FALSE) = "*","*",IF(VLOOKUP(D225,'Falls with Major Injuries'!$A$1:$W$352,14,FALSE) = "---","---", VLOOKUP(D225,'Falls with Major Injuries'!$A$1:$W$352,14,FALSE)/100))</f>
        <v>3.1745999999999996E-2</v>
      </c>
      <c r="T225" s="35">
        <f>IF(VLOOKUP(D225,'Falls with Major Injuries'!$A$1:$W$352,16,FALSE) = "*","*",IF(VLOOKUP(D225,'Falls with Major Injuries'!$A$1:$W$352,16,FALSE) = "---","---", VLOOKUP(D225,'Falls with Major Injuries'!$A$1:$W$352,16,FALSE)/100))</f>
        <v>2.2727300000000002E-2</v>
      </c>
      <c r="U225" s="35">
        <f t="shared" si="120"/>
        <v>2.5463075000000002E-2</v>
      </c>
      <c r="V225" s="49" t="str">
        <f t="shared" si="121"/>
        <v>N</v>
      </c>
      <c r="W225" s="35">
        <f>IF(VLOOKUP(D225,'Antipsychotic Meds'!$A$1:$W$352,10,FALSE) = "*","*",IF(VLOOKUP(D225,'Antipsychotic Meds'!$A$1:$W$352,10,FALSE) = "---","---", VLOOKUP(D225,'Antipsychotic Meds'!$A$1:$W$352,10,FALSE)/100))</f>
        <v>7.8431399999999998E-2</v>
      </c>
      <c r="X225" s="35">
        <f>IF(VLOOKUP(D225,'Antipsychotic Meds'!$A$1:$W$352,12,FALSE) = "*","*",IF(VLOOKUP(D225,'Antipsychotic Meds'!$A$1:$W$352,12,FALSE) = "---","---", VLOOKUP(D225,'Antipsychotic Meds'!$A$1:$W$352,12,FALSE)/100))</f>
        <v>0.1666667</v>
      </c>
      <c r="Y225" s="35">
        <f>IF(VLOOKUP(D225,'Antipsychotic Meds'!$A$1:$W$352,14,FALSE) = "*","*",IF(VLOOKUP(D225,'Antipsychotic Meds'!$A$1:$W$352,14,FALSE) = "---","---", VLOOKUP(D225,'Antipsychotic Meds'!$A$1:$W$352,14,FALSE)/100))</f>
        <v>0.1754386</v>
      </c>
      <c r="Z225" s="35">
        <f>IF(VLOOKUP(D225,'Antipsychotic Meds'!$A$1:$W$352,16,FALSE) = "*","*",IF(VLOOKUP(D225,'Antipsychotic Meds'!$A$1:$W$352,16,FALSE) = "---","---", VLOOKUP(D225,'Antipsychotic Meds'!$A$1:$W$352,16,FALSE)/100))</f>
        <v>0.1315789</v>
      </c>
      <c r="AA225" s="35">
        <f t="shared" si="122"/>
        <v>0.13802890000000001</v>
      </c>
      <c r="AB225" s="49" t="str">
        <f t="shared" si="123"/>
        <v>N</v>
      </c>
      <c r="AC225" s="35">
        <f>IF(VLOOKUP(D225,'Pressure Ulcers'!$A$1:$W$352,10,FALSE) = "*","*",IF(VLOOKUP(D225,'Pressure Ulcers'!$A$1:$W$352,10,FALSE) = "---","---", VLOOKUP(D225,'Pressure Ulcers'!$A$1:$W$352,10,FALSE)/100))</f>
        <v>0.20408159999999997</v>
      </c>
      <c r="AD225" s="35">
        <f>IF(VLOOKUP(D225,'Pressure Ulcers'!$A$1:$W$352,12,FALSE) = "*","*",IF(VLOOKUP(D225,'Pressure Ulcers'!$A$1:$W$352,12,FALSE) = "---","---", VLOOKUP(D225,'Pressure Ulcers'!$A$1:$W$352,12,FALSE)/100))</f>
        <v>0.18518519999999999</v>
      </c>
      <c r="AE225" s="35">
        <f>IF(VLOOKUP(D225,'Pressure Ulcers'!$A$1:$W$352,14,FALSE) = "*","*",IF(VLOOKUP(D225,'Pressure Ulcers'!$A$1:$W$352,14,FALSE) = "---","---", VLOOKUP(D225,'Pressure Ulcers'!$A$1:$W$352,14,FALSE)/100))</f>
        <v>0.22448979999999999</v>
      </c>
      <c r="AF225" s="35">
        <f>IF(VLOOKUP(D225,'Pressure Ulcers'!$A$1:$W$352,16,FALSE) = "*","*",IF(VLOOKUP(D225,'Pressure Ulcers'!$A$1:$W$352,16,FALSE) = "---","---", VLOOKUP(D225,'Pressure Ulcers'!$A$1:$W$352,16,FALSE)/100))</f>
        <v>0.21212119999999998</v>
      </c>
      <c r="AG225" s="35">
        <f t="shared" si="124"/>
        <v>0.20646945</v>
      </c>
      <c r="AH225" s="49" t="str">
        <f t="shared" si="125"/>
        <v>N</v>
      </c>
      <c r="AI225" s="35">
        <f>IF(VLOOKUP(D225,Influenza!$A$1:$W$352,10,FALSE) = "*","*",IF(VLOOKUP(D225,Influenza!$A$1:$W$352,10,FALSE) = "---","---", VLOOKUP(D225,Influenza!$A$1:$W$352,10,FALSE)/100))</f>
        <v>0.9864864900000001</v>
      </c>
      <c r="AJ225" s="35">
        <f>IF(VLOOKUP(D225,Influenza!$A$1:$W$352,12,FALSE) = "*","*",IF(VLOOKUP(D225,Influenza!$A$1:$W$352,12,FALSE) = "---","---", VLOOKUP(D225,Influenza!$A$1:$W$352,12,FALSE)/100))</f>
        <v>0.9864864900000001</v>
      </c>
      <c r="AK225" s="35">
        <f>IF(VLOOKUP(D225,Influenza!$A$1:$W$352,14,FALSE) = "*","*",IF(VLOOKUP(D225,Influenza!$A$1:$W$352,14,FALSE) = "---","---", VLOOKUP(D225,Influenza!$A$1:$W$352,14,FALSE)/100))</f>
        <v>0.95833332999999998</v>
      </c>
      <c r="AL225" s="35">
        <f>IF(VLOOKUP(D225,Influenza!$A$1:$W$352,16,FALSE) = "*","*",IF(VLOOKUP(D225,Influenza!$A$1:$W$352,16,FALSE) = "---","---", VLOOKUP(D225,Influenza!$A$1:$W$352,16,FALSE)/100))</f>
        <v>0.95833332999999998</v>
      </c>
      <c r="AM225" s="35">
        <f t="shared" si="126"/>
        <v>0.97240990999999999</v>
      </c>
      <c r="AN225" s="49" t="str">
        <f t="shared" si="127"/>
        <v>Y</v>
      </c>
      <c r="AO225" s="35">
        <f>IF(VLOOKUP(D225,'hospitalizations per 1000'!$A$1:$Q$352,10,FALSE) = "*","*",IF(VLOOKUP(D225,'hospitalizations per 1000'!$A$1:$Q$352,10,FALSE) = "---","---", VLOOKUP(D225,'hospitalizations per 1000'!$A$1:$Q$352,10,FALSE)/100))</f>
        <v>2.7443769999999999E-2</v>
      </c>
      <c r="AP225" s="43" t="str">
        <f t="shared" si="128"/>
        <v>N</v>
      </c>
      <c r="AQ225" s="50" t="s">
        <v>1570</v>
      </c>
      <c r="AR225" s="50">
        <v>0.78</v>
      </c>
      <c r="AS225" s="49" t="str">
        <f t="shared" si="129"/>
        <v>Y</v>
      </c>
      <c r="AT225" s="97" t="s">
        <v>1680</v>
      </c>
    </row>
    <row r="226" spans="1:46" x14ac:dyDescent="0.3">
      <c r="A226" s="19">
        <f t="shared" si="117"/>
        <v>221</v>
      </c>
      <c r="B226" s="52" t="s">
        <v>464</v>
      </c>
      <c r="C226" s="57"/>
      <c r="D226" s="56">
        <v>315437</v>
      </c>
      <c r="E226" s="59" t="s">
        <v>81</v>
      </c>
      <c r="F226" s="54" t="s">
        <v>1557</v>
      </c>
      <c r="G226" s="54" t="e">
        <f>IF(COUNTIF(#REF!,"SFF Candidate")&gt;=1,"Y",
IF(COUNTIF(#REF!,"SFF")&gt;=1,"Y","N"))</f>
        <v>#REF!</v>
      </c>
      <c r="H226" s="48" t="e">
        <f>IF(OR(#REF!=1,#REF!= 1,#REF!=
1,#REF!= 1,#REF!=
1,#REF!= 1,#REF!=
1,#REF!= 1,#REF!=
1,#REF!= 1,#REF!=
1,#REF!= 1),"Y","N")</f>
        <v>#REF!</v>
      </c>
      <c r="I226" s="48" t="s">
        <v>662</v>
      </c>
      <c r="J226" s="54" t="s">
        <v>1570</v>
      </c>
      <c r="K226" s="35">
        <f>IF(VLOOKUP(D226,'Physically Restrained'!$A$1:$W$352,10,FALSE) = "*","*",IF(VLOOKUP(D226,'Physically Restrained'!$A$1:$W$352,10,FALSE) = "---","---", VLOOKUP(D226,'Physically Restrained'!$A$1:$W$352,10,FALSE)/100))</f>
        <v>0</v>
      </c>
      <c r="L226" s="35">
        <f>IF(VLOOKUP(D226,'Physically Restrained'!$A$1:$W$352,12,FALSE) = "*","*",IF(VLOOKUP(D226,'Physically Restrained'!$A$1:$W$352,12,FALSE) = "---","---", VLOOKUP(D226,'Physically Restrained'!$A$1:$W$352,12,FALSE)/100))</f>
        <v>0</v>
      </c>
      <c r="M226" s="35">
        <f>IF(VLOOKUP(D226,'Physically Restrained'!$A$1:$W$352,14,FALSE) = "*","*",IF(VLOOKUP(D226,'Physically Restrained'!$A$1:$W$352,14,FALSE) = "---","---", VLOOKUP(D226,'Physically Restrained'!$A$1:$W$352,14,FALSE)/100))</f>
        <v>0</v>
      </c>
      <c r="N226" s="35">
        <f>IF(VLOOKUP(D226,'Physically Restrained'!$A$1:$W$352,16,FALSE) = "*","*",IF(VLOOKUP(D226,'Physically Restrained'!$A$1:$W$352,16,FALSE) = "---","---", VLOOKUP(D226,'Physically Restrained'!$A$1:$W$352,16,FALSE)/100))</f>
        <v>0</v>
      </c>
      <c r="O226" s="35">
        <f t="shared" si="118"/>
        <v>0</v>
      </c>
      <c r="P226" s="49" t="str">
        <f t="shared" si="119"/>
        <v>Y</v>
      </c>
      <c r="Q226" s="35">
        <f>IF(VLOOKUP(D226,'Falls with Major Injuries'!$A$1:$W$352,10,FALSE) = "*","*",IF(VLOOKUP(D226,'Falls with Major Injuries'!$A$1:$W$352,10,FALSE) = "---","---", VLOOKUP(D226,'Falls with Major Injuries'!$A$1:$W$352,10,FALSE)/100))</f>
        <v>1.21951E-2</v>
      </c>
      <c r="R226" s="35">
        <f>IF(VLOOKUP(D226,'Falls with Major Injuries'!$A$1:$W$352,12,FALSE) = "*","*",IF(VLOOKUP(D226,'Falls with Major Injuries'!$A$1:$W$352,12,FALSE) = "---","---", VLOOKUP(D226,'Falls with Major Injuries'!$A$1:$W$352,12,FALSE)/100))</f>
        <v>5.0632900000000002E-2</v>
      </c>
      <c r="S226" s="35">
        <f>IF(VLOOKUP(D226,'Falls with Major Injuries'!$A$1:$W$352,14,FALSE) = "*","*",IF(VLOOKUP(D226,'Falls with Major Injuries'!$A$1:$W$352,14,FALSE) = "---","---", VLOOKUP(D226,'Falls with Major Injuries'!$A$1:$W$352,14,FALSE)/100))</f>
        <v>5.0632900000000002E-2</v>
      </c>
      <c r="T226" s="35">
        <f>IF(VLOOKUP(D226,'Falls with Major Injuries'!$A$1:$W$352,16,FALSE) = "*","*",IF(VLOOKUP(D226,'Falls with Major Injuries'!$A$1:$W$352,16,FALSE) = "---","---", VLOOKUP(D226,'Falls with Major Injuries'!$A$1:$W$352,16,FALSE)/100))</f>
        <v>4.7058799999999998E-2</v>
      </c>
      <c r="U226" s="35">
        <f t="shared" si="120"/>
        <v>4.0129924999999997E-2</v>
      </c>
      <c r="V226" s="49" t="str">
        <f t="shared" si="121"/>
        <v>N</v>
      </c>
      <c r="W226" s="35">
        <f>IF(VLOOKUP(D226,'Antipsychotic Meds'!$A$1:$W$352,10,FALSE) = "*","*",IF(VLOOKUP(D226,'Antipsychotic Meds'!$A$1:$W$352,10,FALSE) = "---","---", VLOOKUP(D226,'Antipsychotic Meds'!$A$1:$W$352,10,FALSE)/100))</f>
        <v>8.6956500000000006E-2</v>
      </c>
      <c r="X226" s="35">
        <f>IF(VLOOKUP(D226,'Antipsychotic Meds'!$A$1:$W$352,12,FALSE) = "*","*",IF(VLOOKUP(D226,'Antipsychotic Meds'!$A$1:$W$352,12,FALSE) = "---","---", VLOOKUP(D226,'Antipsychotic Meds'!$A$1:$W$352,12,FALSE)/100))</f>
        <v>9.0909099999999993E-2</v>
      </c>
      <c r="Y226" s="35">
        <f>IF(VLOOKUP(D226,'Antipsychotic Meds'!$A$1:$W$352,14,FALSE) = "*","*",IF(VLOOKUP(D226,'Antipsychotic Meds'!$A$1:$W$352,14,FALSE) = "---","---", VLOOKUP(D226,'Antipsychotic Meds'!$A$1:$W$352,14,FALSE)/100))</f>
        <v>8.9552200000000012E-2</v>
      </c>
      <c r="Z226" s="35">
        <f>IF(VLOOKUP(D226,'Antipsychotic Meds'!$A$1:$W$352,16,FALSE) = "*","*",IF(VLOOKUP(D226,'Antipsychotic Meds'!$A$1:$W$352,16,FALSE) = "---","---", VLOOKUP(D226,'Antipsychotic Meds'!$A$1:$W$352,16,FALSE)/100))</f>
        <v>0.13698630000000001</v>
      </c>
      <c r="AA226" s="35">
        <f t="shared" si="122"/>
        <v>0.10110102500000001</v>
      </c>
      <c r="AB226" s="49" t="str">
        <f t="shared" si="123"/>
        <v>Y</v>
      </c>
      <c r="AC226" s="35">
        <f>IF(VLOOKUP(D226,'Pressure Ulcers'!$A$1:$W$352,10,FALSE) = "*","*",IF(VLOOKUP(D226,'Pressure Ulcers'!$A$1:$W$352,10,FALSE) = "---","---", VLOOKUP(D226,'Pressure Ulcers'!$A$1:$W$352,10,FALSE)/100))</f>
        <v>0.15</v>
      </c>
      <c r="AD226" s="35">
        <f>IF(VLOOKUP(D226,'Pressure Ulcers'!$A$1:$W$352,12,FALSE) = "*","*",IF(VLOOKUP(D226,'Pressure Ulcers'!$A$1:$W$352,12,FALSE) = "---","---", VLOOKUP(D226,'Pressure Ulcers'!$A$1:$W$352,12,FALSE)/100))</f>
        <v>8.1081100000000003E-2</v>
      </c>
      <c r="AE226" s="35">
        <f>IF(VLOOKUP(D226,'Pressure Ulcers'!$A$1:$W$352,14,FALSE) = "*","*",IF(VLOOKUP(D226,'Pressure Ulcers'!$A$1:$W$352,14,FALSE) = "---","---", VLOOKUP(D226,'Pressure Ulcers'!$A$1:$W$352,14,FALSE)/100))</f>
        <v>9.5238099999999992E-2</v>
      </c>
      <c r="AF226" s="35">
        <f>IF(VLOOKUP(D226,'Pressure Ulcers'!$A$1:$W$352,16,FALSE) = "*","*",IF(VLOOKUP(D226,'Pressure Ulcers'!$A$1:$W$352,16,FALSE) = "---","---", VLOOKUP(D226,'Pressure Ulcers'!$A$1:$W$352,16,FALSE)/100))</f>
        <v>0.14285709999999999</v>
      </c>
      <c r="AG226" s="35">
        <f t="shared" si="124"/>
        <v>0.117294075</v>
      </c>
      <c r="AH226" s="49" t="str">
        <f t="shared" si="125"/>
        <v>N</v>
      </c>
      <c r="AI226" s="35">
        <f>IF(VLOOKUP(D226,Influenza!$A$1:$W$352,10,FALSE) = "*","*",IF(VLOOKUP(D226,Influenza!$A$1:$W$352,10,FALSE) = "---","---", VLOOKUP(D226,Influenza!$A$1:$W$352,10,FALSE)/100))</f>
        <v>0.97674419000000001</v>
      </c>
      <c r="AJ226" s="35">
        <f>IF(VLOOKUP(D226,Influenza!$A$1:$W$352,12,FALSE) = "*","*",IF(VLOOKUP(D226,Influenza!$A$1:$W$352,12,FALSE) = "---","---", VLOOKUP(D226,Influenza!$A$1:$W$352,12,FALSE)/100))</f>
        <v>0.97674419000000001</v>
      </c>
      <c r="AK226" s="35">
        <f>IF(VLOOKUP(D226,Influenza!$A$1:$W$352,14,FALSE) = "*","*",IF(VLOOKUP(D226,Influenza!$A$1:$W$352,14,FALSE) = "---","---", VLOOKUP(D226,Influenza!$A$1:$W$352,14,FALSE)/100))</f>
        <v>0.98850575000000007</v>
      </c>
      <c r="AL226" s="35">
        <f>IF(VLOOKUP(D226,Influenza!$A$1:$W$352,16,FALSE) = "*","*",IF(VLOOKUP(D226,Influenza!$A$1:$W$352,16,FALSE) = "---","---", VLOOKUP(D226,Influenza!$A$1:$W$352,16,FALSE)/100))</f>
        <v>0.98850575000000007</v>
      </c>
      <c r="AM226" s="35">
        <f t="shared" si="126"/>
        <v>0.98262497000000004</v>
      </c>
      <c r="AN226" s="49" t="str">
        <f t="shared" si="127"/>
        <v>Y</v>
      </c>
      <c r="AO226" s="35">
        <f>IF(VLOOKUP(D226,'hospitalizations per 1000'!$A$1:$Q$352,10,FALSE) = "*","*",IF(VLOOKUP(D226,'hospitalizations per 1000'!$A$1:$Q$352,10,FALSE) = "---","---", VLOOKUP(D226,'hospitalizations per 1000'!$A$1:$Q$352,10,FALSE)/100))</f>
        <v>3.0337949999999999E-2</v>
      </c>
      <c r="AP226" s="43" t="str">
        <f t="shared" si="128"/>
        <v>N</v>
      </c>
      <c r="AQ226" s="50" t="s">
        <v>1570</v>
      </c>
      <c r="AR226" s="50">
        <v>1</v>
      </c>
      <c r="AS226" s="49" t="str">
        <f t="shared" si="129"/>
        <v>Y</v>
      </c>
      <c r="AT226" s="97">
        <f t="shared" ref="AT226:AT235" si="130">COUNTIF($P226:$AS226,"=Y")</f>
        <v>4</v>
      </c>
    </row>
    <row r="227" spans="1:46" ht="28.8" x14ac:dyDescent="0.3">
      <c r="A227" s="19">
        <f t="shared" si="117"/>
        <v>222</v>
      </c>
      <c r="B227" s="52" t="s">
        <v>465</v>
      </c>
      <c r="C227" s="51"/>
      <c r="D227" s="56">
        <v>315524</v>
      </c>
      <c r="E227" s="71">
        <v>896977</v>
      </c>
      <c r="F227" s="54" t="s">
        <v>1557</v>
      </c>
      <c r="G227" s="54" t="e">
        <f>IF(COUNTIF(#REF!,"SFF Candidate")&gt;=1,"Y",
IF(COUNTIF(#REF!,"SFF")&gt;=1,"Y","N"))</f>
        <v>#REF!</v>
      </c>
      <c r="H227" s="48" t="e">
        <f>IF(OR(#REF!=1,#REF!= 1,#REF!=
1,#REF!= 1,#REF!=
1,#REF!= 1,#REF!=
1,#REF!= 1,#REF!=
1,#REF!= 1,#REF!=
1,#REF!= 1),"Y","N")</f>
        <v>#REF!</v>
      </c>
      <c r="I227" s="48" t="s">
        <v>662</v>
      </c>
      <c r="J227" s="54" t="s">
        <v>1570</v>
      </c>
      <c r="K227" s="35">
        <f>IF(VLOOKUP(D227,'Physically Restrained'!$A$1:$W$352,10,FALSE) = "*","*",IF(VLOOKUP(D227,'Physically Restrained'!$A$1:$W$352,10,FALSE) = "---","---", VLOOKUP(D227,'Physically Restrained'!$A$1:$W$352,10,FALSE)/100))</f>
        <v>0</v>
      </c>
      <c r="L227" s="35">
        <f>IF(VLOOKUP(D227,'Physically Restrained'!$A$1:$W$352,12,FALSE) = "*","*",IF(VLOOKUP(D227,'Physically Restrained'!$A$1:$W$352,12,FALSE) = "---","---", VLOOKUP(D227,'Physically Restrained'!$A$1:$W$352,12,FALSE)/100))</f>
        <v>0</v>
      </c>
      <c r="M227" s="35">
        <f>IF(VLOOKUP(D227,'Physically Restrained'!$A$1:$W$352,14,FALSE) = "*","*",IF(VLOOKUP(D227,'Physically Restrained'!$A$1:$W$352,14,FALSE) = "---","---", VLOOKUP(D227,'Physically Restrained'!$A$1:$W$352,14,FALSE)/100))</f>
        <v>0</v>
      </c>
      <c r="N227" s="35">
        <f>IF(VLOOKUP(D227,'Physically Restrained'!$A$1:$W$352,16,FALSE) = "*","*",IF(VLOOKUP(D227,'Physically Restrained'!$A$1:$W$352,16,FALSE) = "---","---", VLOOKUP(D227,'Physically Restrained'!$A$1:$W$352,16,FALSE)/100))</f>
        <v>0</v>
      </c>
      <c r="O227" s="35">
        <f t="shared" si="118"/>
        <v>0</v>
      </c>
      <c r="P227" s="49" t="str">
        <f t="shared" si="119"/>
        <v>Y</v>
      </c>
      <c r="Q227" s="35">
        <f>IF(VLOOKUP(D227,'Falls with Major Injuries'!$A$1:$W$352,10,FALSE) = "*","*",IF(VLOOKUP(D227,'Falls with Major Injuries'!$A$1:$W$352,10,FALSE) = "---","---", VLOOKUP(D227,'Falls with Major Injuries'!$A$1:$W$352,10,FALSE)/100))</f>
        <v>2.9411800000000002E-2</v>
      </c>
      <c r="R227" s="35">
        <f>IF(VLOOKUP(D227,'Falls with Major Injuries'!$A$1:$W$352,12,FALSE) = "*","*",IF(VLOOKUP(D227,'Falls with Major Injuries'!$A$1:$W$352,12,FALSE) = "---","---", VLOOKUP(D227,'Falls with Major Injuries'!$A$1:$W$352,12,FALSE)/100))</f>
        <v>4.79452E-2</v>
      </c>
      <c r="S227" s="35">
        <f>IF(VLOOKUP(D227,'Falls with Major Injuries'!$A$1:$W$352,14,FALSE) = "*","*",IF(VLOOKUP(D227,'Falls with Major Injuries'!$A$1:$W$352,14,FALSE) = "---","---", VLOOKUP(D227,'Falls with Major Injuries'!$A$1:$W$352,14,FALSE)/100))</f>
        <v>4.0268499999999999E-2</v>
      </c>
      <c r="T227" s="35">
        <f>IF(VLOOKUP(D227,'Falls with Major Injuries'!$A$1:$W$352,16,FALSE) = "*","*",IF(VLOOKUP(D227,'Falls with Major Injuries'!$A$1:$W$352,16,FALSE) = "---","---", VLOOKUP(D227,'Falls with Major Injuries'!$A$1:$W$352,16,FALSE)/100))</f>
        <v>0.02</v>
      </c>
      <c r="U227" s="35">
        <f t="shared" si="120"/>
        <v>3.4406375000000003E-2</v>
      </c>
      <c r="V227" s="49" t="str">
        <f t="shared" si="121"/>
        <v>N</v>
      </c>
      <c r="W227" s="35">
        <f>IF(VLOOKUP(D227,'Antipsychotic Meds'!$A$1:$W$352,10,FALSE) = "*","*",IF(VLOOKUP(D227,'Antipsychotic Meds'!$A$1:$W$352,10,FALSE) = "---","---", VLOOKUP(D227,'Antipsychotic Meds'!$A$1:$W$352,10,FALSE)/100))</f>
        <v>2.5210099999999999E-2</v>
      </c>
      <c r="X227" s="35">
        <f>IF(VLOOKUP(D227,'Antipsychotic Meds'!$A$1:$W$352,12,FALSE) = "*","*",IF(VLOOKUP(D227,'Antipsychotic Meds'!$A$1:$W$352,12,FALSE) = "---","---", VLOOKUP(D227,'Antipsychotic Meds'!$A$1:$W$352,12,FALSE)/100))</f>
        <v>3.07692E-2</v>
      </c>
      <c r="Y227" s="35">
        <f>IF(VLOOKUP(D227,'Antipsychotic Meds'!$A$1:$W$352,14,FALSE) = "*","*",IF(VLOOKUP(D227,'Antipsychotic Meds'!$A$1:$W$352,14,FALSE) = "---","---", VLOOKUP(D227,'Antipsychotic Meds'!$A$1:$W$352,14,FALSE)/100))</f>
        <v>3.7037E-2</v>
      </c>
      <c r="Z227" s="35">
        <f>IF(VLOOKUP(D227,'Antipsychotic Meds'!$A$1:$W$352,16,FALSE) = "*","*",IF(VLOOKUP(D227,'Antipsychotic Meds'!$A$1:$W$352,16,FALSE) = "---","---", VLOOKUP(D227,'Antipsychotic Meds'!$A$1:$W$352,16,FALSE)/100))</f>
        <v>1.51515E-2</v>
      </c>
      <c r="AA227" s="35">
        <f t="shared" si="122"/>
        <v>2.7041949999999999E-2</v>
      </c>
      <c r="AB227" s="49" t="str">
        <f t="shared" si="123"/>
        <v>Y</v>
      </c>
      <c r="AC227" s="35">
        <f>IF(VLOOKUP(D227,'Pressure Ulcers'!$A$1:$W$352,10,FALSE) = "*","*",IF(VLOOKUP(D227,'Pressure Ulcers'!$A$1:$W$352,10,FALSE) = "---","---", VLOOKUP(D227,'Pressure Ulcers'!$A$1:$W$352,10,FALSE)/100))</f>
        <v>0.1153846</v>
      </c>
      <c r="AD227" s="35">
        <f>IF(VLOOKUP(D227,'Pressure Ulcers'!$A$1:$W$352,12,FALSE) = "*","*",IF(VLOOKUP(D227,'Pressure Ulcers'!$A$1:$W$352,12,FALSE) = "---","---", VLOOKUP(D227,'Pressure Ulcers'!$A$1:$W$352,12,FALSE)/100))</f>
        <v>0.13333329999999999</v>
      </c>
      <c r="AE227" s="35">
        <f>IF(VLOOKUP(D227,'Pressure Ulcers'!$A$1:$W$352,14,FALSE) = "*","*",IF(VLOOKUP(D227,'Pressure Ulcers'!$A$1:$W$352,14,FALSE) = "---","---", VLOOKUP(D227,'Pressure Ulcers'!$A$1:$W$352,14,FALSE)/100))</f>
        <v>6.0240999999999996E-2</v>
      </c>
      <c r="AF227" s="35">
        <f>IF(VLOOKUP(D227,'Pressure Ulcers'!$A$1:$W$352,16,FALSE) = "*","*",IF(VLOOKUP(D227,'Pressure Ulcers'!$A$1:$W$352,16,FALSE) = "---","---", VLOOKUP(D227,'Pressure Ulcers'!$A$1:$W$352,16,FALSE)/100))</f>
        <v>9.7826099999999999E-2</v>
      </c>
      <c r="AG227" s="35">
        <f t="shared" si="124"/>
        <v>0.10169624999999999</v>
      </c>
      <c r="AH227" s="49" t="str">
        <f t="shared" si="125"/>
        <v>N</v>
      </c>
      <c r="AI227" s="35">
        <f>IF(VLOOKUP(D227,Influenza!$A$1:$W$352,10,FALSE) = "*","*",IF(VLOOKUP(D227,Influenza!$A$1:$W$352,10,FALSE) = "---","---", VLOOKUP(D227,Influenza!$A$1:$W$352,10,FALSE)/100))</f>
        <v>0.83823528999999997</v>
      </c>
      <c r="AJ227" s="35">
        <f>IF(VLOOKUP(D227,Influenza!$A$1:$W$352,12,FALSE) = "*","*",IF(VLOOKUP(D227,Influenza!$A$1:$W$352,12,FALSE) = "---","---", VLOOKUP(D227,Influenza!$A$1:$W$352,12,FALSE)/100))</f>
        <v>0.83823528999999997</v>
      </c>
      <c r="AK227" s="35">
        <f>IF(VLOOKUP(D227,Influenza!$A$1:$W$352,14,FALSE) = "*","*",IF(VLOOKUP(D227,Influenza!$A$1:$W$352,14,FALSE) = "---","---", VLOOKUP(D227,Influenza!$A$1:$W$352,14,FALSE)/100))</f>
        <v>0.91249999999999998</v>
      </c>
      <c r="AL227" s="35">
        <f>IF(VLOOKUP(D227,Influenza!$A$1:$W$352,16,FALSE) = "*","*",IF(VLOOKUP(D227,Influenza!$A$1:$W$352,16,FALSE) = "---","---", VLOOKUP(D227,Influenza!$A$1:$W$352,16,FALSE)/100))</f>
        <v>0.91249999999999998</v>
      </c>
      <c r="AM227" s="35">
        <f t="shared" si="126"/>
        <v>0.87536764499999997</v>
      </c>
      <c r="AN227" s="49" t="str">
        <f t="shared" si="127"/>
        <v>N</v>
      </c>
      <c r="AO227" s="35">
        <f>IF(VLOOKUP(D227,'hospitalizations per 1000'!$A$1:$Q$352,10,FALSE) = "*","*",IF(VLOOKUP(D227,'hospitalizations per 1000'!$A$1:$Q$352,10,FALSE) = "---","---", VLOOKUP(D227,'hospitalizations per 1000'!$A$1:$Q$352,10,FALSE)/100))</f>
        <v>1.0855109999999999E-2</v>
      </c>
      <c r="AP227" s="43" t="str">
        <f t="shared" si="128"/>
        <v>Y</v>
      </c>
      <c r="AQ227" s="50" t="s">
        <v>1570</v>
      </c>
      <c r="AR227" s="50">
        <v>0.72500000000000009</v>
      </c>
      <c r="AS227" s="49" t="str">
        <f t="shared" si="129"/>
        <v>N</v>
      </c>
      <c r="AT227" s="97">
        <f t="shared" si="130"/>
        <v>3</v>
      </c>
    </row>
    <row r="228" spans="1:46" s="39" customFormat="1" ht="28.8" x14ac:dyDescent="0.3">
      <c r="A228" s="19">
        <f t="shared" si="117"/>
        <v>223</v>
      </c>
      <c r="B228" s="52" t="s">
        <v>466</v>
      </c>
      <c r="C228" s="51"/>
      <c r="D228" s="56">
        <v>315008</v>
      </c>
      <c r="E228" s="59" t="s">
        <v>82</v>
      </c>
      <c r="F228" s="54" t="s">
        <v>1557</v>
      </c>
      <c r="G228" s="54" t="e">
        <f>IF(COUNTIF(#REF!,"SFF Candidate")&gt;=1,"Y",
IF(COUNTIF(#REF!,"SFF")&gt;=1,"Y","N"))</f>
        <v>#REF!</v>
      </c>
      <c r="H228" s="48" t="e">
        <f>IF(OR(#REF!=1,#REF!= 1,#REF!=
1,#REF!= 1,#REF!=
1,#REF!= 1,#REF!=
1,#REF!= 1,#REF!=
1,#REF!= 1,#REF!=
1,#REF!= 1),"Y","N")</f>
        <v>#REF!</v>
      </c>
      <c r="I228" s="48" t="s">
        <v>662</v>
      </c>
      <c r="J228" s="54" t="s">
        <v>1570</v>
      </c>
      <c r="K228" s="35">
        <f>IF(VLOOKUP(D228,'Physically Restrained'!$A$1:$W$352,10,FALSE) = "*","*",IF(VLOOKUP(D228,'Physically Restrained'!$A$1:$W$352,10,FALSE) = "---","---", VLOOKUP(D228,'Physically Restrained'!$A$1:$W$352,10,FALSE)/100))</f>
        <v>0</v>
      </c>
      <c r="L228" s="35">
        <f>IF(VLOOKUP(D228,'Physically Restrained'!$A$1:$W$352,12,FALSE) = "*","*",IF(VLOOKUP(D228,'Physically Restrained'!$A$1:$W$352,12,FALSE) = "---","---", VLOOKUP(D228,'Physically Restrained'!$A$1:$W$352,12,FALSE)/100))</f>
        <v>0</v>
      </c>
      <c r="M228" s="35">
        <f>IF(VLOOKUP(D228,'Physically Restrained'!$A$1:$W$352,14,FALSE) = "*","*",IF(VLOOKUP(D228,'Physically Restrained'!$A$1:$W$352,14,FALSE) = "---","---", VLOOKUP(D228,'Physically Restrained'!$A$1:$W$352,14,FALSE)/100))</f>
        <v>0</v>
      </c>
      <c r="N228" s="35">
        <f>IF(VLOOKUP(D228,'Physically Restrained'!$A$1:$W$352,16,FALSE) = "*","*",IF(VLOOKUP(D228,'Physically Restrained'!$A$1:$W$352,16,FALSE) = "---","---", VLOOKUP(D228,'Physically Restrained'!$A$1:$W$352,16,FALSE)/100))</f>
        <v>0</v>
      </c>
      <c r="O228" s="35">
        <f t="shared" si="118"/>
        <v>0</v>
      </c>
      <c r="P228" s="49" t="str">
        <f t="shared" si="119"/>
        <v>Y</v>
      </c>
      <c r="Q228" s="35">
        <f>IF(VLOOKUP(D228,'Falls with Major Injuries'!$A$1:$W$352,10,FALSE) = "*","*",IF(VLOOKUP(D228,'Falls with Major Injuries'!$A$1:$W$352,10,FALSE) = "---","---", VLOOKUP(D228,'Falls with Major Injuries'!$A$1:$W$352,10,FALSE)/100))</f>
        <v>3.7037E-2</v>
      </c>
      <c r="R228" s="35">
        <f>IF(VLOOKUP(D228,'Falls with Major Injuries'!$A$1:$W$352,12,FALSE) = "*","*",IF(VLOOKUP(D228,'Falls with Major Injuries'!$A$1:$W$352,12,FALSE) = "---","---", VLOOKUP(D228,'Falls with Major Injuries'!$A$1:$W$352,12,FALSE)/100))</f>
        <v>2.5316499999999999E-2</v>
      </c>
      <c r="S228" s="35">
        <f>IF(VLOOKUP(D228,'Falls with Major Injuries'!$A$1:$W$352,14,FALSE) = "*","*",IF(VLOOKUP(D228,'Falls with Major Injuries'!$A$1:$W$352,14,FALSE) = "---","---", VLOOKUP(D228,'Falls with Major Injuries'!$A$1:$W$352,14,FALSE)/100))</f>
        <v>1.31579E-2</v>
      </c>
      <c r="T228" s="35">
        <f>IF(VLOOKUP(D228,'Falls with Major Injuries'!$A$1:$W$352,16,FALSE) = "*","*",IF(VLOOKUP(D228,'Falls with Major Injuries'!$A$1:$W$352,16,FALSE) = "---","---", VLOOKUP(D228,'Falls with Major Injuries'!$A$1:$W$352,16,FALSE)/100))</f>
        <v>1.1494299999999999E-2</v>
      </c>
      <c r="U228" s="35">
        <f t="shared" si="120"/>
        <v>2.1751425000000001E-2</v>
      </c>
      <c r="V228" s="49" t="str">
        <f t="shared" si="121"/>
        <v>Y</v>
      </c>
      <c r="W228" s="35">
        <f>IF(VLOOKUP(D228,'Antipsychotic Meds'!$A$1:$W$352,10,FALSE) = "*","*",IF(VLOOKUP(D228,'Antipsychotic Meds'!$A$1:$W$352,10,FALSE) = "---","---", VLOOKUP(D228,'Antipsychotic Meds'!$A$1:$W$352,10,FALSE)/100))</f>
        <v>0.13698630000000001</v>
      </c>
      <c r="X228" s="35">
        <f>IF(VLOOKUP(D228,'Antipsychotic Meds'!$A$1:$W$352,12,FALSE) = "*","*",IF(VLOOKUP(D228,'Antipsychotic Meds'!$A$1:$W$352,12,FALSE) = "---","---", VLOOKUP(D228,'Antipsychotic Meds'!$A$1:$W$352,12,FALSE)/100))</f>
        <v>8.5714299999999993E-2</v>
      </c>
      <c r="Y228" s="35">
        <f>IF(VLOOKUP(D228,'Antipsychotic Meds'!$A$1:$W$352,14,FALSE) = "*","*",IF(VLOOKUP(D228,'Antipsychotic Meds'!$A$1:$W$352,14,FALSE) = "---","---", VLOOKUP(D228,'Antipsychotic Meds'!$A$1:$W$352,14,FALSE)/100))</f>
        <v>4.4776100000000006E-2</v>
      </c>
      <c r="Z228" s="35">
        <f>IF(VLOOKUP(D228,'Antipsychotic Meds'!$A$1:$W$352,16,FALSE) = "*","*",IF(VLOOKUP(D228,'Antipsychotic Meds'!$A$1:$W$352,16,FALSE) = "---","---", VLOOKUP(D228,'Antipsychotic Meds'!$A$1:$W$352,16,FALSE)/100))</f>
        <v>2.5640999999999997E-2</v>
      </c>
      <c r="AA228" s="35">
        <f t="shared" si="122"/>
        <v>7.3279425000000009E-2</v>
      </c>
      <c r="AB228" s="49" t="str">
        <f t="shared" si="123"/>
        <v>Y</v>
      </c>
      <c r="AC228" s="35">
        <f>IF(VLOOKUP(D228,'Pressure Ulcers'!$A$1:$W$352,10,FALSE) = "*","*",IF(VLOOKUP(D228,'Pressure Ulcers'!$A$1:$W$352,10,FALSE) = "---","---", VLOOKUP(D228,'Pressure Ulcers'!$A$1:$W$352,10,FALSE)/100))</f>
        <v>4.08163E-2</v>
      </c>
      <c r="AD228" s="35">
        <f>IF(VLOOKUP(D228,'Pressure Ulcers'!$A$1:$W$352,12,FALSE) = "*","*",IF(VLOOKUP(D228,'Pressure Ulcers'!$A$1:$W$352,12,FALSE) = "---","---", VLOOKUP(D228,'Pressure Ulcers'!$A$1:$W$352,12,FALSE)/100))</f>
        <v>3.7037E-2</v>
      </c>
      <c r="AE228" s="35">
        <f>IF(VLOOKUP(D228,'Pressure Ulcers'!$A$1:$W$352,14,FALSE) = "*","*",IF(VLOOKUP(D228,'Pressure Ulcers'!$A$1:$W$352,14,FALSE) = "---","---", VLOOKUP(D228,'Pressure Ulcers'!$A$1:$W$352,14,FALSE)/100))</f>
        <v>3.9215699999999999E-2</v>
      </c>
      <c r="AF228" s="35">
        <f>IF(VLOOKUP(D228,'Pressure Ulcers'!$A$1:$W$352,16,FALSE) = "*","*",IF(VLOOKUP(D228,'Pressure Ulcers'!$A$1:$W$352,16,FALSE) = "---","---", VLOOKUP(D228,'Pressure Ulcers'!$A$1:$W$352,16,FALSE)/100))</f>
        <v>3.2786900000000001E-2</v>
      </c>
      <c r="AG228" s="35">
        <f t="shared" si="124"/>
        <v>3.7463975000000004E-2</v>
      </c>
      <c r="AH228" s="49" t="str">
        <f t="shared" si="125"/>
        <v>Y</v>
      </c>
      <c r="AI228" s="35">
        <f>IF(VLOOKUP(D228,Influenza!$A$1:$W$352,10,FALSE) = "*","*",IF(VLOOKUP(D228,Influenza!$A$1:$W$352,10,FALSE) = "---","---", VLOOKUP(D228,Influenza!$A$1:$W$352,10,FALSE)/100))</f>
        <v>1</v>
      </c>
      <c r="AJ228" s="35">
        <f>IF(VLOOKUP(D228,Influenza!$A$1:$W$352,12,FALSE) = "*","*",IF(VLOOKUP(D228,Influenza!$A$1:$W$352,12,FALSE) = "---","---", VLOOKUP(D228,Influenza!$A$1:$W$352,12,FALSE)/100))</f>
        <v>1</v>
      </c>
      <c r="AK228" s="35">
        <f>IF(VLOOKUP(D228,Influenza!$A$1:$W$352,14,FALSE) = "*","*",IF(VLOOKUP(D228,Influenza!$A$1:$W$352,14,FALSE) = "---","---", VLOOKUP(D228,Influenza!$A$1:$W$352,14,FALSE)/100))</f>
        <v>1</v>
      </c>
      <c r="AL228" s="35">
        <f>IF(VLOOKUP(D228,Influenza!$A$1:$W$352,16,FALSE) = "*","*",IF(VLOOKUP(D228,Influenza!$A$1:$W$352,16,FALSE) = "---","---", VLOOKUP(D228,Influenza!$A$1:$W$352,16,FALSE)/100))</f>
        <v>1</v>
      </c>
      <c r="AM228" s="35">
        <f t="shared" si="126"/>
        <v>1</v>
      </c>
      <c r="AN228" s="49" t="str">
        <f t="shared" si="127"/>
        <v>Y</v>
      </c>
      <c r="AO228" s="35">
        <f>IF(VLOOKUP(D228,'hospitalizations per 1000'!$A$1:$Q$352,10,FALSE) = "*","*",IF(VLOOKUP(D228,'hospitalizations per 1000'!$A$1:$Q$352,10,FALSE) = "---","---", VLOOKUP(D228,'hospitalizations per 1000'!$A$1:$Q$352,10,FALSE)/100))</f>
        <v>1.6205279999999999E-2</v>
      </c>
      <c r="AP228" s="43" t="str">
        <f t="shared" si="128"/>
        <v>N</v>
      </c>
      <c r="AQ228" s="50" t="s">
        <v>1570</v>
      </c>
      <c r="AR228" s="50">
        <v>0.77</v>
      </c>
      <c r="AS228" s="49" t="str">
        <f t="shared" si="129"/>
        <v>Y</v>
      </c>
      <c r="AT228" s="97">
        <f t="shared" si="130"/>
        <v>6</v>
      </c>
    </row>
    <row r="229" spans="1:46" x14ac:dyDescent="0.3">
      <c r="A229" s="19">
        <f t="shared" si="117"/>
        <v>224</v>
      </c>
      <c r="B229" s="52" t="s">
        <v>467</v>
      </c>
      <c r="C229" s="51"/>
      <c r="D229" s="56">
        <v>315190</v>
      </c>
      <c r="E229" s="59" t="s">
        <v>468</v>
      </c>
      <c r="F229" s="54" t="s">
        <v>1557</v>
      </c>
      <c r="G229" s="54" t="e">
        <f>IF(COUNTIF(#REF!,"SFF Candidate")&gt;=1,"Y",
IF(COUNTIF(#REF!,"SFF")&gt;=1,"Y","N"))</f>
        <v>#REF!</v>
      </c>
      <c r="H229" s="48" t="e">
        <f>IF(OR(#REF!=1,#REF!= 1,#REF!=
1,#REF!= 1,#REF!=
1,#REF!= 1,#REF!=
1,#REF!= 1,#REF!=
1,#REF!= 1,#REF!=
1,#REF!= 1),"Y","N")</f>
        <v>#REF!</v>
      </c>
      <c r="I229" s="48" t="s">
        <v>662</v>
      </c>
      <c r="J229" s="54" t="s">
        <v>1570</v>
      </c>
      <c r="K229" s="35">
        <f>IF(VLOOKUP(D229,'Physically Restrained'!$A$1:$W$352,10,FALSE) = "*","*",IF(VLOOKUP(D229,'Physically Restrained'!$A$1:$W$352,10,FALSE) = "---","---", VLOOKUP(D229,'Physically Restrained'!$A$1:$W$352,10,FALSE)/100))</f>
        <v>0.19745219999999999</v>
      </c>
      <c r="L229" s="35">
        <f>IF(VLOOKUP(D229,'Physically Restrained'!$A$1:$W$352,12,FALSE) = "*","*",IF(VLOOKUP(D229,'Physically Restrained'!$A$1:$W$352,12,FALSE) = "---","---", VLOOKUP(D229,'Physically Restrained'!$A$1:$W$352,12,FALSE)/100))</f>
        <v>0.17469879999999999</v>
      </c>
      <c r="M229" s="35">
        <f>IF(VLOOKUP(D229,'Physically Restrained'!$A$1:$W$352,14,FALSE) = "*","*",IF(VLOOKUP(D229,'Physically Restrained'!$A$1:$W$352,14,FALSE) = "---","---", VLOOKUP(D229,'Physically Restrained'!$A$1:$W$352,14,FALSE)/100))</f>
        <v>0.14201180000000002</v>
      </c>
      <c r="N229" s="35">
        <f>IF(VLOOKUP(D229,'Physically Restrained'!$A$1:$W$352,16,FALSE) = "*","*",IF(VLOOKUP(D229,'Physically Restrained'!$A$1:$W$352,16,FALSE) = "---","---", VLOOKUP(D229,'Physically Restrained'!$A$1:$W$352,16,FALSE)/100))</f>
        <v>0.12865500000000002</v>
      </c>
      <c r="O229" s="35">
        <f t="shared" si="118"/>
        <v>0.16070445</v>
      </c>
      <c r="P229" s="49" t="str">
        <f t="shared" si="119"/>
        <v>N</v>
      </c>
      <c r="Q229" s="35">
        <f>IF(VLOOKUP(D229,'Falls with Major Injuries'!$A$1:$W$352,10,FALSE) = "*","*",IF(VLOOKUP(D229,'Falls with Major Injuries'!$A$1:$W$352,10,FALSE) = "---","---", VLOOKUP(D229,'Falls with Major Injuries'!$A$1:$W$352,10,FALSE)/100))</f>
        <v>1.2738899999999999E-2</v>
      </c>
      <c r="R229" s="35">
        <f>IF(VLOOKUP(D229,'Falls with Major Injuries'!$A$1:$W$352,12,FALSE) = "*","*",IF(VLOOKUP(D229,'Falls with Major Injuries'!$A$1:$W$352,12,FALSE) = "---","---", VLOOKUP(D229,'Falls with Major Injuries'!$A$1:$W$352,12,FALSE)/100))</f>
        <v>1.20482E-2</v>
      </c>
      <c r="S229" s="35">
        <f>IF(VLOOKUP(D229,'Falls with Major Injuries'!$A$1:$W$352,14,FALSE) = "*","*",IF(VLOOKUP(D229,'Falls with Major Injuries'!$A$1:$W$352,14,FALSE) = "---","---", VLOOKUP(D229,'Falls with Major Injuries'!$A$1:$W$352,14,FALSE)/100))</f>
        <v>0</v>
      </c>
      <c r="T229" s="35">
        <f>IF(VLOOKUP(D229,'Falls with Major Injuries'!$A$1:$W$352,16,FALSE) = "*","*",IF(VLOOKUP(D229,'Falls with Major Injuries'!$A$1:$W$352,16,FALSE) = "---","---", VLOOKUP(D229,'Falls with Major Injuries'!$A$1:$W$352,16,FALSE)/100))</f>
        <v>0</v>
      </c>
      <c r="U229" s="35">
        <f t="shared" si="120"/>
        <v>6.1967749999999999E-3</v>
      </c>
      <c r="V229" s="49" t="str">
        <f t="shared" si="121"/>
        <v>Y</v>
      </c>
      <c r="W229" s="35">
        <f>IF(VLOOKUP(D229,'Antipsychotic Meds'!$A$1:$W$352,10,FALSE) = "*","*",IF(VLOOKUP(D229,'Antipsychotic Meds'!$A$1:$W$352,10,FALSE) = "---","---", VLOOKUP(D229,'Antipsychotic Meds'!$A$1:$W$352,10,FALSE)/100))</f>
        <v>0.14893619999999999</v>
      </c>
      <c r="X229" s="35">
        <f>IF(VLOOKUP(D229,'Antipsychotic Meds'!$A$1:$W$352,12,FALSE) = "*","*",IF(VLOOKUP(D229,'Antipsychotic Meds'!$A$1:$W$352,12,FALSE) = "---","---", VLOOKUP(D229,'Antipsychotic Meds'!$A$1:$W$352,12,FALSE)/100))</f>
        <v>8.8888899999999993E-2</v>
      </c>
      <c r="Y229" s="35">
        <f>IF(VLOOKUP(D229,'Antipsychotic Meds'!$A$1:$W$352,14,FALSE) = "*","*",IF(VLOOKUP(D229,'Antipsychotic Meds'!$A$1:$W$352,14,FALSE) = "---","---", VLOOKUP(D229,'Antipsychotic Meds'!$A$1:$W$352,14,FALSE)/100))</f>
        <v>6.3829799999999992E-2</v>
      </c>
      <c r="Z229" s="35">
        <f>IF(VLOOKUP(D229,'Antipsychotic Meds'!$A$1:$W$352,16,FALSE) = "*","*",IF(VLOOKUP(D229,'Antipsychotic Meds'!$A$1:$W$352,16,FALSE) = "---","---", VLOOKUP(D229,'Antipsychotic Meds'!$A$1:$W$352,16,FALSE)/100))</f>
        <v>0.1041667</v>
      </c>
      <c r="AA229" s="35">
        <f t="shared" si="122"/>
        <v>0.10145539999999999</v>
      </c>
      <c r="AB229" s="49" t="str">
        <f t="shared" si="123"/>
        <v>Y</v>
      </c>
      <c r="AC229" s="35">
        <f>IF(VLOOKUP(D229,'Pressure Ulcers'!$A$1:$W$352,10,FALSE) = "*","*",IF(VLOOKUP(D229,'Pressure Ulcers'!$A$1:$W$352,10,FALSE) = "---","---", VLOOKUP(D229,'Pressure Ulcers'!$A$1:$W$352,10,FALSE)/100))</f>
        <v>4.7058799999999998E-2</v>
      </c>
      <c r="AD229" s="35">
        <f>IF(VLOOKUP(D229,'Pressure Ulcers'!$A$1:$W$352,12,FALSE) = "*","*",IF(VLOOKUP(D229,'Pressure Ulcers'!$A$1:$W$352,12,FALSE) = "---","---", VLOOKUP(D229,'Pressure Ulcers'!$A$1:$W$352,12,FALSE)/100))</f>
        <v>9.5744700000000002E-2</v>
      </c>
      <c r="AE229" s="35">
        <f>IF(VLOOKUP(D229,'Pressure Ulcers'!$A$1:$W$352,14,FALSE) = "*","*",IF(VLOOKUP(D229,'Pressure Ulcers'!$A$1:$W$352,14,FALSE) = "---","---", VLOOKUP(D229,'Pressure Ulcers'!$A$1:$W$352,14,FALSE)/100))</f>
        <v>0.1030928</v>
      </c>
      <c r="AF229" s="35">
        <f>IF(VLOOKUP(D229,'Pressure Ulcers'!$A$1:$W$352,16,FALSE) = "*","*",IF(VLOOKUP(D229,'Pressure Ulcers'!$A$1:$W$352,16,FALSE) = "---","---", VLOOKUP(D229,'Pressure Ulcers'!$A$1:$W$352,16,FALSE)/100))</f>
        <v>0.11827959999999998</v>
      </c>
      <c r="AG229" s="35">
        <f t="shared" si="124"/>
        <v>9.1043974999999999E-2</v>
      </c>
      <c r="AH229" s="49" t="str">
        <f t="shared" si="125"/>
        <v>N</v>
      </c>
      <c r="AI229" s="35">
        <f>IF(VLOOKUP(D229,Influenza!$A$1:$W$352,10,FALSE) = "*","*",IF(VLOOKUP(D229,Influenza!$A$1:$W$352,10,FALSE) = "---","---", VLOOKUP(D229,Influenza!$A$1:$W$352,10,FALSE)/100))</f>
        <v>0.97777777999999993</v>
      </c>
      <c r="AJ229" s="35">
        <f>IF(VLOOKUP(D229,Influenza!$A$1:$W$352,12,FALSE) = "*","*",IF(VLOOKUP(D229,Influenza!$A$1:$W$352,12,FALSE) = "---","---", VLOOKUP(D229,Influenza!$A$1:$W$352,12,FALSE)/100))</f>
        <v>0.97777777999999993</v>
      </c>
      <c r="AK229" s="35">
        <f>IF(VLOOKUP(D229,Influenza!$A$1:$W$352,14,FALSE) = "*","*",IF(VLOOKUP(D229,Influenza!$A$1:$W$352,14,FALSE) = "---","---", VLOOKUP(D229,Influenza!$A$1:$W$352,14,FALSE)/100))</f>
        <v>0.97701148999999998</v>
      </c>
      <c r="AL229" s="35">
        <f>IF(VLOOKUP(D229,Influenza!$A$1:$W$352,16,FALSE) = "*","*",IF(VLOOKUP(D229,Influenza!$A$1:$W$352,16,FALSE) = "---","---", VLOOKUP(D229,Influenza!$A$1:$W$352,16,FALSE)/100))</f>
        <v>0.97701148999999998</v>
      </c>
      <c r="AM229" s="35">
        <f t="shared" si="126"/>
        <v>0.97739463500000001</v>
      </c>
      <c r="AN229" s="49" t="str">
        <f t="shared" si="127"/>
        <v>Y</v>
      </c>
      <c r="AO229" s="35">
        <f>IF(VLOOKUP(D229,'hospitalizations per 1000'!$A$1:$Q$352,10,FALSE) = "*","*",IF(VLOOKUP(D229,'hospitalizations per 1000'!$A$1:$Q$352,10,FALSE) = "---","---", VLOOKUP(D229,'hospitalizations per 1000'!$A$1:$Q$352,10,FALSE)/100))</f>
        <v>1.729263E-2</v>
      </c>
      <c r="AP229" s="43" t="str">
        <f t="shared" si="128"/>
        <v>N</v>
      </c>
      <c r="AQ229" s="50" t="s">
        <v>1570</v>
      </c>
      <c r="AR229" s="50">
        <v>0.98</v>
      </c>
      <c r="AS229" s="49" t="str">
        <f t="shared" si="129"/>
        <v>Y</v>
      </c>
      <c r="AT229" s="97">
        <f t="shared" si="130"/>
        <v>4</v>
      </c>
    </row>
    <row r="230" spans="1:46" x14ac:dyDescent="0.3">
      <c r="A230" s="19">
        <f t="shared" si="117"/>
        <v>225</v>
      </c>
      <c r="B230" s="52" t="s">
        <v>1604</v>
      </c>
      <c r="C230" s="51"/>
      <c r="D230" s="56">
        <v>315190</v>
      </c>
      <c r="E230" s="59" t="s">
        <v>1605</v>
      </c>
      <c r="F230" s="54" t="s">
        <v>1557</v>
      </c>
      <c r="G230" s="54" t="e">
        <f>IF(COUNTIF(#REF!,"SFF Candidate")&gt;=1,"Y",
IF(COUNTIF(#REF!,"SFF")&gt;=1,"Y","N"))</f>
        <v>#REF!</v>
      </c>
      <c r="H230" s="48" t="e">
        <f>IF(OR(#REF!=1,#REF!= 1,#REF!=
1,#REF!= 1,#REF!=
1,#REF!= 1,#REF!=
1,#REF!= 1,#REF!=
1,#REF!= 1,#REF!=
1,#REF!= 1),"Y","N")</f>
        <v>#REF!</v>
      </c>
      <c r="I230" s="48" t="s">
        <v>662</v>
      </c>
      <c r="J230" s="54" t="s">
        <v>1570</v>
      </c>
      <c r="K230" s="35">
        <f>IF(VLOOKUP(D230,'Physically Restrained'!$A$1:$W$352,10,FALSE) = "*","*",IF(VLOOKUP(D230,'Physically Restrained'!$A$1:$W$352,10,FALSE) = "---","---", VLOOKUP(D230,'Physically Restrained'!$A$1:$W$352,10,FALSE)/100))</f>
        <v>0.19745219999999999</v>
      </c>
      <c r="L230" s="35">
        <f>IF(VLOOKUP(D230,'Physically Restrained'!$A$1:$W$352,12,FALSE) = "*","*",IF(VLOOKUP(D230,'Physically Restrained'!$A$1:$W$352,12,FALSE) = "---","---", VLOOKUP(D230,'Physically Restrained'!$A$1:$W$352,12,FALSE)/100))</f>
        <v>0.17469879999999999</v>
      </c>
      <c r="M230" s="35">
        <f>IF(VLOOKUP(D230,'Physically Restrained'!$A$1:$W$352,14,FALSE) = "*","*",IF(VLOOKUP(D230,'Physically Restrained'!$A$1:$W$352,14,FALSE) = "---","---", VLOOKUP(D230,'Physically Restrained'!$A$1:$W$352,14,FALSE)/100))</f>
        <v>0.14201180000000002</v>
      </c>
      <c r="N230" s="35">
        <f>IF(VLOOKUP(D230,'Physically Restrained'!$A$1:$W$352,16,FALSE) = "*","*",IF(VLOOKUP(D230,'Physically Restrained'!$A$1:$W$352,16,FALSE) = "---","---", VLOOKUP(D230,'Physically Restrained'!$A$1:$W$352,16,FALSE)/100))</f>
        <v>0.12865500000000002</v>
      </c>
      <c r="O230" s="35">
        <f t="shared" si="118"/>
        <v>0.16070445</v>
      </c>
      <c r="P230" s="49" t="str">
        <f t="shared" si="119"/>
        <v>N</v>
      </c>
      <c r="Q230" s="35">
        <f>IF(VLOOKUP(D230,'Falls with Major Injuries'!$A$1:$W$352,10,FALSE) = "*","*",IF(VLOOKUP(D230,'Falls with Major Injuries'!$A$1:$W$352,10,FALSE) = "---","---", VLOOKUP(D230,'Falls with Major Injuries'!$A$1:$W$352,10,FALSE)/100))</f>
        <v>1.2738899999999999E-2</v>
      </c>
      <c r="R230" s="35">
        <f>IF(VLOOKUP(D230,'Falls with Major Injuries'!$A$1:$W$352,12,FALSE) = "*","*",IF(VLOOKUP(D230,'Falls with Major Injuries'!$A$1:$W$352,12,FALSE) = "---","---", VLOOKUP(D230,'Falls with Major Injuries'!$A$1:$W$352,12,FALSE)/100))</f>
        <v>1.20482E-2</v>
      </c>
      <c r="S230" s="35">
        <f>IF(VLOOKUP(D230,'Falls with Major Injuries'!$A$1:$W$352,14,FALSE) = "*","*",IF(VLOOKUP(D230,'Falls with Major Injuries'!$A$1:$W$352,14,FALSE) = "---","---", VLOOKUP(D230,'Falls with Major Injuries'!$A$1:$W$352,14,FALSE)/100))</f>
        <v>0</v>
      </c>
      <c r="T230" s="35">
        <f>IF(VLOOKUP(D230,'Falls with Major Injuries'!$A$1:$W$352,16,FALSE) = "*","*",IF(VLOOKUP(D230,'Falls with Major Injuries'!$A$1:$W$352,16,FALSE) = "---","---", VLOOKUP(D230,'Falls with Major Injuries'!$A$1:$W$352,16,FALSE)/100))</f>
        <v>0</v>
      </c>
      <c r="U230" s="35">
        <f t="shared" si="120"/>
        <v>6.1967749999999999E-3</v>
      </c>
      <c r="V230" s="49" t="str">
        <f t="shared" si="121"/>
        <v>Y</v>
      </c>
      <c r="W230" s="35">
        <f>IF(VLOOKUP(D230,'Antipsychotic Meds'!$A$1:$W$352,10,FALSE) = "*","*",IF(VLOOKUP(D230,'Antipsychotic Meds'!$A$1:$W$352,10,FALSE) = "---","---", VLOOKUP(D230,'Antipsychotic Meds'!$A$1:$W$352,10,FALSE)/100))</f>
        <v>0.14893619999999999</v>
      </c>
      <c r="X230" s="35">
        <f>IF(VLOOKUP(D230,'Antipsychotic Meds'!$A$1:$W$352,12,FALSE) = "*","*",IF(VLOOKUP(D230,'Antipsychotic Meds'!$A$1:$W$352,12,FALSE) = "---","---", VLOOKUP(D230,'Antipsychotic Meds'!$A$1:$W$352,12,FALSE)/100))</f>
        <v>8.8888899999999993E-2</v>
      </c>
      <c r="Y230" s="35">
        <f>IF(VLOOKUP(D230,'Antipsychotic Meds'!$A$1:$W$352,14,FALSE) = "*","*",IF(VLOOKUP(D230,'Antipsychotic Meds'!$A$1:$W$352,14,FALSE) = "---","---", VLOOKUP(D230,'Antipsychotic Meds'!$A$1:$W$352,14,FALSE)/100))</f>
        <v>6.3829799999999992E-2</v>
      </c>
      <c r="Z230" s="35">
        <f>IF(VLOOKUP(D230,'Antipsychotic Meds'!$A$1:$W$352,16,FALSE) = "*","*",IF(VLOOKUP(D230,'Antipsychotic Meds'!$A$1:$W$352,16,FALSE) = "---","---", VLOOKUP(D230,'Antipsychotic Meds'!$A$1:$W$352,16,FALSE)/100))</f>
        <v>0.1041667</v>
      </c>
      <c r="AA230" s="35">
        <f t="shared" si="122"/>
        <v>0.10145539999999999</v>
      </c>
      <c r="AB230" s="49" t="str">
        <f t="shared" si="123"/>
        <v>Y</v>
      </c>
      <c r="AC230" s="35">
        <f>IF(VLOOKUP(D230,'Pressure Ulcers'!$A$1:$W$352,10,FALSE) = "*","*",IF(VLOOKUP(D230,'Pressure Ulcers'!$A$1:$W$352,10,FALSE) = "---","---", VLOOKUP(D230,'Pressure Ulcers'!$A$1:$W$352,10,FALSE)/100))</f>
        <v>4.7058799999999998E-2</v>
      </c>
      <c r="AD230" s="35">
        <f>IF(VLOOKUP(D230,'Pressure Ulcers'!$A$1:$W$352,12,FALSE) = "*","*",IF(VLOOKUP(D230,'Pressure Ulcers'!$A$1:$W$352,12,FALSE) = "---","---", VLOOKUP(D230,'Pressure Ulcers'!$A$1:$W$352,12,FALSE)/100))</f>
        <v>9.5744700000000002E-2</v>
      </c>
      <c r="AE230" s="35">
        <f>IF(VLOOKUP(D230,'Pressure Ulcers'!$A$1:$W$352,14,FALSE) = "*","*",IF(VLOOKUP(D230,'Pressure Ulcers'!$A$1:$W$352,14,FALSE) = "---","---", VLOOKUP(D230,'Pressure Ulcers'!$A$1:$W$352,14,FALSE)/100))</f>
        <v>0.1030928</v>
      </c>
      <c r="AF230" s="35">
        <f>IF(VLOOKUP(D230,'Pressure Ulcers'!$A$1:$W$352,16,FALSE) = "*","*",IF(VLOOKUP(D230,'Pressure Ulcers'!$A$1:$W$352,16,FALSE) = "---","---", VLOOKUP(D230,'Pressure Ulcers'!$A$1:$W$352,16,FALSE)/100))</f>
        <v>0.11827959999999998</v>
      </c>
      <c r="AG230" s="35">
        <f t="shared" si="124"/>
        <v>9.1043974999999999E-2</v>
      </c>
      <c r="AH230" s="49" t="str">
        <f t="shared" si="125"/>
        <v>N</v>
      </c>
      <c r="AI230" s="35">
        <f>IF(VLOOKUP(D230,Influenza!$A$1:$W$352,10,FALSE) = "*","*",IF(VLOOKUP(D230,Influenza!$A$1:$W$352,10,FALSE) = "---","---", VLOOKUP(D230,Influenza!$A$1:$W$352,10,FALSE)/100))</f>
        <v>0.97777777999999993</v>
      </c>
      <c r="AJ230" s="35">
        <f>IF(VLOOKUP(D230,Influenza!$A$1:$W$352,12,FALSE) = "*","*",IF(VLOOKUP(D230,Influenza!$A$1:$W$352,12,FALSE) = "---","---", VLOOKUP(D230,Influenza!$A$1:$W$352,12,FALSE)/100))</f>
        <v>0.97777777999999993</v>
      </c>
      <c r="AK230" s="35">
        <f>IF(VLOOKUP(D230,Influenza!$A$1:$W$352,14,FALSE) = "*","*",IF(VLOOKUP(D230,Influenza!$A$1:$W$352,14,FALSE) = "---","---", VLOOKUP(D230,Influenza!$A$1:$W$352,14,FALSE)/100))</f>
        <v>0.97701148999999998</v>
      </c>
      <c r="AL230" s="35">
        <f>IF(VLOOKUP(D230,Influenza!$A$1:$W$352,16,FALSE) = "*","*",IF(VLOOKUP(D230,Influenza!$A$1:$W$352,16,FALSE) = "---","---", VLOOKUP(D230,Influenza!$A$1:$W$352,16,FALSE)/100))</f>
        <v>0.97701148999999998</v>
      </c>
      <c r="AM230" s="35">
        <f t="shared" si="126"/>
        <v>0.97739463500000001</v>
      </c>
      <c r="AN230" s="49" t="str">
        <f t="shared" si="127"/>
        <v>Y</v>
      </c>
      <c r="AO230" s="35">
        <f>IF(VLOOKUP(D230,'hospitalizations per 1000'!$A$1:$Q$352,10,FALSE) = "*","*",IF(VLOOKUP(D230,'hospitalizations per 1000'!$A$1:$Q$352,10,FALSE) = "---","---", VLOOKUP(D230,'hospitalizations per 1000'!$A$1:$Q$352,10,FALSE)/100))</f>
        <v>1.729263E-2</v>
      </c>
      <c r="AP230" s="43" t="str">
        <f t="shared" si="128"/>
        <v>N</v>
      </c>
      <c r="AQ230" s="50" t="s">
        <v>1570</v>
      </c>
      <c r="AR230" s="50">
        <v>0.98</v>
      </c>
      <c r="AS230" s="49" t="str">
        <f t="shared" si="129"/>
        <v>Y</v>
      </c>
      <c r="AT230" s="97">
        <f t="shared" si="130"/>
        <v>4</v>
      </c>
    </row>
    <row r="231" spans="1:46" x14ac:dyDescent="0.3">
      <c r="A231" s="19">
        <f t="shared" si="117"/>
        <v>226</v>
      </c>
      <c r="B231" s="52" t="s">
        <v>469</v>
      </c>
      <c r="C231" s="51"/>
      <c r="D231" s="56">
        <v>315044</v>
      </c>
      <c r="E231" s="59" t="s">
        <v>201</v>
      </c>
      <c r="F231" s="54" t="s">
        <v>1557</v>
      </c>
      <c r="G231" s="54" t="e">
        <f>IF(COUNTIF(#REF!,"SFF Candidate")&gt;=1,"Y",
IF(COUNTIF(#REF!,"SFF")&gt;=1,"Y","N"))</f>
        <v>#REF!</v>
      </c>
      <c r="H231" s="48" t="e">
        <f>IF(OR(#REF!=1,#REF!= 1,#REF!=
1,#REF!= 1,#REF!=
1,#REF!= 1,#REF!=
1,#REF!= 1,#REF!=
1,#REF!= 1,#REF!=
1,#REF!= 1),"Y","N")</f>
        <v>#REF!</v>
      </c>
      <c r="I231" s="48" t="s">
        <v>662</v>
      </c>
      <c r="J231" s="54" t="s">
        <v>1570</v>
      </c>
      <c r="K231" s="35">
        <f>IF(VLOOKUP(D231,'Physically Restrained'!$A$1:$W$352,10,FALSE) = "*","*",IF(VLOOKUP(D231,'Physically Restrained'!$A$1:$W$352,10,FALSE) = "---","---", VLOOKUP(D231,'Physically Restrained'!$A$1:$W$352,10,FALSE)/100))</f>
        <v>0</v>
      </c>
      <c r="L231" s="35">
        <f>IF(VLOOKUP(D231,'Physically Restrained'!$A$1:$W$352,12,FALSE) = "*","*",IF(VLOOKUP(D231,'Physically Restrained'!$A$1:$W$352,12,FALSE) = "---","---", VLOOKUP(D231,'Physically Restrained'!$A$1:$W$352,12,FALSE)/100))</f>
        <v>9.2592999999999998E-3</v>
      </c>
      <c r="M231" s="35">
        <f>IF(VLOOKUP(D231,'Physically Restrained'!$A$1:$W$352,14,FALSE) = "*","*",IF(VLOOKUP(D231,'Physically Restrained'!$A$1:$W$352,14,FALSE) = "---","---", VLOOKUP(D231,'Physically Restrained'!$A$1:$W$352,14,FALSE)/100))</f>
        <v>8.6207000000000002E-3</v>
      </c>
      <c r="N231" s="35">
        <f>IF(VLOOKUP(D231,'Physically Restrained'!$A$1:$W$352,16,FALSE) = "*","*",IF(VLOOKUP(D231,'Physically Restrained'!$A$1:$W$352,16,FALSE) = "---","---", VLOOKUP(D231,'Physically Restrained'!$A$1:$W$352,16,FALSE)/100))</f>
        <v>8.5470000000000008E-3</v>
      </c>
      <c r="O231" s="35">
        <f t="shared" si="118"/>
        <v>6.6067499999999998E-3</v>
      </c>
      <c r="P231" s="49" t="str">
        <f t="shared" si="119"/>
        <v>N</v>
      </c>
      <c r="Q231" s="35">
        <f>IF(VLOOKUP(D231,'Falls with Major Injuries'!$A$1:$W$352,10,FALSE) = "*","*",IF(VLOOKUP(D231,'Falls with Major Injuries'!$A$1:$W$352,10,FALSE) = "---","---", VLOOKUP(D231,'Falls with Major Injuries'!$A$1:$W$352,10,FALSE)/100))</f>
        <v>1.85185E-2</v>
      </c>
      <c r="R231" s="35">
        <f>IF(VLOOKUP(D231,'Falls with Major Injuries'!$A$1:$W$352,12,FALSE) = "*","*",IF(VLOOKUP(D231,'Falls with Major Injuries'!$A$1:$W$352,12,FALSE) = "---","---", VLOOKUP(D231,'Falls with Major Injuries'!$A$1:$W$352,12,FALSE)/100))</f>
        <v>3.7037E-2</v>
      </c>
      <c r="S231" s="35">
        <f>IF(VLOOKUP(D231,'Falls with Major Injuries'!$A$1:$W$352,14,FALSE) = "*","*",IF(VLOOKUP(D231,'Falls with Major Injuries'!$A$1:$W$352,14,FALSE) = "---","---", VLOOKUP(D231,'Falls with Major Injuries'!$A$1:$W$352,14,FALSE)/100))</f>
        <v>2.5862099999999999E-2</v>
      </c>
      <c r="T231" s="35">
        <f>IF(VLOOKUP(D231,'Falls with Major Injuries'!$A$1:$W$352,16,FALSE) = "*","*",IF(VLOOKUP(D231,'Falls with Major Injuries'!$A$1:$W$352,16,FALSE) = "---","---", VLOOKUP(D231,'Falls with Major Injuries'!$A$1:$W$352,16,FALSE)/100))</f>
        <v>3.4188000000000003E-2</v>
      </c>
      <c r="U231" s="35">
        <f t="shared" si="120"/>
        <v>2.8901400000000001E-2</v>
      </c>
      <c r="V231" s="49" t="str">
        <f t="shared" si="121"/>
        <v>N</v>
      </c>
      <c r="W231" s="35">
        <f>IF(VLOOKUP(D231,'Antipsychotic Meds'!$A$1:$W$352,10,FALSE) = "*","*",IF(VLOOKUP(D231,'Antipsychotic Meds'!$A$1:$W$352,10,FALSE) = "---","---", VLOOKUP(D231,'Antipsychotic Meds'!$A$1:$W$352,10,FALSE)/100))</f>
        <v>0.1195652</v>
      </c>
      <c r="X231" s="35">
        <f>IF(VLOOKUP(D231,'Antipsychotic Meds'!$A$1:$W$352,12,FALSE) = "*","*",IF(VLOOKUP(D231,'Antipsychotic Meds'!$A$1:$W$352,12,FALSE) = "---","---", VLOOKUP(D231,'Antipsychotic Meds'!$A$1:$W$352,12,FALSE)/100))</f>
        <v>0.13186809999999999</v>
      </c>
      <c r="Y231" s="35">
        <f>IF(VLOOKUP(D231,'Antipsychotic Meds'!$A$1:$W$352,14,FALSE) = "*","*",IF(VLOOKUP(D231,'Antipsychotic Meds'!$A$1:$W$352,14,FALSE) = "---","---", VLOOKUP(D231,'Antipsychotic Meds'!$A$1:$W$352,14,FALSE)/100))</f>
        <v>0.14432990000000001</v>
      </c>
      <c r="Z231" s="35">
        <f>IF(VLOOKUP(D231,'Antipsychotic Meds'!$A$1:$W$352,16,FALSE) = "*","*",IF(VLOOKUP(D231,'Antipsychotic Meds'!$A$1:$W$352,16,FALSE) = "---","---", VLOOKUP(D231,'Antipsychotic Meds'!$A$1:$W$352,16,FALSE)/100))</f>
        <v>0.13684209999999999</v>
      </c>
      <c r="AA231" s="35">
        <f t="shared" si="122"/>
        <v>0.13315132499999999</v>
      </c>
      <c r="AB231" s="49" t="str">
        <f t="shared" si="123"/>
        <v>N</v>
      </c>
      <c r="AC231" s="35">
        <f>IF(VLOOKUP(D231,'Pressure Ulcers'!$A$1:$W$352,10,FALSE) = "*","*",IF(VLOOKUP(D231,'Pressure Ulcers'!$A$1:$W$352,10,FALSE) = "---","---", VLOOKUP(D231,'Pressure Ulcers'!$A$1:$W$352,10,FALSE)/100))</f>
        <v>8.8888899999999993E-2</v>
      </c>
      <c r="AD231" s="35">
        <f>IF(VLOOKUP(D231,'Pressure Ulcers'!$A$1:$W$352,12,FALSE) = "*","*",IF(VLOOKUP(D231,'Pressure Ulcers'!$A$1:$W$352,12,FALSE) = "---","---", VLOOKUP(D231,'Pressure Ulcers'!$A$1:$W$352,12,FALSE)/100))</f>
        <v>4.1666700000000001E-2</v>
      </c>
      <c r="AE231" s="35">
        <f>IF(VLOOKUP(D231,'Pressure Ulcers'!$A$1:$W$352,14,FALSE) = "*","*",IF(VLOOKUP(D231,'Pressure Ulcers'!$A$1:$W$352,14,FALSE) = "---","---", VLOOKUP(D231,'Pressure Ulcers'!$A$1:$W$352,14,FALSE)/100))</f>
        <v>7.6923099999999994E-2</v>
      </c>
      <c r="AF231" s="35">
        <f>IF(VLOOKUP(D231,'Pressure Ulcers'!$A$1:$W$352,16,FALSE) = "*","*",IF(VLOOKUP(D231,'Pressure Ulcers'!$A$1:$W$352,16,FALSE) = "---","---", VLOOKUP(D231,'Pressure Ulcers'!$A$1:$W$352,16,FALSE)/100))</f>
        <v>7.5471700000000003E-2</v>
      </c>
      <c r="AG231" s="35">
        <f t="shared" si="124"/>
        <v>7.0737599999999998E-2</v>
      </c>
      <c r="AH231" s="49" t="str">
        <f t="shared" si="125"/>
        <v>Y</v>
      </c>
      <c r="AI231" s="35">
        <f>IF(VLOOKUP(D231,Influenza!$A$1:$W$352,10,FALSE) = "*","*",IF(VLOOKUP(D231,Influenza!$A$1:$W$352,10,FALSE) = "---","---", VLOOKUP(D231,Influenza!$A$1:$W$352,10,FALSE)/100))</f>
        <v>0.99099098999999991</v>
      </c>
      <c r="AJ231" s="35">
        <f>IF(VLOOKUP(D231,Influenza!$A$1:$W$352,12,FALSE) = "*","*",IF(VLOOKUP(D231,Influenza!$A$1:$W$352,12,FALSE) = "---","---", VLOOKUP(D231,Influenza!$A$1:$W$352,12,FALSE)/100))</f>
        <v>0.99099098999999991</v>
      </c>
      <c r="AK231" s="35">
        <f>IF(VLOOKUP(D231,Influenza!$A$1:$W$352,14,FALSE) = "*","*",IF(VLOOKUP(D231,Influenza!$A$1:$W$352,14,FALSE) = "---","---", VLOOKUP(D231,Influenza!$A$1:$W$352,14,FALSE)/100))</f>
        <v>0.99166667000000008</v>
      </c>
      <c r="AL231" s="35">
        <f>IF(VLOOKUP(D231,Influenza!$A$1:$W$352,16,FALSE) = "*","*",IF(VLOOKUP(D231,Influenza!$A$1:$W$352,16,FALSE) = "---","---", VLOOKUP(D231,Influenza!$A$1:$W$352,16,FALSE)/100))</f>
        <v>0.99166667000000008</v>
      </c>
      <c r="AM231" s="35">
        <f t="shared" si="126"/>
        <v>0.99132883000000005</v>
      </c>
      <c r="AN231" s="49" t="str">
        <f t="shared" si="127"/>
        <v>Y</v>
      </c>
      <c r="AO231" s="35">
        <f>IF(VLOOKUP(D231,'hospitalizations per 1000'!$A$1:$Q$352,10,FALSE) = "*","*",IF(VLOOKUP(D231,'hospitalizations per 1000'!$A$1:$Q$352,10,FALSE) = "---","---", VLOOKUP(D231,'hospitalizations per 1000'!$A$1:$Q$352,10,FALSE)/100))</f>
        <v>2.5413139999999997E-2</v>
      </c>
      <c r="AP231" s="43" t="str">
        <f t="shared" si="128"/>
        <v>N</v>
      </c>
      <c r="AQ231" s="50" t="s">
        <v>1570</v>
      </c>
      <c r="AR231" s="50">
        <v>0.9</v>
      </c>
      <c r="AS231" s="49" t="str">
        <f t="shared" si="129"/>
        <v>Y</v>
      </c>
      <c r="AT231" s="97">
        <f t="shared" si="130"/>
        <v>3</v>
      </c>
    </row>
    <row r="232" spans="1:46" x14ac:dyDescent="0.3">
      <c r="A232" s="19">
        <f t="shared" si="117"/>
        <v>227</v>
      </c>
      <c r="B232" s="52" t="s">
        <v>470</v>
      </c>
      <c r="C232" s="51"/>
      <c r="D232" s="56">
        <v>315249</v>
      </c>
      <c r="E232" s="59" t="s">
        <v>83</v>
      </c>
      <c r="F232" s="54" t="s">
        <v>1557</v>
      </c>
      <c r="G232" s="54" t="e">
        <f>IF(COUNTIF(#REF!,"SFF Candidate")&gt;=1,"Y",
IF(COUNTIF(#REF!,"SFF")&gt;=1,"Y","N"))</f>
        <v>#REF!</v>
      </c>
      <c r="H232" s="48" t="e">
        <f>IF(OR(#REF!=1,#REF!= 1,#REF!=
1,#REF!= 1,#REF!=
1,#REF!= 1,#REF!=
1,#REF!= 1,#REF!=
1,#REF!= 1,#REF!=
1,#REF!= 1),"Y","N")</f>
        <v>#REF!</v>
      </c>
      <c r="I232" s="48" t="s">
        <v>662</v>
      </c>
      <c r="J232" s="54" t="s">
        <v>1570</v>
      </c>
      <c r="K232" s="35">
        <f>IF(VLOOKUP(D232,'Physically Restrained'!$A$1:$W$352,10,FALSE) = "*","*",IF(VLOOKUP(D232,'Physically Restrained'!$A$1:$W$352,10,FALSE) = "---","---", VLOOKUP(D232,'Physically Restrained'!$A$1:$W$352,10,FALSE)/100))</f>
        <v>0</v>
      </c>
      <c r="L232" s="35">
        <f>IF(VLOOKUP(D232,'Physically Restrained'!$A$1:$W$352,12,FALSE) = "*","*",IF(VLOOKUP(D232,'Physically Restrained'!$A$1:$W$352,12,FALSE) = "---","---", VLOOKUP(D232,'Physically Restrained'!$A$1:$W$352,12,FALSE)/100))</f>
        <v>0</v>
      </c>
      <c r="M232" s="35">
        <f>IF(VLOOKUP(D232,'Physically Restrained'!$A$1:$W$352,14,FALSE) = "*","*",IF(VLOOKUP(D232,'Physically Restrained'!$A$1:$W$352,14,FALSE) = "---","---", VLOOKUP(D232,'Physically Restrained'!$A$1:$W$352,14,FALSE)/100))</f>
        <v>0</v>
      </c>
      <c r="N232" s="35">
        <f>IF(VLOOKUP(D232,'Physically Restrained'!$A$1:$W$352,16,FALSE) = "*","*",IF(VLOOKUP(D232,'Physically Restrained'!$A$1:$W$352,16,FALSE) = "---","---", VLOOKUP(D232,'Physically Restrained'!$A$1:$W$352,16,FALSE)/100))</f>
        <v>0</v>
      </c>
      <c r="O232" s="35">
        <f t="shared" si="118"/>
        <v>0</v>
      </c>
      <c r="P232" s="49" t="str">
        <f t="shared" si="119"/>
        <v>Y</v>
      </c>
      <c r="Q232" s="35">
        <f>IF(VLOOKUP(D232,'Falls with Major Injuries'!$A$1:$W$352,10,FALSE) = "*","*",IF(VLOOKUP(D232,'Falls with Major Injuries'!$A$1:$W$352,10,FALSE) = "---","---", VLOOKUP(D232,'Falls with Major Injuries'!$A$1:$W$352,10,FALSE)/100))</f>
        <v>7.5188E-3</v>
      </c>
      <c r="R232" s="35">
        <f>IF(VLOOKUP(D232,'Falls with Major Injuries'!$A$1:$W$352,12,FALSE) = "*","*",IF(VLOOKUP(D232,'Falls with Major Injuries'!$A$1:$W$352,12,FALSE) = "---","---", VLOOKUP(D232,'Falls with Major Injuries'!$A$1:$W$352,12,FALSE)/100))</f>
        <v>7.2639000000000002E-3</v>
      </c>
      <c r="S232" s="35">
        <f>IF(VLOOKUP(D232,'Falls with Major Injuries'!$A$1:$W$352,14,FALSE) = "*","*",IF(VLOOKUP(D232,'Falls with Major Injuries'!$A$1:$W$352,14,FALSE) = "---","---", VLOOKUP(D232,'Falls with Major Injuries'!$A$1:$W$352,14,FALSE)/100))</f>
        <v>9.6386000000000006E-3</v>
      </c>
      <c r="T232" s="35">
        <f>IF(VLOOKUP(D232,'Falls with Major Injuries'!$A$1:$W$352,16,FALSE) = "*","*",IF(VLOOKUP(D232,'Falls with Major Injuries'!$A$1:$W$352,16,FALSE) = "---","---", VLOOKUP(D232,'Falls with Major Injuries'!$A$1:$W$352,16,FALSE)/100))</f>
        <v>1.4999999999999999E-2</v>
      </c>
      <c r="U232" s="35">
        <f t="shared" si="120"/>
        <v>9.8553249999999998E-3</v>
      </c>
      <c r="V232" s="49" t="str">
        <f t="shared" si="121"/>
        <v>Y</v>
      </c>
      <c r="W232" s="35">
        <f>IF(VLOOKUP(D232,'Antipsychotic Meds'!$A$1:$W$352,10,FALSE) = "*","*",IF(VLOOKUP(D232,'Antipsychotic Meds'!$A$1:$W$352,10,FALSE) = "---","---", VLOOKUP(D232,'Antipsychotic Meds'!$A$1:$W$352,10,FALSE)/100))</f>
        <v>0.45299149999999999</v>
      </c>
      <c r="X232" s="35">
        <f>IF(VLOOKUP(D232,'Antipsychotic Meds'!$A$1:$W$352,12,FALSE) = "*","*",IF(VLOOKUP(D232,'Antipsychotic Meds'!$A$1:$W$352,12,FALSE) = "---","---", VLOOKUP(D232,'Antipsychotic Meds'!$A$1:$W$352,12,FALSE)/100))</f>
        <v>0.45600000000000002</v>
      </c>
      <c r="Y232" s="35">
        <f>IF(VLOOKUP(D232,'Antipsychotic Meds'!$A$1:$W$352,14,FALSE) = "*","*",IF(VLOOKUP(D232,'Antipsychotic Meds'!$A$1:$W$352,14,FALSE) = "---","---", VLOOKUP(D232,'Antipsychotic Meds'!$A$1:$W$352,14,FALSE)/100))</f>
        <v>0.45454549999999999</v>
      </c>
      <c r="Z232" s="35">
        <f>IF(VLOOKUP(D232,'Antipsychotic Meds'!$A$1:$W$352,16,FALSE) = "*","*",IF(VLOOKUP(D232,'Antipsychotic Meds'!$A$1:$W$352,16,FALSE) = "---","---", VLOOKUP(D232,'Antipsychotic Meds'!$A$1:$W$352,16,FALSE)/100))</f>
        <v>0.40476190000000001</v>
      </c>
      <c r="AA232" s="35">
        <f t="shared" si="122"/>
        <v>0.442074725</v>
      </c>
      <c r="AB232" s="49" t="str">
        <f t="shared" si="123"/>
        <v>N</v>
      </c>
      <c r="AC232" s="35">
        <f>IF(VLOOKUP(D232,'Pressure Ulcers'!$A$1:$W$352,10,FALSE) = "*","*",IF(VLOOKUP(D232,'Pressure Ulcers'!$A$1:$W$352,10,FALSE) = "---","---", VLOOKUP(D232,'Pressure Ulcers'!$A$1:$W$352,10,FALSE)/100))</f>
        <v>7.407409999999999E-2</v>
      </c>
      <c r="AD232" s="35">
        <f>IF(VLOOKUP(D232,'Pressure Ulcers'!$A$1:$W$352,12,FALSE) = "*","*",IF(VLOOKUP(D232,'Pressure Ulcers'!$A$1:$W$352,12,FALSE) = "---","---", VLOOKUP(D232,'Pressure Ulcers'!$A$1:$W$352,12,FALSE)/100))</f>
        <v>9.0277800000000005E-2</v>
      </c>
      <c r="AE232" s="35">
        <f>IF(VLOOKUP(D232,'Pressure Ulcers'!$A$1:$W$352,14,FALSE) = "*","*",IF(VLOOKUP(D232,'Pressure Ulcers'!$A$1:$W$352,14,FALSE) = "---","---", VLOOKUP(D232,'Pressure Ulcers'!$A$1:$W$352,14,FALSE)/100))</f>
        <v>9.0225600000000003E-2</v>
      </c>
      <c r="AF232" s="35">
        <f>IF(VLOOKUP(D232,'Pressure Ulcers'!$A$1:$W$352,16,FALSE) = "*","*",IF(VLOOKUP(D232,'Pressure Ulcers'!$A$1:$W$352,16,FALSE) = "---","---", VLOOKUP(D232,'Pressure Ulcers'!$A$1:$W$352,16,FALSE)/100))</f>
        <v>7.8260899999999994E-2</v>
      </c>
      <c r="AG232" s="35">
        <f t="shared" si="124"/>
        <v>8.3209599999999995E-2</v>
      </c>
      <c r="AH232" s="49" t="str">
        <f t="shared" si="125"/>
        <v>N</v>
      </c>
      <c r="AI232" s="35">
        <f>IF(VLOOKUP(D232,Influenza!$A$1:$W$352,10,FALSE) = "*","*",IF(VLOOKUP(D232,Influenza!$A$1:$W$352,10,FALSE) = "---","---", VLOOKUP(D232,Influenza!$A$1:$W$352,10,FALSE)/100))</f>
        <v>0.99504949999999992</v>
      </c>
      <c r="AJ232" s="35">
        <f>IF(VLOOKUP(D232,Influenza!$A$1:$W$352,12,FALSE) = "*","*",IF(VLOOKUP(D232,Influenza!$A$1:$W$352,12,FALSE) = "---","---", VLOOKUP(D232,Influenza!$A$1:$W$352,12,FALSE)/100))</f>
        <v>0.99504949999999992</v>
      </c>
      <c r="AK232" s="35">
        <f>IF(VLOOKUP(D232,Influenza!$A$1:$W$352,14,FALSE) = "*","*",IF(VLOOKUP(D232,Influenza!$A$1:$W$352,14,FALSE) = "---","---", VLOOKUP(D232,Influenza!$A$1:$W$352,14,FALSE)/100))</f>
        <v>1</v>
      </c>
      <c r="AL232" s="35">
        <f>IF(VLOOKUP(D232,Influenza!$A$1:$W$352,16,FALSE) = "*","*",IF(VLOOKUP(D232,Influenza!$A$1:$W$352,16,FALSE) = "---","---", VLOOKUP(D232,Influenza!$A$1:$W$352,16,FALSE)/100))</f>
        <v>1</v>
      </c>
      <c r="AM232" s="35">
        <f t="shared" si="126"/>
        <v>0.99752474999999996</v>
      </c>
      <c r="AN232" s="49" t="str">
        <f t="shared" si="127"/>
        <v>Y</v>
      </c>
      <c r="AO232" s="35">
        <f>IF(VLOOKUP(D232,'hospitalizations per 1000'!$A$1:$Q$352,10,FALSE) = "*","*",IF(VLOOKUP(D232,'hospitalizations per 1000'!$A$1:$Q$352,10,FALSE) = "---","---", VLOOKUP(D232,'hospitalizations per 1000'!$A$1:$Q$352,10,FALSE)/100))</f>
        <v>1.6253839999999999E-2</v>
      </c>
      <c r="AP232" s="43" t="str">
        <f t="shared" si="128"/>
        <v>N</v>
      </c>
      <c r="AQ232" s="50" t="s">
        <v>1570</v>
      </c>
      <c r="AR232" s="50">
        <v>0.84</v>
      </c>
      <c r="AS232" s="49" t="str">
        <f t="shared" si="129"/>
        <v>Y</v>
      </c>
      <c r="AT232" s="97">
        <f t="shared" si="130"/>
        <v>4</v>
      </c>
    </row>
    <row r="233" spans="1:46" x14ac:dyDescent="0.3">
      <c r="A233" s="19">
        <f t="shared" si="117"/>
        <v>228</v>
      </c>
      <c r="B233" s="52" t="s">
        <v>471</v>
      </c>
      <c r="C233" s="51"/>
      <c r="D233" s="56">
        <v>315042</v>
      </c>
      <c r="E233" s="59" t="s">
        <v>84</v>
      </c>
      <c r="F233" s="54" t="s">
        <v>1557</v>
      </c>
      <c r="G233" s="54" t="e">
        <f>IF(COUNTIF(#REF!,"SFF Candidate")&gt;=1,"Y",
IF(COUNTIF(#REF!,"SFF")&gt;=1,"Y","N"))</f>
        <v>#REF!</v>
      </c>
      <c r="H233" s="48" t="e">
        <f>IF(OR(#REF!=1,#REF!= 1,#REF!=
1,#REF!= 1,#REF!=
1,#REF!= 1,#REF!=
1,#REF!= 1,#REF!=
1,#REF!= 1,#REF!=
1,#REF!= 1),"Y","N")</f>
        <v>#REF!</v>
      </c>
      <c r="I233" s="48" t="s">
        <v>662</v>
      </c>
      <c r="J233" s="54" t="s">
        <v>1570</v>
      </c>
      <c r="K233" s="35">
        <f>IF(VLOOKUP(D233,'Physically Restrained'!$A$1:$W$352,10,FALSE) = "*","*",IF(VLOOKUP(D233,'Physically Restrained'!$A$1:$W$352,10,FALSE) = "---","---", VLOOKUP(D233,'Physically Restrained'!$A$1:$W$352,10,FALSE)/100))</f>
        <v>0</v>
      </c>
      <c r="L233" s="35">
        <f>IF(VLOOKUP(D233,'Physically Restrained'!$A$1:$W$352,12,FALSE) = "*","*",IF(VLOOKUP(D233,'Physically Restrained'!$A$1:$W$352,12,FALSE) = "---","---", VLOOKUP(D233,'Physically Restrained'!$A$1:$W$352,12,FALSE)/100))</f>
        <v>0</v>
      </c>
      <c r="M233" s="35">
        <f>IF(VLOOKUP(D233,'Physically Restrained'!$A$1:$W$352,14,FALSE) = "*","*",IF(VLOOKUP(D233,'Physically Restrained'!$A$1:$W$352,14,FALSE) = "---","---", VLOOKUP(D233,'Physically Restrained'!$A$1:$W$352,14,FALSE)/100))</f>
        <v>0</v>
      </c>
      <c r="N233" s="35">
        <f>IF(VLOOKUP(D233,'Physically Restrained'!$A$1:$W$352,16,FALSE) = "*","*",IF(VLOOKUP(D233,'Physically Restrained'!$A$1:$W$352,16,FALSE) = "---","---", VLOOKUP(D233,'Physically Restrained'!$A$1:$W$352,16,FALSE)/100))</f>
        <v>0</v>
      </c>
      <c r="O233" s="35">
        <f t="shared" si="118"/>
        <v>0</v>
      </c>
      <c r="P233" s="49" t="str">
        <f t="shared" si="119"/>
        <v>Y</v>
      </c>
      <c r="Q233" s="35">
        <f>IF(VLOOKUP(D233,'Falls with Major Injuries'!$A$1:$W$352,10,FALSE) = "*","*",IF(VLOOKUP(D233,'Falls with Major Injuries'!$A$1:$W$352,10,FALSE) = "---","---", VLOOKUP(D233,'Falls with Major Injuries'!$A$1:$W$352,10,FALSE)/100))</f>
        <v>4.4247800000000004E-2</v>
      </c>
      <c r="R233" s="35">
        <f>IF(VLOOKUP(D233,'Falls with Major Injuries'!$A$1:$W$352,12,FALSE) = "*","*",IF(VLOOKUP(D233,'Falls with Major Injuries'!$A$1:$W$352,12,FALSE) = "---","---", VLOOKUP(D233,'Falls with Major Injuries'!$A$1:$W$352,12,FALSE)/100))</f>
        <v>2.6086999999999999E-2</v>
      </c>
      <c r="S233" s="35">
        <f>IF(VLOOKUP(D233,'Falls with Major Injuries'!$A$1:$W$352,14,FALSE) = "*","*",IF(VLOOKUP(D233,'Falls with Major Injuries'!$A$1:$W$352,14,FALSE) = "---","---", VLOOKUP(D233,'Falls with Major Injuries'!$A$1:$W$352,14,FALSE)/100))</f>
        <v>2.54237E-2</v>
      </c>
      <c r="T233" s="35">
        <f>IF(VLOOKUP(D233,'Falls with Major Injuries'!$A$1:$W$352,16,FALSE) = "*","*",IF(VLOOKUP(D233,'Falls with Major Injuries'!$A$1:$W$352,16,FALSE) = "---","---", VLOOKUP(D233,'Falls with Major Injuries'!$A$1:$W$352,16,FALSE)/100))</f>
        <v>8.6207000000000002E-3</v>
      </c>
      <c r="U233" s="35">
        <f t="shared" si="120"/>
        <v>2.6094799999999998E-2</v>
      </c>
      <c r="V233" s="49" t="str">
        <f t="shared" si="121"/>
        <v>N</v>
      </c>
      <c r="W233" s="35">
        <f>IF(VLOOKUP(D233,'Antipsychotic Meds'!$A$1:$W$352,10,FALSE) = "*","*",IF(VLOOKUP(D233,'Antipsychotic Meds'!$A$1:$W$352,10,FALSE) = "---","---", VLOOKUP(D233,'Antipsychotic Meds'!$A$1:$W$352,10,FALSE)/100))</f>
        <v>1.0526299999999999E-2</v>
      </c>
      <c r="X233" s="35">
        <f>IF(VLOOKUP(D233,'Antipsychotic Meds'!$A$1:$W$352,12,FALSE) = "*","*",IF(VLOOKUP(D233,'Antipsychotic Meds'!$A$1:$W$352,12,FALSE) = "---","---", VLOOKUP(D233,'Antipsychotic Meds'!$A$1:$W$352,12,FALSE)/100))</f>
        <v>1.0204100000000001E-2</v>
      </c>
      <c r="Y233" s="35">
        <f>IF(VLOOKUP(D233,'Antipsychotic Meds'!$A$1:$W$352,14,FALSE) = "*","*",IF(VLOOKUP(D233,'Antipsychotic Meds'!$A$1:$W$352,14,FALSE) = "---","---", VLOOKUP(D233,'Antipsychotic Meds'!$A$1:$W$352,14,FALSE)/100))</f>
        <v>0</v>
      </c>
      <c r="Z233" s="35">
        <f>IF(VLOOKUP(D233,'Antipsychotic Meds'!$A$1:$W$352,16,FALSE) = "*","*",IF(VLOOKUP(D233,'Antipsychotic Meds'!$A$1:$W$352,16,FALSE) = "---","---", VLOOKUP(D233,'Antipsychotic Meds'!$A$1:$W$352,16,FALSE)/100))</f>
        <v>0</v>
      </c>
      <c r="AA233" s="35">
        <f t="shared" si="122"/>
        <v>5.1825999999999999E-3</v>
      </c>
      <c r="AB233" s="49" t="str">
        <f t="shared" si="123"/>
        <v>Y</v>
      </c>
      <c r="AC233" s="35">
        <f>IF(VLOOKUP(D233,'Pressure Ulcers'!$A$1:$W$352,10,FALSE) = "*","*",IF(VLOOKUP(D233,'Pressure Ulcers'!$A$1:$W$352,10,FALSE) = "---","---", VLOOKUP(D233,'Pressure Ulcers'!$A$1:$W$352,10,FALSE)/100))</f>
        <v>6.3829799999999992E-2</v>
      </c>
      <c r="AD233" s="35">
        <f>IF(VLOOKUP(D233,'Pressure Ulcers'!$A$1:$W$352,12,FALSE) = "*","*",IF(VLOOKUP(D233,'Pressure Ulcers'!$A$1:$W$352,12,FALSE) = "---","---", VLOOKUP(D233,'Pressure Ulcers'!$A$1:$W$352,12,FALSE)/100))</f>
        <v>0.1</v>
      </c>
      <c r="AE233" s="35">
        <f>IF(VLOOKUP(D233,'Pressure Ulcers'!$A$1:$W$352,14,FALSE) = "*","*",IF(VLOOKUP(D233,'Pressure Ulcers'!$A$1:$W$352,14,FALSE) = "---","---", VLOOKUP(D233,'Pressure Ulcers'!$A$1:$W$352,14,FALSE)/100))</f>
        <v>0.1098901</v>
      </c>
      <c r="AF233" s="35">
        <f>IF(VLOOKUP(D233,'Pressure Ulcers'!$A$1:$W$352,16,FALSE) = "*","*",IF(VLOOKUP(D233,'Pressure Ulcers'!$A$1:$W$352,16,FALSE) = "---","---", VLOOKUP(D233,'Pressure Ulcers'!$A$1:$W$352,16,FALSE)/100))</f>
        <v>5.7471300000000003E-2</v>
      </c>
      <c r="AG233" s="35">
        <f t="shared" si="124"/>
        <v>8.2797800000000005E-2</v>
      </c>
      <c r="AH233" s="49" t="str">
        <f t="shared" si="125"/>
        <v>N</v>
      </c>
      <c r="AI233" s="35">
        <f>IF(VLOOKUP(D233,Influenza!$A$1:$W$352,10,FALSE) = "*","*",IF(VLOOKUP(D233,Influenza!$A$1:$W$352,10,FALSE) = "---","---", VLOOKUP(D233,Influenza!$A$1:$W$352,10,FALSE)/100))</f>
        <v>0.88888889000000004</v>
      </c>
      <c r="AJ233" s="35">
        <f>IF(VLOOKUP(D233,Influenza!$A$1:$W$352,12,FALSE) = "*","*",IF(VLOOKUP(D233,Influenza!$A$1:$W$352,12,FALSE) = "---","---", VLOOKUP(D233,Influenza!$A$1:$W$352,12,FALSE)/100))</f>
        <v>0.88888889000000004</v>
      </c>
      <c r="AK233" s="35">
        <f>IF(VLOOKUP(D233,Influenza!$A$1:$W$352,14,FALSE) = "*","*",IF(VLOOKUP(D233,Influenza!$A$1:$W$352,14,FALSE) = "---","---", VLOOKUP(D233,Influenza!$A$1:$W$352,14,FALSE)/100))</f>
        <v>0.98461538000000004</v>
      </c>
      <c r="AL233" s="35">
        <f>IF(VLOOKUP(D233,Influenza!$A$1:$W$352,16,FALSE) = "*","*",IF(VLOOKUP(D233,Influenza!$A$1:$W$352,16,FALSE) = "---","---", VLOOKUP(D233,Influenza!$A$1:$W$352,16,FALSE)/100))</f>
        <v>0.98461538000000004</v>
      </c>
      <c r="AM233" s="35">
        <f t="shared" si="126"/>
        <v>0.9367521350000001</v>
      </c>
      <c r="AN233" s="49" t="str">
        <f t="shared" si="127"/>
        <v>N</v>
      </c>
      <c r="AO233" s="35">
        <f>IF(VLOOKUP(D233,'hospitalizations per 1000'!$A$1:$Q$352,10,FALSE) = "*","*",IF(VLOOKUP(D233,'hospitalizations per 1000'!$A$1:$Q$352,10,FALSE) = "---","---", VLOOKUP(D233,'hospitalizations per 1000'!$A$1:$Q$352,10,FALSE)/100))</f>
        <v>1.9327240000000002E-2</v>
      </c>
      <c r="AP233" s="43" t="str">
        <f t="shared" si="128"/>
        <v>N</v>
      </c>
      <c r="AQ233" s="50" t="s">
        <v>1570</v>
      </c>
      <c r="AR233" s="50">
        <v>0.9</v>
      </c>
      <c r="AS233" s="49" t="str">
        <f t="shared" si="129"/>
        <v>Y</v>
      </c>
      <c r="AT233" s="97">
        <f t="shared" si="130"/>
        <v>3</v>
      </c>
    </row>
    <row r="234" spans="1:46" x14ac:dyDescent="0.3">
      <c r="A234" s="19">
        <f t="shared" si="117"/>
        <v>229</v>
      </c>
      <c r="B234" s="52" t="s">
        <v>472</v>
      </c>
      <c r="C234" s="51"/>
      <c r="D234" s="56">
        <v>315233</v>
      </c>
      <c r="E234" s="59" t="s">
        <v>85</v>
      </c>
      <c r="F234" s="54" t="s">
        <v>1557</v>
      </c>
      <c r="G234" s="54" t="e">
        <f>IF(COUNTIF(#REF!,"SFF Candidate")&gt;=1,"Y",
IF(COUNTIF(#REF!,"SFF")&gt;=1,"Y","N"))</f>
        <v>#REF!</v>
      </c>
      <c r="H234" s="48" t="e">
        <f>IF(OR(#REF!=1,#REF!= 1,#REF!=
1,#REF!= 1,#REF!=
1,#REF!= 1,#REF!=
1,#REF!= 1,#REF!=
1,#REF!= 1,#REF!=
1,#REF!= 1),"Y","N")</f>
        <v>#REF!</v>
      </c>
      <c r="I234" s="48" t="s">
        <v>662</v>
      </c>
      <c r="J234" s="54" t="s">
        <v>1570</v>
      </c>
      <c r="K234" s="35">
        <f>IF(VLOOKUP(D234,'Physically Restrained'!$A$1:$W$352,10,FALSE) = "*","*",IF(VLOOKUP(D234,'Physically Restrained'!$A$1:$W$352,10,FALSE) = "---","---", VLOOKUP(D234,'Physically Restrained'!$A$1:$W$352,10,FALSE)/100))</f>
        <v>0</v>
      </c>
      <c r="L234" s="35">
        <f>IF(VLOOKUP(D234,'Physically Restrained'!$A$1:$W$352,12,FALSE) = "*","*",IF(VLOOKUP(D234,'Physically Restrained'!$A$1:$W$352,12,FALSE) = "---","---", VLOOKUP(D234,'Physically Restrained'!$A$1:$W$352,12,FALSE)/100))</f>
        <v>0</v>
      </c>
      <c r="M234" s="35">
        <f>IF(VLOOKUP(D234,'Physically Restrained'!$A$1:$W$352,14,FALSE) = "*","*",IF(VLOOKUP(D234,'Physically Restrained'!$A$1:$W$352,14,FALSE) = "---","---", VLOOKUP(D234,'Physically Restrained'!$A$1:$W$352,14,FALSE)/100))</f>
        <v>0</v>
      </c>
      <c r="N234" s="35">
        <f>IF(VLOOKUP(D234,'Physically Restrained'!$A$1:$W$352,16,FALSE) = "*","*",IF(VLOOKUP(D234,'Physically Restrained'!$A$1:$W$352,16,FALSE) = "---","---", VLOOKUP(D234,'Physically Restrained'!$A$1:$W$352,16,FALSE)/100))</f>
        <v>0</v>
      </c>
      <c r="O234" s="35">
        <f t="shared" si="118"/>
        <v>0</v>
      </c>
      <c r="P234" s="49" t="str">
        <f t="shared" si="119"/>
        <v>Y</v>
      </c>
      <c r="Q234" s="35">
        <f>IF(VLOOKUP(D234,'Falls with Major Injuries'!$A$1:$W$352,10,FALSE) = "*","*",IF(VLOOKUP(D234,'Falls with Major Injuries'!$A$1:$W$352,10,FALSE) = "---","---", VLOOKUP(D234,'Falls with Major Injuries'!$A$1:$W$352,10,FALSE)/100))</f>
        <v>9.4827600000000012E-2</v>
      </c>
      <c r="R234" s="35">
        <f>IF(VLOOKUP(D234,'Falls with Major Injuries'!$A$1:$W$352,12,FALSE) = "*","*",IF(VLOOKUP(D234,'Falls with Major Injuries'!$A$1:$W$352,12,FALSE) = "---","---", VLOOKUP(D234,'Falls with Major Injuries'!$A$1:$W$352,12,FALSE)/100))</f>
        <v>5.9829100000000003E-2</v>
      </c>
      <c r="S234" s="35">
        <f>IF(VLOOKUP(D234,'Falls with Major Injuries'!$A$1:$W$352,14,FALSE) = "*","*",IF(VLOOKUP(D234,'Falls with Major Injuries'!$A$1:$W$352,14,FALSE) = "---","---", VLOOKUP(D234,'Falls with Major Injuries'!$A$1:$W$352,14,FALSE)/100))</f>
        <v>2.5862099999999999E-2</v>
      </c>
      <c r="T234" s="35">
        <f>IF(VLOOKUP(D234,'Falls with Major Injuries'!$A$1:$W$352,16,FALSE) = "*","*",IF(VLOOKUP(D234,'Falls with Major Injuries'!$A$1:$W$352,16,FALSE) = "---","---", VLOOKUP(D234,'Falls with Major Injuries'!$A$1:$W$352,16,FALSE)/100))</f>
        <v>4.2372899999999998E-2</v>
      </c>
      <c r="U234" s="35">
        <f t="shared" si="120"/>
        <v>5.5722925E-2</v>
      </c>
      <c r="V234" s="49" t="str">
        <f t="shared" si="121"/>
        <v>N</v>
      </c>
      <c r="W234" s="35">
        <f>IF(VLOOKUP(D234,'Antipsychotic Meds'!$A$1:$W$352,10,FALSE) = "*","*",IF(VLOOKUP(D234,'Antipsychotic Meds'!$A$1:$W$352,10,FALSE) = "---","---", VLOOKUP(D234,'Antipsychotic Meds'!$A$1:$W$352,10,FALSE)/100))</f>
        <v>0.12643679999999999</v>
      </c>
      <c r="X234" s="35">
        <f>IF(VLOOKUP(D234,'Antipsychotic Meds'!$A$1:$W$352,12,FALSE) = "*","*",IF(VLOOKUP(D234,'Antipsychotic Meds'!$A$1:$W$352,12,FALSE) = "---","---", VLOOKUP(D234,'Antipsychotic Meds'!$A$1:$W$352,12,FALSE)/100))</f>
        <v>0.125</v>
      </c>
      <c r="Y234" s="35">
        <f>IF(VLOOKUP(D234,'Antipsychotic Meds'!$A$1:$W$352,14,FALSE) = "*","*",IF(VLOOKUP(D234,'Antipsychotic Meds'!$A$1:$W$352,14,FALSE) = "---","---", VLOOKUP(D234,'Antipsychotic Meds'!$A$1:$W$352,14,FALSE)/100))</f>
        <v>0.16091949999999999</v>
      </c>
      <c r="Z234" s="35">
        <f>IF(VLOOKUP(D234,'Antipsychotic Meds'!$A$1:$W$352,16,FALSE) = "*","*",IF(VLOOKUP(D234,'Antipsychotic Meds'!$A$1:$W$352,16,FALSE) = "---","---", VLOOKUP(D234,'Antipsychotic Meds'!$A$1:$W$352,16,FALSE)/100))</f>
        <v>0.1666667</v>
      </c>
      <c r="AA234" s="35">
        <f t="shared" si="122"/>
        <v>0.14475575000000002</v>
      </c>
      <c r="AB234" s="49" t="str">
        <f t="shared" si="123"/>
        <v>N</v>
      </c>
      <c r="AC234" s="35">
        <f>IF(VLOOKUP(D234,'Pressure Ulcers'!$A$1:$W$352,10,FALSE) = "*","*",IF(VLOOKUP(D234,'Pressure Ulcers'!$A$1:$W$352,10,FALSE) = "---","---", VLOOKUP(D234,'Pressure Ulcers'!$A$1:$W$352,10,FALSE)/100))</f>
        <v>9.0909099999999993E-2</v>
      </c>
      <c r="AD234" s="35">
        <f>IF(VLOOKUP(D234,'Pressure Ulcers'!$A$1:$W$352,12,FALSE) = "*","*",IF(VLOOKUP(D234,'Pressure Ulcers'!$A$1:$W$352,12,FALSE) = "---","---", VLOOKUP(D234,'Pressure Ulcers'!$A$1:$W$352,12,FALSE)/100))</f>
        <v>7.3170700000000005E-2</v>
      </c>
      <c r="AE234" s="35">
        <f>IF(VLOOKUP(D234,'Pressure Ulcers'!$A$1:$W$352,14,FALSE) = "*","*",IF(VLOOKUP(D234,'Pressure Ulcers'!$A$1:$W$352,14,FALSE) = "---","---", VLOOKUP(D234,'Pressure Ulcers'!$A$1:$W$352,14,FALSE)/100))</f>
        <v>0.1111111</v>
      </c>
      <c r="AF234" s="35">
        <f>IF(VLOOKUP(D234,'Pressure Ulcers'!$A$1:$W$352,16,FALSE) = "*","*",IF(VLOOKUP(D234,'Pressure Ulcers'!$A$1:$W$352,16,FALSE) = "---","---", VLOOKUP(D234,'Pressure Ulcers'!$A$1:$W$352,16,FALSE)/100))</f>
        <v>0.14457829999999999</v>
      </c>
      <c r="AG234" s="35">
        <f t="shared" si="124"/>
        <v>0.1049423</v>
      </c>
      <c r="AH234" s="49" t="str">
        <f t="shared" si="125"/>
        <v>N</v>
      </c>
      <c r="AI234" s="35">
        <f>IF(VLOOKUP(D234,Influenza!$A$1:$W$352,10,FALSE) = "*","*",IF(VLOOKUP(D234,Influenza!$A$1:$W$352,10,FALSE) = "---","---", VLOOKUP(D234,Influenza!$A$1:$W$352,10,FALSE)/100))</f>
        <v>0.98529411999999994</v>
      </c>
      <c r="AJ234" s="35">
        <f>IF(VLOOKUP(D234,Influenza!$A$1:$W$352,12,FALSE) = "*","*",IF(VLOOKUP(D234,Influenza!$A$1:$W$352,12,FALSE) = "---","---", VLOOKUP(D234,Influenza!$A$1:$W$352,12,FALSE)/100))</f>
        <v>0.98529411999999994</v>
      </c>
      <c r="AK234" s="35">
        <f>IF(VLOOKUP(D234,Influenza!$A$1:$W$352,14,FALSE) = "*","*",IF(VLOOKUP(D234,Influenza!$A$1:$W$352,14,FALSE) = "---","---", VLOOKUP(D234,Influenza!$A$1:$W$352,14,FALSE)/100))</f>
        <v>0.99173553999999997</v>
      </c>
      <c r="AL234" s="35">
        <f>IF(VLOOKUP(D234,Influenza!$A$1:$W$352,16,FALSE) = "*","*",IF(VLOOKUP(D234,Influenza!$A$1:$W$352,16,FALSE) = "---","---", VLOOKUP(D234,Influenza!$A$1:$W$352,16,FALSE)/100))</f>
        <v>0.99173553999999997</v>
      </c>
      <c r="AM234" s="35">
        <f t="shared" si="126"/>
        <v>0.98851482999999996</v>
      </c>
      <c r="AN234" s="49" t="str">
        <f t="shared" si="127"/>
        <v>Y</v>
      </c>
      <c r="AO234" s="35">
        <f>IF(VLOOKUP(D234,'hospitalizations per 1000'!$A$1:$Q$352,10,FALSE) = "*","*",IF(VLOOKUP(D234,'hospitalizations per 1000'!$A$1:$Q$352,10,FALSE) = "---","---", VLOOKUP(D234,'hospitalizations per 1000'!$A$1:$Q$352,10,FALSE)/100))</f>
        <v>3.2693590000000002E-2</v>
      </c>
      <c r="AP234" s="43" t="str">
        <f t="shared" si="128"/>
        <v>N</v>
      </c>
      <c r="AQ234" s="50" t="s">
        <v>1570</v>
      </c>
      <c r="AR234" s="50">
        <v>1</v>
      </c>
      <c r="AS234" s="49" t="str">
        <f t="shared" si="129"/>
        <v>Y</v>
      </c>
      <c r="AT234" s="97">
        <f t="shared" si="130"/>
        <v>3</v>
      </c>
    </row>
    <row r="235" spans="1:46" x14ac:dyDescent="0.3">
      <c r="A235" s="19">
        <f t="shared" si="117"/>
        <v>230</v>
      </c>
      <c r="B235" s="52" t="s">
        <v>473</v>
      </c>
      <c r="C235" s="51"/>
      <c r="D235" s="56">
        <v>315499</v>
      </c>
      <c r="E235" s="59" t="s">
        <v>200</v>
      </c>
      <c r="F235" s="54" t="s">
        <v>1557</v>
      </c>
      <c r="G235" s="54" t="e">
        <f>IF(COUNTIF(#REF!,"SFF Candidate")&gt;=1,"Y",
IF(COUNTIF(#REF!,"SFF")&gt;=1,"Y","N"))</f>
        <v>#REF!</v>
      </c>
      <c r="H235" s="48" t="e">
        <f>IF(OR(#REF!=1,#REF!= 1,#REF!=
1,#REF!= 1,#REF!=
1,#REF!= 1,#REF!=
1,#REF!= 1,#REF!=
1,#REF!= 1,#REF!=
1,#REF!= 1),"Y","N")</f>
        <v>#REF!</v>
      </c>
      <c r="I235" s="48" t="s">
        <v>662</v>
      </c>
      <c r="J235" s="54" t="s">
        <v>1570</v>
      </c>
      <c r="K235" s="35">
        <f>IF(VLOOKUP(D235,'Physically Restrained'!$A$1:$W$352,10,FALSE) = "*","*",IF(VLOOKUP(D235,'Physically Restrained'!$A$1:$W$352,10,FALSE) = "---","---", VLOOKUP(D235,'Physically Restrained'!$A$1:$W$352,10,FALSE)/100))</f>
        <v>0</v>
      </c>
      <c r="L235" s="35">
        <f>IF(VLOOKUP(D235,'Physically Restrained'!$A$1:$W$352,12,FALSE) = "*","*",IF(VLOOKUP(D235,'Physically Restrained'!$A$1:$W$352,12,FALSE) = "---","---", VLOOKUP(D235,'Physically Restrained'!$A$1:$W$352,12,FALSE)/100))</f>
        <v>0</v>
      </c>
      <c r="M235" s="35">
        <f>IF(VLOOKUP(D235,'Physically Restrained'!$A$1:$W$352,14,FALSE) = "*","*",IF(VLOOKUP(D235,'Physically Restrained'!$A$1:$W$352,14,FALSE) = "---","---", VLOOKUP(D235,'Physically Restrained'!$A$1:$W$352,14,FALSE)/100))</f>
        <v>0</v>
      </c>
      <c r="N235" s="35">
        <f>IF(VLOOKUP(D235,'Physically Restrained'!$A$1:$W$352,16,FALSE) = "*","*",IF(VLOOKUP(D235,'Physically Restrained'!$A$1:$W$352,16,FALSE) = "---","---", VLOOKUP(D235,'Physically Restrained'!$A$1:$W$352,16,FALSE)/100))</f>
        <v>0</v>
      </c>
      <c r="O235" s="35">
        <f t="shared" si="118"/>
        <v>0</v>
      </c>
      <c r="P235" s="49" t="str">
        <f t="shared" si="119"/>
        <v>Y</v>
      </c>
      <c r="Q235" s="35">
        <f>IF(VLOOKUP(D235,'Falls with Major Injuries'!$A$1:$W$352,10,FALSE) = "*","*",IF(VLOOKUP(D235,'Falls with Major Injuries'!$A$1:$W$352,10,FALSE) = "---","---", VLOOKUP(D235,'Falls with Major Injuries'!$A$1:$W$352,10,FALSE)/100))</f>
        <v>1.49254E-2</v>
      </c>
      <c r="R235" s="35">
        <f>IF(VLOOKUP(D235,'Falls with Major Injuries'!$A$1:$W$352,12,FALSE) = "*","*",IF(VLOOKUP(D235,'Falls with Major Injuries'!$A$1:$W$352,12,FALSE) = "---","---", VLOOKUP(D235,'Falls with Major Injuries'!$A$1:$W$352,12,FALSE)/100))</f>
        <v>0</v>
      </c>
      <c r="S235" s="35">
        <f>IF(VLOOKUP(D235,'Falls with Major Injuries'!$A$1:$W$352,14,FALSE) = "*","*",IF(VLOOKUP(D235,'Falls with Major Injuries'!$A$1:$W$352,14,FALSE) = "---","---", VLOOKUP(D235,'Falls with Major Injuries'!$A$1:$W$352,14,FALSE)/100))</f>
        <v>0</v>
      </c>
      <c r="T235" s="35">
        <f>IF(VLOOKUP(D235,'Falls with Major Injuries'!$A$1:$W$352,16,FALSE) = "*","*",IF(VLOOKUP(D235,'Falls with Major Injuries'!$A$1:$W$352,16,FALSE) = "---","---", VLOOKUP(D235,'Falls with Major Injuries'!$A$1:$W$352,16,FALSE)/100))</f>
        <v>0</v>
      </c>
      <c r="U235" s="35">
        <f t="shared" si="120"/>
        <v>3.73135E-3</v>
      </c>
      <c r="V235" s="49" t="str">
        <f t="shared" si="121"/>
        <v>Y</v>
      </c>
      <c r="W235" s="35">
        <f>IF(VLOOKUP(D235,'Antipsychotic Meds'!$A$1:$W$352,10,FALSE) = "*","*",IF(VLOOKUP(D235,'Antipsychotic Meds'!$A$1:$W$352,10,FALSE) = "---","---", VLOOKUP(D235,'Antipsychotic Meds'!$A$1:$W$352,10,FALSE)/100))</f>
        <v>9.2307699999999993E-2</v>
      </c>
      <c r="X235" s="35">
        <f>IF(VLOOKUP(D235,'Antipsychotic Meds'!$A$1:$W$352,12,FALSE) = "*","*",IF(VLOOKUP(D235,'Antipsychotic Meds'!$A$1:$W$352,12,FALSE) = "---","---", VLOOKUP(D235,'Antipsychotic Meds'!$A$1:$W$352,12,FALSE)/100))</f>
        <v>7.5757599999999994E-2</v>
      </c>
      <c r="Y235" s="35">
        <f>IF(VLOOKUP(D235,'Antipsychotic Meds'!$A$1:$W$352,14,FALSE) = "*","*",IF(VLOOKUP(D235,'Antipsychotic Meds'!$A$1:$W$352,14,FALSE) = "---","---", VLOOKUP(D235,'Antipsychotic Meds'!$A$1:$W$352,14,FALSE)/100))</f>
        <v>5.6337999999999999E-2</v>
      </c>
      <c r="Z235" s="35">
        <f>IF(VLOOKUP(D235,'Antipsychotic Meds'!$A$1:$W$352,16,FALSE) = "*","*",IF(VLOOKUP(D235,'Antipsychotic Meds'!$A$1:$W$352,16,FALSE) = "---","---", VLOOKUP(D235,'Antipsychotic Meds'!$A$1:$W$352,16,FALSE)/100))</f>
        <v>9.8591499999999999E-2</v>
      </c>
      <c r="AA235" s="35">
        <f t="shared" si="122"/>
        <v>8.0748699999999993E-2</v>
      </c>
      <c r="AB235" s="49" t="str">
        <f t="shared" si="123"/>
        <v>Y</v>
      </c>
      <c r="AC235" s="35">
        <f>IF(VLOOKUP(D235,'Pressure Ulcers'!$A$1:$W$352,10,FALSE) = "*","*",IF(VLOOKUP(D235,'Pressure Ulcers'!$A$1:$W$352,10,FALSE) = "---","---", VLOOKUP(D235,'Pressure Ulcers'!$A$1:$W$352,10,FALSE)/100))</f>
        <v>1.85185E-2</v>
      </c>
      <c r="AD235" s="35">
        <f>IF(VLOOKUP(D235,'Pressure Ulcers'!$A$1:$W$352,12,FALSE) = "*","*",IF(VLOOKUP(D235,'Pressure Ulcers'!$A$1:$W$352,12,FALSE) = "---","---", VLOOKUP(D235,'Pressure Ulcers'!$A$1:$W$352,12,FALSE)/100))</f>
        <v>0</v>
      </c>
      <c r="AE235" s="35">
        <f>IF(VLOOKUP(D235,'Pressure Ulcers'!$A$1:$W$352,14,FALSE) = "*","*",IF(VLOOKUP(D235,'Pressure Ulcers'!$A$1:$W$352,14,FALSE) = "---","---", VLOOKUP(D235,'Pressure Ulcers'!$A$1:$W$352,14,FALSE)/100))</f>
        <v>1.6949200000000001E-2</v>
      </c>
      <c r="AF235" s="35">
        <f>IF(VLOOKUP(D235,'Pressure Ulcers'!$A$1:$W$352,16,FALSE) = "*","*",IF(VLOOKUP(D235,'Pressure Ulcers'!$A$1:$W$352,16,FALSE) = "---","---", VLOOKUP(D235,'Pressure Ulcers'!$A$1:$W$352,16,FALSE)/100))</f>
        <v>3.5087699999999999E-2</v>
      </c>
      <c r="AG235" s="35">
        <f t="shared" si="124"/>
        <v>1.7638850000000001E-2</v>
      </c>
      <c r="AH235" s="49" t="str">
        <f t="shared" si="125"/>
        <v>Y</v>
      </c>
      <c r="AI235" s="35">
        <f>IF(VLOOKUP(D235,Influenza!$A$1:$W$352,10,FALSE) = "*","*",IF(VLOOKUP(D235,Influenza!$A$1:$W$352,10,FALSE) = "---","---", VLOOKUP(D235,Influenza!$A$1:$W$352,10,FALSE)/100))</f>
        <v>1</v>
      </c>
      <c r="AJ235" s="35">
        <f>IF(VLOOKUP(D235,Influenza!$A$1:$W$352,12,FALSE) = "*","*",IF(VLOOKUP(D235,Influenza!$A$1:$W$352,12,FALSE) = "---","---", VLOOKUP(D235,Influenza!$A$1:$W$352,12,FALSE)/100))</f>
        <v>1</v>
      </c>
      <c r="AK235" s="35">
        <f>IF(VLOOKUP(D235,Influenza!$A$1:$W$352,14,FALSE) = "*","*",IF(VLOOKUP(D235,Influenza!$A$1:$W$352,14,FALSE) = "---","---", VLOOKUP(D235,Influenza!$A$1:$W$352,14,FALSE)/100))</f>
        <v>1</v>
      </c>
      <c r="AL235" s="35">
        <f>IF(VLOOKUP(D235,Influenza!$A$1:$W$352,16,FALSE) = "*","*",IF(VLOOKUP(D235,Influenza!$A$1:$W$352,16,FALSE) = "---","---", VLOOKUP(D235,Influenza!$A$1:$W$352,16,FALSE)/100))</f>
        <v>1</v>
      </c>
      <c r="AM235" s="35">
        <f t="shared" si="126"/>
        <v>1</v>
      </c>
      <c r="AN235" s="49" t="str">
        <f t="shared" si="127"/>
        <v>Y</v>
      </c>
      <c r="AO235" s="35">
        <f>IF(VLOOKUP(D235,'hospitalizations per 1000'!$A$1:$Q$352,10,FALSE) = "*","*",IF(VLOOKUP(D235,'hospitalizations per 1000'!$A$1:$Q$352,10,FALSE) = "---","---", VLOOKUP(D235,'hospitalizations per 1000'!$A$1:$Q$352,10,FALSE)/100))</f>
        <v>7.3256600000000003E-3</v>
      </c>
      <c r="AP235" s="43" t="str">
        <f t="shared" si="128"/>
        <v>Y</v>
      </c>
      <c r="AQ235" s="50" t="s">
        <v>1570</v>
      </c>
      <c r="AR235" s="50">
        <v>0.83000000000000007</v>
      </c>
      <c r="AS235" s="49" t="str">
        <f t="shared" si="129"/>
        <v>Y</v>
      </c>
      <c r="AT235" s="97">
        <f t="shared" si="130"/>
        <v>7</v>
      </c>
    </row>
    <row r="236" spans="1:46" s="39" customFormat="1" x14ac:dyDescent="0.3">
      <c r="A236" s="19">
        <f t="shared" si="117"/>
        <v>231</v>
      </c>
      <c r="B236" s="52" t="s">
        <v>474</v>
      </c>
      <c r="C236" s="51"/>
      <c r="D236" s="56">
        <v>315467</v>
      </c>
      <c r="E236" s="59" t="s">
        <v>86</v>
      </c>
      <c r="F236" s="54" t="s">
        <v>662</v>
      </c>
      <c r="G236" s="54" t="e">
        <f>IF(COUNTIF(#REF!,"SFF Candidate")&gt;=1,"Y",
IF(COUNTIF(#REF!,"SFF")&gt;=1,"Y","N"))</f>
        <v>#REF!</v>
      </c>
      <c r="H236" s="48" t="e">
        <f>IF(OR(#REF!=1,#REF!= 1,#REF!=
1,#REF!= 1,#REF!=
1,#REF!= 1,#REF!=
1,#REF!= 1,#REF!=
1,#REF!= 1,#REF!=
1,#REF!= 1),"Y","N")</f>
        <v>#REF!</v>
      </c>
      <c r="I236" s="48" t="s">
        <v>662</v>
      </c>
      <c r="J236" s="54" t="s">
        <v>1571</v>
      </c>
      <c r="K236" s="35">
        <f>IF(VLOOKUP(D236,'Physically Restrained'!$A$1:$W$352,10,FALSE) = "*","*",IF(VLOOKUP(D236,'Physically Restrained'!$A$1:$W$352,10,FALSE) = "---","---", VLOOKUP(D236,'Physically Restrained'!$A$1:$W$352,10,FALSE)/100))</f>
        <v>0</v>
      </c>
      <c r="L236" s="35">
        <f>IF(VLOOKUP(D236,'Physically Restrained'!$A$1:$W$352,12,FALSE) = "*","*",IF(VLOOKUP(D236,'Physically Restrained'!$A$1:$W$352,12,FALSE) = "---","---", VLOOKUP(D236,'Physically Restrained'!$A$1:$W$352,12,FALSE)/100))</f>
        <v>0</v>
      </c>
      <c r="M236" s="35">
        <f>IF(VLOOKUP(D236,'Physically Restrained'!$A$1:$W$352,14,FALSE) = "*","*",IF(VLOOKUP(D236,'Physically Restrained'!$A$1:$W$352,14,FALSE) = "---","---", VLOOKUP(D236,'Physically Restrained'!$A$1:$W$352,14,FALSE)/100))</f>
        <v>0</v>
      </c>
      <c r="N236" s="35">
        <f>IF(VLOOKUP(D236,'Physically Restrained'!$A$1:$W$352,16,FALSE) = "*","*",IF(VLOOKUP(D236,'Physically Restrained'!$A$1:$W$352,16,FALSE) = "---","---", VLOOKUP(D236,'Physically Restrained'!$A$1:$W$352,16,FALSE)/100))</f>
        <v>0</v>
      </c>
      <c r="O236" s="35">
        <f t="shared" si="118"/>
        <v>0</v>
      </c>
      <c r="P236" s="49" t="str">
        <f t="shared" si="119"/>
        <v>Y</v>
      </c>
      <c r="Q236" s="35">
        <f>IF(VLOOKUP(D236,'Falls with Major Injuries'!$A$1:$W$352,10,FALSE) = "*","*",IF(VLOOKUP(D236,'Falls with Major Injuries'!$A$1:$W$352,10,FALSE) = "---","---", VLOOKUP(D236,'Falls with Major Injuries'!$A$1:$W$352,10,FALSE)/100))</f>
        <v>7.1428599999999995E-2</v>
      </c>
      <c r="R236" s="35">
        <f>IF(VLOOKUP(D236,'Falls with Major Injuries'!$A$1:$W$352,12,FALSE) = "*","*",IF(VLOOKUP(D236,'Falls with Major Injuries'!$A$1:$W$352,12,FALSE) = "---","---", VLOOKUP(D236,'Falls with Major Injuries'!$A$1:$W$352,12,FALSE)/100))</f>
        <v>0</v>
      </c>
      <c r="S236" s="35">
        <f>IF(VLOOKUP(D236,'Falls with Major Injuries'!$A$1:$W$352,14,FALSE) = "*","*",IF(VLOOKUP(D236,'Falls with Major Injuries'!$A$1:$W$352,14,FALSE) = "---","---", VLOOKUP(D236,'Falls with Major Injuries'!$A$1:$W$352,14,FALSE)/100))</f>
        <v>3.3333300000000003E-2</v>
      </c>
      <c r="T236" s="35">
        <f>IF(VLOOKUP(D236,'Falls with Major Injuries'!$A$1:$W$352,16,FALSE) = "*","*",IF(VLOOKUP(D236,'Falls with Major Injuries'!$A$1:$W$352,16,FALSE) = "---","---", VLOOKUP(D236,'Falls with Major Injuries'!$A$1:$W$352,16,FALSE)/100))</f>
        <v>7.407409999999999E-2</v>
      </c>
      <c r="U236" s="35">
        <f t="shared" si="120"/>
        <v>4.4708999999999999E-2</v>
      </c>
      <c r="V236" s="49" t="str">
        <f t="shared" si="121"/>
        <v>N</v>
      </c>
      <c r="W236" s="35">
        <f>IF(VLOOKUP(D236,'Antipsychotic Meds'!$A$1:$W$352,10,FALSE) = "*","*",IF(VLOOKUP(D236,'Antipsychotic Meds'!$A$1:$W$352,10,FALSE) = "---","---", VLOOKUP(D236,'Antipsychotic Meds'!$A$1:$W$352,10,FALSE)/100))</f>
        <v>0.15384619999999999</v>
      </c>
      <c r="X236" s="35">
        <f>IF(VLOOKUP(D236,'Antipsychotic Meds'!$A$1:$W$352,12,FALSE) = "*","*",IF(VLOOKUP(D236,'Antipsychotic Meds'!$A$1:$W$352,12,FALSE) = "---","---", VLOOKUP(D236,'Antipsychotic Meds'!$A$1:$W$352,12,FALSE)/100))</f>
        <v>0.25</v>
      </c>
      <c r="Y236" s="35">
        <f>IF(VLOOKUP(D236,'Antipsychotic Meds'!$A$1:$W$352,14,FALSE) = "*","*",IF(VLOOKUP(D236,'Antipsychotic Meds'!$A$1:$W$352,14,FALSE) = "---","---", VLOOKUP(D236,'Antipsychotic Meds'!$A$1:$W$352,14,FALSE)/100))</f>
        <v>0.22222220000000001</v>
      </c>
      <c r="Z236" s="35">
        <f>IF(VLOOKUP(D236,'Antipsychotic Meds'!$A$1:$W$352,16,FALSE) = "*","*",IF(VLOOKUP(D236,'Antipsychotic Meds'!$A$1:$W$352,16,FALSE) = "---","---", VLOOKUP(D236,'Antipsychotic Meds'!$A$1:$W$352,16,FALSE)/100))</f>
        <v>0.25</v>
      </c>
      <c r="AA236" s="35">
        <f t="shared" si="122"/>
        <v>0.21901709999999999</v>
      </c>
      <c r="AB236" s="49" t="str">
        <f t="shared" si="123"/>
        <v>N</v>
      </c>
      <c r="AC236" s="35">
        <f>IF(VLOOKUP(D236,'Pressure Ulcers'!$A$1:$W$352,10,FALSE) = "*","*",IF(VLOOKUP(D236,'Pressure Ulcers'!$A$1:$W$352,10,FALSE) = "---","---", VLOOKUP(D236,'Pressure Ulcers'!$A$1:$W$352,10,FALSE)/100))</f>
        <v>9.0909099999999993E-2</v>
      </c>
      <c r="AD236" s="35">
        <f>IF(VLOOKUP(D236,'Pressure Ulcers'!$A$1:$W$352,12,FALSE) = "*","*",IF(VLOOKUP(D236,'Pressure Ulcers'!$A$1:$W$352,12,FALSE) = "---","---", VLOOKUP(D236,'Pressure Ulcers'!$A$1:$W$352,12,FALSE)/100))</f>
        <v>0.16</v>
      </c>
      <c r="AE236" s="35" t="str">
        <f>IF(VLOOKUP(D236,'Pressure Ulcers'!$A$1:$W$352,14,FALSE) = "*","*",IF(VLOOKUP(D236,'Pressure Ulcers'!$A$1:$W$352,14,FALSE) = "---","---", VLOOKUP(D236,'Pressure Ulcers'!$A$1:$W$352,14,FALSE)/100))</f>
        <v>*</v>
      </c>
      <c r="AF236" s="35" t="str">
        <f>IF(VLOOKUP(D236,'Pressure Ulcers'!$A$1:$W$352,16,FALSE) = "*","*",IF(VLOOKUP(D236,'Pressure Ulcers'!$A$1:$W$352,16,FALSE) = "---","---", VLOOKUP(D236,'Pressure Ulcers'!$A$1:$W$352,16,FALSE)/100))</f>
        <v>*</v>
      </c>
      <c r="AG236" s="35">
        <f t="shared" si="124"/>
        <v>0.12545455</v>
      </c>
      <c r="AH236" s="49" t="str">
        <f t="shared" si="125"/>
        <v>N</v>
      </c>
      <c r="AI236" s="35">
        <f>IF(VLOOKUP(D236,Influenza!$A$1:$W$352,10,FALSE) = "*","*",IF(VLOOKUP(D236,Influenza!$A$1:$W$352,10,FALSE) = "---","---", VLOOKUP(D236,Influenza!$A$1:$W$352,10,FALSE)/100))</f>
        <v>0.74193548000000009</v>
      </c>
      <c r="AJ236" s="35">
        <f>IF(VLOOKUP(D236,Influenza!$A$1:$W$352,12,FALSE) = "*","*",IF(VLOOKUP(D236,Influenza!$A$1:$W$352,12,FALSE) = "---","---", VLOOKUP(D236,Influenza!$A$1:$W$352,12,FALSE)/100))</f>
        <v>0.74193548000000009</v>
      </c>
      <c r="AK236" s="35">
        <f>IF(VLOOKUP(D236,Influenza!$A$1:$W$352,14,FALSE) = "*","*",IF(VLOOKUP(D236,Influenza!$A$1:$W$352,14,FALSE) = "---","---", VLOOKUP(D236,Influenza!$A$1:$W$352,14,FALSE)/100))</f>
        <v>0.69444444000000005</v>
      </c>
      <c r="AL236" s="35">
        <f>IF(VLOOKUP(D236,Influenza!$A$1:$W$352,16,FALSE) = "*","*",IF(VLOOKUP(D236,Influenza!$A$1:$W$352,16,FALSE) = "---","---", VLOOKUP(D236,Influenza!$A$1:$W$352,16,FALSE)/100))</f>
        <v>0.69444444000000005</v>
      </c>
      <c r="AM236" s="35">
        <f t="shared" si="126"/>
        <v>0.71818996000000013</v>
      </c>
      <c r="AN236" s="49" t="str">
        <f t="shared" si="127"/>
        <v>N</v>
      </c>
      <c r="AO236" s="35">
        <f>IF(VLOOKUP(D236,'hospitalizations per 1000'!$A$1:$Q$352,10,FALSE) = "*","*",IF(VLOOKUP(D236,'hospitalizations per 1000'!$A$1:$Q$352,10,FALSE) = "---","---", VLOOKUP(D236,'hospitalizations per 1000'!$A$1:$Q$352,10,FALSE)/100))</f>
        <v>2.0414690000000003E-2</v>
      </c>
      <c r="AP236" s="43" t="str">
        <f t="shared" si="128"/>
        <v>N</v>
      </c>
      <c r="AQ236" s="50" t="s">
        <v>1571</v>
      </c>
      <c r="AR236" s="50" t="s">
        <v>1573</v>
      </c>
      <c r="AS236" s="49" t="s">
        <v>662</v>
      </c>
      <c r="AT236" s="97" t="s">
        <v>1680</v>
      </c>
    </row>
    <row r="237" spans="1:46" s="39" customFormat="1" x14ac:dyDescent="0.3">
      <c r="A237" s="19">
        <f t="shared" si="117"/>
        <v>232</v>
      </c>
      <c r="B237" s="52" t="s">
        <v>475</v>
      </c>
      <c r="C237" s="51"/>
      <c r="D237" s="56">
        <v>315142</v>
      </c>
      <c r="E237" s="59" t="s">
        <v>87</v>
      </c>
      <c r="F237" s="54" t="s">
        <v>1557</v>
      </c>
      <c r="G237" s="54" t="e">
        <f>IF(COUNTIF(#REF!,"SFF Candidate")&gt;=1,"Y",
IF(COUNTIF(#REF!,"SFF")&gt;=1,"Y","N"))</f>
        <v>#REF!</v>
      </c>
      <c r="H237" s="48" t="e">
        <f>IF(OR(#REF!=1,#REF!= 1,#REF!=
1,#REF!= 1,#REF!=
1,#REF!= 1,#REF!=
1,#REF!= 1,#REF!=
1,#REF!= 1,#REF!=
1,#REF!= 1),"Y","N")</f>
        <v>#REF!</v>
      </c>
      <c r="I237" s="48" t="s">
        <v>662</v>
      </c>
      <c r="J237" s="54" t="s">
        <v>1571</v>
      </c>
      <c r="K237" s="35">
        <f>IF(VLOOKUP(D237,'Physically Restrained'!$A$1:$W$352,10,FALSE) = "*","*",IF(VLOOKUP(D237,'Physically Restrained'!$A$1:$W$352,10,FALSE) = "---","---", VLOOKUP(D237,'Physically Restrained'!$A$1:$W$352,10,FALSE)/100))</f>
        <v>0</v>
      </c>
      <c r="L237" s="35">
        <f>IF(VLOOKUP(D237,'Physically Restrained'!$A$1:$W$352,12,FALSE) = "*","*",IF(VLOOKUP(D237,'Physically Restrained'!$A$1:$W$352,12,FALSE) = "---","---", VLOOKUP(D237,'Physically Restrained'!$A$1:$W$352,12,FALSE)/100))</f>
        <v>0</v>
      </c>
      <c r="M237" s="35">
        <f>IF(VLOOKUP(D237,'Physically Restrained'!$A$1:$W$352,14,FALSE) = "*","*",IF(VLOOKUP(D237,'Physically Restrained'!$A$1:$W$352,14,FALSE) = "---","---", VLOOKUP(D237,'Physically Restrained'!$A$1:$W$352,14,FALSE)/100))</f>
        <v>0</v>
      </c>
      <c r="N237" s="35">
        <f>IF(VLOOKUP(D237,'Physically Restrained'!$A$1:$W$352,16,FALSE) = "*","*",IF(VLOOKUP(D237,'Physically Restrained'!$A$1:$W$352,16,FALSE) = "---","---", VLOOKUP(D237,'Physically Restrained'!$A$1:$W$352,16,FALSE)/100))</f>
        <v>0</v>
      </c>
      <c r="O237" s="35">
        <f t="shared" si="118"/>
        <v>0</v>
      </c>
      <c r="P237" s="49" t="str">
        <f t="shared" si="119"/>
        <v>Y</v>
      </c>
      <c r="Q237" s="35">
        <f>IF(VLOOKUP(D237,'Falls with Major Injuries'!$A$1:$W$352,10,FALSE) = "*","*",IF(VLOOKUP(D237,'Falls with Major Injuries'!$A$1:$W$352,10,FALSE) = "---","---", VLOOKUP(D237,'Falls with Major Injuries'!$A$1:$W$352,10,FALSE)/100))</f>
        <v>8.4905700000000001E-2</v>
      </c>
      <c r="R237" s="35">
        <f>IF(VLOOKUP(D237,'Falls with Major Injuries'!$A$1:$W$352,12,FALSE) = "*","*",IF(VLOOKUP(D237,'Falls with Major Injuries'!$A$1:$W$352,12,FALSE) = "---","---", VLOOKUP(D237,'Falls with Major Injuries'!$A$1:$W$352,12,FALSE)/100))</f>
        <v>6.7961199999999999E-2</v>
      </c>
      <c r="S237" s="35">
        <f>IF(VLOOKUP(D237,'Falls with Major Injuries'!$A$1:$W$352,14,FALSE) = "*","*",IF(VLOOKUP(D237,'Falls with Major Injuries'!$A$1:$W$352,14,FALSE) = "---","---", VLOOKUP(D237,'Falls with Major Injuries'!$A$1:$W$352,14,FALSE)/100))</f>
        <v>6.9306900000000005E-2</v>
      </c>
      <c r="T237" s="35">
        <f>IF(VLOOKUP(D237,'Falls with Major Injuries'!$A$1:$W$352,16,FALSE) = "*","*",IF(VLOOKUP(D237,'Falls with Major Injuries'!$A$1:$W$352,16,FALSE) = "---","---", VLOOKUP(D237,'Falls with Major Injuries'!$A$1:$W$352,16,FALSE)/100))</f>
        <v>5.3191499999999996E-2</v>
      </c>
      <c r="U237" s="35">
        <f t="shared" si="120"/>
        <v>6.8841324999999995E-2</v>
      </c>
      <c r="V237" s="49" t="str">
        <f t="shared" si="121"/>
        <v>N</v>
      </c>
      <c r="W237" s="35">
        <f>IF(VLOOKUP(D237,'Antipsychotic Meds'!$A$1:$W$352,10,FALSE) = "*","*",IF(VLOOKUP(D237,'Antipsychotic Meds'!$A$1:$W$352,10,FALSE) = "---","---", VLOOKUP(D237,'Antipsychotic Meds'!$A$1:$W$352,10,FALSE)/100))</f>
        <v>0.32530119999999996</v>
      </c>
      <c r="X237" s="35">
        <f>IF(VLOOKUP(D237,'Antipsychotic Meds'!$A$1:$W$352,12,FALSE) = "*","*",IF(VLOOKUP(D237,'Antipsychotic Meds'!$A$1:$W$352,12,FALSE) = "---","---", VLOOKUP(D237,'Antipsychotic Meds'!$A$1:$W$352,12,FALSE)/100))</f>
        <v>0.32530119999999996</v>
      </c>
      <c r="Y237" s="35">
        <f>IF(VLOOKUP(D237,'Antipsychotic Meds'!$A$1:$W$352,14,FALSE) = "*","*",IF(VLOOKUP(D237,'Antipsychotic Meds'!$A$1:$W$352,14,FALSE) = "---","---", VLOOKUP(D237,'Antipsychotic Meds'!$A$1:$W$352,14,FALSE)/100))</f>
        <v>0.375</v>
      </c>
      <c r="Z237" s="35">
        <f>IF(VLOOKUP(D237,'Antipsychotic Meds'!$A$1:$W$352,16,FALSE) = "*","*",IF(VLOOKUP(D237,'Antipsychotic Meds'!$A$1:$W$352,16,FALSE) = "---","---", VLOOKUP(D237,'Antipsychotic Meds'!$A$1:$W$352,16,FALSE)/100))</f>
        <v>0.34666670000000005</v>
      </c>
      <c r="AA237" s="35">
        <f t="shared" si="122"/>
        <v>0.343067275</v>
      </c>
      <c r="AB237" s="49" t="str">
        <f t="shared" si="123"/>
        <v>N</v>
      </c>
      <c r="AC237" s="35">
        <f>IF(VLOOKUP(D237,'Pressure Ulcers'!$A$1:$W$352,10,FALSE) = "*","*",IF(VLOOKUP(D237,'Pressure Ulcers'!$A$1:$W$352,10,FALSE) = "---","---", VLOOKUP(D237,'Pressure Ulcers'!$A$1:$W$352,10,FALSE)/100))</f>
        <v>0.1403509</v>
      </c>
      <c r="AD237" s="35">
        <f>IF(VLOOKUP(D237,'Pressure Ulcers'!$A$1:$W$352,12,FALSE) = "*","*",IF(VLOOKUP(D237,'Pressure Ulcers'!$A$1:$W$352,12,FALSE) = "---","---", VLOOKUP(D237,'Pressure Ulcers'!$A$1:$W$352,12,FALSE)/100))</f>
        <v>0.11864409999999999</v>
      </c>
      <c r="AE237" s="35">
        <f>IF(VLOOKUP(D237,'Pressure Ulcers'!$A$1:$W$352,14,FALSE) = "*","*",IF(VLOOKUP(D237,'Pressure Ulcers'!$A$1:$W$352,14,FALSE) = "---","---", VLOOKUP(D237,'Pressure Ulcers'!$A$1:$W$352,14,FALSE)/100))</f>
        <v>0.1754386</v>
      </c>
      <c r="AF237" s="35">
        <f>IF(VLOOKUP(D237,'Pressure Ulcers'!$A$1:$W$352,16,FALSE) = "*","*",IF(VLOOKUP(D237,'Pressure Ulcers'!$A$1:$W$352,16,FALSE) = "---","---", VLOOKUP(D237,'Pressure Ulcers'!$A$1:$W$352,16,FALSE)/100))</f>
        <v>0.13207549999999998</v>
      </c>
      <c r="AG237" s="35">
        <f t="shared" si="124"/>
        <v>0.141627275</v>
      </c>
      <c r="AH237" s="49" t="str">
        <f t="shared" si="125"/>
        <v>N</v>
      </c>
      <c r="AI237" s="35">
        <f>IF(VLOOKUP(D237,Influenza!$A$1:$W$352,10,FALSE) = "*","*",IF(VLOOKUP(D237,Influenza!$A$1:$W$352,10,FALSE) = "---","---", VLOOKUP(D237,Influenza!$A$1:$W$352,10,FALSE)/100))</f>
        <v>0.91964286000000006</v>
      </c>
      <c r="AJ237" s="35">
        <f>IF(VLOOKUP(D237,Influenza!$A$1:$W$352,12,FALSE) = "*","*",IF(VLOOKUP(D237,Influenza!$A$1:$W$352,12,FALSE) = "---","---", VLOOKUP(D237,Influenza!$A$1:$W$352,12,FALSE)/100))</f>
        <v>0.91964286000000006</v>
      </c>
      <c r="AK237" s="35">
        <f>IF(VLOOKUP(D237,Influenza!$A$1:$W$352,14,FALSE) = "*","*",IF(VLOOKUP(D237,Influenza!$A$1:$W$352,14,FALSE) = "---","---", VLOOKUP(D237,Influenza!$A$1:$W$352,14,FALSE)/100))</f>
        <v>0.98148148000000002</v>
      </c>
      <c r="AL237" s="35">
        <f>IF(VLOOKUP(D237,Influenza!$A$1:$W$352,16,FALSE) = "*","*",IF(VLOOKUP(D237,Influenza!$A$1:$W$352,16,FALSE) = "---","---", VLOOKUP(D237,Influenza!$A$1:$W$352,16,FALSE)/100))</f>
        <v>0.98148148000000002</v>
      </c>
      <c r="AM237" s="35">
        <f t="shared" si="126"/>
        <v>0.95056216999999998</v>
      </c>
      <c r="AN237" s="49" t="str">
        <f t="shared" si="127"/>
        <v>N</v>
      </c>
      <c r="AO237" s="35">
        <f>IF(VLOOKUP(D237,'hospitalizations per 1000'!$A$1:$Q$352,10,FALSE) = "*","*",IF(VLOOKUP(D237,'hospitalizations per 1000'!$A$1:$Q$352,10,FALSE) = "---","---", VLOOKUP(D237,'hospitalizations per 1000'!$A$1:$Q$352,10,FALSE)/100))</f>
        <v>1.347961E-2</v>
      </c>
      <c r="AP237" s="43" t="str">
        <f t="shared" si="128"/>
        <v>Y</v>
      </c>
      <c r="AQ237" s="50" t="s">
        <v>1570</v>
      </c>
      <c r="AR237" s="50">
        <v>1</v>
      </c>
      <c r="AS237" s="49" t="str">
        <f>IF(AR237="NS","NS",IF(AR237&gt;AR$1,"Y","N"))</f>
        <v>Y</v>
      </c>
      <c r="AT237" s="97" t="s">
        <v>1680</v>
      </c>
    </row>
    <row r="238" spans="1:46" s="39" customFormat="1" x14ac:dyDescent="0.3">
      <c r="A238" s="19">
        <f t="shared" si="117"/>
        <v>233</v>
      </c>
      <c r="B238" s="52" t="s">
        <v>476</v>
      </c>
      <c r="C238" s="51"/>
      <c r="D238" s="56">
        <v>315202</v>
      </c>
      <c r="E238" s="59" t="s">
        <v>88</v>
      </c>
      <c r="F238" s="54" t="s">
        <v>1557</v>
      </c>
      <c r="G238" s="54" t="e">
        <f>IF(COUNTIF(#REF!,"SFF Candidate")&gt;=1,"Y",
IF(COUNTIF(#REF!,"SFF")&gt;=1,"Y","N"))</f>
        <v>#REF!</v>
      </c>
      <c r="H238" s="48" t="e">
        <f>IF(OR(#REF!=1,#REF!= 1,#REF!=
1,#REF!= 1,#REF!=
1,#REF!= 1,#REF!=
1,#REF!= 1,#REF!=
1,#REF!= 1,#REF!=
1,#REF!= 1),"Y","N")</f>
        <v>#REF!</v>
      </c>
      <c r="I238" s="48" t="s">
        <v>662</v>
      </c>
      <c r="J238" s="54" t="s">
        <v>1570</v>
      </c>
      <c r="K238" s="35">
        <f>IF(VLOOKUP(D238,'Physically Restrained'!$A$1:$W$352,10,FALSE) = "*","*",IF(VLOOKUP(D238,'Physically Restrained'!$A$1:$W$352,10,FALSE) = "---","---", VLOOKUP(D238,'Physically Restrained'!$A$1:$W$352,10,FALSE)/100))</f>
        <v>0</v>
      </c>
      <c r="L238" s="35">
        <f>IF(VLOOKUP(D238,'Physically Restrained'!$A$1:$W$352,12,FALSE) = "*","*",IF(VLOOKUP(D238,'Physically Restrained'!$A$1:$W$352,12,FALSE) = "---","---", VLOOKUP(D238,'Physically Restrained'!$A$1:$W$352,12,FALSE)/100))</f>
        <v>0</v>
      </c>
      <c r="M238" s="35">
        <f>IF(VLOOKUP(D238,'Physically Restrained'!$A$1:$W$352,14,FALSE) = "*","*",IF(VLOOKUP(D238,'Physically Restrained'!$A$1:$W$352,14,FALSE) = "---","---", VLOOKUP(D238,'Physically Restrained'!$A$1:$W$352,14,FALSE)/100))</f>
        <v>0</v>
      </c>
      <c r="N238" s="35">
        <f>IF(VLOOKUP(D238,'Physically Restrained'!$A$1:$W$352,16,FALSE) = "*","*",IF(VLOOKUP(D238,'Physically Restrained'!$A$1:$W$352,16,FALSE) = "---","---", VLOOKUP(D238,'Physically Restrained'!$A$1:$W$352,16,FALSE)/100))</f>
        <v>0</v>
      </c>
      <c r="O238" s="35">
        <f t="shared" si="118"/>
        <v>0</v>
      </c>
      <c r="P238" s="49" t="str">
        <f t="shared" si="119"/>
        <v>Y</v>
      </c>
      <c r="Q238" s="35">
        <f>IF(VLOOKUP(D238,'Falls with Major Injuries'!$A$1:$W$352,10,FALSE) = "*","*",IF(VLOOKUP(D238,'Falls with Major Injuries'!$A$1:$W$352,10,FALSE) = "---","---", VLOOKUP(D238,'Falls with Major Injuries'!$A$1:$W$352,10,FALSE)/100))</f>
        <v>2.3529399999999999E-2</v>
      </c>
      <c r="R238" s="35">
        <f>IF(VLOOKUP(D238,'Falls with Major Injuries'!$A$1:$W$352,12,FALSE) = "*","*",IF(VLOOKUP(D238,'Falls with Major Injuries'!$A$1:$W$352,12,FALSE) = "---","---", VLOOKUP(D238,'Falls with Major Injuries'!$A$1:$W$352,12,FALSE)/100))</f>
        <v>3.40909E-2</v>
      </c>
      <c r="S238" s="35">
        <f>IF(VLOOKUP(D238,'Falls with Major Injuries'!$A$1:$W$352,14,FALSE) = "*","*",IF(VLOOKUP(D238,'Falls with Major Injuries'!$A$1:$W$352,14,FALSE) = "---","---", VLOOKUP(D238,'Falls with Major Injuries'!$A$1:$W$352,14,FALSE)/100))</f>
        <v>3.5294100000000002E-2</v>
      </c>
      <c r="T238" s="35">
        <f>IF(VLOOKUP(D238,'Falls with Major Injuries'!$A$1:$W$352,16,FALSE) = "*","*",IF(VLOOKUP(D238,'Falls with Major Injuries'!$A$1:$W$352,16,FALSE) = "---","---", VLOOKUP(D238,'Falls with Major Injuries'!$A$1:$W$352,16,FALSE)/100))</f>
        <v>4.5454499999999995E-2</v>
      </c>
      <c r="U238" s="35">
        <f t="shared" si="120"/>
        <v>3.4592225000000004E-2</v>
      </c>
      <c r="V238" s="49" t="str">
        <f t="shared" si="121"/>
        <v>N</v>
      </c>
      <c r="W238" s="35">
        <f>IF(VLOOKUP(D238,'Antipsychotic Meds'!$A$1:$W$352,10,FALSE) = "*","*",IF(VLOOKUP(D238,'Antipsychotic Meds'!$A$1:$W$352,10,FALSE) = "---","---", VLOOKUP(D238,'Antipsychotic Meds'!$A$1:$W$352,10,FALSE)/100))</f>
        <v>7.6923099999999994E-2</v>
      </c>
      <c r="X238" s="35">
        <f>IF(VLOOKUP(D238,'Antipsychotic Meds'!$A$1:$W$352,12,FALSE) = "*","*",IF(VLOOKUP(D238,'Antipsychotic Meds'!$A$1:$W$352,12,FALSE) = "---","---", VLOOKUP(D238,'Antipsychotic Meds'!$A$1:$W$352,12,FALSE)/100))</f>
        <v>8.5365900000000008E-2</v>
      </c>
      <c r="Y238" s="35">
        <f>IF(VLOOKUP(D238,'Antipsychotic Meds'!$A$1:$W$352,14,FALSE) = "*","*",IF(VLOOKUP(D238,'Antipsychotic Meds'!$A$1:$W$352,14,FALSE) = "---","---", VLOOKUP(D238,'Antipsychotic Meds'!$A$1:$W$352,14,FALSE)/100))</f>
        <v>0.1012658</v>
      </c>
      <c r="Z238" s="35">
        <f>IF(VLOOKUP(D238,'Antipsychotic Meds'!$A$1:$W$352,16,FALSE) = "*","*",IF(VLOOKUP(D238,'Antipsychotic Meds'!$A$1:$W$352,16,FALSE) = "---","---", VLOOKUP(D238,'Antipsychotic Meds'!$A$1:$W$352,16,FALSE)/100))</f>
        <v>8.5365900000000008E-2</v>
      </c>
      <c r="AA238" s="35">
        <f t="shared" si="122"/>
        <v>8.7230175000000007E-2</v>
      </c>
      <c r="AB238" s="49" t="str">
        <f t="shared" si="123"/>
        <v>Y</v>
      </c>
      <c r="AC238" s="35">
        <f>IF(VLOOKUP(D238,'Pressure Ulcers'!$A$1:$W$352,10,FALSE) = "*","*",IF(VLOOKUP(D238,'Pressure Ulcers'!$A$1:$W$352,10,FALSE) = "---","---", VLOOKUP(D238,'Pressure Ulcers'!$A$1:$W$352,10,FALSE)/100))</f>
        <v>0.11940300000000001</v>
      </c>
      <c r="AD238" s="35">
        <f>IF(VLOOKUP(D238,'Pressure Ulcers'!$A$1:$W$352,12,FALSE) = "*","*",IF(VLOOKUP(D238,'Pressure Ulcers'!$A$1:$W$352,12,FALSE) = "---","---", VLOOKUP(D238,'Pressure Ulcers'!$A$1:$W$352,12,FALSE)/100))</f>
        <v>7.3529400000000009E-2</v>
      </c>
      <c r="AE238" s="35">
        <f>IF(VLOOKUP(D238,'Pressure Ulcers'!$A$1:$W$352,14,FALSE) = "*","*",IF(VLOOKUP(D238,'Pressure Ulcers'!$A$1:$W$352,14,FALSE) = "---","---", VLOOKUP(D238,'Pressure Ulcers'!$A$1:$W$352,14,FALSE)/100))</f>
        <v>0.12121209999999999</v>
      </c>
      <c r="AF238" s="35">
        <f>IF(VLOOKUP(D238,'Pressure Ulcers'!$A$1:$W$352,16,FALSE) = "*","*",IF(VLOOKUP(D238,'Pressure Ulcers'!$A$1:$W$352,16,FALSE) = "---","---", VLOOKUP(D238,'Pressure Ulcers'!$A$1:$W$352,16,FALSE)/100))</f>
        <v>8.6956500000000006E-2</v>
      </c>
      <c r="AG238" s="35">
        <f t="shared" si="124"/>
        <v>0.10027525</v>
      </c>
      <c r="AH238" s="49" t="str">
        <f t="shared" si="125"/>
        <v>N</v>
      </c>
      <c r="AI238" s="35">
        <f>IF(VLOOKUP(D238,Influenza!$A$1:$W$352,10,FALSE) = "*","*",IF(VLOOKUP(D238,Influenza!$A$1:$W$352,10,FALSE) = "---","---", VLOOKUP(D238,Influenza!$A$1:$W$352,10,FALSE)/100))</f>
        <v>0.96774193999999991</v>
      </c>
      <c r="AJ238" s="35">
        <f>IF(VLOOKUP(D238,Influenza!$A$1:$W$352,12,FALSE) = "*","*",IF(VLOOKUP(D238,Influenza!$A$1:$W$352,12,FALSE) = "---","---", VLOOKUP(D238,Influenza!$A$1:$W$352,12,FALSE)/100))</f>
        <v>0.96774193999999991</v>
      </c>
      <c r="AK238" s="35">
        <f>IF(VLOOKUP(D238,Influenza!$A$1:$W$352,14,FALSE) = "*","*",IF(VLOOKUP(D238,Influenza!$A$1:$W$352,14,FALSE) = "---","---", VLOOKUP(D238,Influenza!$A$1:$W$352,14,FALSE)/100))</f>
        <v>0.96774193999999991</v>
      </c>
      <c r="AL238" s="35">
        <f>IF(VLOOKUP(D238,Influenza!$A$1:$W$352,16,FALSE) = "*","*",IF(VLOOKUP(D238,Influenza!$A$1:$W$352,16,FALSE) = "---","---", VLOOKUP(D238,Influenza!$A$1:$W$352,16,FALSE)/100))</f>
        <v>0.96774193999999991</v>
      </c>
      <c r="AM238" s="35">
        <f t="shared" si="126"/>
        <v>0.96774193999999991</v>
      </c>
      <c r="AN238" s="49" t="str">
        <f t="shared" si="127"/>
        <v>N</v>
      </c>
      <c r="AO238" s="35">
        <f>IF(VLOOKUP(D238,'hospitalizations per 1000'!$A$1:$Q$352,10,FALSE) = "*","*",IF(VLOOKUP(D238,'hospitalizations per 1000'!$A$1:$Q$352,10,FALSE) = "---","---", VLOOKUP(D238,'hospitalizations per 1000'!$A$1:$Q$352,10,FALSE)/100))</f>
        <v>1.156716E-2</v>
      </c>
      <c r="AP238" s="43" t="str">
        <f t="shared" si="128"/>
        <v>Y</v>
      </c>
      <c r="AQ238" s="50" t="s">
        <v>1570</v>
      </c>
      <c r="AR238" s="50">
        <v>0.81</v>
      </c>
      <c r="AS238" s="49" t="str">
        <f>IF(AR238="NS","NS",IF(AR238&gt;AR$1,"Y","N"))</f>
        <v>Y</v>
      </c>
      <c r="AT238" s="97">
        <f>COUNTIF($P238:$AS238,"=Y")</f>
        <v>4</v>
      </c>
    </row>
    <row r="239" spans="1:46" s="39" customFormat="1" x14ac:dyDescent="0.3">
      <c r="A239" s="19">
        <f t="shared" si="117"/>
        <v>234</v>
      </c>
      <c r="B239" s="52" t="s">
        <v>479</v>
      </c>
      <c r="C239" s="51"/>
      <c r="D239" s="56">
        <v>315465</v>
      </c>
      <c r="E239" s="59" t="s">
        <v>89</v>
      </c>
      <c r="F239" s="54" t="s">
        <v>1557</v>
      </c>
      <c r="G239" s="54" t="e">
        <f>IF(COUNTIF(#REF!,"SFF Candidate")&gt;=1,"Y",
IF(COUNTIF(#REF!,"SFF")&gt;=1,"Y","N"))</f>
        <v>#REF!</v>
      </c>
      <c r="H239" s="48" t="e">
        <f>IF(OR(#REF!=1,#REF!= 1,#REF!=
1,#REF!= 1,#REF!=
1,#REF!= 1,#REF!=
1,#REF!= 1,#REF!=
1,#REF!= 1,#REF!=
1,#REF!= 1),"Y","N")</f>
        <v>#REF!</v>
      </c>
      <c r="I239" s="48" t="s">
        <v>662</v>
      </c>
      <c r="J239" s="54" t="s">
        <v>1571</v>
      </c>
      <c r="K239" s="35">
        <f>IF(VLOOKUP(D239,'Physically Restrained'!$A$1:$W$352,10,FALSE) = "*","*",IF(VLOOKUP(D239,'Physically Restrained'!$A$1:$W$352,10,FALSE) = "---","---", VLOOKUP(D239,'Physically Restrained'!$A$1:$W$352,10,FALSE)/100))</f>
        <v>0</v>
      </c>
      <c r="L239" s="35">
        <f>IF(VLOOKUP(D239,'Physically Restrained'!$A$1:$W$352,12,FALSE) = "*","*",IF(VLOOKUP(D239,'Physically Restrained'!$A$1:$W$352,12,FALSE) = "---","---", VLOOKUP(D239,'Physically Restrained'!$A$1:$W$352,12,FALSE)/100))</f>
        <v>0</v>
      </c>
      <c r="M239" s="35">
        <f>IF(VLOOKUP(D239,'Physically Restrained'!$A$1:$W$352,14,FALSE) = "*","*",IF(VLOOKUP(D239,'Physically Restrained'!$A$1:$W$352,14,FALSE) = "---","---", VLOOKUP(D239,'Physically Restrained'!$A$1:$W$352,14,FALSE)/100))</f>
        <v>0</v>
      </c>
      <c r="N239" s="35">
        <f>IF(VLOOKUP(D239,'Physically Restrained'!$A$1:$W$352,16,FALSE) = "*","*",IF(VLOOKUP(D239,'Physically Restrained'!$A$1:$W$352,16,FALSE) = "---","---", VLOOKUP(D239,'Physically Restrained'!$A$1:$W$352,16,FALSE)/100))</f>
        <v>0</v>
      </c>
      <c r="O239" s="35">
        <f t="shared" si="118"/>
        <v>0</v>
      </c>
      <c r="P239" s="49" t="str">
        <f t="shared" si="119"/>
        <v>Y</v>
      </c>
      <c r="Q239" s="35">
        <f>IF(VLOOKUP(D239,'Falls with Major Injuries'!$A$1:$W$352,10,FALSE) = "*","*",IF(VLOOKUP(D239,'Falls with Major Injuries'!$A$1:$W$352,10,FALSE) = "---","---", VLOOKUP(D239,'Falls with Major Injuries'!$A$1:$W$352,10,FALSE)/100))</f>
        <v>5.8139500000000004E-2</v>
      </c>
      <c r="R239" s="35">
        <f>IF(VLOOKUP(D239,'Falls with Major Injuries'!$A$1:$W$352,12,FALSE) = "*","*",IF(VLOOKUP(D239,'Falls with Major Injuries'!$A$1:$W$352,12,FALSE) = "---","---", VLOOKUP(D239,'Falls with Major Injuries'!$A$1:$W$352,12,FALSE)/100))</f>
        <v>3.2258099999999998E-2</v>
      </c>
      <c r="S239" s="35">
        <f>IF(VLOOKUP(D239,'Falls with Major Injuries'!$A$1:$W$352,14,FALSE) = "*","*",IF(VLOOKUP(D239,'Falls with Major Injuries'!$A$1:$W$352,14,FALSE) = "---","---", VLOOKUP(D239,'Falls with Major Injuries'!$A$1:$W$352,14,FALSE)/100))</f>
        <v>2.0618599999999997E-2</v>
      </c>
      <c r="T239" s="35">
        <f>IF(VLOOKUP(D239,'Falls with Major Injuries'!$A$1:$W$352,16,FALSE) = "*","*",IF(VLOOKUP(D239,'Falls with Major Injuries'!$A$1:$W$352,16,FALSE) = "---","---", VLOOKUP(D239,'Falls with Major Injuries'!$A$1:$W$352,16,FALSE)/100))</f>
        <v>9.9010000000000001E-3</v>
      </c>
      <c r="U239" s="35">
        <f t="shared" si="120"/>
        <v>3.0229300000000001E-2</v>
      </c>
      <c r="V239" s="49" t="str">
        <f t="shared" si="121"/>
        <v>N</v>
      </c>
      <c r="W239" s="35">
        <f>IF(VLOOKUP(D239,'Antipsychotic Meds'!$A$1:$W$352,10,FALSE) = "*","*",IF(VLOOKUP(D239,'Antipsychotic Meds'!$A$1:$W$352,10,FALSE) = "---","---", VLOOKUP(D239,'Antipsychotic Meds'!$A$1:$W$352,10,FALSE)/100))</f>
        <v>0.21518989999999999</v>
      </c>
      <c r="X239" s="35">
        <f>IF(VLOOKUP(D239,'Antipsychotic Meds'!$A$1:$W$352,12,FALSE) = "*","*",IF(VLOOKUP(D239,'Antipsychotic Meds'!$A$1:$W$352,12,FALSE) = "---","---", VLOOKUP(D239,'Antipsychotic Meds'!$A$1:$W$352,12,FALSE)/100))</f>
        <v>0.18181819999999999</v>
      </c>
      <c r="Y239" s="35">
        <f>IF(VLOOKUP(D239,'Antipsychotic Meds'!$A$1:$W$352,14,FALSE) = "*","*",IF(VLOOKUP(D239,'Antipsychotic Meds'!$A$1:$W$352,14,FALSE) = "---","---", VLOOKUP(D239,'Antipsychotic Meds'!$A$1:$W$352,14,FALSE)/100))</f>
        <v>0.19780220000000001</v>
      </c>
      <c r="Z239" s="35">
        <f>IF(VLOOKUP(D239,'Antipsychotic Meds'!$A$1:$W$352,16,FALSE) = "*","*",IF(VLOOKUP(D239,'Antipsychotic Meds'!$A$1:$W$352,16,FALSE) = "---","---", VLOOKUP(D239,'Antipsychotic Meds'!$A$1:$W$352,16,FALSE)/100))</f>
        <v>0.18279570000000001</v>
      </c>
      <c r="AA239" s="35">
        <f t="shared" si="122"/>
        <v>0.1944015</v>
      </c>
      <c r="AB239" s="49" t="str">
        <f t="shared" si="123"/>
        <v>N</v>
      </c>
      <c r="AC239" s="35">
        <f>IF(VLOOKUP(D239,'Pressure Ulcers'!$A$1:$W$352,10,FALSE) = "*","*",IF(VLOOKUP(D239,'Pressure Ulcers'!$A$1:$W$352,10,FALSE) = "---","---", VLOOKUP(D239,'Pressure Ulcers'!$A$1:$W$352,10,FALSE)/100))</f>
        <v>9.6153799999999998E-2</v>
      </c>
      <c r="AD239" s="35">
        <f>IF(VLOOKUP(D239,'Pressure Ulcers'!$A$1:$W$352,12,FALSE) = "*","*",IF(VLOOKUP(D239,'Pressure Ulcers'!$A$1:$W$352,12,FALSE) = "---","---", VLOOKUP(D239,'Pressure Ulcers'!$A$1:$W$352,12,FALSE)/100))</f>
        <v>9.5238099999999992E-2</v>
      </c>
      <c r="AE239" s="35">
        <f>IF(VLOOKUP(D239,'Pressure Ulcers'!$A$1:$W$352,14,FALSE) = "*","*",IF(VLOOKUP(D239,'Pressure Ulcers'!$A$1:$W$352,14,FALSE) = "---","---", VLOOKUP(D239,'Pressure Ulcers'!$A$1:$W$352,14,FALSE)/100))</f>
        <v>7.8125E-2</v>
      </c>
      <c r="AF239" s="35">
        <f>IF(VLOOKUP(D239,'Pressure Ulcers'!$A$1:$W$352,16,FALSE) = "*","*",IF(VLOOKUP(D239,'Pressure Ulcers'!$A$1:$W$352,16,FALSE) = "---","---", VLOOKUP(D239,'Pressure Ulcers'!$A$1:$W$352,16,FALSE)/100))</f>
        <v>8.1632700000000002E-2</v>
      </c>
      <c r="AG239" s="35">
        <f t="shared" si="124"/>
        <v>8.7787400000000002E-2</v>
      </c>
      <c r="AH239" s="49" t="str">
        <f t="shared" si="125"/>
        <v>N</v>
      </c>
      <c r="AI239" s="35">
        <f>IF(VLOOKUP(D239,Influenza!$A$1:$W$352,10,FALSE) = "*","*",IF(VLOOKUP(D239,Influenza!$A$1:$W$352,10,FALSE) = "---","---", VLOOKUP(D239,Influenza!$A$1:$W$352,10,FALSE)/100))</f>
        <v>0.93975903999999999</v>
      </c>
      <c r="AJ239" s="35">
        <f>IF(VLOOKUP(D239,Influenza!$A$1:$W$352,12,FALSE) = "*","*",IF(VLOOKUP(D239,Influenza!$A$1:$W$352,12,FALSE) = "---","---", VLOOKUP(D239,Influenza!$A$1:$W$352,12,FALSE)/100))</f>
        <v>0.93975903999999999</v>
      </c>
      <c r="AK239" s="35">
        <f>IF(VLOOKUP(D239,Influenza!$A$1:$W$352,14,FALSE) = "*","*",IF(VLOOKUP(D239,Influenza!$A$1:$W$352,14,FALSE) = "---","---", VLOOKUP(D239,Influenza!$A$1:$W$352,14,FALSE)/100))</f>
        <v>0.89622641999999997</v>
      </c>
      <c r="AL239" s="35">
        <f>IF(VLOOKUP(D239,Influenza!$A$1:$W$352,16,FALSE) = "*","*",IF(VLOOKUP(D239,Influenza!$A$1:$W$352,16,FALSE) = "---","---", VLOOKUP(D239,Influenza!$A$1:$W$352,16,FALSE)/100))</f>
        <v>0.89622641999999997</v>
      </c>
      <c r="AM239" s="35">
        <f t="shared" si="126"/>
        <v>0.91799273000000003</v>
      </c>
      <c r="AN239" s="49" t="str">
        <f t="shared" si="127"/>
        <v>N</v>
      </c>
      <c r="AO239" s="35">
        <f>IF(VLOOKUP(D239,'hospitalizations per 1000'!$A$1:$Q$352,10,FALSE) = "*","*",IF(VLOOKUP(D239,'hospitalizations per 1000'!$A$1:$Q$352,10,FALSE) = "---","---", VLOOKUP(D239,'hospitalizations per 1000'!$A$1:$Q$352,10,FALSE)/100))</f>
        <v>2.319251E-2</v>
      </c>
      <c r="AP239" s="43" t="str">
        <f t="shared" si="128"/>
        <v>N</v>
      </c>
      <c r="AQ239" s="50" t="s">
        <v>1570</v>
      </c>
      <c r="AR239" s="50">
        <v>0.86</v>
      </c>
      <c r="AS239" s="49" t="str">
        <f>IF(AR239="NS","NS",IF(AR239&gt;AR$1,"Y","N"))</f>
        <v>Y</v>
      </c>
      <c r="AT239" s="97" t="s">
        <v>1680</v>
      </c>
    </row>
    <row r="240" spans="1:46" x14ac:dyDescent="0.3">
      <c r="A240" s="19">
        <f t="shared" si="117"/>
        <v>235</v>
      </c>
      <c r="B240" s="52" t="s">
        <v>480</v>
      </c>
      <c r="C240" s="51"/>
      <c r="D240" s="56">
        <v>315153</v>
      </c>
      <c r="E240" s="59" t="s">
        <v>481</v>
      </c>
      <c r="F240" s="54" t="s">
        <v>1557</v>
      </c>
      <c r="G240" s="54" t="e">
        <f>IF(COUNTIF(#REF!,"SFF Candidate")&gt;=1,"Y",
IF(COUNTIF(#REF!,"SFF")&gt;=1,"Y","N"))</f>
        <v>#REF!</v>
      </c>
      <c r="H240" s="48" t="e">
        <f>IF(OR(#REF!=1,#REF!= 1,#REF!=
1,#REF!= 1,#REF!=
1,#REF!= 1,#REF!=
1,#REF!= 1,#REF!=
1,#REF!= 1,#REF!=
1,#REF!= 1),"Y","N")</f>
        <v>#REF!</v>
      </c>
      <c r="I240" s="48" t="s">
        <v>662</v>
      </c>
      <c r="J240" s="54" t="s">
        <v>1570</v>
      </c>
      <c r="K240" s="35">
        <f>IF(VLOOKUP(D240,'Physically Restrained'!$A$1:$W$352,10,FALSE) = "*","*",IF(VLOOKUP(D240,'Physically Restrained'!$A$1:$W$352,10,FALSE) = "---","---", VLOOKUP(D240,'Physically Restrained'!$A$1:$W$352,10,FALSE)/100))</f>
        <v>0</v>
      </c>
      <c r="L240" s="35">
        <f>IF(VLOOKUP(D240,'Physically Restrained'!$A$1:$W$352,12,FALSE) = "*","*",IF(VLOOKUP(D240,'Physically Restrained'!$A$1:$W$352,12,FALSE) = "---","---", VLOOKUP(D240,'Physically Restrained'!$A$1:$W$352,12,FALSE)/100))</f>
        <v>0</v>
      </c>
      <c r="M240" s="35">
        <f>IF(VLOOKUP(D240,'Physically Restrained'!$A$1:$W$352,14,FALSE) = "*","*",IF(VLOOKUP(D240,'Physically Restrained'!$A$1:$W$352,14,FALSE) = "---","---", VLOOKUP(D240,'Physically Restrained'!$A$1:$W$352,14,FALSE)/100))</f>
        <v>0</v>
      </c>
      <c r="N240" s="35">
        <f>IF(VLOOKUP(D240,'Physically Restrained'!$A$1:$W$352,16,FALSE) = "*","*",IF(VLOOKUP(D240,'Physically Restrained'!$A$1:$W$352,16,FALSE) = "---","---", VLOOKUP(D240,'Physically Restrained'!$A$1:$W$352,16,FALSE)/100))</f>
        <v>0</v>
      </c>
      <c r="O240" s="35">
        <f t="shared" si="118"/>
        <v>0</v>
      </c>
      <c r="P240" s="49" t="str">
        <f t="shared" si="119"/>
        <v>Y</v>
      </c>
      <c r="Q240" s="35">
        <f>IF(VLOOKUP(D240,'Falls with Major Injuries'!$A$1:$W$352,10,FALSE) = "*","*",IF(VLOOKUP(D240,'Falls with Major Injuries'!$A$1:$W$352,10,FALSE) = "---","---", VLOOKUP(D240,'Falls with Major Injuries'!$A$1:$W$352,10,FALSE)/100))</f>
        <v>0</v>
      </c>
      <c r="R240" s="35">
        <f>IF(VLOOKUP(D240,'Falls with Major Injuries'!$A$1:$W$352,12,FALSE) = "*","*",IF(VLOOKUP(D240,'Falls with Major Injuries'!$A$1:$W$352,12,FALSE) = "---","---", VLOOKUP(D240,'Falls with Major Injuries'!$A$1:$W$352,12,FALSE)/100))</f>
        <v>5.3571400000000005E-2</v>
      </c>
      <c r="S240" s="35">
        <f>IF(VLOOKUP(D240,'Falls with Major Injuries'!$A$1:$W$352,14,FALSE) = "*","*",IF(VLOOKUP(D240,'Falls with Major Injuries'!$A$1:$W$352,14,FALSE) = "---","---", VLOOKUP(D240,'Falls with Major Injuries'!$A$1:$W$352,14,FALSE)/100))</f>
        <v>5.4545500000000004E-2</v>
      </c>
      <c r="T240" s="35">
        <f>IF(VLOOKUP(D240,'Falls with Major Injuries'!$A$1:$W$352,16,FALSE) = "*","*",IF(VLOOKUP(D240,'Falls with Major Injuries'!$A$1:$W$352,16,FALSE) = "---","---", VLOOKUP(D240,'Falls with Major Injuries'!$A$1:$W$352,16,FALSE)/100))</f>
        <v>1.7857100000000001E-2</v>
      </c>
      <c r="U240" s="35">
        <f t="shared" si="120"/>
        <v>3.1493500000000008E-2</v>
      </c>
      <c r="V240" s="49" t="str">
        <f t="shared" si="121"/>
        <v>N</v>
      </c>
      <c r="W240" s="35">
        <f>IF(VLOOKUP(D240,'Antipsychotic Meds'!$A$1:$W$352,10,FALSE) = "*","*",IF(VLOOKUP(D240,'Antipsychotic Meds'!$A$1:$W$352,10,FALSE) = "---","---", VLOOKUP(D240,'Antipsychotic Meds'!$A$1:$W$352,10,FALSE)/100))</f>
        <v>0</v>
      </c>
      <c r="X240" s="35">
        <f>IF(VLOOKUP(D240,'Antipsychotic Meds'!$A$1:$W$352,12,FALSE) = "*","*",IF(VLOOKUP(D240,'Antipsychotic Meds'!$A$1:$W$352,12,FALSE) = "---","---", VLOOKUP(D240,'Antipsychotic Meds'!$A$1:$W$352,12,FALSE)/100))</f>
        <v>3.7037E-2</v>
      </c>
      <c r="Y240" s="35">
        <f>IF(VLOOKUP(D240,'Antipsychotic Meds'!$A$1:$W$352,14,FALSE) = "*","*",IF(VLOOKUP(D240,'Antipsychotic Meds'!$A$1:$W$352,14,FALSE) = "---","---", VLOOKUP(D240,'Antipsychotic Meds'!$A$1:$W$352,14,FALSE)/100))</f>
        <v>1.88679E-2</v>
      </c>
      <c r="Z240" s="35">
        <f>IF(VLOOKUP(D240,'Antipsychotic Meds'!$A$1:$W$352,16,FALSE) = "*","*",IF(VLOOKUP(D240,'Antipsychotic Meds'!$A$1:$W$352,16,FALSE) = "---","---", VLOOKUP(D240,'Antipsychotic Meds'!$A$1:$W$352,16,FALSE)/100))</f>
        <v>3.77358E-2</v>
      </c>
      <c r="AA240" s="35">
        <f t="shared" si="122"/>
        <v>2.3410174999999998E-2</v>
      </c>
      <c r="AB240" s="49" t="str">
        <f t="shared" si="123"/>
        <v>Y</v>
      </c>
      <c r="AC240" s="35">
        <f>IF(VLOOKUP(D240,'Pressure Ulcers'!$A$1:$W$352,10,FALSE) = "*","*",IF(VLOOKUP(D240,'Pressure Ulcers'!$A$1:$W$352,10,FALSE) = "---","---", VLOOKUP(D240,'Pressure Ulcers'!$A$1:$W$352,10,FALSE)/100))</f>
        <v>0.1111111</v>
      </c>
      <c r="AD240" s="35">
        <f>IF(VLOOKUP(D240,'Pressure Ulcers'!$A$1:$W$352,12,FALSE) = "*","*",IF(VLOOKUP(D240,'Pressure Ulcers'!$A$1:$W$352,12,FALSE) = "---","---", VLOOKUP(D240,'Pressure Ulcers'!$A$1:$W$352,12,FALSE)/100))</f>
        <v>0.05</v>
      </c>
      <c r="AE240" s="35">
        <f>IF(VLOOKUP(D240,'Pressure Ulcers'!$A$1:$W$352,14,FALSE) = "*","*",IF(VLOOKUP(D240,'Pressure Ulcers'!$A$1:$W$352,14,FALSE) = "---","---", VLOOKUP(D240,'Pressure Ulcers'!$A$1:$W$352,14,FALSE)/100))</f>
        <v>5.2631600000000001E-2</v>
      </c>
      <c r="AF240" s="35">
        <f>IF(VLOOKUP(D240,'Pressure Ulcers'!$A$1:$W$352,16,FALSE) = "*","*",IF(VLOOKUP(D240,'Pressure Ulcers'!$A$1:$W$352,16,FALSE) = "---","---", VLOOKUP(D240,'Pressure Ulcers'!$A$1:$W$352,16,FALSE)/100))</f>
        <v>0.11904759999999999</v>
      </c>
      <c r="AG240" s="35">
        <f t="shared" si="124"/>
        <v>8.3197574999999996E-2</v>
      </c>
      <c r="AH240" s="49" t="str">
        <f t="shared" si="125"/>
        <v>N</v>
      </c>
      <c r="AI240" s="35">
        <f>IF(VLOOKUP(D240,Influenza!$A$1:$W$352,10,FALSE) = "*","*",IF(VLOOKUP(D240,Influenza!$A$1:$W$352,10,FALSE) = "---","---", VLOOKUP(D240,Influenza!$A$1:$W$352,10,FALSE)/100))</f>
        <v>1</v>
      </c>
      <c r="AJ240" s="35">
        <f>IF(VLOOKUP(D240,Influenza!$A$1:$W$352,12,FALSE) = "*","*",IF(VLOOKUP(D240,Influenza!$A$1:$W$352,12,FALSE) = "---","---", VLOOKUP(D240,Influenza!$A$1:$W$352,12,FALSE)/100))</f>
        <v>1</v>
      </c>
      <c r="AK240" s="35">
        <f>IF(VLOOKUP(D240,Influenza!$A$1:$W$352,14,FALSE) = "*","*",IF(VLOOKUP(D240,Influenza!$A$1:$W$352,14,FALSE) = "---","---", VLOOKUP(D240,Influenza!$A$1:$W$352,14,FALSE)/100))</f>
        <v>1</v>
      </c>
      <c r="AL240" s="35">
        <f>IF(VLOOKUP(D240,Influenza!$A$1:$W$352,16,FALSE) = "*","*",IF(VLOOKUP(D240,Influenza!$A$1:$W$352,16,FALSE) = "---","---", VLOOKUP(D240,Influenza!$A$1:$W$352,16,FALSE)/100))</f>
        <v>1</v>
      </c>
      <c r="AM240" s="35">
        <f t="shared" si="126"/>
        <v>1</v>
      </c>
      <c r="AN240" s="49" t="str">
        <f t="shared" si="127"/>
        <v>Y</v>
      </c>
      <c r="AO240" s="35">
        <f>IF(VLOOKUP(D240,'hospitalizations per 1000'!$A$1:$Q$352,10,FALSE) = "*","*",IF(VLOOKUP(D240,'hospitalizations per 1000'!$A$1:$Q$352,10,FALSE) = "---","---", VLOOKUP(D240,'hospitalizations per 1000'!$A$1:$Q$352,10,FALSE)/100))</f>
        <v>1.248263E-2</v>
      </c>
      <c r="AP240" s="43" t="str">
        <f t="shared" si="128"/>
        <v>Y</v>
      </c>
      <c r="AQ240" s="50" t="s">
        <v>1571</v>
      </c>
      <c r="AR240" s="50" t="s">
        <v>1573</v>
      </c>
      <c r="AS240" s="49" t="s">
        <v>662</v>
      </c>
      <c r="AT240" s="97">
        <f>COUNTIF($P240:$AS240,"=Y")</f>
        <v>4</v>
      </c>
    </row>
    <row r="241" spans="1:46" s="39" customFormat="1" x14ac:dyDescent="0.3">
      <c r="A241" s="19">
        <f t="shared" si="117"/>
        <v>236</v>
      </c>
      <c r="B241" s="52" t="s">
        <v>482</v>
      </c>
      <c r="C241" s="51"/>
      <c r="D241" s="56">
        <v>315328</v>
      </c>
      <c r="E241" s="59" t="s">
        <v>93</v>
      </c>
      <c r="F241" s="54" t="s">
        <v>1557</v>
      </c>
      <c r="G241" s="54" t="e">
        <f>IF(COUNTIF(#REF!,"SFF Candidate")&gt;=1,"Y",
IF(COUNTIF(#REF!,"SFF")&gt;=1,"Y","N"))</f>
        <v>#REF!</v>
      </c>
      <c r="H241" s="48" t="e">
        <f>IF(OR(#REF!=1,#REF!= 1,#REF!=
1,#REF!= 1,#REF!=
1,#REF!= 1,#REF!=
1,#REF!= 1,#REF!=
1,#REF!= 1,#REF!=
1,#REF!= 1),"Y","N")</f>
        <v>#REF!</v>
      </c>
      <c r="I241" s="48" t="s">
        <v>662</v>
      </c>
      <c r="J241" s="54" t="s">
        <v>1570</v>
      </c>
      <c r="K241" s="35">
        <f>IF(VLOOKUP(D241,'Physically Restrained'!$A$1:$W$352,10,FALSE) = "*","*",IF(VLOOKUP(D241,'Physically Restrained'!$A$1:$W$352,10,FALSE) = "---","---", VLOOKUP(D241,'Physically Restrained'!$A$1:$W$352,10,FALSE)/100))</f>
        <v>0</v>
      </c>
      <c r="L241" s="35">
        <f>IF(VLOOKUP(D241,'Physically Restrained'!$A$1:$W$352,12,FALSE) = "*","*",IF(VLOOKUP(D241,'Physically Restrained'!$A$1:$W$352,12,FALSE) = "---","---", VLOOKUP(D241,'Physically Restrained'!$A$1:$W$352,12,FALSE)/100))</f>
        <v>2.2727300000000002E-2</v>
      </c>
      <c r="M241" s="35">
        <f>IF(VLOOKUP(D241,'Physically Restrained'!$A$1:$W$352,14,FALSE) = "*","*",IF(VLOOKUP(D241,'Physically Restrained'!$A$1:$W$352,14,FALSE) = "---","---", VLOOKUP(D241,'Physically Restrained'!$A$1:$W$352,14,FALSE)/100))</f>
        <v>0</v>
      </c>
      <c r="N241" s="35">
        <f>IF(VLOOKUP(D241,'Physically Restrained'!$A$1:$W$352,16,FALSE) = "*","*",IF(VLOOKUP(D241,'Physically Restrained'!$A$1:$W$352,16,FALSE) = "---","---", VLOOKUP(D241,'Physically Restrained'!$A$1:$W$352,16,FALSE)/100))</f>
        <v>0</v>
      </c>
      <c r="O241" s="35">
        <f t="shared" si="118"/>
        <v>5.6818250000000006E-3</v>
      </c>
      <c r="P241" s="49" t="str">
        <f t="shared" si="119"/>
        <v>N</v>
      </c>
      <c r="Q241" s="35">
        <f>IF(VLOOKUP(D241,'Falls with Major Injuries'!$A$1:$W$352,10,FALSE) = "*","*",IF(VLOOKUP(D241,'Falls with Major Injuries'!$A$1:$W$352,10,FALSE) = "---","---", VLOOKUP(D241,'Falls with Major Injuries'!$A$1:$W$352,10,FALSE)/100))</f>
        <v>1.2500000000000001E-2</v>
      </c>
      <c r="R241" s="35">
        <f>IF(VLOOKUP(D241,'Falls with Major Injuries'!$A$1:$W$352,12,FALSE) = "*","*",IF(VLOOKUP(D241,'Falls with Major Injuries'!$A$1:$W$352,12,FALSE) = "---","---", VLOOKUP(D241,'Falls with Major Injuries'!$A$1:$W$352,12,FALSE)/100))</f>
        <v>1.13636E-2</v>
      </c>
      <c r="S241" s="35">
        <f>IF(VLOOKUP(D241,'Falls with Major Injuries'!$A$1:$W$352,14,FALSE) = "*","*",IF(VLOOKUP(D241,'Falls with Major Injuries'!$A$1:$W$352,14,FALSE) = "---","---", VLOOKUP(D241,'Falls with Major Injuries'!$A$1:$W$352,14,FALSE)/100))</f>
        <v>2.1978000000000001E-2</v>
      </c>
      <c r="T241" s="35">
        <f>IF(VLOOKUP(D241,'Falls with Major Injuries'!$A$1:$W$352,16,FALSE) = "*","*",IF(VLOOKUP(D241,'Falls with Major Injuries'!$A$1:$W$352,16,FALSE) = "---","---", VLOOKUP(D241,'Falls with Major Injuries'!$A$1:$W$352,16,FALSE)/100))</f>
        <v>2.12766E-2</v>
      </c>
      <c r="U241" s="35">
        <f t="shared" si="120"/>
        <v>1.6779549999999997E-2</v>
      </c>
      <c r="V241" s="49" t="str">
        <f t="shared" si="121"/>
        <v>Y</v>
      </c>
      <c r="W241" s="35">
        <f>IF(VLOOKUP(D241,'Antipsychotic Meds'!$A$1:$W$352,10,FALSE) = "*","*",IF(VLOOKUP(D241,'Antipsychotic Meds'!$A$1:$W$352,10,FALSE) = "---","---", VLOOKUP(D241,'Antipsychotic Meds'!$A$1:$W$352,10,FALSE)/100))</f>
        <v>4.5454499999999995E-2</v>
      </c>
      <c r="X241" s="35">
        <f>IF(VLOOKUP(D241,'Antipsychotic Meds'!$A$1:$W$352,12,FALSE) = "*","*",IF(VLOOKUP(D241,'Antipsychotic Meds'!$A$1:$W$352,12,FALSE) = "---","---", VLOOKUP(D241,'Antipsychotic Meds'!$A$1:$W$352,12,FALSE)/100))</f>
        <v>4.1666700000000001E-2</v>
      </c>
      <c r="Y241" s="35">
        <f>IF(VLOOKUP(D241,'Antipsychotic Meds'!$A$1:$W$352,14,FALSE) = "*","*",IF(VLOOKUP(D241,'Antipsychotic Meds'!$A$1:$W$352,14,FALSE) = "---","---", VLOOKUP(D241,'Antipsychotic Meds'!$A$1:$W$352,14,FALSE)/100))</f>
        <v>2.6666699999999998E-2</v>
      </c>
      <c r="Z241" s="35">
        <f>IF(VLOOKUP(D241,'Antipsychotic Meds'!$A$1:$W$352,16,FALSE) = "*","*",IF(VLOOKUP(D241,'Antipsychotic Meds'!$A$1:$W$352,16,FALSE) = "---","---", VLOOKUP(D241,'Antipsychotic Meds'!$A$1:$W$352,16,FALSE)/100))</f>
        <v>0</v>
      </c>
      <c r="AA241" s="35">
        <f t="shared" si="122"/>
        <v>2.8446974999999999E-2</v>
      </c>
      <c r="AB241" s="49" t="str">
        <f t="shared" si="123"/>
        <v>Y</v>
      </c>
      <c r="AC241" s="35">
        <f>IF(VLOOKUP(D241,'Pressure Ulcers'!$A$1:$W$352,10,FALSE) = "*","*",IF(VLOOKUP(D241,'Pressure Ulcers'!$A$1:$W$352,10,FALSE) = "---","---", VLOOKUP(D241,'Pressure Ulcers'!$A$1:$W$352,10,FALSE)/100))</f>
        <v>0.05</v>
      </c>
      <c r="AD241" s="35">
        <f>IF(VLOOKUP(D241,'Pressure Ulcers'!$A$1:$W$352,12,FALSE) = "*","*",IF(VLOOKUP(D241,'Pressure Ulcers'!$A$1:$W$352,12,FALSE) = "---","---", VLOOKUP(D241,'Pressure Ulcers'!$A$1:$W$352,12,FALSE)/100))</f>
        <v>4.5454499999999995E-2</v>
      </c>
      <c r="AE241" s="35">
        <f>IF(VLOOKUP(D241,'Pressure Ulcers'!$A$1:$W$352,14,FALSE) = "*","*",IF(VLOOKUP(D241,'Pressure Ulcers'!$A$1:$W$352,14,FALSE) = "---","---", VLOOKUP(D241,'Pressure Ulcers'!$A$1:$W$352,14,FALSE)/100))</f>
        <v>1.49254E-2</v>
      </c>
      <c r="AF241" s="35">
        <f>IF(VLOOKUP(D241,'Pressure Ulcers'!$A$1:$W$352,16,FALSE) = "*","*",IF(VLOOKUP(D241,'Pressure Ulcers'!$A$1:$W$352,16,FALSE) = "---","---", VLOOKUP(D241,'Pressure Ulcers'!$A$1:$W$352,16,FALSE)/100))</f>
        <v>1.3888899999999999E-2</v>
      </c>
      <c r="AG241" s="35">
        <f t="shared" si="124"/>
        <v>3.10672E-2</v>
      </c>
      <c r="AH241" s="49" t="str">
        <f t="shared" si="125"/>
        <v>Y</v>
      </c>
      <c r="AI241" s="35">
        <f>IF(VLOOKUP(D241,Influenza!$A$1:$W$352,10,FALSE) = "*","*",IF(VLOOKUP(D241,Influenza!$A$1:$W$352,10,FALSE) = "---","---", VLOOKUP(D241,Influenza!$A$1:$W$352,10,FALSE)/100))</f>
        <v>1</v>
      </c>
      <c r="AJ241" s="35">
        <f>IF(VLOOKUP(D241,Influenza!$A$1:$W$352,12,FALSE) = "*","*",IF(VLOOKUP(D241,Influenza!$A$1:$W$352,12,FALSE) = "---","---", VLOOKUP(D241,Influenza!$A$1:$W$352,12,FALSE)/100))</f>
        <v>1</v>
      </c>
      <c r="AK241" s="35">
        <f>IF(VLOOKUP(D241,Influenza!$A$1:$W$352,14,FALSE) = "*","*",IF(VLOOKUP(D241,Influenza!$A$1:$W$352,14,FALSE) = "---","---", VLOOKUP(D241,Influenza!$A$1:$W$352,14,FALSE)/100))</f>
        <v>1</v>
      </c>
      <c r="AL241" s="35">
        <f>IF(VLOOKUP(D241,Influenza!$A$1:$W$352,16,FALSE) = "*","*",IF(VLOOKUP(D241,Influenza!$A$1:$W$352,16,FALSE) = "---","---", VLOOKUP(D241,Influenza!$A$1:$W$352,16,FALSE)/100))</f>
        <v>1</v>
      </c>
      <c r="AM241" s="35">
        <f t="shared" si="126"/>
        <v>1</v>
      </c>
      <c r="AN241" s="49" t="str">
        <f t="shared" si="127"/>
        <v>Y</v>
      </c>
      <c r="AO241" s="35">
        <f>IF(VLOOKUP(D241,'hospitalizations per 1000'!$A$1:$Q$352,10,FALSE) = "*","*",IF(VLOOKUP(D241,'hospitalizations per 1000'!$A$1:$Q$352,10,FALSE) = "---","---", VLOOKUP(D241,'hospitalizations per 1000'!$A$1:$Q$352,10,FALSE)/100))</f>
        <v>7.1777100000000003E-3</v>
      </c>
      <c r="AP241" s="43" t="str">
        <f t="shared" si="128"/>
        <v>Y</v>
      </c>
      <c r="AQ241" s="50" t="s">
        <v>1570</v>
      </c>
      <c r="AR241" s="50">
        <v>0.86</v>
      </c>
      <c r="AS241" s="49" t="str">
        <f>IF(AR241="NS","NS",IF(AR241&gt;AR$1,"Y","N"))</f>
        <v>Y</v>
      </c>
      <c r="AT241" s="97">
        <f>COUNTIF($P241:$AS241,"=Y")</f>
        <v>6</v>
      </c>
    </row>
    <row r="242" spans="1:46" x14ac:dyDescent="0.3">
      <c r="A242" s="19">
        <f t="shared" si="117"/>
        <v>237</v>
      </c>
      <c r="B242" s="52" t="s">
        <v>483</v>
      </c>
      <c r="C242" s="51"/>
      <c r="D242" s="56">
        <v>315166</v>
      </c>
      <c r="E242" s="59" t="s">
        <v>94</v>
      </c>
      <c r="F242" s="54" t="s">
        <v>1557</v>
      </c>
      <c r="G242" s="54" t="e">
        <f>IF(COUNTIF(#REF!,"SFF Candidate")&gt;=1,"Y",
IF(COUNTIF(#REF!,"SFF")&gt;=1,"Y","N"))</f>
        <v>#REF!</v>
      </c>
      <c r="H242" s="48" t="e">
        <f>IF(OR(#REF!=1,#REF!= 1,#REF!=
1,#REF!= 1,#REF!=
1,#REF!= 1,#REF!=
1,#REF!= 1,#REF!=
1,#REF!= 1,#REF!=
1,#REF!= 1),"Y","N")</f>
        <v>#REF!</v>
      </c>
      <c r="I242" s="48" t="s">
        <v>662</v>
      </c>
      <c r="J242" s="54" t="s">
        <v>1570</v>
      </c>
      <c r="K242" s="35">
        <f>IF(VLOOKUP(D242,'Physically Restrained'!$A$1:$W$352,10,FALSE) = "*","*",IF(VLOOKUP(D242,'Physically Restrained'!$A$1:$W$352,10,FALSE) = "---","---", VLOOKUP(D242,'Physically Restrained'!$A$1:$W$352,10,FALSE)/100))</f>
        <v>0</v>
      </c>
      <c r="L242" s="35">
        <f>IF(VLOOKUP(D242,'Physically Restrained'!$A$1:$W$352,12,FALSE) = "*","*",IF(VLOOKUP(D242,'Physically Restrained'!$A$1:$W$352,12,FALSE) = "---","---", VLOOKUP(D242,'Physically Restrained'!$A$1:$W$352,12,FALSE)/100))</f>
        <v>0</v>
      </c>
      <c r="M242" s="35">
        <f>IF(VLOOKUP(D242,'Physically Restrained'!$A$1:$W$352,14,FALSE) = "*","*",IF(VLOOKUP(D242,'Physically Restrained'!$A$1:$W$352,14,FALSE) = "---","---", VLOOKUP(D242,'Physically Restrained'!$A$1:$W$352,14,FALSE)/100))</f>
        <v>0</v>
      </c>
      <c r="N242" s="35">
        <f>IF(VLOOKUP(D242,'Physically Restrained'!$A$1:$W$352,16,FALSE) = "*","*",IF(VLOOKUP(D242,'Physically Restrained'!$A$1:$W$352,16,FALSE) = "---","---", VLOOKUP(D242,'Physically Restrained'!$A$1:$W$352,16,FALSE)/100))</f>
        <v>0</v>
      </c>
      <c r="O242" s="35">
        <f t="shared" si="118"/>
        <v>0</v>
      </c>
      <c r="P242" s="49" t="str">
        <f t="shared" si="119"/>
        <v>Y</v>
      </c>
      <c r="Q242" s="35">
        <f>IF(VLOOKUP(D242,'Falls with Major Injuries'!$A$1:$W$352,10,FALSE) = "*","*",IF(VLOOKUP(D242,'Falls with Major Injuries'!$A$1:$W$352,10,FALSE) = "---","---", VLOOKUP(D242,'Falls with Major Injuries'!$A$1:$W$352,10,FALSE)/100))</f>
        <v>2.7397300000000003E-2</v>
      </c>
      <c r="R242" s="35">
        <f>IF(VLOOKUP(D242,'Falls with Major Injuries'!$A$1:$W$352,12,FALSE) = "*","*",IF(VLOOKUP(D242,'Falls with Major Injuries'!$A$1:$W$352,12,FALSE) = "---","---", VLOOKUP(D242,'Falls with Major Injuries'!$A$1:$W$352,12,FALSE)/100))</f>
        <v>4.2857100000000002E-2</v>
      </c>
      <c r="S242" s="35">
        <f>IF(VLOOKUP(D242,'Falls with Major Injuries'!$A$1:$W$352,14,FALSE) = "*","*",IF(VLOOKUP(D242,'Falls with Major Injuries'!$A$1:$W$352,14,FALSE) = "---","---", VLOOKUP(D242,'Falls with Major Injuries'!$A$1:$W$352,14,FALSE)/100))</f>
        <v>4.6875E-2</v>
      </c>
      <c r="T242" s="35">
        <f>IF(VLOOKUP(D242,'Falls with Major Injuries'!$A$1:$W$352,16,FALSE) = "*","*",IF(VLOOKUP(D242,'Falls with Major Injuries'!$A$1:$W$352,16,FALSE) = "---","---", VLOOKUP(D242,'Falls with Major Injuries'!$A$1:$W$352,16,FALSE)/100))</f>
        <v>4.4776100000000006E-2</v>
      </c>
      <c r="U242" s="35">
        <f t="shared" si="120"/>
        <v>4.0476375000000002E-2</v>
      </c>
      <c r="V242" s="49" t="str">
        <f t="shared" si="121"/>
        <v>N</v>
      </c>
      <c r="W242" s="35">
        <f>IF(VLOOKUP(D242,'Antipsychotic Meds'!$A$1:$W$352,10,FALSE) = "*","*",IF(VLOOKUP(D242,'Antipsychotic Meds'!$A$1:$W$352,10,FALSE) = "---","---", VLOOKUP(D242,'Antipsychotic Meds'!$A$1:$W$352,10,FALSE)/100))</f>
        <v>9.5890400000000001E-2</v>
      </c>
      <c r="X242" s="35">
        <f>IF(VLOOKUP(D242,'Antipsychotic Meds'!$A$1:$W$352,12,FALSE) = "*","*",IF(VLOOKUP(D242,'Antipsychotic Meds'!$A$1:$W$352,12,FALSE) = "---","---", VLOOKUP(D242,'Antipsychotic Meds'!$A$1:$W$352,12,FALSE)/100))</f>
        <v>0.1142857</v>
      </c>
      <c r="Y242" s="35">
        <f>IF(VLOOKUP(D242,'Antipsychotic Meds'!$A$1:$W$352,14,FALSE) = "*","*",IF(VLOOKUP(D242,'Antipsychotic Meds'!$A$1:$W$352,14,FALSE) = "---","---", VLOOKUP(D242,'Antipsychotic Meds'!$A$1:$W$352,14,FALSE)/100))</f>
        <v>0.125</v>
      </c>
      <c r="Z242" s="35">
        <f>IF(VLOOKUP(D242,'Antipsychotic Meds'!$A$1:$W$352,16,FALSE) = "*","*",IF(VLOOKUP(D242,'Antipsychotic Meds'!$A$1:$W$352,16,FALSE) = "---","---", VLOOKUP(D242,'Antipsychotic Meds'!$A$1:$W$352,16,FALSE)/100))</f>
        <v>0.1044776</v>
      </c>
      <c r="AA242" s="35">
        <f t="shared" si="122"/>
        <v>0.109913425</v>
      </c>
      <c r="AB242" s="49" t="str">
        <f t="shared" si="123"/>
        <v>N</v>
      </c>
      <c r="AC242" s="35">
        <f>IF(VLOOKUP(D242,'Pressure Ulcers'!$A$1:$W$352,10,FALSE) = "*","*",IF(VLOOKUP(D242,'Pressure Ulcers'!$A$1:$W$352,10,FALSE) = "---","---", VLOOKUP(D242,'Pressure Ulcers'!$A$1:$W$352,10,FALSE)/100))</f>
        <v>0.1</v>
      </c>
      <c r="AD242" s="35">
        <f>IF(VLOOKUP(D242,'Pressure Ulcers'!$A$1:$W$352,12,FALSE) = "*","*",IF(VLOOKUP(D242,'Pressure Ulcers'!$A$1:$W$352,12,FALSE) = "---","---", VLOOKUP(D242,'Pressure Ulcers'!$A$1:$W$352,12,FALSE)/100))</f>
        <v>0.1071429</v>
      </c>
      <c r="AE242" s="35">
        <f>IF(VLOOKUP(D242,'Pressure Ulcers'!$A$1:$W$352,14,FALSE) = "*","*",IF(VLOOKUP(D242,'Pressure Ulcers'!$A$1:$W$352,14,FALSE) = "---","---", VLOOKUP(D242,'Pressure Ulcers'!$A$1:$W$352,14,FALSE)/100))</f>
        <v>0.06</v>
      </c>
      <c r="AF242" s="35">
        <f>IF(VLOOKUP(D242,'Pressure Ulcers'!$A$1:$W$352,16,FALSE) = "*","*",IF(VLOOKUP(D242,'Pressure Ulcers'!$A$1:$W$352,16,FALSE) = "---","---", VLOOKUP(D242,'Pressure Ulcers'!$A$1:$W$352,16,FALSE)/100))</f>
        <v>9.2592599999999997E-2</v>
      </c>
      <c r="AG242" s="35">
        <f t="shared" si="124"/>
        <v>8.9933874999999996E-2</v>
      </c>
      <c r="AH242" s="49" t="str">
        <f t="shared" si="125"/>
        <v>N</v>
      </c>
      <c r="AI242" s="35">
        <f>IF(VLOOKUP(D242,Influenza!$A$1:$W$352,10,FALSE) = "*","*",IF(VLOOKUP(D242,Influenza!$A$1:$W$352,10,FALSE) = "---","---", VLOOKUP(D242,Influenza!$A$1:$W$352,10,FALSE)/100))</f>
        <v>1</v>
      </c>
      <c r="AJ242" s="35">
        <f>IF(VLOOKUP(D242,Influenza!$A$1:$W$352,12,FALSE) = "*","*",IF(VLOOKUP(D242,Influenza!$A$1:$W$352,12,FALSE) = "---","---", VLOOKUP(D242,Influenza!$A$1:$W$352,12,FALSE)/100))</f>
        <v>1</v>
      </c>
      <c r="AK242" s="35">
        <f>IF(VLOOKUP(D242,Influenza!$A$1:$W$352,14,FALSE) = "*","*",IF(VLOOKUP(D242,Influenza!$A$1:$W$352,14,FALSE) = "---","---", VLOOKUP(D242,Influenza!$A$1:$W$352,14,FALSE)/100))</f>
        <v>1</v>
      </c>
      <c r="AL242" s="35">
        <f>IF(VLOOKUP(D242,Influenza!$A$1:$W$352,16,FALSE) = "*","*",IF(VLOOKUP(D242,Influenza!$A$1:$W$352,16,FALSE) = "---","---", VLOOKUP(D242,Influenza!$A$1:$W$352,16,FALSE)/100))</f>
        <v>1</v>
      </c>
      <c r="AM242" s="35">
        <f t="shared" si="126"/>
        <v>1</v>
      </c>
      <c r="AN242" s="49" t="str">
        <f t="shared" si="127"/>
        <v>Y</v>
      </c>
      <c r="AO242" s="35">
        <f>IF(VLOOKUP(D242,'hospitalizations per 1000'!$A$1:$Q$352,10,FALSE) = "*","*",IF(VLOOKUP(D242,'hospitalizations per 1000'!$A$1:$Q$352,10,FALSE) = "---","---", VLOOKUP(D242,'hospitalizations per 1000'!$A$1:$Q$352,10,FALSE)/100))</f>
        <v>9.8230399999999999E-3</v>
      </c>
      <c r="AP242" s="43" t="str">
        <f t="shared" si="128"/>
        <v>Y</v>
      </c>
      <c r="AQ242" s="50" t="s">
        <v>1571</v>
      </c>
      <c r="AR242" s="50" t="s">
        <v>1573</v>
      </c>
      <c r="AS242" s="49" t="s">
        <v>662</v>
      </c>
      <c r="AT242" s="97">
        <f>COUNTIF($P242:$AS242,"=Y")</f>
        <v>3</v>
      </c>
    </row>
    <row r="243" spans="1:46" s="39" customFormat="1" x14ac:dyDescent="0.3">
      <c r="A243" s="19">
        <f t="shared" si="117"/>
        <v>238</v>
      </c>
      <c r="B243" s="52" t="s">
        <v>484</v>
      </c>
      <c r="C243" s="51"/>
      <c r="D243" s="56">
        <v>315337</v>
      </c>
      <c r="E243" s="59" t="s">
        <v>95</v>
      </c>
      <c r="F243" s="54" t="s">
        <v>1557</v>
      </c>
      <c r="G243" s="54" t="e">
        <f>IF(COUNTIF(#REF!,"SFF Candidate")&gt;=1,"Y",
IF(COUNTIF(#REF!,"SFF")&gt;=1,"Y","N"))</f>
        <v>#REF!</v>
      </c>
      <c r="H243" s="48" t="e">
        <f>IF(OR(#REF!=1,#REF!= 1,#REF!=
1,#REF!= 1,#REF!=
1,#REF!= 1,#REF!=
1,#REF!= 1,#REF!=
1,#REF!= 1,#REF!=
1,#REF!= 1),"Y","N")</f>
        <v>#REF!</v>
      </c>
      <c r="I243" s="48" t="s">
        <v>662</v>
      </c>
      <c r="J243" s="54" t="s">
        <v>1570</v>
      </c>
      <c r="K243" s="35">
        <f>IF(VLOOKUP(D243,'Physically Restrained'!$A$1:$W$352,10,FALSE) = "*","*",IF(VLOOKUP(D243,'Physically Restrained'!$A$1:$W$352,10,FALSE) = "---","---", VLOOKUP(D243,'Physically Restrained'!$A$1:$W$352,10,FALSE)/100))</f>
        <v>0</v>
      </c>
      <c r="L243" s="35">
        <f>IF(VLOOKUP(D243,'Physically Restrained'!$A$1:$W$352,12,FALSE) = "*","*",IF(VLOOKUP(D243,'Physically Restrained'!$A$1:$W$352,12,FALSE) = "---","---", VLOOKUP(D243,'Physically Restrained'!$A$1:$W$352,12,FALSE)/100))</f>
        <v>0</v>
      </c>
      <c r="M243" s="35">
        <f>IF(VLOOKUP(D243,'Physically Restrained'!$A$1:$W$352,14,FALSE) = "*","*",IF(VLOOKUP(D243,'Physically Restrained'!$A$1:$W$352,14,FALSE) = "---","---", VLOOKUP(D243,'Physically Restrained'!$A$1:$W$352,14,FALSE)/100))</f>
        <v>0</v>
      </c>
      <c r="N243" s="35">
        <f>IF(VLOOKUP(D243,'Physically Restrained'!$A$1:$W$352,16,FALSE) = "*","*",IF(VLOOKUP(D243,'Physically Restrained'!$A$1:$W$352,16,FALSE) = "---","---", VLOOKUP(D243,'Physically Restrained'!$A$1:$W$352,16,FALSE)/100))</f>
        <v>0</v>
      </c>
      <c r="O243" s="35">
        <f t="shared" si="118"/>
        <v>0</v>
      </c>
      <c r="P243" s="49" t="str">
        <f t="shared" si="119"/>
        <v>Y</v>
      </c>
      <c r="Q243" s="35">
        <f>IF(VLOOKUP(D243,'Falls with Major Injuries'!$A$1:$W$352,10,FALSE) = "*","*",IF(VLOOKUP(D243,'Falls with Major Injuries'!$A$1:$W$352,10,FALSE) = "---","---", VLOOKUP(D243,'Falls with Major Injuries'!$A$1:$W$352,10,FALSE)/100))</f>
        <v>3.125E-2</v>
      </c>
      <c r="R243" s="35">
        <f>IF(VLOOKUP(D243,'Falls with Major Injuries'!$A$1:$W$352,12,FALSE) = "*","*",IF(VLOOKUP(D243,'Falls with Major Injuries'!$A$1:$W$352,12,FALSE) = "---","---", VLOOKUP(D243,'Falls with Major Injuries'!$A$1:$W$352,12,FALSE)/100))</f>
        <v>1.49254E-2</v>
      </c>
      <c r="S243" s="35">
        <f>IF(VLOOKUP(D243,'Falls with Major Injuries'!$A$1:$W$352,14,FALSE) = "*","*",IF(VLOOKUP(D243,'Falls with Major Injuries'!$A$1:$W$352,14,FALSE) = "---","---", VLOOKUP(D243,'Falls with Major Injuries'!$A$1:$W$352,14,FALSE)/100))</f>
        <v>0</v>
      </c>
      <c r="T243" s="35">
        <f>IF(VLOOKUP(D243,'Falls with Major Injuries'!$A$1:$W$352,16,FALSE) = "*","*",IF(VLOOKUP(D243,'Falls with Major Injuries'!$A$1:$W$352,16,FALSE) = "---","---", VLOOKUP(D243,'Falls with Major Injuries'!$A$1:$W$352,16,FALSE)/100))</f>
        <v>0</v>
      </c>
      <c r="U243" s="35">
        <f t="shared" si="120"/>
        <v>1.154385E-2</v>
      </c>
      <c r="V243" s="49" t="str">
        <f t="shared" si="121"/>
        <v>Y</v>
      </c>
      <c r="W243" s="35">
        <f>IF(VLOOKUP(D243,'Antipsychotic Meds'!$A$1:$W$352,10,FALSE) = "*","*",IF(VLOOKUP(D243,'Antipsychotic Meds'!$A$1:$W$352,10,FALSE) = "---","---", VLOOKUP(D243,'Antipsychotic Meds'!$A$1:$W$352,10,FALSE)/100))</f>
        <v>0.1111111</v>
      </c>
      <c r="X243" s="35">
        <f>IF(VLOOKUP(D243,'Antipsychotic Meds'!$A$1:$W$352,12,FALSE) = "*","*",IF(VLOOKUP(D243,'Antipsychotic Meds'!$A$1:$W$352,12,FALSE) = "---","---", VLOOKUP(D243,'Antipsychotic Meds'!$A$1:$W$352,12,FALSE)/100))</f>
        <v>0.1363636</v>
      </c>
      <c r="Y243" s="35">
        <f>IF(VLOOKUP(D243,'Antipsychotic Meds'!$A$1:$W$352,14,FALSE) = "*","*",IF(VLOOKUP(D243,'Antipsychotic Meds'!$A$1:$W$352,14,FALSE) = "---","---", VLOOKUP(D243,'Antipsychotic Meds'!$A$1:$W$352,14,FALSE)/100))</f>
        <v>0.14705880000000002</v>
      </c>
      <c r="Z243" s="35">
        <f>IF(VLOOKUP(D243,'Antipsychotic Meds'!$A$1:$W$352,16,FALSE) = "*","*",IF(VLOOKUP(D243,'Antipsychotic Meds'!$A$1:$W$352,16,FALSE) = "---","---", VLOOKUP(D243,'Antipsychotic Meds'!$A$1:$W$352,16,FALSE)/100))</f>
        <v>0.16417909999999999</v>
      </c>
      <c r="AA243" s="35">
        <f t="shared" si="122"/>
        <v>0.13967815</v>
      </c>
      <c r="AB243" s="49" t="str">
        <f t="shared" si="123"/>
        <v>N</v>
      </c>
      <c r="AC243" s="35">
        <f>IF(VLOOKUP(D243,'Pressure Ulcers'!$A$1:$W$352,10,FALSE) = "*","*",IF(VLOOKUP(D243,'Pressure Ulcers'!$A$1:$W$352,10,FALSE) = "---","---", VLOOKUP(D243,'Pressure Ulcers'!$A$1:$W$352,10,FALSE)/100))</f>
        <v>2.0833300000000003E-2</v>
      </c>
      <c r="AD243" s="35">
        <f>IF(VLOOKUP(D243,'Pressure Ulcers'!$A$1:$W$352,12,FALSE) = "*","*",IF(VLOOKUP(D243,'Pressure Ulcers'!$A$1:$W$352,12,FALSE) = "---","---", VLOOKUP(D243,'Pressure Ulcers'!$A$1:$W$352,12,FALSE)/100))</f>
        <v>0.02</v>
      </c>
      <c r="AE243" s="35">
        <f>IF(VLOOKUP(D243,'Pressure Ulcers'!$A$1:$W$352,14,FALSE) = "*","*",IF(VLOOKUP(D243,'Pressure Ulcers'!$A$1:$W$352,14,FALSE) = "---","---", VLOOKUP(D243,'Pressure Ulcers'!$A$1:$W$352,14,FALSE)/100))</f>
        <v>0.04</v>
      </c>
      <c r="AF243" s="35">
        <f>IF(VLOOKUP(D243,'Pressure Ulcers'!$A$1:$W$352,16,FALSE) = "*","*",IF(VLOOKUP(D243,'Pressure Ulcers'!$A$1:$W$352,16,FALSE) = "---","---", VLOOKUP(D243,'Pressure Ulcers'!$A$1:$W$352,16,FALSE)/100))</f>
        <v>1.9230799999999999E-2</v>
      </c>
      <c r="AG243" s="35">
        <f t="shared" si="124"/>
        <v>2.5016024999999997E-2</v>
      </c>
      <c r="AH243" s="49" t="str">
        <f t="shared" si="125"/>
        <v>Y</v>
      </c>
      <c r="AI243" s="35">
        <f>IF(VLOOKUP(D243,Influenza!$A$1:$W$352,10,FALSE) = "*","*",IF(VLOOKUP(D243,Influenza!$A$1:$W$352,10,FALSE) = "---","---", VLOOKUP(D243,Influenza!$A$1:$W$352,10,FALSE)/100))</f>
        <v>1</v>
      </c>
      <c r="AJ243" s="35">
        <f>IF(VLOOKUP(D243,Influenza!$A$1:$W$352,12,FALSE) = "*","*",IF(VLOOKUP(D243,Influenza!$A$1:$W$352,12,FALSE) = "---","---", VLOOKUP(D243,Influenza!$A$1:$W$352,12,FALSE)/100))</f>
        <v>1</v>
      </c>
      <c r="AK243" s="35">
        <f>IF(VLOOKUP(D243,Influenza!$A$1:$W$352,14,FALSE) = "*","*",IF(VLOOKUP(D243,Influenza!$A$1:$W$352,14,FALSE) = "---","---", VLOOKUP(D243,Influenza!$A$1:$W$352,14,FALSE)/100))</f>
        <v>0.98571428999999999</v>
      </c>
      <c r="AL243" s="35">
        <f>IF(VLOOKUP(D243,Influenza!$A$1:$W$352,16,FALSE) = "*","*",IF(VLOOKUP(D243,Influenza!$A$1:$W$352,16,FALSE) = "---","---", VLOOKUP(D243,Influenza!$A$1:$W$352,16,FALSE)/100))</f>
        <v>0.98571428999999999</v>
      </c>
      <c r="AM243" s="35">
        <f t="shared" si="126"/>
        <v>0.99285714499999989</v>
      </c>
      <c r="AN243" s="49" t="str">
        <f t="shared" si="127"/>
        <v>Y</v>
      </c>
      <c r="AO243" s="35">
        <f>IF(VLOOKUP(D243,'hospitalizations per 1000'!$A$1:$Q$352,10,FALSE) = "*","*",IF(VLOOKUP(D243,'hospitalizations per 1000'!$A$1:$Q$352,10,FALSE) = "---","---", VLOOKUP(D243,'hospitalizations per 1000'!$A$1:$Q$352,10,FALSE)/100))</f>
        <v>5.4658799999999994E-3</v>
      </c>
      <c r="AP243" s="43" t="str">
        <f t="shared" si="128"/>
        <v>Y</v>
      </c>
      <c r="AQ243" s="50" t="s">
        <v>1570</v>
      </c>
      <c r="AR243" s="50">
        <v>0.84000000000000008</v>
      </c>
      <c r="AS243" s="49" t="str">
        <f>IF(AR243="NS","NS",IF(AR243&gt;AR$1,"Y","N"))</f>
        <v>Y</v>
      </c>
      <c r="AT243" s="97">
        <f>COUNTIF($P243:$AS243,"=Y")</f>
        <v>6</v>
      </c>
    </row>
    <row r="244" spans="1:46" x14ac:dyDescent="0.3">
      <c r="A244" s="19">
        <f t="shared" si="117"/>
        <v>239</v>
      </c>
      <c r="B244" s="52" t="s">
        <v>485</v>
      </c>
      <c r="C244" s="51"/>
      <c r="D244" s="56">
        <v>315022</v>
      </c>
      <c r="E244" s="59" t="s">
        <v>96</v>
      </c>
      <c r="F244" s="54" t="s">
        <v>1557</v>
      </c>
      <c r="G244" s="54" t="e">
        <f>IF(COUNTIF(#REF!,"SFF Candidate")&gt;=1,"Y",
IF(COUNTIF(#REF!,"SFF")&gt;=1,"Y","N"))</f>
        <v>#REF!</v>
      </c>
      <c r="H244" s="48" t="e">
        <f>IF(OR(#REF!=1,#REF!= 1,#REF!=
1,#REF!= 1,#REF!=
1,#REF!= 1,#REF!=
1,#REF!= 1,#REF!=
1,#REF!= 1,#REF!=
1,#REF!= 1),"Y","N")</f>
        <v>#REF!</v>
      </c>
      <c r="I244" s="48" t="s">
        <v>662</v>
      </c>
      <c r="J244" s="54" t="s">
        <v>1571</v>
      </c>
      <c r="K244" s="35">
        <f>IF(VLOOKUP(D244,'Physically Restrained'!$A$1:$W$352,10,FALSE) = "*","*",IF(VLOOKUP(D244,'Physically Restrained'!$A$1:$W$352,10,FALSE) = "---","---", VLOOKUP(D244,'Physically Restrained'!$A$1:$W$352,10,FALSE)/100))</f>
        <v>0</v>
      </c>
      <c r="L244" s="35">
        <f>IF(VLOOKUP(D244,'Physically Restrained'!$A$1:$W$352,12,FALSE) = "*","*",IF(VLOOKUP(D244,'Physically Restrained'!$A$1:$W$352,12,FALSE) = "---","---", VLOOKUP(D244,'Physically Restrained'!$A$1:$W$352,12,FALSE)/100))</f>
        <v>0</v>
      </c>
      <c r="M244" s="35">
        <f>IF(VLOOKUP(D244,'Physically Restrained'!$A$1:$W$352,14,FALSE) = "*","*",IF(VLOOKUP(D244,'Physically Restrained'!$A$1:$W$352,14,FALSE) = "---","---", VLOOKUP(D244,'Physically Restrained'!$A$1:$W$352,14,FALSE)/100))</f>
        <v>0</v>
      </c>
      <c r="N244" s="35">
        <f>IF(VLOOKUP(D244,'Physically Restrained'!$A$1:$W$352,16,FALSE) = "*","*",IF(VLOOKUP(D244,'Physically Restrained'!$A$1:$W$352,16,FALSE) = "---","---", VLOOKUP(D244,'Physically Restrained'!$A$1:$W$352,16,FALSE)/100))</f>
        <v>0</v>
      </c>
      <c r="O244" s="35">
        <f t="shared" si="118"/>
        <v>0</v>
      </c>
      <c r="P244" s="49" t="str">
        <f t="shared" si="119"/>
        <v>Y</v>
      </c>
      <c r="Q244" s="35">
        <f>IF(VLOOKUP(D244,'Falls with Major Injuries'!$A$1:$W$352,10,FALSE) = "*","*",IF(VLOOKUP(D244,'Falls with Major Injuries'!$A$1:$W$352,10,FALSE) = "---","---", VLOOKUP(D244,'Falls with Major Injuries'!$A$1:$W$352,10,FALSE)/100))</f>
        <v>3.0303E-2</v>
      </c>
      <c r="R244" s="35">
        <f>IF(VLOOKUP(D244,'Falls with Major Injuries'!$A$1:$W$352,12,FALSE) = "*","*",IF(VLOOKUP(D244,'Falls with Major Injuries'!$A$1:$W$352,12,FALSE) = "---","---", VLOOKUP(D244,'Falls with Major Injuries'!$A$1:$W$352,12,FALSE)/100))</f>
        <v>8.8235300000000003E-2</v>
      </c>
      <c r="S244" s="35">
        <f>IF(VLOOKUP(D244,'Falls with Major Injuries'!$A$1:$W$352,14,FALSE) = "*","*",IF(VLOOKUP(D244,'Falls with Major Injuries'!$A$1:$W$352,14,FALSE) = "---","---", VLOOKUP(D244,'Falls with Major Injuries'!$A$1:$W$352,14,FALSE)/100))</f>
        <v>3.125E-2</v>
      </c>
      <c r="T244" s="35">
        <f>IF(VLOOKUP(D244,'Falls with Major Injuries'!$A$1:$W$352,16,FALSE) = "*","*",IF(VLOOKUP(D244,'Falls with Major Injuries'!$A$1:$W$352,16,FALSE) = "---","---", VLOOKUP(D244,'Falls with Major Injuries'!$A$1:$W$352,16,FALSE)/100))</f>
        <v>0</v>
      </c>
      <c r="U244" s="35">
        <f t="shared" si="120"/>
        <v>3.7447074999999996E-2</v>
      </c>
      <c r="V244" s="49" t="str">
        <f t="shared" si="121"/>
        <v>N</v>
      </c>
      <c r="W244" s="35">
        <f>IF(VLOOKUP(D244,'Antipsychotic Meds'!$A$1:$W$352,10,FALSE) = "*","*",IF(VLOOKUP(D244,'Antipsychotic Meds'!$A$1:$W$352,10,FALSE) = "---","---", VLOOKUP(D244,'Antipsychotic Meds'!$A$1:$W$352,10,FALSE)/100))</f>
        <v>9.6774199999999991E-2</v>
      </c>
      <c r="X244" s="35">
        <f>IF(VLOOKUP(D244,'Antipsychotic Meds'!$A$1:$W$352,12,FALSE) = "*","*",IF(VLOOKUP(D244,'Antipsychotic Meds'!$A$1:$W$352,12,FALSE) = "---","---", VLOOKUP(D244,'Antipsychotic Meds'!$A$1:$W$352,12,FALSE)/100))</f>
        <v>0.18181819999999999</v>
      </c>
      <c r="Y244" s="35">
        <f>IF(VLOOKUP(D244,'Antipsychotic Meds'!$A$1:$W$352,14,FALSE) = "*","*",IF(VLOOKUP(D244,'Antipsychotic Meds'!$A$1:$W$352,14,FALSE) = "---","---", VLOOKUP(D244,'Antipsychotic Meds'!$A$1:$W$352,14,FALSE)/100))</f>
        <v>6.4516099999999993E-2</v>
      </c>
      <c r="Z244" s="35">
        <f>IF(VLOOKUP(D244,'Antipsychotic Meds'!$A$1:$W$352,16,FALSE) = "*","*",IF(VLOOKUP(D244,'Antipsychotic Meds'!$A$1:$W$352,16,FALSE) = "---","---", VLOOKUP(D244,'Antipsychotic Meds'!$A$1:$W$352,16,FALSE)/100))</f>
        <v>6.6666699999999995E-2</v>
      </c>
      <c r="AA244" s="35">
        <f t="shared" si="122"/>
        <v>0.10244379999999997</v>
      </c>
      <c r="AB244" s="49" t="str">
        <f t="shared" si="123"/>
        <v>Y</v>
      </c>
      <c r="AC244" s="35">
        <f>IF(VLOOKUP(D244,'Pressure Ulcers'!$A$1:$W$352,10,FALSE) = "*","*",IF(VLOOKUP(D244,'Pressure Ulcers'!$A$1:$W$352,10,FALSE) = "---","---", VLOOKUP(D244,'Pressure Ulcers'!$A$1:$W$352,10,FALSE)/100))</f>
        <v>8.3333299999999999E-2</v>
      </c>
      <c r="AD244" s="35" t="str">
        <f>IF(VLOOKUP(D244,'Pressure Ulcers'!$A$1:$W$352,12,FALSE) = "*","*",IF(VLOOKUP(D244,'Pressure Ulcers'!$A$1:$W$352,12,FALSE) = "---","---", VLOOKUP(D244,'Pressure Ulcers'!$A$1:$W$352,12,FALSE)/100))</f>
        <v>*</v>
      </c>
      <c r="AE244" s="35">
        <f>IF(VLOOKUP(D244,'Pressure Ulcers'!$A$1:$W$352,14,FALSE) = "*","*",IF(VLOOKUP(D244,'Pressure Ulcers'!$A$1:$W$352,14,FALSE) = "---","---", VLOOKUP(D244,'Pressure Ulcers'!$A$1:$W$352,14,FALSE)/100))</f>
        <v>9.5238099999999992E-2</v>
      </c>
      <c r="AF244" s="35">
        <f>IF(VLOOKUP(D244,'Pressure Ulcers'!$A$1:$W$352,16,FALSE) = "*","*",IF(VLOOKUP(D244,'Pressure Ulcers'!$A$1:$W$352,16,FALSE) = "---","---", VLOOKUP(D244,'Pressure Ulcers'!$A$1:$W$352,16,FALSE)/100))</f>
        <v>0.2</v>
      </c>
      <c r="AG244" s="35">
        <f t="shared" si="124"/>
        <v>0.12619046666666667</v>
      </c>
      <c r="AH244" s="49" t="str">
        <f t="shared" si="125"/>
        <v>N</v>
      </c>
      <c r="AI244" s="35">
        <f>IF(VLOOKUP(D244,Influenza!$A$1:$W$352,10,FALSE) = "*","*",IF(VLOOKUP(D244,Influenza!$A$1:$W$352,10,FALSE) = "---","---", VLOOKUP(D244,Influenza!$A$1:$W$352,10,FALSE)/100))</f>
        <v>1</v>
      </c>
      <c r="AJ244" s="35">
        <f>IF(VLOOKUP(D244,Influenza!$A$1:$W$352,12,FALSE) = "*","*",IF(VLOOKUP(D244,Influenza!$A$1:$W$352,12,FALSE) = "---","---", VLOOKUP(D244,Influenza!$A$1:$W$352,12,FALSE)/100))</f>
        <v>1</v>
      </c>
      <c r="AK244" s="35">
        <f>IF(VLOOKUP(D244,Influenza!$A$1:$W$352,14,FALSE) = "*","*",IF(VLOOKUP(D244,Influenza!$A$1:$W$352,14,FALSE) = "---","---", VLOOKUP(D244,Influenza!$A$1:$W$352,14,FALSE)/100))</f>
        <v>0.92105262999999993</v>
      </c>
      <c r="AL244" s="35">
        <f>IF(VLOOKUP(D244,Influenza!$A$1:$W$352,16,FALSE) = "*","*",IF(VLOOKUP(D244,Influenza!$A$1:$W$352,16,FALSE) = "---","---", VLOOKUP(D244,Influenza!$A$1:$W$352,16,FALSE)/100))</f>
        <v>0.92105262999999993</v>
      </c>
      <c r="AM244" s="35">
        <f t="shared" si="126"/>
        <v>0.96052631500000007</v>
      </c>
      <c r="AN244" s="49" t="str">
        <f t="shared" si="127"/>
        <v>N</v>
      </c>
      <c r="AO244" s="35">
        <f>IF(VLOOKUP(D244,'hospitalizations per 1000'!$A$1:$Q$352,10,FALSE) = "*","*",IF(VLOOKUP(D244,'hospitalizations per 1000'!$A$1:$Q$352,10,FALSE) = "---","---", VLOOKUP(D244,'hospitalizations per 1000'!$A$1:$Q$352,10,FALSE)/100))</f>
        <v>2.0582840000000002E-2</v>
      </c>
      <c r="AP244" s="35" t="s">
        <v>662</v>
      </c>
      <c r="AQ244" s="50" t="s">
        <v>1571</v>
      </c>
      <c r="AR244" s="50" t="s">
        <v>1573</v>
      </c>
      <c r="AS244" s="49" t="s">
        <v>662</v>
      </c>
      <c r="AT244" s="97" t="s">
        <v>1680</v>
      </c>
    </row>
    <row r="245" spans="1:46" x14ac:dyDescent="0.3">
      <c r="A245" s="78">
        <f t="shared" si="117"/>
        <v>240</v>
      </c>
      <c r="B245" s="79" t="s">
        <v>1644</v>
      </c>
      <c r="C245" s="80"/>
      <c r="D245" s="81">
        <v>315358</v>
      </c>
      <c r="E245" s="82" t="s">
        <v>1645</v>
      </c>
      <c r="F245" s="54" t="s">
        <v>1557</v>
      </c>
      <c r="G245" s="54" t="e">
        <f>IF(COUNTIF(#REF!,"SFF Candidate")&gt;=1,"Y",
IF(COUNTIF(#REF!,"SFF")&gt;=1,"Y","N"))</f>
        <v>#REF!</v>
      </c>
      <c r="H245" s="48" t="e">
        <f>IF(OR(#REF!=1,#REF!= 1,#REF!=
1,#REF!= 1,#REF!=
1,#REF!= 1,#REF!=
1,#REF!= 1,#REF!=
1,#REF!= 1,#REF!=
1,#REF!= 1),"Y","N")</f>
        <v>#REF!</v>
      </c>
      <c r="I245" s="48" t="s">
        <v>662</v>
      </c>
      <c r="J245" s="54" t="s">
        <v>1570</v>
      </c>
      <c r="K245" s="35">
        <f>IF(VLOOKUP(D245,'Physically Restrained'!$A$1:$W$352,10,FALSE) = "*","*",IF(VLOOKUP(D245,'Physically Restrained'!$A$1:$W$352,10,FALSE) = "---","---", VLOOKUP(D245,'Physically Restrained'!$A$1:$W$352,10,FALSE)/100))</f>
        <v>0</v>
      </c>
      <c r="L245" s="35">
        <f>IF(VLOOKUP(D245,'Physically Restrained'!$A$1:$W$352,12,FALSE) = "*","*",IF(VLOOKUP(D245,'Physically Restrained'!$A$1:$W$352,12,FALSE) = "---","---", VLOOKUP(D245,'Physically Restrained'!$A$1:$W$352,12,FALSE)/100))</f>
        <v>0</v>
      </c>
      <c r="M245" s="35">
        <f>IF(VLOOKUP(D245,'Physically Restrained'!$A$1:$W$352,14,FALSE) = "*","*",IF(VLOOKUP(D245,'Physically Restrained'!$A$1:$W$352,14,FALSE) = "---","---", VLOOKUP(D245,'Physically Restrained'!$A$1:$W$352,14,FALSE)/100))</f>
        <v>0</v>
      </c>
      <c r="N245" s="35">
        <f>IF(VLOOKUP(D245,'Physically Restrained'!$A$1:$W$352,16,FALSE) = "*","*",IF(VLOOKUP(D245,'Physically Restrained'!$A$1:$W$352,16,FALSE) = "---","---", VLOOKUP(D245,'Physically Restrained'!$A$1:$W$352,16,FALSE)/100))</f>
        <v>0</v>
      </c>
      <c r="O245" s="35">
        <f t="shared" si="118"/>
        <v>0</v>
      </c>
      <c r="P245" s="49" t="str">
        <f t="shared" si="119"/>
        <v>Y</v>
      </c>
      <c r="Q245" s="35">
        <f>IF(VLOOKUP(D245,'Falls with Major Injuries'!$A$1:$W$352,10,FALSE) = "*","*",IF(VLOOKUP(D245,'Falls with Major Injuries'!$A$1:$W$352,10,FALSE) = "---","---", VLOOKUP(D245,'Falls with Major Injuries'!$A$1:$W$352,10,FALSE)/100))</f>
        <v>4.6729E-2</v>
      </c>
      <c r="R245" s="35">
        <f>IF(VLOOKUP(D245,'Falls with Major Injuries'!$A$1:$W$352,12,FALSE) = "*","*",IF(VLOOKUP(D245,'Falls with Major Injuries'!$A$1:$W$352,12,FALSE) = "---","---", VLOOKUP(D245,'Falls with Major Injuries'!$A$1:$W$352,12,FALSE)/100))</f>
        <v>2.9703E-2</v>
      </c>
      <c r="S245" s="35">
        <f>IF(VLOOKUP(D245,'Falls with Major Injuries'!$A$1:$W$352,14,FALSE) = "*","*",IF(VLOOKUP(D245,'Falls with Major Injuries'!$A$1:$W$352,14,FALSE) = "---","---", VLOOKUP(D245,'Falls with Major Injuries'!$A$1:$W$352,14,FALSE)/100))</f>
        <v>4.08163E-2</v>
      </c>
      <c r="T245" s="35">
        <f>IF(VLOOKUP(D245,'Falls with Major Injuries'!$A$1:$W$352,16,FALSE) = "*","*",IF(VLOOKUP(D245,'Falls with Major Injuries'!$A$1:$W$352,16,FALSE) = "---","---", VLOOKUP(D245,'Falls with Major Injuries'!$A$1:$W$352,16,FALSE)/100))</f>
        <v>3.0612199999999999E-2</v>
      </c>
      <c r="U245" s="35">
        <f t="shared" si="120"/>
        <v>3.6965125000000001E-2</v>
      </c>
      <c r="V245" s="49" t="str">
        <f t="shared" si="121"/>
        <v>N</v>
      </c>
      <c r="W245" s="35">
        <f>IF(VLOOKUP(D245,'Antipsychotic Meds'!$A$1:$W$352,10,FALSE) = "*","*",IF(VLOOKUP(D245,'Antipsychotic Meds'!$A$1:$W$352,10,FALSE) = "---","---", VLOOKUP(D245,'Antipsychotic Meds'!$A$1:$W$352,10,FALSE)/100))</f>
        <v>1.9802E-2</v>
      </c>
      <c r="X245" s="35">
        <f>IF(VLOOKUP(D245,'Antipsychotic Meds'!$A$1:$W$352,12,FALSE) = "*","*",IF(VLOOKUP(D245,'Antipsychotic Meds'!$A$1:$W$352,12,FALSE) = "---","---", VLOOKUP(D245,'Antipsychotic Meds'!$A$1:$W$352,12,FALSE)/100))</f>
        <v>1.0526299999999999E-2</v>
      </c>
      <c r="Y245" s="35">
        <f>IF(VLOOKUP(D245,'Antipsychotic Meds'!$A$1:$W$352,14,FALSE) = "*","*",IF(VLOOKUP(D245,'Antipsychotic Meds'!$A$1:$W$352,14,FALSE) = "---","---", VLOOKUP(D245,'Antipsychotic Meds'!$A$1:$W$352,14,FALSE)/100))</f>
        <v>1.08696E-2</v>
      </c>
      <c r="Z245" s="35">
        <f>IF(VLOOKUP(D245,'Antipsychotic Meds'!$A$1:$W$352,16,FALSE) = "*","*",IF(VLOOKUP(D245,'Antipsychotic Meds'!$A$1:$W$352,16,FALSE) = "---","---", VLOOKUP(D245,'Antipsychotic Meds'!$A$1:$W$352,16,FALSE)/100))</f>
        <v>2.1739099999999997E-2</v>
      </c>
      <c r="AA245" s="35">
        <f t="shared" si="122"/>
        <v>1.5734249999999998E-2</v>
      </c>
      <c r="AB245" s="49" t="str">
        <f t="shared" si="123"/>
        <v>Y</v>
      </c>
      <c r="AC245" s="35">
        <f>IF(VLOOKUP(D245,'Pressure Ulcers'!$A$1:$W$352,10,FALSE) = "*","*",IF(VLOOKUP(D245,'Pressure Ulcers'!$A$1:$W$352,10,FALSE) = "---","---", VLOOKUP(D245,'Pressure Ulcers'!$A$1:$W$352,10,FALSE)/100))</f>
        <v>2.9850699999999997E-2</v>
      </c>
      <c r="AD245" s="35">
        <f>IF(VLOOKUP(D245,'Pressure Ulcers'!$A$1:$W$352,12,FALSE) = "*","*",IF(VLOOKUP(D245,'Pressure Ulcers'!$A$1:$W$352,12,FALSE) = "---","---", VLOOKUP(D245,'Pressure Ulcers'!$A$1:$W$352,12,FALSE)/100))</f>
        <v>4.3478299999999998E-2</v>
      </c>
      <c r="AE245" s="35">
        <f>IF(VLOOKUP(D245,'Pressure Ulcers'!$A$1:$W$352,14,FALSE) = "*","*",IF(VLOOKUP(D245,'Pressure Ulcers'!$A$1:$W$352,14,FALSE) = "---","---", VLOOKUP(D245,'Pressure Ulcers'!$A$1:$W$352,14,FALSE)/100))</f>
        <v>3.125E-2</v>
      </c>
      <c r="AF245" s="35">
        <f>IF(VLOOKUP(D245,'Pressure Ulcers'!$A$1:$W$352,16,FALSE) = "*","*",IF(VLOOKUP(D245,'Pressure Ulcers'!$A$1:$W$352,16,FALSE) = "---","---", VLOOKUP(D245,'Pressure Ulcers'!$A$1:$W$352,16,FALSE)/100))</f>
        <v>1.5872999999999998E-2</v>
      </c>
      <c r="AG245" s="35">
        <f t="shared" si="124"/>
        <v>3.0112999999999997E-2</v>
      </c>
      <c r="AH245" s="49" t="str">
        <f t="shared" si="125"/>
        <v>Y</v>
      </c>
      <c r="AI245" s="35">
        <f>IF(VLOOKUP(D245,Influenza!$A$1:$W$352,10,FALSE) = "*","*",IF(VLOOKUP(D245,Influenza!$A$1:$W$352,10,FALSE) = "---","---", VLOOKUP(D245,Influenza!$A$1:$W$352,10,FALSE)/100))</f>
        <v>1</v>
      </c>
      <c r="AJ245" s="35">
        <f>IF(VLOOKUP(D245,Influenza!$A$1:$W$352,12,FALSE) = "*","*",IF(VLOOKUP(D245,Influenza!$A$1:$W$352,12,FALSE) = "---","---", VLOOKUP(D245,Influenza!$A$1:$W$352,12,FALSE)/100))</f>
        <v>1</v>
      </c>
      <c r="AK245" s="35">
        <f>IF(VLOOKUP(D245,Influenza!$A$1:$W$352,14,FALSE) = "*","*",IF(VLOOKUP(D245,Influenza!$A$1:$W$352,14,FALSE) = "---","---", VLOOKUP(D245,Influenza!$A$1:$W$352,14,FALSE)/100))</f>
        <v>0.99038461999999994</v>
      </c>
      <c r="AL245" s="35">
        <f>IF(VLOOKUP(D245,Influenza!$A$1:$W$352,16,FALSE) = "*","*",IF(VLOOKUP(D245,Influenza!$A$1:$W$352,16,FALSE) = "---","---", VLOOKUP(D245,Influenza!$A$1:$W$352,16,FALSE)/100))</f>
        <v>0.99038461999999994</v>
      </c>
      <c r="AM245" s="35">
        <f t="shared" si="126"/>
        <v>0.99519230999999997</v>
      </c>
      <c r="AN245" s="49" t="str">
        <f t="shared" si="127"/>
        <v>Y</v>
      </c>
      <c r="AO245" s="35">
        <f>IF(VLOOKUP(D245,'hospitalizations per 1000'!$A$1:$Q$352,10,FALSE) = "*","*",IF(VLOOKUP(D245,'hospitalizations per 1000'!$A$1:$Q$352,10,FALSE) = "---","---", VLOOKUP(D245,'hospitalizations per 1000'!$A$1:$Q$352,10,FALSE)/100))</f>
        <v>2.006163E-2</v>
      </c>
      <c r="AP245" s="43" t="str">
        <f>IF(AO245="*","*",IF(AO245="---","---",IF(AO245&lt;AO$1,"Y","N")))</f>
        <v>N</v>
      </c>
      <c r="AQ245" s="50" t="s">
        <v>1570</v>
      </c>
      <c r="AR245" s="50">
        <v>0.80499999999999994</v>
      </c>
      <c r="AS245" s="49" t="str">
        <f>IF(AR245="NS","NS",IF(AR245&gt;AR$1,"Y","N"))</f>
        <v>Y</v>
      </c>
      <c r="AT245" s="97">
        <f>COUNTIF($P245:$AS245,"=Y")</f>
        <v>5</v>
      </c>
    </row>
    <row r="246" spans="1:46" x14ac:dyDescent="0.3">
      <c r="A246" s="19">
        <f t="shared" si="117"/>
        <v>241</v>
      </c>
      <c r="B246" s="52" t="s">
        <v>487</v>
      </c>
      <c r="C246" s="51"/>
      <c r="D246" s="56">
        <v>315176</v>
      </c>
      <c r="E246" s="59" t="s">
        <v>488</v>
      </c>
      <c r="F246" s="54" t="s">
        <v>1557</v>
      </c>
      <c r="G246" s="54" t="e">
        <f>IF(COUNTIF(#REF!,"SFF Candidate")&gt;=1,"Y",
IF(COUNTIF(#REF!,"SFF")&gt;=1,"Y","N"))</f>
        <v>#REF!</v>
      </c>
      <c r="H246" s="48" t="e">
        <f>IF(OR(#REF!=1,#REF!= 1,#REF!=
1,#REF!= 1,#REF!=
1,#REF!= 1,#REF!=
1,#REF!= 1,#REF!=
1,#REF!= 1,#REF!=
1,#REF!= 1),"Y","N")</f>
        <v>#REF!</v>
      </c>
      <c r="I246" s="48" t="s">
        <v>662</v>
      </c>
      <c r="J246" s="54" t="s">
        <v>1571</v>
      </c>
      <c r="K246" s="35">
        <f>IF(VLOOKUP(D246,'Physically Restrained'!$A$1:$W$352,10,FALSE) = "*","*",IF(VLOOKUP(D246,'Physically Restrained'!$A$1:$W$352,10,FALSE) = "---","---", VLOOKUP(D246,'Physically Restrained'!$A$1:$W$352,10,FALSE)/100))</f>
        <v>0</v>
      </c>
      <c r="L246" s="35">
        <f>IF(VLOOKUP(D246,'Physically Restrained'!$A$1:$W$352,12,FALSE) = "*","*",IF(VLOOKUP(D246,'Physically Restrained'!$A$1:$W$352,12,FALSE) = "---","---", VLOOKUP(D246,'Physically Restrained'!$A$1:$W$352,12,FALSE)/100))</f>
        <v>0</v>
      </c>
      <c r="M246" s="35">
        <f>IF(VLOOKUP(D246,'Physically Restrained'!$A$1:$W$352,14,FALSE) = "*","*",IF(VLOOKUP(D246,'Physically Restrained'!$A$1:$W$352,14,FALSE) = "---","---", VLOOKUP(D246,'Physically Restrained'!$A$1:$W$352,14,FALSE)/100))</f>
        <v>0</v>
      </c>
      <c r="N246" s="35">
        <f>IF(VLOOKUP(D246,'Physically Restrained'!$A$1:$W$352,16,FALSE) = "*","*",IF(VLOOKUP(D246,'Physically Restrained'!$A$1:$W$352,16,FALSE) = "---","---", VLOOKUP(D246,'Physically Restrained'!$A$1:$W$352,16,FALSE)/100))</f>
        <v>0</v>
      </c>
      <c r="O246" s="35">
        <f t="shared" si="118"/>
        <v>0</v>
      </c>
      <c r="P246" s="49" t="str">
        <f t="shared" si="119"/>
        <v>Y</v>
      </c>
      <c r="Q246" s="35">
        <f>IF(VLOOKUP(D246,'Falls with Major Injuries'!$A$1:$W$352,10,FALSE) = "*","*",IF(VLOOKUP(D246,'Falls with Major Injuries'!$A$1:$W$352,10,FALSE) = "---","---", VLOOKUP(D246,'Falls with Major Injuries'!$A$1:$W$352,10,FALSE)/100))</f>
        <v>2.1739099999999997E-2</v>
      </c>
      <c r="R246" s="35">
        <f>IF(VLOOKUP(D246,'Falls with Major Injuries'!$A$1:$W$352,12,FALSE) = "*","*",IF(VLOOKUP(D246,'Falls with Major Injuries'!$A$1:$W$352,12,FALSE) = "---","---", VLOOKUP(D246,'Falls with Major Injuries'!$A$1:$W$352,12,FALSE)/100))</f>
        <v>1.0416700000000001E-2</v>
      </c>
      <c r="S246" s="35">
        <f>IF(VLOOKUP(D246,'Falls with Major Injuries'!$A$1:$W$352,14,FALSE) = "*","*",IF(VLOOKUP(D246,'Falls with Major Injuries'!$A$1:$W$352,14,FALSE) = "---","---", VLOOKUP(D246,'Falls with Major Injuries'!$A$1:$W$352,14,FALSE)/100))</f>
        <v>1.85185E-2</v>
      </c>
      <c r="T246" s="35">
        <f>IF(VLOOKUP(D246,'Falls with Major Injuries'!$A$1:$W$352,16,FALSE) = "*","*",IF(VLOOKUP(D246,'Falls with Major Injuries'!$A$1:$W$352,16,FALSE) = "---","---", VLOOKUP(D246,'Falls with Major Injuries'!$A$1:$W$352,16,FALSE)/100))</f>
        <v>2.8301900000000001E-2</v>
      </c>
      <c r="U246" s="35">
        <f t="shared" si="120"/>
        <v>1.9744049999999999E-2</v>
      </c>
      <c r="V246" s="49" t="str">
        <f t="shared" si="121"/>
        <v>Y</v>
      </c>
      <c r="W246" s="35">
        <f>IF(VLOOKUP(D246,'Antipsychotic Meds'!$A$1:$W$352,10,FALSE) = "*","*",IF(VLOOKUP(D246,'Antipsychotic Meds'!$A$1:$W$352,10,FALSE) = "---","---", VLOOKUP(D246,'Antipsychotic Meds'!$A$1:$W$352,10,FALSE)/100))</f>
        <v>0.17441859999999998</v>
      </c>
      <c r="X246" s="35">
        <f>IF(VLOOKUP(D246,'Antipsychotic Meds'!$A$1:$W$352,12,FALSE) = "*","*",IF(VLOOKUP(D246,'Antipsychotic Meds'!$A$1:$W$352,12,FALSE) = "---","---", VLOOKUP(D246,'Antipsychotic Meds'!$A$1:$W$352,12,FALSE)/100))</f>
        <v>0.18681319999999998</v>
      </c>
      <c r="Y246" s="35">
        <f>IF(VLOOKUP(D246,'Antipsychotic Meds'!$A$1:$W$352,14,FALSE) = "*","*",IF(VLOOKUP(D246,'Antipsychotic Meds'!$A$1:$W$352,14,FALSE) = "---","---", VLOOKUP(D246,'Antipsychotic Meds'!$A$1:$W$352,14,FALSE)/100))</f>
        <v>0.2427184</v>
      </c>
      <c r="Z246" s="35">
        <f>IF(VLOOKUP(D246,'Antipsychotic Meds'!$A$1:$W$352,16,FALSE) = "*","*",IF(VLOOKUP(D246,'Antipsychotic Meds'!$A$1:$W$352,16,FALSE) = "---","---", VLOOKUP(D246,'Antipsychotic Meds'!$A$1:$W$352,16,FALSE)/100))</f>
        <v>0.21782180000000001</v>
      </c>
      <c r="AA246" s="35">
        <f t="shared" si="122"/>
        <v>0.20544299999999999</v>
      </c>
      <c r="AB246" s="49" t="str">
        <f t="shared" si="123"/>
        <v>N</v>
      </c>
      <c r="AC246" s="35">
        <f>IF(VLOOKUP(D246,'Pressure Ulcers'!$A$1:$W$352,10,FALSE) = "*","*",IF(VLOOKUP(D246,'Pressure Ulcers'!$A$1:$W$352,10,FALSE) = "---","---", VLOOKUP(D246,'Pressure Ulcers'!$A$1:$W$352,10,FALSE)/100))</f>
        <v>0.137931</v>
      </c>
      <c r="AD246" s="35">
        <f>IF(VLOOKUP(D246,'Pressure Ulcers'!$A$1:$W$352,12,FALSE) = "*","*",IF(VLOOKUP(D246,'Pressure Ulcers'!$A$1:$W$352,12,FALSE) = "---","---", VLOOKUP(D246,'Pressure Ulcers'!$A$1:$W$352,12,FALSE)/100))</f>
        <v>0.1481481</v>
      </c>
      <c r="AE246" s="35">
        <f>IF(VLOOKUP(D246,'Pressure Ulcers'!$A$1:$W$352,14,FALSE) = "*","*",IF(VLOOKUP(D246,'Pressure Ulcers'!$A$1:$W$352,14,FALSE) = "---","---", VLOOKUP(D246,'Pressure Ulcers'!$A$1:$W$352,14,FALSE)/100))</f>
        <v>0.2</v>
      </c>
      <c r="AF246" s="35">
        <f>IF(VLOOKUP(D246,'Pressure Ulcers'!$A$1:$W$352,16,FALSE) = "*","*",IF(VLOOKUP(D246,'Pressure Ulcers'!$A$1:$W$352,16,FALSE) = "---","---", VLOOKUP(D246,'Pressure Ulcers'!$A$1:$W$352,16,FALSE)/100))</f>
        <v>0.15686269999999999</v>
      </c>
      <c r="AG246" s="35">
        <f t="shared" si="124"/>
        <v>0.16073545</v>
      </c>
      <c r="AH246" s="49" t="str">
        <f t="shared" si="125"/>
        <v>N</v>
      </c>
      <c r="AI246" s="35">
        <f>IF(VLOOKUP(D246,Influenza!$A$1:$W$352,10,FALSE) = "*","*",IF(VLOOKUP(D246,Influenza!$A$1:$W$352,10,FALSE) = "---","---", VLOOKUP(D246,Influenza!$A$1:$W$352,10,FALSE)/100))</f>
        <v>0.98936170000000001</v>
      </c>
      <c r="AJ246" s="35">
        <f>IF(VLOOKUP(D246,Influenza!$A$1:$W$352,12,FALSE) = "*","*",IF(VLOOKUP(D246,Influenza!$A$1:$W$352,12,FALSE) = "---","---", VLOOKUP(D246,Influenza!$A$1:$W$352,12,FALSE)/100))</f>
        <v>0.98936170000000001</v>
      </c>
      <c r="AK246" s="35">
        <f>IF(VLOOKUP(D246,Influenza!$A$1:$W$352,14,FALSE) = "*","*",IF(VLOOKUP(D246,Influenza!$A$1:$W$352,14,FALSE) = "---","---", VLOOKUP(D246,Influenza!$A$1:$W$352,14,FALSE)/100))</f>
        <v>0.98275862000000003</v>
      </c>
      <c r="AL246" s="35">
        <f>IF(VLOOKUP(D246,Influenza!$A$1:$W$352,16,FALSE) = "*","*",IF(VLOOKUP(D246,Influenza!$A$1:$W$352,16,FALSE) = "---","---", VLOOKUP(D246,Influenza!$A$1:$W$352,16,FALSE)/100))</f>
        <v>0.98275862000000003</v>
      </c>
      <c r="AM246" s="35">
        <f t="shared" si="126"/>
        <v>0.98606016000000007</v>
      </c>
      <c r="AN246" s="49" t="str">
        <f t="shared" si="127"/>
        <v>Y</v>
      </c>
      <c r="AO246" s="35">
        <f>IF(VLOOKUP(D246,'hospitalizations per 1000'!$A$1:$Q$352,10,FALSE) = "*","*",IF(VLOOKUP(D246,'hospitalizations per 1000'!$A$1:$Q$352,10,FALSE) = "---","---", VLOOKUP(D246,'hospitalizations per 1000'!$A$1:$Q$352,10,FALSE)/100))</f>
        <v>1.053285E-2</v>
      </c>
      <c r="AP246" s="43" t="str">
        <f>IF(AO246="*","*",IF(AO246="---","---",IF(AO246&lt;AO$1,"Y","N")))</f>
        <v>Y</v>
      </c>
      <c r="AQ246" s="50" t="s">
        <v>1570</v>
      </c>
      <c r="AR246" s="50">
        <v>0.84000000000000008</v>
      </c>
      <c r="AS246" s="49" t="str">
        <f>IF(AR246="NS","NS",IF(AR246&gt;AR$1,"Y","N"))</f>
        <v>Y</v>
      </c>
      <c r="AT246" s="97" t="s">
        <v>1680</v>
      </c>
    </row>
    <row r="247" spans="1:46" x14ac:dyDescent="0.3">
      <c r="A247" s="19">
        <f t="shared" si="117"/>
        <v>242</v>
      </c>
      <c r="B247" s="52" t="s">
        <v>490</v>
      </c>
      <c r="C247" s="51"/>
      <c r="D247" s="66">
        <v>315136</v>
      </c>
      <c r="E247" s="59" t="s">
        <v>203</v>
      </c>
      <c r="F247" s="54" t="s">
        <v>1557</v>
      </c>
      <c r="G247" s="54" t="e">
        <f>IF(COUNTIF(#REF!,"SFF Candidate")&gt;=1,"Y",
IF(COUNTIF(#REF!,"SFF")&gt;=1,"Y","N"))</f>
        <v>#REF!</v>
      </c>
      <c r="H247" s="48" t="e">
        <f>IF(OR(#REF!=1,#REF!= 1,#REF!=
1,#REF!= 1,#REF!=
1,#REF!= 1,#REF!=
1,#REF!= 1,#REF!=
1,#REF!= 1,#REF!=
1,#REF!= 1),"Y","N")</f>
        <v>#REF!</v>
      </c>
      <c r="I247" s="48" t="s">
        <v>662</v>
      </c>
      <c r="J247" s="58" t="s">
        <v>1570</v>
      </c>
      <c r="K247" s="35">
        <f>IF(VLOOKUP(D247,'Physically Restrained'!$A$1:$W$352,10,FALSE) = "*","*",IF(VLOOKUP(D247,'Physically Restrained'!$A$1:$W$352,10,FALSE) = "---","---", VLOOKUP(D247,'Physically Restrained'!$A$1:$W$352,10,FALSE)/100))</f>
        <v>0</v>
      </c>
      <c r="L247" s="35">
        <f>IF(VLOOKUP(D247,'Physically Restrained'!$A$1:$W$352,12,FALSE) = "*","*",IF(VLOOKUP(D247,'Physically Restrained'!$A$1:$W$352,12,FALSE) = "---","---", VLOOKUP(D247,'Physically Restrained'!$A$1:$W$352,12,FALSE)/100))</f>
        <v>0</v>
      </c>
      <c r="M247" s="35">
        <f>IF(VLOOKUP(D247,'Physically Restrained'!$A$1:$W$352,14,FALSE) = "*","*",IF(VLOOKUP(D247,'Physically Restrained'!$A$1:$W$352,14,FALSE) = "---","---", VLOOKUP(D247,'Physically Restrained'!$A$1:$W$352,14,FALSE)/100))</f>
        <v>0</v>
      </c>
      <c r="N247" s="35">
        <f>IF(VLOOKUP(D247,'Physically Restrained'!$A$1:$W$352,16,FALSE) = "*","*",IF(VLOOKUP(D247,'Physically Restrained'!$A$1:$W$352,16,FALSE) = "---","---", VLOOKUP(D247,'Physically Restrained'!$A$1:$W$352,16,FALSE)/100))</f>
        <v>0</v>
      </c>
      <c r="O247" s="35">
        <f t="shared" si="118"/>
        <v>0</v>
      </c>
      <c r="P247" s="49" t="str">
        <f t="shared" si="119"/>
        <v>Y</v>
      </c>
      <c r="Q247" s="35">
        <f>IF(VLOOKUP(D247,'Falls with Major Injuries'!$A$1:$W$352,10,FALSE) = "*","*",IF(VLOOKUP(D247,'Falls with Major Injuries'!$A$1:$W$352,10,FALSE) = "---","---", VLOOKUP(D247,'Falls with Major Injuries'!$A$1:$W$352,10,FALSE)/100))</f>
        <v>0</v>
      </c>
      <c r="R247" s="35">
        <f>IF(VLOOKUP(D247,'Falls with Major Injuries'!$A$1:$W$352,12,FALSE) = "*","*",IF(VLOOKUP(D247,'Falls with Major Injuries'!$A$1:$W$352,12,FALSE) = "---","---", VLOOKUP(D247,'Falls with Major Injuries'!$A$1:$W$352,12,FALSE)/100))</f>
        <v>0</v>
      </c>
      <c r="S247" s="35">
        <f>IF(VLOOKUP(D247,'Falls with Major Injuries'!$A$1:$W$352,14,FALSE) = "*","*",IF(VLOOKUP(D247,'Falls with Major Injuries'!$A$1:$W$352,14,FALSE) = "---","---", VLOOKUP(D247,'Falls with Major Injuries'!$A$1:$W$352,14,FALSE)/100))</f>
        <v>0</v>
      </c>
      <c r="T247" s="35">
        <f>IF(VLOOKUP(D247,'Falls with Major Injuries'!$A$1:$W$352,16,FALSE) = "*","*",IF(VLOOKUP(D247,'Falls with Major Injuries'!$A$1:$W$352,16,FALSE) = "---","---", VLOOKUP(D247,'Falls with Major Injuries'!$A$1:$W$352,16,FALSE)/100))</f>
        <v>3.4482800000000001E-2</v>
      </c>
      <c r="U247" s="35">
        <f t="shared" si="120"/>
        <v>8.6207000000000002E-3</v>
      </c>
      <c r="V247" s="49" t="str">
        <f t="shared" si="121"/>
        <v>Y</v>
      </c>
      <c r="W247" s="35">
        <f>IF(VLOOKUP(D247,'Antipsychotic Meds'!$A$1:$W$352,10,FALSE) = "*","*",IF(VLOOKUP(D247,'Antipsychotic Meds'!$A$1:$W$352,10,FALSE) = "---","---", VLOOKUP(D247,'Antipsychotic Meds'!$A$1:$W$352,10,FALSE)/100))</f>
        <v>0</v>
      </c>
      <c r="X247" s="35">
        <f>IF(VLOOKUP(D247,'Antipsychotic Meds'!$A$1:$W$352,12,FALSE) = "*","*",IF(VLOOKUP(D247,'Antipsychotic Meds'!$A$1:$W$352,12,FALSE) = "---","---", VLOOKUP(D247,'Antipsychotic Meds'!$A$1:$W$352,12,FALSE)/100))</f>
        <v>0</v>
      </c>
      <c r="Y247" s="35">
        <f>IF(VLOOKUP(D247,'Antipsychotic Meds'!$A$1:$W$352,14,FALSE) = "*","*",IF(VLOOKUP(D247,'Antipsychotic Meds'!$A$1:$W$352,14,FALSE) = "---","---", VLOOKUP(D247,'Antipsychotic Meds'!$A$1:$W$352,14,FALSE)/100))</f>
        <v>0</v>
      </c>
      <c r="Z247" s="35">
        <f>IF(VLOOKUP(D247,'Antipsychotic Meds'!$A$1:$W$352,16,FALSE) = "*","*",IF(VLOOKUP(D247,'Antipsychotic Meds'!$A$1:$W$352,16,FALSE) = "---","---", VLOOKUP(D247,'Antipsychotic Meds'!$A$1:$W$352,16,FALSE)/100))</f>
        <v>0</v>
      </c>
      <c r="AA247" s="35">
        <f t="shared" si="122"/>
        <v>0</v>
      </c>
      <c r="AB247" s="49" t="str">
        <f t="shared" si="123"/>
        <v>Y</v>
      </c>
      <c r="AC247" s="35">
        <f>IF(VLOOKUP(D247,'Pressure Ulcers'!$A$1:$W$352,10,FALSE) = "*","*",IF(VLOOKUP(D247,'Pressure Ulcers'!$A$1:$W$352,10,FALSE) = "---","---", VLOOKUP(D247,'Pressure Ulcers'!$A$1:$W$352,10,FALSE)/100))</f>
        <v>7.3170700000000005E-2</v>
      </c>
      <c r="AD247" s="35">
        <f>IF(VLOOKUP(D247,'Pressure Ulcers'!$A$1:$W$352,12,FALSE) = "*","*",IF(VLOOKUP(D247,'Pressure Ulcers'!$A$1:$W$352,12,FALSE) = "---","---", VLOOKUP(D247,'Pressure Ulcers'!$A$1:$W$352,12,FALSE)/100))</f>
        <v>0.13953490000000002</v>
      </c>
      <c r="AE247" s="35">
        <f>IF(VLOOKUP(D247,'Pressure Ulcers'!$A$1:$W$352,14,FALSE) = "*","*",IF(VLOOKUP(D247,'Pressure Ulcers'!$A$1:$W$352,14,FALSE) = "---","---", VLOOKUP(D247,'Pressure Ulcers'!$A$1:$W$352,14,FALSE)/100))</f>
        <v>7.4999999999999997E-2</v>
      </c>
      <c r="AF247" s="35">
        <f>IF(VLOOKUP(D247,'Pressure Ulcers'!$A$1:$W$352,16,FALSE) = "*","*",IF(VLOOKUP(D247,'Pressure Ulcers'!$A$1:$W$352,16,FALSE) = "---","---", VLOOKUP(D247,'Pressure Ulcers'!$A$1:$W$352,16,FALSE)/100))</f>
        <v>0.11764709999999999</v>
      </c>
      <c r="AG247" s="35">
        <f t="shared" si="124"/>
        <v>0.101338175</v>
      </c>
      <c r="AH247" s="49" t="str">
        <f t="shared" si="125"/>
        <v>N</v>
      </c>
      <c r="AI247" s="35">
        <f>IF(VLOOKUP(D247,Influenza!$A$1:$W$352,10,FALSE) = "*","*",IF(VLOOKUP(D247,Influenza!$A$1:$W$352,10,FALSE) = "---","---", VLOOKUP(D247,Influenza!$A$1:$W$352,10,FALSE)/100))</f>
        <v>1</v>
      </c>
      <c r="AJ247" s="35">
        <f>IF(VLOOKUP(D247,Influenza!$A$1:$W$352,12,FALSE) = "*","*",IF(VLOOKUP(D247,Influenza!$A$1:$W$352,12,FALSE) = "---","---", VLOOKUP(D247,Influenza!$A$1:$W$352,12,FALSE)/100))</f>
        <v>1</v>
      </c>
      <c r="AK247" s="35">
        <f>IF(VLOOKUP(D247,Influenza!$A$1:$W$352,14,FALSE) = "*","*",IF(VLOOKUP(D247,Influenza!$A$1:$W$352,14,FALSE) = "---","---", VLOOKUP(D247,Influenza!$A$1:$W$352,14,FALSE)/100))</f>
        <v>0.96923077000000002</v>
      </c>
      <c r="AL247" s="35">
        <f>IF(VLOOKUP(D247,Influenza!$A$1:$W$352,16,FALSE) = "*","*",IF(VLOOKUP(D247,Influenza!$A$1:$W$352,16,FALSE) = "---","---", VLOOKUP(D247,Influenza!$A$1:$W$352,16,FALSE)/100))</f>
        <v>0.96923077000000002</v>
      </c>
      <c r="AM247" s="35">
        <f t="shared" si="126"/>
        <v>0.98461538500000012</v>
      </c>
      <c r="AN247" s="49" t="str">
        <f t="shared" si="127"/>
        <v>Y</v>
      </c>
      <c r="AO247" s="35">
        <f>IF(VLOOKUP(D247,'hospitalizations per 1000'!$A$1:$Q$352,10,FALSE) = "*","*",IF(VLOOKUP(D247,'hospitalizations per 1000'!$A$1:$Q$352,10,FALSE) = "---","---", VLOOKUP(D247,'hospitalizations per 1000'!$A$1:$Q$352,10,FALSE)/100))</f>
        <v>1.5811829999999999E-2</v>
      </c>
      <c r="AP247" s="43" t="str">
        <f>IF(AO247="*","*",IF(AO247="---","---",IF(AO247&lt;AO$1,"Y","N")))</f>
        <v>N</v>
      </c>
      <c r="AQ247" s="44" t="s">
        <v>1570</v>
      </c>
      <c r="AR247" s="44">
        <v>0.77500000000000002</v>
      </c>
      <c r="AS247" s="43" t="str">
        <f>IF(AR247="NS","NS",IF(AR247&gt;AR$1,"Y","N"))</f>
        <v>Y</v>
      </c>
      <c r="AT247" s="97">
        <f t="shared" ref="AT247:AT259" si="131">COUNTIF($P247:$AS247,"=Y")</f>
        <v>5</v>
      </c>
    </row>
    <row r="248" spans="1:46" ht="28.8" x14ac:dyDescent="0.3">
      <c r="A248" s="78">
        <f t="shared" si="117"/>
        <v>243</v>
      </c>
      <c r="B248" s="79" t="s">
        <v>491</v>
      </c>
      <c r="C248" s="79" t="s">
        <v>1575</v>
      </c>
      <c r="D248" s="81">
        <v>315342</v>
      </c>
      <c r="E248" s="82" t="s">
        <v>1574</v>
      </c>
      <c r="F248" s="54" t="s">
        <v>1557</v>
      </c>
      <c r="G248" s="54" t="e">
        <f>IF(COUNTIF(#REF!,"SFF Candidate")&gt;=1,"Y",
IF(COUNTIF(#REF!,"SFF")&gt;=1,"Y","N"))</f>
        <v>#REF!</v>
      </c>
      <c r="H248" s="48" t="e">
        <f>IF(OR(#REF!=1,#REF!= 1,#REF!=
1,#REF!= 1,#REF!=
1,#REF!= 1,#REF!=
1,#REF!= 1,#REF!=
1,#REF!= 1,#REF!=
1,#REF!= 1),"Y","N")</f>
        <v>#REF!</v>
      </c>
      <c r="I248" s="48" t="s">
        <v>662</v>
      </c>
      <c r="J248" s="54" t="s">
        <v>1570</v>
      </c>
      <c r="K248" s="35">
        <f>IF(VLOOKUP(D248,'[3]Physically Restrained'!$A$1:$W$352,10,FALSE) = "*","*",IF(VLOOKUP(D248,'[3]Physically Restrained'!$A$1:$W$352,10,FALSE) = "---","---", VLOOKUP(D248,'[3]Physically Restrained'!$A$1:$W$352,10,FALSE)/100))</f>
        <v>0</v>
      </c>
      <c r="L248" s="35">
        <f>IF(VLOOKUP(D248,'[3]Physically Restrained'!$A$1:$W$352,12,FALSE) = "*","*",IF(VLOOKUP(D248,'[3]Physically Restrained'!$A$1:$W$352,12,FALSE) = "---","---", VLOOKUP(D248,'[3]Physically Restrained'!$A$1:$W$352,12,FALSE)/100))</f>
        <v>0</v>
      </c>
      <c r="M248" s="35">
        <f>IF(VLOOKUP(D248,'[3]Physically Restrained'!$A$1:$W$352,14,FALSE) = "*","*",IF(VLOOKUP(D248,'[3]Physically Restrained'!$A$1:$W$352,14,FALSE) = "---","---", VLOOKUP(D248,'[3]Physically Restrained'!$A$1:$W$352,14,FALSE)/100))</f>
        <v>0</v>
      </c>
      <c r="N248" s="35">
        <f>IF(VLOOKUP(D248,'[3]Physically Restrained'!$A$1:$W$352,16,FALSE) = "*","*",IF(VLOOKUP(D248,'[3]Physically Restrained'!$A$1:$W$352,16,FALSE) = "---","---", VLOOKUP(D248,'[3]Physically Restrained'!$A$1:$W$352,16,FALSE)/100))</f>
        <v>0</v>
      </c>
      <c r="O248" s="35">
        <f t="shared" si="118"/>
        <v>0</v>
      </c>
      <c r="P248" s="49" t="str">
        <f t="shared" si="119"/>
        <v>Y</v>
      </c>
      <c r="Q248" s="35">
        <f>IF(VLOOKUP(D248,'[3]Falls with Major Injuries'!$A$1:$W$352,10,FALSE) = "*","*",IF(VLOOKUP(D248,'[3]Falls with Major Injuries'!$A$1:$W$352,10,FALSE) = "---","---", VLOOKUP(D248,'[3]Falls with Major Injuries'!$A$1:$W$352,10,FALSE)/100))</f>
        <v>0</v>
      </c>
      <c r="R248" s="35">
        <f>IF(VLOOKUP(D248,'[3]Falls with Major Injuries'!$A$1:$W$352,12,FALSE) = "*","*",IF(VLOOKUP(D248,'[3]Falls with Major Injuries'!$A$1:$W$352,12,FALSE) = "---","---", VLOOKUP(D248,'[3]Falls with Major Injuries'!$A$1:$W$352,12,FALSE)/100))</f>
        <v>2.0833300000000003E-2</v>
      </c>
      <c r="S248" s="35">
        <f>IF(VLOOKUP(D248,'[3]Falls with Major Injuries'!$A$1:$W$352,14,FALSE) = "*","*",IF(VLOOKUP(D248,'[3]Falls with Major Injuries'!$A$1:$W$352,14,FALSE) = "---","---", VLOOKUP(D248,'[3]Falls with Major Injuries'!$A$1:$W$352,14,FALSE)/100))</f>
        <v>0.02</v>
      </c>
      <c r="T248" s="35">
        <f>IF(VLOOKUP(D248,'[3]Falls with Major Injuries'!$A$1:$W$352,16,FALSE) = "*","*",IF(VLOOKUP(D248,'[3]Falls with Major Injuries'!$A$1:$W$352,16,FALSE) = "---","---", VLOOKUP(D248,'[3]Falls with Major Injuries'!$A$1:$W$352,16,FALSE)/100))</f>
        <v>0.04</v>
      </c>
      <c r="U248" s="35">
        <f t="shared" si="120"/>
        <v>2.0208324999999999E-2</v>
      </c>
      <c r="V248" s="49" t="str">
        <f t="shared" si="121"/>
        <v>Y</v>
      </c>
      <c r="W248" s="35">
        <f>IF(VLOOKUP(D248,'[3]Antipsychotic Meds'!$A$1:$W$352,10,FALSE) = "*","*",IF(VLOOKUP(D248,'[3]Antipsychotic Meds'!$A$1:$W$352,10,FALSE) = "---","---", VLOOKUP(D248,'[3]Antipsychotic Meds'!$A$1:$W$352,10,FALSE)/100))</f>
        <v>0.06</v>
      </c>
      <c r="X248" s="35">
        <f>IF(VLOOKUP(D248,'[3]Antipsychotic Meds'!$A$1:$W$352,12,FALSE) = "*","*",IF(VLOOKUP(D248,'[3]Antipsychotic Meds'!$A$1:$W$352,12,FALSE) = "---","---", VLOOKUP(D248,'[3]Antipsychotic Meds'!$A$1:$W$352,12,FALSE)/100))</f>
        <v>6.3829799999999992E-2</v>
      </c>
      <c r="Y248" s="35">
        <f>IF(VLOOKUP(D248,'[3]Antipsychotic Meds'!$A$1:$W$352,14,FALSE) = "*","*",IF(VLOOKUP(D248,'[3]Antipsychotic Meds'!$A$1:$W$352,14,FALSE) = "---","---", VLOOKUP(D248,'[3]Antipsychotic Meds'!$A$1:$W$352,14,FALSE)/100))</f>
        <v>6.25E-2</v>
      </c>
      <c r="Z248" s="35">
        <f>IF(VLOOKUP(D248,'[3]Antipsychotic Meds'!$A$1:$W$352,16,FALSE) = "*","*",IF(VLOOKUP(D248,'[3]Antipsychotic Meds'!$A$1:$W$352,16,FALSE) = "---","---", VLOOKUP(D248,'[3]Antipsychotic Meds'!$A$1:$W$352,16,FALSE)/100))</f>
        <v>6.1224499999999994E-2</v>
      </c>
      <c r="AA248" s="35">
        <f t="shared" si="122"/>
        <v>6.1888574999999994E-2</v>
      </c>
      <c r="AB248" s="49" t="str">
        <f t="shared" si="123"/>
        <v>Y</v>
      </c>
      <c r="AC248" s="35">
        <f>IF(VLOOKUP(D248,'[3]Pressure Ulcers'!$A$1:$W$352,10,FALSE) = "*","*",IF(VLOOKUP(D248,'[3]Pressure Ulcers'!$A$1:$W$352,10,FALSE) = "---","---", VLOOKUP(D248,'[3]Pressure Ulcers'!$A$1:$W$352,10,FALSE)/100))</f>
        <v>4.8780499999999997E-2</v>
      </c>
      <c r="AD248" s="35">
        <f>IF(VLOOKUP(D248,'[3]Pressure Ulcers'!$A$1:$W$352,12,FALSE) = "*","*",IF(VLOOKUP(D248,'[3]Pressure Ulcers'!$A$1:$W$352,12,FALSE) = "---","---", VLOOKUP(D248,'[3]Pressure Ulcers'!$A$1:$W$352,12,FALSE)/100))</f>
        <v>8.1081100000000003E-2</v>
      </c>
      <c r="AE248" s="35">
        <f>IF(VLOOKUP(D248,'[3]Pressure Ulcers'!$A$1:$W$352,14,FALSE) = "*","*",IF(VLOOKUP(D248,'[3]Pressure Ulcers'!$A$1:$W$352,14,FALSE) = "---","---", VLOOKUP(D248,'[3]Pressure Ulcers'!$A$1:$W$352,14,FALSE)/100))</f>
        <v>0.12820510000000002</v>
      </c>
      <c r="AF248" s="35">
        <f>IF(VLOOKUP(D248,'[3]Pressure Ulcers'!$A$1:$W$352,16,FALSE) = "*","*",IF(VLOOKUP(D248,'[3]Pressure Ulcers'!$A$1:$W$352,16,FALSE) = "---","---", VLOOKUP(D248,'[3]Pressure Ulcers'!$A$1:$W$352,16,FALSE)/100))</f>
        <v>0.1315789</v>
      </c>
      <c r="AG248" s="35">
        <f t="shared" si="124"/>
        <v>9.7411399999999995E-2</v>
      </c>
      <c r="AH248" s="49" t="str">
        <f t="shared" si="125"/>
        <v>N</v>
      </c>
      <c r="AI248" s="35">
        <f>IF(VLOOKUP(D248,[3]Influenza!$A$1:$W$352,10,FALSE) = "*","*",IF(VLOOKUP(D248,[3]Influenza!$A$1:$W$352,10,FALSE) = "---","---", VLOOKUP(D248,[3]Influenza!$A$1:$W$352,10,FALSE)/100))</f>
        <v>1</v>
      </c>
      <c r="AJ248" s="35">
        <f>IF(VLOOKUP(D248,[3]Influenza!$A$1:$W$352,12,FALSE) = "*","*",IF(VLOOKUP(D248,[3]Influenza!$A$1:$W$352,12,FALSE) = "---","---", VLOOKUP(D248,[3]Influenza!$A$1:$W$352,12,FALSE)/100))</f>
        <v>1</v>
      </c>
      <c r="AK248" s="35">
        <f>IF(VLOOKUP(D248,[3]Influenza!$A$1:$W$352,14,FALSE) = "*","*",IF(VLOOKUP(D248,[3]Influenza!$A$1:$W$352,14,FALSE) = "---","---", VLOOKUP(D248,[3]Influenza!$A$1:$W$352,14,FALSE)/100))</f>
        <v>0.9818181800000001</v>
      </c>
      <c r="AL248" s="35">
        <f>IF(VLOOKUP(D248,[3]Influenza!$A$1:$W$352,16,FALSE) = "*","*",IF(VLOOKUP(D248,[3]Influenza!$A$1:$W$352,16,FALSE) = "---","---", VLOOKUP(D248,[3]Influenza!$A$1:$W$352,16,FALSE)/100))</f>
        <v>0.9818181800000001</v>
      </c>
      <c r="AM248" s="35">
        <f t="shared" si="126"/>
        <v>0.99090909000000016</v>
      </c>
      <c r="AN248" s="49" t="str">
        <f t="shared" si="127"/>
        <v>Y</v>
      </c>
      <c r="AO248" s="35">
        <f>IF(VLOOKUP(D248,'[3]hospitalizations per 1000'!$A$1:$Q$352,10,FALSE) = "*","*",IF(VLOOKUP(D248,'[3]hospitalizations per 1000'!$A$1:$Q$352,10,FALSE) = "---","---", VLOOKUP(D248,'[3]hospitalizations per 1000'!$A$1:$Q$352,10,FALSE)/100))</f>
        <v>3.2309549999999999E-2</v>
      </c>
      <c r="AP248" s="43" t="str">
        <f>IF(AO248="*","*",IF(AO248="---","---",IF(AO248&lt;AO$1,"Y","N")))</f>
        <v>N</v>
      </c>
      <c r="AQ248" s="50" t="s">
        <v>1570</v>
      </c>
      <c r="AR248" s="50">
        <v>0.93</v>
      </c>
      <c r="AS248" s="49" t="s">
        <v>1557</v>
      </c>
      <c r="AT248" s="97">
        <f t="shared" si="131"/>
        <v>5</v>
      </c>
    </row>
    <row r="249" spans="1:46" ht="28.8" x14ac:dyDescent="0.3">
      <c r="A249" s="19">
        <f t="shared" ref="A249:A280" si="132">ROW()-5</f>
        <v>244</v>
      </c>
      <c r="B249" s="52" t="s">
        <v>492</v>
      </c>
      <c r="C249" s="51"/>
      <c r="D249" s="56">
        <v>315365</v>
      </c>
      <c r="E249" s="59" t="s">
        <v>204</v>
      </c>
      <c r="F249" s="54" t="s">
        <v>1557</v>
      </c>
      <c r="G249" s="54" t="e">
        <f>IF(COUNTIF(#REF!,"SFF Candidate")&gt;=1,"Y",
IF(COUNTIF(#REF!,"SFF")&gt;=1,"Y","N"))</f>
        <v>#REF!</v>
      </c>
      <c r="H249" s="48" t="e">
        <f>IF(OR(#REF!=1,#REF!= 1,#REF!=
1,#REF!= 1,#REF!=
1,#REF!= 1,#REF!=
1,#REF!= 1,#REF!=
1,#REF!= 1,#REF!=
1,#REF!= 1),"Y","N")</f>
        <v>#REF!</v>
      </c>
      <c r="I249" s="48" t="s">
        <v>662</v>
      </c>
      <c r="J249" s="54" t="s">
        <v>1570</v>
      </c>
      <c r="K249" s="35">
        <f>IF(VLOOKUP(D249,'Physically Restrained'!$A$1:$W$352,10,FALSE) = "*","*",IF(VLOOKUP(D249,'Physically Restrained'!$A$1:$W$352,10,FALSE) = "---","---", VLOOKUP(D249,'Physically Restrained'!$A$1:$W$352,10,FALSE)/100))</f>
        <v>2.4691399999999999E-2</v>
      </c>
      <c r="L249" s="35">
        <f>IF(VLOOKUP(D249,'Physically Restrained'!$A$1:$W$352,12,FALSE) = "*","*",IF(VLOOKUP(D249,'Physically Restrained'!$A$1:$W$352,12,FALSE) = "---","---", VLOOKUP(D249,'Physically Restrained'!$A$1:$W$352,12,FALSE)/100))</f>
        <v>1.36986E-2</v>
      </c>
      <c r="M249" s="35">
        <f>IF(VLOOKUP(D249,'Physically Restrained'!$A$1:$W$352,14,FALSE) = "*","*",IF(VLOOKUP(D249,'Physically Restrained'!$A$1:$W$352,14,FALSE) = "---","---", VLOOKUP(D249,'Physically Restrained'!$A$1:$W$352,14,FALSE)/100))</f>
        <v>0</v>
      </c>
      <c r="N249" s="35">
        <f>IF(VLOOKUP(D249,'Physically Restrained'!$A$1:$W$352,16,FALSE) = "*","*",IF(VLOOKUP(D249,'Physically Restrained'!$A$1:$W$352,16,FALSE) = "---","---", VLOOKUP(D249,'Physically Restrained'!$A$1:$W$352,16,FALSE)/100))</f>
        <v>0</v>
      </c>
      <c r="O249" s="35">
        <f t="shared" ref="O249:O280" si="133">IF(COUNTIF(K249:N249,"---")&gt;=1,"---",IF(COUNTIF(K249:N249,"*")=4,"*",AVERAGE(K249:N249)))</f>
        <v>9.5975000000000001E-3</v>
      </c>
      <c r="P249" s="49" t="str">
        <f t="shared" ref="P249" si="134">IF(O249="*","*",IF(O249="---","---",IF(O249&lt;O$1,"Y","N")))</f>
        <v>N</v>
      </c>
      <c r="Q249" s="35">
        <f>IF(VLOOKUP(D249,'Falls with Major Injuries'!$A$1:$W$352,10,FALSE) = "*","*",IF(VLOOKUP(D249,'Falls with Major Injuries'!$A$1:$W$352,10,FALSE) = "---","---", VLOOKUP(D249,'Falls with Major Injuries'!$A$1:$W$352,10,FALSE)/100))</f>
        <v>2.4691399999999999E-2</v>
      </c>
      <c r="R249" s="35">
        <f>IF(VLOOKUP(D249,'Falls with Major Injuries'!$A$1:$W$352,12,FALSE) = "*","*",IF(VLOOKUP(D249,'Falls with Major Injuries'!$A$1:$W$352,12,FALSE) = "---","---", VLOOKUP(D249,'Falls with Major Injuries'!$A$1:$W$352,12,FALSE)/100))</f>
        <v>2.7397300000000003E-2</v>
      </c>
      <c r="S249" s="35">
        <f>IF(VLOOKUP(D249,'Falls with Major Injuries'!$A$1:$W$352,14,FALSE) = "*","*",IF(VLOOKUP(D249,'Falls with Major Injuries'!$A$1:$W$352,14,FALSE) = "---","---", VLOOKUP(D249,'Falls with Major Injuries'!$A$1:$W$352,14,FALSE)/100))</f>
        <v>2.3529399999999999E-2</v>
      </c>
      <c r="T249" s="35">
        <f>IF(VLOOKUP(D249,'Falls with Major Injuries'!$A$1:$W$352,16,FALSE) = "*","*",IF(VLOOKUP(D249,'Falls with Major Injuries'!$A$1:$W$352,16,FALSE) = "---","---", VLOOKUP(D249,'Falls with Major Injuries'!$A$1:$W$352,16,FALSE)/100))</f>
        <v>1.2987E-2</v>
      </c>
      <c r="U249" s="35">
        <f t="shared" ref="U249:U280" si="135">IF(COUNTIF(Q249:T249,"---")&gt;=1,"---",IF(COUNTIF(Q249:T249,"*")=4,"*",AVERAGE(Q249:T249)))</f>
        <v>2.2151274999999998E-2</v>
      </c>
      <c r="V249" s="49" t="str">
        <f t="shared" ref="V249" si="136">IF(U249="*","*",IF(U249="---","---",IF(U249&lt;U$1,"Y","N")))</f>
        <v>Y</v>
      </c>
      <c r="W249" s="35">
        <f>IF(VLOOKUP(D249,'Antipsychotic Meds'!$A$1:$W$352,10,FALSE) = "*","*",IF(VLOOKUP(D249,'Antipsychotic Meds'!$A$1:$W$352,10,FALSE) = "---","---", VLOOKUP(D249,'Antipsychotic Meds'!$A$1:$W$352,10,FALSE)/100))</f>
        <v>5.33333E-2</v>
      </c>
      <c r="X249" s="35">
        <f>IF(VLOOKUP(D249,'Antipsychotic Meds'!$A$1:$W$352,12,FALSE) = "*","*",IF(VLOOKUP(D249,'Antipsychotic Meds'!$A$1:$W$352,12,FALSE) = "---","---", VLOOKUP(D249,'Antipsychotic Meds'!$A$1:$W$352,12,FALSE)/100))</f>
        <v>4.41176E-2</v>
      </c>
      <c r="Y249" s="35">
        <f>IF(VLOOKUP(D249,'Antipsychotic Meds'!$A$1:$W$352,14,FALSE) = "*","*",IF(VLOOKUP(D249,'Antipsychotic Meds'!$A$1:$W$352,14,FALSE) = "---","---", VLOOKUP(D249,'Antipsychotic Meds'!$A$1:$W$352,14,FALSE)/100))</f>
        <v>1.2500000000000001E-2</v>
      </c>
      <c r="Z249" s="35">
        <f>IF(VLOOKUP(D249,'Antipsychotic Meds'!$A$1:$W$352,16,FALSE) = "*","*",IF(VLOOKUP(D249,'Antipsychotic Meds'!$A$1:$W$352,16,FALSE) = "---","---", VLOOKUP(D249,'Antipsychotic Meds'!$A$1:$W$352,16,FALSE)/100))</f>
        <v>1.36986E-2</v>
      </c>
      <c r="AA249" s="35">
        <f t="shared" ref="AA249:AA280" si="137">IF(COUNTIF(W249:Z249,"---")&gt;=1,"---",IF(COUNTIF(W249:Z249,"*")=4,"*",AVERAGE(W249:Z249)))</f>
        <v>3.0912375000000002E-2</v>
      </c>
      <c r="AB249" s="49" t="str">
        <f t="shared" ref="AB249" si="138">IF(AA249="*","*",IF(AA249="---","---",IF(AA249&lt;AA$1,"Y","N")))</f>
        <v>Y</v>
      </c>
      <c r="AC249" s="35">
        <f>IF(VLOOKUP(D249,'Pressure Ulcers'!$A$1:$W$352,10,FALSE) = "*","*",IF(VLOOKUP(D249,'Pressure Ulcers'!$A$1:$W$352,10,FALSE) = "---","---", VLOOKUP(D249,'Pressure Ulcers'!$A$1:$W$352,10,FALSE)/100))</f>
        <v>5.4545500000000004E-2</v>
      </c>
      <c r="AD249" s="35">
        <f>IF(VLOOKUP(D249,'Pressure Ulcers'!$A$1:$W$352,12,FALSE) = "*","*",IF(VLOOKUP(D249,'Pressure Ulcers'!$A$1:$W$352,12,FALSE) = "---","---", VLOOKUP(D249,'Pressure Ulcers'!$A$1:$W$352,12,FALSE)/100))</f>
        <v>0</v>
      </c>
      <c r="AE249" s="35">
        <f>IF(VLOOKUP(D249,'Pressure Ulcers'!$A$1:$W$352,14,FALSE) = "*","*",IF(VLOOKUP(D249,'Pressure Ulcers'!$A$1:$W$352,14,FALSE) = "---","---", VLOOKUP(D249,'Pressure Ulcers'!$A$1:$W$352,14,FALSE)/100))</f>
        <v>1.66667E-2</v>
      </c>
      <c r="AF249" s="35">
        <f>IF(VLOOKUP(D249,'Pressure Ulcers'!$A$1:$W$352,16,FALSE) = "*","*",IF(VLOOKUP(D249,'Pressure Ulcers'!$A$1:$W$352,16,FALSE) = "---","---", VLOOKUP(D249,'Pressure Ulcers'!$A$1:$W$352,16,FALSE)/100))</f>
        <v>1.8181799999999998E-2</v>
      </c>
      <c r="AG249" s="35">
        <f t="shared" ref="AG249:AG280" si="139">IF(COUNTIF(AC249:AF249,"---")&gt;=1,"---",IF(COUNTIF(AC249:AF249,"*")=4,"*",AVERAGE(AC249:AF249)))</f>
        <v>2.23485E-2</v>
      </c>
      <c r="AH249" s="49" t="str">
        <f t="shared" ref="AH249" si="140">IF(AG249="*","*",IF(AG249="---","---",IF(AG249&lt;AG$1,"Y","N")))</f>
        <v>Y</v>
      </c>
      <c r="AI249" s="35">
        <f>IF(VLOOKUP(D249,Influenza!$A$1:$W$352,10,FALSE) = "*","*",IF(VLOOKUP(D249,Influenza!$A$1:$W$352,10,FALSE) = "---","---", VLOOKUP(D249,Influenza!$A$1:$W$352,10,FALSE)/100))</f>
        <v>1</v>
      </c>
      <c r="AJ249" s="35">
        <f>IF(VLOOKUP(D249,Influenza!$A$1:$W$352,12,FALSE) = "*","*",IF(VLOOKUP(D249,Influenza!$A$1:$W$352,12,FALSE) = "---","---", VLOOKUP(D249,Influenza!$A$1:$W$352,12,FALSE)/100))</f>
        <v>1</v>
      </c>
      <c r="AK249" s="35">
        <f>IF(VLOOKUP(D249,Influenza!$A$1:$W$352,14,FALSE) = "*","*",IF(VLOOKUP(D249,Influenza!$A$1:$W$352,14,FALSE) = "---","---", VLOOKUP(D249,Influenza!$A$1:$W$352,14,FALSE)/100))</f>
        <v>1</v>
      </c>
      <c r="AL249" s="35">
        <f>IF(VLOOKUP(D249,Influenza!$A$1:$W$352,16,FALSE) = "*","*",IF(VLOOKUP(D249,Influenza!$A$1:$W$352,16,FALSE) = "---","---", VLOOKUP(D249,Influenza!$A$1:$W$352,16,FALSE)/100))</f>
        <v>1</v>
      </c>
      <c r="AM249" s="35">
        <f t="shared" ref="AM249:AM280" si="141">IF(COUNTIF(AI249:AL249,"---")&gt;=1,"---",IF(COUNTIF(AI249:AL249,"*")=4,"*",AVERAGE(AI249:AL249)))</f>
        <v>1</v>
      </c>
      <c r="AN249" s="49" t="str">
        <f t="shared" ref="AN249" si="142">IF(AM249="*","*",IF(AM249="---","---",IF(AM249&gt;AM$1,"Y","N")))</f>
        <v>Y</v>
      </c>
      <c r="AO249" s="35">
        <f>IF(VLOOKUP(D249,'hospitalizations per 1000'!$A$1:$Q$352,10,FALSE) = "*","*",IF(VLOOKUP(D249,'hospitalizations per 1000'!$A$1:$Q$352,10,FALSE) = "---","---", VLOOKUP(D249,'hospitalizations per 1000'!$A$1:$Q$352,10,FALSE)/100))</f>
        <v>2.4230550000000003E-2</v>
      </c>
      <c r="AP249" s="43" t="str">
        <f>IF(AO249="*","*",IF(AO249="---","---",IF(AO249&lt;AO$1,"Y","N")))</f>
        <v>N</v>
      </c>
      <c r="AQ249" s="50" t="s">
        <v>1570</v>
      </c>
      <c r="AR249" s="50">
        <v>0.77499999999999991</v>
      </c>
      <c r="AS249" s="49" t="str">
        <f>IF(AR249="NS","NS",IF(AR249&gt;AR$1,"Y","N"))</f>
        <v>Y</v>
      </c>
      <c r="AT249" s="97">
        <f t="shared" si="131"/>
        <v>5</v>
      </c>
    </row>
    <row r="250" spans="1:46" x14ac:dyDescent="0.3">
      <c r="A250" s="19">
        <f t="shared" si="132"/>
        <v>245</v>
      </c>
      <c r="B250" s="52" t="s">
        <v>493</v>
      </c>
      <c r="C250" s="51"/>
      <c r="D250" s="56">
        <v>315501</v>
      </c>
      <c r="E250" s="59" t="s">
        <v>205</v>
      </c>
      <c r="F250" s="54" t="s">
        <v>1557</v>
      </c>
      <c r="G250" s="54" t="e">
        <f>IF(COUNTIF(#REF!,"SFF Candidate")&gt;=1,"Y",
IF(COUNTIF(#REF!,"SFF")&gt;=1,"Y","N"))</f>
        <v>#REF!</v>
      </c>
      <c r="H250" s="48" t="e">
        <f>IF(OR(#REF!=1,#REF!= 1,#REF!=
1,#REF!= 1,#REF!=
1,#REF!= 1,#REF!=
1,#REF!= 1,#REF!=
1,#REF!= 1,#REF!=
1,#REF!= 1),"Y","N")</f>
        <v>#REF!</v>
      </c>
      <c r="I250" s="48" t="s">
        <v>662</v>
      </c>
      <c r="J250" s="54" t="s">
        <v>1570</v>
      </c>
      <c r="K250" s="35" t="str">
        <f>IF(VLOOKUP(D250,'Physically Restrained'!$A$1:$W$352,10,FALSE) = "*","*",IF(VLOOKUP(D250,'Physically Restrained'!$A$1:$W$352,10,FALSE) = "---","---", VLOOKUP(D250,'Physically Restrained'!$A$1:$W$352,10,FALSE)/100))</f>
        <v>*</v>
      </c>
      <c r="L250" s="35" t="str">
        <f>IF(VLOOKUP(D250,'Physically Restrained'!$A$1:$W$352,12,FALSE) = "*","*",IF(VLOOKUP(D250,'Physically Restrained'!$A$1:$W$352,12,FALSE) = "---","---", VLOOKUP(D250,'Physically Restrained'!$A$1:$W$352,12,FALSE)/100))</f>
        <v>*</v>
      </c>
      <c r="M250" s="35" t="str">
        <f>IF(VLOOKUP(D250,'Physically Restrained'!$A$1:$W$352,14,FALSE) = "*","*",IF(VLOOKUP(D250,'Physically Restrained'!$A$1:$W$352,14,FALSE) = "---","---", VLOOKUP(D250,'Physically Restrained'!$A$1:$W$352,14,FALSE)/100))</f>
        <v>*</v>
      </c>
      <c r="N250" s="35" t="str">
        <f>IF(VLOOKUP(D250,'Physically Restrained'!$A$1:$W$352,16,FALSE) = "*","*",IF(VLOOKUP(D250,'Physically Restrained'!$A$1:$W$352,16,FALSE) = "---","---", VLOOKUP(D250,'Physically Restrained'!$A$1:$W$352,16,FALSE)/100))</f>
        <v>*</v>
      </c>
      <c r="O250" s="35" t="str">
        <f t="shared" si="133"/>
        <v>*</v>
      </c>
      <c r="P250" s="49" t="s">
        <v>662</v>
      </c>
      <c r="Q250" s="35" t="str">
        <f>IF(VLOOKUP(D250,'Falls with Major Injuries'!$A$1:$W$352,10,FALSE) = "*","*",IF(VLOOKUP(D250,'Falls with Major Injuries'!$A$1:$W$352,10,FALSE) = "---","---", VLOOKUP(D250,'Falls with Major Injuries'!$A$1:$W$352,10,FALSE)/100))</f>
        <v>*</v>
      </c>
      <c r="R250" s="35" t="str">
        <f>IF(VLOOKUP(D250,'Falls with Major Injuries'!$A$1:$W$352,12,FALSE) = "*","*",IF(VLOOKUP(D250,'Falls with Major Injuries'!$A$1:$W$352,12,FALSE) = "---","---", VLOOKUP(D250,'Falls with Major Injuries'!$A$1:$W$352,12,FALSE)/100))</f>
        <v>*</v>
      </c>
      <c r="S250" s="35" t="str">
        <f>IF(VLOOKUP(D250,'Falls with Major Injuries'!$A$1:$W$352,14,FALSE) = "*","*",IF(VLOOKUP(D250,'Falls with Major Injuries'!$A$1:$W$352,14,FALSE) = "---","---", VLOOKUP(D250,'Falls with Major Injuries'!$A$1:$W$352,14,FALSE)/100))</f>
        <v>*</v>
      </c>
      <c r="T250" s="35" t="str">
        <f>IF(VLOOKUP(D250,'Falls with Major Injuries'!$A$1:$W$352,16,FALSE) = "*","*",IF(VLOOKUP(D250,'Falls with Major Injuries'!$A$1:$W$352,16,FALSE) = "---","---", VLOOKUP(D250,'Falls with Major Injuries'!$A$1:$W$352,16,FALSE)/100))</f>
        <v>*</v>
      </c>
      <c r="U250" s="35" t="str">
        <f t="shared" si="135"/>
        <v>*</v>
      </c>
      <c r="V250" s="49" t="s">
        <v>662</v>
      </c>
      <c r="W250" s="35" t="str">
        <f>IF(VLOOKUP(D250,'Antipsychotic Meds'!$A$1:$W$352,10,FALSE) = "*","*",IF(VLOOKUP(D250,'Antipsychotic Meds'!$A$1:$W$352,10,FALSE) = "---","---", VLOOKUP(D250,'Antipsychotic Meds'!$A$1:$W$352,10,FALSE)/100))</f>
        <v>*</v>
      </c>
      <c r="X250" s="35" t="str">
        <f>IF(VLOOKUP(D250,'Antipsychotic Meds'!$A$1:$W$352,12,FALSE) = "*","*",IF(VLOOKUP(D250,'Antipsychotic Meds'!$A$1:$W$352,12,FALSE) = "---","---", VLOOKUP(D250,'Antipsychotic Meds'!$A$1:$W$352,12,FALSE)/100))</f>
        <v>*</v>
      </c>
      <c r="Y250" s="35" t="str">
        <f>IF(VLOOKUP(D250,'Antipsychotic Meds'!$A$1:$W$352,14,FALSE) = "*","*",IF(VLOOKUP(D250,'Antipsychotic Meds'!$A$1:$W$352,14,FALSE) = "---","---", VLOOKUP(D250,'Antipsychotic Meds'!$A$1:$W$352,14,FALSE)/100))</f>
        <v>*</v>
      </c>
      <c r="Z250" s="35" t="str">
        <f>IF(VLOOKUP(D250,'Antipsychotic Meds'!$A$1:$W$352,16,FALSE) = "*","*",IF(VLOOKUP(D250,'Antipsychotic Meds'!$A$1:$W$352,16,FALSE) = "---","---", VLOOKUP(D250,'Antipsychotic Meds'!$A$1:$W$352,16,FALSE)/100))</f>
        <v>*</v>
      </c>
      <c r="AA250" s="35" t="str">
        <f t="shared" si="137"/>
        <v>*</v>
      </c>
      <c r="AB250" s="49" t="s">
        <v>662</v>
      </c>
      <c r="AC250" s="35" t="str">
        <f>IF(VLOOKUP(D250,'Pressure Ulcers'!$A$1:$W$352,10,FALSE) = "*","*",IF(VLOOKUP(D250,'Pressure Ulcers'!$A$1:$W$352,10,FALSE) = "---","---", VLOOKUP(D250,'Pressure Ulcers'!$A$1:$W$352,10,FALSE)/100))</f>
        <v>*</v>
      </c>
      <c r="AD250" s="35" t="str">
        <f>IF(VLOOKUP(D250,'Pressure Ulcers'!$A$1:$W$352,12,FALSE) = "*","*",IF(VLOOKUP(D250,'Pressure Ulcers'!$A$1:$W$352,12,FALSE) = "---","---", VLOOKUP(D250,'Pressure Ulcers'!$A$1:$W$352,12,FALSE)/100))</f>
        <v>*</v>
      </c>
      <c r="AE250" s="35" t="str">
        <f>IF(VLOOKUP(D250,'Pressure Ulcers'!$A$1:$W$352,14,FALSE) = "*","*",IF(VLOOKUP(D250,'Pressure Ulcers'!$A$1:$W$352,14,FALSE) = "---","---", VLOOKUP(D250,'Pressure Ulcers'!$A$1:$W$352,14,FALSE)/100))</f>
        <v>*</v>
      </c>
      <c r="AF250" s="35" t="str">
        <f>IF(VLOOKUP(D250,'Pressure Ulcers'!$A$1:$W$352,16,FALSE) = "*","*",IF(VLOOKUP(D250,'Pressure Ulcers'!$A$1:$W$352,16,FALSE) = "---","---", VLOOKUP(D250,'Pressure Ulcers'!$A$1:$W$352,16,FALSE)/100))</f>
        <v>*</v>
      </c>
      <c r="AG250" s="35" t="str">
        <f t="shared" si="139"/>
        <v>*</v>
      </c>
      <c r="AH250" s="49" t="s">
        <v>662</v>
      </c>
      <c r="AI250" s="35" t="str">
        <f>IF(VLOOKUP(D250,Influenza!$A$1:$W$352,10,FALSE) = "*","*",IF(VLOOKUP(D250,Influenza!$A$1:$W$352,10,FALSE) = "---","---", VLOOKUP(D250,Influenza!$A$1:$W$352,10,FALSE)/100))</f>
        <v>*</v>
      </c>
      <c r="AJ250" s="35" t="str">
        <f>IF(VLOOKUP(D250,Influenza!$A$1:$W$352,12,FALSE) = "*","*",IF(VLOOKUP(D250,Influenza!$A$1:$W$352,12,FALSE) = "---","---", VLOOKUP(D250,Influenza!$A$1:$W$352,12,FALSE)/100))</f>
        <v>*</v>
      </c>
      <c r="AK250" s="35" t="str">
        <f>IF(VLOOKUP(D250,Influenza!$A$1:$W$352,14,FALSE) = "*","*",IF(VLOOKUP(D250,Influenza!$A$1:$W$352,14,FALSE) = "---","---", VLOOKUP(D250,Influenza!$A$1:$W$352,14,FALSE)/100))</f>
        <v>*</v>
      </c>
      <c r="AL250" s="35" t="str">
        <f>IF(VLOOKUP(D250,Influenza!$A$1:$W$352,16,FALSE) = "*","*",IF(VLOOKUP(D250,Influenza!$A$1:$W$352,16,FALSE) = "---","---", VLOOKUP(D250,Influenza!$A$1:$W$352,16,FALSE)/100))</f>
        <v>*</v>
      </c>
      <c r="AM250" s="35" t="str">
        <f t="shared" si="141"/>
        <v>*</v>
      </c>
      <c r="AN250" s="49" t="s">
        <v>662</v>
      </c>
      <c r="AO250" s="35" t="str">
        <f>IF(VLOOKUP(D250,'hospitalizations per 1000'!$A$1:$Q$352,10,FALSE) = "*","*",IF(VLOOKUP(D250,'hospitalizations per 1000'!$A$1:$Q$352,10,FALSE) = "---","---", VLOOKUP(D250,'hospitalizations per 1000'!$A$1:$Q$352,10,FALSE)/100))</f>
        <v>---</v>
      </c>
      <c r="AP250" s="43" t="s">
        <v>662</v>
      </c>
      <c r="AQ250" s="50" t="s">
        <v>1571</v>
      </c>
      <c r="AR250" s="50" t="s">
        <v>1573</v>
      </c>
      <c r="AS250" s="49" t="s">
        <v>662</v>
      </c>
      <c r="AT250" s="97">
        <f t="shared" si="131"/>
        <v>0</v>
      </c>
    </row>
    <row r="251" spans="1:46" x14ac:dyDescent="0.3">
      <c r="A251" s="19">
        <f t="shared" si="132"/>
        <v>246</v>
      </c>
      <c r="B251" s="52" t="s">
        <v>494</v>
      </c>
      <c r="C251" s="51"/>
      <c r="D251" s="56">
        <v>315057</v>
      </c>
      <c r="E251" s="59" t="s">
        <v>495</v>
      </c>
      <c r="F251" s="54" t="s">
        <v>1557</v>
      </c>
      <c r="G251" s="54" t="e">
        <f>IF(COUNTIF(#REF!,"SFF Candidate")&gt;=1,"Y",
IF(COUNTIF(#REF!,"SFF")&gt;=1,"Y","N"))</f>
        <v>#REF!</v>
      </c>
      <c r="H251" s="48" t="e">
        <f>IF(OR(#REF!=1,#REF!= 1,#REF!=
1,#REF!= 1,#REF!=
1,#REF!= 1,#REF!=
1,#REF!= 1,#REF!=
1,#REF!= 1,#REF!=
1,#REF!= 1),"Y","N")</f>
        <v>#REF!</v>
      </c>
      <c r="I251" s="48" t="s">
        <v>662</v>
      </c>
      <c r="J251" s="54" t="s">
        <v>1570</v>
      </c>
      <c r="K251" s="35">
        <f>IF(VLOOKUP(D251,'Physically Restrained'!$A$1:$W$352,10,FALSE) = "*","*",IF(VLOOKUP(D251,'Physically Restrained'!$A$1:$W$352,10,FALSE) = "---","---", VLOOKUP(D251,'Physically Restrained'!$A$1:$W$352,10,FALSE)/100))</f>
        <v>0</v>
      </c>
      <c r="L251" s="35">
        <f>IF(VLOOKUP(D251,'Physically Restrained'!$A$1:$W$352,12,FALSE) = "*","*",IF(VLOOKUP(D251,'Physically Restrained'!$A$1:$W$352,12,FALSE) = "---","---", VLOOKUP(D251,'Physically Restrained'!$A$1:$W$352,12,FALSE)/100))</f>
        <v>0</v>
      </c>
      <c r="M251" s="35">
        <f>IF(VLOOKUP(D251,'Physically Restrained'!$A$1:$W$352,14,FALSE) = "*","*",IF(VLOOKUP(D251,'Physically Restrained'!$A$1:$W$352,14,FALSE) = "---","---", VLOOKUP(D251,'Physically Restrained'!$A$1:$W$352,14,FALSE)/100))</f>
        <v>0</v>
      </c>
      <c r="N251" s="35">
        <f>IF(VLOOKUP(D251,'Physically Restrained'!$A$1:$W$352,16,FALSE) = "*","*",IF(VLOOKUP(D251,'Physically Restrained'!$A$1:$W$352,16,FALSE) = "---","---", VLOOKUP(D251,'Physically Restrained'!$A$1:$W$352,16,FALSE)/100))</f>
        <v>0</v>
      </c>
      <c r="O251" s="35">
        <f t="shared" si="133"/>
        <v>0</v>
      </c>
      <c r="P251" s="49" t="str">
        <f t="shared" ref="P251:P295" si="143">IF(O251="*","*",IF(O251="---","---",IF(O251&lt;O$1,"Y","N")))</f>
        <v>Y</v>
      </c>
      <c r="Q251" s="35">
        <f>IF(VLOOKUP(D251,'Falls with Major Injuries'!$A$1:$W$352,10,FALSE) = "*","*",IF(VLOOKUP(D251,'Falls with Major Injuries'!$A$1:$W$352,10,FALSE) = "---","---", VLOOKUP(D251,'Falls with Major Injuries'!$A$1:$W$352,10,FALSE)/100))</f>
        <v>1.72414E-2</v>
      </c>
      <c r="R251" s="35">
        <f>IF(VLOOKUP(D251,'Falls with Major Injuries'!$A$1:$W$352,12,FALSE) = "*","*",IF(VLOOKUP(D251,'Falls with Major Injuries'!$A$1:$W$352,12,FALSE) = "---","---", VLOOKUP(D251,'Falls with Major Injuries'!$A$1:$W$352,12,FALSE)/100))</f>
        <v>1.7543899999999998E-2</v>
      </c>
      <c r="S251" s="35">
        <f>IF(VLOOKUP(D251,'Falls with Major Injuries'!$A$1:$W$352,14,FALSE) = "*","*",IF(VLOOKUP(D251,'Falls with Major Injuries'!$A$1:$W$352,14,FALSE) = "---","---", VLOOKUP(D251,'Falls with Major Injuries'!$A$1:$W$352,14,FALSE)/100))</f>
        <v>1.66667E-2</v>
      </c>
      <c r="T251" s="35">
        <f>IF(VLOOKUP(D251,'Falls with Major Injuries'!$A$1:$W$352,16,FALSE) = "*","*",IF(VLOOKUP(D251,'Falls with Major Injuries'!$A$1:$W$352,16,FALSE) = "---","---", VLOOKUP(D251,'Falls with Major Injuries'!$A$1:$W$352,16,FALSE)/100))</f>
        <v>3.4482800000000001E-2</v>
      </c>
      <c r="U251" s="35">
        <f t="shared" si="135"/>
        <v>2.1483700000000001E-2</v>
      </c>
      <c r="V251" s="49" t="str">
        <f t="shared" ref="V251:V295" si="144">IF(U251="*","*",IF(U251="---","---",IF(U251&lt;U$1,"Y","N")))</f>
        <v>Y</v>
      </c>
      <c r="W251" s="35">
        <f>IF(VLOOKUP(D251,'Antipsychotic Meds'!$A$1:$W$352,10,FALSE) = "*","*",IF(VLOOKUP(D251,'Antipsychotic Meds'!$A$1:$W$352,10,FALSE) = "---","---", VLOOKUP(D251,'Antipsychotic Meds'!$A$1:$W$352,10,FALSE)/100))</f>
        <v>0.25925930000000003</v>
      </c>
      <c r="X251" s="35">
        <f>IF(VLOOKUP(D251,'Antipsychotic Meds'!$A$1:$W$352,12,FALSE) = "*","*",IF(VLOOKUP(D251,'Antipsychotic Meds'!$A$1:$W$352,12,FALSE) = "---","---", VLOOKUP(D251,'Antipsychotic Meds'!$A$1:$W$352,12,FALSE)/100))</f>
        <v>0.30188680000000001</v>
      </c>
      <c r="Y251" s="35">
        <f>IF(VLOOKUP(D251,'Antipsychotic Meds'!$A$1:$W$352,14,FALSE) = "*","*",IF(VLOOKUP(D251,'Antipsychotic Meds'!$A$1:$W$352,14,FALSE) = "---","---", VLOOKUP(D251,'Antipsychotic Meds'!$A$1:$W$352,14,FALSE)/100))</f>
        <v>0.2631579</v>
      </c>
      <c r="Z251" s="35">
        <f>IF(VLOOKUP(D251,'Antipsychotic Meds'!$A$1:$W$352,16,FALSE) = "*","*",IF(VLOOKUP(D251,'Antipsychotic Meds'!$A$1:$W$352,16,FALSE) = "---","---", VLOOKUP(D251,'Antipsychotic Meds'!$A$1:$W$352,16,FALSE)/100))</f>
        <v>0.25</v>
      </c>
      <c r="AA251" s="35">
        <f t="shared" si="137"/>
        <v>0.26857599999999998</v>
      </c>
      <c r="AB251" s="49" t="str">
        <f t="shared" ref="AB251:AB295" si="145">IF(AA251="*","*",IF(AA251="---","---",IF(AA251&lt;AA$1,"Y","N")))</f>
        <v>N</v>
      </c>
      <c r="AC251" s="35">
        <f>IF(VLOOKUP(D251,'Pressure Ulcers'!$A$1:$W$352,10,FALSE) = "*","*",IF(VLOOKUP(D251,'Pressure Ulcers'!$A$1:$W$352,10,FALSE) = "---","---", VLOOKUP(D251,'Pressure Ulcers'!$A$1:$W$352,10,FALSE)/100))</f>
        <v>0.10869569999999999</v>
      </c>
      <c r="AD251" s="35">
        <f>IF(VLOOKUP(D251,'Pressure Ulcers'!$A$1:$W$352,12,FALSE) = "*","*",IF(VLOOKUP(D251,'Pressure Ulcers'!$A$1:$W$352,12,FALSE) = "---","---", VLOOKUP(D251,'Pressure Ulcers'!$A$1:$W$352,12,FALSE)/100))</f>
        <v>0.14000000000000001</v>
      </c>
      <c r="AE251" s="35">
        <f>IF(VLOOKUP(D251,'Pressure Ulcers'!$A$1:$W$352,14,FALSE) = "*","*",IF(VLOOKUP(D251,'Pressure Ulcers'!$A$1:$W$352,14,FALSE) = "---","---", VLOOKUP(D251,'Pressure Ulcers'!$A$1:$W$352,14,FALSE)/100))</f>
        <v>0.12244899999999999</v>
      </c>
      <c r="AF251" s="35">
        <f>IF(VLOOKUP(D251,'Pressure Ulcers'!$A$1:$W$352,16,FALSE) = "*","*",IF(VLOOKUP(D251,'Pressure Ulcers'!$A$1:$W$352,16,FALSE) = "---","---", VLOOKUP(D251,'Pressure Ulcers'!$A$1:$W$352,16,FALSE)/100))</f>
        <v>8.3333299999999999E-2</v>
      </c>
      <c r="AG251" s="35">
        <f t="shared" si="139"/>
        <v>0.1136195</v>
      </c>
      <c r="AH251" s="49" t="str">
        <f t="shared" ref="AH251:AH260" si="146">IF(AG251="*","*",IF(AG251="---","---",IF(AG251&lt;AG$1,"Y","N")))</f>
        <v>N</v>
      </c>
      <c r="AI251" s="35">
        <f>IF(VLOOKUP(D251,Influenza!$A$1:$W$352,10,FALSE) = "*","*",IF(VLOOKUP(D251,Influenza!$A$1:$W$352,10,FALSE) = "---","---", VLOOKUP(D251,Influenza!$A$1:$W$352,10,FALSE)/100))</f>
        <v>0.9375</v>
      </c>
      <c r="AJ251" s="35">
        <f>IF(VLOOKUP(D251,Influenza!$A$1:$W$352,12,FALSE) = "*","*",IF(VLOOKUP(D251,Influenza!$A$1:$W$352,12,FALSE) = "---","---", VLOOKUP(D251,Influenza!$A$1:$W$352,12,FALSE)/100))</f>
        <v>0.9375</v>
      </c>
      <c r="AK251" s="35">
        <f>IF(VLOOKUP(D251,Influenza!$A$1:$W$352,14,FALSE) = "*","*",IF(VLOOKUP(D251,Influenza!$A$1:$W$352,14,FALSE) = "---","---", VLOOKUP(D251,Influenza!$A$1:$W$352,14,FALSE)/100))</f>
        <v>0.98461538000000004</v>
      </c>
      <c r="AL251" s="35">
        <f>IF(VLOOKUP(D251,Influenza!$A$1:$W$352,16,FALSE) = "*","*",IF(VLOOKUP(D251,Influenza!$A$1:$W$352,16,FALSE) = "---","---", VLOOKUP(D251,Influenza!$A$1:$W$352,16,FALSE)/100))</f>
        <v>0.98461538000000004</v>
      </c>
      <c r="AM251" s="35">
        <f t="shared" si="141"/>
        <v>0.96105769000000008</v>
      </c>
      <c r="AN251" s="49" t="str">
        <f t="shared" ref="AN251:AN295" si="147">IF(AM251="*","*",IF(AM251="---","---",IF(AM251&gt;AM$1,"Y","N")))</f>
        <v>N</v>
      </c>
      <c r="AO251" s="35">
        <f>IF(VLOOKUP(D251,'hospitalizations per 1000'!$A$1:$Q$352,10,FALSE) = "*","*",IF(VLOOKUP(D251,'hospitalizations per 1000'!$A$1:$Q$352,10,FALSE) = "---","---", VLOOKUP(D251,'hospitalizations per 1000'!$A$1:$Q$352,10,FALSE)/100))</f>
        <v>1.0070840000000001E-2</v>
      </c>
      <c r="AP251" s="43" t="str">
        <f t="shared" ref="AP251:AP260" si="148">IF(AO251="*","*",IF(AO251="---","---",IF(AO251&lt;AO$1,"Y","N")))</f>
        <v>Y</v>
      </c>
      <c r="AQ251" s="50" t="s">
        <v>1571</v>
      </c>
      <c r="AR251" s="50" t="s">
        <v>1573</v>
      </c>
      <c r="AS251" s="49" t="s">
        <v>662</v>
      </c>
      <c r="AT251" s="97">
        <f t="shared" si="131"/>
        <v>3</v>
      </c>
    </row>
    <row r="252" spans="1:46" x14ac:dyDescent="0.3">
      <c r="A252" s="19">
        <f t="shared" si="132"/>
        <v>247</v>
      </c>
      <c r="B252" s="52" t="s">
        <v>496</v>
      </c>
      <c r="C252" s="51"/>
      <c r="D252" s="56">
        <v>315001</v>
      </c>
      <c r="E252" s="59" t="s">
        <v>97</v>
      </c>
      <c r="F252" s="54" t="s">
        <v>1557</v>
      </c>
      <c r="G252" s="54" t="e">
        <f>IF(COUNTIF(#REF!,"SFF Candidate")&gt;=1,"Y",
IF(COUNTIF(#REF!,"SFF")&gt;=1,"Y","N"))</f>
        <v>#REF!</v>
      </c>
      <c r="H252" s="48" t="e">
        <f>IF(OR(#REF!=1,#REF!= 1,#REF!=
1,#REF!= 1,#REF!=
1,#REF!= 1,#REF!=
1,#REF!= 1,#REF!=
1,#REF!= 1,#REF!=
1,#REF!= 1),"Y","N")</f>
        <v>#REF!</v>
      </c>
      <c r="I252" s="48" t="s">
        <v>662</v>
      </c>
      <c r="J252" s="54" t="s">
        <v>1570</v>
      </c>
      <c r="K252" s="35">
        <f>IF(VLOOKUP(D252,'Physically Restrained'!$A$1:$W$352,10,FALSE) = "*","*",IF(VLOOKUP(D252,'Physically Restrained'!$A$1:$W$352,10,FALSE) = "---","---", VLOOKUP(D252,'Physically Restrained'!$A$1:$W$352,10,FALSE)/100))</f>
        <v>0</v>
      </c>
      <c r="L252" s="35">
        <f>IF(VLOOKUP(D252,'Physically Restrained'!$A$1:$W$352,12,FALSE) = "*","*",IF(VLOOKUP(D252,'Physically Restrained'!$A$1:$W$352,12,FALSE) = "---","---", VLOOKUP(D252,'Physically Restrained'!$A$1:$W$352,12,FALSE)/100))</f>
        <v>0</v>
      </c>
      <c r="M252" s="35">
        <f>IF(VLOOKUP(D252,'Physically Restrained'!$A$1:$W$352,14,FALSE) = "*","*",IF(VLOOKUP(D252,'Physically Restrained'!$A$1:$W$352,14,FALSE) = "---","---", VLOOKUP(D252,'Physically Restrained'!$A$1:$W$352,14,FALSE)/100))</f>
        <v>0</v>
      </c>
      <c r="N252" s="35">
        <f>IF(VLOOKUP(D252,'Physically Restrained'!$A$1:$W$352,16,FALSE) = "*","*",IF(VLOOKUP(D252,'Physically Restrained'!$A$1:$W$352,16,FALSE) = "---","---", VLOOKUP(D252,'Physically Restrained'!$A$1:$W$352,16,FALSE)/100))</f>
        <v>0</v>
      </c>
      <c r="O252" s="35">
        <f t="shared" si="133"/>
        <v>0</v>
      </c>
      <c r="P252" s="49" t="str">
        <f t="shared" si="143"/>
        <v>Y</v>
      </c>
      <c r="Q252" s="35">
        <f>IF(VLOOKUP(D252,'Falls with Major Injuries'!$A$1:$W$352,10,FALSE) = "*","*",IF(VLOOKUP(D252,'Falls with Major Injuries'!$A$1:$W$352,10,FALSE) = "---","---", VLOOKUP(D252,'Falls with Major Injuries'!$A$1:$W$352,10,FALSE)/100))</f>
        <v>2.0833300000000003E-2</v>
      </c>
      <c r="R252" s="35">
        <f>IF(VLOOKUP(D252,'Falls with Major Injuries'!$A$1:$W$352,12,FALSE) = "*","*",IF(VLOOKUP(D252,'Falls with Major Injuries'!$A$1:$W$352,12,FALSE) = "---","---", VLOOKUP(D252,'Falls with Major Injuries'!$A$1:$W$352,12,FALSE)/100))</f>
        <v>1.9047600000000001E-2</v>
      </c>
      <c r="S252" s="35">
        <f>IF(VLOOKUP(D252,'Falls with Major Injuries'!$A$1:$W$352,14,FALSE) = "*","*",IF(VLOOKUP(D252,'Falls with Major Injuries'!$A$1:$W$352,14,FALSE) = "---","---", VLOOKUP(D252,'Falls with Major Injuries'!$A$1:$W$352,14,FALSE)/100))</f>
        <v>9.9010000000000001E-3</v>
      </c>
      <c r="T252" s="35">
        <f>IF(VLOOKUP(D252,'Falls with Major Injuries'!$A$1:$W$352,16,FALSE) = "*","*",IF(VLOOKUP(D252,'Falls with Major Injuries'!$A$1:$W$352,16,FALSE) = "---","---", VLOOKUP(D252,'Falls with Major Injuries'!$A$1:$W$352,16,FALSE)/100))</f>
        <v>2.0618599999999997E-2</v>
      </c>
      <c r="U252" s="35">
        <f t="shared" si="135"/>
        <v>1.7600125000000001E-2</v>
      </c>
      <c r="V252" s="49" t="str">
        <f t="shared" si="144"/>
        <v>Y</v>
      </c>
      <c r="W252" s="35">
        <f>IF(VLOOKUP(D252,'Antipsychotic Meds'!$A$1:$W$352,10,FALSE) = "*","*",IF(VLOOKUP(D252,'Antipsychotic Meds'!$A$1:$W$352,10,FALSE) = "---","---", VLOOKUP(D252,'Antipsychotic Meds'!$A$1:$W$352,10,FALSE)/100))</f>
        <v>0.14285709999999999</v>
      </c>
      <c r="X252" s="35">
        <f>IF(VLOOKUP(D252,'Antipsychotic Meds'!$A$1:$W$352,12,FALSE) = "*","*",IF(VLOOKUP(D252,'Antipsychotic Meds'!$A$1:$W$352,12,FALSE) = "---","---", VLOOKUP(D252,'Antipsychotic Meds'!$A$1:$W$352,12,FALSE)/100))</f>
        <v>0.15</v>
      </c>
      <c r="Y252" s="35">
        <f>IF(VLOOKUP(D252,'Antipsychotic Meds'!$A$1:$W$352,14,FALSE) = "*","*",IF(VLOOKUP(D252,'Antipsychotic Meds'!$A$1:$W$352,14,FALSE) = "---","---", VLOOKUP(D252,'Antipsychotic Meds'!$A$1:$W$352,14,FALSE)/100))</f>
        <v>0.15625</v>
      </c>
      <c r="Z252" s="35">
        <f>IF(VLOOKUP(D252,'Antipsychotic Meds'!$A$1:$W$352,16,FALSE) = "*","*",IF(VLOOKUP(D252,'Antipsychotic Meds'!$A$1:$W$352,16,FALSE) = "---","---", VLOOKUP(D252,'Antipsychotic Meds'!$A$1:$W$352,16,FALSE)/100))</f>
        <v>0.13186809999999999</v>
      </c>
      <c r="AA252" s="35">
        <f t="shared" si="137"/>
        <v>0.14524379999999998</v>
      </c>
      <c r="AB252" s="49" t="str">
        <f t="shared" si="145"/>
        <v>N</v>
      </c>
      <c r="AC252" s="35">
        <f>IF(VLOOKUP(D252,'Pressure Ulcers'!$A$1:$W$352,10,FALSE) = "*","*",IF(VLOOKUP(D252,'Pressure Ulcers'!$A$1:$W$352,10,FALSE) = "---","---", VLOOKUP(D252,'Pressure Ulcers'!$A$1:$W$352,10,FALSE)/100))</f>
        <v>0.16176469999999998</v>
      </c>
      <c r="AD252" s="35">
        <f>IF(VLOOKUP(D252,'Pressure Ulcers'!$A$1:$W$352,12,FALSE) = "*","*",IF(VLOOKUP(D252,'Pressure Ulcers'!$A$1:$W$352,12,FALSE) = "---","---", VLOOKUP(D252,'Pressure Ulcers'!$A$1:$W$352,12,FALSE)/100))</f>
        <v>0.1710526</v>
      </c>
      <c r="AE252" s="35">
        <f>IF(VLOOKUP(D252,'Pressure Ulcers'!$A$1:$W$352,14,FALSE) = "*","*",IF(VLOOKUP(D252,'Pressure Ulcers'!$A$1:$W$352,14,FALSE) = "---","---", VLOOKUP(D252,'Pressure Ulcers'!$A$1:$W$352,14,FALSE)/100))</f>
        <v>0.1571429</v>
      </c>
      <c r="AF252" s="35">
        <f>IF(VLOOKUP(D252,'Pressure Ulcers'!$A$1:$W$352,16,FALSE) = "*","*",IF(VLOOKUP(D252,'Pressure Ulcers'!$A$1:$W$352,16,FALSE) = "---","---", VLOOKUP(D252,'Pressure Ulcers'!$A$1:$W$352,16,FALSE)/100))</f>
        <v>0.1267606</v>
      </c>
      <c r="AG252" s="35">
        <f t="shared" si="139"/>
        <v>0.15418019999999999</v>
      </c>
      <c r="AH252" s="49" t="str">
        <f t="shared" si="146"/>
        <v>N</v>
      </c>
      <c r="AI252" s="35">
        <f>IF(VLOOKUP(D252,Influenza!$A$1:$W$352,10,FALSE) = "*","*",IF(VLOOKUP(D252,Influenza!$A$1:$W$352,10,FALSE) = "---","---", VLOOKUP(D252,Influenza!$A$1:$W$352,10,FALSE)/100))</f>
        <v>1</v>
      </c>
      <c r="AJ252" s="35">
        <f>IF(VLOOKUP(D252,Influenza!$A$1:$W$352,12,FALSE) = "*","*",IF(VLOOKUP(D252,Influenza!$A$1:$W$352,12,FALSE) = "---","---", VLOOKUP(D252,Influenza!$A$1:$W$352,12,FALSE)/100))</f>
        <v>1</v>
      </c>
      <c r="AK252" s="35">
        <f>IF(VLOOKUP(D252,Influenza!$A$1:$W$352,14,FALSE) = "*","*",IF(VLOOKUP(D252,Influenza!$A$1:$W$352,14,FALSE) = "---","---", VLOOKUP(D252,Influenza!$A$1:$W$352,14,FALSE)/100))</f>
        <v>0.94690264999999996</v>
      </c>
      <c r="AL252" s="35">
        <f>IF(VLOOKUP(D252,Influenza!$A$1:$W$352,16,FALSE) = "*","*",IF(VLOOKUP(D252,Influenza!$A$1:$W$352,16,FALSE) = "---","---", VLOOKUP(D252,Influenza!$A$1:$W$352,16,FALSE)/100))</f>
        <v>0.94690264999999996</v>
      </c>
      <c r="AM252" s="35">
        <f t="shared" si="141"/>
        <v>0.97345132500000009</v>
      </c>
      <c r="AN252" s="49" t="str">
        <f t="shared" si="147"/>
        <v>Y</v>
      </c>
      <c r="AO252" s="35">
        <f>IF(VLOOKUP(D252,'hospitalizations per 1000'!$A$1:$Q$352,10,FALSE) = "*","*",IF(VLOOKUP(D252,'hospitalizations per 1000'!$A$1:$Q$352,10,FALSE) = "---","---", VLOOKUP(D252,'hospitalizations per 1000'!$A$1:$Q$352,10,FALSE)/100))</f>
        <v>2.2965939999999997E-2</v>
      </c>
      <c r="AP252" s="43" t="str">
        <f t="shared" si="148"/>
        <v>N</v>
      </c>
      <c r="AQ252" s="50" t="s">
        <v>1570</v>
      </c>
      <c r="AR252" s="50">
        <v>1</v>
      </c>
      <c r="AS252" s="49" t="str">
        <f>IF(AR252="NS","NS",IF(AR252&gt;AR$1,"Y","N"))</f>
        <v>Y</v>
      </c>
      <c r="AT252" s="97">
        <f t="shared" si="131"/>
        <v>4</v>
      </c>
    </row>
    <row r="253" spans="1:46" s="39" customFormat="1" x14ac:dyDescent="0.3">
      <c r="A253" s="19">
        <f t="shared" si="132"/>
        <v>248</v>
      </c>
      <c r="B253" s="52" t="s">
        <v>497</v>
      </c>
      <c r="C253" s="51"/>
      <c r="D253" s="56">
        <v>315243</v>
      </c>
      <c r="E253" s="59" t="s">
        <v>498</v>
      </c>
      <c r="F253" s="54" t="s">
        <v>1557</v>
      </c>
      <c r="G253" s="54" t="e">
        <f>IF(COUNTIF(#REF!,"SFF Candidate")&gt;=1,"Y",
IF(COUNTIF(#REF!,"SFF")&gt;=1,"Y","N"))</f>
        <v>#REF!</v>
      </c>
      <c r="H253" s="48" t="e">
        <f>IF(OR(#REF!=1,#REF!= 1,#REF!=
1,#REF!= 1,#REF!=
1,#REF!= 1,#REF!=
1,#REF!= 1,#REF!=
1,#REF!= 1,#REF!=
1,#REF!= 1),"Y","N")</f>
        <v>#REF!</v>
      </c>
      <c r="I253" s="48" t="s">
        <v>662</v>
      </c>
      <c r="J253" s="54" t="s">
        <v>1570</v>
      </c>
      <c r="K253" s="35">
        <f>IF(VLOOKUP(D253,'Physically Restrained'!$A$1:$W$352,10,FALSE) = "*","*",IF(VLOOKUP(D253,'Physically Restrained'!$A$1:$W$352,10,FALSE) = "---","---", VLOOKUP(D253,'Physically Restrained'!$A$1:$W$352,10,FALSE)/100))</f>
        <v>0</v>
      </c>
      <c r="L253" s="35">
        <f>IF(VLOOKUP(D253,'Physically Restrained'!$A$1:$W$352,12,FALSE) = "*","*",IF(VLOOKUP(D253,'Physically Restrained'!$A$1:$W$352,12,FALSE) = "---","---", VLOOKUP(D253,'Physically Restrained'!$A$1:$W$352,12,FALSE)/100))</f>
        <v>0</v>
      </c>
      <c r="M253" s="35">
        <f>IF(VLOOKUP(D253,'Physically Restrained'!$A$1:$W$352,14,FALSE) = "*","*",IF(VLOOKUP(D253,'Physically Restrained'!$A$1:$W$352,14,FALSE) = "---","---", VLOOKUP(D253,'Physically Restrained'!$A$1:$W$352,14,FALSE)/100))</f>
        <v>0</v>
      </c>
      <c r="N253" s="35">
        <f>IF(VLOOKUP(D253,'Physically Restrained'!$A$1:$W$352,16,FALSE) = "*","*",IF(VLOOKUP(D253,'Physically Restrained'!$A$1:$W$352,16,FALSE) = "---","---", VLOOKUP(D253,'Physically Restrained'!$A$1:$W$352,16,FALSE)/100))</f>
        <v>0</v>
      </c>
      <c r="O253" s="35">
        <f t="shared" si="133"/>
        <v>0</v>
      </c>
      <c r="P253" s="49" t="str">
        <f t="shared" si="143"/>
        <v>Y</v>
      </c>
      <c r="Q253" s="35">
        <f>IF(VLOOKUP(D253,'Falls with Major Injuries'!$A$1:$W$352,10,FALSE) = "*","*",IF(VLOOKUP(D253,'Falls with Major Injuries'!$A$1:$W$352,10,FALSE) = "---","---", VLOOKUP(D253,'Falls with Major Injuries'!$A$1:$W$352,10,FALSE)/100))</f>
        <v>2.1978000000000001E-2</v>
      </c>
      <c r="R253" s="35">
        <f>IF(VLOOKUP(D253,'Falls with Major Injuries'!$A$1:$W$352,12,FALSE) = "*","*",IF(VLOOKUP(D253,'Falls with Major Injuries'!$A$1:$W$352,12,FALSE) = "---","---", VLOOKUP(D253,'Falls with Major Injuries'!$A$1:$W$352,12,FALSE)/100))</f>
        <v>2.0408200000000001E-2</v>
      </c>
      <c r="S253" s="35">
        <f>IF(VLOOKUP(D253,'Falls with Major Injuries'!$A$1:$W$352,14,FALSE) = "*","*",IF(VLOOKUP(D253,'Falls with Major Injuries'!$A$1:$W$352,14,FALSE) = "---","---", VLOOKUP(D253,'Falls with Major Injuries'!$A$1:$W$352,14,FALSE)/100))</f>
        <v>1.0101000000000001E-2</v>
      </c>
      <c r="T253" s="35">
        <f>IF(VLOOKUP(D253,'Falls with Major Injuries'!$A$1:$W$352,16,FALSE) = "*","*",IF(VLOOKUP(D253,'Falls with Major Injuries'!$A$1:$W$352,16,FALSE) = "---","---", VLOOKUP(D253,'Falls with Major Injuries'!$A$1:$W$352,16,FALSE)/100))</f>
        <v>1.9607799999999998E-2</v>
      </c>
      <c r="U253" s="35">
        <f t="shared" si="135"/>
        <v>1.8023749999999998E-2</v>
      </c>
      <c r="V253" s="49" t="str">
        <f t="shared" si="144"/>
        <v>Y</v>
      </c>
      <c r="W253" s="35">
        <f>IF(VLOOKUP(D253,'Antipsychotic Meds'!$A$1:$W$352,10,FALSE) = "*","*",IF(VLOOKUP(D253,'Antipsychotic Meds'!$A$1:$W$352,10,FALSE) = "---","---", VLOOKUP(D253,'Antipsychotic Meds'!$A$1:$W$352,10,FALSE)/100))</f>
        <v>0.15909090000000001</v>
      </c>
      <c r="X253" s="35">
        <f>IF(VLOOKUP(D253,'Antipsychotic Meds'!$A$1:$W$352,12,FALSE) = "*","*",IF(VLOOKUP(D253,'Antipsychotic Meds'!$A$1:$W$352,12,FALSE) = "---","---", VLOOKUP(D253,'Antipsychotic Meds'!$A$1:$W$352,12,FALSE)/100))</f>
        <v>0.18947369999999999</v>
      </c>
      <c r="Y253" s="35">
        <f>IF(VLOOKUP(D253,'Antipsychotic Meds'!$A$1:$W$352,14,FALSE) = "*","*",IF(VLOOKUP(D253,'Antipsychotic Meds'!$A$1:$W$352,14,FALSE) = "---","---", VLOOKUP(D253,'Antipsychotic Meds'!$A$1:$W$352,14,FALSE)/100))</f>
        <v>0.2</v>
      </c>
      <c r="Z253" s="35">
        <f>IF(VLOOKUP(D253,'Antipsychotic Meds'!$A$1:$W$352,16,FALSE) = "*","*",IF(VLOOKUP(D253,'Antipsychotic Meds'!$A$1:$W$352,16,FALSE) = "---","---", VLOOKUP(D253,'Antipsychotic Meds'!$A$1:$W$352,16,FALSE)/100))</f>
        <v>0.15625</v>
      </c>
      <c r="AA253" s="35">
        <f t="shared" si="137"/>
        <v>0.17620364999999999</v>
      </c>
      <c r="AB253" s="49" t="str">
        <f t="shared" si="145"/>
        <v>N</v>
      </c>
      <c r="AC253" s="35">
        <f>IF(VLOOKUP(D253,'Pressure Ulcers'!$A$1:$W$352,10,FALSE) = "*","*",IF(VLOOKUP(D253,'Pressure Ulcers'!$A$1:$W$352,10,FALSE) = "---","---", VLOOKUP(D253,'Pressure Ulcers'!$A$1:$W$352,10,FALSE)/100))</f>
        <v>9.375E-2</v>
      </c>
      <c r="AD253" s="35">
        <f>IF(VLOOKUP(D253,'Pressure Ulcers'!$A$1:$W$352,12,FALSE) = "*","*",IF(VLOOKUP(D253,'Pressure Ulcers'!$A$1:$W$352,12,FALSE) = "---","---", VLOOKUP(D253,'Pressure Ulcers'!$A$1:$W$352,12,FALSE)/100))</f>
        <v>0.1111111</v>
      </c>
      <c r="AE253" s="35">
        <f>IF(VLOOKUP(D253,'Pressure Ulcers'!$A$1:$W$352,14,FALSE) = "*","*",IF(VLOOKUP(D253,'Pressure Ulcers'!$A$1:$W$352,14,FALSE) = "---","---", VLOOKUP(D253,'Pressure Ulcers'!$A$1:$W$352,14,FALSE)/100))</f>
        <v>0.10606059999999999</v>
      </c>
      <c r="AF253" s="35">
        <f>IF(VLOOKUP(D253,'Pressure Ulcers'!$A$1:$W$352,16,FALSE) = "*","*",IF(VLOOKUP(D253,'Pressure Ulcers'!$A$1:$W$352,16,FALSE) = "---","---", VLOOKUP(D253,'Pressure Ulcers'!$A$1:$W$352,16,FALSE)/100))</f>
        <v>0.140625</v>
      </c>
      <c r="AG253" s="35">
        <f t="shared" si="139"/>
        <v>0.11288667500000001</v>
      </c>
      <c r="AH253" s="49" t="str">
        <f t="shared" si="146"/>
        <v>N</v>
      </c>
      <c r="AI253" s="35">
        <f>IF(VLOOKUP(D253,Influenza!$A$1:$W$352,10,FALSE) = "*","*",IF(VLOOKUP(D253,Influenza!$A$1:$W$352,10,FALSE) = "---","---", VLOOKUP(D253,Influenza!$A$1:$W$352,10,FALSE)/100))</f>
        <v>1</v>
      </c>
      <c r="AJ253" s="35">
        <f>IF(VLOOKUP(D253,Influenza!$A$1:$W$352,12,FALSE) = "*","*",IF(VLOOKUP(D253,Influenza!$A$1:$W$352,12,FALSE) = "---","---", VLOOKUP(D253,Influenza!$A$1:$W$352,12,FALSE)/100))</f>
        <v>1</v>
      </c>
      <c r="AK253" s="35">
        <f>IF(VLOOKUP(D253,Influenza!$A$1:$W$352,14,FALSE) = "*","*",IF(VLOOKUP(D253,Influenza!$A$1:$W$352,14,FALSE) = "---","---", VLOOKUP(D253,Influenza!$A$1:$W$352,14,FALSE)/100))</f>
        <v>1</v>
      </c>
      <c r="AL253" s="35">
        <f>IF(VLOOKUP(D253,Influenza!$A$1:$W$352,16,FALSE) = "*","*",IF(VLOOKUP(D253,Influenza!$A$1:$W$352,16,FALSE) = "---","---", VLOOKUP(D253,Influenza!$A$1:$W$352,16,FALSE)/100))</f>
        <v>1</v>
      </c>
      <c r="AM253" s="35">
        <f t="shared" si="141"/>
        <v>1</v>
      </c>
      <c r="AN253" s="49" t="str">
        <f t="shared" si="147"/>
        <v>Y</v>
      </c>
      <c r="AO253" s="35">
        <f>IF(VLOOKUP(D253,'hospitalizations per 1000'!$A$1:$Q$352,10,FALSE) = "*","*",IF(VLOOKUP(D253,'hospitalizations per 1000'!$A$1:$Q$352,10,FALSE) = "---","---", VLOOKUP(D253,'hospitalizations per 1000'!$A$1:$Q$352,10,FALSE)/100))</f>
        <v>1.593727E-2</v>
      </c>
      <c r="AP253" s="43" t="str">
        <f t="shared" si="148"/>
        <v>N</v>
      </c>
      <c r="AQ253" s="50" t="s">
        <v>1570</v>
      </c>
      <c r="AR253" s="50">
        <v>0.89</v>
      </c>
      <c r="AS253" s="49" t="str">
        <f>IF(AR253="NS","NS",IF(AR253&gt;AR$1,"Y","N"))</f>
        <v>Y</v>
      </c>
      <c r="AT253" s="97">
        <f t="shared" si="131"/>
        <v>4</v>
      </c>
    </row>
    <row r="254" spans="1:46" x14ac:dyDescent="0.3">
      <c r="A254" s="19">
        <f t="shared" si="132"/>
        <v>249</v>
      </c>
      <c r="B254" s="52" t="s">
        <v>499</v>
      </c>
      <c r="C254" s="51"/>
      <c r="D254" s="56">
        <v>315363</v>
      </c>
      <c r="E254" s="59" t="s">
        <v>206</v>
      </c>
      <c r="F254" s="54" t="s">
        <v>1557</v>
      </c>
      <c r="G254" s="54" t="e">
        <f>IF(COUNTIF(#REF!,"SFF Candidate")&gt;=1,"Y",
IF(COUNTIF(#REF!,"SFF")&gt;=1,"Y","N"))</f>
        <v>#REF!</v>
      </c>
      <c r="H254" s="48" t="e">
        <f>IF(OR(#REF!=1,#REF!= 1,#REF!=
1,#REF!= 1,#REF!=
1,#REF!= 1,#REF!=
1,#REF!= 1,#REF!=
1,#REF!= 1,#REF!=
1,#REF!= 1),"Y","N")</f>
        <v>#REF!</v>
      </c>
      <c r="I254" s="48" t="s">
        <v>662</v>
      </c>
      <c r="J254" s="54" t="s">
        <v>1570</v>
      </c>
      <c r="K254" s="35">
        <f>IF(VLOOKUP(D254,'Physically Restrained'!$A$1:$W$352,10,FALSE) = "*","*",IF(VLOOKUP(D254,'Physically Restrained'!$A$1:$W$352,10,FALSE) = "---","---", VLOOKUP(D254,'Physically Restrained'!$A$1:$W$352,10,FALSE)/100))</f>
        <v>0</v>
      </c>
      <c r="L254" s="35">
        <f>IF(VLOOKUP(D254,'Physically Restrained'!$A$1:$W$352,12,FALSE) = "*","*",IF(VLOOKUP(D254,'Physically Restrained'!$A$1:$W$352,12,FALSE) = "---","---", VLOOKUP(D254,'Physically Restrained'!$A$1:$W$352,12,FALSE)/100))</f>
        <v>0</v>
      </c>
      <c r="M254" s="35">
        <f>IF(VLOOKUP(D254,'Physically Restrained'!$A$1:$W$352,14,FALSE) = "*","*",IF(VLOOKUP(D254,'Physically Restrained'!$A$1:$W$352,14,FALSE) = "---","---", VLOOKUP(D254,'Physically Restrained'!$A$1:$W$352,14,FALSE)/100))</f>
        <v>0</v>
      </c>
      <c r="N254" s="35">
        <f>IF(VLOOKUP(D254,'Physically Restrained'!$A$1:$W$352,16,FALSE) = "*","*",IF(VLOOKUP(D254,'Physically Restrained'!$A$1:$W$352,16,FALSE) = "---","---", VLOOKUP(D254,'Physically Restrained'!$A$1:$W$352,16,FALSE)/100))</f>
        <v>0</v>
      </c>
      <c r="O254" s="35">
        <f t="shared" si="133"/>
        <v>0</v>
      </c>
      <c r="P254" s="49" t="str">
        <f t="shared" si="143"/>
        <v>Y</v>
      </c>
      <c r="Q254" s="35">
        <f>IF(VLOOKUP(D254,'Falls with Major Injuries'!$A$1:$W$352,10,FALSE) = "*","*",IF(VLOOKUP(D254,'Falls with Major Injuries'!$A$1:$W$352,10,FALSE) = "---","---", VLOOKUP(D254,'Falls with Major Injuries'!$A$1:$W$352,10,FALSE)/100))</f>
        <v>4.8780499999999997E-2</v>
      </c>
      <c r="R254" s="35">
        <f>IF(VLOOKUP(D254,'Falls with Major Injuries'!$A$1:$W$352,12,FALSE) = "*","*",IF(VLOOKUP(D254,'Falls with Major Injuries'!$A$1:$W$352,12,FALSE) = "---","---", VLOOKUP(D254,'Falls with Major Injuries'!$A$1:$W$352,12,FALSE)/100))</f>
        <v>4.65116E-2</v>
      </c>
      <c r="S254" s="35">
        <f>IF(VLOOKUP(D254,'Falls with Major Injuries'!$A$1:$W$352,14,FALSE) = "*","*",IF(VLOOKUP(D254,'Falls with Major Injuries'!$A$1:$W$352,14,FALSE) = "---","---", VLOOKUP(D254,'Falls with Major Injuries'!$A$1:$W$352,14,FALSE)/100))</f>
        <v>4.08163E-2</v>
      </c>
      <c r="T254" s="35">
        <f>IF(VLOOKUP(D254,'Falls with Major Injuries'!$A$1:$W$352,16,FALSE) = "*","*",IF(VLOOKUP(D254,'Falls with Major Injuries'!$A$1:$W$352,16,FALSE) = "---","---", VLOOKUP(D254,'Falls with Major Injuries'!$A$1:$W$352,16,FALSE)/100))</f>
        <v>2.0833300000000003E-2</v>
      </c>
      <c r="U254" s="35">
        <f t="shared" si="135"/>
        <v>3.9235424999999997E-2</v>
      </c>
      <c r="V254" s="49" t="str">
        <f t="shared" si="144"/>
        <v>N</v>
      </c>
      <c r="W254" s="35">
        <f>IF(VLOOKUP(D254,'Antipsychotic Meds'!$A$1:$W$352,10,FALSE) = "*","*",IF(VLOOKUP(D254,'Antipsychotic Meds'!$A$1:$W$352,10,FALSE) = "---","---", VLOOKUP(D254,'Antipsychotic Meds'!$A$1:$W$352,10,FALSE)/100))</f>
        <v>0.1111111</v>
      </c>
      <c r="X254" s="35">
        <f>IF(VLOOKUP(D254,'Antipsychotic Meds'!$A$1:$W$352,12,FALSE) = "*","*",IF(VLOOKUP(D254,'Antipsychotic Meds'!$A$1:$W$352,12,FALSE) = "---","---", VLOOKUP(D254,'Antipsychotic Meds'!$A$1:$W$352,12,FALSE)/100))</f>
        <v>0.16216220000000001</v>
      </c>
      <c r="Y254" s="35">
        <f>IF(VLOOKUP(D254,'Antipsychotic Meds'!$A$1:$W$352,14,FALSE) = "*","*",IF(VLOOKUP(D254,'Antipsychotic Meds'!$A$1:$W$352,14,FALSE) = "---","---", VLOOKUP(D254,'Antipsychotic Meds'!$A$1:$W$352,14,FALSE)/100))</f>
        <v>0.2142857</v>
      </c>
      <c r="Z254" s="35">
        <f>IF(VLOOKUP(D254,'Antipsychotic Meds'!$A$1:$W$352,16,FALSE) = "*","*",IF(VLOOKUP(D254,'Antipsychotic Meds'!$A$1:$W$352,16,FALSE) = "---","---", VLOOKUP(D254,'Antipsychotic Meds'!$A$1:$W$352,16,FALSE)/100))</f>
        <v>0.17073170000000001</v>
      </c>
      <c r="AA254" s="35">
        <f t="shared" si="137"/>
        <v>0.164572675</v>
      </c>
      <c r="AB254" s="49" t="str">
        <f t="shared" si="145"/>
        <v>N</v>
      </c>
      <c r="AC254" s="35">
        <f>IF(VLOOKUP(D254,'Pressure Ulcers'!$A$1:$W$352,10,FALSE) = "*","*",IF(VLOOKUP(D254,'Pressure Ulcers'!$A$1:$W$352,10,FALSE) = "---","---", VLOOKUP(D254,'Pressure Ulcers'!$A$1:$W$352,10,FALSE)/100))</f>
        <v>0.25925930000000003</v>
      </c>
      <c r="AD254" s="35">
        <f>IF(VLOOKUP(D254,'Pressure Ulcers'!$A$1:$W$352,12,FALSE) = "*","*",IF(VLOOKUP(D254,'Pressure Ulcers'!$A$1:$W$352,12,FALSE) = "---","---", VLOOKUP(D254,'Pressure Ulcers'!$A$1:$W$352,12,FALSE)/100))</f>
        <v>0.1875</v>
      </c>
      <c r="AE254" s="35">
        <f>IF(VLOOKUP(D254,'Pressure Ulcers'!$A$1:$W$352,14,FALSE) = "*","*",IF(VLOOKUP(D254,'Pressure Ulcers'!$A$1:$W$352,14,FALSE) = "---","---", VLOOKUP(D254,'Pressure Ulcers'!$A$1:$W$352,14,FALSE)/100))</f>
        <v>0.2368421</v>
      </c>
      <c r="AF254" s="35">
        <f>IF(VLOOKUP(D254,'Pressure Ulcers'!$A$1:$W$352,16,FALSE) = "*","*",IF(VLOOKUP(D254,'Pressure Ulcers'!$A$1:$W$352,16,FALSE) = "---","---", VLOOKUP(D254,'Pressure Ulcers'!$A$1:$W$352,16,FALSE)/100))</f>
        <v>0.17142859999999999</v>
      </c>
      <c r="AG254" s="35">
        <f t="shared" si="139"/>
        <v>0.21375749999999999</v>
      </c>
      <c r="AH254" s="49" t="str">
        <f t="shared" si="146"/>
        <v>N</v>
      </c>
      <c r="AI254" s="35">
        <f>IF(VLOOKUP(D254,Influenza!$A$1:$W$352,10,FALSE) = "*","*",IF(VLOOKUP(D254,Influenza!$A$1:$W$352,10,FALSE) = "---","---", VLOOKUP(D254,Influenza!$A$1:$W$352,10,FALSE)/100))</f>
        <v>1</v>
      </c>
      <c r="AJ254" s="35">
        <f>IF(VLOOKUP(D254,Influenza!$A$1:$W$352,12,FALSE) = "*","*",IF(VLOOKUP(D254,Influenza!$A$1:$W$352,12,FALSE) = "---","---", VLOOKUP(D254,Influenza!$A$1:$W$352,12,FALSE)/100))</f>
        <v>1</v>
      </c>
      <c r="AK254" s="35">
        <f>IF(VLOOKUP(D254,Influenza!$A$1:$W$352,14,FALSE) = "*","*",IF(VLOOKUP(D254,Influenza!$A$1:$W$352,14,FALSE) = "---","---", VLOOKUP(D254,Influenza!$A$1:$W$352,14,FALSE)/100))</f>
        <v>1</v>
      </c>
      <c r="AL254" s="35">
        <f>IF(VLOOKUP(D254,Influenza!$A$1:$W$352,16,FALSE) = "*","*",IF(VLOOKUP(D254,Influenza!$A$1:$W$352,16,FALSE) = "---","---", VLOOKUP(D254,Influenza!$A$1:$W$352,16,FALSE)/100))</f>
        <v>1</v>
      </c>
      <c r="AM254" s="35">
        <f t="shared" si="141"/>
        <v>1</v>
      </c>
      <c r="AN254" s="49" t="str">
        <f t="shared" si="147"/>
        <v>Y</v>
      </c>
      <c r="AO254" s="35">
        <f>IF(VLOOKUP(D254,'hospitalizations per 1000'!$A$1:$Q$352,10,FALSE) = "*","*",IF(VLOOKUP(D254,'hospitalizations per 1000'!$A$1:$Q$352,10,FALSE) = "---","---", VLOOKUP(D254,'hospitalizations per 1000'!$A$1:$Q$352,10,FALSE)/100))</f>
        <v>2.4267170000000001E-2</v>
      </c>
      <c r="AP254" s="43" t="str">
        <f t="shared" si="148"/>
        <v>N</v>
      </c>
      <c r="AQ254" s="50" t="s">
        <v>1571</v>
      </c>
      <c r="AR254" s="50" t="s">
        <v>1573</v>
      </c>
      <c r="AS254" s="49" t="s">
        <v>662</v>
      </c>
      <c r="AT254" s="97">
        <f t="shared" si="131"/>
        <v>2</v>
      </c>
    </row>
    <row r="255" spans="1:46" x14ac:dyDescent="0.3">
      <c r="A255" s="19">
        <f t="shared" si="132"/>
        <v>250</v>
      </c>
      <c r="B255" s="52" t="s">
        <v>500</v>
      </c>
      <c r="C255" s="51"/>
      <c r="D255" s="56">
        <v>315338</v>
      </c>
      <c r="E255" s="59" t="s">
        <v>98</v>
      </c>
      <c r="F255" s="54" t="s">
        <v>1557</v>
      </c>
      <c r="G255" s="54" t="e">
        <f>IF(COUNTIF(#REF!,"SFF Candidate")&gt;=1,"Y",
IF(COUNTIF(#REF!,"SFF")&gt;=1,"Y","N"))</f>
        <v>#REF!</v>
      </c>
      <c r="H255" s="48" t="e">
        <f>IF(OR(#REF!=1,#REF!= 1,#REF!=
1,#REF!= 1,#REF!=
1,#REF!= 1,#REF!=
1,#REF!= 1,#REF!=
1,#REF!= 1,#REF!=
1,#REF!= 1),"Y","N")</f>
        <v>#REF!</v>
      </c>
      <c r="I255" s="48" t="s">
        <v>662</v>
      </c>
      <c r="J255" s="54" t="s">
        <v>1570</v>
      </c>
      <c r="K255" s="35">
        <f>IF(VLOOKUP(D255,'Physically Restrained'!$A$1:$W$352,10,FALSE) = "*","*",IF(VLOOKUP(D255,'Physically Restrained'!$A$1:$W$352,10,FALSE) = "---","---", VLOOKUP(D255,'Physically Restrained'!$A$1:$W$352,10,FALSE)/100))</f>
        <v>0</v>
      </c>
      <c r="L255" s="35">
        <f>IF(VLOOKUP(D255,'Physically Restrained'!$A$1:$W$352,12,FALSE) = "*","*",IF(VLOOKUP(D255,'Physically Restrained'!$A$1:$W$352,12,FALSE) = "---","---", VLOOKUP(D255,'Physically Restrained'!$A$1:$W$352,12,FALSE)/100))</f>
        <v>0</v>
      </c>
      <c r="M255" s="35">
        <f>IF(VLOOKUP(D255,'Physically Restrained'!$A$1:$W$352,14,FALSE) = "*","*",IF(VLOOKUP(D255,'Physically Restrained'!$A$1:$W$352,14,FALSE) = "---","---", VLOOKUP(D255,'Physically Restrained'!$A$1:$W$352,14,FALSE)/100))</f>
        <v>0</v>
      </c>
      <c r="N255" s="35">
        <f>IF(VLOOKUP(D255,'Physically Restrained'!$A$1:$W$352,16,FALSE) = "*","*",IF(VLOOKUP(D255,'Physically Restrained'!$A$1:$W$352,16,FALSE) = "---","---", VLOOKUP(D255,'Physically Restrained'!$A$1:$W$352,16,FALSE)/100))</f>
        <v>7.5188E-3</v>
      </c>
      <c r="O255" s="35">
        <f t="shared" si="133"/>
        <v>1.8797E-3</v>
      </c>
      <c r="P255" s="49" t="str">
        <f t="shared" si="143"/>
        <v>N</v>
      </c>
      <c r="Q255" s="35">
        <f>IF(VLOOKUP(D255,'Falls with Major Injuries'!$A$1:$W$352,10,FALSE) = "*","*",IF(VLOOKUP(D255,'Falls with Major Injuries'!$A$1:$W$352,10,FALSE) = "---","---", VLOOKUP(D255,'Falls with Major Injuries'!$A$1:$W$352,10,FALSE)/100))</f>
        <v>2.9197099999999997E-2</v>
      </c>
      <c r="R255" s="35">
        <f>IF(VLOOKUP(D255,'Falls with Major Injuries'!$A$1:$W$352,12,FALSE) = "*","*",IF(VLOOKUP(D255,'Falls with Major Injuries'!$A$1:$W$352,12,FALSE) = "---","---", VLOOKUP(D255,'Falls with Major Injuries'!$A$1:$W$352,12,FALSE)/100))</f>
        <v>2.8571399999999997E-2</v>
      </c>
      <c r="S255" s="35">
        <f>IF(VLOOKUP(D255,'Falls with Major Injuries'!$A$1:$W$352,14,FALSE) = "*","*",IF(VLOOKUP(D255,'Falls with Major Injuries'!$A$1:$W$352,14,FALSE) = "---","---", VLOOKUP(D255,'Falls with Major Injuries'!$A$1:$W$352,14,FALSE)/100))</f>
        <v>2.9629599999999999E-2</v>
      </c>
      <c r="T255" s="35">
        <f>IF(VLOOKUP(D255,'Falls with Major Injuries'!$A$1:$W$352,16,FALSE) = "*","*",IF(VLOOKUP(D255,'Falls with Major Injuries'!$A$1:$W$352,16,FALSE) = "---","---", VLOOKUP(D255,'Falls with Major Injuries'!$A$1:$W$352,16,FALSE)/100))</f>
        <v>3.7593999999999995E-2</v>
      </c>
      <c r="U255" s="35">
        <f t="shared" si="135"/>
        <v>3.1248024999999999E-2</v>
      </c>
      <c r="V255" s="49" t="str">
        <f t="shared" si="144"/>
        <v>N</v>
      </c>
      <c r="W255" s="35">
        <f>IF(VLOOKUP(D255,'Antipsychotic Meds'!$A$1:$W$352,10,FALSE) = "*","*",IF(VLOOKUP(D255,'Antipsychotic Meds'!$A$1:$W$352,10,FALSE) = "---","---", VLOOKUP(D255,'Antipsychotic Meds'!$A$1:$W$352,10,FALSE)/100))</f>
        <v>0.1037037</v>
      </c>
      <c r="X255" s="35">
        <f>IF(VLOOKUP(D255,'Antipsychotic Meds'!$A$1:$W$352,12,FALSE) = "*","*",IF(VLOOKUP(D255,'Antipsychotic Meds'!$A$1:$W$352,12,FALSE) = "---","---", VLOOKUP(D255,'Antipsychotic Meds'!$A$1:$W$352,12,FALSE)/100))</f>
        <v>0.115942</v>
      </c>
      <c r="Y255" s="35">
        <f>IF(VLOOKUP(D255,'Antipsychotic Meds'!$A$1:$W$352,14,FALSE) = "*","*",IF(VLOOKUP(D255,'Antipsychotic Meds'!$A$1:$W$352,14,FALSE) = "---","---", VLOOKUP(D255,'Antipsychotic Meds'!$A$1:$W$352,14,FALSE)/100))</f>
        <v>0.13432840000000001</v>
      </c>
      <c r="Z255" s="35">
        <f>IF(VLOOKUP(D255,'Antipsychotic Meds'!$A$1:$W$352,16,FALSE) = "*","*",IF(VLOOKUP(D255,'Antipsychotic Meds'!$A$1:$W$352,16,FALSE) = "---","---", VLOOKUP(D255,'Antipsychotic Meds'!$A$1:$W$352,16,FALSE)/100))</f>
        <v>0.129771</v>
      </c>
      <c r="AA255" s="35">
        <f t="shared" si="137"/>
        <v>0.12093627500000001</v>
      </c>
      <c r="AB255" s="49" t="str">
        <f t="shared" si="145"/>
        <v>N</v>
      </c>
      <c r="AC255" s="35">
        <f>IF(VLOOKUP(D255,'Pressure Ulcers'!$A$1:$W$352,10,FALSE) = "*","*",IF(VLOOKUP(D255,'Pressure Ulcers'!$A$1:$W$352,10,FALSE) = "---","---", VLOOKUP(D255,'Pressure Ulcers'!$A$1:$W$352,10,FALSE)/100))</f>
        <v>5.7851199999999998E-2</v>
      </c>
      <c r="AD255" s="35">
        <f>IF(VLOOKUP(D255,'Pressure Ulcers'!$A$1:$W$352,12,FALSE) = "*","*",IF(VLOOKUP(D255,'Pressure Ulcers'!$A$1:$W$352,12,FALSE) = "---","---", VLOOKUP(D255,'Pressure Ulcers'!$A$1:$W$352,12,FALSE)/100))</f>
        <v>8.4033599999999986E-2</v>
      </c>
      <c r="AE255" s="35">
        <f>IF(VLOOKUP(D255,'Pressure Ulcers'!$A$1:$W$352,14,FALSE) = "*","*",IF(VLOOKUP(D255,'Pressure Ulcers'!$A$1:$W$352,14,FALSE) = "---","---", VLOOKUP(D255,'Pressure Ulcers'!$A$1:$W$352,14,FALSE)/100))</f>
        <v>7.4766399999999997E-2</v>
      </c>
      <c r="AF255" s="35">
        <f>IF(VLOOKUP(D255,'Pressure Ulcers'!$A$1:$W$352,16,FALSE) = "*","*",IF(VLOOKUP(D255,'Pressure Ulcers'!$A$1:$W$352,16,FALSE) = "---","---", VLOOKUP(D255,'Pressure Ulcers'!$A$1:$W$352,16,FALSE)/100))</f>
        <v>4.7169800000000005E-2</v>
      </c>
      <c r="AG255" s="35">
        <f t="shared" si="139"/>
        <v>6.5955249999999993E-2</v>
      </c>
      <c r="AH255" s="49" t="str">
        <f t="shared" si="146"/>
        <v>Y</v>
      </c>
      <c r="AI255" s="35">
        <f>IF(VLOOKUP(D255,Influenza!$A$1:$W$352,10,FALSE) = "*","*",IF(VLOOKUP(D255,Influenza!$A$1:$W$352,10,FALSE) = "---","---", VLOOKUP(D255,Influenza!$A$1:$W$352,10,FALSE)/100))</f>
        <v>0.99236641000000003</v>
      </c>
      <c r="AJ255" s="35">
        <f>IF(VLOOKUP(D255,Influenza!$A$1:$W$352,12,FALSE) = "*","*",IF(VLOOKUP(D255,Influenza!$A$1:$W$352,12,FALSE) = "---","---", VLOOKUP(D255,Influenza!$A$1:$W$352,12,FALSE)/100))</f>
        <v>0.99236641000000003</v>
      </c>
      <c r="AK255" s="35">
        <f>IF(VLOOKUP(D255,Influenza!$A$1:$W$352,14,FALSE) = "*","*",IF(VLOOKUP(D255,Influenza!$A$1:$W$352,14,FALSE) = "---","---", VLOOKUP(D255,Influenza!$A$1:$W$352,14,FALSE)/100))</f>
        <v>1</v>
      </c>
      <c r="AL255" s="35">
        <f>IF(VLOOKUP(D255,Influenza!$A$1:$W$352,16,FALSE) = "*","*",IF(VLOOKUP(D255,Influenza!$A$1:$W$352,16,FALSE) = "---","---", VLOOKUP(D255,Influenza!$A$1:$W$352,16,FALSE)/100))</f>
        <v>1</v>
      </c>
      <c r="AM255" s="35">
        <f t="shared" si="141"/>
        <v>0.99618320500000002</v>
      </c>
      <c r="AN255" s="49" t="str">
        <f t="shared" si="147"/>
        <v>Y</v>
      </c>
      <c r="AO255" s="35">
        <f>IF(VLOOKUP(D255,'hospitalizations per 1000'!$A$1:$Q$352,10,FALSE) = "*","*",IF(VLOOKUP(D255,'hospitalizations per 1000'!$A$1:$Q$352,10,FALSE) = "---","---", VLOOKUP(D255,'hospitalizations per 1000'!$A$1:$Q$352,10,FALSE)/100))</f>
        <v>1.7350730000000002E-2</v>
      </c>
      <c r="AP255" s="43" t="str">
        <f t="shared" si="148"/>
        <v>N</v>
      </c>
      <c r="AQ255" s="50" t="s">
        <v>1570</v>
      </c>
      <c r="AR255" s="50">
        <v>0.625</v>
      </c>
      <c r="AS255" s="49" t="str">
        <f t="shared" ref="AS255:AS265" si="149">IF(AR255="NS","NS",IF(AR255&gt;AR$1,"Y","N"))</f>
        <v>N</v>
      </c>
      <c r="AT255" s="97">
        <f t="shared" si="131"/>
        <v>2</v>
      </c>
    </row>
    <row r="256" spans="1:46" x14ac:dyDescent="0.3">
      <c r="A256" s="19">
        <f t="shared" si="132"/>
        <v>251</v>
      </c>
      <c r="B256" s="79" t="s">
        <v>501</v>
      </c>
      <c r="C256" s="80"/>
      <c r="D256" s="81">
        <v>315303</v>
      </c>
      <c r="E256" s="82" t="s">
        <v>207</v>
      </c>
      <c r="F256" s="54" t="s">
        <v>1557</v>
      </c>
      <c r="G256" s="54" t="e">
        <f>IF(COUNTIF(#REF!,"SFF Candidate")&gt;=1,"Y",
IF(COUNTIF(#REF!,"SFF")&gt;=1,"Y","N"))</f>
        <v>#REF!</v>
      </c>
      <c r="H256" s="48" t="e">
        <f>IF(OR(#REF!=1,#REF!= 1,#REF!=
1,#REF!= 1,#REF!=
1,#REF!= 1,#REF!=
1,#REF!= 1,#REF!=
1,#REF!= 1,#REF!=
1,#REF!= 1),"Y","N")</f>
        <v>#REF!</v>
      </c>
      <c r="I256" s="73" t="s">
        <v>1557</v>
      </c>
      <c r="J256" s="54" t="s">
        <v>1571</v>
      </c>
      <c r="K256" s="35">
        <f>IF(VLOOKUP(D256,'Physically Restrained'!$A$1:$W$352,10,FALSE) = "*","*",IF(VLOOKUP(D256,'Physically Restrained'!$A$1:$W$352,10,FALSE) = "---","---", VLOOKUP(D256,'Physically Restrained'!$A$1:$W$352,10,FALSE)/100))</f>
        <v>0</v>
      </c>
      <c r="L256" s="35">
        <f>IF(VLOOKUP(D256,'Physically Restrained'!$A$1:$W$352,12,FALSE) = "*","*",IF(VLOOKUP(D256,'Physically Restrained'!$A$1:$W$352,12,FALSE) = "---","---", VLOOKUP(D256,'Physically Restrained'!$A$1:$W$352,12,FALSE)/100))</f>
        <v>0</v>
      </c>
      <c r="M256" s="35">
        <f>IF(VLOOKUP(D256,'Physically Restrained'!$A$1:$W$352,14,FALSE) = "*","*",IF(VLOOKUP(D256,'Physically Restrained'!$A$1:$W$352,14,FALSE) = "---","---", VLOOKUP(D256,'Physically Restrained'!$A$1:$W$352,14,FALSE)/100))</f>
        <v>0</v>
      </c>
      <c r="N256" s="35">
        <f>IF(VLOOKUP(D256,'Physically Restrained'!$A$1:$W$352,16,FALSE) = "*","*",IF(VLOOKUP(D256,'Physically Restrained'!$A$1:$W$352,16,FALSE) = "---","---", VLOOKUP(D256,'Physically Restrained'!$A$1:$W$352,16,FALSE)/100))</f>
        <v>0</v>
      </c>
      <c r="O256" s="35">
        <f t="shared" si="133"/>
        <v>0</v>
      </c>
      <c r="P256" s="49" t="str">
        <f t="shared" si="143"/>
        <v>Y</v>
      </c>
      <c r="Q256" s="35">
        <f>IF(VLOOKUP(D256,'Falls with Major Injuries'!$A$1:$W$352,10,FALSE) = "*","*",IF(VLOOKUP(D256,'Falls with Major Injuries'!$A$1:$W$352,10,FALSE) = "---","---", VLOOKUP(D256,'Falls with Major Injuries'!$A$1:$W$352,10,FALSE)/100))</f>
        <v>9.2166000000000001E-3</v>
      </c>
      <c r="R256" s="35">
        <f>IF(VLOOKUP(D256,'Falls with Major Injuries'!$A$1:$W$352,12,FALSE) = "*","*",IF(VLOOKUP(D256,'Falls with Major Injuries'!$A$1:$W$352,12,FALSE) = "---","---", VLOOKUP(D256,'Falls with Major Injuries'!$A$1:$W$352,12,FALSE)/100))</f>
        <v>2.2123900000000002E-2</v>
      </c>
      <c r="S256" s="35">
        <f>IF(VLOOKUP(D256,'Falls with Major Injuries'!$A$1:$W$352,14,FALSE) = "*","*",IF(VLOOKUP(D256,'Falls with Major Injuries'!$A$1:$W$352,14,FALSE) = "---","---", VLOOKUP(D256,'Falls with Major Injuries'!$A$1:$W$352,14,FALSE)/100))</f>
        <v>3.9301300000000004E-2</v>
      </c>
      <c r="T256" s="35">
        <f>IF(VLOOKUP(D256,'Falls with Major Injuries'!$A$1:$W$352,16,FALSE) = "*","*",IF(VLOOKUP(D256,'Falls with Major Injuries'!$A$1:$W$352,16,FALSE) = "---","---", VLOOKUP(D256,'Falls with Major Injuries'!$A$1:$W$352,16,FALSE)/100))</f>
        <v>4.8458100000000004E-2</v>
      </c>
      <c r="U256" s="35">
        <f t="shared" si="135"/>
        <v>2.9774975000000002E-2</v>
      </c>
      <c r="V256" s="49" t="str">
        <f t="shared" si="144"/>
        <v>N</v>
      </c>
      <c r="W256" s="35">
        <f>IF(VLOOKUP(D256,'Antipsychotic Meds'!$A$1:$W$352,10,FALSE) = "*","*",IF(VLOOKUP(D256,'Antipsychotic Meds'!$A$1:$W$352,10,FALSE) = "---","---", VLOOKUP(D256,'Antipsychotic Meds'!$A$1:$W$352,10,FALSE)/100))</f>
        <v>9.3023299999999989E-2</v>
      </c>
      <c r="X256" s="35">
        <f>IF(VLOOKUP(D256,'Antipsychotic Meds'!$A$1:$W$352,12,FALSE) = "*","*",IF(VLOOKUP(D256,'Antipsychotic Meds'!$A$1:$W$352,12,FALSE) = "---","---", VLOOKUP(D256,'Antipsychotic Meds'!$A$1:$W$352,12,FALSE)/100))</f>
        <v>0.1085714</v>
      </c>
      <c r="Y256" s="35">
        <f>IF(VLOOKUP(D256,'Antipsychotic Meds'!$A$1:$W$352,14,FALSE) = "*","*",IF(VLOOKUP(D256,'Antipsychotic Meds'!$A$1:$W$352,14,FALSE) = "---","---", VLOOKUP(D256,'Antipsychotic Meds'!$A$1:$W$352,14,FALSE)/100))</f>
        <v>0.1355932</v>
      </c>
      <c r="Z256" s="35">
        <f>IF(VLOOKUP(D256,'Antipsychotic Meds'!$A$1:$W$352,16,FALSE) = "*","*",IF(VLOOKUP(D256,'Antipsychotic Meds'!$A$1:$W$352,16,FALSE) = "---","---", VLOOKUP(D256,'Antipsychotic Meds'!$A$1:$W$352,16,FALSE)/100))</f>
        <v>0.10303029999999999</v>
      </c>
      <c r="AA256" s="35">
        <f t="shared" si="137"/>
        <v>0.11005455</v>
      </c>
      <c r="AB256" s="49" t="str">
        <f t="shared" si="145"/>
        <v>N</v>
      </c>
      <c r="AC256" s="35">
        <f>IF(VLOOKUP(D256,'Pressure Ulcers'!$A$1:$W$352,10,FALSE) = "*","*",IF(VLOOKUP(D256,'Pressure Ulcers'!$A$1:$W$352,10,FALSE) = "---","---", VLOOKUP(D256,'Pressure Ulcers'!$A$1:$W$352,10,FALSE)/100))</f>
        <v>9.5238099999999992E-2</v>
      </c>
      <c r="AD256" s="35">
        <f>IF(VLOOKUP(D256,'Pressure Ulcers'!$A$1:$W$352,12,FALSE) = "*","*",IF(VLOOKUP(D256,'Pressure Ulcers'!$A$1:$W$352,12,FALSE) = "---","---", VLOOKUP(D256,'Pressure Ulcers'!$A$1:$W$352,12,FALSE)/100))</f>
        <v>0.1007752</v>
      </c>
      <c r="AE256" s="35">
        <f>IF(VLOOKUP(D256,'Pressure Ulcers'!$A$1:$W$352,14,FALSE) = "*","*",IF(VLOOKUP(D256,'Pressure Ulcers'!$A$1:$W$352,14,FALSE) = "---","---", VLOOKUP(D256,'Pressure Ulcers'!$A$1:$W$352,14,FALSE)/100))</f>
        <v>9.6296300000000001E-2</v>
      </c>
      <c r="AF256" s="35">
        <f>IF(VLOOKUP(D256,'Pressure Ulcers'!$A$1:$W$352,16,FALSE) = "*","*",IF(VLOOKUP(D256,'Pressure Ulcers'!$A$1:$W$352,16,FALSE) = "---","---", VLOOKUP(D256,'Pressure Ulcers'!$A$1:$W$352,16,FALSE)/100))</f>
        <v>0.1015625</v>
      </c>
      <c r="AG256" s="35">
        <f t="shared" si="139"/>
        <v>9.8468025000000001E-2</v>
      </c>
      <c r="AH256" s="49" t="str">
        <f t="shared" si="146"/>
        <v>N</v>
      </c>
      <c r="AI256" s="35">
        <f>IF(VLOOKUP(D256,Influenza!$A$1:$W$352,10,FALSE) = "*","*",IF(VLOOKUP(D256,Influenza!$A$1:$W$352,10,FALSE) = "---","---", VLOOKUP(D256,Influenza!$A$1:$W$352,10,FALSE)/100))</f>
        <v>0.95575220999999999</v>
      </c>
      <c r="AJ256" s="35">
        <f>IF(VLOOKUP(D256,Influenza!$A$1:$W$352,12,FALSE) = "*","*",IF(VLOOKUP(D256,Influenza!$A$1:$W$352,12,FALSE) = "---","---", VLOOKUP(D256,Influenza!$A$1:$W$352,12,FALSE)/100))</f>
        <v>0.95575220999999999</v>
      </c>
      <c r="AK256" s="35">
        <f>IF(VLOOKUP(D256,Influenza!$A$1:$W$352,14,FALSE) = "*","*",IF(VLOOKUP(D256,Influenza!$A$1:$W$352,14,FALSE) = "---","---", VLOOKUP(D256,Influenza!$A$1:$W$352,14,FALSE)/100))</f>
        <v>0.96280991999999999</v>
      </c>
      <c r="AL256" s="35">
        <f>IF(VLOOKUP(D256,Influenza!$A$1:$W$352,16,FALSE) = "*","*",IF(VLOOKUP(D256,Influenza!$A$1:$W$352,16,FALSE) = "---","---", VLOOKUP(D256,Influenza!$A$1:$W$352,16,FALSE)/100))</f>
        <v>0.96280991999999999</v>
      </c>
      <c r="AM256" s="35">
        <f t="shared" si="141"/>
        <v>0.95928106499999988</v>
      </c>
      <c r="AN256" s="49" t="str">
        <f t="shared" si="147"/>
        <v>N</v>
      </c>
      <c r="AO256" s="35">
        <f>IF(VLOOKUP(D256,'hospitalizations per 1000'!$A$1:$Q$352,10,FALSE) = "*","*",IF(VLOOKUP(D256,'hospitalizations per 1000'!$A$1:$Q$352,10,FALSE) = "---","---", VLOOKUP(D256,'hospitalizations per 1000'!$A$1:$Q$352,10,FALSE)/100))</f>
        <v>1.6654310000000002E-2</v>
      </c>
      <c r="AP256" s="43" t="str">
        <f t="shared" si="148"/>
        <v>N</v>
      </c>
      <c r="AQ256" s="50" t="s">
        <v>1570</v>
      </c>
      <c r="AR256" s="50">
        <v>0.85499999999999998</v>
      </c>
      <c r="AS256" s="49" t="str">
        <f t="shared" si="149"/>
        <v>Y</v>
      </c>
      <c r="AT256" s="97" t="s">
        <v>1680</v>
      </c>
    </row>
    <row r="257" spans="1:46" x14ac:dyDescent="0.3">
      <c r="A257" s="19">
        <f t="shared" si="132"/>
        <v>252</v>
      </c>
      <c r="B257" s="79" t="s">
        <v>1606</v>
      </c>
      <c r="C257" s="80"/>
      <c r="D257" s="81">
        <v>315303</v>
      </c>
      <c r="E257" s="82" t="s">
        <v>1607</v>
      </c>
      <c r="F257" s="54" t="s">
        <v>1557</v>
      </c>
      <c r="G257" s="54" t="e">
        <f>IF(COUNTIF(#REF!,"SFF Candidate")&gt;=1,"Y",
IF(COUNTIF(#REF!,"SFF")&gt;=1,"Y","N"))</f>
        <v>#REF!</v>
      </c>
      <c r="H257" s="48" t="e">
        <f>IF(OR(#REF!=1,#REF!= 1,#REF!=
1,#REF!= 1,#REF!=
1,#REF!= 1,#REF!=
1,#REF!= 1,#REF!=
1,#REF!= 1,#REF!=
1,#REF!= 1),"Y","N")</f>
        <v>#REF!</v>
      </c>
      <c r="I257" s="73" t="s">
        <v>1557</v>
      </c>
      <c r="J257" s="54" t="s">
        <v>1571</v>
      </c>
      <c r="K257" s="35">
        <f>IF(VLOOKUP(D257,'Physically Restrained'!$A$1:$W$352,10,FALSE) = "*","*",IF(VLOOKUP(D257,'Physically Restrained'!$A$1:$W$352,10,FALSE) = "---","---", VLOOKUP(D257,'Physically Restrained'!$A$1:$W$352,10,FALSE)/100))</f>
        <v>0</v>
      </c>
      <c r="L257" s="35">
        <f>IF(VLOOKUP(D257,'Physically Restrained'!$A$1:$W$352,12,FALSE) = "*","*",IF(VLOOKUP(D257,'Physically Restrained'!$A$1:$W$352,12,FALSE) = "---","---", VLOOKUP(D257,'Physically Restrained'!$A$1:$W$352,12,FALSE)/100))</f>
        <v>0</v>
      </c>
      <c r="M257" s="35">
        <f>IF(VLOOKUP(D257,'Physically Restrained'!$A$1:$W$352,14,FALSE) = "*","*",IF(VLOOKUP(D257,'Physically Restrained'!$A$1:$W$352,14,FALSE) = "---","---", VLOOKUP(D257,'Physically Restrained'!$A$1:$W$352,14,FALSE)/100))</f>
        <v>0</v>
      </c>
      <c r="N257" s="35">
        <f>IF(VLOOKUP(D257,'Physically Restrained'!$A$1:$W$352,16,FALSE) = "*","*",IF(VLOOKUP(D257,'Physically Restrained'!$A$1:$W$352,16,FALSE) = "---","---", VLOOKUP(D257,'Physically Restrained'!$A$1:$W$352,16,FALSE)/100))</f>
        <v>0</v>
      </c>
      <c r="O257" s="35">
        <f t="shared" si="133"/>
        <v>0</v>
      </c>
      <c r="P257" s="49" t="str">
        <f t="shared" si="143"/>
        <v>Y</v>
      </c>
      <c r="Q257" s="35">
        <f>IF(VLOOKUP(D257,'Falls with Major Injuries'!$A$1:$W$352,10,FALSE) = "*","*",IF(VLOOKUP(D257,'Falls with Major Injuries'!$A$1:$W$352,10,FALSE) = "---","---", VLOOKUP(D257,'Falls with Major Injuries'!$A$1:$W$352,10,FALSE)/100))</f>
        <v>9.2166000000000001E-3</v>
      </c>
      <c r="R257" s="35">
        <f>IF(VLOOKUP(D257,'Falls with Major Injuries'!$A$1:$W$352,12,FALSE) = "*","*",IF(VLOOKUP(D257,'Falls with Major Injuries'!$A$1:$W$352,12,FALSE) = "---","---", VLOOKUP(D257,'Falls with Major Injuries'!$A$1:$W$352,12,FALSE)/100))</f>
        <v>2.2123900000000002E-2</v>
      </c>
      <c r="S257" s="35">
        <f>IF(VLOOKUP(D257,'Falls with Major Injuries'!$A$1:$W$352,14,FALSE) = "*","*",IF(VLOOKUP(D257,'Falls with Major Injuries'!$A$1:$W$352,14,FALSE) = "---","---", VLOOKUP(D257,'Falls with Major Injuries'!$A$1:$W$352,14,FALSE)/100))</f>
        <v>3.9301300000000004E-2</v>
      </c>
      <c r="T257" s="35">
        <f>IF(VLOOKUP(D257,'Falls with Major Injuries'!$A$1:$W$352,16,FALSE) = "*","*",IF(VLOOKUP(D257,'Falls with Major Injuries'!$A$1:$W$352,16,FALSE) = "---","---", VLOOKUP(D257,'Falls with Major Injuries'!$A$1:$W$352,16,FALSE)/100))</f>
        <v>4.8458100000000004E-2</v>
      </c>
      <c r="U257" s="35">
        <f t="shared" si="135"/>
        <v>2.9774975000000002E-2</v>
      </c>
      <c r="V257" s="49" t="str">
        <f t="shared" si="144"/>
        <v>N</v>
      </c>
      <c r="W257" s="35">
        <f>IF(VLOOKUP(D257,'Antipsychotic Meds'!$A$1:$W$352,10,FALSE) = "*","*",IF(VLOOKUP(D257,'Antipsychotic Meds'!$A$1:$W$352,10,FALSE) = "---","---", VLOOKUP(D257,'Antipsychotic Meds'!$A$1:$W$352,10,FALSE)/100))</f>
        <v>9.3023299999999989E-2</v>
      </c>
      <c r="X257" s="35">
        <f>IF(VLOOKUP(D257,'Antipsychotic Meds'!$A$1:$W$352,12,FALSE) = "*","*",IF(VLOOKUP(D257,'Antipsychotic Meds'!$A$1:$W$352,12,FALSE) = "---","---", VLOOKUP(D257,'Antipsychotic Meds'!$A$1:$W$352,12,FALSE)/100))</f>
        <v>0.1085714</v>
      </c>
      <c r="Y257" s="35">
        <f>IF(VLOOKUP(D257,'Antipsychotic Meds'!$A$1:$W$352,14,FALSE) = "*","*",IF(VLOOKUP(D257,'Antipsychotic Meds'!$A$1:$W$352,14,FALSE) = "---","---", VLOOKUP(D257,'Antipsychotic Meds'!$A$1:$W$352,14,FALSE)/100))</f>
        <v>0.1355932</v>
      </c>
      <c r="Z257" s="35">
        <f>IF(VLOOKUP(D257,'Antipsychotic Meds'!$A$1:$W$352,16,FALSE) = "*","*",IF(VLOOKUP(D257,'Antipsychotic Meds'!$A$1:$W$352,16,FALSE) = "---","---", VLOOKUP(D257,'Antipsychotic Meds'!$A$1:$W$352,16,FALSE)/100))</f>
        <v>0.10303029999999999</v>
      </c>
      <c r="AA257" s="35">
        <f t="shared" si="137"/>
        <v>0.11005455</v>
      </c>
      <c r="AB257" s="49" t="str">
        <f t="shared" si="145"/>
        <v>N</v>
      </c>
      <c r="AC257" s="35">
        <f>IF(VLOOKUP(D257,'Pressure Ulcers'!$A$1:$W$352,10,FALSE) = "*","*",IF(VLOOKUP(D257,'Pressure Ulcers'!$A$1:$W$352,10,FALSE) = "---","---", VLOOKUP(D257,'Pressure Ulcers'!$A$1:$W$352,10,FALSE)/100))</f>
        <v>9.5238099999999992E-2</v>
      </c>
      <c r="AD257" s="35">
        <f>IF(VLOOKUP(D257,'Pressure Ulcers'!$A$1:$W$352,12,FALSE) = "*","*",IF(VLOOKUP(D257,'Pressure Ulcers'!$A$1:$W$352,12,FALSE) = "---","---", VLOOKUP(D257,'Pressure Ulcers'!$A$1:$W$352,12,FALSE)/100))</f>
        <v>0.1007752</v>
      </c>
      <c r="AE257" s="35">
        <f>IF(VLOOKUP(D257,'Pressure Ulcers'!$A$1:$W$352,14,FALSE) = "*","*",IF(VLOOKUP(D257,'Pressure Ulcers'!$A$1:$W$352,14,FALSE) = "---","---", VLOOKUP(D257,'Pressure Ulcers'!$A$1:$W$352,14,FALSE)/100))</f>
        <v>9.6296300000000001E-2</v>
      </c>
      <c r="AF257" s="35">
        <f>IF(VLOOKUP(D257,'Pressure Ulcers'!$A$1:$W$352,16,FALSE) = "*","*",IF(VLOOKUP(D257,'Pressure Ulcers'!$A$1:$W$352,16,FALSE) = "---","---", VLOOKUP(D257,'Pressure Ulcers'!$A$1:$W$352,16,FALSE)/100))</f>
        <v>0.1015625</v>
      </c>
      <c r="AG257" s="35">
        <f t="shared" si="139"/>
        <v>9.8468025000000001E-2</v>
      </c>
      <c r="AH257" s="49" t="str">
        <f t="shared" si="146"/>
        <v>N</v>
      </c>
      <c r="AI257" s="35">
        <f>IF(VLOOKUP(D257,Influenza!$A$1:$W$352,10,FALSE) = "*","*",IF(VLOOKUP(D257,Influenza!$A$1:$W$352,10,FALSE) = "---","---", VLOOKUP(D257,Influenza!$A$1:$W$352,10,FALSE)/100))</f>
        <v>0.95575220999999999</v>
      </c>
      <c r="AJ257" s="35">
        <f>IF(VLOOKUP(D257,Influenza!$A$1:$W$352,12,FALSE) = "*","*",IF(VLOOKUP(D257,Influenza!$A$1:$W$352,12,FALSE) = "---","---", VLOOKUP(D257,Influenza!$A$1:$W$352,12,FALSE)/100))</f>
        <v>0.95575220999999999</v>
      </c>
      <c r="AK257" s="35">
        <f>IF(VLOOKUP(D257,Influenza!$A$1:$W$352,14,FALSE) = "*","*",IF(VLOOKUP(D257,Influenza!$A$1:$W$352,14,FALSE) = "---","---", VLOOKUP(D257,Influenza!$A$1:$W$352,14,FALSE)/100))</f>
        <v>0.96280991999999999</v>
      </c>
      <c r="AL257" s="35">
        <f>IF(VLOOKUP(D257,Influenza!$A$1:$W$352,16,FALSE) = "*","*",IF(VLOOKUP(D257,Influenza!$A$1:$W$352,16,FALSE) = "---","---", VLOOKUP(D257,Influenza!$A$1:$W$352,16,FALSE)/100))</f>
        <v>0.96280991999999999</v>
      </c>
      <c r="AM257" s="35">
        <f t="shared" si="141"/>
        <v>0.95928106499999988</v>
      </c>
      <c r="AN257" s="49" t="str">
        <f t="shared" si="147"/>
        <v>N</v>
      </c>
      <c r="AO257" s="35">
        <f>IF(VLOOKUP(D257,'hospitalizations per 1000'!$A$1:$Q$352,10,FALSE) = "*","*",IF(VLOOKUP(D257,'hospitalizations per 1000'!$A$1:$Q$352,10,FALSE) = "---","---", VLOOKUP(D257,'hospitalizations per 1000'!$A$1:$Q$352,10,FALSE)/100))</f>
        <v>1.6654310000000002E-2</v>
      </c>
      <c r="AP257" s="43" t="str">
        <f t="shared" si="148"/>
        <v>N</v>
      </c>
      <c r="AQ257" s="50" t="s">
        <v>1570</v>
      </c>
      <c r="AR257" s="50">
        <v>0.85499999999999998</v>
      </c>
      <c r="AS257" s="49" t="str">
        <f t="shared" si="149"/>
        <v>Y</v>
      </c>
      <c r="AT257" s="97" t="s">
        <v>1680</v>
      </c>
    </row>
    <row r="258" spans="1:46" ht="28.8" x14ac:dyDescent="0.3">
      <c r="A258" s="19">
        <f t="shared" si="132"/>
        <v>253</v>
      </c>
      <c r="B258" s="52" t="s">
        <v>502</v>
      </c>
      <c r="C258" s="51"/>
      <c r="D258" s="56">
        <v>315157</v>
      </c>
      <c r="E258" s="59" t="s">
        <v>183</v>
      </c>
      <c r="F258" s="54" t="s">
        <v>1557</v>
      </c>
      <c r="G258" s="54" t="e">
        <f>IF(COUNTIF(#REF!,"SFF Candidate")&gt;=1,"Y",
IF(COUNTIF(#REF!,"SFF")&gt;=1,"Y","N"))</f>
        <v>#REF!</v>
      </c>
      <c r="H258" s="48" t="e">
        <f>IF(OR(#REF!=1,#REF!= 1,#REF!=
1,#REF!= 1,#REF!=
1,#REF!= 1,#REF!=
1,#REF!= 1,#REF!=
1,#REF!= 1,#REF!=
1,#REF!= 1),"Y","N")</f>
        <v>#REF!</v>
      </c>
      <c r="I258" s="48" t="s">
        <v>662</v>
      </c>
      <c r="J258" s="54" t="s">
        <v>1570</v>
      </c>
      <c r="K258" s="35">
        <f>IF(VLOOKUP(D258,'Physically Restrained'!$A$1:$W$352,10,FALSE) = "*","*",IF(VLOOKUP(D258,'Physically Restrained'!$A$1:$W$352,10,FALSE) = "---","---", VLOOKUP(D258,'Physically Restrained'!$A$1:$W$352,10,FALSE)/100))</f>
        <v>0</v>
      </c>
      <c r="L258" s="35">
        <f>IF(VLOOKUP(D258,'Physically Restrained'!$A$1:$W$352,12,FALSE) = "*","*",IF(VLOOKUP(D258,'Physically Restrained'!$A$1:$W$352,12,FALSE) = "---","---", VLOOKUP(D258,'Physically Restrained'!$A$1:$W$352,12,FALSE)/100))</f>
        <v>0</v>
      </c>
      <c r="M258" s="35">
        <f>IF(VLOOKUP(D258,'Physically Restrained'!$A$1:$W$352,14,FALSE) = "*","*",IF(VLOOKUP(D258,'Physically Restrained'!$A$1:$W$352,14,FALSE) = "---","---", VLOOKUP(D258,'Physically Restrained'!$A$1:$W$352,14,FALSE)/100))</f>
        <v>0</v>
      </c>
      <c r="N258" s="35">
        <f>IF(VLOOKUP(D258,'Physically Restrained'!$A$1:$W$352,16,FALSE) = "*","*",IF(VLOOKUP(D258,'Physically Restrained'!$A$1:$W$352,16,FALSE) = "---","---", VLOOKUP(D258,'Physically Restrained'!$A$1:$W$352,16,FALSE)/100))</f>
        <v>0</v>
      </c>
      <c r="O258" s="35">
        <f t="shared" si="133"/>
        <v>0</v>
      </c>
      <c r="P258" s="49" t="str">
        <f t="shared" si="143"/>
        <v>Y</v>
      </c>
      <c r="Q258" s="35">
        <f>IF(VLOOKUP(D258,'Falls with Major Injuries'!$A$1:$W$352,10,FALSE) = "*","*",IF(VLOOKUP(D258,'Falls with Major Injuries'!$A$1:$W$352,10,FALSE) = "---","---", VLOOKUP(D258,'Falls with Major Injuries'!$A$1:$W$352,10,FALSE)/100))</f>
        <v>1.6260199999999999E-2</v>
      </c>
      <c r="R258" s="35">
        <f>IF(VLOOKUP(D258,'Falls with Major Injuries'!$A$1:$W$352,12,FALSE) = "*","*",IF(VLOOKUP(D258,'Falls with Major Injuries'!$A$1:$W$352,12,FALSE) = "---","---", VLOOKUP(D258,'Falls with Major Injuries'!$A$1:$W$352,12,FALSE)/100))</f>
        <v>2.4390200000000001E-2</v>
      </c>
      <c r="S258" s="35">
        <f>IF(VLOOKUP(D258,'Falls with Major Injuries'!$A$1:$W$352,14,FALSE) = "*","*",IF(VLOOKUP(D258,'Falls with Major Injuries'!$A$1:$W$352,14,FALSE) = "---","---", VLOOKUP(D258,'Falls with Major Injuries'!$A$1:$W$352,14,FALSE)/100))</f>
        <v>2.34375E-2</v>
      </c>
      <c r="T258" s="35">
        <f>IF(VLOOKUP(D258,'Falls with Major Injuries'!$A$1:$W$352,16,FALSE) = "*","*",IF(VLOOKUP(D258,'Falls with Major Injuries'!$A$1:$W$352,16,FALSE) = "---","---", VLOOKUP(D258,'Falls with Major Injuries'!$A$1:$W$352,16,FALSE)/100))</f>
        <v>3.8759700000000001E-2</v>
      </c>
      <c r="U258" s="35">
        <f t="shared" si="135"/>
        <v>2.5711900000000003E-2</v>
      </c>
      <c r="V258" s="49" t="str">
        <f t="shared" si="144"/>
        <v>N</v>
      </c>
      <c r="W258" s="35">
        <f>IF(VLOOKUP(D258,'Antipsychotic Meds'!$A$1:$W$352,10,FALSE) = "*","*",IF(VLOOKUP(D258,'Antipsychotic Meds'!$A$1:$W$352,10,FALSE) = "---","---", VLOOKUP(D258,'Antipsychotic Meds'!$A$1:$W$352,10,FALSE)/100))</f>
        <v>0.14285709999999999</v>
      </c>
      <c r="X258" s="35">
        <f>IF(VLOOKUP(D258,'Antipsychotic Meds'!$A$1:$W$352,12,FALSE) = "*","*",IF(VLOOKUP(D258,'Antipsychotic Meds'!$A$1:$W$352,12,FALSE) = "---","---", VLOOKUP(D258,'Antipsychotic Meds'!$A$1:$W$352,12,FALSE)/100))</f>
        <v>0.125</v>
      </c>
      <c r="Y258" s="35">
        <f>IF(VLOOKUP(D258,'Antipsychotic Meds'!$A$1:$W$352,14,FALSE) = "*","*",IF(VLOOKUP(D258,'Antipsychotic Meds'!$A$1:$W$352,14,FALSE) = "---","---", VLOOKUP(D258,'Antipsychotic Meds'!$A$1:$W$352,14,FALSE)/100))</f>
        <v>0.18181819999999999</v>
      </c>
      <c r="Z258" s="35">
        <f>IF(VLOOKUP(D258,'Antipsychotic Meds'!$A$1:$W$352,16,FALSE) = "*","*",IF(VLOOKUP(D258,'Antipsychotic Meds'!$A$1:$W$352,16,FALSE) = "---","---", VLOOKUP(D258,'Antipsychotic Meds'!$A$1:$W$352,16,FALSE)/100))</f>
        <v>0.1875</v>
      </c>
      <c r="AA258" s="35">
        <f t="shared" si="137"/>
        <v>0.159293825</v>
      </c>
      <c r="AB258" s="49" t="str">
        <f t="shared" si="145"/>
        <v>N</v>
      </c>
      <c r="AC258" s="35">
        <f>IF(VLOOKUP(D258,'Pressure Ulcers'!$A$1:$W$352,10,FALSE) = "*","*",IF(VLOOKUP(D258,'Pressure Ulcers'!$A$1:$W$352,10,FALSE) = "---","---", VLOOKUP(D258,'Pressure Ulcers'!$A$1:$W$352,10,FALSE)/100))</f>
        <v>4.8780499999999997E-2</v>
      </c>
      <c r="AD258" s="35">
        <f>IF(VLOOKUP(D258,'Pressure Ulcers'!$A$1:$W$352,12,FALSE) = "*","*",IF(VLOOKUP(D258,'Pressure Ulcers'!$A$1:$W$352,12,FALSE) = "---","---", VLOOKUP(D258,'Pressure Ulcers'!$A$1:$W$352,12,FALSE)/100))</f>
        <v>6.6666699999999995E-2</v>
      </c>
      <c r="AE258" s="35">
        <f>IF(VLOOKUP(D258,'Pressure Ulcers'!$A$1:$W$352,14,FALSE) = "*","*",IF(VLOOKUP(D258,'Pressure Ulcers'!$A$1:$W$352,14,FALSE) = "---","---", VLOOKUP(D258,'Pressure Ulcers'!$A$1:$W$352,14,FALSE)/100))</f>
        <v>8.8607600000000009E-2</v>
      </c>
      <c r="AF258" s="35">
        <f>IF(VLOOKUP(D258,'Pressure Ulcers'!$A$1:$W$352,16,FALSE) = "*","*",IF(VLOOKUP(D258,'Pressure Ulcers'!$A$1:$W$352,16,FALSE) = "---","---", VLOOKUP(D258,'Pressure Ulcers'!$A$1:$W$352,16,FALSE)/100))</f>
        <v>4.9382700000000002E-2</v>
      </c>
      <c r="AG258" s="35">
        <f t="shared" si="139"/>
        <v>6.3359374999999996E-2</v>
      </c>
      <c r="AH258" s="49" t="str">
        <f t="shared" si="146"/>
        <v>Y</v>
      </c>
      <c r="AI258" s="35">
        <f>IF(VLOOKUP(D258,Influenza!$A$1:$W$352,10,FALSE) = "*","*",IF(VLOOKUP(D258,Influenza!$A$1:$W$352,10,FALSE) = "---","---", VLOOKUP(D258,Influenza!$A$1:$W$352,10,FALSE)/100))</f>
        <v>0.94400000000000006</v>
      </c>
      <c r="AJ258" s="35">
        <f>IF(VLOOKUP(D258,Influenza!$A$1:$W$352,12,FALSE) = "*","*",IF(VLOOKUP(D258,Influenza!$A$1:$W$352,12,FALSE) = "---","---", VLOOKUP(D258,Influenza!$A$1:$W$352,12,FALSE)/100))</f>
        <v>0.94400000000000006</v>
      </c>
      <c r="AK258" s="35">
        <f>IF(VLOOKUP(D258,Influenza!$A$1:$W$352,14,FALSE) = "*","*",IF(VLOOKUP(D258,Influenza!$A$1:$W$352,14,FALSE) = "---","---", VLOOKUP(D258,Influenza!$A$1:$W$352,14,FALSE)/100))</f>
        <v>0.86861313999999989</v>
      </c>
      <c r="AL258" s="35">
        <f>IF(VLOOKUP(D258,Influenza!$A$1:$W$352,16,FALSE) = "*","*",IF(VLOOKUP(D258,Influenza!$A$1:$W$352,16,FALSE) = "---","---", VLOOKUP(D258,Influenza!$A$1:$W$352,16,FALSE)/100))</f>
        <v>0.86861313999999989</v>
      </c>
      <c r="AM258" s="35">
        <f t="shared" si="141"/>
        <v>0.90630656999999992</v>
      </c>
      <c r="AN258" s="49" t="str">
        <f t="shared" si="147"/>
        <v>N</v>
      </c>
      <c r="AO258" s="35">
        <f>IF(VLOOKUP(D258,'hospitalizations per 1000'!$A$1:$Q$352,10,FALSE) = "*","*",IF(VLOOKUP(D258,'hospitalizations per 1000'!$A$1:$Q$352,10,FALSE) = "---","---", VLOOKUP(D258,'hospitalizations per 1000'!$A$1:$Q$352,10,FALSE)/100))</f>
        <v>1.2054840000000001E-2</v>
      </c>
      <c r="AP258" s="43" t="str">
        <f t="shared" si="148"/>
        <v>Y</v>
      </c>
      <c r="AQ258" s="50" t="s">
        <v>1570</v>
      </c>
      <c r="AR258" s="50">
        <v>0.80499999999999994</v>
      </c>
      <c r="AS258" s="49" t="str">
        <f t="shared" si="149"/>
        <v>Y</v>
      </c>
      <c r="AT258" s="97">
        <f t="shared" si="131"/>
        <v>4</v>
      </c>
    </row>
    <row r="259" spans="1:46" s="39" customFormat="1" x14ac:dyDescent="0.3">
      <c r="A259" s="19">
        <f t="shared" si="132"/>
        <v>254</v>
      </c>
      <c r="B259" s="52" t="s">
        <v>503</v>
      </c>
      <c r="C259" s="51"/>
      <c r="D259" s="56">
        <v>315128</v>
      </c>
      <c r="E259" s="71">
        <v>863963</v>
      </c>
      <c r="F259" s="54" t="s">
        <v>1557</v>
      </c>
      <c r="G259" s="54" t="e">
        <f>IF(COUNTIF(#REF!,"SFF Candidate")&gt;=1,"Y",
IF(COUNTIF(#REF!,"SFF")&gt;=1,"Y","N"))</f>
        <v>#REF!</v>
      </c>
      <c r="H259" s="48" t="e">
        <f>IF(OR(#REF!=1,#REF!= 1,#REF!=
1,#REF!= 1,#REF!=
1,#REF!= 1,#REF!=
1,#REF!= 1,#REF!=
1,#REF!= 1,#REF!=
1,#REF!= 1),"Y","N")</f>
        <v>#REF!</v>
      </c>
      <c r="I259" s="48" t="s">
        <v>662</v>
      </c>
      <c r="J259" s="54" t="s">
        <v>1570</v>
      </c>
      <c r="K259" s="35">
        <f>IF(VLOOKUP(D259,'Physically Restrained'!$A$1:$W$352,10,FALSE) = "*","*",IF(VLOOKUP(D259,'Physically Restrained'!$A$1:$W$352,10,FALSE) = "---","---", VLOOKUP(D259,'Physically Restrained'!$A$1:$W$352,10,FALSE)/100))</f>
        <v>0</v>
      </c>
      <c r="L259" s="35">
        <f>IF(VLOOKUP(D259,'Physically Restrained'!$A$1:$W$352,12,FALSE) = "*","*",IF(VLOOKUP(D259,'Physically Restrained'!$A$1:$W$352,12,FALSE) = "---","---", VLOOKUP(D259,'Physically Restrained'!$A$1:$W$352,12,FALSE)/100))</f>
        <v>0</v>
      </c>
      <c r="M259" s="35">
        <f>IF(VLOOKUP(D259,'Physically Restrained'!$A$1:$W$352,14,FALSE) = "*","*",IF(VLOOKUP(D259,'Physically Restrained'!$A$1:$W$352,14,FALSE) = "---","---", VLOOKUP(D259,'Physically Restrained'!$A$1:$W$352,14,FALSE)/100))</f>
        <v>0</v>
      </c>
      <c r="N259" s="35">
        <f>IF(VLOOKUP(D259,'Physically Restrained'!$A$1:$W$352,16,FALSE) = "*","*",IF(VLOOKUP(D259,'Physically Restrained'!$A$1:$W$352,16,FALSE) = "---","---", VLOOKUP(D259,'Physically Restrained'!$A$1:$W$352,16,FALSE)/100))</f>
        <v>0</v>
      </c>
      <c r="O259" s="35">
        <f t="shared" si="133"/>
        <v>0</v>
      </c>
      <c r="P259" s="49" t="str">
        <f t="shared" si="143"/>
        <v>Y</v>
      </c>
      <c r="Q259" s="35">
        <f>IF(VLOOKUP(D259,'Falls with Major Injuries'!$A$1:$W$352,10,FALSE) = "*","*",IF(VLOOKUP(D259,'Falls with Major Injuries'!$A$1:$W$352,10,FALSE) = "---","---", VLOOKUP(D259,'Falls with Major Injuries'!$A$1:$W$352,10,FALSE)/100))</f>
        <v>1.3333299999999999E-2</v>
      </c>
      <c r="R259" s="35">
        <f>IF(VLOOKUP(D259,'Falls with Major Injuries'!$A$1:$W$352,12,FALSE) = "*","*",IF(VLOOKUP(D259,'Falls with Major Injuries'!$A$1:$W$352,12,FALSE) = "---","---", VLOOKUP(D259,'Falls with Major Injuries'!$A$1:$W$352,12,FALSE)/100))</f>
        <v>1.4285699999999998E-2</v>
      </c>
      <c r="S259" s="35">
        <f>IF(VLOOKUP(D259,'Falls with Major Injuries'!$A$1:$W$352,14,FALSE) = "*","*",IF(VLOOKUP(D259,'Falls with Major Injuries'!$A$1:$W$352,14,FALSE) = "---","---", VLOOKUP(D259,'Falls with Major Injuries'!$A$1:$W$352,14,FALSE)/100))</f>
        <v>1.49254E-2</v>
      </c>
      <c r="T259" s="35">
        <f>IF(VLOOKUP(D259,'Falls with Major Injuries'!$A$1:$W$352,16,FALSE) = "*","*",IF(VLOOKUP(D259,'Falls with Major Injuries'!$A$1:$W$352,16,FALSE) = "---","---", VLOOKUP(D259,'Falls with Major Injuries'!$A$1:$W$352,16,FALSE)/100))</f>
        <v>0</v>
      </c>
      <c r="U259" s="35">
        <f t="shared" si="135"/>
        <v>1.0636099999999999E-2</v>
      </c>
      <c r="V259" s="49" t="str">
        <f t="shared" si="144"/>
        <v>Y</v>
      </c>
      <c r="W259" s="35">
        <f>IF(VLOOKUP(D259,'Antipsychotic Meds'!$A$1:$W$352,10,FALSE) = "*","*",IF(VLOOKUP(D259,'Antipsychotic Meds'!$A$1:$W$352,10,FALSE) = "---","---", VLOOKUP(D259,'Antipsychotic Meds'!$A$1:$W$352,10,FALSE)/100))</f>
        <v>0.1267606</v>
      </c>
      <c r="X259" s="35">
        <f>IF(VLOOKUP(D259,'Antipsychotic Meds'!$A$1:$W$352,12,FALSE) = "*","*",IF(VLOOKUP(D259,'Antipsychotic Meds'!$A$1:$W$352,12,FALSE) = "---","---", VLOOKUP(D259,'Antipsychotic Meds'!$A$1:$W$352,12,FALSE)/100))</f>
        <v>0.15151519999999999</v>
      </c>
      <c r="Y259" s="35">
        <f>IF(VLOOKUP(D259,'Antipsychotic Meds'!$A$1:$W$352,14,FALSE) = "*","*",IF(VLOOKUP(D259,'Antipsychotic Meds'!$A$1:$W$352,14,FALSE) = "---","---", VLOOKUP(D259,'Antipsychotic Meds'!$A$1:$W$352,14,FALSE)/100))</f>
        <v>0.17460319999999999</v>
      </c>
      <c r="Z259" s="35">
        <f>IF(VLOOKUP(D259,'Antipsychotic Meds'!$A$1:$W$352,16,FALSE) = "*","*",IF(VLOOKUP(D259,'Antipsychotic Meds'!$A$1:$W$352,16,FALSE) = "---","---", VLOOKUP(D259,'Antipsychotic Meds'!$A$1:$W$352,16,FALSE)/100))</f>
        <v>0.15151519999999999</v>
      </c>
      <c r="AA259" s="35">
        <f t="shared" si="137"/>
        <v>0.15109854999999997</v>
      </c>
      <c r="AB259" s="49" t="str">
        <f t="shared" si="145"/>
        <v>N</v>
      </c>
      <c r="AC259" s="35">
        <f>IF(VLOOKUP(D259,'Pressure Ulcers'!$A$1:$W$352,10,FALSE) = "*","*",IF(VLOOKUP(D259,'Pressure Ulcers'!$A$1:$W$352,10,FALSE) = "---","---", VLOOKUP(D259,'Pressure Ulcers'!$A$1:$W$352,10,FALSE)/100))</f>
        <v>0</v>
      </c>
      <c r="AD259" s="35">
        <f>IF(VLOOKUP(D259,'Pressure Ulcers'!$A$1:$W$352,12,FALSE) = "*","*",IF(VLOOKUP(D259,'Pressure Ulcers'!$A$1:$W$352,12,FALSE) = "---","---", VLOOKUP(D259,'Pressure Ulcers'!$A$1:$W$352,12,FALSE)/100))</f>
        <v>1.9230799999999999E-2</v>
      </c>
      <c r="AE259" s="35">
        <f>IF(VLOOKUP(D259,'Pressure Ulcers'!$A$1:$W$352,14,FALSE) = "*","*",IF(VLOOKUP(D259,'Pressure Ulcers'!$A$1:$W$352,14,FALSE) = "---","---", VLOOKUP(D259,'Pressure Ulcers'!$A$1:$W$352,14,FALSE)/100))</f>
        <v>5.6603800000000003E-2</v>
      </c>
      <c r="AF259" s="35">
        <f>IF(VLOOKUP(D259,'Pressure Ulcers'!$A$1:$W$352,16,FALSE) = "*","*",IF(VLOOKUP(D259,'Pressure Ulcers'!$A$1:$W$352,16,FALSE) = "---","---", VLOOKUP(D259,'Pressure Ulcers'!$A$1:$W$352,16,FALSE)/100))</f>
        <v>7.6923099999999994E-2</v>
      </c>
      <c r="AG259" s="35">
        <f t="shared" si="139"/>
        <v>3.8189424999999999E-2</v>
      </c>
      <c r="AH259" s="49" t="str">
        <f t="shared" si="146"/>
        <v>Y</v>
      </c>
      <c r="AI259" s="35">
        <f>IF(VLOOKUP(D259,Influenza!$A$1:$W$352,10,FALSE) = "*","*",IF(VLOOKUP(D259,Influenza!$A$1:$W$352,10,FALSE) = "---","---", VLOOKUP(D259,Influenza!$A$1:$W$352,10,FALSE)/100))</f>
        <v>0.98701299000000009</v>
      </c>
      <c r="AJ259" s="35">
        <f>IF(VLOOKUP(D259,Influenza!$A$1:$W$352,12,FALSE) = "*","*",IF(VLOOKUP(D259,Influenza!$A$1:$W$352,12,FALSE) = "---","---", VLOOKUP(D259,Influenza!$A$1:$W$352,12,FALSE)/100))</f>
        <v>0.98701299000000009</v>
      </c>
      <c r="AK259" s="35">
        <f>IF(VLOOKUP(D259,Influenza!$A$1:$W$352,14,FALSE) = "*","*",IF(VLOOKUP(D259,Influenza!$A$1:$W$352,14,FALSE) = "---","---", VLOOKUP(D259,Influenza!$A$1:$W$352,14,FALSE)/100))</f>
        <v>0.92753623000000007</v>
      </c>
      <c r="AL259" s="35">
        <f>IF(VLOOKUP(D259,Influenza!$A$1:$W$352,16,FALSE) = "*","*",IF(VLOOKUP(D259,Influenza!$A$1:$W$352,16,FALSE) = "---","---", VLOOKUP(D259,Influenza!$A$1:$W$352,16,FALSE)/100))</f>
        <v>0.92753623000000007</v>
      </c>
      <c r="AM259" s="35">
        <f t="shared" si="141"/>
        <v>0.95727461000000003</v>
      </c>
      <c r="AN259" s="49" t="str">
        <f t="shared" si="147"/>
        <v>N</v>
      </c>
      <c r="AO259" s="35">
        <f>IF(VLOOKUP(D259,'hospitalizations per 1000'!$A$1:$Q$352,10,FALSE) = "*","*",IF(VLOOKUP(D259,'hospitalizations per 1000'!$A$1:$Q$352,10,FALSE) = "---","---", VLOOKUP(D259,'hospitalizations per 1000'!$A$1:$Q$352,10,FALSE)/100))</f>
        <v>9.0799799999999996E-3</v>
      </c>
      <c r="AP259" s="43" t="str">
        <f t="shared" si="148"/>
        <v>Y</v>
      </c>
      <c r="AQ259" s="50" t="s">
        <v>1570</v>
      </c>
      <c r="AR259" s="50">
        <v>0.67500000000000004</v>
      </c>
      <c r="AS259" s="49" t="str">
        <f t="shared" si="149"/>
        <v>N</v>
      </c>
      <c r="AT259" s="97">
        <f t="shared" si="131"/>
        <v>4</v>
      </c>
    </row>
    <row r="260" spans="1:46" x14ac:dyDescent="0.3">
      <c r="A260" s="19">
        <f t="shared" si="132"/>
        <v>255</v>
      </c>
      <c r="B260" s="52" t="s">
        <v>504</v>
      </c>
      <c r="C260" s="51"/>
      <c r="D260" s="56">
        <v>315456</v>
      </c>
      <c r="E260" s="59" t="s">
        <v>99</v>
      </c>
      <c r="F260" s="54" t="s">
        <v>1557</v>
      </c>
      <c r="G260" s="54" t="e">
        <f>IF(COUNTIF(#REF!,"SFF Candidate")&gt;=1,"Y",
IF(COUNTIF(#REF!,"SFF")&gt;=1,"Y","N"))</f>
        <v>#REF!</v>
      </c>
      <c r="H260" s="48" t="e">
        <f>IF(OR(#REF!=1,#REF!= 1,#REF!=
1,#REF!= 1,#REF!=
1,#REF!= 1,#REF!=
1,#REF!= 1,#REF!=
1,#REF!= 1,#REF!=
1,#REF!= 1),"Y","N")</f>
        <v>#REF!</v>
      </c>
      <c r="I260" s="48" t="s">
        <v>662</v>
      </c>
      <c r="J260" s="54" t="s">
        <v>1571</v>
      </c>
      <c r="K260" s="35">
        <f>IF(VLOOKUP(D260,'Physically Restrained'!$A$1:$W$352,10,FALSE) = "*","*",IF(VLOOKUP(D260,'Physically Restrained'!$A$1:$W$352,10,FALSE) = "---","---", VLOOKUP(D260,'Physically Restrained'!$A$1:$W$352,10,FALSE)/100))</f>
        <v>0</v>
      </c>
      <c r="L260" s="35">
        <f>IF(VLOOKUP(D260,'Physically Restrained'!$A$1:$W$352,12,FALSE) = "*","*",IF(VLOOKUP(D260,'Physically Restrained'!$A$1:$W$352,12,FALSE) = "---","---", VLOOKUP(D260,'Physically Restrained'!$A$1:$W$352,12,FALSE)/100))</f>
        <v>0</v>
      </c>
      <c r="M260" s="35">
        <f>IF(VLOOKUP(D260,'Physically Restrained'!$A$1:$W$352,14,FALSE) = "*","*",IF(VLOOKUP(D260,'Physically Restrained'!$A$1:$W$352,14,FALSE) = "---","---", VLOOKUP(D260,'Physically Restrained'!$A$1:$W$352,14,FALSE)/100))</f>
        <v>0</v>
      </c>
      <c r="N260" s="35">
        <f>IF(VLOOKUP(D260,'Physically Restrained'!$A$1:$W$352,16,FALSE) = "*","*",IF(VLOOKUP(D260,'Physically Restrained'!$A$1:$W$352,16,FALSE) = "---","---", VLOOKUP(D260,'Physically Restrained'!$A$1:$W$352,16,FALSE)/100))</f>
        <v>0</v>
      </c>
      <c r="O260" s="35">
        <f t="shared" si="133"/>
        <v>0</v>
      </c>
      <c r="P260" s="49" t="str">
        <f t="shared" si="143"/>
        <v>Y</v>
      </c>
      <c r="Q260" s="35">
        <f>IF(VLOOKUP(D260,'Falls with Major Injuries'!$A$1:$W$352,10,FALSE) = "*","*",IF(VLOOKUP(D260,'Falls with Major Injuries'!$A$1:$W$352,10,FALSE) = "---","---", VLOOKUP(D260,'Falls with Major Injuries'!$A$1:$W$352,10,FALSE)/100))</f>
        <v>0</v>
      </c>
      <c r="R260" s="35">
        <f>IF(VLOOKUP(D260,'Falls with Major Injuries'!$A$1:$W$352,12,FALSE) = "*","*",IF(VLOOKUP(D260,'Falls with Major Injuries'!$A$1:$W$352,12,FALSE) = "---","---", VLOOKUP(D260,'Falls with Major Injuries'!$A$1:$W$352,12,FALSE)/100))</f>
        <v>0</v>
      </c>
      <c r="S260" s="35">
        <f>IF(VLOOKUP(D260,'Falls with Major Injuries'!$A$1:$W$352,14,FALSE) = "*","*",IF(VLOOKUP(D260,'Falls with Major Injuries'!$A$1:$W$352,14,FALSE) = "---","---", VLOOKUP(D260,'Falls with Major Injuries'!$A$1:$W$352,14,FALSE)/100))</f>
        <v>0</v>
      </c>
      <c r="T260" s="35">
        <f>IF(VLOOKUP(D260,'Falls with Major Injuries'!$A$1:$W$352,16,FALSE) = "*","*",IF(VLOOKUP(D260,'Falls with Major Injuries'!$A$1:$W$352,16,FALSE) = "---","---", VLOOKUP(D260,'Falls with Major Injuries'!$A$1:$W$352,16,FALSE)/100))</f>
        <v>1.1494299999999999E-2</v>
      </c>
      <c r="U260" s="35">
        <f t="shared" si="135"/>
        <v>2.8735749999999997E-3</v>
      </c>
      <c r="V260" s="49" t="str">
        <f t="shared" si="144"/>
        <v>Y</v>
      </c>
      <c r="W260" s="35">
        <f>IF(VLOOKUP(D260,'Antipsychotic Meds'!$A$1:$W$352,10,FALSE) = "*","*",IF(VLOOKUP(D260,'Antipsychotic Meds'!$A$1:$W$352,10,FALSE) = "---","---", VLOOKUP(D260,'Antipsychotic Meds'!$A$1:$W$352,10,FALSE)/100))</f>
        <v>6.6666699999999995E-2</v>
      </c>
      <c r="X260" s="35">
        <f>IF(VLOOKUP(D260,'Antipsychotic Meds'!$A$1:$W$352,12,FALSE) = "*","*",IF(VLOOKUP(D260,'Antipsychotic Meds'!$A$1:$W$352,12,FALSE) = "---","---", VLOOKUP(D260,'Antipsychotic Meds'!$A$1:$W$352,12,FALSE)/100))</f>
        <v>8.5365900000000008E-2</v>
      </c>
      <c r="Y260" s="35">
        <f>IF(VLOOKUP(D260,'Antipsychotic Meds'!$A$1:$W$352,14,FALSE) = "*","*",IF(VLOOKUP(D260,'Antipsychotic Meds'!$A$1:$W$352,14,FALSE) = "---","---", VLOOKUP(D260,'Antipsychotic Meds'!$A$1:$W$352,14,FALSE)/100))</f>
        <v>8.5365900000000008E-2</v>
      </c>
      <c r="Z260" s="35">
        <f>IF(VLOOKUP(D260,'Antipsychotic Meds'!$A$1:$W$352,16,FALSE) = "*","*",IF(VLOOKUP(D260,'Antipsychotic Meds'!$A$1:$W$352,16,FALSE) = "---","---", VLOOKUP(D260,'Antipsychotic Meds'!$A$1:$W$352,16,FALSE)/100))</f>
        <v>7.6923099999999994E-2</v>
      </c>
      <c r="AA260" s="35">
        <f t="shared" si="137"/>
        <v>7.8580399999999995E-2</v>
      </c>
      <c r="AB260" s="49" t="str">
        <f t="shared" si="145"/>
        <v>Y</v>
      </c>
      <c r="AC260" s="35">
        <f>IF(VLOOKUP(D260,'Pressure Ulcers'!$A$1:$W$352,10,FALSE) = "*","*",IF(VLOOKUP(D260,'Pressure Ulcers'!$A$1:$W$352,10,FALSE) = "---","---", VLOOKUP(D260,'Pressure Ulcers'!$A$1:$W$352,10,FALSE)/100))</f>
        <v>0.1363636</v>
      </c>
      <c r="AD260" s="35">
        <f>IF(VLOOKUP(D260,'Pressure Ulcers'!$A$1:$W$352,12,FALSE) = "*","*",IF(VLOOKUP(D260,'Pressure Ulcers'!$A$1:$W$352,12,FALSE) = "---","---", VLOOKUP(D260,'Pressure Ulcers'!$A$1:$W$352,12,FALSE)/100))</f>
        <v>0.14285709999999999</v>
      </c>
      <c r="AE260" s="35">
        <f>IF(VLOOKUP(D260,'Pressure Ulcers'!$A$1:$W$352,14,FALSE) = "*","*",IF(VLOOKUP(D260,'Pressure Ulcers'!$A$1:$W$352,14,FALSE) = "---","---", VLOOKUP(D260,'Pressure Ulcers'!$A$1:$W$352,14,FALSE)/100))</f>
        <v>0.1612903</v>
      </c>
      <c r="AF260" s="35">
        <f>IF(VLOOKUP(D260,'Pressure Ulcers'!$A$1:$W$352,16,FALSE) = "*","*",IF(VLOOKUP(D260,'Pressure Ulcers'!$A$1:$W$352,16,FALSE) = "---","---", VLOOKUP(D260,'Pressure Ulcers'!$A$1:$W$352,16,FALSE)/100))</f>
        <v>0.115942</v>
      </c>
      <c r="AG260" s="35">
        <f t="shared" si="139"/>
        <v>0.13911324999999999</v>
      </c>
      <c r="AH260" s="49" t="str">
        <f t="shared" si="146"/>
        <v>N</v>
      </c>
      <c r="AI260" s="35">
        <f>IF(VLOOKUP(D260,Influenza!$A$1:$W$352,10,FALSE) = "*","*",IF(VLOOKUP(D260,Influenza!$A$1:$W$352,10,FALSE) = "---","---", VLOOKUP(D260,Influenza!$A$1:$W$352,10,FALSE)/100))</f>
        <v>0.97894737000000009</v>
      </c>
      <c r="AJ260" s="35">
        <f>IF(VLOOKUP(D260,Influenza!$A$1:$W$352,12,FALSE) = "*","*",IF(VLOOKUP(D260,Influenza!$A$1:$W$352,12,FALSE) = "---","---", VLOOKUP(D260,Influenza!$A$1:$W$352,12,FALSE)/100))</f>
        <v>0.97894737000000009</v>
      </c>
      <c r="AK260" s="35">
        <f>IF(VLOOKUP(D260,Influenza!$A$1:$W$352,14,FALSE) = "*","*",IF(VLOOKUP(D260,Influenza!$A$1:$W$352,14,FALSE) = "---","---", VLOOKUP(D260,Influenza!$A$1:$W$352,14,FALSE)/100))</f>
        <v>0.96116505000000008</v>
      </c>
      <c r="AL260" s="35">
        <f>IF(VLOOKUP(D260,Influenza!$A$1:$W$352,16,FALSE) = "*","*",IF(VLOOKUP(D260,Influenza!$A$1:$W$352,16,FALSE) = "---","---", VLOOKUP(D260,Influenza!$A$1:$W$352,16,FALSE)/100))</f>
        <v>0.96116505000000008</v>
      </c>
      <c r="AM260" s="35">
        <f t="shared" si="141"/>
        <v>0.97005621000000009</v>
      </c>
      <c r="AN260" s="49" t="str">
        <f t="shared" si="147"/>
        <v>Y</v>
      </c>
      <c r="AO260" s="35">
        <f>IF(VLOOKUP(D260,'hospitalizations per 1000'!$A$1:$Q$352,10,FALSE) = "*","*",IF(VLOOKUP(D260,'hospitalizations per 1000'!$A$1:$Q$352,10,FALSE) = "---","---", VLOOKUP(D260,'hospitalizations per 1000'!$A$1:$Q$352,10,FALSE)/100))</f>
        <v>1.607285E-2</v>
      </c>
      <c r="AP260" s="43" t="str">
        <f t="shared" si="148"/>
        <v>N</v>
      </c>
      <c r="AQ260" s="50" t="s">
        <v>1570</v>
      </c>
      <c r="AR260" s="50">
        <v>0.90500000000000003</v>
      </c>
      <c r="AS260" s="49" t="str">
        <f t="shared" si="149"/>
        <v>Y</v>
      </c>
      <c r="AT260" s="97" t="s">
        <v>1680</v>
      </c>
    </row>
    <row r="261" spans="1:46" x14ac:dyDescent="0.3">
      <c r="A261" s="19">
        <f t="shared" si="132"/>
        <v>256</v>
      </c>
      <c r="B261" s="52" t="s">
        <v>507</v>
      </c>
      <c r="C261" s="51"/>
      <c r="D261" s="56">
        <v>315393</v>
      </c>
      <c r="E261" s="59" t="s">
        <v>101</v>
      </c>
      <c r="F261" s="54" t="s">
        <v>1557</v>
      </c>
      <c r="G261" s="54" t="e">
        <f>IF(COUNTIF(#REF!,"SFF Candidate")&gt;=1,"Y",
IF(COUNTIF(#REF!,"SFF")&gt;=1,"Y","N"))</f>
        <v>#REF!</v>
      </c>
      <c r="H261" s="48" t="e">
        <f>IF(OR(#REF!=1,#REF!= 1,#REF!=
1,#REF!= 1,#REF!=
1,#REF!= 1,#REF!=
1,#REF!= 1,#REF!=
1,#REF!= 1,#REF!=
1,#REF!= 1),"Y","N")</f>
        <v>#REF!</v>
      </c>
      <c r="I261" s="48" t="s">
        <v>662</v>
      </c>
      <c r="J261" s="54" t="s">
        <v>1570</v>
      </c>
      <c r="K261" s="35">
        <f>IF(VLOOKUP(D261,'Physically Restrained'!$A$1:$W$352,10,FALSE) = "*","*",IF(VLOOKUP(D261,'Physically Restrained'!$A$1:$W$352,10,FALSE) = "---","---", VLOOKUP(D261,'Physically Restrained'!$A$1:$W$352,10,FALSE)/100))</f>
        <v>0</v>
      </c>
      <c r="L261" s="35">
        <f>IF(VLOOKUP(D261,'Physically Restrained'!$A$1:$W$352,12,FALSE) = "*","*",IF(VLOOKUP(D261,'Physically Restrained'!$A$1:$W$352,12,FALSE) = "---","---", VLOOKUP(D261,'Physically Restrained'!$A$1:$W$352,12,FALSE)/100))</f>
        <v>0</v>
      </c>
      <c r="M261" s="35">
        <f>IF(VLOOKUP(D261,'Physically Restrained'!$A$1:$W$352,14,FALSE) = "*","*",IF(VLOOKUP(D261,'Physically Restrained'!$A$1:$W$352,14,FALSE) = "---","---", VLOOKUP(D261,'Physically Restrained'!$A$1:$W$352,14,FALSE)/100))</f>
        <v>0</v>
      </c>
      <c r="N261" s="35">
        <f>IF(VLOOKUP(D261,'Physically Restrained'!$A$1:$W$352,16,FALSE) = "*","*",IF(VLOOKUP(D261,'Physically Restrained'!$A$1:$W$352,16,FALSE) = "---","---", VLOOKUP(D261,'Physically Restrained'!$A$1:$W$352,16,FALSE)/100))</f>
        <v>0</v>
      </c>
      <c r="O261" s="35">
        <f t="shared" si="133"/>
        <v>0</v>
      </c>
      <c r="P261" s="49" t="str">
        <f t="shared" si="143"/>
        <v>Y</v>
      </c>
      <c r="Q261" s="35">
        <f>IF(VLOOKUP(D261,'Falls with Major Injuries'!$A$1:$W$352,10,FALSE) = "*","*",IF(VLOOKUP(D261,'Falls with Major Injuries'!$A$1:$W$352,10,FALSE) = "---","---", VLOOKUP(D261,'Falls with Major Injuries'!$A$1:$W$352,10,FALSE)/100))</f>
        <v>2.7027000000000002E-2</v>
      </c>
      <c r="R261" s="35">
        <f>IF(VLOOKUP(D261,'Falls with Major Injuries'!$A$1:$W$352,12,FALSE) = "*","*",IF(VLOOKUP(D261,'Falls with Major Injuries'!$A$1:$W$352,12,FALSE) = "---","---", VLOOKUP(D261,'Falls with Major Injuries'!$A$1:$W$352,12,FALSE)/100))</f>
        <v>2.7777799999999998E-2</v>
      </c>
      <c r="S261" s="35">
        <f>IF(VLOOKUP(D261,'Falls with Major Injuries'!$A$1:$W$352,14,FALSE) = "*","*",IF(VLOOKUP(D261,'Falls with Major Injuries'!$A$1:$W$352,14,FALSE) = "---","---", VLOOKUP(D261,'Falls with Major Injuries'!$A$1:$W$352,14,FALSE)/100))</f>
        <v>3.0303E-2</v>
      </c>
      <c r="T261" s="35">
        <f>IF(VLOOKUP(D261,'Falls with Major Injuries'!$A$1:$W$352,16,FALSE) = "*","*",IF(VLOOKUP(D261,'Falls with Major Injuries'!$A$1:$W$352,16,FALSE) = "---","---", VLOOKUP(D261,'Falls with Major Injuries'!$A$1:$W$352,16,FALSE)/100))</f>
        <v>4.1666700000000001E-2</v>
      </c>
      <c r="U261" s="35">
        <f t="shared" si="135"/>
        <v>3.1693625000000003E-2</v>
      </c>
      <c r="V261" s="49" t="str">
        <f t="shared" si="144"/>
        <v>N</v>
      </c>
      <c r="W261" s="35">
        <f>IF(VLOOKUP(D261,'Antipsychotic Meds'!$A$1:$W$352,10,FALSE) = "*","*",IF(VLOOKUP(D261,'Antipsychotic Meds'!$A$1:$W$352,10,FALSE) = "---","---", VLOOKUP(D261,'Antipsychotic Meds'!$A$1:$W$352,10,FALSE)/100))</f>
        <v>3.7037E-2</v>
      </c>
      <c r="X261" s="35">
        <f>IF(VLOOKUP(D261,'Antipsychotic Meds'!$A$1:$W$352,12,FALSE) = "*","*",IF(VLOOKUP(D261,'Antipsychotic Meds'!$A$1:$W$352,12,FALSE) = "---","---", VLOOKUP(D261,'Antipsychotic Meds'!$A$1:$W$352,12,FALSE)/100))</f>
        <v>0</v>
      </c>
      <c r="Y261" s="35">
        <f>IF(VLOOKUP(D261,'Antipsychotic Meds'!$A$1:$W$352,14,FALSE) = "*","*",IF(VLOOKUP(D261,'Antipsychotic Meds'!$A$1:$W$352,14,FALSE) = "---","---", VLOOKUP(D261,'Antipsychotic Meds'!$A$1:$W$352,14,FALSE)/100))</f>
        <v>0</v>
      </c>
      <c r="Z261" s="35" t="str">
        <f>IF(VLOOKUP(D261,'Antipsychotic Meds'!$A$1:$W$352,16,FALSE) = "*","*",IF(VLOOKUP(D261,'Antipsychotic Meds'!$A$1:$W$352,16,FALSE) = "---","---", VLOOKUP(D261,'Antipsychotic Meds'!$A$1:$W$352,16,FALSE)/100))</f>
        <v>*</v>
      </c>
      <c r="AA261" s="35">
        <f t="shared" si="137"/>
        <v>1.2345666666666666E-2</v>
      </c>
      <c r="AB261" s="49" t="str">
        <f t="shared" si="145"/>
        <v>Y</v>
      </c>
      <c r="AC261" s="35" t="str">
        <f>IF(VLOOKUP(D261,'Pressure Ulcers'!$A$1:$W$352,10,FALSE) = "*","*",IF(VLOOKUP(D261,'Pressure Ulcers'!$A$1:$W$352,10,FALSE) = "---","---", VLOOKUP(D261,'Pressure Ulcers'!$A$1:$W$352,10,FALSE)/100))</f>
        <v>*</v>
      </c>
      <c r="AD261" s="35" t="str">
        <f>IF(VLOOKUP(D261,'Pressure Ulcers'!$A$1:$W$352,12,FALSE) = "*","*",IF(VLOOKUP(D261,'Pressure Ulcers'!$A$1:$W$352,12,FALSE) = "---","---", VLOOKUP(D261,'Pressure Ulcers'!$A$1:$W$352,12,FALSE)/100))</f>
        <v>*</v>
      </c>
      <c r="AE261" s="35" t="str">
        <f>IF(VLOOKUP(D261,'Pressure Ulcers'!$A$1:$W$352,14,FALSE) = "*","*",IF(VLOOKUP(D261,'Pressure Ulcers'!$A$1:$W$352,14,FALSE) = "---","---", VLOOKUP(D261,'Pressure Ulcers'!$A$1:$W$352,14,FALSE)/100))</f>
        <v>*</v>
      </c>
      <c r="AF261" s="35" t="str">
        <f>IF(VLOOKUP(D261,'Pressure Ulcers'!$A$1:$W$352,16,FALSE) = "*","*",IF(VLOOKUP(D261,'Pressure Ulcers'!$A$1:$W$352,16,FALSE) = "---","---", VLOOKUP(D261,'Pressure Ulcers'!$A$1:$W$352,16,FALSE)/100))</f>
        <v>*</v>
      </c>
      <c r="AG261" s="35" t="str">
        <f t="shared" si="139"/>
        <v>*</v>
      </c>
      <c r="AH261" s="49" t="s">
        <v>662</v>
      </c>
      <c r="AI261" s="35">
        <f>IF(VLOOKUP(D261,Influenza!$A$1:$W$352,10,FALSE) = "*","*",IF(VLOOKUP(D261,Influenza!$A$1:$W$352,10,FALSE) = "---","---", VLOOKUP(D261,Influenza!$A$1:$W$352,10,FALSE)/100))</f>
        <v>1</v>
      </c>
      <c r="AJ261" s="35">
        <f>IF(VLOOKUP(D261,Influenza!$A$1:$W$352,12,FALSE) = "*","*",IF(VLOOKUP(D261,Influenza!$A$1:$W$352,12,FALSE) = "---","---", VLOOKUP(D261,Influenza!$A$1:$W$352,12,FALSE)/100))</f>
        <v>1</v>
      </c>
      <c r="AK261" s="35">
        <f>IF(VLOOKUP(D261,Influenza!$A$1:$W$352,14,FALSE) = "*","*",IF(VLOOKUP(D261,Influenza!$A$1:$W$352,14,FALSE) = "---","---", VLOOKUP(D261,Influenza!$A$1:$W$352,14,FALSE)/100))</f>
        <v>1</v>
      </c>
      <c r="AL261" s="35">
        <f>IF(VLOOKUP(D261,Influenza!$A$1:$W$352,16,FALSE) = "*","*",IF(VLOOKUP(D261,Influenza!$A$1:$W$352,16,FALSE) = "---","---", VLOOKUP(D261,Influenza!$A$1:$W$352,16,FALSE)/100))</f>
        <v>1</v>
      </c>
      <c r="AM261" s="35">
        <f t="shared" si="141"/>
        <v>1</v>
      </c>
      <c r="AN261" s="49" t="str">
        <f t="shared" si="147"/>
        <v>Y</v>
      </c>
      <c r="AO261" s="35" t="str">
        <f>IF(VLOOKUP(D261,'hospitalizations per 1000'!$A$1:$Q$352,10,FALSE) = "*","*",IF(VLOOKUP(D261,'hospitalizations per 1000'!$A$1:$Q$352,10,FALSE) = "---","---", VLOOKUP(D261,'hospitalizations per 1000'!$A$1:$Q$352,10,FALSE)/100))</f>
        <v>*</v>
      </c>
      <c r="AP261" s="43" t="s">
        <v>662</v>
      </c>
      <c r="AQ261" s="50" t="s">
        <v>1570</v>
      </c>
      <c r="AR261" s="50">
        <v>0.88</v>
      </c>
      <c r="AS261" s="49" t="str">
        <f t="shared" si="149"/>
        <v>Y</v>
      </c>
      <c r="AT261" s="97">
        <f>COUNTIF($P261:$AS261,"=Y")</f>
        <v>4</v>
      </c>
    </row>
    <row r="262" spans="1:46" x14ac:dyDescent="0.3">
      <c r="A262" s="19">
        <f t="shared" si="132"/>
        <v>257</v>
      </c>
      <c r="B262" s="52" t="s">
        <v>510</v>
      </c>
      <c r="C262" s="51"/>
      <c r="D262" s="56">
        <v>315458</v>
      </c>
      <c r="E262" s="59" t="s">
        <v>209</v>
      </c>
      <c r="F262" s="54" t="s">
        <v>1557</v>
      </c>
      <c r="G262" s="54" t="e">
        <f>IF(COUNTIF(#REF!,"SFF Candidate")&gt;=1,"Y",
IF(COUNTIF(#REF!,"SFF")&gt;=1,"Y","N"))</f>
        <v>#REF!</v>
      </c>
      <c r="H262" s="48" t="e">
        <f>IF(OR(#REF!=1,#REF!= 1,#REF!=
1,#REF!= 1,#REF!=
1,#REF!= 1,#REF!=
1,#REF!= 1,#REF!=
1,#REF!= 1,#REF!=
1,#REF!= 1),"Y","N")</f>
        <v>#REF!</v>
      </c>
      <c r="I262" s="48" t="s">
        <v>662</v>
      </c>
      <c r="J262" s="54" t="s">
        <v>1570</v>
      </c>
      <c r="K262" s="35">
        <f>IF(VLOOKUP(D262,'Physically Restrained'!$A$1:$W$352,10,FALSE) = "*","*",IF(VLOOKUP(D262,'Physically Restrained'!$A$1:$W$352,10,FALSE) = "---","---", VLOOKUP(D262,'Physically Restrained'!$A$1:$W$352,10,FALSE)/100))</f>
        <v>0</v>
      </c>
      <c r="L262" s="35">
        <f>IF(VLOOKUP(D262,'Physically Restrained'!$A$1:$W$352,12,FALSE) = "*","*",IF(VLOOKUP(D262,'Physically Restrained'!$A$1:$W$352,12,FALSE) = "---","---", VLOOKUP(D262,'Physically Restrained'!$A$1:$W$352,12,FALSE)/100))</f>
        <v>0</v>
      </c>
      <c r="M262" s="35">
        <f>IF(VLOOKUP(D262,'Physically Restrained'!$A$1:$W$352,14,FALSE) = "*","*",IF(VLOOKUP(D262,'Physically Restrained'!$A$1:$W$352,14,FALSE) = "---","---", VLOOKUP(D262,'Physically Restrained'!$A$1:$W$352,14,FALSE)/100))</f>
        <v>0</v>
      </c>
      <c r="N262" s="35">
        <f>IF(VLOOKUP(D262,'Physically Restrained'!$A$1:$W$352,16,FALSE) = "*","*",IF(VLOOKUP(D262,'Physically Restrained'!$A$1:$W$352,16,FALSE) = "---","---", VLOOKUP(D262,'Physically Restrained'!$A$1:$W$352,16,FALSE)/100))</f>
        <v>0</v>
      </c>
      <c r="O262" s="35">
        <f t="shared" si="133"/>
        <v>0</v>
      </c>
      <c r="P262" s="49" t="str">
        <f t="shared" si="143"/>
        <v>Y</v>
      </c>
      <c r="Q262" s="35">
        <f>IF(VLOOKUP(D262,'Falls with Major Injuries'!$A$1:$W$352,10,FALSE) = "*","*",IF(VLOOKUP(D262,'Falls with Major Injuries'!$A$1:$W$352,10,FALSE) = "---","---", VLOOKUP(D262,'Falls with Major Injuries'!$A$1:$W$352,10,FALSE)/100))</f>
        <v>9.4786999999999996E-3</v>
      </c>
      <c r="R262" s="35">
        <f>IF(VLOOKUP(D262,'Falls with Major Injuries'!$A$1:$W$352,12,FALSE) = "*","*",IF(VLOOKUP(D262,'Falls with Major Injuries'!$A$1:$W$352,12,FALSE) = "---","---", VLOOKUP(D262,'Falls with Major Injuries'!$A$1:$W$352,12,FALSE)/100))</f>
        <v>1.8181799999999998E-2</v>
      </c>
      <c r="S262" s="35">
        <f>IF(VLOOKUP(D262,'Falls with Major Injuries'!$A$1:$W$352,14,FALSE) = "*","*",IF(VLOOKUP(D262,'Falls with Major Injuries'!$A$1:$W$352,14,FALSE) = "---","---", VLOOKUP(D262,'Falls with Major Injuries'!$A$1:$W$352,14,FALSE)/100))</f>
        <v>1.8264800000000001E-2</v>
      </c>
      <c r="T262" s="35">
        <f>IF(VLOOKUP(D262,'Falls with Major Injuries'!$A$1:$W$352,16,FALSE) = "*","*",IF(VLOOKUP(D262,'Falls with Major Injuries'!$A$1:$W$352,16,FALSE) = "---","---", VLOOKUP(D262,'Falls with Major Injuries'!$A$1:$W$352,16,FALSE)/100))</f>
        <v>1.2820499999999999E-2</v>
      </c>
      <c r="U262" s="35">
        <f t="shared" si="135"/>
        <v>1.468645E-2</v>
      </c>
      <c r="V262" s="49" t="str">
        <f t="shared" si="144"/>
        <v>Y</v>
      </c>
      <c r="W262" s="35">
        <f>IF(VLOOKUP(D262,'Antipsychotic Meds'!$A$1:$W$352,10,FALSE) = "*","*",IF(VLOOKUP(D262,'Antipsychotic Meds'!$A$1:$W$352,10,FALSE) = "---","---", VLOOKUP(D262,'Antipsychotic Meds'!$A$1:$W$352,10,FALSE)/100))</f>
        <v>0.1619718</v>
      </c>
      <c r="X262" s="35">
        <f>IF(VLOOKUP(D262,'Antipsychotic Meds'!$A$1:$W$352,12,FALSE) = "*","*",IF(VLOOKUP(D262,'Antipsychotic Meds'!$A$1:$W$352,12,FALSE) = "---","---", VLOOKUP(D262,'Antipsychotic Meds'!$A$1:$W$352,12,FALSE)/100))</f>
        <v>0.16326530000000003</v>
      </c>
      <c r="Y262" s="35">
        <f>IF(VLOOKUP(D262,'Antipsychotic Meds'!$A$1:$W$352,14,FALSE) = "*","*",IF(VLOOKUP(D262,'Antipsychotic Meds'!$A$1:$W$352,14,FALSE) = "---","---", VLOOKUP(D262,'Antipsychotic Meds'!$A$1:$W$352,14,FALSE)/100))</f>
        <v>0.16891890000000001</v>
      </c>
      <c r="Z262" s="35">
        <f>IF(VLOOKUP(D262,'Antipsychotic Meds'!$A$1:$W$352,16,FALSE) = "*","*",IF(VLOOKUP(D262,'Antipsychotic Meds'!$A$1:$W$352,16,FALSE) = "---","---", VLOOKUP(D262,'Antipsychotic Meds'!$A$1:$W$352,16,FALSE)/100))</f>
        <v>0.17088609999999999</v>
      </c>
      <c r="AA262" s="35">
        <f t="shared" si="137"/>
        <v>0.16626052499999999</v>
      </c>
      <c r="AB262" s="49" t="str">
        <f t="shared" si="145"/>
        <v>N</v>
      </c>
      <c r="AC262" s="35">
        <f>IF(VLOOKUP(D262,'Pressure Ulcers'!$A$1:$W$352,10,FALSE) = "*","*",IF(VLOOKUP(D262,'Pressure Ulcers'!$A$1:$W$352,10,FALSE) = "---","---", VLOOKUP(D262,'Pressure Ulcers'!$A$1:$W$352,10,FALSE)/100))</f>
        <v>1.3888899999999999E-2</v>
      </c>
      <c r="AD262" s="35">
        <f>IF(VLOOKUP(D262,'Pressure Ulcers'!$A$1:$W$352,12,FALSE) = "*","*",IF(VLOOKUP(D262,'Pressure Ulcers'!$A$1:$W$352,12,FALSE) = "---","---", VLOOKUP(D262,'Pressure Ulcers'!$A$1:$W$352,12,FALSE)/100))</f>
        <v>2.7777799999999998E-2</v>
      </c>
      <c r="AE262" s="35">
        <f>IF(VLOOKUP(D262,'Pressure Ulcers'!$A$1:$W$352,14,FALSE) = "*","*",IF(VLOOKUP(D262,'Pressure Ulcers'!$A$1:$W$352,14,FALSE) = "---","---", VLOOKUP(D262,'Pressure Ulcers'!$A$1:$W$352,14,FALSE)/100))</f>
        <v>1.4492799999999998E-2</v>
      </c>
      <c r="AF262" s="35">
        <f>IF(VLOOKUP(D262,'Pressure Ulcers'!$A$1:$W$352,16,FALSE) = "*","*",IF(VLOOKUP(D262,'Pressure Ulcers'!$A$1:$W$352,16,FALSE) = "---","---", VLOOKUP(D262,'Pressure Ulcers'!$A$1:$W$352,16,FALSE)/100))</f>
        <v>4.3478299999999998E-2</v>
      </c>
      <c r="AG262" s="35">
        <f t="shared" si="139"/>
        <v>2.490945E-2</v>
      </c>
      <c r="AH262" s="49" t="str">
        <f t="shared" ref="AH262:AH295" si="150">IF(AG262="*","*",IF(AG262="---","---",IF(AG262&lt;AG$1,"Y","N")))</f>
        <v>Y</v>
      </c>
      <c r="AI262" s="35">
        <f>IF(VLOOKUP(D262,Influenza!$A$1:$W$352,10,FALSE) = "*","*",IF(VLOOKUP(D262,Influenza!$A$1:$W$352,10,FALSE) = "---","---", VLOOKUP(D262,Influenza!$A$1:$W$352,10,FALSE)/100))</f>
        <v>0.98514850999999992</v>
      </c>
      <c r="AJ262" s="35">
        <f>IF(VLOOKUP(D262,Influenza!$A$1:$W$352,12,FALSE) = "*","*",IF(VLOOKUP(D262,Influenza!$A$1:$W$352,12,FALSE) = "---","---", VLOOKUP(D262,Influenza!$A$1:$W$352,12,FALSE)/100))</f>
        <v>0.98514850999999992</v>
      </c>
      <c r="AK262" s="35">
        <f>IF(VLOOKUP(D262,Influenza!$A$1:$W$352,14,FALSE) = "*","*",IF(VLOOKUP(D262,Influenza!$A$1:$W$352,14,FALSE) = "---","---", VLOOKUP(D262,Influenza!$A$1:$W$352,14,FALSE)/100))</f>
        <v>0.9868995599999999</v>
      </c>
      <c r="AL262" s="35">
        <f>IF(VLOOKUP(D262,Influenza!$A$1:$W$352,16,FALSE) = "*","*",IF(VLOOKUP(D262,Influenza!$A$1:$W$352,16,FALSE) = "---","---", VLOOKUP(D262,Influenza!$A$1:$W$352,16,FALSE)/100))</f>
        <v>0.9868995599999999</v>
      </c>
      <c r="AM262" s="35">
        <f t="shared" si="141"/>
        <v>0.98602403499999991</v>
      </c>
      <c r="AN262" s="49" t="str">
        <f t="shared" si="147"/>
        <v>Y</v>
      </c>
      <c r="AO262" s="35">
        <f>IF(VLOOKUP(D262,'hospitalizations per 1000'!$A$1:$Q$352,10,FALSE) = "*","*",IF(VLOOKUP(D262,'hospitalizations per 1000'!$A$1:$Q$352,10,FALSE) = "---","---", VLOOKUP(D262,'hospitalizations per 1000'!$A$1:$Q$352,10,FALSE)/100))</f>
        <v>1.011197E-2</v>
      </c>
      <c r="AP262" s="43" t="str">
        <f t="shared" ref="AP262:AP295" si="151">IF(AO262="*","*",IF(AO262="---","---",IF(AO262&lt;AO$1,"Y","N")))</f>
        <v>Y</v>
      </c>
      <c r="AQ262" s="50" t="s">
        <v>1570</v>
      </c>
      <c r="AR262" s="50">
        <v>0.81</v>
      </c>
      <c r="AS262" s="49" t="str">
        <f t="shared" si="149"/>
        <v>Y</v>
      </c>
      <c r="AT262" s="97">
        <f>COUNTIF($P262:$AS262,"=Y")</f>
        <v>6</v>
      </c>
    </row>
    <row r="263" spans="1:46" x14ac:dyDescent="0.3">
      <c r="A263" s="19">
        <f t="shared" si="132"/>
        <v>258</v>
      </c>
      <c r="B263" s="52" t="s">
        <v>1634</v>
      </c>
      <c r="C263" s="51"/>
      <c r="D263" s="56">
        <v>315419</v>
      </c>
      <c r="E263" s="59" t="s">
        <v>100</v>
      </c>
      <c r="F263" s="54" t="s">
        <v>1557</v>
      </c>
      <c r="G263" s="54" t="e">
        <f>IF(COUNTIF(#REF!,"SFF Candidate")&gt;=1,"Y",
IF(COUNTIF(#REF!,"SFF")&gt;=1,"Y","N"))</f>
        <v>#REF!</v>
      </c>
      <c r="H263" s="48" t="e">
        <f>IF(OR(#REF!=1,#REF!= 1,#REF!=
1,#REF!= 1,#REF!=
1,#REF!= 1,#REF!=
1,#REF!= 1,#REF!=
1,#REF!= 1,#REF!=
1,#REF!= 1),"Y","N")</f>
        <v>#REF!</v>
      </c>
      <c r="I263" s="48" t="s">
        <v>662</v>
      </c>
      <c r="J263" s="54" t="s">
        <v>1571</v>
      </c>
      <c r="K263" s="35">
        <f>IF(VLOOKUP(D263,'Physically Restrained'!$A$1:$W$352,10,FALSE) = "*","*",IF(VLOOKUP(D263,'Physically Restrained'!$A$1:$W$352,10,FALSE) = "---","---", VLOOKUP(D263,'Physically Restrained'!$A$1:$W$352,10,FALSE)/100))</f>
        <v>0</v>
      </c>
      <c r="L263" s="35">
        <f>IF(VLOOKUP(D263,'Physically Restrained'!$A$1:$W$352,12,FALSE) = "*","*",IF(VLOOKUP(D263,'Physically Restrained'!$A$1:$W$352,12,FALSE) = "---","---", VLOOKUP(D263,'Physically Restrained'!$A$1:$W$352,12,FALSE)/100))</f>
        <v>0</v>
      </c>
      <c r="M263" s="35">
        <f>IF(VLOOKUP(D263,'Physically Restrained'!$A$1:$W$352,14,FALSE) = "*","*",IF(VLOOKUP(D263,'Physically Restrained'!$A$1:$W$352,14,FALSE) = "---","---", VLOOKUP(D263,'Physically Restrained'!$A$1:$W$352,14,FALSE)/100))</f>
        <v>0</v>
      </c>
      <c r="N263" s="35">
        <f>IF(VLOOKUP(D263,'Physically Restrained'!$A$1:$W$352,16,FALSE) = "*","*",IF(VLOOKUP(D263,'Physically Restrained'!$A$1:$W$352,16,FALSE) = "---","---", VLOOKUP(D263,'Physically Restrained'!$A$1:$W$352,16,FALSE)/100))</f>
        <v>0</v>
      </c>
      <c r="O263" s="35">
        <f t="shared" si="133"/>
        <v>0</v>
      </c>
      <c r="P263" s="49" t="str">
        <f t="shared" si="143"/>
        <v>Y</v>
      </c>
      <c r="Q263" s="35">
        <f>IF(VLOOKUP(D263,'Falls with Major Injuries'!$A$1:$W$352,10,FALSE) = "*","*",IF(VLOOKUP(D263,'Falls with Major Injuries'!$A$1:$W$352,10,FALSE) = "---","---", VLOOKUP(D263,'Falls with Major Injuries'!$A$1:$W$352,10,FALSE)/100))</f>
        <v>1.9230799999999999E-2</v>
      </c>
      <c r="R263" s="35">
        <f>IF(VLOOKUP(D263,'Falls with Major Injuries'!$A$1:$W$352,12,FALSE) = "*","*",IF(VLOOKUP(D263,'Falls with Major Injuries'!$A$1:$W$352,12,FALSE) = "---","---", VLOOKUP(D263,'Falls with Major Injuries'!$A$1:$W$352,12,FALSE)/100))</f>
        <v>1.88679E-2</v>
      </c>
      <c r="S263" s="35">
        <f>IF(VLOOKUP(D263,'Falls with Major Injuries'!$A$1:$W$352,14,FALSE) = "*","*",IF(VLOOKUP(D263,'Falls with Major Injuries'!$A$1:$W$352,14,FALSE) = "---","---", VLOOKUP(D263,'Falls with Major Injuries'!$A$1:$W$352,14,FALSE)/100))</f>
        <v>1.8181799999999998E-2</v>
      </c>
      <c r="T263" s="35">
        <f>IF(VLOOKUP(D263,'Falls with Major Injuries'!$A$1:$W$352,16,FALSE) = "*","*",IF(VLOOKUP(D263,'Falls with Major Injuries'!$A$1:$W$352,16,FALSE) = "---","---", VLOOKUP(D263,'Falls with Major Injuries'!$A$1:$W$352,16,FALSE)/100))</f>
        <v>5.5555599999999997E-2</v>
      </c>
      <c r="U263" s="35">
        <f t="shared" si="135"/>
        <v>2.7959024999999998E-2</v>
      </c>
      <c r="V263" s="49" t="str">
        <f t="shared" si="144"/>
        <v>N</v>
      </c>
      <c r="W263" s="35">
        <f>IF(VLOOKUP(D263,'Antipsychotic Meds'!$A$1:$W$352,10,FALSE) = "*","*",IF(VLOOKUP(D263,'Antipsychotic Meds'!$A$1:$W$352,10,FALSE) = "---","---", VLOOKUP(D263,'Antipsychotic Meds'!$A$1:$W$352,10,FALSE)/100))</f>
        <v>0</v>
      </c>
      <c r="X263" s="35">
        <f>IF(VLOOKUP(D263,'Antipsychotic Meds'!$A$1:$W$352,12,FALSE) = "*","*",IF(VLOOKUP(D263,'Antipsychotic Meds'!$A$1:$W$352,12,FALSE) = "---","---", VLOOKUP(D263,'Antipsychotic Meds'!$A$1:$W$352,12,FALSE)/100))</f>
        <v>0</v>
      </c>
      <c r="Y263" s="35">
        <f>IF(VLOOKUP(D263,'Antipsychotic Meds'!$A$1:$W$352,14,FALSE) = "*","*",IF(VLOOKUP(D263,'Antipsychotic Meds'!$A$1:$W$352,14,FALSE) = "---","---", VLOOKUP(D263,'Antipsychotic Meds'!$A$1:$W$352,14,FALSE)/100))</f>
        <v>0</v>
      </c>
      <c r="Z263" s="35">
        <f>IF(VLOOKUP(D263,'Antipsychotic Meds'!$A$1:$W$352,16,FALSE) = "*","*",IF(VLOOKUP(D263,'Antipsychotic Meds'!$A$1:$W$352,16,FALSE) = "---","---", VLOOKUP(D263,'Antipsychotic Meds'!$A$1:$W$352,16,FALSE)/100))</f>
        <v>0</v>
      </c>
      <c r="AA263" s="35">
        <f t="shared" si="137"/>
        <v>0</v>
      </c>
      <c r="AB263" s="49" t="str">
        <f t="shared" si="145"/>
        <v>Y</v>
      </c>
      <c r="AC263" s="35">
        <f>IF(VLOOKUP(D263,'Pressure Ulcers'!$A$1:$W$352,10,FALSE) = "*","*",IF(VLOOKUP(D263,'Pressure Ulcers'!$A$1:$W$352,10,FALSE) = "---","---", VLOOKUP(D263,'Pressure Ulcers'!$A$1:$W$352,10,FALSE)/100))</f>
        <v>7.1428599999999995E-2</v>
      </c>
      <c r="AD263" s="35">
        <f>IF(VLOOKUP(D263,'Pressure Ulcers'!$A$1:$W$352,12,FALSE) = "*","*",IF(VLOOKUP(D263,'Pressure Ulcers'!$A$1:$W$352,12,FALSE) = "---","---", VLOOKUP(D263,'Pressure Ulcers'!$A$1:$W$352,12,FALSE)/100))</f>
        <v>4.8780499999999997E-2</v>
      </c>
      <c r="AE263" s="35">
        <f>IF(VLOOKUP(D263,'Pressure Ulcers'!$A$1:$W$352,14,FALSE) = "*","*",IF(VLOOKUP(D263,'Pressure Ulcers'!$A$1:$W$352,14,FALSE) = "---","---", VLOOKUP(D263,'Pressure Ulcers'!$A$1:$W$352,14,FALSE)/100))</f>
        <v>9.0909099999999993E-2</v>
      </c>
      <c r="AF263" s="35">
        <f>IF(VLOOKUP(D263,'Pressure Ulcers'!$A$1:$W$352,16,FALSE) = "*","*",IF(VLOOKUP(D263,'Pressure Ulcers'!$A$1:$W$352,16,FALSE) = "---","---", VLOOKUP(D263,'Pressure Ulcers'!$A$1:$W$352,16,FALSE)/100))</f>
        <v>0.05</v>
      </c>
      <c r="AG263" s="35">
        <f t="shared" si="139"/>
        <v>6.5279549999999992E-2</v>
      </c>
      <c r="AH263" s="49" t="str">
        <f t="shared" si="150"/>
        <v>Y</v>
      </c>
      <c r="AI263" s="35">
        <f>IF(VLOOKUP(D263,Influenza!$A$1:$W$352,10,FALSE) = "*","*",IF(VLOOKUP(D263,Influenza!$A$1:$W$352,10,FALSE) = "---","---", VLOOKUP(D263,Influenza!$A$1:$W$352,10,FALSE)/100))</f>
        <v>1</v>
      </c>
      <c r="AJ263" s="35">
        <f>IF(VLOOKUP(D263,Influenza!$A$1:$W$352,12,FALSE) = "*","*",IF(VLOOKUP(D263,Influenza!$A$1:$W$352,12,FALSE) = "---","---", VLOOKUP(D263,Influenza!$A$1:$W$352,12,FALSE)/100))</f>
        <v>1</v>
      </c>
      <c r="AK263" s="35">
        <f>IF(VLOOKUP(D263,Influenza!$A$1:$W$352,14,FALSE) = "*","*",IF(VLOOKUP(D263,Influenza!$A$1:$W$352,14,FALSE) = "---","---", VLOOKUP(D263,Influenza!$A$1:$W$352,14,FALSE)/100))</f>
        <v>1</v>
      </c>
      <c r="AL263" s="35">
        <f>IF(VLOOKUP(D263,Influenza!$A$1:$W$352,16,FALSE) = "*","*",IF(VLOOKUP(D263,Influenza!$A$1:$W$352,16,FALSE) = "---","---", VLOOKUP(D263,Influenza!$A$1:$W$352,16,FALSE)/100))</f>
        <v>1</v>
      </c>
      <c r="AM263" s="35">
        <f t="shared" si="141"/>
        <v>1</v>
      </c>
      <c r="AN263" s="49" t="str">
        <f t="shared" si="147"/>
        <v>Y</v>
      </c>
      <c r="AO263" s="35">
        <f>IF(VLOOKUP(D263,'hospitalizations per 1000'!$A$1:$Q$352,10,FALSE) = "*","*",IF(VLOOKUP(D263,'hospitalizations per 1000'!$A$1:$Q$352,10,FALSE) = "---","---", VLOOKUP(D263,'hospitalizations per 1000'!$A$1:$Q$352,10,FALSE)/100))</f>
        <v>6.25575E-3</v>
      </c>
      <c r="AP263" s="43" t="str">
        <f t="shared" si="151"/>
        <v>Y</v>
      </c>
      <c r="AQ263" s="50" t="s">
        <v>1570</v>
      </c>
      <c r="AR263" s="50">
        <v>0.92</v>
      </c>
      <c r="AS263" s="49" t="str">
        <f t="shared" si="149"/>
        <v>Y</v>
      </c>
      <c r="AT263" s="97" t="s">
        <v>1680</v>
      </c>
    </row>
    <row r="264" spans="1:46" x14ac:dyDescent="0.3">
      <c r="A264" s="19">
        <f t="shared" si="132"/>
        <v>259</v>
      </c>
      <c r="B264" s="52" t="s">
        <v>511</v>
      </c>
      <c r="C264" s="51"/>
      <c r="D264" s="56">
        <v>315350</v>
      </c>
      <c r="E264" s="59" t="s">
        <v>102</v>
      </c>
      <c r="F264" s="54" t="s">
        <v>1557</v>
      </c>
      <c r="G264" s="54" t="e">
        <f>IF(COUNTIF(#REF!,"SFF Candidate")&gt;=1,"Y",
IF(COUNTIF(#REF!,"SFF")&gt;=1,"Y","N"))</f>
        <v>#REF!</v>
      </c>
      <c r="H264" s="48" t="e">
        <f>IF(OR(#REF!=1,#REF!= 1,#REF!=
1,#REF!= 1,#REF!=
1,#REF!= 1,#REF!=
1,#REF!= 1,#REF!=
1,#REF!= 1,#REF!=
1,#REF!= 1),"Y","N")</f>
        <v>#REF!</v>
      </c>
      <c r="I264" s="48" t="s">
        <v>662</v>
      </c>
      <c r="J264" s="54" t="s">
        <v>1570</v>
      </c>
      <c r="K264" s="35">
        <f>IF(VLOOKUP(D264,'Physically Restrained'!$A$1:$W$352,10,FALSE) = "*","*",IF(VLOOKUP(D264,'Physically Restrained'!$A$1:$W$352,10,FALSE) = "---","---", VLOOKUP(D264,'Physically Restrained'!$A$1:$W$352,10,FALSE)/100))</f>
        <v>0</v>
      </c>
      <c r="L264" s="35">
        <f>IF(VLOOKUP(D264,'Physically Restrained'!$A$1:$W$352,12,FALSE) = "*","*",IF(VLOOKUP(D264,'Physically Restrained'!$A$1:$W$352,12,FALSE) = "---","---", VLOOKUP(D264,'Physically Restrained'!$A$1:$W$352,12,FALSE)/100))</f>
        <v>0</v>
      </c>
      <c r="M264" s="35">
        <f>IF(VLOOKUP(D264,'Physically Restrained'!$A$1:$W$352,14,FALSE) = "*","*",IF(VLOOKUP(D264,'Physically Restrained'!$A$1:$W$352,14,FALSE) = "---","---", VLOOKUP(D264,'Physically Restrained'!$A$1:$W$352,14,FALSE)/100))</f>
        <v>0</v>
      </c>
      <c r="N264" s="35">
        <f>IF(VLOOKUP(D264,'Physically Restrained'!$A$1:$W$352,16,FALSE) = "*","*",IF(VLOOKUP(D264,'Physically Restrained'!$A$1:$W$352,16,FALSE) = "---","---", VLOOKUP(D264,'Physically Restrained'!$A$1:$W$352,16,FALSE)/100))</f>
        <v>0</v>
      </c>
      <c r="O264" s="35">
        <f t="shared" si="133"/>
        <v>0</v>
      </c>
      <c r="P264" s="49" t="str">
        <f t="shared" si="143"/>
        <v>Y</v>
      </c>
      <c r="Q264" s="35">
        <f>IF(VLOOKUP(D264,'Falls with Major Injuries'!$A$1:$W$352,10,FALSE) = "*","*",IF(VLOOKUP(D264,'Falls with Major Injuries'!$A$1:$W$352,10,FALSE) = "---","---", VLOOKUP(D264,'Falls with Major Injuries'!$A$1:$W$352,10,FALSE)/100))</f>
        <v>0.1267606</v>
      </c>
      <c r="R264" s="35">
        <f>IF(VLOOKUP(D264,'Falls with Major Injuries'!$A$1:$W$352,12,FALSE) = "*","*",IF(VLOOKUP(D264,'Falls with Major Injuries'!$A$1:$W$352,12,FALSE) = "---","---", VLOOKUP(D264,'Falls with Major Injuries'!$A$1:$W$352,12,FALSE)/100))</f>
        <v>6.9444400000000003E-2</v>
      </c>
      <c r="S264" s="35">
        <f>IF(VLOOKUP(D264,'Falls with Major Injuries'!$A$1:$W$352,14,FALSE) = "*","*",IF(VLOOKUP(D264,'Falls with Major Injuries'!$A$1:$W$352,14,FALSE) = "---","---", VLOOKUP(D264,'Falls with Major Injuries'!$A$1:$W$352,14,FALSE)/100))</f>
        <v>7.1428599999999995E-2</v>
      </c>
      <c r="T264" s="35">
        <f>IF(VLOOKUP(D264,'Falls with Major Injuries'!$A$1:$W$352,16,FALSE) = "*","*",IF(VLOOKUP(D264,'Falls with Major Injuries'!$A$1:$W$352,16,FALSE) = "---","---", VLOOKUP(D264,'Falls with Major Injuries'!$A$1:$W$352,16,FALSE)/100))</f>
        <v>5.1948100000000004E-2</v>
      </c>
      <c r="U264" s="35">
        <f t="shared" si="135"/>
        <v>7.9895425000000006E-2</v>
      </c>
      <c r="V264" s="49" t="str">
        <f t="shared" si="144"/>
        <v>N</v>
      </c>
      <c r="W264" s="35">
        <f>IF(VLOOKUP(D264,'Antipsychotic Meds'!$A$1:$W$352,10,FALSE) = "*","*",IF(VLOOKUP(D264,'Antipsychotic Meds'!$A$1:$W$352,10,FALSE) = "---","---", VLOOKUP(D264,'Antipsychotic Meds'!$A$1:$W$352,10,FALSE)/100))</f>
        <v>8.6956500000000006E-2</v>
      </c>
      <c r="X264" s="35">
        <f>IF(VLOOKUP(D264,'Antipsychotic Meds'!$A$1:$W$352,12,FALSE) = "*","*",IF(VLOOKUP(D264,'Antipsychotic Meds'!$A$1:$W$352,12,FALSE) = "---","---", VLOOKUP(D264,'Antipsychotic Meds'!$A$1:$W$352,12,FALSE)/100))</f>
        <v>7.1428599999999995E-2</v>
      </c>
      <c r="Y264" s="35">
        <f>IF(VLOOKUP(D264,'Antipsychotic Meds'!$A$1:$W$352,14,FALSE) = "*","*",IF(VLOOKUP(D264,'Antipsychotic Meds'!$A$1:$W$352,14,FALSE) = "---","---", VLOOKUP(D264,'Antipsychotic Meds'!$A$1:$W$352,14,FALSE)/100))</f>
        <v>8.8235300000000003E-2</v>
      </c>
      <c r="Z264" s="35">
        <f>IF(VLOOKUP(D264,'Antipsychotic Meds'!$A$1:$W$352,16,FALSE) = "*","*",IF(VLOOKUP(D264,'Antipsychotic Meds'!$A$1:$W$352,16,FALSE) = "---","---", VLOOKUP(D264,'Antipsychotic Meds'!$A$1:$W$352,16,FALSE)/100))</f>
        <v>0.13698630000000001</v>
      </c>
      <c r="AA264" s="35">
        <f t="shared" si="137"/>
        <v>9.5901675000000006E-2</v>
      </c>
      <c r="AB264" s="49" t="str">
        <f t="shared" si="145"/>
        <v>Y</v>
      </c>
      <c r="AC264" s="35">
        <f>IF(VLOOKUP(D264,'Pressure Ulcers'!$A$1:$W$352,10,FALSE) = "*","*",IF(VLOOKUP(D264,'Pressure Ulcers'!$A$1:$W$352,10,FALSE) = "---","---", VLOOKUP(D264,'Pressure Ulcers'!$A$1:$W$352,10,FALSE)/100))</f>
        <v>4.8780499999999997E-2</v>
      </c>
      <c r="AD264" s="35">
        <f>IF(VLOOKUP(D264,'Pressure Ulcers'!$A$1:$W$352,12,FALSE) = "*","*",IF(VLOOKUP(D264,'Pressure Ulcers'!$A$1:$W$352,12,FALSE) = "---","---", VLOOKUP(D264,'Pressure Ulcers'!$A$1:$W$352,12,FALSE)/100))</f>
        <v>4.7618999999999995E-2</v>
      </c>
      <c r="AE264" s="35">
        <f>IF(VLOOKUP(D264,'Pressure Ulcers'!$A$1:$W$352,14,FALSE) = "*","*",IF(VLOOKUP(D264,'Pressure Ulcers'!$A$1:$W$352,14,FALSE) = "---","---", VLOOKUP(D264,'Pressure Ulcers'!$A$1:$W$352,14,FALSE)/100))</f>
        <v>7.6923099999999994E-2</v>
      </c>
      <c r="AF264" s="35">
        <f>IF(VLOOKUP(D264,'Pressure Ulcers'!$A$1:$W$352,16,FALSE) = "*","*",IF(VLOOKUP(D264,'Pressure Ulcers'!$A$1:$W$352,16,FALSE) = "---","---", VLOOKUP(D264,'Pressure Ulcers'!$A$1:$W$352,16,FALSE)/100))</f>
        <v>7.4999999999999997E-2</v>
      </c>
      <c r="AG264" s="35">
        <f t="shared" si="139"/>
        <v>6.2080650000000001E-2</v>
      </c>
      <c r="AH264" s="49" t="str">
        <f t="shared" si="150"/>
        <v>Y</v>
      </c>
      <c r="AI264" s="35">
        <f>IF(VLOOKUP(D264,Influenza!$A$1:$W$352,10,FALSE) = "*","*",IF(VLOOKUP(D264,Influenza!$A$1:$W$352,10,FALSE) = "---","---", VLOOKUP(D264,Influenza!$A$1:$W$352,10,FALSE)/100))</f>
        <v>0.98461538000000004</v>
      </c>
      <c r="AJ264" s="35">
        <f>IF(VLOOKUP(D264,Influenza!$A$1:$W$352,12,FALSE) = "*","*",IF(VLOOKUP(D264,Influenza!$A$1:$W$352,12,FALSE) = "---","---", VLOOKUP(D264,Influenza!$A$1:$W$352,12,FALSE)/100))</f>
        <v>0.98461538000000004</v>
      </c>
      <c r="AK264" s="35">
        <f>IF(VLOOKUP(D264,Influenza!$A$1:$W$352,14,FALSE) = "*","*",IF(VLOOKUP(D264,Influenza!$A$1:$W$352,14,FALSE) = "---","---", VLOOKUP(D264,Influenza!$A$1:$W$352,14,FALSE)/100))</f>
        <v>0.97333333</v>
      </c>
      <c r="AL264" s="35">
        <f>IF(VLOOKUP(D264,Influenza!$A$1:$W$352,16,FALSE) = "*","*",IF(VLOOKUP(D264,Influenza!$A$1:$W$352,16,FALSE) = "---","---", VLOOKUP(D264,Influenza!$A$1:$W$352,16,FALSE)/100))</f>
        <v>0.97333333</v>
      </c>
      <c r="AM264" s="35">
        <f t="shared" si="141"/>
        <v>0.97897435500000007</v>
      </c>
      <c r="AN264" s="49" t="str">
        <f t="shared" si="147"/>
        <v>Y</v>
      </c>
      <c r="AO264" s="35">
        <f>IF(VLOOKUP(D264,'hospitalizations per 1000'!$A$1:$Q$352,10,FALSE) = "*","*",IF(VLOOKUP(D264,'hospitalizations per 1000'!$A$1:$Q$352,10,FALSE) = "---","---", VLOOKUP(D264,'hospitalizations per 1000'!$A$1:$Q$352,10,FALSE)/100))</f>
        <v>1.5929599999999999E-2</v>
      </c>
      <c r="AP264" s="43" t="str">
        <f t="shared" si="151"/>
        <v>N</v>
      </c>
      <c r="AQ264" s="50" t="s">
        <v>1570</v>
      </c>
      <c r="AR264" s="50">
        <v>0.8</v>
      </c>
      <c r="AS264" s="49" t="str">
        <f t="shared" si="149"/>
        <v>Y</v>
      </c>
      <c r="AT264" s="97">
        <f>COUNTIF($P264:$AS264,"=Y")</f>
        <v>5</v>
      </c>
    </row>
    <row r="265" spans="1:46" x14ac:dyDescent="0.3">
      <c r="A265" s="19">
        <f t="shared" si="132"/>
        <v>260</v>
      </c>
      <c r="B265" s="52" t="s">
        <v>512</v>
      </c>
      <c r="C265" s="51"/>
      <c r="D265" s="56">
        <v>315171</v>
      </c>
      <c r="E265" s="71">
        <v>889849</v>
      </c>
      <c r="F265" s="54" t="s">
        <v>1557</v>
      </c>
      <c r="G265" s="54" t="e">
        <f>IF(COUNTIF(#REF!,"SFF Candidate")&gt;=1,"Y",
IF(COUNTIF(#REF!,"SFF")&gt;=1,"Y","N"))</f>
        <v>#REF!</v>
      </c>
      <c r="H265" s="48" t="e">
        <f>IF(OR(#REF!=1,#REF!= 1,#REF!=
1,#REF!= 1,#REF!=
1,#REF!= 1,#REF!=
1,#REF!= 1,#REF!=
1,#REF!= 1,#REF!=
1,#REF!= 1),"Y","N")</f>
        <v>#REF!</v>
      </c>
      <c r="I265" s="48" t="s">
        <v>662</v>
      </c>
      <c r="J265" s="54" t="s">
        <v>1570</v>
      </c>
      <c r="K265" s="35">
        <f>IF(VLOOKUP(D265,'Physically Restrained'!$A$1:$W$352,10,FALSE) = "*","*",IF(VLOOKUP(D265,'Physically Restrained'!$A$1:$W$352,10,FALSE) = "---","---", VLOOKUP(D265,'Physically Restrained'!$A$1:$W$352,10,FALSE)/100))</f>
        <v>0</v>
      </c>
      <c r="L265" s="35">
        <f>IF(VLOOKUP(D265,'Physically Restrained'!$A$1:$W$352,12,FALSE) = "*","*",IF(VLOOKUP(D265,'Physically Restrained'!$A$1:$W$352,12,FALSE) = "---","---", VLOOKUP(D265,'Physically Restrained'!$A$1:$W$352,12,FALSE)/100))</f>
        <v>0</v>
      </c>
      <c r="M265" s="35">
        <f>IF(VLOOKUP(D265,'Physically Restrained'!$A$1:$W$352,14,FALSE) = "*","*",IF(VLOOKUP(D265,'Physically Restrained'!$A$1:$W$352,14,FALSE) = "---","---", VLOOKUP(D265,'Physically Restrained'!$A$1:$W$352,14,FALSE)/100))</f>
        <v>0</v>
      </c>
      <c r="N265" s="35">
        <f>IF(VLOOKUP(D265,'Physically Restrained'!$A$1:$W$352,16,FALSE) = "*","*",IF(VLOOKUP(D265,'Physically Restrained'!$A$1:$W$352,16,FALSE) = "---","---", VLOOKUP(D265,'Physically Restrained'!$A$1:$W$352,16,FALSE)/100))</f>
        <v>0</v>
      </c>
      <c r="O265" s="35">
        <f t="shared" si="133"/>
        <v>0</v>
      </c>
      <c r="P265" s="49" t="str">
        <f t="shared" si="143"/>
        <v>Y</v>
      </c>
      <c r="Q265" s="35">
        <f>IF(VLOOKUP(D265,'Falls with Major Injuries'!$A$1:$W$352,10,FALSE) = "*","*",IF(VLOOKUP(D265,'Falls with Major Injuries'!$A$1:$W$352,10,FALSE) = "---","---", VLOOKUP(D265,'Falls with Major Injuries'!$A$1:$W$352,10,FALSE)/100))</f>
        <v>1.41844E-2</v>
      </c>
      <c r="R265" s="35">
        <f>IF(VLOOKUP(D265,'Falls with Major Injuries'!$A$1:$W$352,12,FALSE) = "*","*",IF(VLOOKUP(D265,'Falls with Major Injuries'!$A$1:$W$352,12,FALSE) = "---","---", VLOOKUP(D265,'Falls with Major Injuries'!$A$1:$W$352,12,FALSE)/100))</f>
        <v>1.31579E-2</v>
      </c>
      <c r="S265" s="35">
        <f>IF(VLOOKUP(D265,'Falls with Major Injuries'!$A$1:$W$352,14,FALSE) = "*","*",IF(VLOOKUP(D265,'Falls with Major Injuries'!$A$1:$W$352,14,FALSE) = "---","---", VLOOKUP(D265,'Falls with Major Injuries'!$A$1:$W$352,14,FALSE)/100))</f>
        <v>2.6490100000000003E-2</v>
      </c>
      <c r="T265" s="35">
        <f>IF(VLOOKUP(D265,'Falls with Major Injuries'!$A$1:$W$352,16,FALSE) = "*","*",IF(VLOOKUP(D265,'Falls with Major Injuries'!$A$1:$W$352,16,FALSE) = "---","---", VLOOKUP(D265,'Falls with Major Injuries'!$A$1:$W$352,16,FALSE)/100))</f>
        <v>4.6357600000000006E-2</v>
      </c>
      <c r="U265" s="35">
        <f t="shared" si="135"/>
        <v>2.50475E-2</v>
      </c>
      <c r="V265" s="49" t="str">
        <f t="shared" si="144"/>
        <v>N</v>
      </c>
      <c r="W265" s="35">
        <f>IF(VLOOKUP(D265,'Antipsychotic Meds'!$A$1:$W$352,10,FALSE) = "*","*",IF(VLOOKUP(D265,'Antipsychotic Meds'!$A$1:$W$352,10,FALSE) = "---","---", VLOOKUP(D265,'Antipsychotic Meds'!$A$1:$W$352,10,FALSE)/100))</f>
        <v>3.9682499999999996E-2</v>
      </c>
      <c r="X265" s="35">
        <f>IF(VLOOKUP(D265,'Antipsychotic Meds'!$A$1:$W$352,12,FALSE) = "*","*",IF(VLOOKUP(D265,'Antipsychotic Meds'!$A$1:$W$352,12,FALSE) = "---","---", VLOOKUP(D265,'Antipsychotic Meds'!$A$1:$W$352,12,FALSE)/100))</f>
        <v>3.6496400000000005E-2</v>
      </c>
      <c r="Y265" s="35">
        <f>IF(VLOOKUP(D265,'Antipsychotic Meds'!$A$1:$W$352,14,FALSE) = "*","*",IF(VLOOKUP(D265,'Antipsychotic Meds'!$A$1:$W$352,14,FALSE) = "---","---", VLOOKUP(D265,'Antipsychotic Meds'!$A$1:$W$352,14,FALSE)/100))</f>
        <v>3.6231900000000004E-2</v>
      </c>
      <c r="Z265" s="35">
        <f>IF(VLOOKUP(D265,'Antipsychotic Meds'!$A$1:$W$352,16,FALSE) = "*","*",IF(VLOOKUP(D265,'Antipsychotic Meds'!$A$1:$W$352,16,FALSE) = "---","---", VLOOKUP(D265,'Antipsychotic Meds'!$A$1:$W$352,16,FALSE)/100))</f>
        <v>4.4444400000000002E-2</v>
      </c>
      <c r="AA265" s="35">
        <f t="shared" si="137"/>
        <v>3.92138E-2</v>
      </c>
      <c r="AB265" s="49" t="str">
        <f t="shared" si="145"/>
        <v>Y</v>
      </c>
      <c r="AC265" s="35">
        <f>IF(VLOOKUP(D265,'Pressure Ulcers'!$A$1:$W$352,10,FALSE) = "*","*",IF(VLOOKUP(D265,'Pressure Ulcers'!$A$1:$W$352,10,FALSE) = "---","---", VLOOKUP(D265,'Pressure Ulcers'!$A$1:$W$352,10,FALSE)/100))</f>
        <v>5.7692300000000002E-2</v>
      </c>
      <c r="AD265" s="35">
        <f>IF(VLOOKUP(D265,'Pressure Ulcers'!$A$1:$W$352,12,FALSE) = "*","*",IF(VLOOKUP(D265,'Pressure Ulcers'!$A$1:$W$352,12,FALSE) = "---","---", VLOOKUP(D265,'Pressure Ulcers'!$A$1:$W$352,12,FALSE)/100))</f>
        <v>6.3636399999999996E-2</v>
      </c>
      <c r="AE265" s="35">
        <f>IF(VLOOKUP(D265,'Pressure Ulcers'!$A$1:$W$352,14,FALSE) = "*","*",IF(VLOOKUP(D265,'Pressure Ulcers'!$A$1:$W$352,14,FALSE) = "---","---", VLOOKUP(D265,'Pressure Ulcers'!$A$1:$W$352,14,FALSE)/100))</f>
        <v>4.7169800000000005E-2</v>
      </c>
      <c r="AF265" s="35">
        <f>IF(VLOOKUP(D265,'Pressure Ulcers'!$A$1:$W$352,16,FALSE) = "*","*",IF(VLOOKUP(D265,'Pressure Ulcers'!$A$1:$W$352,16,FALSE) = "---","---", VLOOKUP(D265,'Pressure Ulcers'!$A$1:$W$352,16,FALSE)/100))</f>
        <v>4.7618999999999995E-2</v>
      </c>
      <c r="AG265" s="35">
        <f t="shared" si="139"/>
        <v>5.4029374999999998E-2</v>
      </c>
      <c r="AH265" s="49" t="str">
        <f t="shared" si="150"/>
        <v>Y</v>
      </c>
      <c r="AI265" s="35">
        <f>IF(VLOOKUP(D265,Influenza!$A$1:$W$352,10,FALSE) = "*","*",IF(VLOOKUP(D265,Influenza!$A$1:$W$352,10,FALSE) = "---","---", VLOOKUP(D265,Influenza!$A$1:$W$352,10,FALSE)/100))</f>
        <v>0.98507463000000006</v>
      </c>
      <c r="AJ265" s="35">
        <f>IF(VLOOKUP(D265,Influenza!$A$1:$W$352,12,FALSE) = "*","*",IF(VLOOKUP(D265,Influenza!$A$1:$W$352,12,FALSE) = "---","---", VLOOKUP(D265,Influenza!$A$1:$W$352,12,FALSE)/100))</f>
        <v>0.98507463000000006</v>
      </c>
      <c r="AK265" s="35">
        <f>IF(VLOOKUP(D265,Influenza!$A$1:$W$352,14,FALSE) = "*","*",IF(VLOOKUP(D265,Influenza!$A$1:$W$352,14,FALSE) = "---","---", VLOOKUP(D265,Influenza!$A$1:$W$352,14,FALSE)/100))</f>
        <v>0.98765432000000009</v>
      </c>
      <c r="AL265" s="35">
        <f>IF(VLOOKUP(D265,Influenza!$A$1:$W$352,16,FALSE) = "*","*",IF(VLOOKUP(D265,Influenza!$A$1:$W$352,16,FALSE) = "---","---", VLOOKUP(D265,Influenza!$A$1:$W$352,16,FALSE)/100))</f>
        <v>0.98765432000000009</v>
      </c>
      <c r="AM265" s="35">
        <f t="shared" si="141"/>
        <v>0.98636447500000002</v>
      </c>
      <c r="AN265" s="49" t="str">
        <f t="shared" si="147"/>
        <v>Y</v>
      </c>
      <c r="AO265" s="35">
        <f>IF(VLOOKUP(D265,'hospitalizations per 1000'!$A$1:$Q$352,10,FALSE) = "*","*",IF(VLOOKUP(D265,'hospitalizations per 1000'!$A$1:$Q$352,10,FALSE) = "---","---", VLOOKUP(D265,'hospitalizations per 1000'!$A$1:$Q$352,10,FALSE)/100))</f>
        <v>1.345466E-2</v>
      </c>
      <c r="AP265" s="43" t="str">
        <f t="shared" si="151"/>
        <v>Y</v>
      </c>
      <c r="AQ265" s="50" t="s">
        <v>1570</v>
      </c>
      <c r="AR265" s="50">
        <v>0.79</v>
      </c>
      <c r="AS265" s="49" t="str">
        <f t="shared" si="149"/>
        <v>Y</v>
      </c>
      <c r="AT265" s="97">
        <f>COUNTIF($P265:$AS265,"=Y")</f>
        <v>6</v>
      </c>
    </row>
    <row r="266" spans="1:46" x14ac:dyDescent="0.3">
      <c r="A266" s="19">
        <f t="shared" si="132"/>
        <v>261</v>
      </c>
      <c r="B266" s="52" t="s">
        <v>513</v>
      </c>
      <c r="C266" s="51"/>
      <c r="D266" s="56">
        <v>315329</v>
      </c>
      <c r="E266" s="72" t="s">
        <v>210</v>
      </c>
      <c r="F266" s="54" t="s">
        <v>662</v>
      </c>
      <c r="G266" s="54" t="e">
        <f>IF(COUNTIF(#REF!,"SFF Candidate")&gt;=1,"Y",
IF(COUNTIF(#REF!,"SFF")&gt;=1,"Y","N"))</f>
        <v>#REF!</v>
      </c>
      <c r="H266" s="48" t="e">
        <f>IF(OR(#REF!=1,#REF!= 1,#REF!=
1,#REF!= 1,#REF!=
1,#REF!= 1,#REF!=
1,#REF!= 1,#REF!=
1,#REF!= 1,#REF!=
1,#REF!= 1),"Y","N")</f>
        <v>#REF!</v>
      </c>
      <c r="I266" s="48" t="s">
        <v>662</v>
      </c>
      <c r="J266" s="54" t="s">
        <v>1571</v>
      </c>
      <c r="K266" s="35">
        <f>IF(VLOOKUP(D266,'Physically Restrained'!$A$1:$W$352,10,FALSE) = "*","*",IF(VLOOKUP(D266,'Physically Restrained'!$A$1:$W$352,10,FALSE) = "---","---", VLOOKUP(D266,'Physically Restrained'!$A$1:$W$352,10,FALSE)/100))</f>
        <v>0</v>
      </c>
      <c r="L266" s="35">
        <f>IF(VLOOKUP(D266,'Physically Restrained'!$A$1:$W$352,12,FALSE) = "*","*",IF(VLOOKUP(D266,'Physically Restrained'!$A$1:$W$352,12,FALSE) = "---","---", VLOOKUP(D266,'Physically Restrained'!$A$1:$W$352,12,FALSE)/100))</f>
        <v>0</v>
      </c>
      <c r="M266" s="35">
        <f>IF(VLOOKUP(D266,'Physically Restrained'!$A$1:$W$352,14,FALSE) = "*","*",IF(VLOOKUP(D266,'Physically Restrained'!$A$1:$W$352,14,FALSE) = "---","---", VLOOKUP(D266,'Physically Restrained'!$A$1:$W$352,14,FALSE)/100))</f>
        <v>0</v>
      </c>
      <c r="N266" s="35">
        <f>IF(VLOOKUP(D266,'Physically Restrained'!$A$1:$W$352,16,FALSE) = "*","*",IF(VLOOKUP(D266,'Physically Restrained'!$A$1:$W$352,16,FALSE) = "---","---", VLOOKUP(D266,'Physically Restrained'!$A$1:$W$352,16,FALSE)/100))</f>
        <v>0</v>
      </c>
      <c r="O266" s="35">
        <f t="shared" si="133"/>
        <v>0</v>
      </c>
      <c r="P266" s="49" t="str">
        <f t="shared" si="143"/>
        <v>Y</v>
      </c>
      <c r="Q266" s="35">
        <f>IF(VLOOKUP(D266,'Falls with Major Injuries'!$A$1:$W$352,10,FALSE) = "*","*",IF(VLOOKUP(D266,'Falls with Major Injuries'!$A$1:$W$352,10,FALSE) = "---","---", VLOOKUP(D266,'Falls with Major Injuries'!$A$1:$W$352,10,FALSE)/100))</f>
        <v>0</v>
      </c>
      <c r="R266" s="35">
        <f>IF(VLOOKUP(D266,'Falls with Major Injuries'!$A$1:$W$352,12,FALSE) = "*","*",IF(VLOOKUP(D266,'Falls with Major Injuries'!$A$1:$W$352,12,FALSE) = "---","---", VLOOKUP(D266,'Falls with Major Injuries'!$A$1:$W$352,12,FALSE)/100))</f>
        <v>0</v>
      </c>
      <c r="S266" s="35">
        <f>IF(VLOOKUP(D266,'Falls with Major Injuries'!$A$1:$W$352,14,FALSE) = "*","*",IF(VLOOKUP(D266,'Falls with Major Injuries'!$A$1:$W$352,14,FALSE) = "---","---", VLOOKUP(D266,'Falls with Major Injuries'!$A$1:$W$352,14,FALSE)/100))</f>
        <v>2.9411800000000002E-2</v>
      </c>
      <c r="T266" s="35">
        <f>IF(VLOOKUP(D266,'Falls with Major Injuries'!$A$1:$W$352,16,FALSE) = "*","*",IF(VLOOKUP(D266,'Falls with Major Injuries'!$A$1:$W$352,16,FALSE) = "---","---", VLOOKUP(D266,'Falls with Major Injuries'!$A$1:$W$352,16,FALSE)/100))</f>
        <v>2.9411800000000002E-2</v>
      </c>
      <c r="U266" s="35">
        <f t="shared" si="135"/>
        <v>1.4705900000000001E-2</v>
      </c>
      <c r="V266" s="49" t="str">
        <f t="shared" si="144"/>
        <v>Y</v>
      </c>
      <c r="W266" s="35">
        <f>IF(VLOOKUP(D266,'Antipsychotic Meds'!$A$1:$W$352,10,FALSE) = "*","*",IF(VLOOKUP(D266,'Antipsychotic Meds'!$A$1:$W$352,10,FALSE) = "---","---", VLOOKUP(D266,'Antipsychotic Meds'!$A$1:$W$352,10,FALSE)/100))</f>
        <v>0.17857140000000002</v>
      </c>
      <c r="X266" s="35">
        <f>IF(VLOOKUP(D266,'Antipsychotic Meds'!$A$1:$W$352,12,FALSE) = "*","*",IF(VLOOKUP(D266,'Antipsychotic Meds'!$A$1:$W$352,12,FALSE) = "---","---", VLOOKUP(D266,'Antipsychotic Meds'!$A$1:$W$352,12,FALSE)/100))</f>
        <v>0.13333329999999999</v>
      </c>
      <c r="Y266" s="35">
        <f>IF(VLOOKUP(D266,'Antipsychotic Meds'!$A$1:$W$352,14,FALSE) = "*","*",IF(VLOOKUP(D266,'Antipsychotic Meds'!$A$1:$W$352,14,FALSE) = "---","---", VLOOKUP(D266,'Antipsychotic Meds'!$A$1:$W$352,14,FALSE)/100))</f>
        <v>0.20588239999999999</v>
      </c>
      <c r="Z266" s="35">
        <f>IF(VLOOKUP(D266,'Antipsychotic Meds'!$A$1:$W$352,16,FALSE) = "*","*",IF(VLOOKUP(D266,'Antipsychotic Meds'!$A$1:$W$352,16,FALSE) = "---","---", VLOOKUP(D266,'Antipsychotic Meds'!$A$1:$W$352,16,FALSE)/100))</f>
        <v>0.23529409999999998</v>
      </c>
      <c r="AA266" s="35">
        <f t="shared" si="137"/>
        <v>0.1882703</v>
      </c>
      <c r="AB266" s="49" t="str">
        <f t="shared" si="145"/>
        <v>N</v>
      </c>
      <c r="AC266" s="35">
        <f>IF(VLOOKUP(D266,'Pressure Ulcers'!$A$1:$W$352,10,FALSE) = "*","*",IF(VLOOKUP(D266,'Pressure Ulcers'!$A$1:$W$352,10,FALSE) = "---","---", VLOOKUP(D266,'Pressure Ulcers'!$A$1:$W$352,10,FALSE)/100))</f>
        <v>4.3478299999999998E-2</v>
      </c>
      <c r="AD266" s="35">
        <f>IF(VLOOKUP(D266,'Pressure Ulcers'!$A$1:$W$352,12,FALSE) = "*","*",IF(VLOOKUP(D266,'Pressure Ulcers'!$A$1:$W$352,12,FALSE) = "---","---", VLOOKUP(D266,'Pressure Ulcers'!$A$1:$W$352,12,FALSE)/100))</f>
        <v>7.1428599999999995E-2</v>
      </c>
      <c r="AE266" s="35">
        <f>IF(VLOOKUP(D266,'Pressure Ulcers'!$A$1:$W$352,14,FALSE) = "*","*",IF(VLOOKUP(D266,'Pressure Ulcers'!$A$1:$W$352,14,FALSE) = "---","---", VLOOKUP(D266,'Pressure Ulcers'!$A$1:$W$352,14,FALSE)/100))</f>
        <v>6.25E-2</v>
      </c>
      <c r="AF266" s="35">
        <f>IF(VLOOKUP(D266,'Pressure Ulcers'!$A$1:$W$352,16,FALSE) = "*","*",IF(VLOOKUP(D266,'Pressure Ulcers'!$A$1:$W$352,16,FALSE) = "---","---", VLOOKUP(D266,'Pressure Ulcers'!$A$1:$W$352,16,FALSE)/100))</f>
        <v>6.6666699999999995E-2</v>
      </c>
      <c r="AG266" s="35">
        <f t="shared" si="139"/>
        <v>6.1018399999999993E-2</v>
      </c>
      <c r="AH266" s="49" t="str">
        <f t="shared" si="150"/>
        <v>Y</v>
      </c>
      <c r="AI266" s="35">
        <f>IF(VLOOKUP(D266,Influenza!$A$1:$W$352,10,FALSE) = "*","*",IF(VLOOKUP(D266,Influenza!$A$1:$W$352,10,FALSE) = "---","---", VLOOKUP(D266,Influenza!$A$1:$W$352,10,FALSE)/100))</f>
        <v>0.90625</v>
      </c>
      <c r="AJ266" s="35">
        <f>IF(VLOOKUP(D266,Influenza!$A$1:$W$352,12,FALSE) = "*","*",IF(VLOOKUP(D266,Influenza!$A$1:$W$352,12,FALSE) = "---","---", VLOOKUP(D266,Influenza!$A$1:$W$352,12,FALSE)/100))</f>
        <v>0.90625</v>
      </c>
      <c r="AK266" s="35">
        <f>IF(VLOOKUP(D266,Influenza!$A$1:$W$352,14,FALSE) = "*","*",IF(VLOOKUP(D266,Influenza!$A$1:$W$352,14,FALSE) = "---","---", VLOOKUP(D266,Influenza!$A$1:$W$352,14,FALSE)/100))</f>
        <v>0.94444444000000005</v>
      </c>
      <c r="AL266" s="35">
        <f>IF(VLOOKUP(D266,Influenza!$A$1:$W$352,16,FALSE) = "*","*",IF(VLOOKUP(D266,Influenza!$A$1:$W$352,16,FALSE) = "---","---", VLOOKUP(D266,Influenza!$A$1:$W$352,16,FALSE)/100))</f>
        <v>0.94444444000000005</v>
      </c>
      <c r="AM266" s="35">
        <f t="shared" si="141"/>
        <v>0.92534721999999991</v>
      </c>
      <c r="AN266" s="49" t="str">
        <f t="shared" si="147"/>
        <v>N</v>
      </c>
      <c r="AO266" s="35">
        <f>IF(VLOOKUP(D266,'hospitalizations per 1000'!$A$1:$Q$352,10,FALSE) = "*","*",IF(VLOOKUP(D266,'hospitalizations per 1000'!$A$1:$Q$352,10,FALSE) = "---","---", VLOOKUP(D266,'hospitalizations per 1000'!$A$1:$Q$352,10,FALSE)/100))</f>
        <v>8.7894700000000006E-3</v>
      </c>
      <c r="AP266" s="43" t="str">
        <f t="shared" si="151"/>
        <v>Y</v>
      </c>
      <c r="AQ266" s="50" t="s">
        <v>1571</v>
      </c>
      <c r="AR266" s="50" t="s">
        <v>1573</v>
      </c>
      <c r="AS266" s="49" t="s">
        <v>662</v>
      </c>
      <c r="AT266" s="97" t="s">
        <v>1680</v>
      </c>
    </row>
    <row r="267" spans="1:46" x14ac:dyDescent="0.3">
      <c r="A267" s="19">
        <f t="shared" si="132"/>
        <v>262</v>
      </c>
      <c r="B267" s="52" t="s">
        <v>514</v>
      </c>
      <c r="C267" s="51"/>
      <c r="D267" s="56">
        <v>315193</v>
      </c>
      <c r="E267" s="72" t="s">
        <v>103</v>
      </c>
      <c r="F267" s="54" t="s">
        <v>1557</v>
      </c>
      <c r="G267" s="54" t="e">
        <f>IF(COUNTIF(#REF!,"SFF Candidate")&gt;=1,"Y",
IF(COUNTIF(#REF!,"SFF")&gt;=1,"Y","N"))</f>
        <v>#REF!</v>
      </c>
      <c r="H267" s="48" t="e">
        <f>IF(OR(#REF!=1,#REF!= 1,#REF!=
1,#REF!= 1,#REF!=
1,#REF!= 1,#REF!=
1,#REF!= 1,#REF!=
1,#REF!= 1,#REF!=
1,#REF!= 1),"Y","N")</f>
        <v>#REF!</v>
      </c>
      <c r="I267" s="48" t="s">
        <v>662</v>
      </c>
      <c r="J267" s="54" t="s">
        <v>1571</v>
      </c>
      <c r="K267" s="35">
        <f>IF(VLOOKUP(D267,'Physically Restrained'!$A$1:$W$352,10,FALSE) = "*","*",IF(VLOOKUP(D267,'Physically Restrained'!$A$1:$W$352,10,FALSE) = "---","---", VLOOKUP(D267,'Physically Restrained'!$A$1:$W$352,10,FALSE)/100))</f>
        <v>0</v>
      </c>
      <c r="L267" s="35">
        <f>IF(VLOOKUP(D267,'Physically Restrained'!$A$1:$W$352,12,FALSE) = "*","*",IF(VLOOKUP(D267,'Physically Restrained'!$A$1:$W$352,12,FALSE) = "---","---", VLOOKUP(D267,'Physically Restrained'!$A$1:$W$352,12,FALSE)/100))</f>
        <v>0</v>
      </c>
      <c r="M267" s="35">
        <f>IF(VLOOKUP(D267,'Physically Restrained'!$A$1:$W$352,14,FALSE) = "*","*",IF(VLOOKUP(D267,'Physically Restrained'!$A$1:$W$352,14,FALSE) = "---","---", VLOOKUP(D267,'Physically Restrained'!$A$1:$W$352,14,FALSE)/100))</f>
        <v>0</v>
      </c>
      <c r="N267" s="35">
        <f>IF(VLOOKUP(D267,'Physically Restrained'!$A$1:$W$352,16,FALSE) = "*","*",IF(VLOOKUP(D267,'Physically Restrained'!$A$1:$W$352,16,FALSE) = "---","---", VLOOKUP(D267,'Physically Restrained'!$A$1:$W$352,16,FALSE)/100))</f>
        <v>0</v>
      </c>
      <c r="O267" s="35">
        <f t="shared" si="133"/>
        <v>0</v>
      </c>
      <c r="P267" s="49" t="str">
        <f t="shared" si="143"/>
        <v>Y</v>
      </c>
      <c r="Q267" s="35">
        <f>IF(VLOOKUP(D267,'Falls with Major Injuries'!$A$1:$W$352,10,FALSE) = "*","*",IF(VLOOKUP(D267,'Falls with Major Injuries'!$A$1:$W$352,10,FALSE) = "---","---", VLOOKUP(D267,'Falls with Major Injuries'!$A$1:$W$352,10,FALSE)/100))</f>
        <v>1.0526299999999999E-2</v>
      </c>
      <c r="R267" s="35">
        <f>IF(VLOOKUP(D267,'Falls with Major Injuries'!$A$1:$W$352,12,FALSE) = "*","*",IF(VLOOKUP(D267,'Falls with Major Injuries'!$A$1:$W$352,12,FALSE) = "---","---", VLOOKUP(D267,'Falls with Major Injuries'!$A$1:$W$352,12,FALSE)/100))</f>
        <v>0</v>
      </c>
      <c r="S267" s="35">
        <f>IF(VLOOKUP(D267,'Falls with Major Injuries'!$A$1:$W$352,14,FALSE) = "*","*",IF(VLOOKUP(D267,'Falls with Major Injuries'!$A$1:$W$352,14,FALSE) = "---","---", VLOOKUP(D267,'Falls with Major Injuries'!$A$1:$W$352,14,FALSE)/100))</f>
        <v>2.1052599999999998E-2</v>
      </c>
      <c r="T267" s="35">
        <f>IF(VLOOKUP(D267,'Falls with Major Injuries'!$A$1:$W$352,16,FALSE) = "*","*",IF(VLOOKUP(D267,'Falls with Major Injuries'!$A$1:$W$352,16,FALSE) = "---","---", VLOOKUP(D267,'Falls with Major Injuries'!$A$1:$W$352,16,FALSE)/100))</f>
        <v>2.1052599999999998E-2</v>
      </c>
      <c r="U267" s="35">
        <f t="shared" si="135"/>
        <v>1.3157874999999998E-2</v>
      </c>
      <c r="V267" s="49" t="str">
        <f t="shared" si="144"/>
        <v>Y</v>
      </c>
      <c r="W267" s="35">
        <f>IF(VLOOKUP(D267,'Antipsychotic Meds'!$A$1:$W$352,10,FALSE) = "*","*",IF(VLOOKUP(D267,'Antipsychotic Meds'!$A$1:$W$352,10,FALSE) = "---","---", VLOOKUP(D267,'Antipsychotic Meds'!$A$1:$W$352,10,FALSE)/100))</f>
        <v>0.1780822</v>
      </c>
      <c r="X267" s="35">
        <f>IF(VLOOKUP(D267,'Antipsychotic Meds'!$A$1:$W$352,12,FALSE) = "*","*",IF(VLOOKUP(D267,'Antipsychotic Meds'!$A$1:$W$352,12,FALSE) = "---","---", VLOOKUP(D267,'Antipsychotic Meds'!$A$1:$W$352,12,FALSE)/100))</f>
        <v>0.1842105</v>
      </c>
      <c r="Y267" s="35">
        <f>IF(VLOOKUP(D267,'Antipsychotic Meds'!$A$1:$W$352,14,FALSE) = "*","*",IF(VLOOKUP(D267,'Antipsychotic Meds'!$A$1:$W$352,14,FALSE) = "---","---", VLOOKUP(D267,'Antipsychotic Meds'!$A$1:$W$352,14,FALSE)/100))</f>
        <v>0.1857143</v>
      </c>
      <c r="Z267" s="35">
        <f>IF(VLOOKUP(D267,'Antipsychotic Meds'!$A$1:$W$352,16,FALSE) = "*","*",IF(VLOOKUP(D267,'Antipsychotic Meds'!$A$1:$W$352,16,FALSE) = "---","---", VLOOKUP(D267,'Antipsychotic Meds'!$A$1:$W$352,16,FALSE)/100))</f>
        <v>0.17142859999999999</v>
      </c>
      <c r="AA267" s="35">
        <f t="shared" si="137"/>
        <v>0.17985889999999999</v>
      </c>
      <c r="AB267" s="49" t="str">
        <f t="shared" si="145"/>
        <v>N</v>
      </c>
      <c r="AC267" s="35">
        <f>IF(VLOOKUP(D267,'Pressure Ulcers'!$A$1:$W$352,10,FALSE) = "*","*",IF(VLOOKUP(D267,'Pressure Ulcers'!$A$1:$W$352,10,FALSE) = "---","---", VLOOKUP(D267,'Pressure Ulcers'!$A$1:$W$352,10,FALSE)/100))</f>
        <v>0</v>
      </c>
      <c r="AD267" s="35" t="str">
        <f>IF(VLOOKUP(D267,'Pressure Ulcers'!$A$1:$W$352,12,FALSE) = "*","*",IF(VLOOKUP(D267,'Pressure Ulcers'!$A$1:$W$352,12,FALSE) = "---","---", VLOOKUP(D267,'Pressure Ulcers'!$A$1:$W$352,12,FALSE)/100))</f>
        <v>*</v>
      </c>
      <c r="AE267" s="35">
        <f>IF(VLOOKUP(D267,'Pressure Ulcers'!$A$1:$W$352,14,FALSE) = "*","*",IF(VLOOKUP(D267,'Pressure Ulcers'!$A$1:$W$352,14,FALSE) = "---","---", VLOOKUP(D267,'Pressure Ulcers'!$A$1:$W$352,14,FALSE)/100))</f>
        <v>4.1666700000000001E-2</v>
      </c>
      <c r="AF267" s="35">
        <f>IF(VLOOKUP(D267,'Pressure Ulcers'!$A$1:$W$352,16,FALSE) = "*","*",IF(VLOOKUP(D267,'Pressure Ulcers'!$A$1:$W$352,16,FALSE) = "---","---", VLOOKUP(D267,'Pressure Ulcers'!$A$1:$W$352,16,FALSE)/100))</f>
        <v>4.1666700000000001E-2</v>
      </c>
      <c r="AG267" s="35">
        <f t="shared" si="139"/>
        <v>2.7777800000000002E-2</v>
      </c>
      <c r="AH267" s="49" t="str">
        <f t="shared" si="150"/>
        <v>Y</v>
      </c>
      <c r="AI267" s="35">
        <f>IF(VLOOKUP(D267,Influenza!$A$1:$W$352,10,FALSE) = "*","*",IF(VLOOKUP(D267,Influenza!$A$1:$W$352,10,FALSE) = "---","---", VLOOKUP(D267,Influenza!$A$1:$W$352,10,FALSE)/100))</f>
        <v>0.97938143999999994</v>
      </c>
      <c r="AJ267" s="35">
        <f>IF(VLOOKUP(D267,Influenza!$A$1:$W$352,12,FALSE) = "*","*",IF(VLOOKUP(D267,Influenza!$A$1:$W$352,12,FALSE) = "---","---", VLOOKUP(D267,Influenza!$A$1:$W$352,12,FALSE)/100))</f>
        <v>0.97938143999999994</v>
      </c>
      <c r="AK267" s="35">
        <f>IF(VLOOKUP(D267,Influenza!$A$1:$W$352,14,FALSE) = "*","*",IF(VLOOKUP(D267,Influenza!$A$1:$W$352,14,FALSE) = "---","---", VLOOKUP(D267,Influenza!$A$1:$W$352,14,FALSE)/100))</f>
        <v>0.98</v>
      </c>
      <c r="AL267" s="35">
        <f>IF(VLOOKUP(D267,Influenza!$A$1:$W$352,16,FALSE) = "*","*",IF(VLOOKUP(D267,Influenza!$A$1:$W$352,16,FALSE) = "---","---", VLOOKUP(D267,Influenza!$A$1:$W$352,16,FALSE)/100))</f>
        <v>0.98</v>
      </c>
      <c r="AM267" s="35">
        <f t="shared" si="141"/>
        <v>0.9796907199999999</v>
      </c>
      <c r="AN267" s="49" t="str">
        <f t="shared" si="147"/>
        <v>Y</v>
      </c>
      <c r="AO267" s="35">
        <f>IF(VLOOKUP(D267,'hospitalizations per 1000'!$A$1:$Q$352,10,FALSE) = "*","*",IF(VLOOKUP(D267,'hospitalizations per 1000'!$A$1:$Q$352,10,FALSE) = "---","---", VLOOKUP(D267,'hospitalizations per 1000'!$A$1:$Q$352,10,FALSE)/100))</f>
        <v>1.418812E-2</v>
      </c>
      <c r="AP267" s="43" t="str">
        <f t="shared" si="151"/>
        <v>Y</v>
      </c>
      <c r="AQ267" s="50" t="s">
        <v>1570</v>
      </c>
      <c r="AR267" s="50">
        <v>0.99</v>
      </c>
      <c r="AS267" s="49" t="str">
        <f t="shared" ref="AS267:AS272" si="152">IF(AR267="NS","NS",IF(AR267&gt;AR$1,"Y","N"))</f>
        <v>Y</v>
      </c>
      <c r="AT267" s="97" t="s">
        <v>1680</v>
      </c>
    </row>
    <row r="268" spans="1:46" x14ac:dyDescent="0.3">
      <c r="A268" s="19">
        <f t="shared" si="132"/>
        <v>263</v>
      </c>
      <c r="B268" s="52" t="s">
        <v>515</v>
      </c>
      <c r="C268" s="51"/>
      <c r="D268" s="56">
        <v>315310</v>
      </c>
      <c r="E268" s="71">
        <v>890341</v>
      </c>
      <c r="F268" s="54" t="s">
        <v>1557</v>
      </c>
      <c r="G268" s="54" t="e">
        <f>IF(COUNTIF(#REF!,"SFF Candidate")&gt;=1,"Y",
IF(COUNTIF(#REF!,"SFF")&gt;=1,"Y","N"))</f>
        <v>#REF!</v>
      </c>
      <c r="H268" s="48" t="e">
        <f>IF(OR(#REF!=1,#REF!= 1,#REF!=
1,#REF!= 1,#REF!=
1,#REF!= 1,#REF!=
1,#REF!= 1,#REF!=
1,#REF!= 1,#REF!=
1,#REF!= 1),"Y","N")</f>
        <v>#REF!</v>
      </c>
      <c r="I268" s="48" t="s">
        <v>662</v>
      </c>
      <c r="J268" s="54" t="s">
        <v>1570</v>
      </c>
      <c r="K268" s="35">
        <f>IF(VLOOKUP(D268,'Physically Restrained'!$A$1:$W$352,10,FALSE) = "*","*",IF(VLOOKUP(D268,'Physically Restrained'!$A$1:$W$352,10,FALSE) = "---","---", VLOOKUP(D268,'Physically Restrained'!$A$1:$W$352,10,FALSE)/100))</f>
        <v>0</v>
      </c>
      <c r="L268" s="35">
        <f>IF(VLOOKUP(D268,'Physically Restrained'!$A$1:$W$352,12,FALSE) = "*","*",IF(VLOOKUP(D268,'Physically Restrained'!$A$1:$W$352,12,FALSE) = "---","---", VLOOKUP(D268,'Physically Restrained'!$A$1:$W$352,12,FALSE)/100))</f>
        <v>0</v>
      </c>
      <c r="M268" s="35">
        <f>IF(VLOOKUP(D268,'Physically Restrained'!$A$1:$W$352,14,FALSE) = "*","*",IF(VLOOKUP(D268,'Physically Restrained'!$A$1:$W$352,14,FALSE) = "---","---", VLOOKUP(D268,'Physically Restrained'!$A$1:$W$352,14,FALSE)/100))</f>
        <v>0</v>
      </c>
      <c r="N268" s="35">
        <f>IF(VLOOKUP(D268,'Physically Restrained'!$A$1:$W$352,16,FALSE) = "*","*",IF(VLOOKUP(D268,'Physically Restrained'!$A$1:$W$352,16,FALSE) = "---","---", VLOOKUP(D268,'Physically Restrained'!$A$1:$W$352,16,FALSE)/100))</f>
        <v>0</v>
      </c>
      <c r="O268" s="35">
        <f t="shared" si="133"/>
        <v>0</v>
      </c>
      <c r="P268" s="49" t="str">
        <f t="shared" si="143"/>
        <v>Y</v>
      </c>
      <c r="Q268" s="35">
        <f>IF(VLOOKUP(D268,'Falls with Major Injuries'!$A$1:$W$352,10,FALSE) = "*","*",IF(VLOOKUP(D268,'Falls with Major Injuries'!$A$1:$W$352,10,FALSE) = "---","---", VLOOKUP(D268,'Falls with Major Injuries'!$A$1:$W$352,10,FALSE)/100))</f>
        <v>2.63158E-2</v>
      </c>
      <c r="R268" s="35">
        <f>IF(VLOOKUP(D268,'Falls with Major Injuries'!$A$1:$W$352,12,FALSE) = "*","*",IF(VLOOKUP(D268,'Falls with Major Injuries'!$A$1:$W$352,12,FALSE) = "---","---", VLOOKUP(D268,'Falls with Major Injuries'!$A$1:$W$352,12,FALSE)/100))</f>
        <v>1.9230799999999999E-2</v>
      </c>
      <c r="S268" s="35">
        <f>IF(VLOOKUP(D268,'Falls with Major Injuries'!$A$1:$W$352,14,FALSE) = "*","*",IF(VLOOKUP(D268,'Falls with Major Injuries'!$A$1:$W$352,14,FALSE) = "---","---", VLOOKUP(D268,'Falls with Major Injuries'!$A$1:$W$352,14,FALSE)/100))</f>
        <v>1.9607799999999998E-2</v>
      </c>
      <c r="T268" s="35">
        <f>IF(VLOOKUP(D268,'Falls with Major Injuries'!$A$1:$W$352,16,FALSE) = "*","*",IF(VLOOKUP(D268,'Falls with Major Injuries'!$A$1:$W$352,16,FALSE) = "---","---", VLOOKUP(D268,'Falls with Major Injuries'!$A$1:$W$352,16,FALSE)/100))</f>
        <v>9.8038999999999991E-3</v>
      </c>
      <c r="U268" s="35">
        <f t="shared" si="135"/>
        <v>1.8739575000000001E-2</v>
      </c>
      <c r="V268" s="49" t="str">
        <f t="shared" si="144"/>
        <v>Y</v>
      </c>
      <c r="W268" s="35">
        <f>IF(VLOOKUP(D268,'Antipsychotic Meds'!$A$1:$W$352,10,FALSE) = "*","*",IF(VLOOKUP(D268,'Antipsychotic Meds'!$A$1:$W$352,10,FALSE) = "---","---", VLOOKUP(D268,'Antipsychotic Meds'!$A$1:$W$352,10,FALSE)/100))</f>
        <v>0.02</v>
      </c>
      <c r="X268" s="35">
        <f>IF(VLOOKUP(D268,'Antipsychotic Meds'!$A$1:$W$352,12,FALSE) = "*","*",IF(VLOOKUP(D268,'Antipsychotic Meds'!$A$1:$W$352,12,FALSE) = "---","---", VLOOKUP(D268,'Antipsychotic Meds'!$A$1:$W$352,12,FALSE)/100))</f>
        <v>1.1235999999999999E-2</v>
      </c>
      <c r="Y268" s="35">
        <f>IF(VLOOKUP(D268,'Antipsychotic Meds'!$A$1:$W$352,14,FALSE) = "*","*",IF(VLOOKUP(D268,'Antipsychotic Meds'!$A$1:$W$352,14,FALSE) = "---","---", VLOOKUP(D268,'Antipsychotic Meds'!$A$1:$W$352,14,FALSE)/100))</f>
        <v>2.2222200000000001E-2</v>
      </c>
      <c r="Z268" s="35">
        <f>IF(VLOOKUP(D268,'Antipsychotic Meds'!$A$1:$W$352,16,FALSE) = "*","*",IF(VLOOKUP(D268,'Antipsychotic Meds'!$A$1:$W$352,16,FALSE) = "---","---", VLOOKUP(D268,'Antipsychotic Meds'!$A$1:$W$352,16,FALSE)/100))</f>
        <v>3.3333300000000003E-2</v>
      </c>
      <c r="AA268" s="35">
        <f t="shared" si="137"/>
        <v>2.1697874999999998E-2</v>
      </c>
      <c r="AB268" s="49" t="str">
        <f t="shared" si="145"/>
        <v>Y</v>
      </c>
      <c r="AC268" s="35">
        <f>IF(VLOOKUP(D268,'Pressure Ulcers'!$A$1:$W$352,10,FALSE) = "*","*",IF(VLOOKUP(D268,'Pressure Ulcers'!$A$1:$W$352,10,FALSE) = "---","---", VLOOKUP(D268,'Pressure Ulcers'!$A$1:$W$352,10,FALSE)/100))</f>
        <v>0.12941179999999999</v>
      </c>
      <c r="AD268" s="35">
        <f>IF(VLOOKUP(D268,'Pressure Ulcers'!$A$1:$W$352,12,FALSE) = "*","*",IF(VLOOKUP(D268,'Pressure Ulcers'!$A$1:$W$352,12,FALSE) = "---","---", VLOOKUP(D268,'Pressure Ulcers'!$A$1:$W$352,12,FALSE)/100))</f>
        <v>0.20779219999999998</v>
      </c>
      <c r="AE268" s="35">
        <f>IF(VLOOKUP(D268,'Pressure Ulcers'!$A$1:$W$352,14,FALSE) = "*","*",IF(VLOOKUP(D268,'Pressure Ulcers'!$A$1:$W$352,14,FALSE) = "---","---", VLOOKUP(D268,'Pressure Ulcers'!$A$1:$W$352,14,FALSE)/100))</f>
        <v>0.21917809999999999</v>
      </c>
      <c r="AF268" s="35">
        <f>IF(VLOOKUP(D268,'Pressure Ulcers'!$A$1:$W$352,16,FALSE) = "*","*",IF(VLOOKUP(D268,'Pressure Ulcers'!$A$1:$W$352,16,FALSE) = "---","---", VLOOKUP(D268,'Pressure Ulcers'!$A$1:$W$352,16,FALSE)/100))</f>
        <v>0.13924049999999999</v>
      </c>
      <c r="AG268" s="35">
        <f t="shared" si="139"/>
        <v>0.17390564999999999</v>
      </c>
      <c r="AH268" s="49" t="str">
        <f t="shared" si="150"/>
        <v>N</v>
      </c>
      <c r="AI268" s="35">
        <f>IF(VLOOKUP(D268,Influenza!$A$1:$W$352,10,FALSE) = "*","*",IF(VLOOKUP(D268,Influenza!$A$1:$W$352,10,FALSE) = "---","---", VLOOKUP(D268,Influenza!$A$1:$W$352,10,FALSE)/100))</f>
        <v>1</v>
      </c>
      <c r="AJ268" s="35">
        <f>IF(VLOOKUP(D268,Influenza!$A$1:$W$352,12,FALSE) = "*","*",IF(VLOOKUP(D268,Influenza!$A$1:$W$352,12,FALSE) = "---","---", VLOOKUP(D268,Influenza!$A$1:$W$352,12,FALSE)/100))</f>
        <v>1</v>
      </c>
      <c r="AK268" s="35">
        <f>IF(VLOOKUP(D268,Influenza!$A$1:$W$352,14,FALSE) = "*","*",IF(VLOOKUP(D268,Influenza!$A$1:$W$352,14,FALSE) = "---","---", VLOOKUP(D268,Influenza!$A$1:$W$352,14,FALSE)/100))</f>
        <v>0.97297297000000005</v>
      </c>
      <c r="AL268" s="35">
        <f>IF(VLOOKUP(D268,Influenza!$A$1:$W$352,16,FALSE) = "*","*",IF(VLOOKUP(D268,Influenza!$A$1:$W$352,16,FALSE) = "---","---", VLOOKUP(D268,Influenza!$A$1:$W$352,16,FALSE)/100))</f>
        <v>0.97297297000000005</v>
      </c>
      <c r="AM268" s="35">
        <f t="shared" si="141"/>
        <v>0.98648648499999991</v>
      </c>
      <c r="AN268" s="49" t="str">
        <f t="shared" si="147"/>
        <v>Y</v>
      </c>
      <c r="AO268" s="35">
        <f>IF(VLOOKUP(D268,'hospitalizations per 1000'!$A$1:$Q$352,10,FALSE) = "*","*",IF(VLOOKUP(D268,'hospitalizations per 1000'!$A$1:$Q$352,10,FALSE) = "---","---", VLOOKUP(D268,'hospitalizations per 1000'!$A$1:$Q$352,10,FALSE)/100))</f>
        <v>7.7438799999999999E-3</v>
      </c>
      <c r="AP268" s="43" t="str">
        <f t="shared" si="151"/>
        <v>Y</v>
      </c>
      <c r="AQ268" s="50" t="s">
        <v>1570</v>
      </c>
      <c r="AR268" s="50">
        <v>0.74</v>
      </c>
      <c r="AS268" s="49" t="str">
        <f t="shared" si="152"/>
        <v>N</v>
      </c>
      <c r="AT268" s="97">
        <f>COUNTIF($P268:$AS268,"=Y")</f>
        <v>5</v>
      </c>
    </row>
    <row r="269" spans="1:46" ht="28.8" x14ac:dyDescent="0.3">
      <c r="A269" s="19">
        <f t="shared" si="132"/>
        <v>264</v>
      </c>
      <c r="B269" s="79" t="s">
        <v>516</v>
      </c>
      <c r="C269" s="51"/>
      <c r="D269" s="56">
        <v>315054</v>
      </c>
      <c r="E269" s="72" t="s">
        <v>104</v>
      </c>
      <c r="F269" s="54" t="s">
        <v>1557</v>
      </c>
      <c r="G269" s="54" t="e">
        <f>IF(COUNTIF(#REF!,"SFF Candidate")&gt;=1,"Y",
IF(COUNTIF(#REF!,"SFF")&gt;=1,"Y","N"))</f>
        <v>#REF!</v>
      </c>
      <c r="H269" s="48" t="e">
        <f>IF(OR(#REF!=1,#REF!= 1,#REF!=
1,#REF!= 1,#REF!=
1,#REF!= 1,#REF!=
1,#REF!= 1,#REF!=
1,#REF!= 1,#REF!=
1,#REF!= 1),"Y","N")</f>
        <v>#REF!</v>
      </c>
      <c r="I269" s="73" t="s">
        <v>662</v>
      </c>
      <c r="J269" s="54" t="s">
        <v>1570</v>
      </c>
      <c r="K269" s="35">
        <f>IF(VLOOKUP(D269,'Physically Restrained'!$A$1:$W$352,10,FALSE) = "*","*",IF(VLOOKUP(D269,'Physically Restrained'!$A$1:$W$352,10,FALSE) = "---","---", VLOOKUP(D269,'Physically Restrained'!$A$1:$W$352,10,FALSE)/100))</f>
        <v>0</v>
      </c>
      <c r="L269" s="35">
        <f>IF(VLOOKUP(D269,'Physically Restrained'!$A$1:$W$352,12,FALSE) = "*","*",IF(VLOOKUP(D269,'Physically Restrained'!$A$1:$W$352,12,FALSE) = "---","---", VLOOKUP(D269,'Physically Restrained'!$A$1:$W$352,12,FALSE)/100))</f>
        <v>0</v>
      </c>
      <c r="M269" s="35">
        <f>IF(VLOOKUP(D269,'Physically Restrained'!$A$1:$W$352,14,FALSE) = "*","*",IF(VLOOKUP(D269,'Physically Restrained'!$A$1:$W$352,14,FALSE) = "---","---", VLOOKUP(D269,'Physically Restrained'!$A$1:$W$352,14,FALSE)/100))</f>
        <v>0</v>
      </c>
      <c r="N269" s="35">
        <f>IF(VLOOKUP(D269,'Physically Restrained'!$A$1:$W$352,16,FALSE) = "*","*",IF(VLOOKUP(D269,'Physically Restrained'!$A$1:$W$352,16,FALSE) = "---","---", VLOOKUP(D269,'Physically Restrained'!$A$1:$W$352,16,FALSE)/100))</f>
        <v>0</v>
      </c>
      <c r="O269" s="35">
        <f t="shared" si="133"/>
        <v>0</v>
      </c>
      <c r="P269" s="49" t="str">
        <f t="shared" si="143"/>
        <v>Y</v>
      </c>
      <c r="Q269" s="35">
        <f>IF(VLOOKUP(D269,'Falls with Major Injuries'!$A$1:$W$352,10,FALSE) = "*","*",IF(VLOOKUP(D269,'Falls with Major Injuries'!$A$1:$W$352,10,FALSE) = "---","---", VLOOKUP(D269,'Falls with Major Injuries'!$A$1:$W$352,10,FALSE)/100))</f>
        <v>1.0752699999999999E-2</v>
      </c>
      <c r="R269" s="35">
        <f>IF(VLOOKUP(D269,'Falls with Major Injuries'!$A$1:$W$352,12,FALSE) = "*","*",IF(VLOOKUP(D269,'Falls with Major Injuries'!$A$1:$W$352,12,FALSE) = "---","---", VLOOKUP(D269,'Falls with Major Injuries'!$A$1:$W$352,12,FALSE)/100))</f>
        <v>2.0618599999999997E-2</v>
      </c>
      <c r="S269" s="35">
        <f>IF(VLOOKUP(D269,'Falls with Major Injuries'!$A$1:$W$352,14,FALSE) = "*","*",IF(VLOOKUP(D269,'Falls with Major Injuries'!$A$1:$W$352,14,FALSE) = "---","---", VLOOKUP(D269,'Falls with Major Injuries'!$A$1:$W$352,14,FALSE)/100))</f>
        <v>1.9230799999999999E-2</v>
      </c>
      <c r="T269" s="35">
        <f>IF(VLOOKUP(D269,'Falls with Major Injuries'!$A$1:$W$352,16,FALSE) = "*","*",IF(VLOOKUP(D269,'Falls with Major Injuries'!$A$1:$W$352,16,FALSE) = "---","---", VLOOKUP(D269,'Falls with Major Injuries'!$A$1:$W$352,16,FALSE)/100))</f>
        <v>9.9010000000000001E-3</v>
      </c>
      <c r="U269" s="35">
        <f t="shared" si="135"/>
        <v>1.5125774999999999E-2</v>
      </c>
      <c r="V269" s="49" t="str">
        <f t="shared" si="144"/>
        <v>Y</v>
      </c>
      <c r="W269" s="35">
        <f>IF(VLOOKUP(D269,'Antipsychotic Meds'!$A$1:$W$352,10,FALSE) = "*","*",IF(VLOOKUP(D269,'Antipsychotic Meds'!$A$1:$W$352,10,FALSE) = "---","---", VLOOKUP(D269,'Antipsychotic Meds'!$A$1:$W$352,10,FALSE)/100))</f>
        <v>3.6144599999999999E-2</v>
      </c>
      <c r="X269" s="35">
        <f>IF(VLOOKUP(D269,'Antipsychotic Meds'!$A$1:$W$352,12,FALSE) = "*","*",IF(VLOOKUP(D269,'Antipsychotic Meds'!$A$1:$W$352,12,FALSE) = "---","---", VLOOKUP(D269,'Antipsychotic Meds'!$A$1:$W$352,12,FALSE)/100))</f>
        <v>4.5976999999999997E-2</v>
      </c>
      <c r="Y269" s="35">
        <f>IF(VLOOKUP(D269,'Antipsychotic Meds'!$A$1:$W$352,14,FALSE) = "*","*",IF(VLOOKUP(D269,'Antipsychotic Meds'!$A$1:$W$352,14,FALSE) = "---","---", VLOOKUP(D269,'Antipsychotic Meds'!$A$1:$W$352,14,FALSE)/100))</f>
        <v>3.2258099999999998E-2</v>
      </c>
      <c r="Z269" s="35">
        <f>IF(VLOOKUP(D269,'Antipsychotic Meds'!$A$1:$W$352,16,FALSE) = "*","*",IF(VLOOKUP(D269,'Antipsychotic Meds'!$A$1:$W$352,16,FALSE) = "---","---", VLOOKUP(D269,'Antipsychotic Meds'!$A$1:$W$352,16,FALSE)/100))</f>
        <v>2.2727300000000002E-2</v>
      </c>
      <c r="AA269" s="35">
        <f t="shared" si="137"/>
        <v>3.4276749999999995E-2</v>
      </c>
      <c r="AB269" s="49" t="str">
        <f t="shared" si="145"/>
        <v>Y</v>
      </c>
      <c r="AC269" s="35">
        <f>IF(VLOOKUP(D269,'Pressure Ulcers'!$A$1:$W$352,10,FALSE) = "*","*",IF(VLOOKUP(D269,'Pressure Ulcers'!$A$1:$W$352,10,FALSE) = "---","---", VLOOKUP(D269,'Pressure Ulcers'!$A$1:$W$352,10,FALSE)/100))</f>
        <v>3.6363599999999996E-2</v>
      </c>
      <c r="AD269" s="35">
        <f>IF(VLOOKUP(D269,'Pressure Ulcers'!$A$1:$W$352,12,FALSE) = "*","*",IF(VLOOKUP(D269,'Pressure Ulcers'!$A$1:$W$352,12,FALSE) = "---","---", VLOOKUP(D269,'Pressure Ulcers'!$A$1:$W$352,12,FALSE)/100))</f>
        <v>3.7037E-2</v>
      </c>
      <c r="AE269" s="35">
        <f>IF(VLOOKUP(D269,'Pressure Ulcers'!$A$1:$W$352,14,FALSE) = "*","*",IF(VLOOKUP(D269,'Pressure Ulcers'!$A$1:$W$352,14,FALSE) = "---","---", VLOOKUP(D269,'Pressure Ulcers'!$A$1:$W$352,14,FALSE)/100))</f>
        <v>3.7037E-2</v>
      </c>
      <c r="AF269" s="35">
        <f>IF(VLOOKUP(D269,'Pressure Ulcers'!$A$1:$W$352,16,FALSE) = "*","*",IF(VLOOKUP(D269,'Pressure Ulcers'!$A$1:$W$352,16,FALSE) = "---","---", VLOOKUP(D269,'Pressure Ulcers'!$A$1:$W$352,16,FALSE)/100))</f>
        <v>3.2786900000000001E-2</v>
      </c>
      <c r="AG269" s="35">
        <f t="shared" si="139"/>
        <v>3.5806125000000001E-2</v>
      </c>
      <c r="AH269" s="49" t="str">
        <f t="shared" si="150"/>
        <v>Y</v>
      </c>
      <c r="AI269" s="35">
        <f>IF(VLOOKUP(D269,Influenza!$A$1:$W$352,10,FALSE) = "*","*",IF(VLOOKUP(D269,Influenza!$A$1:$W$352,10,FALSE) = "---","---", VLOOKUP(D269,Influenza!$A$1:$W$352,10,FALSE)/100))</f>
        <v>0.97368420999999994</v>
      </c>
      <c r="AJ269" s="35">
        <f>IF(VLOOKUP(D269,Influenza!$A$1:$W$352,12,FALSE) = "*","*",IF(VLOOKUP(D269,Influenza!$A$1:$W$352,12,FALSE) = "---","---", VLOOKUP(D269,Influenza!$A$1:$W$352,12,FALSE)/100))</f>
        <v>0.97368420999999994</v>
      </c>
      <c r="AK269" s="35">
        <f>IF(VLOOKUP(D269,Influenza!$A$1:$W$352,14,FALSE) = "*","*",IF(VLOOKUP(D269,Influenza!$A$1:$W$352,14,FALSE) = "---","---", VLOOKUP(D269,Influenza!$A$1:$W$352,14,FALSE)/100))</f>
        <v>0.96396395999999995</v>
      </c>
      <c r="AL269" s="35">
        <f>IF(VLOOKUP(D269,Influenza!$A$1:$W$352,16,FALSE) = "*","*",IF(VLOOKUP(D269,Influenza!$A$1:$W$352,16,FALSE) = "---","---", VLOOKUP(D269,Influenza!$A$1:$W$352,16,FALSE)/100))</f>
        <v>0.96396395999999995</v>
      </c>
      <c r="AM269" s="35">
        <f t="shared" si="141"/>
        <v>0.96882408499999995</v>
      </c>
      <c r="AN269" s="49" t="str">
        <f t="shared" si="147"/>
        <v>Y</v>
      </c>
      <c r="AO269" s="35">
        <f>IF(VLOOKUP(D269,'hospitalizations per 1000'!$A$1:$Q$352,10,FALSE) = "*","*",IF(VLOOKUP(D269,'hospitalizations per 1000'!$A$1:$Q$352,10,FALSE) = "---","---", VLOOKUP(D269,'hospitalizations per 1000'!$A$1:$Q$352,10,FALSE)/100))</f>
        <v>7.1409599999999991E-3</v>
      </c>
      <c r="AP269" s="43" t="str">
        <f t="shared" si="151"/>
        <v>Y</v>
      </c>
      <c r="AQ269" s="50" t="s">
        <v>1570</v>
      </c>
      <c r="AR269" s="50">
        <v>0.85</v>
      </c>
      <c r="AS269" s="49" t="str">
        <f t="shared" si="152"/>
        <v>Y</v>
      </c>
      <c r="AT269" s="97">
        <f>COUNTIF($P269:$AS269,"=Y")</f>
        <v>7</v>
      </c>
    </row>
    <row r="270" spans="1:46" x14ac:dyDescent="0.3">
      <c r="A270" s="19">
        <f t="shared" si="132"/>
        <v>265</v>
      </c>
      <c r="B270" s="79" t="s">
        <v>517</v>
      </c>
      <c r="C270" s="80"/>
      <c r="D270" s="81">
        <v>315263</v>
      </c>
      <c r="E270" s="82" t="s">
        <v>211</v>
      </c>
      <c r="F270" s="54" t="s">
        <v>1557</v>
      </c>
      <c r="G270" s="54" t="e">
        <f>IF(COUNTIF(#REF!,"SFF Candidate")&gt;=1,"Y",
IF(COUNTIF(#REF!,"SFF")&gt;=1,"Y","N"))</f>
        <v>#REF!</v>
      </c>
      <c r="H270" s="48" t="e">
        <f>IF(OR(#REF!=1,#REF!= 1,#REF!=
1,#REF!= 1,#REF!=
1,#REF!= 1,#REF!=
1,#REF!= 1,#REF!=
1,#REF!= 1,#REF!=
1,#REF!= 1),"Y","N")</f>
        <v>#REF!</v>
      </c>
      <c r="I270" s="73" t="s">
        <v>1557</v>
      </c>
      <c r="J270" s="54" t="s">
        <v>1571</v>
      </c>
      <c r="K270" s="35">
        <f>IF(VLOOKUP(D270,'Physically Restrained'!$A$1:$W$352,10,FALSE) = "*","*",IF(VLOOKUP(D270,'Physically Restrained'!$A$1:$W$352,10,FALSE) = "---","---", VLOOKUP(D270,'Physically Restrained'!$A$1:$W$352,10,FALSE)/100))</f>
        <v>0</v>
      </c>
      <c r="L270" s="35">
        <f>IF(VLOOKUP(D270,'Physically Restrained'!$A$1:$W$352,12,FALSE) = "*","*",IF(VLOOKUP(D270,'Physically Restrained'!$A$1:$W$352,12,FALSE) = "---","---", VLOOKUP(D270,'Physically Restrained'!$A$1:$W$352,12,FALSE)/100))</f>
        <v>0</v>
      </c>
      <c r="M270" s="35">
        <f>IF(VLOOKUP(D270,'Physically Restrained'!$A$1:$W$352,14,FALSE) = "*","*",IF(VLOOKUP(D270,'Physically Restrained'!$A$1:$W$352,14,FALSE) = "---","---", VLOOKUP(D270,'Physically Restrained'!$A$1:$W$352,14,FALSE)/100))</f>
        <v>0</v>
      </c>
      <c r="N270" s="35">
        <f>IF(VLOOKUP(D270,'Physically Restrained'!$A$1:$W$352,16,FALSE) = "*","*",IF(VLOOKUP(D270,'Physically Restrained'!$A$1:$W$352,16,FALSE) = "---","---", VLOOKUP(D270,'Physically Restrained'!$A$1:$W$352,16,FALSE)/100))</f>
        <v>0</v>
      </c>
      <c r="O270" s="35">
        <f t="shared" si="133"/>
        <v>0</v>
      </c>
      <c r="P270" s="49" t="str">
        <f t="shared" si="143"/>
        <v>Y</v>
      </c>
      <c r="Q270" s="35">
        <f>IF(VLOOKUP(D270,'Falls with Major Injuries'!$A$1:$W$352,10,FALSE) = "*","*",IF(VLOOKUP(D270,'Falls with Major Injuries'!$A$1:$W$352,10,FALSE) = "---","---", VLOOKUP(D270,'Falls with Major Injuries'!$A$1:$W$352,10,FALSE)/100))</f>
        <v>6.7567999999999994E-3</v>
      </c>
      <c r="R270" s="35">
        <f>IF(VLOOKUP(D270,'Falls with Major Injuries'!$A$1:$W$352,12,FALSE) = "*","*",IF(VLOOKUP(D270,'Falls with Major Injuries'!$A$1:$W$352,12,FALSE) = "---","---", VLOOKUP(D270,'Falls with Major Injuries'!$A$1:$W$352,12,FALSE)/100))</f>
        <v>1.3071900000000001E-2</v>
      </c>
      <c r="S270" s="35">
        <f>IF(VLOOKUP(D270,'Falls with Major Injuries'!$A$1:$W$352,14,FALSE) = "*","*",IF(VLOOKUP(D270,'Falls with Major Injuries'!$A$1:$W$352,14,FALSE) = "---","---", VLOOKUP(D270,'Falls with Major Injuries'!$A$1:$W$352,14,FALSE)/100))</f>
        <v>1.9230799999999999E-2</v>
      </c>
      <c r="T270" s="35">
        <f>IF(VLOOKUP(D270,'Falls with Major Injuries'!$A$1:$W$352,16,FALSE) = "*","*",IF(VLOOKUP(D270,'Falls with Major Injuries'!$A$1:$W$352,16,FALSE) = "---","---", VLOOKUP(D270,'Falls with Major Injuries'!$A$1:$W$352,16,FALSE)/100))</f>
        <v>1.8987299999999999E-2</v>
      </c>
      <c r="U270" s="35">
        <f t="shared" si="135"/>
        <v>1.4511699999999999E-2</v>
      </c>
      <c r="V270" s="49" t="str">
        <f t="shared" si="144"/>
        <v>Y</v>
      </c>
      <c r="W270" s="35">
        <f>IF(VLOOKUP(D270,'Antipsychotic Meds'!$A$1:$W$352,10,FALSE) = "*","*",IF(VLOOKUP(D270,'Antipsychotic Meds'!$A$1:$W$352,10,FALSE) = "---","---", VLOOKUP(D270,'Antipsychotic Meds'!$A$1:$W$352,10,FALSE)/100))</f>
        <v>0.28915659999999999</v>
      </c>
      <c r="X270" s="35">
        <f>IF(VLOOKUP(D270,'Antipsychotic Meds'!$A$1:$W$352,12,FALSE) = "*","*",IF(VLOOKUP(D270,'Antipsychotic Meds'!$A$1:$W$352,12,FALSE) = "---","---", VLOOKUP(D270,'Antipsychotic Meds'!$A$1:$W$352,12,FALSE)/100))</f>
        <v>0.32183909999999999</v>
      </c>
      <c r="Y270" s="35">
        <f>IF(VLOOKUP(D270,'Antipsychotic Meds'!$A$1:$W$352,14,FALSE) = "*","*",IF(VLOOKUP(D270,'Antipsychotic Meds'!$A$1:$W$352,14,FALSE) = "---","---", VLOOKUP(D270,'Antipsychotic Meds'!$A$1:$W$352,14,FALSE)/100))</f>
        <v>0.28571429999999998</v>
      </c>
      <c r="Z270" s="35">
        <f>IF(VLOOKUP(D270,'Antipsychotic Meds'!$A$1:$W$352,16,FALSE) = "*","*",IF(VLOOKUP(D270,'Antipsychotic Meds'!$A$1:$W$352,16,FALSE) = "---","---", VLOOKUP(D270,'Antipsychotic Meds'!$A$1:$W$352,16,FALSE)/100))</f>
        <v>0.28571429999999998</v>
      </c>
      <c r="AA270" s="35">
        <f t="shared" si="137"/>
        <v>0.29560607499999997</v>
      </c>
      <c r="AB270" s="49" t="str">
        <f t="shared" si="145"/>
        <v>N</v>
      </c>
      <c r="AC270" s="35">
        <f>IF(VLOOKUP(D270,'Pressure Ulcers'!$A$1:$W$352,10,FALSE) = "*","*",IF(VLOOKUP(D270,'Pressure Ulcers'!$A$1:$W$352,10,FALSE) = "---","---", VLOOKUP(D270,'Pressure Ulcers'!$A$1:$W$352,10,FALSE)/100))</f>
        <v>0.10869569999999999</v>
      </c>
      <c r="AD270" s="35">
        <f>IF(VLOOKUP(D270,'Pressure Ulcers'!$A$1:$W$352,12,FALSE) = "*","*",IF(VLOOKUP(D270,'Pressure Ulcers'!$A$1:$W$352,12,FALSE) = "---","---", VLOOKUP(D270,'Pressure Ulcers'!$A$1:$W$352,12,FALSE)/100))</f>
        <v>6.1224499999999994E-2</v>
      </c>
      <c r="AE270" s="35">
        <f>IF(VLOOKUP(D270,'Pressure Ulcers'!$A$1:$W$352,14,FALSE) = "*","*",IF(VLOOKUP(D270,'Pressure Ulcers'!$A$1:$W$352,14,FALSE) = "---","---", VLOOKUP(D270,'Pressure Ulcers'!$A$1:$W$352,14,FALSE)/100))</f>
        <v>0.12244899999999999</v>
      </c>
      <c r="AF270" s="35">
        <f>IF(VLOOKUP(D270,'Pressure Ulcers'!$A$1:$W$352,16,FALSE) = "*","*",IF(VLOOKUP(D270,'Pressure Ulcers'!$A$1:$W$352,16,FALSE) = "---","---", VLOOKUP(D270,'Pressure Ulcers'!$A$1:$W$352,16,FALSE)/100))</f>
        <v>7.407409999999999E-2</v>
      </c>
      <c r="AG270" s="35">
        <f t="shared" si="139"/>
        <v>9.1610824999999993E-2</v>
      </c>
      <c r="AH270" s="49" t="str">
        <f t="shared" si="150"/>
        <v>N</v>
      </c>
      <c r="AI270" s="35">
        <f>IF(VLOOKUP(D270,Influenza!$A$1:$W$352,10,FALSE) = "*","*",IF(VLOOKUP(D270,Influenza!$A$1:$W$352,10,FALSE) = "---","---", VLOOKUP(D270,Influenza!$A$1:$W$352,10,FALSE)/100))</f>
        <v>0.95424836999999996</v>
      </c>
      <c r="AJ270" s="35">
        <f>IF(VLOOKUP(D270,Influenza!$A$1:$W$352,12,FALSE) = "*","*",IF(VLOOKUP(D270,Influenza!$A$1:$W$352,12,FALSE) = "---","---", VLOOKUP(D270,Influenza!$A$1:$W$352,12,FALSE)/100))</f>
        <v>0.95424836999999996</v>
      </c>
      <c r="AK270" s="35">
        <f>IF(VLOOKUP(D270,Influenza!$A$1:$W$352,14,FALSE) = "*","*",IF(VLOOKUP(D270,Influenza!$A$1:$W$352,14,FALSE) = "---","---", VLOOKUP(D270,Influenza!$A$1:$W$352,14,FALSE)/100))</f>
        <v>0.99397589999999991</v>
      </c>
      <c r="AL270" s="35">
        <f>IF(VLOOKUP(D270,Influenza!$A$1:$W$352,16,FALSE) = "*","*",IF(VLOOKUP(D270,Influenza!$A$1:$W$352,16,FALSE) = "---","---", VLOOKUP(D270,Influenza!$A$1:$W$352,16,FALSE)/100))</f>
        <v>0.99397589999999991</v>
      </c>
      <c r="AM270" s="35">
        <f t="shared" si="141"/>
        <v>0.97411213499999993</v>
      </c>
      <c r="AN270" s="49" t="str">
        <f t="shared" si="147"/>
        <v>Y</v>
      </c>
      <c r="AO270" s="35">
        <f>IF(VLOOKUP(D270,'hospitalizations per 1000'!$A$1:$Q$352,10,FALSE) = "*","*",IF(VLOOKUP(D270,'hospitalizations per 1000'!$A$1:$Q$352,10,FALSE) = "---","---", VLOOKUP(D270,'hospitalizations per 1000'!$A$1:$Q$352,10,FALSE)/100))</f>
        <v>2.3141180000000001E-2</v>
      </c>
      <c r="AP270" s="43" t="str">
        <f t="shared" si="151"/>
        <v>N</v>
      </c>
      <c r="AQ270" s="50" t="s">
        <v>1570</v>
      </c>
      <c r="AR270" s="50">
        <v>0.77</v>
      </c>
      <c r="AS270" s="49" t="str">
        <f t="shared" si="152"/>
        <v>Y</v>
      </c>
      <c r="AT270" s="97" t="s">
        <v>1680</v>
      </c>
    </row>
    <row r="271" spans="1:46" ht="28.8" x14ac:dyDescent="0.3">
      <c r="A271" s="19">
        <f t="shared" si="132"/>
        <v>266</v>
      </c>
      <c r="B271" s="52" t="s">
        <v>518</v>
      </c>
      <c r="C271" s="51"/>
      <c r="D271" s="56">
        <v>315266</v>
      </c>
      <c r="E271" s="59" t="s">
        <v>105</v>
      </c>
      <c r="F271" s="54" t="s">
        <v>1557</v>
      </c>
      <c r="G271" s="54" t="e">
        <f>IF(COUNTIF(#REF!,"SFF Candidate")&gt;=1,"Y",
IF(COUNTIF(#REF!,"SFF")&gt;=1,"Y","N"))</f>
        <v>#REF!</v>
      </c>
      <c r="H271" s="48" t="e">
        <f>IF(OR(#REF!=1,#REF!= 1,#REF!=
1,#REF!= 1,#REF!=
1,#REF!= 1,#REF!=
1,#REF!= 1,#REF!=
1,#REF!= 1,#REF!=
1,#REF!= 1),"Y","N")</f>
        <v>#REF!</v>
      </c>
      <c r="I271" s="48" t="s">
        <v>662</v>
      </c>
      <c r="J271" s="54" t="s">
        <v>1570</v>
      </c>
      <c r="K271" s="35">
        <f>IF(VLOOKUP(D271,'Physically Restrained'!$A$1:$W$352,10,FALSE) = "*","*",IF(VLOOKUP(D271,'Physically Restrained'!$A$1:$W$352,10,FALSE) = "---","---", VLOOKUP(D271,'Physically Restrained'!$A$1:$W$352,10,FALSE)/100))</f>
        <v>0</v>
      </c>
      <c r="L271" s="35">
        <f>IF(VLOOKUP(D271,'Physically Restrained'!$A$1:$W$352,12,FALSE) = "*","*",IF(VLOOKUP(D271,'Physically Restrained'!$A$1:$W$352,12,FALSE) = "---","---", VLOOKUP(D271,'Physically Restrained'!$A$1:$W$352,12,FALSE)/100))</f>
        <v>0</v>
      </c>
      <c r="M271" s="35">
        <f>IF(VLOOKUP(D271,'Physically Restrained'!$A$1:$W$352,14,FALSE) = "*","*",IF(VLOOKUP(D271,'Physically Restrained'!$A$1:$W$352,14,FALSE) = "---","---", VLOOKUP(D271,'Physically Restrained'!$A$1:$W$352,14,FALSE)/100))</f>
        <v>0</v>
      </c>
      <c r="N271" s="35">
        <f>IF(VLOOKUP(D271,'Physically Restrained'!$A$1:$W$352,16,FALSE) = "*","*",IF(VLOOKUP(D271,'Physically Restrained'!$A$1:$W$352,16,FALSE) = "---","---", VLOOKUP(D271,'Physically Restrained'!$A$1:$W$352,16,FALSE)/100))</f>
        <v>0</v>
      </c>
      <c r="O271" s="35">
        <f t="shared" si="133"/>
        <v>0</v>
      </c>
      <c r="P271" s="49" t="str">
        <f t="shared" si="143"/>
        <v>Y</v>
      </c>
      <c r="Q271" s="35">
        <f>IF(VLOOKUP(D271,'Falls with Major Injuries'!$A$1:$W$352,10,FALSE) = "*","*",IF(VLOOKUP(D271,'Falls with Major Injuries'!$A$1:$W$352,10,FALSE) = "---","---", VLOOKUP(D271,'Falls with Major Injuries'!$A$1:$W$352,10,FALSE)/100))</f>
        <v>7.4073999999999997E-3</v>
      </c>
      <c r="R271" s="35">
        <f>IF(VLOOKUP(D271,'Falls with Major Injuries'!$A$1:$W$352,12,FALSE) = "*","*",IF(VLOOKUP(D271,'Falls with Major Injuries'!$A$1:$W$352,12,FALSE) = "---","---", VLOOKUP(D271,'Falls with Major Injuries'!$A$1:$W$352,12,FALSE)/100))</f>
        <v>6.8027000000000001E-3</v>
      </c>
      <c r="S271" s="35">
        <f>IF(VLOOKUP(D271,'Falls with Major Injuries'!$A$1:$W$352,14,FALSE) = "*","*",IF(VLOOKUP(D271,'Falls with Major Injuries'!$A$1:$W$352,14,FALSE) = "---","---", VLOOKUP(D271,'Falls with Major Injuries'!$A$1:$W$352,14,FALSE)/100))</f>
        <v>6.7567999999999994E-3</v>
      </c>
      <c r="T271" s="35">
        <f>IF(VLOOKUP(D271,'Falls with Major Injuries'!$A$1:$W$352,16,FALSE) = "*","*",IF(VLOOKUP(D271,'Falls with Major Injuries'!$A$1:$W$352,16,FALSE) = "---","---", VLOOKUP(D271,'Falls with Major Injuries'!$A$1:$W$352,16,FALSE)/100))</f>
        <v>1.3513500000000001E-2</v>
      </c>
      <c r="U271" s="35">
        <f t="shared" si="135"/>
        <v>8.6201000000000003E-3</v>
      </c>
      <c r="V271" s="49" t="str">
        <f t="shared" si="144"/>
        <v>Y</v>
      </c>
      <c r="W271" s="35">
        <f>IF(VLOOKUP(D271,'Antipsychotic Meds'!$A$1:$W$352,10,FALSE) = "*","*",IF(VLOOKUP(D271,'Antipsychotic Meds'!$A$1:$W$352,10,FALSE) = "---","---", VLOOKUP(D271,'Antipsychotic Meds'!$A$1:$W$352,10,FALSE)/100))</f>
        <v>3.3333300000000003E-2</v>
      </c>
      <c r="X271" s="35">
        <f>IF(VLOOKUP(D271,'Antipsychotic Meds'!$A$1:$W$352,12,FALSE) = "*","*",IF(VLOOKUP(D271,'Antipsychotic Meds'!$A$1:$W$352,12,FALSE) = "---","---", VLOOKUP(D271,'Antipsychotic Meds'!$A$1:$W$352,12,FALSE)/100))</f>
        <v>6.0606099999999996E-2</v>
      </c>
      <c r="Y271" s="35">
        <f>IF(VLOOKUP(D271,'Antipsychotic Meds'!$A$1:$W$352,14,FALSE) = "*","*",IF(VLOOKUP(D271,'Antipsychotic Meds'!$A$1:$W$352,14,FALSE) = "---","---", VLOOKUP(D271,'Antipsychotic Meds'!$A$1:$W$352,14,FALSE)/100))</f>
        <v>7.5757599999999994E-2</v>
      </c>
      <c r="Z271" s="35">
        <f>IF(VLOOKUP(D271,'Antipsychotic Meds'!$A$1:$W$352,16,FALSE) = "*","*",IF(VLOOKUP(D271,'Antipsychotic Meds'!$A$1:$W$352,16,FALSE) = "---","---", VLOOKUP(D271,'Antipsychotic Meds'!$A$1:$W$352,16,FALSE)/100))</f>
        <v>4.5112800000000002E-2</v>
      </c>
      <c r="AA271" s="35">
        <f t="shared" si="137"/>
        <v>5.3702449999999999E-2</v>
      </c>
      <c r="AB271" s="49" t="str">
        <f t="shared" si="145"/>
        <v>Y</v>
      </c>
      <c r="AC271" s="35">
        <f>IF(VLOOKUP(D271,'Pressure Ulcers'!$A$1:$W$352,10,FALSE) = "*","*",IF(VLOOKUP(D271,'Pressure Ulcers'!$A$1:$W$352,10,FALSE) = "---","---", VLOOKUP(D271,'Pressure Ulcers'!$A$1:$W$352,10,FALSE)/100))</f>
        <v>6.3157900000000003E-2</v>
      </c>
      <c r="AD271" s="35">
        <f>IF(VLOOKUP(D271,'Pressure Ulcers'!$A$1:$W$352,12,FALSE) = "*","*",IF(VLOOKUP(D271,'Pressure Ulcers'!$A$1:$W$352,12,FALSE) = "---","---", VLOOKUP(D271,'Pressure Ulcers'!$A$1:$W$352,12,FALSE)/100))</f>
        <v>0.04</v>
      </c>
      <c r="AE271" s="35">
        <f>IF(VLOOKUP(D271,'Pressure Ulcers'!$A$1:$W$352,14,FALSE) = "*","*",IF(VLOOKUP(D271,'Pressure Ulcers'!$A$1:$W$352,14,FALSE) = "---","---", VLOOKUP(D271,'Pressure Ulcers'!$A$1:$W$352,14,FALSE)/100))</f>
        <v>6.7961199999999999E-2</v>
      </c>
      <c r="AF271" s="35">
        <f>IF(VLOOKUP(D271,'Pressure Ulcers'!$A$1:$W$352,16,FALSE) = "*","*",IF(VLOOKUP(D271,'Pressure Ulcers'!$A$1:$W$352,16,FALSE) = "---","---", VLOOKUP(D271,'Pressure Ulcers'!$A$1:$W$352,16,FALSE)/100))</f>
        <v>8.3333299999999999E-2</v>
      </c>
      <c r="AG271" s="35">
        <f t="shared" si="139"/>
        <v>6.3613100000000006E-2</v>
      </c>
      <c r="AH271" s="49" t="str">
        <f t="shared" si="150"/>
        <v>Y</v>
      </c>
      <c r="AI271" s="35">
        <f>IF(VLOOKUP(D271,Influenza!$A$1:$W$352,10,FALSE) = "*","*",IF(VLOOKUP(D271,Influenza!$A$1:$W$352,10,FALSE) = "---","---", VLOOKUP(D271,Influenza!$A$1:$W$352,10,FALSE)/100))</f>
        <v>0.99224805999999999</v>
      </c>
      <c r="AJ271" s="35">
        <f>IF(VLOOKUP(D271,Influenza!$A$1:$W$352,12,FALSE) = "*","*",IF(VLOOKUP(D271,Influenza!$A$1:$W$352,12,FALSE) = "---","---", VLOOKUP(D271,Influenza!$A$1:$W$352,12,FALSE)/100))</f>
        <v>0.99224805999999999</v>
      </c>
      <c r="AK271" s="35">
        <f>IF(VLOOKUP(D271,Influenza!$A$1:$W$352,14,FALSE) = "*","*",IF(VLOOKUP(D271,Influenza!$A$1:$W$352,14,FALSE) = "---","---", VLOOKUP(D271,Influenza!$A$1:$W$352,14,FALSE)/100))</f>
        <v>0.98742138000000002</v>
      </c>
      <c r="AL271" s="35">
        <f>IF(VLOOKUP(D271,Influenza!$A$1:$W$352,16,FALSE) = "*","*",IF(VLOOKUP(D271,Influenza!$A$1:$W$352,16,FALSE) = "---","---", VLOOKUP(D271,Influenza!$A$1:$W$352,16,FALSE)/100))</f>
        <v>0.98742138000000002</v>
      </c>
      <c r="AM271" s="35">
        <f t="shared" si="141"/>
        <v>0.98983471999999995</v>
      </c>
      <c r="AN271" s="49" t="str">
        <f t="shared" si="147"/>
        <v>Y</v>
      </c>
      <c r="AO271" s="35">
        <f>IF(VLOOKUP(D271,'hospitalizations per 1000'!$A$1:$Q$352,10,FALSE) = "*","*",IF(VLOOKUP(D271,'hospitalizations per 1000'!$A$1:$Q$352,10,FALSE) = "---","---", VLOOKUP(D271,'hospitalizations per 1000'!$A$1:$Q$352,10,FALSE)/100))</f>
        <v>2.263824E-2</v>
      </c>
      <c r="AP271" s="43" t="str">
        <f t="shared" si="151"/>
        <v>N</v>
      </c>
      <c r="AQ271" s="50" t="s">
        <v>1570</v>
      </c>
      <c r="AR271" s="50">
        <v>0.80499999999999994</v>
      </c>
      <c r="AS271" s="49" t="str">
        <f t="shared" si="152"/>
        <v>Y</v>
      </c>
      <c r="AT271" s="97">
        <f>COUNTIF($P271:$AS271,"=Y")</f>
        <v>6</v>
      </c>
    </row>
    <row r="272" spans="1:46" x14ac:dyDescent="0.3">
      <c r="A272" s="19">
        <f t="shared" si="132"/>
        <v>267</v>
      </c>
      <c r="B272" s="52" t="s">
        <v>519</v>
      </c>
      <c r="C272" s="51"/>
      <c r="D272" s="56">
        <v>315253</v>
      </c>
      <c r="E272" s="59" t="s">
        <v>106</v>
      </c>
      <c r="F272" s="54" t="s">
        <v>1557</v>
      </c>
      <c r="G272" s="54" t="e">
        <f>IF(COUNTIF(#REF!,"SFF Candidate")&gt;=1,"Y",
IF(COUNTIF(#REF!,"SFF")&gt;=1,"Y","N"))</f>
        <v>#REF!</v>
      </c>
      <c r="H272" s="48" t="e">
        <f>IF(OR(#REF!=1,#REF!= 1,#REF!=
1,#REF!= 1,#REF!=
1,#REF!= 1,#REF!=
1,#REF!= 1,#REF!=
1,#REF!= 1,#REF!=
1,#REF!= 1),"Y","N")</f>
        <v>#REF!</v>
      </c>
      <c r="I272" s="48" t="s">
        <v>662</v>
      </c>
      <c r="J272" s="54" t="s">
        <v>1570</v>
      </c>
      <c r="K272" s="35">
        <f>IF(VLOOKUP(D272,'Physically Restrained'!$A$1:$W$352,10,FALSE) = "*","*",IF(VLOOKUP(D272,'Physically Restrained'!$A$1:$W$352,10,FALSE) = "---","---", VLOOKUP(D272,'Physically Restrained'!$A$1:$W$352,10,FALSE)/100))</f>
        <v>0</v>
      </c>
      <c r="L272" s="35">
        <f>IF(VLOOKUP(D272,'Physically Restrained'!$A$1:$W$352,12,FALSE) = "*","*",IF(VLOOKUP(D272,'Physically Restrained'!$A$1:$W$352,12,FALSE) = "---","---", VLOOKUP(D272,'Physically Restrained'!$A$1:$W$352,12,FALSE)/100))</f>
        <v>0</v>
      </c>
      <c r="M272" s="35">
        <f>IF(VLOOKUP(D272,'Physically Restrained'!$A$1:$W$352,14,FALSE) = "*","*",IF(VLOOKUP(D272,'Physically Restrained'!$A$1:$W$352,14,FALSE) = "---","---", VLOOKUP(D272,'Physically Restrained'!$A$1:$W$352,14,FALSE)/100))</f>
        <v>0</v>
      </c>
      <c r="N272" s="35">
        <f>IF(VLOOKUP(D272,'Physically Restrained'!$A$1:$W$352,16,FALSE) = "*","*",IF(VLOOKUP(D272,'Physically Restrained'!$A$1:$W$352,16,FALSE) = "---","---", VLOOKUP(D272,'Physically Restrained'!$A$1:$W$352,16,FALSE)/100))</f>
        <v>0</v>
      </c>
      <c r="O272" s="35">
        <f t="shared" si="133"/>
        <v>0</v>
      </c>
      <c r="P272" s="49" t="str">
        <f t="shared" si="143"/>
        <v>Y</v>
      </c>
      <c r="Q272" s="35">
        <f>IF(VLOOKUP(D272,'Falls with Major Injuries'!$A$1:$W$352,10,FALSE) = "*","*",IF(VLOOKUP(D272,'Falls with Major Injuries'!$A$1:$W$352,10,FALSE) = "---","---", VLOOKUP(D272,'Falls with Major Injuries'!$A$1:$W$352,10,FALSE)/100))</f>
        <v>2.5640999999999997E-2</v>
      </c>
      <c r="R272" s="35">
        <f>IF(VLOOKUP(D272,'Falls with Major Injuries'!$A$1:$W$352,12,FALSE) = "*","*",IF(VLOOKUP(D272,'Falls with Major Injuries'!$A$1:$W$352,12,FALSE) = "---","---", VLOOKUP(D272,'Falls with Major Injuries'!$A$1:$W$352,12,FALSE)/100))</f>
        <v>0.04</v>
      </c>
      <c r="S272" s="35">
        <f>IF(VLOOKUP(D272,'Falls with Major Injuries'!$A$1:$W$352,14,FALSE) = "*","*",IF(VLOOKUP(D272,'Falls with Major Injuries'!$A$1:$W$352,14,FALSE) = "---","---", VLOOKUP(D272,'Falls with Major Injuries'!$A$1:$W$352,14,FALSE)/100))</f>
        <v>2.7777799999999998E-2</v>
      </c>
      <c r="T272" s="35">
        <f>IF(VLOOKUP(D272,'Falls with Major Injuries'!$A$1:$W$352,16,FALSE) = "*","*",IF(VLOOKUP(D272,'Falls with Major Injuries'!$A$1:$W$352,16,FALSE) = "---","---", VLOOKUP(D272,'Falls with Major Injuries'!$A$1:$W$352,16,FALSE)/100))</f>
        <v>2.9850699999999997E-2</v>
      </c>
      <c r="U272" s="35">
        <f t="shared" si="135"/>
        <v>3.0817374999999998E-2</v>
      </c>
      <c r="V272" s="49" t="str">
        <f t="shared" si="144"/>
        <v>N</v>
      </c>
      <c r="W272" s="35">
        <f>IF(VLOOKUP(D272,'Antipsychotic Meds'!$A$1:$W$352,10,FALSE) = "*","*",IF(VLOOKUP(D272,'Antipsychotic Meds'!$A$1:$W$352,10,FALSE) = "---","---", VLOOKUP(D272,'Antipsychotic Meds'!$A$1:$W$352,10,FALSE)/100))</f>
        <v>8.1081100000000003E-2</v>
      </c>
      <c r="X272" s="35">
        <f>IF(VLOOKUP(D272,'Antipsychotic Meds'!$A$1:$W$352,12,FALSE) = "*","*",IF(VLOOKUP(D272,'Antipsychotic Meds'!$A$1:$W$352,12,FALSE) = "---","---", VLOOKUP(D272,'Antipsychotic Meds'!$A$1:$W$352,12,FALSE)/100))</f>
        <v>6.9444400000000003E-2</v>
      </c>
      <c r="Y272" s="35">
        <f>IF(VLOOKUP(D272,'Antipsychotic Meds'!$A$1:$W$352,14,FALSE) = "*","*",IF(VLOOKUP(D272,'Antipsychotic Meds'!$A$1:$W$352,14,FALSE) = "---","---", VLOOKUP(D272,'Antipsychotic Meds'!$A$1:$W$352,14,FALSE)/100))</f>
        <v>0.10144930000000001</v>
      </c>
      <c r="Z272" s="35">
        <f>IF(VLOOKUP(D272,'Antipsychotic Meds'!$A$1:$W$352,16,FALSE) = "*","*",IF(VLOOKUP(D272,'Antipsychotic Meds'!$A$1:$W$352,16,FALSE) = "---","---", VLOOKUP(D272,'Antipsychotic Meds'!$A$1:$W$352,16,FALSE)/100))</f>
        <v>0.140625</v>
      </c>
      <c r="AA272" s="35">
        <f t="shared" si="137"/>
        <v>9.814995E-2</v>
      </c>
      <c r="AB272" s="49" t="str">
        <f t="shared" si="145"/>
        <v>Y</v>
      </c>
      <c r="AC272" s="35">
        <f>IF(VLOOKUP(D272,'Pressure Ulcers'!$A$1:$W$352,10,FALSE) = "*","*",IF(VLOOKUP(D272,'Pressure Ulcers'!$A$1:$W$352,10,FALSE) = "---","---", VLOOKUP(D272,'Pressure Ulcers'!$A$1:$W$352,10,FALSE)/100))</f>
        <v>7.8125E-2</v>
      </c>
      <c r="AD272" s="35">
        <f>IF(VLOOKUP(D272,'Pressure Ulcers'!$A$1:$W$352,12,FALSE) = "*","*",IF(VLOOKUP(D272,'Pressure Ulcers'!$A$1:$W$352,12,FALSE) = "---","---", VLOOKUP(D272,'Pressure Ulcers'!$A$1:$W$352,12,FALSE)/100))</f>
        <v>6.7796599999999999E-2</v>
      </c>
      <c r="AE272" s="35">
        <f>IF(VLOOKUP(D272,'Pressure Ulcers'!$A$1:$W$352,14,FALSE) = "*","*",IF(VLOOKUP(D272,'Pressure Ulcers'!$A$1:$W$352,14,FALSE) = "---","---", VLOOKUP(D272,'Pressure Ulcers'!$A$1:$W$352,14,FALSE)/100))</f>
        <v>3.5087699999999999E-2</v>
      </c>
      <c r="AF272" s="35">
        <f>IF(VLOOKUP(D272,'Pressure Ulcers'!$A$1:$W$352,16,FALSE) = "*","*",IF(VLOOKUP(D272,'Pressure Ulcers'!$A$1:$W$352,16,FALSE) = "---","---", VLOOKUP(D272,'Pressure Ulcers'!$A$1:$W$352,16,FALSE)/100))</f>
        <v>5.2631600000000001E-2</v>
      </c>
      <c r="AG272" s="35">
        <f t="shared" si="139"/>
        <v>5.8410224999999996E-2</v>
      </c>
      <c r="AH272" s="49" t="str">
        <f t="shared" si="150"/>
        <v>Y</v>
      </c>
      <c r="AI272" s="35">
        <f>IF(VLOOKUP(D272,Influenza!$A$1:$W$352,10,FALSE) = "*","*",IF(VLOOKUP(D272,Influenza!$A$1:$W$352,10,FALSE) = "---","---", VLOOKUP(D272,Influenza!$A$1:$W$352,10,FALSE)/100))</f>
        <v>1</v>
      </c>
      <c r="AJ272" s="35">
        <f>IF(VLOOKUP(D272,Influenza!$A$1:$W$352,12,FALSE) = "*","*",IF(VLOOKUP(D272,Influenza!$A$1:$W$352,12,FALSE) = "---","---", VLOOKUP(D272,Influenza!$A$1:$W$352,12,FALSE)/100))</f>
        <v>1</v>
      </c>
      <c r="AK272" s="35">
        <f>IF(VLOOKUP(D272,Influenza!$A$1:$W$352,14,FALSE) = "*","*",IF(VLOOKUP(D272,Influenza!$A$1:$W$352,14,FALSE) = "---","---", VLOOKUP(D272,Influenza!$A$1:$W$352,14,FALSE)/100))</f>
        <v>1</v>
      </c>
      <c r="AL272" s="35">
        <f>IF(VLOOKUP(D272,Influenza!$A$1:$W$352,16,FALSE) = "*","*",IF(VLOOKUP(D272,Influenza!$A$1:$W$352,16,FALSE) = "---","---", VLOOKUP(D272,Influenza!$A$1:$W$352,16,FALSE)/100))</f>
        <v>1</v>
      </c>
      <c r="AM272" s="35">
        <f t="shared" si="141"/>
        <v>1</v>
      </c>
      <c r="AN272" s="49" t="str">
        <f t="shared" si="147"/>
        <v>Y</v>
      </c>
      <c r="AO272" s="35">
        <f>IF(VLOOKUP(D272,'hospitalizations per 1000'!$A$1:$Q$352,10,FALSE) = "*","*",IF(VLOOKUP(D272,'hospitalizations per 1000'!$A$1:$Q$352,10,FALSE) = "---","---", VLOOKUP(D272,'hospitalizations per 1000'!$A$1:$Q$352,10,FALSE)/100))</f>
        <v>1.5821180000000001E-2</v>
      </c>
      <c r="AP272" s="43" t="str">
        <f t="shared" si="151"/>
        <v>N</v>
      </c>
      <c r="AQ272" s="50" t="s">
        <v>1570</v>
      </c>
      <c r="AR272" s="50">
        <v>0.91500000000000004</v>
      </c>
      <c r="AS272" s="49" t="str">
        <f t="shared" si="152"/>
        <v>Y</v>
      </c>
      <c r="AT272" s="97">
        <f>COUNTIF($P272:$AS272,"=Y")</f>
        <v>5</v>
      </c>
    </row>
    <row r="273" spans="1:46" x14ac:dyDescent="0.3">
      <c r="A273" s="19">
        <f t="shared" si="132"/>
        <v>268</v>
      </c>
      <c r="B273" s="52" t="s">
        <v>520</v>
      </c>
      <c r="C273" s="51"/>
      <c r="D273" s="56">
        <v>315413</v>
      </c>
      <c r="E273" s="59" t="s">
        <v>107</v>
      </c>
      <c r="F273" s="54" t="s">
        <v>1557</v>
      </c>
      <c r="G273" s="54" t="e">
        <f>IF(COUNTIF(#REF!,"SFF Candidate")&gt;=1,"Y",
IF(COUNTIF(#REF!,"SFF")&gt;=1,"Y","N"))</f>
        <v>#REF!</v>
      </c>
      <c r="H273" s="48" t="e">
        <f>IF(OR(#REF!=1,#REF!= 1,#REF!=
1,#REF!= 1,#REF!=
1,#REF!= 1,#REF!=
1,#REF!= 1,#REF!=
1,#REF!= 1,#REF!=
1,#REF!= 1),"Y","N")</f>
        <v>#REF!</v>
      </c>
      <c r="I273" s="48" t="s">
        <v>662</v>
      </c>
      <c r="J273" s="54" t="s">
        <v>1570</v>
      </c>
      <c r="K273" s="35">
        <f>IF(VLOOKUP(D273,'Physically Restrained'!$A$1:$W$352,10,FALSE) = "*","*",IF(VLOOKUP(D273,'Physically Restrained'!$A$1:$W$352,10,FALSE) = "---","---", VLOOKUP(D273,'Physically Restrained'!$A$1:$W$352,10,FALSE)/100))</f>
        <v>0</v>
      </c>
      <c r="L273" s="35">
        <f>IF(VLOOKUP(D273,'Physically Restrained'!$A$1:$W$352,12,FALSE) = "*","*",IF(VLOOKUP(D273,'Physically Restrained'!$A$1:$W$352,12,FALSE) = "---","---", VLOOKUP(D273,'Physically Restrained'!$A$1:$W$352,12,FALSE)/100))</f>
        <v>0</v>
      </c>
      <c r="M273" s="35">
        <f>IF(VLOOKUP(D273,'Physically Restrained'!$A$1:$W$352,14,FALSE) = "*","*",IF(VLOOKUP(D273,'Physically Restrained'!$A$1:$W$352,14,FALSE) = "---","---", VLOOKUP(D273,'Physically Restrained'!$A$1:$W$352,14,FALSE)/100))</f>
        <v>0</v>
      </c>
      <c r="N273" s="35">
        <f>IF(VLOOKUP(D273,'Physically Restrained'!$A$1:$W$352,16,FALSE) = "*","*",IF(VLOOKUP(D273,'Physically Restrained'!$A$1:$W$352,16,FALSE) = "---","---", VLOOKUP(D273,'Physically Restrained'!$A$1:$W$352,16,FALSE)/100))</f>
        <v>0</v>
      </c>
      <c r="O273" s="35">
        <f t="shared" si="133"/>
        <v>0</v>
      </c>
      <c r="P273" s="49" t="str">
        <f t="shared" si="143"/>
        <v>Y</v>
      </c>
      <c r="Q273" s="35">
        <f>IF(VLOOKUP(D273,'Falls with Major Injuries'!$A$1:$W$352,10,FALSE) = "*","*",IF(VLOOKUP(D273,'Falls with Major Injuries'!$A$1:$W$352,10,FALSE) = "---","---", VLOOKUP(D273,'Falls with Major Injuries'!$A$1:$W$352,10,FALSE)/100))</f>
        <v>1.26582E-2</v>
      </c>
      <c r="R273" s="35">
        <f>IF(VLOOKUP(D273,'Falls with Major Injuries'!$A$1:$W$352,12,FALSE) = "*","*",IF(VLOOKUP(D273,'Falls with Major Injuries'!$A$1:$W$352,12,FALSE) = "---","---", VLOOKUP(D273,'Falls with Major Injuries'!$A$1:$W$352,12,FALSE)/100))</f>
        <v>1.2987E-2</v>
      </c>
      <c r="S273" s="35">
        <f>IF(VLOOKUP(D273,'Falls with Major Injuries'!$A$1:$W$352,14,FALSE) = "*","*",IF(VLOOKUP(D273,'Falls with Major Injuries'!$A$1:$W$352,14,FALSE) = "---","---", VLOOKUP(D273,'Falls with Major Injuries'!$A$1:$W$352,14,FALSE)/100))</f>
        <v>3.5714299999999997E-2</v>
      </c>
      <c r="T273" s="35">
        <f>IF(VLOOKUP(D273,'Falls with Major Injuries'!$A$1:$W$352,16,FALSE) = "*","*",IF(VLOOKUP(D273,'Falls with Major Injuries'!$A$1:$W$352,16,FALSE) = "---","---", VLOOKUP(D273,'Falls with Major Injuries'!$A$1:$W$352,16,FALSE)/100))</f>
        <v>3.6585399999999997E-2</v>
      </c>
      <c r="U273" s="35">
        <f t="shared" si="135"/>
        <v>2.4486225E-2</v>
      </c>
      <c r="V273" s="49" t="str">
        <f t="shared" si="144"/>
        <v>Y</v>
      </c>
      <c r="W273" s="35">
        <f>IF(VLOOKUP(D273,'Antipsychotic Meds'!$A$1:$W$352,10,FALSE) = "*","*",IF(VLOOKUP(D273,'Antipsychotic Meds'!$A$1:$W$352,10,FALSE) = "---","---", VLOOKUP(D273,'Antipsychotic Meds'!$A$1:$W$352,10,FALSE)/100))</f>
        <v>0.1012658</v>
      </c>
      <c r="X273" s="35">
        <f>IF(VLOOKUP(D273,'Antipsychotic Meds'!$A$1:$W$352,12,FALSE) = "*","*",IF(VLOOKUP(D273,'Antipsychotic Meds'!$A$1:$W$352,12,FALSE) = "---","---", VLOOKUP(D273,'Antipsychotic Meds'!$A$1:$W$352,12,FALSE)/100))</f>
        <v>7.7922099999999994E-2</v>
      </c>
      <c r="Y273" s="35">
        <f>IF(VLOOKUP(D273,'Antipsychotic Meds'!$A$1:$W$352,14,FALSE) = "*","*",IF(VLOOKUP(D273,'Antipsychotic Meds'!$A$1:$W$352,14,FALSE) = "---","---", VLOOKUP(D273,'Antipsychotic Meds'!$A$1:$W$352,14,FALSE)/100))</f>
        <v>0.11904759999999999</v>
      </c>
      <c r="Z273" s="35">
        <f>IF(VLOOKUP(D273,'Antipsychotic Meds'!$A$1:$W$352,16,FALSE) = "*","*",IF(VLOOKUP(D273,'Antipsychotic Meds'!$A$1:$W$352,16,FALSE) = "---","---", VLOOKUP(D273,'Antipsychotic Meds'!$A$1:$W$352,16,FALSE)/100))</f>
        <v>0.15</v>
      </c>
      <c r="AA273" s="35">
        <f t="shared" si="137"/>
        <v>0.112058875</v>
      </c>
      <c r="AB273" s="49" t="str">
        <f t="shared" si="145"/>
        <v>N</v>
      </c>
      <c r="AC273" s="35">
        <f>IF(VLOOKUP(D273,'Pressure Ulcers'!$A$1:$W$352,10,FALSE) = "*","*",IF(VLOOKUP(D273,'Pressure Ulcers'!$A$1:$W$352,10,FALSE) = "---","---", VLOOKUP(D273,'Pressure Ulcers'!$A$1:$W$352,10,FALSE)/100))</f>
        <v>0.1355932</v>
      </c>
      <c r="AD273" s="35">
        <f>IF(VLOOKUP(D273,'Pressure Ulcers'!$A$1:$W$352,12,FALSE) = "*","*",IF(VLOOKUP(D273,'Pressure Ulcers'!$A$1:$W$352,12,FALSE) = "---","---", VLOOKUP(D273,'Pressure Ulcers'!$A$1:$W$352,12,FALSE)/100))</f>
        <v>0.11864409999999999</v>
      </c>
      <c r="AE273" s="35">
        <f>IF(VLOOKUP(D273,'Pressure Ulcers'!$A$1:$W$352,14,FALSE) = "*","*",IF(VLOOKUP(D273,'Pressure Ulcers'!$A$1:$W$352,14,FALSE) = "---","---", VLOOKUP(D273,'Pressure Ulcers'!$A$1:$W$352,14,FALSE)/100))</f>
        <v>9.5238099999999992E-2</v>
      </c>
      <c r="AF273" s="35">
        <f>IF(VLOOKUP(D273,'Pressure Ulcers'!$A$1:$W$352,16,FALSE) = "*","*",IF(VLOOKUP(D273,'Pressure Ulcers'!$A$1:$W$352,16,FALSE) = "---","---", VLOOKUP(D273,'Pressure Ulcers'!$A$1:$W$352,16,FALSE)/100))</f>
        <v>9.5238099999999992E-2</v>
      </c>
      <c r="AG273" s="35">
        <f t="shared" si="139"/>
        <v>0.111178375</v>
      </c>
      <c r="AH273" s="49" t="str">
        <f t="shared" si="150"/>
        <v>N</v>
      </c>
      <c r="AI273" s="35">
        <f>IF(VLOOKUP(D273,Influenza!$A$1:$W$352,10,FALSE) = "*","*",IF(VLOOKUP(D273,Influenza!$A$1:$W$352,10,FALSE) = "---","---", VLOOKUP(D273,Influenza!$A$1:$W$352,10,FALSE)/100))</f>
        <v>0.98765432000000009</v>
      </c>
      <c r="AJ273" s="35">
        <f>IF(VLOOKUP(D273,Influenza!$A$1:$W$352,12,FALSE) = "*","*",IF(VLOOKUP(D273,Influenza!$A$1:$W$352,12,FALSE) = "---","---", VLOOKUP(D273,Influenza!$A$1:$W$352,12,FALSE)/100))</f>
        <v>0.98765432000000009</v>
      </c>
      <c r="AK273" s="35">
        <f>IF(VLOOKUP(D273,Influenza!$A$1:$W$352,14,FALSE) = "*","*",IF(VLOOKUP(D273,Influenza!$A$1:$W$352,14,FALSE) = "---","---", VLOOKUP(D273,Influenza!$A$1:$W$352,14,FALSE)/100))</f>
        <v>0.98850575000000007</v>
      </c>
      <c r="AL273" s="35">
        <f>IF(VLOOKUP(D273,Influenza!$A$1:$W$352,16,FALSE) = "*","*",IF(VLOOKUP(D273,Influenza!$A$1:$W$352,16,FALSE) = "---","---", VLOOKUP(D273,Influenza!$A$1:$W$352,16,FALSE)/100))</f>
        <v>0.98850575000000007</v>
      </c>
      <c r="AM273" s="35">
        <f t="shared" si="141"/>
        <v>0.98808003500000008</v>
      </c>
      <c r="AN273" s="49" t="str">
        <f t="shared" si="147"/>
        <v>Y</v>
      </c>
      <c r="AO273" s="35">
        <f>IF(VLOOKUP(D273,'hospitalizations per 1000'!$A$1:$Q$352,10,FALSE) = "*","*",IF(VLOOKUP(D273,'hospitalizations per 1000'!$A$1:$Q$352,10,FALSE) = "---","---", VLOOKUP(D273,'hospitalizations per 1000'!$A$1:$Q$352,10,FALSE)/100))</f>
        <v>2.0441930000000001E-2</v>
      </c>
      <c r="AP273" s="43" t="str">
        <f t="shared" si="151"/>
        <v>N</v>
      </c>
      <c r="AQ273" s="50" t="s">
        <v>1570</v>
      </c>
      <c r="AR273" s="50" t="s">
        <v>1572</v>
      </c>
      <c r="AS273" s="49" t="s">
        <v>662</v>
      </c>
      <c r="AT273" s="97">
        <f>COUNTIF($P273:$AS273,"=Y")</f>
        <v>3</v>
      </c>
    </row>
    <row r="274" spans="1:46" s="39" customFormat="1" x14ac:dyDescent="0.3">
      <c r="A274" s="19">
        <f t="shared" si="132"/>
        <v>269</v>
      </c>
      <c r="B274" s="52" t="s">
        <v>521</v>
      </c>
      <c r="C274" s="51"/>
      <c r="D274" s="56">
        <v>315452</v>
      </c>
      <c r="E274" s="59" t="s">
        <v>108</v>
      </c>
      <c r="F274" s="54" t="s">
        <v>1557</v>
      </c>
      <c r="G274" s="54" t="e">
        <f>IF(COUNTIF(#REF!,"SFF Candidate")&gt;=1,"Y",
IF(COUNTIF(#REF!,"SFF")&gt;=1,"Y","N"))</f>
        <v>#REF!</v>
      </c>
      <c r="H274" s="48" t="e">
        <f>IF(OR(#REF!=1,#REF!= 1,#REF!=
1,#REF!= 1,#REF!=
1,#REF!= 1,#REF!=
1,#REF!= 1,#REF!=
1,#REF!= 1,#REF!=
1,#REF!= 1),"Y","N")</f>
        <v>#REF!</v>
      </c>
      <c r="I274" s="48" t="s">
        <v>662</v>
      </c>
      <c r="J274" s="54" t="s">
        <v>1570</v>
      </c>
      <c r="K274" s="35">
        <f>IF(VLOOKUP(D274,'Physically Restrained'!$A$1:$W$352,10,FALSE) = "*","*",IF(VLOOKUP(D274,'Physically Restrained'!$A$1:$W$352,10,FALSE) = "---","---", VLOOKUP(D274,'Physically Restrained'!$A$1:$W$352,10,FALSE)/100))</f>
        <v>0</v>
      </c>
      <c r="L274" s="35">
        <f>IF(VLOOKUP(D274,'Physically Restrained'!$A$1:$W$352,12,FALSE) = "*","*",IF(VLOOKUP(D274,'Physically Restrained'!$A$1:$W$352,12,FALSE) = "---","---", VLOOKUP(D274,'Physically Restrained'!$A$1:$W$352,12,FALSE)/100))</f>
        <v>0</v>
      </c>
      <c r="M274" s="35">
        <f>IF(VLOOKUP(D274,'Physically Restrained'!$A$1:$W$352,14,FALSE) = "*","*",IF(VLOOKUP(D274,'Physically Restrained'!$A$1:$W$352,14,FALSE) = "---","---", VLOOKUP(D274,'Physically Restrained'!$A$1:$W$352,14,FALSE)/100))</f>
        <v>0</v>
      </c>
      <c r="N274" s="35">
        <f>IF(VLOOKUP(D274,'Physically Restrained'!$A$1:$W$352,16,FALSE) = "*","*",IF(VLOOKUP(D274,'Physically Restrained'!$A$1:$W$352,16,FALSE) = "---","---", VLOOKUP(D274,'Physically Restrained'!$A$1:$W$352,16,FALSE)/100))</f>
        <v>0</v>
      </c>
      <c r="O274" s="35">
        <f t="shared" si="133"/>
        <v>0</v>
      </c>
      <c r="P274" s="49" t="str">
        <f t="shared" si="143"/>
        <v>Y</v>
      </c>
      <c r="Q274" s="35">
        <f>IF(VLOOKUP(D274,'Falls with Major Injuries'!$A$1:$W$352,10,FALSE) = "*","*",IF(VLOOKUP(D274,'Falls with Major Injuries'!$A$1:$W$352,10,FALSE) = "---","---", VLOOKUP(D274,'Falls with Major Injuries'!$A$1:$W$352,10,FALSE)/100))</f>
        <v>1.3888899999999999E-2</v>
      </c>
      <c r="R274" s="35">
        <f>IF(VLOOKUP(D274,'Falls with Major Injuries'!$A$1:$W$352,12,FALSE) = "*","*",IF(VLOOKUP(D274,'Falls with Major Injuries'!$A$1:$W$352,12,FALSE) = "---","---", VLOOKUP(D274,'Falls with Major Injuries'!$A$1:$W$352,12,FALSE)/100))</f>
        <v>0</v>
      </c>
      <c r="S274" s="35">
        <f>IF(VLOOKUP(D274,'Falls with Major Injuries'!$A$1:$W$352,14,FALSE) = "*","*",IF(VLOOKUP(D274,'Falls with Major Injuries'!$A$1:$W$352,14,FALSE) = "---","---", VLOOKUP(D274,'Falls with Major Injuries'!$A$1:$W$352,14,FALSE)/100))</f>
        <v>1.2345699999999999E-2</v>
      </c>
      <c r="T274" s="35">
        <f>IF(VLOOKUP(D274,'Falls with Major Injuries'!$A$1:$W$352,16,FALSE) = "*","*",IF(VLOOKUP(D274,'Falls with Major Injuries'!$A$1:$W$352,16,FALSE) = "---","---", VLOOKUP(D274,'Falls with Major Injuries'!$A$1:$W$352,16,FALSE)/100))</f>
        <v>0</v>
      </c>
      <c r="U274" s="35">
        <f t="shared" si="135"/>
        <v>6.5586499999999992E-3</v>
      </c>
      <c r="V274" s="49" t="str">
        <f t="shared" si="144"/>
        <v>Y</v>
      </c>
      <c r="W274" s="35">
        <f>IF(VLOOKUP(D274,'Antipsychotic Meds'!$A$1:$W$352,10,FALSE) = "*","*",IF(VLOOKUP(D274,'Antipsychotic Meds'!$A$1:$W$352,10,FALSE) = "---","---", VLOOKUP(D274,'Antipsychotic Meds'!$A$1:$W$352,10,FALSE)/100))</f>
        <v>5.5555599999999997E-2</v>
      </c>
      <c r="X274" s="35">
        <f>IF(VLOOKUP(D274,'Antipsychotic Meds'!$A$1:$W$352,12,FALSE) = "*","*",IF(VLOOKUP(D274,'Antipsychotic Meds'!$A$1:$W$352,12,FALSE) = "---","---", VLOOKUP(D274,'Antipsychotic Meds'!$A$1:$W$352,12,FALSE)/100))</f>
        <v>5.1948100000000004E-2</v>
      </c>
      <c r="Y274" s="35">
        <f>IF(VLOOKUP(D274,'Antipsychotic Meds'!$A$1:$W$352,14,FALSE) = "*","*",IF(VLOOKUP(D274,'Antipsychotic Meds'!$A$1:$W$352,14,FALSE) = "---","---", VLOOKUP(D274,'Antipsychotic Meds'!$A$1:$W$352,14,FALSE)/100))</f>
        <v>8.6419800000000005E-2</v>
      </c>
      <c r="Z274" s="35">
        <f>IF(VLOOKUP(D274,'Antipsychotic Meds'!$A$1:$W$352,16,FALSE) = "*","*",IF(VLOOKUP(D274,'Antipsychotic Meds'!$A$1:$W$352,16,FALSE) = "---","---", VLOOKUP(D274,'Antipsychotic Meds'!$A$1:$W$352,16,FALSE)/100))</f>
        <v>6.9444400000000003E-2</v>
      </c>
      <c r="AA274" s="35">
        <f t="shared" si="137"/>
        <v>6.5841975000000011E-2</v>
      </c>
      <c r="AB274" s="49" t="str">
        <f t="shared" si="145"/>
        <v>Y</v>
      </c>
      <c r="AC274" s="35">
        <f>IF(VLOOKUP(D274,'Pressure Ulcers'!$A$1:$W$352,10,FALSE) = "*","*",IF(VLOOKUP(D274,'Pressure Ulcers'!$A$1:$W$352,10,FALSE) = "---","---", VLOOKUP(D274,'Pressure Ulcers'!$A$1:$W$352,10,FALSE)/100))</f>
        <v>0.1698113</v>
      </c>
      <c r="AD274" s="35">
        <f>IF(VLOOKUP(D274,'Pressure Ulcers'!$A$1:$W$352,12,FALSE) = "*","*",IF(VLOOKUP(D274,'Pressure Ulcers'!$A$1:$W$352,12,FALSE) = "---","---", VLOOKUP(D274,'Pressure Ulcers'!$A$1:$W$352,12,FALSE)/100))</f>
        <v>9.0909099999999993E-2</v>
      </c>
      <c r="AE274" s="35">
        <f>IF(VLOOKUP(D274,'Pressure Ulcers'!$A$1:$W$352,14,FALSE) = "*","*",IF(VLOOKUP(D274,'Pressure Ulcers'!$A$1:$W$352,14,FALSE) = "---","---", VLOOKUP(D274,'Pressure Ulcers'!$A$1:$W$352,14,FALSE)/100))</f>
        <v>0.1206897</v>
      </c>
      <c r="AF274" s="35">
        <f>IF(VLOOKUP(D274,'Pressure Ulcers'!$A$1:$W$352,16,FALSE) = "*","*",IF(VLOOKUP(D274,'Pressure Ulcers'!$A$1:$W$352,16,FALSE) = "---","---", VLOOKUP(D274,'Pressure Ulcers'!$A$1:$W$352,16,FALSE)/100))</f>
        <v>0.1111111</v>
      </c>
      <c r="AG274" s="35">
        <f t="shared" si="139"/>
        <v>0.1231303</v>
      </c>
      <c r="AH274" s="49" t="str">
        <f t="shared" si="150"/>
        <v>N</v>
      </c>
      <c r="AI274" s="35">
        <f>IF(VLOOKUP(D274,Influenza!$A$1:$W$352,10,FALSE) = "*","*",IF(VLOOKUP(D274,Influenza!$A$1:$W$352,10,FALSE) = "---","---", VLOOKUP(D274,Influenza!$A$1:$W$352,10,FALSE)/100))</f>
        <v>0.9864864900000001</v>
      </c>
      <c r="AJ274" s="35">
        <f>IF(VLOOKUP(D274,Influenza!$A$1:$W$352,12,FALSE) = "*","*",IF(VLOOKUP(D274,Influenza!$A$1:$W$352,12,FALSE) = "---","---", VLOOKUP(D274,Influenza!$A$1:$W$352,12,FALSE)/100))</f>
        <v>0.9864864900000001</v>
      </c>
      <c r="AK274" s="35">
        <f>IF(VLOOKUP(D274,Influenza!$A$1:$W$352,14,FALSE) = "*","*",IF(VLOOKUP(D274,Influenza!$A$1:$W$352,14,FALSE) = "---","---", VLOOKUP(D274,Influenza!$A$1:$W$352,14,FALSE)/100))</f>
        <v>1</v>
      </c>
      <c r="AL274" s="35">
        <f>IF(VLOOKUP(D274,Influenza!$A$1:$W$352,16,FALSE) = "*","*",IF(VLOOKUP(D274,Influenza!$A$1:$W$352,16,FALSE) = "---","---", VLOOKUP(D274,Influenza!$A$1:$W$352,16,FALSE)/100))</f>
        <v>1</v>
      </c>
      <c r="AM274" s="35">
        <f t="shared" si="141"/>
        <v>0.99324324500000005</v>
      </c>
      <c r="AN274" s="49" t="str">
        <f t="shared" si="147"/>
        <v>Y</v>
      </c>
      <c r="AO274" s="35">
        <f>IF(VLOOKUP(D274,'hospitalizations per 1000'!$A$1:$Q$352,10,FALSE) = "*","*",IF(VLOOKUP(D274,'hospitalizations per 1000'!$A$1:$Q$352,10,FALSE) = "---","---", VLOOKUP(D274,'hospitalizations per 1000'!$A$1:$Q$352,10,FALSE)/100))</f>
        <v>1.7243059999999998E-2</v>
      </c>
      <c r="AP274" s="43" t="str">
        <f t="shared" si="151"/>
        <v>N</v>
      </c>
      <c r="AQ274" s="50" t="s">
        <v>1570</v>
      </c>
      <c r="AR274" s="50">
        <v>0.95</v>
      </c>
      <c r="AS274" s="49" t="str">
        <f t="shared" ref="AS274:AS287" si="153">IF(AR274="NS","NS",IF(AR274&gt;AR$1,"Y","N"))</f>
        <v>Y</v>
      </c>
      <c r="AT274" s="97">
        <f>COUNTIF($P274:$AS274,"=Y")</f>
        <v>5</v>
      </c>
    </row>
    <row r="275" spans="1:46" ht="28.8" x14ac:dyDescent="0.3">
      <c r="A275" s="19">
        <f t="shared" si="132"/>
        <v>270</v>
      </c>
      <c r="B275" s="52" t="s">
        <v>522</v>
      </c>
      <c r="C275" s="51"/>
      <c r="D275" s="56">
        <v>315508</v>
      </c>
      <c r="E275" s="59" t="s">
        <v>221</v>
      </c>
      <c r="F275" s="54" t="s">
        <v>1557</v>
      </c>
      <c r="G275" s="54" t="e">
        <f>IF(COUNTIF(#REF!,"SFF Candidate")&gt;=1,"Y",
IF(COUNTIF(#REF!,"SFF")&gt;=1,"Y","N"))</f>
        <v>#REF!</v>
      </c>
      <c r="H275" s="48" t="e">
        <f>IF(OR(#REF!=1,#REF!= 1,#REF!=
1,#REF!= 1,#REF!=
1,#REF!= 1,#REF!=
1,#REF!= 1,#REF!=
1,#REF!= 1,#REF!=
1,#REF!= 1),"Y","N")</f>
        <v>#REF!</v>
      </c>
      <c r="I275" s="48" t="s">
        <v>662</v>
      </c>
      <c r="J275" s="54" t="s">
        <v>1570</v>
      </c>
      <c r="K275" s="35">
        <f>IF(VLOOKUP(D275,'Physically Restrained'!$A$1:$W$352,10,FALSE) = "*","*",IF(VLOOKUP(D275,'Physically Restrained'!$A$1:$W$352,10,FALSE) = "---","---", VLOOKUP(D275,'Physically Restrained'!$A$1:$W$352,10,FALSE)/100))</f>
        <v>0</v>
      </c>
      <c r="L275" s="35">
        <f>IF(VLOOKUP(D275,'Physically Restrained'!$A$1:$W$352,12,FALSE) = "*","*",IF(VLOOKUP(D275,'Physically Restrained'!$A$1:$W$352,12,FALSE) = "---","---", VLOOKUP(D275,'Physically Restrained'!$A$1:$W$352,12,FALSE)/100))</f>
        <v>0</v>
      </c>
      <c r="M275" s="35">
        <f>IF(VLOOKUP(D275,'Physically Restrained'!$A$1:$W$352,14,FALSE) = "*","*",IF(VLOOKUP(D275,'Physically Restrained'!$A$1:$W$352,14,FALSE) = "---","---", VLOOKUP(D275,'Physically Restrained'!$A$1:$W$352,14,FALSE)/100))</f>
        <v>0</v>
      </c>
      <c r="N275" s="35">
        <f>IF(VLOOKUP(D275,'Physically Restrained'!$A$1:$W$352,16,FALSE) = "*","*",IF(VLOOKUP(D275,'Physically Restrained'!$A$1:$W$352,16,FALSE) = "---","---", VLOOKUP(D275,'Physically Restrained'!$A$1:$W$352,16,FALSE)/100))</f>
        <v>0</v>
      </c>
      <c r="O275" s="35">
        <f t="shared" si="133"/>
        <v>0</v>
      </c>
      <c r="P275" s="49" t="str">
        <f t="shared" si="143"/>
        <v>Y</v>
      </c>
      <c r="Q275" s="35">
        <f>IF(VLOOKUP(D275,'Falls with Major Injuries'!$A$1:$W$352,10,FALSE) = "*","*",IF(VLOOKUP(D275,'Falls with Major Injuries'!$A$1:$W$352,10,FALSE) = "---","---", VLOOKUP(D275,'Falls with Major Injuries'!$A$1:$W$352,10,FALSE)/100))</f>
        <v>5.0847499999999997E-2</v>
      </c>
      <c r="R275" s="35">
        <f>IF(VLOOKUP(D275,'Falls with Major Injuries'!$A$1:$W$352,12,FALSE) = "*","*",IF(VLOOKUP(D275,'Falls with Major Injuries'!$A$1:$W$352,12,FALSE) = "---","---", VLOOKUP(D275,'Falls with Major Injuries'!$A$1:$W$352,12,FALSE)/100))</f>
        <v>9.8360699999999995E-2</v>
      </c>
      <c r="S275" s="35">
        <f>IF(VLOOKUP(D275,'Falls with Major Injuries'!$A$1:$W$352,14,FALSE) = "*","*",IF(VLOOKUP(D275,'Falls with Major Injuries'!$A$1:$W$352,14,FALSE) = "---","---", VLOOKUP(D275,'Falls with Major Injuries'!$A$1:$W$352,14,FALSE)/100))</f>
        <v>2.7397300000000003E-2</v>
      </c>
      <c r="T275" s="35">
        <f>IF(VLOOKUP(D275,'Falls with Major Injuries'!$A$1:$W$352,16,FALSE) = "*","*",IF(VLOOKUP(D275,'Falls with Major Injuries'!$A$1:$W$352,16,FALSE) = "---","---", VLOOKUP(D275,'Falls with Major Injuries'!$A$1:$W$352,16,FALSE)/100))</f>
        <v>1.31579E-2</v>
      </c>
      <c r="U275" s="35">
        <f t="shared" si="135"/>
        <v>4.744085E-2</v>
      </c>
      <c r="V275" s="49" t="str">
        <f t="shared" si="144"/>
        <v>N</v>
      </c>
      <c r="W275" s="35">
        <f>IF(VLOOKUP(D275,'Antipsychotic Meds'!$A$1:$W$352,10,FALSE) = "*","*",IF(VLOOKUP(D275,'Antipsychotic Meds'!$A$1:$W$352,10,FALSE) = "---","---", VLOOKUP(D275,'Antipsychotic Meds'!$A$1:$W$352,10,FALSE)/100))</f>
        <v>0.18518519999999999</v>
      </c>
      <c r="X275" s="35">
        <f>IF(VLOOKUP(D275,'Antipsychotic Meds'!$A$1:$W$352,12,FALSE) = "*","*",IF(VLOOKUP(D275,'Antipsychotic Meds'!$A$1:$W$352,12,FALSE) = "---","---", VLOOKUP(D275,'Antipsychotic Meds'!$A$1:$W$352,12,FALSE)/100))</f>
        <v>0.18181819999999999</v>
      </c>
      <c r="Y275" s="35">
        <f>IF(VLOOKUP(D275,'Antipsychotic Meds'!$A$1:$W$352,14,FALSE) = "*","*",IF(VLOOKUP(D275,'Antipsychotic Meds'!$A$1:$W$352,14,FALSE) = "---","---", VLOOKUP(D275,'Antipsychotic Meds'!$A$1:$W$352,14,FALSE)/100))</f>
        <v>0.12698410000000002</v>
      </c>
      <c r="Z275" s="35">
        <f>IF(VLOOKUP(D275,'Antipsychotic Meds'!$A$1:$W$352,16,FALSE) = "*","*",IF(VLOOKUP(D275,'Antipsychotic Meds'!$A$1:$W$352,16,FALSE) = "---","---", VLOOKUP(D275,'Antipsychotic Meds'!$A$1:$W$352,16,FALSE)/100))</f>
        <v>0.12307689999999999</v>
      </c>
      <c r="AA275" s="35">
        <f t="shared" si="137"/>
        <v>0.15426610000000002</v>
      </c>
      <c r="AB275" s="49" t="str">
        <f t="shared" si="145"/>
        <v>N</v>
      </c>
      <c r="AC275" s="35">
        <f>IF(VLOOKUP(D275,'Pressure Ulcers'!$A$1:$W$352,10,FALSE) = "*","*",IF(VLOOKUP(D275,'Pressure Ulcers'!$A$1:$W$352,10,FALSE) = "---","---", VLOOKUP(D275,'Pressure Ulcers'!$A$1:$W$352,10,FALSE)/100))</f>
        <v>5.8823500000000001E-2</v>
      </c>
      <c r="AD275" s="35">
        <f>IF(VLOOKUP(D275,'Pressure Ulcers'!$A$1:$W$352,12,FALSE) = "*","*",IF(VLOOKUP(D275,'Pressure Ulcers'!$A$1:$W$352,12,FALSE) = "---","---", VLOOKUP(D275,'Pressure Ulcers'!$A$1:$W$352,12,FALSE)/100))</f>
        <v>0.1142857</v>
      </c>
      <c r="AE275" s="35">
        <f>IF(VLOOKUP(D275,'Pressure Ulcers'!$A$1:$W$352,14,FALSE) = "*","*",IF(VLOOKUP(D275,'Pressure Ulcers'!$A$1:$W$352,14,FALSE) = "---","---", VLOOKUP(D275,'Pressure Ulcers'!$A$1:$W$352,14,FALSE)/100))</f>
        <v>0.14705880000000002</v>
      </c>
      <c r="AF275" s="35">
        <f>IF(VLOOKUP(D275,'Pressure Ulcers'!$A$1:$W$352,16,FALSE) = "*","*",IF(VLOOKUP(D275,'Pressure Ulcers'!$A$1:$W$352,16,FALSE) = "---","---", VLOOKUP(D275,'Pressure Ulcers'!$A$1:$W$352,16,FALSE)/100))</f>
        <v>5.8823500000000001E-2</v>
      </c>
      <c r="AG275" s="35">
        <f t="shared" si="139"/>
        <v>9.4747875000000009E-2</v>
      </c>
      <c r="AH275" s="49" t="str">
        <f t="shared" si="150"/>
        <v>N</v>
      </c>
      <c r="AI275" s="35">
        <f>IF(VLOOKUP(D275,Influenza!$A$1:$W$352,10,FALSE) = "*","*",IF(VLOOKUP(D275,Influenza!$A$1:$W$352,10,FALSE) = "---","---", VLOOKUP(D275,Influenza!$A$1:$W$352,10,FALSE)/100))</f>
        <v>1</v>
      </c>
      <c r="AJ275" s="35">
        <f>IF(VLOOKUP(D275,Influenza!$A$1:$W$352,12,FALSE) = "*","*",IF(VLOOKUP(D275,Influenza!$A$1:$W$352,12,FALSE) = "---","---", VLOOKUP(D275,Influenza!$A$1:$W$352,12,FALSE)/100))</f>
        <v>1</v>
      </c>
      <c r="AK275" s="35">
        <f>IF(VLOOKUP(D275,Influenza!$A$1:$W$352,14,FALSE) = "*","*",IF(VLOOKUP(D275,Influenza!$A$1:$W$352,14,FALSE) = "---","---", VLOOKUP(D275,Influenza!$A$1:$W$352,14,FALSE)/100))</f>
        <v>1</v>
      </c>
      <c r="AL275" s="35">
        <f>IF(VLOOKUP(D275,Influenza!$A$1:$W$352,16,FALSE) = "*","*",IF(VLOOKUP(D275,Influenza!$A$1:$W$352,16,FALSE) = "---","---", VLOOKUP(D275,Influenza!$A$1:$W$352,16,FALSE)/100))</f>
        <v>1</v>
      </c>
      <c r="AM275" s="35">
        <f t="shared" si="141"/>
        <v>1</v>
      </c>
      <c r="AN275" s="49" t="str">
        <f t="shared" si="147"/>
        <v>Y</v>
      </c>
      <c r="AO275" s="35">
        <f>IF(VLOOKUP(D275,'hospitalizations per 1000'!$A$1:$Q$352,10,FALSE) = "*","*",IF(VLOOKUP(D275,'hospitalizations per 1000'!$A$1:$Q$352,10,FALSE) = "---","---", VLOOKUP(D275,'hospitalizations per 1000'!$A$1:$Q$352,10,FALSE)/100))</f>
        <v>1.6401249999999999E-2</v>
      </c>
      <c r="AP275" s="43" t="str">
        <f t="shared" si="151"/>
        <v>N</v>
      </c>
      <c r="AQ275" s="50" t="s">
        <v>1570</v>
      </c>
      <c r="AR275" s="50">
        <v>0.86</v>
      </c>
      <c r="AS275" s="49" t="str">
        <f t="shared" si="153"/>
        <v>Y</v>
      </c>
      <c r="AT275" s="97">
        <f>COUNTIF($P275:$AS275,"=Y")</f>
        <v>3</v>
      </c>
    </row>
    <row r="276" spans="1:46" x14ac:dyDescent="0.3">
      <c r="A276" s="19">
        <f t="shared" si="132"/>
        <v>271</v>
      </c>
      <c r="B276" s="52" t="s">
        <v>523</v>
      </c>
      <c r="C276" s="51"/>
      <c r="D276" s="56">
        <v>315229</v>
      </c>
      <c r="E276" s="59" t="s">
        <v>144</v>
      </c>
      <c r="F276" s="54" t="s">
        <v>1557</v>
      </c>
      <c r="G276" s="54" t="e">
        <f>IF(COUNTIF(#REF!,"SFF Candidate")&gt;=1,"Y",
IF(COUNTIF(#REF!,"SFF")&gt;=1,"Y","N"))</f>
        <v>#REF!</v>
      </c>
      <c r="H276" s="48" t="e">
        <f>IF(OR(#REF!=1,#REF!= 1,#REF!=
1,#REF!= 1,#REF!=
1,#REF!= 1,#REF!=
1,#REF!= 1,#REF!=
1,#REF!= 1,#REF!=
1,#REF!= 1),"Y","N")</f>
        <v>#REF!</v>
      </c>
      <c r="I276" s="48" t="s">
        <v>662</v>
      </c>
      <c r="J276" s="54" t="s">
        <v>1571</v>
      </c>
      <c r="K276" s="35">
        <f>IF(VLOOKUP(D276,'Physically Restrained'!$A$1:$W$352,10,FALSE) = "*","*",IF(VLOOKUP(D276,'Physically Restrained'!$A$1:$W$352,10,FALSE) = "---","---", VLOOKUP(D276,'Physically Restrained'!$A$1:$W$352,10,FALSE)/100))</f>
        <v>5.9524000000000001E-3</v>
      </c>
      <c r="L276" s="35">
        <f>IF(VLOOKUP(D276,'Physically Restrained'!$A$1:$W$352,12,FALSE) = "*","*",IF(VLOOKUP(D276,'Physically Restrained'!$A$1:$W$352,12,FALSE) = "---","---", VLOOKUP(D276,'Physically Restrained'!$A$1:$W$352,12,FALSE)/100))</f>
        <v>6.0241000000000001E-3</v>
      </c>
      <c r="M276" s="35">
        <f>IF(VLOOKUP(D276,'Physically Restrained'!$A$1:$W$352,14,FALSE) = "*","*",IF(VLOOKUP(D276,'Physically Restrained'!$A$1:$W$352,14,FALSE) = "---","---", VLOOKUP(D276,'Physically Restrained'!$A$1:$W$352,14,FALSE)/100))</f>
        <v>5.8823999999999994E-3</v>
      </c>
      <c r="N276" s="35">
        <f>IF(VLOOKUP(D276,'Physically Restrained'!$A$1:$W$352,16,FALSE) = "*","*",IF(VLOOKUP(D276,'Physically Restrained'!$A$1:$W$352,16,FALSE) = "---","---", VLOOKUP(D276,'Physically Restrained'!$A$1:$W$352,16,FALSE)/100))</f>
        <v>5.7803000000000004E-3</v>
      </c>
      <c r="O276" s="35">
        <f t="shared" si="133"/>
        <v>5.9097999999999998E-3</v>
      </c>
      <c r="P276" s="49" t="str">
        <f t="shared" si="143"/>
        <v>N</v>
      </c>
      <c r="Q276" s="35">
        <f>IF(VLOOKUP(D276,'Falls with Major Injuries'!$A$1:$W$352,10,FALSE) = "*","*",IF(VLOOKUP(D276,'Falls with Major Injuries'!$A$1:$W$352,10,FALSE) = "---","---", VLOOKUP(D276,'Falls with Major Injuries'!$A$1:$W$352,10,FALSE)/100))</f>
        <v>0</v>
      </c>
      <c r="R276" s="35">
        <f>IF(VLOOKUP(D276,'Falls with Major Injuries'!$A$1:$W$352,12,FALSE) = "*","*",IF(VLOOKUP(D276,'Falls with Major Injuries'!$A$1:$W$352,12,FALSE) = "---","---", VLOOKUP(D276,'Falls with Major Injuries'!$A$1:$W$352,12,FALSE)/100))</f>
        <v>0</v>
      </c>
      <c r="S276" s="35">
        <f>IF(VLOOKUP(D276,'Falls with Major Injuries'!$A$1:$W$352,14,FALSE) = "*","*",IF(VLOOKUP(D276,'Falls with Major Injuries'!$A$1:$W$352,14,FALSE) = "---","---", VLOOKUP(D276,'Falls with Major Injuries'!$A$1:$W$352,14,FALSE)/100))</f>
        <v>0</v>
      </c>
      <c r="T276" s="35">
        <f>IF(VLOOKUP(D276,'Falls with Major Injuries'!$A$1:$W$352,16,FALSE) = "*","*",IF(VLOOKUP(D276,'Falls with Major Injuries'!$A$1:$W$352,16,FALSE) = "---","---", VLOOKUP(D276,'Falls with Major Injuries'!$A$1:$W$352,16,FALSE)/100))</f>
        <v>0</v>
      </c>
      <c r="U276" s="35">
        <f t="shared" si="135"/>
        <v>0</v>
      </c>
      <c r="V276" s="49" t="str">
        <f t="shared" si="144"/>
        <v>Y</v>
      </c>
      <c r="W276" s="35">
        <f>IF(VLOOKUP(D276,'Antipsychotic Meds'!$A$1:$W$352,10,FALSE) = "*","*",IF(VLOOKUP(D276,'Antipsychotic Meds'!$A$1:$W$352,10,FALSE) = "---","---", VLOOKUP(D276,'Antipsychotic Meds'!$A$1:$W$352,10,FALSE)/100))</f>
        <v>0.1217949</v>
      </c>
      <c r="X276" s="35">
        <f>IF(VLOOKUP(D276,'Antipsychotic Meds'!$A$1:$W$352,12,FALSE) = "*","*",IF(VLOOKUP(D276,'Antipsychotic Meds'!$A$1:$W$352,12,FALSE) = "---","---", VLOOKUP(D276,'Antipsychotic Meds'!$A$1:$W$352,12,FALSE)/100))</f>
        <v>0.11038959999999999</v>
      </c>
      <c r="Y276" s="35">
        <f>IF(VLOOKUP(D276,'Antipsychotic Meds'!$A$1:$W$352,14,FALSE) = "*","*",IF(VLOOKUP(D276,'Antipsychotic Meds'!$A$1:$W$352,14,FALSE) = "---","---", VLOOKUP(D276,'Antipsychotic Meds'!$A$1:$W$352,14,FALSE)/100))</f>
        <v>8.2802500000000001E-2</v>
      </c>
      <c r="Z276" s="35">
        <f>IF(VLOOKUP(D276,'Antipsychotic Meds'!$A$1:$W$352,16,FALSE) = "*","*",IF(VLOOKUP(D276,'Antipsychotic Meds'!$A$1:$W$352,16,FALSE) = "---","---", VLOOKUP(D276,'Antipsychotic Meds'!$A$1:$W$352,16,FALSE)/100))</f>
        <v>6.8322999999999995E-2</v>
      </c>
      <c r="AA276" s="35">
        <f t="shared" si="137"/>
        <v>9.582750000000001E-2</v>
      </c>
      <c r="AB276" s="49" t="str">
        <f t="shared" si="145"/>
        <v>Y</v>
      </c>
      <c r="AC276" s="35">
        <f>IF(VLOOKUP(D276,'Pressure Ulcers'!$A$1:$W$352,10,FALSE) = "*","*",IF(VLOOKUP(D276,'Pressure Ulcers'!$A$1:$W$352,10,FALSE) = "---","---", VLOOKUP(D276,'Pressure Ulcers'!$A$1:$W$352,10,FALSE)/100))</f>
        <v>2.34375E-2</v>
      </c>
      <c r="AD276" s="35">
        <f>IF(VLOOKUP(D276,'Pressure Ulcers'!$A$1:$W$352,12,FALSE) = "*","*",IF(VLOOKUP(D276,'Pressure Ulcers'!$A$1:$W$352,12,FALSE) = "---","---", VLOOKUP(D276,'Pressure Ulcers'!$A$1:$W$352,12,FALSE)/100))</f>
        <v>3.0534400000000003E-2</v>
      </c>
      <c r="AE276" s="35">
        <f>IF(VLOOKUP(D276,'Pressure Ulcers'!$A$1:$W$352,14,FALSE) = "*","*",IF(VLOOKUP(D276,'Pressure Ulcers'!$A$1:$W$352,14,FALSE) = "---","---", VLOOKUP(D276,'Pressure Ulcers'!$A$1:$W$352,14,FALSE)/100))</f>
        <v>3.8759700000000001E-2</v>
      </c>
      <c r="AF276" s="35">
        <f>IF(VLOOKUP(D276,'Pressure Ulcers'!$A$1:$W$352,16,FALSE) = "*","*",IF(VLOOKUP(D276,'Pressure Ulcers'!$A$1:$W$352,16,FALSE) = "---","---", VLOOKUP(D276,'Pressure Ulcers'!$A$1:$W$352,16,FALSE)/100))</f>
        <v>2.2222200000000001E-2</v>
      </c>
      <c r="AG276" s="35">
        <f t="shared" si="139"/>
        <v>2.8738449999999999E-2</v>
      </c>
      <c r="AH276" s="49" t="str">
        <f t="shared" si="150"/>
        <v>Y</v>
      </c>
      <c r="AI276" s="35">
        <f>IF(VLOOKUP(D276,Influenza!$A$1:$W$352,10,FALSE) = "*","*",IF(VLOOKUP(D276,Influenza!$A$1:$W$352,10,FALSE) = "---","---", VLOOKUP(D276,Influenza!$A$1:$W$352,10,FALSE)/100))</f>
        <v>0.98863635999999999</v>
      </c>
      <c r="AJ276" s="35">
        <f>IF(VLOOKUP(D276,Influenza!$A$1:$W$352,12,FALSE) = "*","*",IF(VLOOKUP(D276,Influenza!$A$1:$W$352,12,FALSE) = "---","---", VLOOKUP(D276,Influenza!$A$1:$W$352,12,FALSE)/100))</f>
        <v>0.98863635999999999</v>
      </c>
      <c r="AK276" s="35">
        <f>IF(VLOOKUP(D276,Influenza!$A$1:$W$352,14,FALSE) = "*","*",IF(VLOOKUP(D276,Influenza!$A$1:$W$352,14,FALSE) = "---","---", VLOOKUP(D276,Influenza!$A$1:$W$352,14,FALSE)/100))</f>
        <v>0.9942857100000001</v>
      </c>
      <c r="AL276" s="35">
        <f>IF(VLOOKUP(D276,Influenza!$A$1:$W$352,16,FALSE) = "*","*",IF(VLOOKUP(D276,Influenza!$A$1:$W$352,16,FALSE) = "---","---", VLOOKUP(D276,Influenza!$A$1:$W$352,16,FALSE)/100))</f>
        <v>0.9942857100000001</v>
      </c>
      <c r="AM276" s="35">
        <f t="shared" si="141"/>
        <v>0.99146103500000005</v>
      </c>
      <c r="AN276" s="49" t="str">
        <f t="shared" si="147"/>
        <v>Y</v>
      </c>
      <c r="AO276" s="35">
        <f>IF(VLOOKUP(D276,'hospitalizations per 1000'!$A$1:$Q$352,10,FALSE) = "*","*",IF(VLOOKUP(D276,'hospitalizations per 1000'!$A$1:$Q$352,10,FALSE) = "---","---", VLOOKUP(D276,'hospitalizations per 1000'!$A$1:$Q$352,10,FALSE)/100))</f>
        <v>1.7325259999999999E-2</v>
      </c>
      <c r="AP276" s="43" t="str">
        <f t="shared" si="151"/>
        <v>N</v>
      </c>
      <c r="AQ276" s="50" t="s">
        <v>1570</v>
      </c>
      <c r="AR276" s="50">
        <v>0.72499999999999998</v>
      </c>
      <c r="AS276" s="49" t="str">
        <f t="shared" si="153"/>
        <v>N</v>
      </c>
      <c r="AT276" s="97" t="s">
        <v>1680</v>
      </c>
    </row>
    <row r="277" spans="1:46" ht="28.8" x14ac:dyDescent="0.3">
      <c r="A277" s="19">
        <f t="shared" si="132"/>
        <v>272</v>
      </c>
      <c r="B277" s="52" t="s">
        <v>1608</v>
      </c>
      <c r="C277" s="51"/>
      <c r="D277" s="56">
        <v>315229</v>
      </c>
      <c r="E277" s="59">
        <v>732567</v>
      </c>
      <c r="F277" s="54" t="s">
        <v>1557</v>
      </c>
      <c r="G277" s="54" t="e">
        <f>IF(COUNTIF(#REF!,"SFF Candidate")&gt;=1,"Y",
IF(COUNTIF(#REF!,"SFF")&gt;=1,"Y","N"))</f>
        <v>#REF!</v>
      </c>
      <c r="H277" s="48" t="e">
        <f>IF(OR(#REF!=1,#REF!= 1,#REF!=
1,#REF!= 1,#REF!=
1,#REF!= 1,#REF!=
1,#REF!= 1,#REF!=
1,#REF!= 1,#REF!=
1,#REF!= 1),"Y","N")</f>
        <v>#REF!</v>
      </c>
      <c r="I277" s="48" t="s">
        <v>662</v>
      </c>
      <c r="J277" s="54" t="s">
        <v>1571</v>
      </c>
      <c r="K277" s="35">
        <f>IF(VLOOKUP(D277,'Physically Restrained'!$A$1:$W$352,10,FALSE) = "*","*",IF(VLOOKUP(D277,'Physically Restrained'!$A$1:$W$352,10,FALSE) = "---","---", VLOOKUP(D277,'Physically Restrained'!$A$1:$W$352,10,FALSE)/100))</f>
        <v>5.9524000000000001E-3</v>
      </c>
      <c r="L277" s="35">
        <f>IF(VLOOKUP(D277,'Physically Restrained'!$A$1:$W$352,12,FALSE) = "*","*",IF(VLOOKUP(D277,'Physically Restrained'!$A$1:$W$352,12,FALSE) = "---","---", VLOOKUP(D277,'Physically Restrained'!$A$1:$W$352,12,FALSE)/100))</f>
        <v>6.0241000000000001E-3</v>
      </c>
      <c r="M277" s="35">
        <f>IF(VLOOKUP(D277,'Physically Restrained'!$A$1:$W$352,14,FALSE) = "*","*",IF(VLOOKUP(D277,'Physically Restrained'!$A$1:$W$352,14,FALSE) = "---","---", VLOOKUP(D277,'Physically Restrained'!$A$1:$W$352,14,FALSE)/100))</f>
        <v>5.8823999999999994E-3</v>
      </c>
      <c r="N277" s="35">
        <f>IF(VLOOKUP(D277,'Physically Restrained'!$A$1:$W$352,16,FALSE) = "*","*",IF(VLOOKUP(D277,'Physically Restrained'!$A$1:$W$352,16,FALSE) = "---","---", VLOOKUP(D277,'Physically Restrained'!$A$1:$W$352,16,FALSE)/100))</f>
        <v>5.7803000000000004E-3</v>
      </c>
      <c r="O277" s="35">
        <f t="shared" si="133"/>
        <v>5.9097999999999998E-3</v>
      </c>
      <c r="P277" s="49" t="str">
        <f t="shared" si="143"/>
        <v>N</v>
      </c>
      <c r="Q277" s="35">
        <f>IF(VLOOKUP(D277,'Falls with Major Injuries'!$A$1:$W$352,10,FALSE) = "*","*",IF(VLOOKUP(D277,'Falls with Major Injuries'!$A$1:$W$352,10,FALSE) = "---","---", VLOOKUP(D277,'Falls with Major Injuries'!$A$1:$W$352,10,FALSE)/100))</f>
        <v>0</v>
      </c>
      <c r="R277" s="35">
        <f>IF(VLOOKUP(D277,'Falls with Major Injuries'!$A$1:$W$352,12,FALSE) = "*","*",IF(VLOOKUP(D277,'Falls with Major Injuries'!$A$1:$W$352,12,FALSE) = "---","---", VLOOKUP(D277,'Falls with Major Injuries'!$A$1:$W$352,12,FALSE)/100))</f>
        <v>0</v>
      </c>
      <c r="S277" s="35">
        <f>IF(VLOOKUP(D277,'Falls with Major Injuries'!$A$1:$W$352,14,FALSE) = "*","*",IF(VLOOKUP(D277,'Falls with Major Injuries'!$A$1:$W$352,14,FALSE) = "---","---", VLOOKUP(D277,'Falls with Major Injuries'!$A$1:$W$352,14,FALSE)/100))</f>
        <v>0</v>
      </c>
      <c r="T277" s="35">
        <f>IF(VLOOKUP(D277,'Falls with Major Injuries'!$A$1:$W$352,16,FALSE) = "*","*",IF(VLOOKUP(D277,'Falls with Major Injuries'!$A$1:$W$352,16,FALSE) = "---","---", VLOOKUP(D277,'Falls with Major Injuries'!$A$1:$W$352,16,FALSE)/100))</f>
        <v>0</v>
      </c>
      <c r="U277" s="35">
        <f t="shared" si="135"/>
        <v>0</v>
      </c>
      <c r="V277" s="49" t="str">
        <f t="shared" si="144"/>
        <v>Y</v>
      </c>
      <c r="W277" s="35">
        <f>IF(VLOOKUP(D277,'Antipsychotic Meds'!$A$1:$W$352,10,FALSE) = "*","*",IF(VLOOKUP(D277,'Antipsychotic Meds'!$A$1:$W$352,10,FALSE) = "---","---", VLOOKUP(D277,'Antipsychotic Meds'!$A$1:$W$352,10,FALSE)/100))</f>
        <v>0.1217949</v>
      </c>
      <c r="X277" s="35">
        <f>IF(VLOOKUP(D277,'Antipsychotic Meds'!$A$1:$W$352,12,FALSE) = "*","*",IF(VLOOKUP(D277,'Antipsychotic Meds'!$A$1:$W$352,12,FALSE) = "---","---", VLOOKUP(D277,'Antipsychotic Meds'!$A$1:$W$352,12,FALSE)/100))</f>
        <v>0.11038959999999999</v>
      </c>
      <c r="Y277" s="35">
        <f>IF(VLOOKUP(D277,'Antipsychotic Meds'!$A$1:$W$352,14,FALSE) = "*","*",IF(VLOOKUP(D277,'Antipsychotic Meds'!$A$1:$W$352,14,FALSE) = "---","---", VLOOKUP(D277,'Antipsychotic Meds'!$A$1:$W$352,14,FALSE)/100))</f>
        <v>8.2802500000000001E-2</v>
      </c>
      <c r="Z277" s="35">
        <f>IF(VLOOKUP(D277,'Antipsychotic Meds'!$A$1:$W$352,16,FALSE) = "*","*",IF(VLOOKUP(D277,'Antipsychotic Meds'!$A$1:$W$352,16,FALSE) = "---","---", VLOOKUP(D277,'Antipsychotic Meds'!$A$1:$W$352,16,FALSE)/100))</f>
        <v>6.8322999999999995E-2</v>
      </c>
      <c r="AA277" s="35">
        <f t="shared" si="137"/>
        <v>9.582750000000001E-2</v>
      </c>
      <c r="AB277" s="49" t="str">
        <f t="shared" si="145"/>
        <v>Y</v>
      </c>
      <c r="AC277" s="35">
        <f>IF(VLOOKUP(D277,'Pressure Ulcers'!$A$1:$W$352,10,FALSE) = "*","*",IF(VLOOKUP(D277,'Pressure Ulcers'!$A$1:$W$352,10,FALSE) = "---","---", VLOOKUP(D277,'Pressure Ulcers'!$A$1:$W$352,10,FALSE)/100))</f>
        <v>2.34375E-2</v>
      </c>
      <c r="AD277" s="35">
        <f>IF(VLOOKUP(D277,'Pressure Ulcers'!$A$1:$W$352,12,FALSE) = "*","*",IF(VLOOKUP(D277,'Pressure Ulcers'!$A$1:$W$352,12,FALSE) = "---","---", VLOOKUP(D277,'Pressure Ulcers'!$A$1:$W$352,12,FALSE)/100))</f>
        <v>3.0534400000000003E-2</v>
      </c>
      <c r="AE277" s="35">
        <f>IF(VLOOKUP(D277,'Pressure Ulcers'!$A$1:$W$352,14,FALSE) = "*","*",IF(VLOOKUP(D277,'Pressure Ulcers'!$A$1:$W$352,14,FALSE) = "---","---", VLOOKUP(D277,'Pressure Ulcers'!$A$1:$W$352,14,FALSE)/100))</f>
        <v>3.8759700000000001E-2</v>
      </c>
      <c r="AF277" s="35">
        <f>IF(VLOOKUP(D277,'Pressure Ulcers'!$A$1:$W$352,16,FALSE) = "*","*",IF(VLOOKUP(D277,'Pressure Ulcers'!$A$1:$W$352,16,FALSE) = "---","---", VLOOKUP(D277,'Pressure Ulcers'!$A$1:$W$352,16,FALSE)/100))</f>
        <v>2.2222200000000001E-2</v>
      </c>
      <c r="AG277" s="35">
        <f t="shared" si="139"/>
        <v>2.8738449999999999E-2</v>
      </c>
      <c r="AH277" s="49" t="str">
        <f t="shared" si="150"/>
        <v>Y</v>
      </c>
      <c r="AI277" s="35">
        <f>IF(VLOOKUP(D277,Influenza!$A$1:$W$352,10,FALSE) = "*","*",IF(VLOOKUP(D277,Influenza!$A$1:$W$352,10,FALSE) = "---","---", VLOOKUP(D277,Influenza!$A$1:$W$352,10,FALSE)/100))</f>
        <v>0.98863635999999999</v>
      </c>
      <c r="AJ277" s="35">
        <f>IF(VLOOKUP(D277,Influenza!$A$1:$W$352,12,FALSE) = "*","*",IF(VLOOKUP(D277,Influenza!$A$1:$W$352,12,FALSE) = "---","---", VLOOKUP(D277,Influenza!$A$1:$W$352,12,FALSE)/100))</f>
        <v>0.98863635999999999</v>
      </c>
      <c r="AK277" s="35">
        <f>IF(VLOOKUP(D277,Influenza!$A$1:$W$352,14,FALSE) = "*","*",IF(VLOOKUP(D277,Influenza!$A$1:$W$352,14,FALSE) = "---","---", VLOOKUP(D277,Influenza!$A$1:$W$352,14,FALSE)/100))</f>
        <v>0.9942857100000001</v>
      </c>
      <c r="AL277" s="35">
        <f>IF(VLOOKUP(D277,Influenza!$A$1:$W$352,16,FALSE) = "*","*",IF(VLOOKUP(D277,Influenza!$A$1:$W$352,16,FALSE) = "---","---", VLOOKUP(D277,Influenza!$A$1:$W$352,16,FALSE)/100))</f>
        <v>0.9942857100000001</v>
      </c>
      <c r="AM277" s="35">
        <f t="shared" si="141"/>
        <v>0.99146103500000005</v>
      </c>
      <c r="AN277" s="49" t="str">
        <f t="shared" si="147"/>
        <v>Y</v>
      </c>
      <c r="AO277" s="35">
        <f>IF(VLOOKUP(D277,'hospitalizations per 1000'!$A$1:$Q$352,10,FALSE) = "*","*",IF(VLOOKUP(D277,'hospitalizations per 1000'!$A$1:$Q$352,10,FALSE) = "---","---", VLOOKUP(D277,'hospitalizations per 1000'!$A$1:$Q$352,10,FALSE)/100))</f>
        <v>1.7325259999999999E-2</v>
      </c>
      <c r="AP277" s="43" t="str">
        <f t="shared" si="151"/>
        <v>N</v>
      </c>
      <c r="AQ277" s="50" t="s">
        <v>1570</v>
      </c>
      <c r="AR277" s="50">
        <v>0.72499999999999998</v>
      </c>
      <c r="AS277" s="49" t="str">
        <f t="shared" si="153"/>
        <v>N</v>
      </c>
      <c r="AT277" s="97" t="s">
        <v>1680</v>
      </c>
    </row>
    <row r="278" spans="1:46" x14ac:dyDescent="0.3">
      <c r="A278" s="19">
        <f t="shared" si="132"/>
        <v>273</v>
      </c>
      <c r="B278" s="52" t="s">
        <v>524</v>
      </c>
      <c r="C278" s="51"/>
      <c r="D278" s="56">
        <v>315053</v>
      </c>
      <c r="E278" s="59" t="s">
        <v>109</v>
      </c>
      <c r="F278" s="54" t="s">
        <v>1557</v>
      </c>
      <c r="G278" s="54" t="e">
        <f>IF(COUNTIF(#REF!,"SFF Candidate")&gt;=1,"Y",
IF(COUNTIF(#REF!,"SFF")&gt;=1,"Y","N"))</f>
        <v>#REF!</v>
      </c>
      <c r="H278" s="48" t="e">
        <f>IF(OR(#REF!=1,#REF!= 1,#REF!=
1,#REF!= 1,#REF!=
1,#REF!= 1,#REF!=
1,#REF!= 1,#REF!=
1,#REF!= 1,#REF!=
1,#REF!= 1),"Y","N")</f>
        <v>#REF!</v>
      </c>
      <c r="I278" s="48" t="s">
        <v>662</v>
      </c>
      <c r="J278" s="54" t="s">
        <v>1570</v>
      </c>
      <c r="K278" s="35">
        <f>IF(VLOOKUP(D278,'Physically Restrained'!$A$1:$W$352,10,FALSE) = "*","*",IF(VLOOKUP(D278,'Physically Restrained'!$A$1:$W$352,10,FALSE) = "---","---", VLOOKUP(D278,'Physically Restrained'!$A$1:$W$352,10,FALSE)/100))</f>
        <v>0</v>
      </c>
      <c r="L278" s="35">
        <f>IF(VLOOKUP(D278,'Physically Restrained'!$A$1:$W$352,12,FALSE) = "*","*",IF(VLOOKUP(D278,'Physically Restrained'!$A$1:$W$352,12,FALSE) = "---","---", VLOOKUP(D278,'Physically Restrained'!$A$1:$W$352,12,FALSE)/100))</f>
        <v>0</v>
      </c>
      <c r="M278" s="35">
        <f>IF(VLOOKUP(D278,'Physically Restrained'!$A$1:$W$352,14,FALSE) = "*","*",IF(VLOOKUP(D278,'Physically Restrained'!$A$1:$W$352,14,FALSE) = "---","---", VLOOKUP(D278,'Physically Restrained'!$A$1:$W$352,14,FALSE)/100))</f>
        <v>0</v>
      </c>
      <c r="N278" s="35">
        <f>IF(VLOOKUP(D278,'Physically Restrained'!$A$1:$W$352,16,FALSE) = "*","*",IF(VLOOKUP(D278,'Physically Restrained'!$A$1:$W$352,16,FALSE) = "---","---", VLOOKUP(D278,'Physically Restrained'!$A$1:$W$352,16,FALSE)/100))</f>
        <v>0</v>
      </c>
      <c r="O278" s="35">
        <f t="shared" si="133"/>
        <v>0</v>
      </c>
      <c r="P278" s="49" t="str">
        <f t="shared" si="143"/>
        <v>Y</v>
      </c>
      <c r="Q278" s="35">
        <f>IF(VLOOKUP(D278,'Falls with Major Injuries'!$A$1:$W$352,10,FALSE) = "*","*",IF(VLOOKUP(D278,'Falls with Major Injuries'!$A$1:$W$352,10,FALSE) = "---","---", VLOOKUP(D278,'Falls with Major Injuries'!$A$1:$W$352,10,FALSE)/100))</f>
        <v>1.66667E-2</v>
      </c>
      <c r="R278" s="35">
        <f>IF(VLOOKUP(D278,'Falls with Major Injuries'!$A$1:$W$352,12,FALSE) = "*","*",IF(VLOOKUP(D278,'Falls with Major Injuries'!$A$1:$W$352,12,FALSE) = "---","---", VLOOKUP(D278,'Falls with Major Injuries'!$A$1:$W$352,12,FALSE)/100))</f>
        <v>4.5454499999999995E-2</v>
      </c>
      <c r="S278" s="35">
        <f>IF(VLOOKUP(D278,'Falls with Major Injuries'!$A$1:$W$352,14,FALSE) = "*","*",IF(VLOOKUP(D278,'Falls with Major Injuries'!$A$1:$W$352,14,FALSE) = "---","---", VLOOKUP(D278,'Falls with Major Injuries'!$A$1:$W$352,14,FALSE)/100))</f>
        <v>2.8169E-2</v>
      </c>
      <c r="T278" s="35">
        <f>IF(VLOOKUP(D278,'Falls with Major Injuries'!$A$1:$W$352,16,FALSE) = "*","*",IF(VLOOKUP(D278,'Falls with Major Injuries'!$A$1:$W$352,16,FALSE) = "---","---", VLOOKUP(D278,'Falls with Major Injuries'!$A$1:$W$352,16,FALSE)/100))</f>
        <v>4.1095899999999998E-2</v>
      </c>
      <c r="U278" s="35">
        <f t="shared" si="135"/>
        <v>3.2846524999999994E-2</v>
      </c>
      <c r="V278" s="49" t="str">
        <f t="shared" si="144"/>
        <v>N</v>
      </c>
      <c r="W278" s="35">
        <f>IF(VLOOKUP(D278,'Antipsychotic Meds'!$A$1:$W$352,10,FALSE) = "*","*",IF(VLOOKUP(D278,'Antipsychotic Meds'!$A$1:$W$352,10,FALSE) = "---","---", VLOOKUP(D278,'Antipsychotic Meds'!$A$1:$W$352,10,FALSE)/100))</f>
        <v>0.17647060000000001</v>
      </c>
      <c r="X278" s="35">
        <f>IF(VLOOKUP(D278,'Antipsychotic Meds'!$A$1:$W$352,12,FALSE) = "*","*",IF(VLOOKUP(D278,'Antipsychotic Meds'!$A$1:$W$352,12,FALSE) = "---","---", VLOOKUP(D278,'Antipsychotic Meds'!$A$1:$W$352,12,FALSE)/100))</f>
        <v>0.1071429</v>
      </c>
      <c r="Y278" s="35">
        <f>IF(VLOOKUP(D278,'Antipsychotic Meds'!$A$1:$W$352,14,FALSE) = "*","*",IF(VLOOKUP(D278,'Antipsychotic Meds'!$A$1:$W$352,14,FALSE) = "---","---", VLOOKUP(D278,'Antipsychotic Meds'!$A$1:$W$352,14,FALSE)/100))</f>
        <v>0.1</v>
      </c>
      <c r="Z278" s="35">
        <f>IF(VLOOKUP(D278,'Antipsychotic Meds'!$A$1:$W$352,16,FALSE) = "*","*",IF(VLOOKUP(D278,'Antipsychotic Meds'!$A$1:$W$352,16,FALSE) = "---","---", VLOOKUP(D278,'Antipsychotic Meds'!$A$1:$W$352,16,FALSE)/100))</f>
        <v>4.7618999999999995E-2</v>
      </c>
      <c r="AA278" s="35">
        <f t="shared" si="137"/>
        <v>0.107808125</v>
      </c>
      <c r="AB278" s="49" t="str">
        <f t="shared" si="145"/>
        <v>N</v>
      </c>
      <c r="AC278" s="35">
        <f>IF(VLOOKUP(D278,'Pressure Ulcers'!$A$1:$W$352,10,FALSE) = "*","*",IF(VLOOKUP(D278,'Pressure Ulcers'!$A$1:$W$352,10,FALSE) = "---","---", VLOOKUP(D278,'Pressure Ulcers'!$A$1:$W$352,10,FALSE)/100))</f>
        <v>0.11904759999999999</v>
      </c>
      <c r="AD278" s="35">
        <f>IF(VLOOKUP(D278,'Pressure Ulcers'!$A$1:$W$352,12,FALSE) = "*","*",IF(VLOOKUP(D278,'Pressure Ulcers'!$A$1:$W$352,12,FALSE) = "---","---", VLOOKUP(D278,'Pressure Ulcers'!$A$1:$W$352,12,FALSE)/100))</f>
        <v>4.7618999999999995E-2</v>
      </c>
      <c r="AE278" s="35">
        <f>IF(VLOOKUP(D278,'Pressure Ulcers'!$A$1:$W$352,14,FALSE) = "*","*",IF(VLOOKUP(D278,'Pressure Ulcers'!$A$1:$W$352,14,FALSE) = "---","---", VLOOKUP(D278,'Pressure Ulcers'!$A$1:$W$352,14,FALSE)/100))</f>
        <v>8.1632700000000002E-2</v>
      </c>
      <c r="AF278" s="35">
        <f>IF(VLOOKUP(D278,'Pressure Ulcers'!$A$1:$W$352,16,FALSE) = "*","*",IF(VLOOKUP(D278,'Pressure Ulcers'!$A$1:$W$352,16,FALSE) = "---","---", VLOOKUP(D278,'Pressure Ulcers'!$A$1:$W$352,16,FALSE)/100))</f>
        <v>7.5471700000000003E-2</v>
      </c>
      <c r="AG278" s="35">
        <f t="shared" si="139"/>
        <v>8.0942750000000008E-2</v>
      </c>
      <c r="AH278" s="49" t="str">
        <f t="shared" si="150"/>
        <v>Y</v>
      </c>
      <c r="AI278" s="35">
        <f>IF(VLOOKUP(D278,Influenza!$A$1:$W$352,10,FALSE) = "*","*",IF(VLOOKUP(D278,Influenza!$A$1:$W$352,10,FALSE) = "---","---", VLOOKUP(D278,Influenza!$A$1:$W$352,10,FALSE)/100))</f>
        <v>0.98571428999999999</v>
      </c>
      <c r="AJ278" s="35">
        <f>IF(VLOOKUP(D278,Influenza!$A$1:$W$352,12,FALSE) = "*","*",IF(VLOOKUP(D278,Influenza!$A$1:$W$352,12,FALSE) = "---","---", VLOOKUP(D278,Influenza!$A$1:$W$352,12,FALSE)/100))</f>
        <v>0.98571428999999999</v>
      </c>
      <c r="AK278" s="35">
        <f>IF(VLOOKUP(D278,Influenza!$A$1:$W$352,14,FALSE) = "*","*",IF(VLOOKUP(D278,Influenza!$A$1:$W$352,14,FALSE) = "---","---", VLOOKUP(D278,Influenza!$A$1:$W$352,14,FALSE)/100))</f>
        <v>1</v>
      </c>
      <c r="AL278" s="35">
        <f>IF(VLOOKUP(D278,Influenza!$A$1:$W$352,16,FALSE) = "*","*",IF(VLOOKUP(D278,Influenza!$A$1:$W$352,16,FALSE) = "---","---", VLOOKUP(D278,Influenza!$A$1:$W$352,16,FALSE)/100))</f>
        <v>1</v>
      </c>
      <c r="AM278" s="35">
        <f t="shared" si="141"/>
        <v>0.992857145</v>
      </c>
      <c r="AN278" s="49" t="str">
        <f t="shared" si="147"/>
        <v>Y</v>
      </c>
      <c r="AO278" s="35">
        <f>IF(VLOOKUP(D278,'hospitalizations per 1000'!$A$1:$Q$352,10,FALSE) = "*","*",IF(VLOOKUP(D278,'hospitalizations per 1000'!$A$1:$Q$352,10,FALSE) = "---","---", VLOOKUP(D278,'hospitalizations per 1000'!$A$1:$Q$352,10,FALSE)/100))</f>
        <v>1.2883869999999999E-2</v>
      </c>
      <c r="AP278" s="43" t="str">
        <f t="shared" si="151"/>
        <v>Y</v>
      </c>
      <c r="AQ278" s="50" t="s">
        <v>1570</v>
      </c>
      <c r="AR278" s="50">
        <v>0.85000000000000009</v>
      </c>
      <c r="AS278" s="49" t="str">
        <f t="shared" si="153"/>
        <v>Y</v>
      </c>
      <c r="AT278" s="97">
        <f t="shared" ref="AT278:AT288" si="154">COUNTIF($P278:$AS278,"=Y")</f>
        <v>5</v>
      </c>
    </row>
    <row r="279" spans="1:46" x14ac:dyDescent="0.3">
      <c r="A279" s="19">
        <f t="shared" si="132"/>
        <v>274</v>
      </c>
      <c r="B279" s="79" t="s">
        <v>525</v>
      </c>
      <c r="C279" s="80"/>
      <c r="D279" s="81">
        <v>315483</v>
      </c>
      <c r="E279" s="82" t="s">
        <v>110</v>
      </c>
      <c r="F279" s="54" t="s">
        <v>1557</v>
      </c>
      <c r="G279" s="54" t="e">
        <f>IF(COUNTIF(#REF!,"SFF Candidate")&gt;=1,"Y",
IF(COUNTIF(#REF!,"SFF")&gt;=1,"Y","N"))</f>
        <v>#REF!</v>
      </c>
      <c r="H279" s="48" t="e">
        <f>IF(OR(#REF!=1,#REF!= 1,#REF!=
1,#REF!= 1,#REF!=
1,#REF!= 1,#REF!=
1,#REF!= 1,#REF!=
1,#REF!= 1,#REF!=
1,#REF!= 1),"Y","N")</f>
        <v>#REF!</v>
      </c>
      <c r="I279" s="73" t="s">
        <v>1557</v>
      </c>
      <c r="J279" s="54" t="s">
        <v>1571</v>
      </c>
      <c r="K279" s="35">
        <f>IF(VLOOKUP(D279,'Physically Restrained'!$A$1:$W$352,10,FALSE) = "*","*",IF(VLOOKUP(D279,'Physically Restrained'!$A$1:$W$352,10,FALSE) = "---","---", VLOOKUP(D279,'Physically Restrained'!$A$1:$W$352,10,FALSE)/100))</f>
        <v>0</v>
      </c>
      <c r="L279" s="35" t="str">
        <f>IF(VLOOKUP(D279,'Physically Restrained'!$A$1:$W$352,12,FALSE) = "*","*",IF(VLOOKUP(D279,'Physically Restrained'!$A$1:$W$352,12,FALSE) = "---","---", VLOOKUP(D279,'Physically Restrained'!$A$1:$W$352,12,FALSE)/100))</f>
        <v>*</v>
      </c>
      <c r="M279" s="35">
        <f>IF(VLOOKUP(D279,'Physically Restrained'!$A$1:$W$352,14,FALSE) = "*","*",IF(VLOOKUP(D279,'Physically Restrained'!$A$1:$W$352,14,FALSE) = "---","---", VLOOKUP(D279,'Physically Restrained'!$A$1:$W$352,14,FALSE)/100))</f>
        <v>0</v>
      </c>
      <c r="N279" s="35">
        <f>IF(VLOOKUP(D279,'Physically Restrained'!$A$1:$W$352,16,FALSE) = "*","*",IF(VLOOKUP(D279,'Physically Restrained'!$A$1:$W$352,16,FALSE) = "---","---", VLOOKUP(D279,'Physically Restrained'!$A$1:$W$352,16,FALSE)/100))</f>
        <v>0</v>
      </c>
      <c r="O279" s="35">
        <f t="shared" si="133"/>
        <v>0</v>
      </c>
      <c r="P279" s="49" t="str">
        <f t="shared" si="143"/>
        <v>Y</v>
      </c>
      <c r="Q279" s="35">
        <f>IF(VLOOKUP(D279,'Falls with Major Injuries'!$A$1:$W$352,10,FALSE) = "*","*",IF(VLOOKUP(D279,'Falls with Major Injuries'!$A$1:$W$352,10,FALSE) = "---","---", VLOOKUP(D279,'Falls with Major Injuries'!$A$1:$W$352,10,FALSE)/100))</f>
        <v>4.65116E-2</v>
      </c>
      <c r="R279" s="35" t="str">
        <f>IF(VLOOKUP(D279,'Falls with Major Injuries'!$A$1:$W$352,12,FALSE) = "*","*",IF(VLOOKUP(D279,'Falls with Major Injuries'!$A$1:$W$352,12,FALSE) = "---","---", VLOOKUP(D279,'Falls with Major Injuries'!$A$1:$W$352,12,FALSE)/100))</f>
        <v>*</v>
      </c>
      <c r="S279" s="35">
        <f>IF(VLOOKUP(D279,'Falls with Major Injuries'!$A$1:$W$352,14,FALSE) = "*","*",IF(VLOOKUP(D279,'Falls with Major Injuries'!$A$1:$W$352,14,FALSE) = "---","---", VLOOKUP(D279,'Falls with Major Injuries'!$A$1:$W$352,14,FALSE)/100))</f>
        <v>1.40845E-2</v>
      </c>
      <c r="T279" s="35">
        <f>IF(VLOOKUP(D279,'Falls with Major Injuries'!$A$1:$W$352,16,FALSE) = "*","*",IF(VLOOKUP(D279,'Falls with Major Injuries'!$A$1:$W$352,16,FALSE) = "---","---", VLOOKUP(D279,'Falls with Major Injuries'!$A$1:$W$352,16,FALSE)/100))</f>
        <v>0</v>
      </c>
      <c r="U279" s="35">
        <f t="shared" si="135"/>
        <v>2.01987E-2</v>
      </c>
      <c r="V279" s="49" t="str">
        <f t="shared" si="144"/>
        <v>Y</v>
      </c>
      <c r="W279" s="35">
        <f>IF(VLOOKUP(D279,'Antipsychotic Meds'!$A$1:$W$352,10,FALSE) = "*","*",IF(VLOOKUP(D279,'Antipsychotic Meds'!$A$1:$W$352,10,FALSE) = "---","---", VLOOKUP(D279,'Antipsychotic Meds'!$A$1:$W$352,10,FALSE)/100))</f>
        <v>0.1</v>
      </c>
      <c r="X279" s="35" t="str">
        <f>IF(VLOOKUP(D279,'Antipsychotic Meds'!$A$1:$W$352,12,FALSE) = "*","*",IF(VLOOKUP(D279,'Antipsychotic Meds'!$A$1:$W$352,12,FALSE) = "---","---", VLOOKUP(D279,'Antipsychotic Meds'!$A$1:$W$352,12,FALSE)/100))</f>
        <v>*</v>
      </c>
      <c r="Y279" s="35">
        <f>IF(VLOOKUP(D279,'Antipsychotic Meds'!$A$1:$W$352,14,FALSE) = "*","*",IF(VLOOKUP(D279,'Antipsychotic Meds'!$A$1:$W$352,14,FALSE) = "---","---", VLOOKUP(D279,'Antipsychotic Meds'!$A$1:$W$352,14,FALSE)/100))</f>
        <v>0.1111111</v>
      </c>
      <c r="Z279" s="35">
        <f>IF(VLOOKUP(D279,'Antipsychotic Meds'!$A$1:$W$352,16,FALSE) = "*","*",IF(VLOOKUP(D279,'Antipsychotic Meds'!$A$1:$W$352,16,FALSE) = "---","---", VLOOKUP(D279,'Antipsychotic Meds'!$A$1:$W$352,16,FALSE)/100))</f>
        <v>0.18644069999999999</v>
      </c>
      <c r="AA279" s="35">
        <f t="shared" si="137"/>
        <v>0.13251726666666666</v>
      </c>
      <c r="AB279" s="49" t="str">
        <f t="shared" si="145"/>
        <v>N</v>
      </c>
      <c r="AC279" s="35" t="str">
        <f>IF(VLOOKUP(D279,'Pressure Ulcers'!$A$1:$W$352,10,FALSE) = "*","*",IF(VLOOKUP(D279,'Pressure Ulcers'!$A$1:$W$352,10,FALSE) = "---","---", VLOOKUP(D279,'Pressure Ulcers'!$A$1:$W$352,10,FALSE)/100))</f>
        <v>*</v>
      </c>
      <c r="AD279" s="35" t="str">
        <f>IF(VLOOKUP(D279,'Pressure Ulcers'!$A$1:$W$352,12,FALSE) = "*","*",IF(VLOOKUP(D279,'Pressure Ulcers'!$A$1:$W$352,12,FALSE) = "---","---", VLOOKUP(D279,'Pressure Ulcers'!$A$1:$W$352,12,FALSE)/100))</f>
        <v>*</v>
      </c>
      <c r="AE279" s="35">
        <f>IF(VLOOKUP(D279,'Pressure Ulcers'!$A$1:$W$352,14,FALSE) = "*","*",IF(VLOOKUP(D279,'Pressure Ulcers'!$A$1:$W$352,14,FALSE) = "---","---", VLOOKUP(D279,'Pressure Ulcers'!$A$1:$W$352,14,FALSE)/100))</f>
        <v>8.5714299999999993E-2</v>
      </c>
      <c r="AF279" s="35">
        <f>IF(VLOOKUP(D279,'Pressure Ulcers'!$A$1:$W$352,16,FALSE) = "*","*",IF(VLOOKUP(D279,'Pressure Ulcers'!$A$1:$W$352,16,FALSE) = "---","---", VLOOKUP(D279,'Pressure Ulcers'!$A$1:$W$352,16,FALSE)/100))</f>
        <v>7.4999999999999997E-2</v>
      </c>
      <c r="AG279" s="35">
        <f t="shared" si="139"/>
        <v>8.0357149999999988E-2</v>
      </c>
      <c r="AH279" s="49" t="str">
        <f t="shared" si="150"/>
        <v>Y</v>
      </c>
      <c r="AI279" s="35">
        <f>IF(VLOOKUP(D279,Influenza!$A$1:$W$352,10,FALSE) = "*","*",IF(VLOOKUP(D279,Influenza!$A$1:$W$352,10,FALSE) = "---","---", VLOOKUP(D279,Influenza!$A$1:$W$352,10,FALSE)/100))</f>
        <v>0.97530863999999995</v>
      </c>
      <c r="AJ279" s="35">
        <f>IF(VLOOKUP(D279,Influenza!$A$1:$W$352,12,FALSE) = "*","*",IF(VLOOKUP(D279,Influenza!$A$1:$W$352,12,FALSE) = "---","---", VLOOKUP(D279,Influenza!$A$1:$W$352,12,FALSE)/100))</f>
        <v>0.97530863999999995</v>
      </c>
      <c r="AK279" s="35">
        <f>IF(VLOOKUP(D279,Influenza!$A$1:$W$352,14,FALSE) = "*","*",IF(VLOOKUP(D279,Influenza!$A$1:$W$352,14,FALSE) = "---","---", VLOOKUP(D279,Influenza!$A$1:$W$352,14,FALSE)/100))</f>
        <v>0.91954023000000007</v>
      </c>
      <c r="AL279" s="35">
        <f>IF(VLOOKUP(D279,Influenza!$A$1:$W$352,16,FALSE) = "*","*",IF(VLOOKUP(D279,Influenza!$A$1:$W$352,16,FALSE) = "---","---", VLOOKUP(D279,Influenza!$A$1:$W$352,16,FALSE)/100))</f>
        <v>0.91954023000000007</v>
      </c>
      <c r="AM279" s="35">
        <f t="shared" si="141"/>
        <v>0.94742443499999995</v>
      </c>
      <c r="AN279" s="49" t="str">
        <f t="shared" si="147"/>
        <v>N</v>
      </c>
      <c r="AO279" s="35">
        <f>IF(VLOOKUP(D279,'hospitalizations per 1000'!$A$1:$Q$352,10,FALSE) = "*","*",IF(VLOOKUP(D279,'hospitalizations per 1000'!$A$1:$Q$352,10,FALSE) = "---","---", VLOOKUP(D279,'hospitalizations per 1000'!$A$1:$Q$352,10,FALSE)/100))</f>
        <v>1.5962500000000001E-2</v>
      </c>
      <c r="AP279" s="43" t="str">
        <f t="shared" si="151"/>
        <v>N</v>
      </c>
      <c r="AQ279" s="50" t="s">
        <v>1570</v>
      </c>
      <c r="AR279" s="50">
        <v>0.85499999999999998</v>
      </c>
      <c r="AS279" s="49" t="str">
        <f t="shared" si="153"/>
        <v>Y</v>
      </c>
      <c r="AT279" s="97" t="s">
        <v>1680</v>
      </c>
    </row>
    <row r="280" spans="1:46" x14ac:dyDescent="0.3">
      <c r="A280" s="19">
        <f t="shared" si="132"/>
        <v>275</v>
      </c>
      <c r="B280" s="52" t="s">
        <v>526</v>
      </c>
      <c r="C280" s="51"/>
      <c r="D280" s="56">
        <v>315361</v>
      </c>
      <c r="E280" s="59" t="s">
        <v>527</v>
      </c>
      <c r="F280" s="54" t="s">
        <v>1557</v>
      </c>
      <c r="G280" s="54" t="e">
        <f>IF(COUNTIF(#REF!,"SFF Candidate")&gt;=1,"Y",
IF(COUNTIF(#REF!,"SFF")&gt;=1,"Y","N"))</f>
        <v>#REF!</v>
      </c>
      <c r="H280" s="48" t="e">
        <f>IF(OR(#REF!=1,#REF!= 1,#REF!=
1,#REF!= 1,#REF!=
1,#REF!= 1,#REF!=
1,#REF!= 1,#REF!=
1,#REF!= 1,#REF!=
1,#REF!= 1),"Y","N")</f>
        <v>#REF!</v>
      </c>
      <c r="I280" s="48" t="s">
        <v>662</v>
      </c>
      <c r="J280" s="54" t="s">
        <v>1570</v>
      </c>
      <c r="K280" s="35">
        <f>IF(VLOOKUP(D280,'Physically Restrained'!$A$1:$W$352,10,FALSE) = "*","*",IF(VLOOKUP(D280,'Physically Restrained'!$A$1:$W$352,10,FALSE) = "---","---", VLOOKUP(D280,'Physically Restrained'!$A$1:$W$352,10,FALSE)/100))</f>
        <v>0</v>
      </c>
      <c r="L280" s="35">
        <f>IF(VLOOKUP(D280,'Physically Restrained'!$A$1:$W$352,12,FALSE) = "*","*",IF(VLOOKUP(D280,'Physically Restrained'!$A$1:$W$352,12,FALSE) = "---","---", VLOOKUP(D280,'Physically Restrained'!$A$1:$W$352,12,FALSE)/100))</f>
        <v>0</v>
      </c>
      <c r="M280" s="35">
        <f>IF(VLOOKUP(D280,'Physically Restrained'!$A$1:$W$352,14,FALSE) = "*","*",IF(VLOOKUP(D280,'Physically Restrained'!$A$1:$W$352,14,FALSE) = "---","---", VLOOKUP(D280,'Physically Restrained'!$A$1:$W$352,14,FALSE)/100))</f>
        <v>0</v>
      </c>
      <c r="N280" s="35">
        <f>IF(VLOOKUP(D280,'Physically Restrained'!$A$1:$W$352,16,FALSE) = "*","*",IF(VLOOKUP(D280,'Physically Restrained'!$A$1:$W$352,16,FALSE) = "---","---", VLOOKUP(D280,'Physically Restrained'!$A$1:$W$352,16,FALSE)/100))</f>
        <v>0</v>
      </c>
      <c r="O280" s="35">
        <f t="shared" si="133"/>
        <v>0</v>
      </c>
      <c r="P280" s="49" t="str">
        <f t="shared" si="143"/>
        <v>Y</v>
      </c>
      <c r="Q280" s="35">
        <f>IF(VLOOKUP(D280,'Falls with Major Injuries'!$A$1:$W$352,10,FALSE) = "*","*",IF(VLOOKUP(D280,'Falls with Major Injuries'!$A$1:$W$352,10,FALSE) = "---","---", VLOOKUP(D280,'Falls with Major Injuries'!$A$1:$W$352,10,FALSE)/100))</f>
        <v>1.9607799999999998E-2</v>
      </c>
      <c r="R280" s="35">
        <f>IF(VLOOKUP(D280,'Falls with Major Injuries'!$A$1:$W$352,12,FALSE) = "*","*",IF(VLOOKUP(D280,'Falls with Major Injuries'!$A$1:$W$352,12,FALSE) = "---","---", VLOOKUP(D280,'Falls with Major Injuries'!$A$1:$W$352,12,FALSE)/100))</f>
        <v>1.8656699999999998E-2</v>
      </c>
      <c r="S280" s="35">
        <f>IF(VLOOKUP(D280,'Falls with Major Injuries'!$A$1:$W$352,14,FALSE) = "*","*",IF(VLOOKUP(D280,'Falls with Major Injuries'!$A$1:$W$352,14,FALSE) = "---","---", VLOOKUP(D280,'Falls with Major Injuries'!$A$1:$W$352,14,FALSE)/100))</f>
        <v>1.50376E-2</v>
      </c>
      <c r="T280" s="35">
        <f>IF(VLOOKUP(D280,'Falls with Major Injuries'!$A$1:$W$352,16,FALSE) = "*","*",IF(VLOOKUP(D280,'Falls with Major Injuries'!$A$1:$W$352,16,FALSE) = "---","---", VLOOKUP(D280,'Falls with Major Injuries'!$A$1:$W$352,16,FALSE)/100))</f>
        <v>1.56863E-2</v>
      </c>
      <c r="U280" s="35">
        <f t="shared" si="135"/>
        <v>1.7247099999999998E-2</v>
      </c>
      <c r="V280" s="49" t="str">
        <f t="shared" si="144"/>
        <v>Y</v>
      </c>
      <c r="W280" s="35">
        <f>IF(VLOOKUP(D280,'Antipsychotic Meds'!$A$1:$W$352,10,FALSE) = "*","*",IF(VLOOKUP(D280,'Antipsychotic Meds'!$A$1:$W$352,10,FALSE) = "---","---", VLOOKUP(D280,'Antipsychotic Meds'!$A$1:$W$352,10,FALSE)/100))</f>
        <v>0.12264150000000001</v>
      </c>
      <c r="X280" s="35">
        <f>IF(VLOOKUP(D280,'Antipsychotic Meds'!$A$1:$W$352,12,FALSE) = "*","*",IF(VLOOKUP(D280,'Antipsychotic Meds'!$A$1:$W$352,12,FALSE) = "---","---", VLOOKUP(D280,'Antipsychotic Meds'!$A$1:$W$352,12,FALSE)/100))</f>
        <v>0.12556050000000002</v>
      </c>
      <c r="Y280" s="35">
        <f>IF(VLOOKUP(D280,'Antipsychotic Meds'!$A$1:$W$352,14,FALSE) = "*","*",IF(VLOOKUP(D280,'Antipsychotic Meds'!$A$1:$W$352,14,FALSE) = "---","---", VLOOKUP(D280,'Antipsychotic Meds'!$A$1:$W$352,14,FALSE)/100))</f>
        <v>0.12727270000000002</v>
      </c>
      <c r="Z280" s="35">
        <f>IF(VLOOKUP(D280,'Antipsychotic Meds'!$A$1:$W$352,16,FALSE) = "*","*",IF(VLOOKUP(D280,'Antipsychotic Meds'!$A$1:$W$352,16,FALSE) = "---","---", VLOOKUP(D280,'Antipsychotic Meds'!$A$1:$W$352,16,FALSE)/100))</f>
        <v>0.10798120000000001</v>
      </c>
      <c r="AA280" s="35">
        <f t="shared" si="137"/>
        <v>0.12086397500000001</v>
      </c>
      <c r="AB280" s="49" t="str">
        <f t="shared" si="145"/>
        <v>N</v>
      </c>
      <c r="AC280" s="35">
        <f>IF(VLOOKUP(D280,'Pressure Ulcers'!$A$1:$W$352,10,FALSE) = "*","*",IF(VLOOKUP(D280,'Pressure Ulcers'!$A$1:$W$352,10,FALSE) = "---","---", VLOOKUP(D280,'Pressure Ulcers'!$A$1:$W$352,10,FALSE)/100))</f>
        <v>7.6923099999999994E-2</v>
      </c>
      <c r="AD280" s="35">
        <f>IF(VLOOKUP(D280,'Pressure Ulcers'!$A$1:$W$352,12,FALSE) = "*","*",IF(VLOOKUP(D280,'Pressure Ulcers'!$A$1:$W$352,12,FALSE) = "---","---", VLOOKUP(D280,'Pressure Ulcers'!$A$1:$W$352,12,FALSE)/100))</f>
        <v>9.7142900000000004E-2</v>
      </c>
      <c r="AE280" s="35">
        <f>IF(VLOOKUP(D280,'Pressure Ulcers'!$A$1:$W$352,14,FALSE) = "*","*",IF(VLOOKUP(D280,'Pressure Ulcers'!$A$1:$W$352,14,FALSE) = "---","---", VLOOKUP(D280,'Pressure Ulcers'!$A$1:$W$352,14,FALSE)/100))</f>
        <v>0.10795450000000001</v>
      </c>
      <c r="AF280" s="35">
        <f>IF(VLOOKUP(D280,'Pressure Ulcers'!$A$1:$W$352,16,FALSE) = "*","*",IF(VLOOKUP(D280,'Pressure Ulcers'!$A$1:$W$352,16,FALSE) = "---","---", VLOOKUP(D280,'Pressure Ulcers'!$A$1:$W$352,16,FALSE)/100))</f>
        <v>0.12426040000000001</v>
      </c>
      <c r="AG280" s="35">
        <f t="shared" si="139"/>
        <v>0.101570225</v>
      </c>
      <c r="AH280" s="49" t="str">
        <f t="shared" si="150"/>
        <v>N</v>
      </c>
      <c r="AI280" s="35">
        <f>IF(VLOOKUP(D280,Influenza!$A$1:$W$352,10,FALSE) = "*","*",IF(VLOOKUP(D280,Influenza!$A$1:$W$352,10,FALSE) = "---","---", VLOOKUP(D280,Influenza!$A$1:$W$352,10,FALSE)/100))</f>
        <v>1</v>
      </c>
      <c r="AJ280" s="35">
        <f>IF(VLOOKUP(D280,Influenza!$A$1:$W$352,12,FALSE) = "*","*",IF(VLOOKUP(D280,Influenza!$A$1:$W$352,12,FALSE) = "---","---", VLOOKUP(D280,Influenza!$A$1:$W$352,12,FALSE)/100))</f>
        <v>1</v>
      </c>
      <c r="AK280" s="35">
        <f>IF(VLOOKUP(D280,Influenza!$A$1:$W$352,14,FALSE) = "*","*",IF(VLOOKUP(D280,Influenza!$A$1:$W$352,14,FALSE) = "---","---", VLOOKUP(D280,Influenza!$A$1:$W$352,14,FALSE)/100))</f>
        <v>1</v>
      </c>
      <c r="AL280" s="35">
        <f>IF(VLOOKUP(D280,Influenza!$A$1:$W$352,16,FALSE) = "*","*",IF(VLOOKUP(D280,Influenza!$A$1:$W$352,16,FALSE) = "---","---", VLOOKUP(D280,Influenza!$A$1:$W$352,16,FALSE)/100))</f>
        <v>1</v>
      </c>
      <c r="AM280" s="35">
        <f t="shared" si="141"/>
        <v>1</v>
      </c>
      <c r="AN280" s="49" t="str">
        <f t="shared" si="147"/>
        <v>Y</v>
      </c>
      <c r="AO280" s="35">
        <f>IF(VLOOKUP(D280,'hospitalizations per 1000'!$A$1:$Q$352,10,FALSE) = "*","*",IF(VLOOKUP(D280,'hospitalizations per 1000'!$A$1:$Q$352,10,FALSE) = "---","---", VLOOKUP(D280,'hospitalizations per 1000'!$A$1:$Q$352,10,FALSE)/100))</f>
        <v>2.3461880000000001E-2</v>
      </c>
      <c r="AP280" s="43" t="str">
        <f t="shared" si="151"/>
        <v>N</v>
      </c>
      <c r="AQ280" s="50" t="s">
        <v>1570</v>
      </c>
      <c r="AR280" s="50">
        <v>0.79500000000000004</v>
      </c>
      <c r="AS280" s="49" t="str">
        <f t="shared" si="153"/>
        <v>Y</v>
      </c>
      <c r="AT280" s="97">
        <f t="shared" si="154"/>
        <v>4</v>
      </c>
    </row>
    <row r="281" spans="1:46" x14ac:dyDescent="0.3">
      <c r="A281" s="19">
        <f t="shared" ref="A281:A312" si="155">ROW()-5</f>
        <v>276</v>
      </c>
      <c r="B281" s="52" t="s">
        <v>1609</v>
      </c>
      <c r="C281" s="51"/>
      <c r="D281" s="56">
        <v>315361</v>
      </c>
      <c r="E281" s="59">
        <v>4497317</v>
      </c>
      <c r="F281" s="54" t="s">
        <v>1557</v>
      </c>
      <c r="G281" s="54" t="e">
        <f>IF(COUNTIF(#REF!,"SFF Candidate")&gt;=1,"Y",
IF(COUNTIF(#REF!,"SFF")&gt;=1,"Y","N"))</f>
        <v>#REF!</v>
      </c>
      <c r="H281" s="48" t="e">
        <f>IF(OR(#REF!=1,#REF!= 1,#REF!=
1,#REF!= 1,#REF!=
1,#REF!= 1,#REF!=
1,#REF!= 1,#REF!=
1,#REF!= 1,#REF!=
1,#REF!= 1),"Y","N")</f>
        <v>#REF!</v>
      </c>
      <c r="I281" s="48" t="s">
        <v>662</v>
      </c>
      <c r="J281" s="54" t="s">
        <v>1570</v>
      </c>
      <c r="K281" s="35">
        <f>IF(VLOOKUP(D281,'Physically Restrained'!$A$1:$W$352,10,FALSE) = "*","*",IF(VLOOKUP(D281,'Physically Restrained'!$A$1:$W$352,10,FALSE) = "---","---", VLOOKUP(D281,'Physically Restrained'!$A$1:$W$352,10,FALSE)/100))</f>
        <v>0</v>
      </c>
      <c r="L281" s="35">
        <f>IF(VLOOKUP(D281,'Physically Restrained'!$A$1:$W$352,12,FALSE) = "*","*",IF(VLOOKUP(D281,'Physically Restrained'!$A$1:$W$352,12,FALSE) = "---","---", VLOOKUP(D281,'Physically Restrained'!$A$1:$W$352,12,FALSE)/100))</f>
        <v>0</v>
      </c>
      <c r="M281" s="35">
        <f>IF(VLOOKUP(D281,'Physically Restrained'!$A$1:$W$352,14,FALSE) = "*","*",IF(VLOOKUP(D281,'Physically Restrained'!$A$1:$W$352,14,FALSE) = "---","---", VLOOKUP(D281,'Physically Restrained'!$A$1:$W$352,14,FALSE)/100))</f>
        <v>0</v>
      </c>
      <c r="N281" s="35">
        <f>IF(VLOOKUP(D281,'Physically Restrained'!$A$1:$W$352,16,FALSE) = "*","*",IF(VLOOKUP(D281,'Physically Restrained'!$A$1:$W$352,16,FALSE) = "---","---", VLOOKUP(D281,'Physically Restrained'!$A$1:$W$352,16,FALSE)/100))</f>
        <v>0</v>
      </c>
      <c r="O281" s="35">
        <f t="shared" ref="O281:O312" si="156">IF(COUNTIF(K281:N281,"---")&gt;=1,"---",IF(COUNTIF(K281:N281,"*")=4,"*",AVERAGE(K281:N281)))</f>
        <v>0</v>
      </c>
      <c r="P281" s="49" t="str">
        <f t="shared" si="143"/>
        <v>Y</v>
      </c>
      <c r="Q281" s="35">
        <f>IF(VLOOKUP(D281,'Falls with Major Injuries'!$A$1:$W$352,10,FALSE) = "*","*",IF(VLOOKUP(D281,'Falls with Major Injuries'!$A$1:$W$352,10,FALSE) = "---","---", VLOOKUP(D281,'Falls with Major Injuries'!$A$1:$W$352,10,FALSE)/100))</f>
        <v>1.9607799999999998E-2</v>
      </c>
      <c r="R281" s="35">
        <f>IF(VLOOKUP(D281,'Falls with Major Injuries'!$A$1:$W$352,12,FALSE) = "*","*",IF(VLOOKUP(D281,'Falls with Major Injuries'!$A$1:$W$352,12,FALSE) = "---","---", VLOOKUP(D281,'Falls with Major Injuries'!$A$1:$W$352,12,FALSE)/100))</f>
        <v>1.8656699999999998E-2</v>
      </c>
      <c r="S281" s="35">
        <f>IF(VLOOKUP(D281,'Falls with Major Injuries'!$A$1:$W$352,14,FALSE) = "*","*",IF(VLOOKUP(D281,'Falls with Major Injuries'!$A$1:$W$352,14,FALSE) = "---","---", VLOOKUP(D281,'Falls with Major Injuries'!$A$1:$W$352,14,FALSE)/100))</f>
        <v>1.50376E-2</v>
      </c>
      <c r="T281" s="35">
        <f>IF(VLOOKUP(D281,'Falls with Major Injuries'!$A$1:$W$352,16,FALSE) = "*","*",IF(VLOOKUP(D281,'Falls with Major Injuries'!$A$1:$W$352,16,FALSE) = "---","---", VLOOKUP(D281,'Falls with Major Injuries'!$A$1:$W$352,16,FALSE)/100))</f>
        <v>1.56863E-2</v>
      </c>
      <c r="U281" s="35">
        <f t="shared" ref="U281:U312" si="157">IF(COUNTIF(Q281:T281,"---")&gt;=1,"---",IF(COUNTIF(Q281:T281,"*")=4,"*",AVERAGE(Q281:T281)))</f>
        <v>1.7247099999999998E-2</v>
      </c>
      <c r="V281" s="49" t="str">
        <f t="shared" si="144"/>
        <v>Y</v>
      </c>
      <c r="W281" s="35">
        <f>IF(VLOOKUP(D281,'Antipsychotic Meds'!$A$1:$W$352,10,FALSE) = "*","*",IF(VLOOKUP(D281,'Antipsychotic Meds'!$A$1:$W$352,10,FALSE) = "---","---", VLOOKUP(D281,'Antipsychotic Meds'!$A$1:$W$352,10,FALSE)/100))</f>
        <v>0.12264150000000001</v>
      </c>
      <c r="X281" s="35">
        <f>IF(VLOOKUP(D281,'Antipsychotic Meds'!$A$1:$W$352,12,FALSE) = "*","*",IF(VLOOKUP(D281,'Antipsychotic Meds'!$A$1:$W$352,12,FALSE) = "---","---", VLOOKUP(D281,'Antipsychotic Meds'!$A$1:$W$352,12,FALSE)/100))</f>
        <v>0.12556050000000002</v>
      </c>
      <c r="Y281" s="35">
        <f>IF(VLOOKUP(D281,'Antipsychotic Meds'!$A$1:$W$352,14,FALSE) = "*","*",IF(VLOOKUP(D281,'Antipsychotic Meds'!$A$1:$W$352,14,FALSE) = "---","---", VLOOKUP(D281,'Antipsychotic Meds'!$A$1:$W$352,14,FALSE)/100))</f>
        <v>0.12727270000000002</v>
      </c>
      <c r="Z281" s="35">
        <f>IF(VLOOKUP(D281,'Antipsychotic Meds'!$A$1:$W$352,16,FALSE) = "*","*",IF(VLOOKUP(D281,'Antipsychotic Meds'!$A$1:$W$352,16,FALSE) = "---","---", VLOOKUP(D281,'Antipsychotic Meds'!$A$1:$W$352,16,FALSE)/100))</f>
        <v>0.10798120000000001</v>
      </c>
      <c r="AA281" s="35">
        <f t="shared" ref="AA281:AA312" si="158">IF(COUNTIF(W281:Z281,"---")&gt;=1,"---",IF(COUNTIF(W281:Z281,"*")=4,"*",AVERAGE(W281:Z281)))</f>
        <v>0.12086397500000001</v>
      </c>
      <c r="AB281" s="49" t="str">
        <f t="shared" si="145"/>
        <v>N</v>
      </c>
      <c r="AC281" s="35">
        <f>IF(VLOOKUP(D281,'Pressure Ulcers'!$A$1:$W$352,10,FALSE) = "*","*",IF(VLOOKUP(D281,'Pressure Ulcers'!$A$1:$W$352,10,FALSE) = "---","---", VLOOKUP(D281,'Pressure Ulcers'!$A$1:$W$352,10,FALSE)/100))</f>
        <v>7.6923099999999994E-2</v>
      </c>
      <c r="AD281" s="35">
        <f>IF(VLOOKUP(D281,'Pressure Ulcers'!$A$1:$W$352,12,FALSE) = "*","*",IF(VLOOKUP(D281,'Pressure Ulcers'!$A$1:$W$352,12,FALSE) = "---","---", VLOOKUP(D281,'Pressure Ulcers'!$A$1:$W$352,12,FALSE)/100))</f>
        <v>9.7142900000000004E-2</v>
      </c>
      <c r="AE281" s="35">
        <f>IF(VLOOKUP(D281,'Pressure Ulcers'!$A$1:$W$352,14,FALSE) = "*","*",IF(VLOOKUP(D281,'Pressure Ulcers'!$A$1:$W$352,14,FALSE) = "---","---", VLOOKUP(D281,'Pressure Ulcers'!$A$1:$W$352,14,FALSE)/100))</f>
        <v>0.10795450000000001</v>
      </c>
      <c r="AF281" s="35">
        <f>IF(VLOOKUP(D281,'Pressure Ulcers'!$A$1:$W$352,16,FALSE) = "*","*",IF(VLOOKUP(D281,'Pressure Ulcers'!$A$1:$W$352,16,FALSE) = "---","---", VLOOKUP(D281,'Pressure Ulcers'!$A$1:$W$352,16,FALSE)/100))</f>
        <v>0.12426040000000001</v>
      </c>
      <c r="AG281" s="35">
        <f t="shared" ref="AG281:AG312" si="159">IF(COUNTIF(AC281:AF281,"---")&gt;=1,"---",IF(COUNTIF(AC281:AF281,"*")=4,"*",AVERAGE(AC281:AF281)))</f>
        <v>0.101570225</v>
      </c>
      <c r="AH281" s="49" t="str">
        <f t="shared" si="150"/>
        <v>N</v>
      </c>
      <c r="AI281" s="35">
        <f>IF(VLOOKUP(D281,Influenza!$A$1:$W$352,10,FALSE) = "*","*",IF(VLOOKUP(D281,Influenza!$A$1:$W$352,10,FALSE) = "---","---", VLOOKUP(D281,Influenza!$A$1:$W$352,10,FALSE)/100))</f>
        <v>1</v>
      </c>
      <c r="AJ281" s="35">
        <f>IF(VLOOKUP(D281,Influenza!$A$1:$W$352,12,FALSE) = "*","*",IF(VLOOKUP(D281,Influenza!$A$1:$W$352,12,FALSE) = "---","---", VLOOKUP(D281,Influenza!$A$1:$W$352,12,FALSE)/100))</f>
        <v>1</v>
      </c>
      <c r="AK281" s="35">
        <f>IF(VLOOKUP(D281,Influenza!$A$1:$W$352,14,FALSE) = "*","*",IF(VLOOKUP(D281,Influenza!$A$1:$W$352,14,FALSE) = "---","---", VLOOKUP(D281,Influenza!$A$1:$W$352,14,FALSE)/100))</f>
        <v>1</v>
      </c>
      <c r="AL281" s="35">
        <f>IF(VLOOKUP(D281,Influenza!$A$1:$W$352,16,FALSE) = "*","*",IF(VLOOKUP(D281,Influenza!$A$1:$W$352,16,FALSE) = "---","---", VLOOKUP(D281,Influenza!$A$1:$W$352,16,FALSE)/100))</f>
        <v>1</v>
      </c>
      <c r="AM281" s="35">
        <f t="shared" ref="AM281:AM312" si="160">IF(COUNTIF(AI281:AL281,"---")&gt;=1,"---",IF(COUNTIF(AI281:AL281,"*")=4,"*",AVERAGE(AI281:AL281)))</f>
        <v>1</v>
      </c>
      <c r="AN281" s="49" t="str">
        <f t="shared" si="147"/>
        <v>Y</v>
      </c>
      <c r="AO281" s="35">
        <f>IF(VLOOKUP(D281,'hospitalizations per 1000'!$A$1:$Q$352,10,FALSE) = "*","*",IF(VLOOKUP(D281,'hospitalizations per 1000'!$A$1:$Q$352,10,FALSE) = "---","---", VLOOKUP(D281,'hospitalizations per 1000'!$A$1:$Q$352,10,FALSE)/100))</f>
        <v>2.3461880000000001E-2</v>
      </c>
      <c r="AP281" s="43" t="str">
        <f t="shared" si="151"/>
        <v>N</v>
      </c>
      <c r="AQ281" s="50" t="s">
        <v>1570</v>
      </c>
      <c r="AR281" s="50">
        <v>0.79500000000000004</v>
      </c>
      <c r="AS281" s="49" t="str">
        <f t="shared" si="153"/>
        <v>Y</v>
      </c>
      <c r="AT281" s="97">
        <f t="shared" si="154"/>
        <v>4</v>
      </c>
    </row>
    <row r="282" spans="1:46" x14ac:dyDescent="0.3">
      <c r="A282" s="19">
        <f t="shared" si="155"/>
        <v>277</v>
      </c>
      <c r="B282" s="52" t="s">
        <v>1610</v>
      </c>
      <c r="C282" s="51"/>
      <c r="D282" s="56">
        <v>315361</v>
      </c>
      <c r="E282" s="59" t="s">
        <v>1611</v>
      </c>
      <c r="F282" s="54" t="s">
        <v>1557</v>
      </c>
      <c r="G282" s="54" t="e">
        <f>IF(COUNTIF(#REF!,"SFF Candidate")&gt;=1,"Y",
IF(COUNTIF(#REF!,"SFF")&gt;=1,"Y","N"))</f>
        <v>#REF!</v>
      </c>
      <c r="H282" s="48" t="e">
        <f>IF(OR(#REF!=1,#REF!= 1,#REF!=
1,#REF!= 1,#REF!=
1,#REF!= 1,#REF!=
1,#REF!= 1,#REF!=
1,#REF!= 1,#REF!=
1,#REF!= 1),"Y","N")</f>
        <v>#REF!</v>
      </c>
      <c r="I282" s="48" t="s">
        <v>662</v>
      </c>
      <c r="J282" s="54" t="s">
        <v>1570</v>
      </c>
      <c r="K282" s="35">
        <f>IF(VLOOKUP(D282,'Physically Restrained'!$A$1:$W$352,10,FALSE) = "*","*",IF(VLOOKUP(D282,'Physically Restrained'!$A$1:$W$352,10,FALSE) = "---","---", VLOOKUP(D282,'Physically Restrained'!$A$1:$W$352,10,FALSE)/100))</f>
        <v>0</v>
      </c>
      <c r="L282" s="35">
        <f>IF(VLOOKUP(D282,'Physically Restrained'!$A$1:$W$352,12,FALSE) = "*","*",IF(VLOOKUP(D282,'Physically Restrained'!$A$1:$W$352,12,FALSE) = "---","---", VLOOKUP(D282,'Physically Restrained'!$A$1:$W$352,12,FALSE)/100))</f>
        <v>0</v>
      </c>
      <c r="M282" s="35">
        <f>IF(VLOOKUP(D282,'Physically Restrained'!$A$1:$W$352,14,FALSE) = "*","*",IF(VLOOKUP(D282,'Physically Restrained'!$A$1:$W$352,14,FALSE) = "---","---", VLOOKUP(D282,'Physically Restrained'!$A$1:$W$352,14,FALSE)/100))</f>
        <v>0</v>
      </c>
      <c r="N282" s="35">
        <f>IF(VLOOKUP(D282,'Physically Restrained'!$A$1:$W$352,16,FALSE) = "*","*",IF(VLOOKUP(D282,'Physically Restrained'!$A$1:$W$352,16,FALSE) = "---","---", VLOOKUP(D282,'Physically Restrained'!$A$1:$W$352,16,FALSE)/100))</f>
        <v>0</v>
      </c>
      <c r="O282" s="35">
        <f t="shared" si="156"/>
        <v>0</v>
      </c>
      <c r="P282" s="49" t="str">
        <f t="shared" si="143"/>
        <v>Y</v>
      </c>
      <c r="Q282" s="35">
        <f>IF(VLOOKUP(D282,'Falls with Major Injuries'!$A$1:$W$352,10,FALSE) = "*","*",IF(VLOOKUP(D282,'Falls with Major Injuries'!$A$1:$W$352,10,FALSE) = "---","---", VLOOKUP(D282,'Falls with Major Injuries'!$A$1:$W$352,10,FALSE)/100))</f>
        <v>1.9607799999999998E-2</v>
      </c>
      <c r="R282" s="35">
        <f>IF(VLOOKUP(D282,'Falls with Major Injuries'!$A$1:$W$352,12,FALSE) = "*","*",IF(VLOOKUP(D282,'Falls with Major Injuries'!$A$1:$W$352,12,FALSE) = "---","---", VLOOKUP(D282,'Falls with Major Injuries'!$A$1:$W$352,12,FALSE)/100))</f>
        <v>1.8656699999999998E-2</v>
      </c>
      <c r="S282" s="35">
        <f>IF(VLOOKUP(D282,'Falls with Major Injuries'!$A$1:$W$352,14,FALSE) = "*","*",IF(VLOOKUP(D282,'Falls with Major Injuries'!$A$1:$W$352,14,FALSE) = "---","---", VLOOKUP(D282,'Falls with Major Injuries'!$A$1:$W$352,14,FALSE)/100))</f>
        <v>1.50376E-2</v>
      </c>
      <c r="T282" s="35">
        <f>IF(VLOOKUP(D282,'Falls with Major Injuries'!$A$1:$W$352,16,FALSE) = "*","*",IF(VLOOKUP(D282,'Falls with Major Injuries'!$A$1:$W$352,16,FALSE) = "---","---", VLOOKUP(D282,'Falls with Major Injuries'!$A$1:$W$352,16,FALSE)/100))</f>
        <v>1.56863E-2</v>
      </c>
      <c r="U282" s="35">
        <f t="shared" si="157"/>
        <v>1.7247099999999998E-2</v>
      </c>
      <c r="V282" s="49" t="str">
        <f t="shared" si="144"/>
        <v>Y</v>
      </c>
      <c r="W282" s="35">
        <f>IF(VLOOKUP(D282,'Antipsychotic Meds'!$A$1:$W$352,10,FALSE) = "*","*",IF(VLOOKUP(D282,'Antipsychotic Meds'!$A$1:$W$352,10,FALSE) = "---","---", VLOOKUP(D282,'Antipsychotic Meds'!$A$1:$W$352,10,FALSE)/100))</f>
        <v>0.12264150000000001</v>
      </c>
      <c r="X282" s="35">
        <f>IF(VLOOKUP(D282,'Antipsychotic Meds'!$A$1:$W$352,12,FALSE) = "*","*",IF(VLOOKUP(D282,'Antipsychotic Meds'!$A$1:$W$352,12,FALSE) = "---","---", VLOOKUP(D282,'Antipsychotic Meds'!$A$1:$W$352,12,FALSE)/100))</f>
        <v>0.12556050000000002</v>
      </c>
      <c r="Y282" s="35">
        <f>IF(VLOOKUP(D282,'Antipsychotic Meds'!$A$1:$W$352,14,FALSE) = "*","*",IF(VLOOKUP(D282,'Antipsychotic Meds'!$A$1:$W$352,14,FALSE) = "---","---", VLOOKUP(D282,'Antipsychotic Meds'!$A$1:$W$352,14,FALSE)/100))</f>
        <v>0.12727270000000002</v>
      </c>
      <c r="Z282" s="35">
        <f>IF(VLOOKUP(D282,'Antipsychotic Meds'!$A$1:$W$352,16,FALSE) = "*","*",IF(VLOOKUP(D282,'Antipsychotic Meds'!$A$1:$W$352,16,FALSE) = "---","---", VLOOKUP(D282,'Antipsychotic Meds'!$A$1:$W$352,16,FALSE)/100))</f>
        <v>0.10798120000000001</v>
      </c>
      <c r="AA282" s="35">
        <f t="shared" si="158"/>
        <v>0.12086397500000001</v>
      </c>
      <c r="AB282" s="49" t="str">
        <f t="shared" si="145"/>
        <v>N</v>
      </c>
      <c r="AC282" s="35">
        <f>IF(VLOOKUP(D282,'Pressure Ulcers'!$A$1:$W$352,10,FALSE) = "*","*",IF(VLOOKUP(D282,'Pressure Ulcers'!$A$1:$W$352,10,FALSE) = "---","---", VLOOKUP(D282,'Pressure Ulcers'!$A$1:$W$352,10,FALSE)/100))</f>
        <v>7.6923099999999994E-2</v>
      </c>
      <c r="AD282" s="35">
        <f>IF(VLOOKUP(D282,'Pressure Ulcers'!$A$1:$W$352,12,FALSE) = "*","*",IF(VLOOKUP(D282,'Pressure Ulcers'!$A$1:$W$352,12,FALSE) = "---","---", VLOOKUP(D282,'Pressure Ulcers'!$A$1:$W$352,12,FALSE)/100))</f>
        <v>9.7142900000000004E-2</v>
      </c>
      <c r="AE282" s="35">
        <f>IF(VLOOKUP(D282,'Pressure Ulcers'!$A$1:$W$352,14,FALSE) = "*","*",IF(VLOOKUP(D282,'Pressure Ulcers'!$A$1:$W$352,14,FALSE) = "---","---", VLOOKUP(D282,'Pressure Ulcers'!$A$1:$W$352,14,FALSE)/100))</f>
        <v>0.10795450000000001</v>
      </c>
      <c r="AF282" s="35">
        <f>IF(VLOOKUP(D282,'Pressure Ulcers'!$A$1:$W$352,16,FALSE) = "*","*",IF(VLOOKUP(D282,'Pressure Ulcers'!$A$1:$W$352,16,FALSE) = "---","---", VLOOKUP(D282,'Pressure Ulcers'!$A$1:$W$352,16,FALSE)/100))</f>
        <v>0.12426040000000001</v>
      </c>
      <c r="AG282" s="35">
        <f t="shared" si="159"/>
        <v>0.101570225</v>
      </c>
      <c r="AH282" s="49" t="str">
        <f t="shared" si="150"/>
        <v>N</v>
      </c>
      <c r="AI282" s="35">
        <f>IF(VLOOKUP(D282,Influenza!$A$1:$W$352,10,FALSE) = "*","*",IF(VLOOKUP(D282,Influenza!$A$1:$W$352,10,FALSE) = "---","---", VLOOKUP(D282,Influenza!$A$1:$W$352,10,FALSE)/100))</f>
        <v>1</v>
      </c>
      <c r="AJ282" s="35">
        <f>IF(VLOOKUP(D282,Influenza!$A$1:$W$352,12,FALSE) = "*","*",IF(VLOOKUP(D282,Influenza!$A$1:$W$352,12,FALSE) = "---","---", VLOOKUP(D282,Influenza!$A$1:$W$352,12,FALSE)/100))</f>
        <v>1</v>
      </c>
      <c r="AK282" s="35">
        <f>IF(VLOOKUP(D282,Influenza!$A$1:$W$352,14,FALSE) = "*","*",IF(VLOOKUP(D282,Influenza!$A$1:$W$352,14,FALSE) = "---","---", VLOOKUP(D282,Influenza!$A$1:$W$352,14,FALSE)/100))</f>
        <v>1</v>
      </c>
      <c r="AL282" s="35">
        <f>IF(VLOOKUP(D282,Influenza!$A$1:$W$352,16,FALSE) = "*","*",IF(VLOOKUP(D282,Influenza!$A$1:$W$352,16,FALSE) = "---","---", VLOOKUP(D282,Influenza!$A$1:$W$352,16,FALSE)/100))</f>
        <v>1</v>
      </c>
      <c r="AM282" s="35">
        <f t="shared" si="160"/>
        <v>1</v>
      </c>
      <c r="AN282" s="49" t="str">
        <f t="shared" si="147"/>
        <v>Y</v>
      </c>
      <c r="AO282" s="35">
        <f>IF(VLOOKUP(D282,'hospitalizations per 1000'!$A$1:$Q$352,10,FALSE) = "*","*",IF(VLOOKUP(D282,'hospitalizations per 1000'!$A$1:$Q$352,10,FALSE) = "---","---", VLOOKUP(D282,'hospitalizations per 1000'!$A$1:$Q$352,10,FALSE)/100))</f>
        <v>2.3461880000000001E-2</v>
      </c>
      <c r="AP282" s="43" t="str">
        <f t="shared" si="151"/>
        <v>N</v>
      </c>
      <c r="AQ282" s="50" t="s">
        <v>1570</v>
      </c>
      <c r="AR282" s="50">
        <v>0.79500000000000004</v>
      </c>
      <c r="AS282" s="49" t="str">
        <f t="shared" si="153"/>
        <v>Y</v>
      </c>
      <c r="AT282" s="97">
        <f t="shared" si="154"/>
        <v>4</v>
      </c>
    </row>
    <row r="283" spans="1:46" x14ac:dyDescent="0.3">
      <c r="A283" s="19">
        <f t="shared" si="155"/>
        <v>278</v>
      </c>
      <c r="B283" s="52" t="s">
        <v>528</v>
      </c>
      <c r="C283" s="51"/>
      <c r="D283" s="56">
        <v>315244</v>
      </c>
      <c r="E283" s="59" t="s">
        <v>148</v>
      </c>
      <c r="F283" s="54" t="s">
        <v>1557</v>
      </c>
      <c r="G283" s="54" t="e">
        <f>IF(COUNTIF(#REF!,"SFF Candidate")&gt;=1,"Y",
IF(COUNTIF(#REF!,"SFF")&gt;=1,"Y","N"))</f>
        <v>#REF!</v>
      </c>
      <c r="H283" s="48" t="e">
        <f>IF(OR(#REF!=1,#REF!= 1,#REF!=
1,#REF!= 1,#REF!=
1,#REF!= 1,#REF!=
1,#REF!= 1,#REF!=
1,#REF!= 1,#REF!=
1,#REF!= 1),"Y","N")</f>
        <v>#REF!</v>
      </c>
      <c r="I283" s="48" t="s">
        <v>662</v>
      </c>
      <c r="J283" s="54" t="s">
        <v>1570</v>
      </c>
      <c r="K283" s="35">
        <f>IF(VLOOKUP(D283,'Physically Restrained'!$A$1:$W$352,10,FALSE) = "*","*",IF(VLOOKUP(D283,'Physically Restrained'!$A$1:$W$352,10,FALSE) = "---","---", VLOOKUP(D283,'Physically Restrained'!$A$1:$W$352,10,FALSE)/100))</f>
        <v>0</v>
      </c>
      <c r="L283" s="35">
        <f>IF(VLOOKUP(D283,'Physically Restrained'!$A$1:$W$352,12,FALSE) = "*","*",IF(VLOOKUP(D283,'Physically Restrained'!$A$1:$W$352,12,FALSE) = "---","---", VLOOKUP(D283,'Physically Restrained'!$A$1:$W$352,12,FALSE)/100))</f>
        <v>0</v>
      </c>
      <c r="M283" s="35">
        <f>IF(VLOOKUP(D283,'Physically Restrained'!$A$1:$W$352,14,FALSE) = "*","*",IF(VLOOKUP(D283,'Physically Restrained'!$A$1:$W$352,14,FALSE) = "---","---", VLOOKUP(D283,'Physically Restrained'!$A$1:$W$352,14,FALSE)/100))</f>
        <v>0</v>
      </c>
      <c r="N283" s="35">
        <f>IF(VLOOKUP(D283,'Physically Restrained'!$A$1:$W$352,16,FALSE) = "*","*",IF(VLOOKUP(D283,'Physically Restrained'!$A$1:$W$352,16,FALSE) = "---","---", VLOOKUP(D283,'Physically Restrained'!$A$1:$W$352,16,FALSE)/100))</f>
        <v>0</v>
      </c>
      <c r="O283" s="35">
        <f t="shared" si="156"/>
        <v>0</v>
      </c>
      <c r="P283" s="49" t="str">
        <f t="shared" si="143"/>
        <v>Y</v>
      </c>
      <c r="Q283" s="35">
        <f>IF(VLOOKUP(D283,'Falls with Major Injuries'!$A$1:$W$352,10,FALSE) = "*","*",IF(VLOOKUP(D283,'Falls with Major Injuries'!$A$1:$W$352,10,FALSE) = "---","---", VLOOKUP(D283,'Falls with Major Injuries'!$A$1:$W$352,10,FALSE)/100))</f>
        <v>0.05</v>
      </c>
      <c r="R283" s="35">
        <f>IF(VLOOKUP(D283,'Falls with Major Injuries'!$A$1:$W$352,12,FALSE) = "*","*",IF(VLOOKUP(D283,'Falls with Major Injuries'!$A$1:$W$352,12,FALSE) = "---","---", VLOOKUP(D283,'Falls with Major Injuries'!$A$1:$W$352,12,FALSE)/100))</f>
        <v>3.8095200000000003E-2</v>
      </c>
      <c r="S283" s="35">
        <f>IF(VLOOKUP(D283,'Falls with Major Injuries'!$A$1:$W$352,14,FALSE) = "*","*",IF(VLOOKUP(D283,'Falls with Major Injuries'!$A$1:$W$352,14,FALSE) = "---","---", VLOOKUP(D283,'Falls with Major Injuries'!$A$1:$W$352,14,FALSE)/100))</f>
        <v>5.1546399999999999E-2</v>
      </c>
      <c r="T283" s="35">
        <f>IF(VLOOKUP(D283,'Falls with Major Injuries'!$A$1:$W$352,16,FALSE) = "*","*",IF(VLOOKUP(D283,'Falls with Major Injuries'!$A$1:$W$352,16,FALSE) = "---","---", VLOOKUP(D283,'Falls with Major Injuries'!$A$1:$W$352,16,FALSE)/100))</f>
        <v>2.8846199999999999E-2</v>
      </c>
      <c r="U283" s="35">
        <f t="shared" si="157"/>
        <v>4.2121949999999998E-2</v>
      </c>
      <c r="V283" s="49" t="str">
        <f t="shared" si="144"/>
        <v>N</v>
      </c>
      <c r="W283" s="35">
        <f>IF(VLOOKUP(D283,'Antipsychotic Meds'!$A$1:$W$352,10,FALSE) = "*","*",IF(VLOOKUP(D283,'Antipsychotic Meds'!$A$1:$W$352,10,FALSE) = "---","---", VLOOKUP(D283,'Antipsychotic Meds'!$A$1:$W$352,10,FALSE)/100))</f>
        <v>5.4054100000000001E-2</v>
      </c>
      <c r="X283" s="35">
        <f>IF(VLOOKUP(D283,'Antipsychotic Meds'!$A$1:$W$352,12,FALSE) = "*","*",IF(VLOOKUP(D283,'Antipsychotic Meds'!$A$1:$W$352,12,FALSE) = "---","---", VLOOKUP(D283,'Antipsychotic Meds'!$A$1:$W$352,12,FALSE)/100))</f>
        <v>7.7922099999999994E-2</v>
      </c>
      <c r="Y283" s="35">
        <f>IF(VLOOKUP(D283,'Antipsychotic Meds'!$A$1:$W$352,14,FALSE) = "*","*",IF(VLOOKUP(D283,'Antipsychotic Meds'!$A$1:$W$352,14,FALSE) = "---","---", VLOOKUP(D283,'Antipsychotic Meds'!$A$1:$W$352,14,FALSE)/100))</f>
        <v>1.4492799999999998E-2</v>
      </c>
      <c r="Z283" s="35">
        <f>IF(VLOOKUP(D283,'Antipsychotic Meds'!$A$1:$W$352,16,FALSE) = "*","*",IF(VLOOKUP(D283,'Antipsychotic Meds'!$A$1:$W$352,16,FALSE) = "---","---", VLOOKUP(D283,'Antipsychotic Meds'!$A$1:$W$352,16,FALSE)/100))</f>
        <v>1.3513500000000001E-2</v>
      </c>
      <c r="AA283" s="35">
        <f t="shared" si="158"/>
        <v>3.9995625E-2</v>
      </c>
      <c r="AB283" s="49" t="str">
        <f t="shared" si="145"/>
        <v>Y</v>
      </c>
      <c r="AC283" s="35">
        <f>IF(VLOOKUP(D283,'Pressure Ulcers'!$A$1:$W$352,10,FALSE) = "*","*",IF(VLOOKUP(D283,'Pressure Ulcers'!$A$1:$W$352,10,FALSE) = "---","---", VLOOKUP(D283,'Pressure Ulcers'!$A$1:$W$352,10,FALSE)/100))</f>
        <v>9.5890400000000001E-2</v>
      </c>
      <c r="AD283" s="35">
        <f>IF(VLOOKUP(D283,'Pressure Ulcers'!$A$1:$W$352,12,FALSE) = "*","*",IF(VLOOKUP(D283,'Pressure Ulcers'!$A$1:$W$352,12,FALSE) = "---","---", VLOOKUP(D283,'Pressure Ulcers'!$A$1:$W$352,12,FALSE)/100))</f>
        <v>8.1081100000000003E-2</v>
      </c>
      <c r="AE283" s="35">
        <f>IF(VLOOKUP(D283,'Pressure Ulcers'!$A$1:$W$352,14,FALSE) = "*","*",IF(VLOOKUP(D283,'Pressure Ulcers'!$A$1:$W$352,14,FALSE) = "---","---", VLOOKUP(D283,'Pressure Ulcers'!$A$1:$W$352,14,FALSE)/100))</f>
        <v>3.3333300000000003E-2</v>
      </c>
      <c r="AF283" s="35">
        <f>IF(VLOOKUP(D283,'Pressure Ulcers'!$A$1:$W$352,16,FALSE) = "*","*",IF(VLOOKUP(D283,'Pressure Ulcers'!$A$1:$W$352,16,FALSE) = "---","---", VLOOKUP(D283,'Pressure Ulcers'!$A$1:$W$352,16,FALSE)/100))</f>
        <v>6.9444400000000003E-2</v>
      </c>
      <c r="AG283" s="35">
        <f t="shared" si="159"/>
        <v>6.9937300000000008E-2</v>
      </c>
      <c r="AH283" s="49" t="str">
        <f t="shared" si="150"/>
        <v>Y</v>
      </c>
      <c r="AI283" s="35">
        <f>IF(VLOOKUP(D283,Influenza!$A$1:$W$352,10,FALSE) = "*","*",IF(VLOOKUP(D283,Influenza!$A$1:$W$352,10,FALSE) = "---","---", VLOOKUP(D283,Influenza!$A$1:$W$352,10,FALSE)/100))</f>
        <v>1</v>
      </c>
      <c r="AJ283" s="35">
        <f>IF(VLOOKUP(D283,Influenza!$A$1:$W$352,12,FALSE) = "*","*",IF(VLOOKUP(D283,Influenza!$A$1:$W$352,12,FALSE) = "---","---", VLOOKUP(D283,Influenza!$A$1:$W$352,12,FALSE)/100))</f>
        <v>1</v>
      </c>
      <c r="AK283" s="35">
        <f>IF(VLOOKUP(D283,Influenza!$A$1:$W$352,14,FALSE) = "*","*",IF(VLOOKUP(D283,Influenza!$A$1:$W$352,14,FALSE) = "---","---", VLOOKUP(D283,Influenza!$A$1:$W$352,14,FALSE)/100))</f>
        <v>0.98198198000000003</v>
      </c>
      <c r="AL283" s="35">
        <f>IF(VLOOKUP(D283,Influenza!$A$1:$W$352,16,FALSE) = "*","*",IF(VLOOKUP(D283,Influenza!$A$1:$W$352,16,FALSE) = "---","---", VLOOKUP(D283,Influenza!$A$1:$W$352,16,FALSE)/100))</f>
        <v>0.98198198000000003</v>
      </c>
      <c r="AM283" s="35">
        <f t="shared" si="160"/>
        <v>0.99099099000000002</v>
      </c>
      <c r="AN283" s="49" t="str">
        <f t="shared" si="147"/>
        <v>Y</v>
      </c>
      <c r="AO283" s="35">
        <f>IF(VLOOKUP(D283,'hospitalizations per 1000'!$A$1:$Q$352,10,FALSE) = "*","*",IF(VLOOKUP(D283,'hospitalizations per 1000'!$A$1:$Q$352,10,FALSE) = "---","---", VLOOKUP(D283,'hospitalizations per 1000'!$A$1:$Q$352,10,FALSE)/100))</f>
        <v>1.615925E-2</v>
      </c>
      <c r="AP283" s="43" t="str">
        <f t="shared" si="151"/>
        <v>N</v>
      </c>
      <c r="AQ283" s="50" t="s">
        <v>1570</v>
      </c>
      <c r="AR283" s="50">
        <v>1</v>
      </c>
      <c r="AS283" s="49" t="str">
        <f t="shared" si="153"/>
        <v>Y</v>
      </c>
      <c r="AT283" s="97">
        <f t="shared" si="154"/>
        <v>5</v>
      </c>
    </row>
    <row r="284" spans="1:46" x14ac:dyDescent="0.3">
      <c r="A284" s="19">
        <f t="shared" si="155"/>
        <v>279</v>
      </c>
      <c r="B284" s="52" t="s">
        <v>1612</v>
      </c>
      <c r="C284" s="51"/>
      <c r="D284" s="56">
        <v>315244</v>
      </c>
      <c r="E284" s="59" t="s">
        <v>1613</v>
      </c>
      <c r="F284" s="54" t="s">
        <v>1557</v>
      </c>
      <c r="G284" s="54" t="e">
        <f>IF(COUNTIF(#REF!,"SFF Candidate")&gt;=1,"Y",
IF(COUNTIF(#REF!,"SFF")&gt;=1,"Y","N"))</f>
        <v>#REF!</v>
      </c>
      <c r="H284" s="48" t="e">
        <f>IF(OR(#REF!=1,#REF!= 1,#REF!=
1,#REF!= 1,#REF!=
1,#REF!= 1,#REF!=
1,#REF!= 1,#REF!=
1,#REF!= 1,#REF!=
1,#REF!= 1),"Y","N")</f>
        <v>#REF!</v>
      </c>
      <c r="I284" s="48" t="s">
        <v>662</v>
      </c>
      <c r="J284" s="54" t="s">
        <v>1570</v>
      </c>
      <c r="K284" s="35">
        <f>IF(VLOOKUP(D284,'Physically Restrained'!$A$1:$W$352,10,FALSE) = "*","*",IF(VLOOKUP(D284,'Physically Restrained'!$A$1:$W$352,10,FALSE) = "---","---", VLOOKUP(D284,'Physically Restrained'!$A$1:$W$352,10,FALSE)/100))</f>
        <v>0</v>
      </c>
      <c r="L284" s="35">
        <f>IF(VLOOKUP(D284,'Physically Restrained'!$A$1:$W$352,12,FALSE) = "*","*",IF(VLOOKUP(D284,'Physically Restrained'!$A$1:$W$352,12,FALSE) = "---","---", VLOOKUP(D284,'Physically Restrained'!$A$1:$W$352,12,FALSE)/100))</f>
        <v>0</v>
      </c>
      <c r="M284" s="35">
        <f>IF(VLOOKUP(D284,'Physically Restrained'!$A$1:$W$352,14,FALSE) = "*","*",IF(VLOOKUP(D284,'Physically Restrained'!$A$1:$W$352,14,FALSE) = "---","---", VLOOKUP(D284,'Physically Restrained'!$A$1:$W$352,14,FALSE)/100))</f>
        <v>0</v>
      </c>
      <c r="N284" s="35">
        <f>IF(VLOOKUP(D284,'Physically Restrained'!$A$1:$W$352,16,FALSE) = "*","*",IF(VLOOKUP(D284,'Physically Restrained'!$A$1:$W$352,16,FALSE) = "---","---", VLOOKUP(D284,'Physically Restrained'!$A$1:$W$352,16,FALSE)/100))</f>
        <v>0</v>
      </c>
      <c r="O284" s="35">
        <f t="shared" si="156"/>
        <v>0</v>
      </c>
      <c r="P284" s="49" t="str">
        <f t="shared" si="143"/>
        <v>Y</v>
      </c>
      <c r="Q284" s="35">
        <f>IF(VLOOKUP(D284,'Falls with Major Injuries'!$A$1:$W$352,10,FALSE) = "*","*",IF(VLOOKUP(D284,'Falls with Major Injuries'!$A$1:$W$352,10,FALSE) = "---","---", VLOOKUP(D284,'Falls with Major Injuries'!$A$1:$W$352,10,FALSE)/100))</f>
        <v>0.05</v>
      </c>
      <c r="R284" s="35">
        <f>IF(VLOOKUP(D284,'Falls with Major Injuries'!$A$1:$W$352,12,FALSE) = "*","*",IF(VLOOKUP(D284,'Falls with Major Injuries'!$A$1:$W$352,12,FALSE) = "---","---", VLOOKUP(D284,'Falls with Major Injuries'!$A$1:$W$352,12,FALSE)/100))</f>
        <v>3.8095200000000003E-2</v>
      </c>
      <c r="S284" s="35">
        <f>IF(VLOOKUP(D284,'Falls with Major Injuries'!$A$1:$W$352,14,FALSE) = "*","*",IF(VLOOKUP(D284,'Falls with Major Injuries'!$A$1:$W$352,14,FALSE) = "---","---", VLOOKUP(D284,'Falls with Major Injuries'!$A$1:$W$352,14,FALSE)/100))</f>
        <v>5.1546399999999999E-2</v>
      </c>
      <c r="T284" s="35">
        <f>IF(VLOOKUP(D284,'Falls with Major Injuries'!$A$1:$W$352,16,FALSE) = "*","*",IF(VLOOKUP(D284,'Falls with Major Injuries'!$A$1:$W$352,16,FALSE) = "---","---", VLOOKUP(D284,'Falls with Major Injuries'!$A$1:$W$352,16,FALSE)/100))</f>
        <v>2.8846199999999999E-2</v>
      </c>
      <c r="U284" s="35">
        <f t="shared" si="157"/>
        <v>4.2121949999999998E-2</v>
      </c>
      <c r="V284" s="49" t="str">
        <f t="shared" si="144"/>
        <v>N</v>
      </c>
      <c r="W284" s="35">
        <f>IF(VLOOKUP(D284,'Antipsychotic Meds'!$A$1:$W$352,10,FALSE) = "*","*",IF(VLOOKUP(D284,'Antipsychotic Meds'!$A$1:$W$352,10,FALSE) = "---","---", VLOOKUP(D284,'Antipsychotic Meds'!$A$1:$W$352,10,FALSE)/100))</f>
        <v>5.4054100000000001E-2</v>
      </c>
      <c r="X284" s="35">
        <f>IF(VLOOKUP(D284,'Antipsychotic Meds'!$A$1:$W$352,12,FALSE) = "*","*",IF(VLOOKUP(D284,'Antipsychotic Meds'!$A$1:$W$352,12,FALSE) = "---","---", VLOOKUP(D284,'Antipsychotic Meds'!$A$1:$W$352,12,FALSE)/100))</f>
        <v>7.7922099999999994E-2</v>
      </c>
      <c r="Y284" s="35">
        <f>IF(VLOOKUP(D284,'Antipsychotic Meds'!$A$1:$W$352,14,FALSE) = "*","*",IF(VLOOKUP(D284,'Antipsychotic Meds'!$A$1:$W$352,14,FALSE) = "---","---", VLOOKUP(D284,'Antipsychotic Meds'!$A$1:$W$352,14,FALSE)/100))</f>
        <v>1.4492799999999998E-2</v>
      </c>
      <c r="Z284" s="35">
        <f>IF(VLOOKUP(D284,'Antipsychotic Meds'!$A$1:$W$352,16,FALSE) = "*","*",IF(VLOOKUP(D284,'Antipsychotic Meds'!$A$1:$W$352,16,FALSE) = "---","---", VLOOKUP(D284,'Antipsychotic Meds'!$A$1:$W$352,16,FALSE)/100))</f>
        <v>1.3513500000000001E-2</v>
      </c>
      <c r="AA284" s="35">
        <f t="shared" si="158"/>
        <v>3.9995625E-2</v>
      </c>
      <c r="AB284" s="49" t="str">
        <f t="shared" si="145"/>
        <v>Y</v>
      </c>
      <c r="AC284" s="35">
        <f>IF(VLOOKUP(D284,'Pressure Ulcers'!$A$1:$W$352,10,FALSE) = "*","*",IF(VLOOKUP(D284,'Pressure Ulcers'!$A$1:$W$352,10,FALSE) = "---","---", VLOOKUP(D284,'Pressure Ulcers'!$A$1:$W$352,10,FALSE)/100))</f>
        <v>9.5890400000000001E-2</v>
      </c>
      <c r="AD284" s="35">
        <f>IF(VLOOKUP(D284,'Pressure Ulcers'!$A$1:$W$352,12,FALSE) = "*","*",IF(VLOOKUP(D284,'Pressure Ulcers'!$A$1:$W$352,12,FALSE) = "---","---", VLOOKUP(D284,'Pressure Ulcers'!$A$1:$W$352,12,FALSE)/100))</f>
        <v>8.1081100000000003E-2</v>
      </c>
      <c r="AE284" s="35">
        <f>IF(VLOOKUP(D284,'Pressure Ulcers'!$A$1:$W$352,14,FALSE) = "*","*",IF(VLOOKUP(D284,'Pressure Ulcers'!$A$1:$W$352,14,FALSE) = "---","---", VLOOKUP(D284,'Pressure Ulcers'!$A$1:$W$352,14,FALSE)/100))</f>
        <v>3.3333300000000003E-2</v>
      </c>
      <c r="AF284" s="35">
        <f>IF(VLOOKUP(D284,'Pressure Ulcers'!$A$1:$W$352,16,FALSE) = "*","*",IF(VLOOKUP(D284,'Pressure Ulcers'!$A$1:$W$352,16,FALSE) = "---","---", VLOOKUP(D284,'Pressure Ulcers'!$A$1:$W$352,16,FALSE)/100))</f>
        <v>6.9444400000000003E-2</v>
      </c>
      <c r="AG284" s="35">
        <f t="shared" si="159"/>
        <v>6.9937300000000008E-2</v>
      </c>
      <c r="AH284" s="49" t="str">
        <f t="shared" si="150"/>
        <v>Y</v>
      </c>
      <c r="AI284" s="35">
        <f>IF(VLOOKUP(D284,Influenza!$A$1:$W$352,10,FALSE) = "*","*",IF(VLOOKUP(D284,Influenza!$A$1:$W$352,10,FALSE) = "---","---", VLOOKUP(D284,Influenza!$A$1:$W$352,10,FALSE)/100))</f>
        <v>1</v>
      </c>
      <c r="AJ284" s="35">
        <f>IF(VLOOKUP(D284,Influenza!$A$1:$W$352,12,FALSE) = "*","*",IF(VLOOKUP(D284,Influenza!$A$1:$W$352,12,FALSE) = "---","---", VLOOKUP(D284,Influenza!$A$1:$W$352,12,FALSE)/100))</f>
        <v>1</v>
      </c>
      <c r="AK284" s="35">
        <f>IF(VLOOKUP(D284,Influenza!$A$1:$W$352,14,FALSE) = "*","*",IF(VLOOKUP(D284,Influenza!$A$1:$W$352,14,FALSE) = "---","---", VLOOKUP(D284,Influenza!$A$1:$W$352,14,FALSE)/100))</f>
        <v>0.98198198000000003</v>
      </c>
      <c r="AL284" s="35">
        <f>IF(VLOOKUP(D284,Influenza!$A$1:$W$352,16,FALSE) = "*","*",IF(VLOOKUP(D284,Influenza!$A$1:$W$352,16,FALSE) = "---","---", VLOOKUP(D284,Influenza!$A$1:$W$352,16,FALSE)/100))</f>
        <v>0.98198198000000003</v>
      </c>
      <c r="AM284" s="35">
        <f t="shared" si="160"/>
        <v>0.99099099000000002</v>
      </c>
      <c r="AN284" s="49" t="str">
        <f t="shared" si="147"/>
        <v>Y</v>
      </c>
      <c r="AO284" s="35">
        <f>IF(VLOOKUP(D284,'hospitalizations per 1000'!$A$1:$Q$352,10,FALSE) = "*","*",IF(VLOOKUP(D284,'hospitalizations per 1000'!$A$1:$Q$352,10,FALSE) = "---","---", VLOOKUP(D284,'hospitalizations per 1000'!$A$1:$Q$352,10,FALSE)/100))</f>
        <v>1.615925E-2</v>
      </c>
      <c r="AP284" s="43" t="str">
        <f t="shared" si="151"/>
        <v>N</v>
      </c>
      <c r="AQ284" s="50" t="s">
        <v>1570</v>
      </c>
      <c r="AR284" s="50">
        <v>1</v>
      </c>
      <c r="AS284" s="49" t="str">
        <f t="shared" si="153"/>
        <v>Y</v>
      </c>
      <c r="AT284" s="97">
        <f t="shared" si="154"/>
        <v>5</v>
      </c>
    </row>
    <row r="285" spans="1:46" ht="43.2" x14ac:dyDescent="0.3">
      <c r="A285" s="19">
        <f t="shared" si="155"/>
        <v>280</v>
      </c>
      <c r="B285" s="52" t="s">
        <v>1666</v>
      </c>
      <c r="C285" s="52" t="s">
        <v>390</v>
      </c>
      <c r="D285" s="56">
        <v>315396</v>
      </c>
      <c r="E285" s="72" t="s">
        <v>1667</v>
      </c>
      <c r="F285" s="54" t="s">
        <v>1557</v>
      </c>
      <c r="G285" s="54" t="e">
        <f>IF(COUNTIF(#REF!,"SFF Candidate")&gt;=1,"Y",
IF(COUNTIF(#REF!,"SFF")&gt;=1,"Y","N"))</f>
        <v>#REF!</v>
      </c>
      <c r="H285" s="48" t="e">
        <f>IF(OR(#REF!=1,#REF!= 1,#REF!=
1,#REF!= 1,#REF!=
1,#REF!= 1,#REF!=
1,#REF!= 1,#REF!=
1,#REF!= 1,#REF!=
1,#REF!= 1),"Y","N")</f>
        <v>#REF!</v>
      </c>
      <c r="I285" s="48" t="s">
        <v>662</v>
      </c>
      <c r="J285" s="54" t="s">
        <v>1570</v>
      </c>
      <c r="K285" s="35">
        <f>IF(VLOOKUP(D285,'Physically Restrained'!$A$1:$W$352,10,FALSE) = "*","*",IF(VLOOKUP(D285,'Physically Restrained'!$A$1:$W$352,10,FALSE) = "---","---", VLOOKUP(D285,'Physically Restrained'!$A$1:$W$352,10,FALSE)/100))</f>
        <v>0</v>
      </c>
      <c r="L285" s="35">
        <f>IF(VLOOKUP(D285,'Physically Restrained'!$A$1:$W$352,12,FALSE) = "*","*",IF(VLOOKUP(D285,'Physically Restrained'!$A$1:$W$352,12,FALSE) = "---","---", VLOOKUP(D285,'Physically Restrained'!$A$1:$W$352,12,FALSE)/100))</f>
        <v>8.3333000000000001E-3</v>
      </c>
      <c r="M285" s="35">
        <f>IF(VLOOKUP(D285,'Physically Restrained'!$A$1:$W$352,14,FALSE) = "*","*",IF(VLOOKUP(D285,'Physically Restrained'!$A$1:$W$352,14,FALSE) = "---","---", VLOOKUP(D285,'Physically Restrained'!$A$1:$W$352,14,FALSE)/100))</f>
        <v>0</v>
      </c>
      <c r="N285" s="35">
        <f>IF(VLOOKUP(D285,'Physically Restrained'!$A$1:$W$352,16,FALSE) = "*","*",IF(VLOOKUP(D285,'Physically Restrained'!$A$1:$W$352,16,FALSE) = "---","---", VLOOKUP(D285,'Physically Restrained'!$A$1:$W$352,16,FALSE)/100))</f>
        <v>8.3333000000000001E-3</v>
      </c>
      <c r="O285" s="35">
        <f t="shared" si="156"/>
        <v>4.16665E-3</v>
      </c>
      <c r="P285" s="49" t="str">
        <f t="shared" si="143"/>
        <v>N</v>
      </c>
      <c r="Q285" s="35">
        <f>IF(VLOOKUP(D285,'Falls with Major Injuries'!$A$1:$W$352,10,FALSE) = "*","*",IF(VLOOKUP(D285,'Falls with Major Injuries'!$A$1:$W$352,10,FALSE) = "---","---", VLOOKUP(D285,'Falls with Major Injuries'!$A$1:$W$352,10,FALSE)/100))</f>
        <v>4.1322299999999999E-2</v>
      </c>
      <c r="R285" s="35">
        <f>IF(VLOOKUP(D285,'Falls with Major Injuries'!$A$1:$W$352,12,FALSE) = "*","*",IF(VLOOKUP(D285,'Falls with Major Injuries'!$A$1:$W$352,12,FALSE) = "---","---", VLOOKUP(D285,'Falls with Major Injuries'!$A$1:$W$352,12,FALSE)/100))</f>
        <v>4.1666700000000001E-2</v>
      </c>
      <c r="S285" s="35">
        <f>IF(VLOOKUP(D285,'Falls with Major Injuries'!$A$1:$W$352,14,FALSE) = "*","*",IF(VLOOKUP(D285,'Falls with Major Injuries'!$A$1:$W$352,14,FALSE) = "---","---", VLOOKUP(D285,'Falls with Major Injuries'!$A$1:$W$352,14,FALSE)/100))</f>
        <v>3.3057900000000001E-2</v>
      </c>
      <c r="T285" s="35">
        <f>IF(VLOOKUP(D285,'Falls with Major Injuries'!$A$1:$W$352,16,FALSE) = "*","*",IF(VLOOKUP(D285,'Falls with Major Injuries'!$A$1:$W$352,16,FALSE) = "---","---", VLOOKUP(D285,'Falls with Major Injuries'!$A$1:$W$352,16,FALSE)/100))</f>
        <v>4.1666700000000001E-2</v>
      </c>
      <c r="U285" s="35">
        <f t="shared" si="157"/>
        <v>3.9428400000000002E-2</v>
      </c>
      <c r="V285" s="49" t="str">
        <f t="shared" si="144"/>
        <v>N</v>
      </c>
      <c r="W285" s="35">
        <f>IF(VLOOKUP(D285,'Antipsychotic Meds'!$A$1:$W$352,10,FALSE) = "*","*",IF(VLOOKUP(D285,'Antipsychotic Meds'!$A$1:$W$352,10,FALSE) = "---","---", VLOOKUP(D285,'Antipsychotic Meds'!$A$1:$W$352,10,FALSE)/100))</f>
        <v>0.13888890000000001</v>
      </c>
      <c r="X285" s="35">
        <f>IF(VLOOKUP(D285,'Antipsychotic Meds'!$A$1:$W$352,12,FALSE) = "*","*",IF(VLOOKUP(D285,'Antipsychotic Meds'!$A$1:$W$352,12,FALSE) = "---","---", VLOOKUP(D285,'Antipsychotic Meds'!$A$1:$W$352,12,FALSE)/100))</f>
        <v>0.1401869</v>
      </c>
      <c r="Y285" s="35">
        <f>IF(VLOOKUP(D285,'Antipsychotic Meds'!$A$1:$W$352,14,FALSE) = "*","*",IF(VLOOKUP(D285,'Antipsychotic Meds'!$A$1:$W$352,14,FALSE) = "---","---", VLOOKUP(D285,'Antipsychotic Meds'!$A$1:$W$352,14,FALSE)/100))</f>
        <v>0.13888890000000001</v>
      </c>
      <c r="Z285" s="35">
        <f>IF(VLOOKUP(D285,'Antipsychotic Meds'!$A$1:$W$352,16,FALSE) = "*","*",IF(VLOOKUP(D285,'Antipsychotic Meds'!$A$1:$W$352,16,FALSE) = "---","---", VLOOKUP(D285,'Antipsychotic Meds'!$A$1:$W$352,16,FALSE)/100))</f>
        <v>0.16822429999999999</v>
      </c>
      <c r="AA285" s="35">
        <f t="shared" si="158"/>
        <v>0.14654724999999999</v>
      </c>
      <c r="AB285" s="49" t="str">
        <f t="shared" si="145"/>
        <v>N</v>
      </c>
      <c r="AC285" s="35">
        <f>IF(VLOOKUP(D285,'Pressure Ulcers'!$A$1:$W$352,10,FALSE) = "*","*",IF(VLOOKUP(D285,'Pressure Ulcers'!$A$1:$W$352,10,FALSE) = "---","---", VLOOKUP(D285,'Pressure Ulcers'!$A$1:$W$352,10,FALSE)/100))</f>
        <v>2.0408200000000001E-2</v>
      </c>
      <c r="AD285" s="35">
        <f>IF(VLOOKUP(D285,'Pressure Ulcers'!$A$1:$W$352,12,FALSE) = "*","*",IF(VLOOKUP(D285,'Pressure Ulcers'!$A$1:$W$352,12,FALSE) = "---","---", VLOOKUP(D285,'Pressure Ulcers'!$A$1:$W$352,12,FALSE)/100))</f>
        <v>5.9405900000000005E-2</v>
      </c>
      <c r="AE285" s="35">
        <f>IF(VLOOKUP(D285,'Pressure Ulcers'!$A$1:$W$352,14,FALSE) = "*","*",IF(VLOOKUP(D285,'Pressure Ulcers'!$A$1:$W$352,14,FALSE) = "---","---", VLOOKUP(D285,'Pressure Ulcers'!$A$1:$W$352,14,FALSE)/100))</f>
        <v>3.0612199999999999E-2</v>
      </c>
      <c r="AF285" s="35">
        <f>IF(VLOOKUP(D285,'Pressure Ulcers'!$A$1:$W$352,16,FALSE) = "*","*",IF(VLOOKUP(D285,'Pressure Ulcers'!$A$1:$W$352,16,FALSE) = "---","---", VLOOKUP(D285,'Pressure Ulcers'!$A$1:$W$352,16,FALSE)/100))</f>
        <v>6.1224499999999994E-2</v>
      </c>
      <c r="AG285" s="35">
        <f t="shared" si="159"/>
        <v>4.2912699999999998E-2</v>
      </c>
      <c r="AH285" s="49" t="str">
        <f t="shared" si="150"/>
        <v>Y</v>
      </c>
      <c r="AI285" s="35">
        <f>IF(VLOOKUP(D285,Influenza!$A$1:$W$352,10,FALSE) = "*","*",IF(VLOOKUP(D285,Influenza!$A$1:$W$352,10,FALSE) = "---","---", VLOOKUP(D285,Influenza!$A$1:$W$352,10,FALSE)/100))</f>
        <v>0.97315436000000011</v>
      </c>
      <c r="AJ285" s="35">
        <f>IF(VLOOKUP(D285,Influenza!$A$1:$W$352,12,FALSE) = "*","*",IF(VLOOKUP(D285,Influenza!$A$1:$W$352,12,FALSE) = "---","---", VLOOKUP(D285,Influenza!$A$1:$W$352,12,FALSE)/100))</f>
        <v>0.97315436000000011</v>
      </c>
      <c r="AK285" s="35">
        <f>IF(VLOOKUP(D285,Influenza!$A$1:$W$352,14,FALSE) = "*","*",IF(VLOOKUP(D285,Influenza!$A$1:$W$352,14,FALSE) = "---","---", VLOOKUP(D285,Influenza!$A$1:$W$352,14,FALSE)/100))</f>
        <v>0.98449611999999997</v>
      </c>
      <c r="AL285" s="35">
        <f>IF(VLOOKUP(D285,Influenza!$A$1:$W$352,16,FALSE) = "*","*",IF(VLOOKUP(D285,Influenza!$A$1:$W$352,16,FALSE) = "---","---", VLOOKUP(D285,Influenza!$A$1:$W$352,16,FALSE)/100))</f>
        <v>0.98449611999999997</v>
      </c>
      <c r="AM285" s="35">
        <f t="shared" si="160"/>
        <v>0.97882524000000015</v>
      </c>
      <c r="AN285" s="49" t="str">
        <f t="shared" si="147"/>
        <v>Y</v>
      </c>
      <c r="AO285" s="35">
        <f>IF(VLOOKUP(D285,'hospitalizations per 1000'!$A$1:$Q$352,10,FALSE) = "*","*",IF(VLOOKUP(D285,'hospitalizations per 1000'!$A$1:$Q$352,10,FALSE) = "---","---", VLOOKUP(D285,'hospitalizations per 1000'!$A$1:$Q$352,10,FALSE)/100))</f>
        <v>1.5383610000000001E-2</v>
      </c>
      <c r="AP285" s="43" t="str">
        <f t="shared" si="151"/>
        <v>N</v>
      </c>
      <c r="AQ285" s="50" t="s">
        <v>1570</v>
      </c>
      <c r="AR285" s="50">
        <v>1</v>
      </c>
      <c r="AS285" s="49" t="str">
        <f t="shared" si="153"/>
        <v>Y</v>
      </c>
      <c r="AT285" s="97">
        <f t="shared" si="154"/>
        <v>3</v>
      </c>
    </row>
    <row r="286" spans="1:46" x14ac:dyDescent="0.3">
      <c r="A286" s="19">
        <f t="shared" si="155"/>
        <v>281</v>
      </c>
      <c r="B286" s="52" t="s">
        <v>529</v>
      </c>
      <c r="C286" s="51"/>
      <c r="D286" s="56">
        <v>315111</v>
      </c>
      <c r="E286" s="59" t="s">
        <v>530</v>
      </c>
      <c r="F286" s="54" t="s">
        <v>1557</v>
      </c>
      <c r="G286" s="54" t="e">
        <f>IF(COUNTIF(#REF!,"SFF Candidate")&gt;=1,"Y",
IF(COUNTIF(#REF!,"SFF")&gt;=1,"Y","N"))</f>
        <v>#REF!</v>
      </c>
      <c r="H286" s="48" t="e">
        <f>IF(OR(#REF!=1,#REF!= 1,#REF!=
1,#REF!= 1,#REF!=
1,#REF!= 1,#REF!=
1,#REF!= 1,#REF!=
1,#REF!= 1,#REF!=
1,#REF!= 1),"Y","N")</f>
        <v>#REF!</v>
      </c>
      <c r="I286" s="48" t="s">
        <v>662</v>
      </c>
      <c r="J286" s="54" t="s">
        <v>1570</v>
      </c>
      <c r="K286" s="35">
        <f>IF(VLOOKUP(D286,'Physically Restrained'!$A$1:$W$352,10,FALSE) = "*","*",IF(VLOOKUP(D286,'Physically Restrained'!$A$1:$W$352,10,FALSE) = "---","---", VLOOKUP(D286,'Physically Restrained'!$A$1:$W$352,10,FALSE)/100))</f>
        <v>0</v>
      </c>
      <c r="L286" s="35">
        <f>IF(VLOOKUP(D286,'Physically Restrained'!$A$1:$W$352,12,FALSE) = "*","*",IF(VLOOKUP(D286,'Physically Restrained'!$A$1:$W$352,12,FALSE) = "---","---", VLOOKUP(D286,'Physically Restrained'!$A$1:$W$352,12,FALSE)/100))</f>
        <v>0</v>
      </c>
      <c r="M286" s="35">
        <f>IF(VLOOKUP(D286,'Physically Restrained'!$A$1:$W$352,14,FALSE) = "*","*",IF(VLOOKUP(D286,'Physically Restrained'!$A$1:$W$352,14,FALSE) = "---","---", VLOOKUP(D286,'Physically Restrained'!$A$1:$W$352,14,FALSE)/100))</f>
        <v>0</v>
      </c>
      <c r="N286" s="35">
        <f>IF(VLOOKUP(D286,'Physically Restrained'!$A$1:$W$352,16,FALSE) = "*","*",IF(VLOOKUP(D286,'Physically Restrained'!$A$1:$W$352,16,FALSE) = "---","---", VLOOKUP(D286,'Physically Restrained'!$A$1:$W$352,16,FALSE)/100))</f>
        <v>0</v>
      </c>
      <c r="O286" s="35">
        <f t="shared" si="156"/>
        <v>0</v>
      </c>
      <c r="P286" s="49" t="str">
        <f t="shared" si="143"/>
        <v>Y</v>
      </c>
      <c r="Q286" s="35">
        <f>IF(VLOOKUP(D286,'Falls with Major Injuries'!$A$1:$W$352,10,FALSE) = "*","*",IF(VLOOKUP(D286,'Falls with Major Injuries'!$A$1:$W$352,10,FALSE) = "---","---", VLOOKUP(D286,'Falls with Major Injuries'!$A$1:$W$352,10,FALSE)/100))</f>
        <v>1.4492799999999998E-2</v>
      </c>
      <c r="R286" s="35">
        <f>IF(VLOOKUP(D286,'Falls with Major Injuries'!$A$1:$W$352,12,FALSE) = "*","*",IF(VLOOKUP(D286,'Falls with Major Injuries'!$A$1:$W$352,12,FALSE) = "---","---", VLOOKUP(D286,'Falls with Major Injuries'!$A$1:$W$352,12,FALSE)/100))</f>
        <v>2.7397300000000003E-2</v>
      </c>
      <c r="S286" s="35">
        <f>IF(VLOOKUP(D286,'Falls with Major Injuries'!$A$1:$W$352,14,FALSE) = "*","*",IF(VLOOKUP(D286,'Falls with Major Injuries'!$A$1:$W$352,14,FALSE) = "---","---", VLOOKUP(D286,'Falls with Major Injuries'!$A$1:$W$352,14,FALSE)/100))</f>
        <v>1.2345699999999999E-2</v>
      </c>
      <c r="T286" s="35">
        <f>IF(VLOOKUP(D286,'Falls with Major Injuries'!$A$1:$W$352,16,FALSE) = "*","*",IF(VLOOKUP(D286,'Falls with Major Injuries'!$A$1:$W$352,16,FALSE) = "---","---", VLOOKUP(D286,'Falls with Major Injuries'!$A$1:$W$352,16,FALSE)/100))</f>
        <v>2.5974000000000001E-2</v>
      </c>
      <c r="U286" s="35">
        <f t="shared" si="157"/>
        <v>2.0052449999999999E-2</v>
      </c>
      <c r="V286" s="49" t="str">
        <f t="shared" si="144"/>
        <v>Y</v>
      </c>
      <c r="W286" s="35">
        <f>IF(VLOOKUP(D286,'Antipsychotic Meds'!$A$1:$W$352,10,FALSE) = "*","*",IF(VLOOKUP(D286,'Antipsychotic Meds'!$A$1:$W$352,10,FALSE) = "---","---", VLOOKUP(D286,'Antipsychotic Meds'!$A$1:$W$352,10,FALSE)/100))</f>
        <v>0.1311475</v>
      </c>
      <c r="X286" s="35">
        <f>IF(VLOOKUP(D286,'Antipsychotic Meds'!$A$1:$W$352,12,FALSE) = "*","*",IF(VLOOKUP(D286,'Antipsychotic Meds'!$A$1:$W$352,12,FALSE) = "---","---", VLOOKUP(D286,'Antipsychotic Meds'!$A$1:$W$352,12,FALSE)/100))</f>
        <v>0.12903230000000002</v>
      </c>
      <c r="Y286" s="35">
        <f>IF(VLOOKUP(D286,'Antipsychotic Meds'!$A$1:$W$352,14,FALSE) = "*","*",IF(VLOOKUP(D286,'Antipsychotic Meds'!$A$1:$W$352,14,FALSE) = "---","---", VLOOKUP(D286,'Antipsychotic Meds'!$A$1:$W$352,14,FALSE)/100))</f>
        <v>8.8235300000000003E-2</v>
      </c>
      <c r="Z286" s="35">
        <f>IF(VLOOKUP(D286,'Antipsychotic Meds'!$A$1:$W$352,16,FALSE) = "*","*",IF(VLOOKUP(D286,'Antipsychotic Meds'!$A$1:$W$352,16,FALSE) = "---","---", VLOOKUP(D286,'Antipsychotic Meds'!$A$1:$W$352,16,FALSE)/100))</f>
        <v>9.375E-2</v>
      </c>
      <c r="AA286" s="35">
        <f t="shared" si="158"/>
        <v>0.11054127500000001</v>
      </c>
      <c r="AB286" s="49" t="str">
        <f t="shared" si="145"/>
        <v>N</v>
      </c>
      <c r="AC286" s="35">
        <f>IF(VLOOKUP(D286,'Pressure Ulcers'!$A$1:$W$352,10,FALSE) = "*","*",IF(VLOOKUP(D286,'Pressure Ulcers'!$A$1:$W$352,10,FALSE) = "---","---", VLOOKUP(D286,'Pressure Ulcers'!$A$1:$W$352,10,FALSE)/100))</f>
        <v>0.1578947</v>
      </c>
      <c r="AD286" s="35">
        <f>IF(VLOOKUP(D286,'Pressure Ulcers'!$A$1:$W$352,12,FALSE) = "*","*",IF(VLOOKUP(D286,'Pressure Ulcers'!$A$1:$W$352,12,FALSE) = "---","---", VLOOKUP(D286,'Pressure Ulcers'!$A$1:$W$352,12,FALSE)/100))</f>
        <v>0.14634150000000001</v>
      </c>
      <c r="AE286" s="35">
        <f>IF(VLOOKUP(D286,'Pressure Ulcers'!$A$1:$W$352,14,FALSE) = "*","*",IF(VLOOKUP(D286,'Pressure Ulcers'!$A$1:$W$352,14,FALSE) = "---","---", VLOOKUP(D286,'Pressure Ulcers'!$A$1:$W$352,14,FALSE)/100))</f>
        <v>0.12</v>
      </c>
      <c r="AF286" s="35">
        <f>IF(VLOOKUP(D286,'Pressure Ulcers'!$A$1:$W$352,16,FALSE) = "*","*",IF(VLOOKUP(D286,'Pressure Ulcers'!$A$1:$W$352,16,FALSE) = "---","---", VLOOKUP(D286,'Pressure Ulcers'!$A$1:$W$352,16,FALSE)/100))</f>
        <v>6.3829799999999992E-2</v>
      </c>
      <c r="AG286" s="35">
        <f t="shared" si="159"/>
        <v>0.1220165</v>
      </c>
      <c r="AH286" s="49" t="str">
        <f t="shared" si="150"/>
        <v>N</v>
      </c>
      <c r="AI286" s="35">
        <f>IF(VLOOKUP(D286,Influenza!$A$1:$W$352,10,FALSE) = "*","*",IF(VLOOKUP(D286,Influenza!$A$1:$W$352,10,FALSE) = "---","---", VLOOKUP(D286,Influenza!$A$1:$W$352,10,FALSE)/100))</f>
        <v>1</v>
      </c>
      <c r="AJ286" s="35">
        <f>IF(VLOOKUP(D286,Influenza!$A$1:$W$352,12,FALSE) = "*","*",IF(VLOOKUP(D286,Influenza!$A$1:$W$352,12,FALSE) = "---","---", VLOOKUP(D286,Influenza!$A$1:$W$352,12,FALSE)/100))</f>
        <v>1</v>
      </c>
      <c r="AK286" s="35">
        <f>IF(VLOOKUP(D286,Influenza!$A$1:$W$352,14,FALSE) = "*","*",IF(VLOOKUP(D286,Influenza!$A$1:$W$352,14,FALSE) = "---","---", VLOOKUP(D286,Influenza!$A$1:$W$352,14,FALSE)/100))</f>
        <v>1</v>
      </c>
      <c r="AL286" s="35">
        <f>IF(VLOOKUP(D286,Influenza!$A$1:$W$352,16,FALSE) = "*","*",IF(VLOOKUP(D286,Influenza!$A$1:$W$352,16,FALSE) = "---","---", VLOOKUP(D286,Influenza!$A$1:$W$352,16,FALSE)/100))</f>
        <v>1</v>
      </c>
      <c r="AM286" s="35">
        <f t="shared" si="160"/>
        <v>1</v>
      </c>
      <c r="AN286" s="49" t="str">
        <f t="shared" si="147"/>
        <v>Y</v>
      </c>
      <c r="AO286" s="35">
        <f>IF(VLOOKUP(D286,'hospitalizations per 1000'!$A$1:$Q$352,10,FALSE) = "*","*",IF(VLOOKUP(D286,'hospitalizations per 1000'!$A$1:$Q$352,10,FALSE) = "---","---", VLOOKUP(D286,'hospitalizations per 1000'!$A$1:$Q$352,10,FALSE)/100))</f>
        <v>1.0719030000000001E-2</v>
      </c>
      <c r="AP286" s="43" t="str">
        <f t="shared" si="151"/>
        <v>Y</v>
      </c>
      <c r="AQ286" s="50" t="s">
        <v>1570</v>
      </c>
      <c r="AR286" s="50">
        <v>1</v>
      </c>
      <c r="AS286" s="49" t="str">
        <f t="shared" si="153"/>
        <v>Y</v>
      </c>
      <c r="AT286" s="97">
        <f t="shared" si="154"/>
        <v>5</v>
      </c>
    </row>
    <row r="287" spans="1:46" x14ac:dyDescent="0.3">
      <c r="A287" s="19">
        <f t="shared" si="155"/>
        <v>282</v>
      </c>
      <c r="B287" s="52" t="s">
        <v>531</v>
      </c>
      <c r="C287" s="51"/>
      <c r="D287" s="56">
        <v>315487</v>
      </c>
      <c r="E287" s="59" t="s">
        <v>111</v>
      </c>
      <c r="F287" s="54" t="s">
        <v>1557</v>
      </c>
      <c r="G287" s="54" t="e">
        <f>IF(COUNTIF(#REF!,"SFF Candidate")&gt;=1,"Y",
IF(COUNTIF(#REF!,"SFF")&gt;=1,"Y","N"))</f>
        <v>#REF!</v>
      </c>
      <c r="H287" s="48" t="e">
        <f>IF(OR(#REF!=1,#REF!= 1,#REF!=
1,#REF!= 1,#REF!=
1,#REF!= 1,#REF!=
1,#REF!= 1,#REF!=
1,#REF!= 1,#REF!=
1,#REF!= 1),"Y","N")</f>
        <v>#REF!</v>
      </c>
      <c r="I287" s="48" t="s">
        <v>662</v>
      </c>
      <c r="J287" s="54" t="s">
        <v>1570</v>
      </c>
      <c r="K287" s="35">
        <f>IF(VLOOKUP(D287,'Physically Restrained'!$A$1:$W$352,10,FALSE) = "*","*",IF(VLOOKUP(D287,'Physically Restrained'!$A$1:$W$352,10,FALSE) = "---","---", VLOOKUP(D287,'Physically Restrained'!$A$1:$W$352,10,FALSE)/100))</f>
        <v>0</v>
      </c>
      <c r="L287" s="35">
        <f>IF(VLOOKUP(D287,'Physically Restrained'!$A$1:$W$352,12,FALSE) = "*","*",IF(VLOOKUP(D287,'Physically Restrained'!$A$1:$W$352,12,FALSE) = "---","---", VLOOKUP(D287,'Physically Restrained'!$A$1:$W$352,12,FALSE)/100))</f>
        <v>0</v>
      </c>
      <c r="M287" s="35">
        <f>IF(VLOOKUP(D287,'Physically Restrained'!$A$1:$W$352,14,FALSE) = "*","*",IF(VLOOKUP(D287,'Physically Restrained'!$A$1:$W$352,14,FALSE) = "---","---", VLOOKUP(D287,'Physically Restrained'!$A$1:$W$352,14,FALSE)/100))</f>
        <v>0</v>
      </c>
      <c r="N287" s="35">
        <f>IF(VLOOKUP(D287,'Physically Restrained'!$A$1:$W$352,16,FALSE) = "*","*",IF(VLOOKUP(D287,'Physically Restrained'!$A$1:$W$352,16,FALSE) = "---","---", VLOOKUP(D287,'Physically Restrained'!$A$1:$W$352,16,FALSE)/100))</f>
        <v>0</v>
      </c>
      <c r="O287" s="35">
        <f t="shared" si="156"/>
        <v>0</v>
      </c>
      <c r="P287" s="49" t="str">
        <f t="shared" si="143"/>
        <v>Y</v>
      </c>
      <c r="Q287" s="35">
        <f>IF(VLOOKUP(D287,'Falls with Major Injuries'!$A$1:$W$352,10,FALSE) = "*","*",IF(VLOOKUP(D287,'Falls with Major Injuries'!$A$1:$W$352,10,FALSE) = "---","---", VLOOKUP(D287,'Falls with Major Injuries'!$A$1:$W$352,10,FALSE)/100))</f>
        <v>0</v>
      </c>
      <c r="R287" s="35">
        <f>IF(VLOOKUP(D287,'Falls with Major Injuries'!$A$1:$W$352,12,FALSE) = "*","*",IF(VLOOKUP(D287,'Falls with Major Injuries'!$A$1:$W$352,12,FALSE) = "---","---", VLOOKUP(D287,'Falls with Major Injuries'!$A$1:$W$352,12,FALSE)/100))</f>
        <v>0</v>
      </c>
      <c r="S287" s="35">
        <f>IF(VLOOKUP(D287,'Falls with Major Injuries'!$A$1:$W$352,14,FALSE) = "*","*",IF(VLOOKUP(D287,'Falls with Major Injuries'!$A$1:$W$352,14,FALSE) = "---","---", VLOOKUP(D287,'Falls with Major Injuries'!$A$1:$W$352,14,FALSE)/100))</f>
        <v>0</v>
      </c>
      <c r="T287" s="35">
        <f>IF(VLOOKUP(D287,'Falls with Major Injuries'!$A$1:$W$352,16,FALSE) = "*","*",IF(VLOOKUP(D287,'Falls with Major Injuries'!$A$1:$W$352,16,FALSE) = "---","---", VLOOKUP(D287,'Falls with Major Injuries'!$A$1:$W$352,16,FALSE)/100))</f>
        <v>0</v>
      </c>
      <c r="U287" s="35">
        <f t="shared" si="157"/>
        <v>0</v>
      </c>
      <c r="V287" s="49" t="str">
        <f t="shared" si="144"/>
        <v>Y</v>
      </c>
      <c r="W287" s="35">
        <f>IF(VLOOKUP(D287,'Antipsychotic Meds'!$A$1:$W$352,10,FALSE) = "*","*",IF(VLOOKUP(D287,'Antipsychotic Meds'!$A$1:$W$352,10,FALSE) = "---","---", VLOOKUP(D287,'Antipsychotic Meds'!$A$1:$W$352,10,FALSE)/100))</f>
        <v>0</v>
      </c>
      <c r="X287" s="35">
        <f>IF(VLOOKUP(D287,'Antipsychotic Meds'!$A$1:$W$352,12,FALSE) = "*","*",IF(VLOOKUP(D287,'Antipsychotic Meds'!$A$1:$W$352,12,FALSE) = "---","---", VLOOKUP(D287,'Antipsychotic Meds'!$A$1:$W$352,12,FALSE)/100))</f>
        <v>0</v>
      </c>
      <c r="Y287" s="35">
        <f>IF(VLOOKUP(D287,'Antipsychotic Meds'!$A$1:$W$352,14,FALSE) = "*","*",IF(VLOOKUP(D287,'Antipsychotic Meds'!$A$1:$W$352,14,FALSE) = "---","---", VLOOKUP(D287,'Antipsychotic Meds'!$A$1:$W$352,14,FALSE)/100))</f>
        <v>2.0833300000000003E-2</v>
      </c>
      <c r="Z287" s="35">
        <f>IF(VLOOKUP(D287,'Antipsychotic Meds'!$A$1:$W$352,16,FALSE) = "*","*",IF(VLOOKUP(D287,'Antipsychotic Meds'!$A$1:$W$352,16,FALSE) = "---","---", VLOOKUP(D287,'Antipsychotic Meds'!$A$1:$W$352,16,FALSE)/100))</f>
        <v>0</v>
      </c>
      <c r="AA287" s="35">
        <f t="shared" si="158"/>
        <v>5.2083250000000006E-3</v>
      </c>
      <c r="AB287" s="49" t="str">
        <f t="shared" si="145"/>
        <v>Y</v>
      </c>
      <c r="AC287" s="35">
        <f>IF(VLOOKUP(D287,'Pressure Ulcers'!$A$1:$W$352,10,FALSE) = "*","*",IF(VLOOKUP(D287,'Pressure Ulcers'!$A$1:$W$352,10,FALSE) = "---","---", VLOOKUP(D287,'Pressure Ulcers'!$A$1:$W$352,10,FALSE)/100))</f>
        <v>9.375E-2</v>
      </c>
      <c r="AD287" s="35">
        <f>IF(VLOOKUP(D287,'Pressure Ulcers'!$A$1:$W$352,12,FALSE) = "*","*",IF(VLOOKUP(D287,'Pressure Ulcers'!$A$1:$W$352,12,FALSE) = "---","---", VLOOKUP(D287,'Pressure Ulcers'!$A$1:$W$352,12,FALSE)/100))</f>
        <v>0.125</v>
      </c>
      <c r="AE287" s="35">
        <f>IF(VLOOKUP(D287,'Pressure Ulcers'!$A$1:$W$352,14,FALSE) = "*","*",IF(VLOOKUP(D287,'Pressure Ulcers'!$A$1:$W$352,14,FALSE) = "---","---", VLOOKUP(D287,'Pressure Ulcers'!$A$1:$W$352,14,FALSE)/100))</f>
        <v>0.05</v>
      </c>
      <c r="AF287" s="35">
        <f>IF(VLOOKUP(D287,'Pressure Ulcers'!$A$1:$W$352,16,FALSE) = "*","*",IF(VLOOKUP(D287,'Pressure Ulcers'!$A$1:$W$352,16,FALSE) = "---","---", VLOOKUP(D287,'Pressure Ulcers'!$A$1:$W$352,16,FALSE)/100))</f>
        <v>5.2631600000000001E-2</v>
      </c>
      <c r="AG287" s="35">
        <f t="shared" si="159"/>
        <v>8.0345399999999997E-2</v>
      </c>
      <c r="AH287" s="49" t="str">
        <f t="shared" si="150"/>
        <v>Y</v>
      </c>
      <c r="AI287" s="35">
        <f>IF(VLOOKUP(D287,Influenza!$A$1:$W$352,10,FALSE) = "*","*",IF(VLOOKUP(D287,Influenza!$A$1:$W$352,10,FALSE) = "---","---", VLOOKUP(D287,Influenza!$A$1:$W$352,10,FALSE)/100))</f>
        <v>1</v>
      </c>
      <c r="AJ287" s="35">
        <f>IF(VLOOKUP(D287,Influenza!$A$1:$W$352,12,FALSE) = "*","*",IF(VLOOKUP(D287,Influenza!$A$1:$W$352,12,FALSE) = "---","---", VLOOKUP(D287,Influenza!$A$1:$W$352,12,FALSE)/100))</f>
        <v>1</v>
      </c>
      <c r="AK287" s="35">
        <f>IF(VLOOKUP(D287,Influenza!$A$1:$W$352,14,FALSE) = "*","*",IF(VLOOKUP(D287,Influenza!$A$1:$W$352,14,FALSE) = "---","---", VLOOKUP(D287,Influenza!$A$1:$W$352,14,FALSE)/100))</f>
        <v>0.953125</v>
      </c>
      <c r="AL287" s="35">
        <f>IF(VLOOKUP(D287,Influenza!$A$1:$W$352,16,FALSE) = "*","*",IF(VLOOKUP(D287,Influenza!$A$1:$W$352,16,FALSE) = "---","---", VLOOKUP(D287,Influenza!$A$1:$W$352,16,FALSE)/100))</f>
        <v>0.953125</v>
      </c>
      <c r="AM287" s="35">
        <f t="shared" si="160"/>
        <v>0.9765625</v>
      </c>
      <c r="AN287" s="49" t="str">
        <f t="shared" si="147"/>
        <v>Y</v>
      </c>
      <c r="AO287" s="35">
        <f>IF(VLOOKUP(D287,'hospitalizations per 1000'!$A$1:$Q$352,10,FALSE) = "*","*",IF(VLOOKUP(D287,'hospitalizations per 1000'!$A$1:$Q$352,10,FALSE) = "---","---", VLOOKUP(D287,'hospitalizations per 1000'!$A$1:$Q$352,10,FALSE)/100))</f>
        <v>1.2154730000000001E-2</v>
      </c>
      <c r="AP287" s="43" t="str">
        <f t="shared" si="151"/>
        <v>Y</v>
      </c>
      <c r="AQ287" s="50" t="s">
        <v>1570</v>
      </c>
      <c r="AR287" s="50">
        <v>0.97499999999999998</v>
      </c>
      <c r="AS287" s="49" t="str">
        <f t="shared" si="153"/>
        <v>Y</v>
      </c>
      <c r="AT287" s="97">
        <f t="shared" si="154"/>
        <v>7</v>
      </c>
    </row>
    <row r="288" spans="1:46" x14ac:dyDescent="0.3">
      <c r="A288" s="19">
        <f t="shared" si="155"/>
        <v>283</v>
      </c>
      <c r="B288" s="52" t="s">
        <v>532</v>
      </c>
      <c r="C288" s="51"/>
      <c r="D288" s="56">
        <v>315321</v>
      </c>
      <c r="E288" s="59" t="s">
        <v>149</v>
      </c>
      <c r="F288" s="54" t="s">
        <v>1557</v>
      </c>
      <c r="G288" s="54" t="e">
        <f>IF(COUNTIF(#REF!,"SFF Candidate")&gt;=1,"Y",
IF(COUNTIF(#REF!,"SFF")&gt;=1,"Y","N"))</f>
        <v>#REF!</v>
      </c>
      <c r="H288" s="48" t="e">
        <f>IF(OR(#REF!=1,#REF!= 1,#REF!=
1,#REF!= 1,#REF!=
1,#REF!= 1,#REF!=
1,#REF!= 1,#REF!=
1,#REF!= 1,#REF!=
1,#REF!= 1),"Y","N")</f>
        <v>#REF!</v>
      </c>
      <c r="I288" s="48" t="s">
        <v>662</v>
      </c>
      <c r="J288" s="54" t="s">
        <v>1570</v>
      </c>
      <c r="K288" s="35">
        <f>IF(VLOOKUP(D288,'Physically Restrained'!$A$1:$W$352,10,FALSE) = "*","*",IF(VLOOKUP(D288,'Physically Restrained'!$A$1:$W$352,10,FALSE) = "---","---", VLOOKUP(D288,'Physically Restrained'!$A$1:$W$352,10,FALSE)/100))</f>
        <v>0</v>
      </c>
      <c r="L288" s="35">
        <f>IF(VLOOKUP(D288,'Physically Restrained'!$A$1:$W$352,12,FALSE) = "*","*",IF(VLOOKUP(D288,'Physically Restrained'!$A$1:$W$352,12,FALSE) = "---","---", VLOOKUP(D288,'Physically Restrained'!$A$1:$W$352,12,FALSE)/100))</f>
        <v>0</v>
      </c>
      <c r="M288" s="35">
        <f>IF(VLOOKUP(D288,'Physically Restrained'!$A$1:$W$352,14,FALSE) = "*","*",IF(VLOOKUP(D288,'Physically Restrained'!$A$1:$W$352,14,FALSE) = "---","---", VLOOKUP(D288,'Physically Restrained'!$A$1:$W$352,14,FALSE)/100))</f>
        <v>1.19048E-2</v>
      </c>
      <c r="N288" s="35">
        <f>IF(VLOOKUP(D288,'Physically Restrained'!$A$1:$W$352,16,FALSE) = "*","*",IF(VLOOKUP(D288,'Physically Restrained'!$A$1:$W$352,16,FALSE) = "---","---", VLOOKUP(D288,'Physically Restrained'!$A$1:$W$352,16,FALSE)/100))</f>
        <v>0</v>
      </c>
      <c r="O288" s="35">
        <f t="shared" si="156"/>
        <v>2.9762E-3</v>
      </c>
      <c r="P288" s="49" t="str">
        <f t="shared" si="143"/>
        <v>N</v>
      </c>
      <c r="Q288" s="35">
        <f>IF(VLOOKUP(D288,'Falls with Major Injuries'!$A$1:$W$352,10,FALSE) = "*","*",IF(VLOOKUP(D288,'Falls with Major Injuries'!$A$1:$W$352,10,FALSE) = "---","---", VLOOKUP(D288,'Falls with Major Injuries'!$A$1:$W$352,10,FALSE)/100))</f>
        <v>1.26582E-2</v>
      </c>
      <c r="R288" s="35">
        <f>IF(VLOOKUP(D288,'Falls with Major Injuries'!$A$1:$W$352,12,FALSE) = "*","*",IF(VLOOKUP(D288,'Falls with Major Injuries'!$A$1:$W$352,12,FALSE) = "---","---", VLOOKUP(D288,'Falls with Major Injuries'!$A$1:$W$352,12,FALSE)/100))</f>
        <v>2.4390200000000001E-2</v>
      </c>
      <c r="S288" s="35">
        <f>IF(VLOOKUP(D288,'Falls with Major Injuries'!$A$1:$W$352,14,FALSE) = "*","*",IF(VLOOKUP(D288,'Falls with Major Injuries'!$A$1:$W$352,14,FALSE) = "---","---", VLOOKUP(D288,'Falls with Major Injuries'!$A$1:$W$352,14,FALSE)/100))</f>
        <v>1.19048E-2</v>
      </c>
      <c r="T288" s="35">
        <f>IF(VLOOKUP(D288,'Falls with Major Injuries'!$A$1:$W$352,16,FALSE) = "*","*",IF(VLOOKUP(D288,'Falls with Major Injuries'!$A$1:$W$352,16,FALSE) = "---","---", VLOOKUP(D288,'Falls with Major Injuries'!$A$1:$W$352,16,FALSE)/100))</f>
        <v>2.32558E-2</v>
      </c>
      <c r="U288" s="35">
        <f t="shared" si="157"/>
        <v>1.8052249999999999E-2</v>
      </c>
      <c r="V288" s="49" t="str">
        <f t="shared" si="144"/>
        <v>Y</v>
      </c>
      <c r="W288" s="35">
        <f>IF(VLOOKUP(D288,'Antipsychotic Meds'!$A$1:$W$352,10,FALSE) = "*","*",IF(VLOOKUP(D288,'Antipsychotic Meds'!$A$1:$W$352,10,FALSE) = "---","---", VLOOKUP(D288,'Antipsychotic Meds'!$A$1:$W$352,10,FALSE)/100))</f>
        <v>1.53846E-2</v>
      </c>
      <c r="X288" s="35">
        <f>IF(VLOOKUP(D288,'Antipsychotic Meds'!$A$1:$W$352,12,FALSE) = "*","*",IF(VLOOKUP(D288,'Antipsychotic Meds'!$A$1:$W$352,12,FALSE) = "---","---", VLOOKUP(D288,'Antipsychotic Meds'!$A$1:$W$352,12,FALSE)/100))</f>
        <v>3.07692E-2</v>
      </c>
      <c r="Y288" s="35">
        <f>IF(VLOOKUP(D288,'Antipsychotic Meds'!$A$1:$W$352,14,FALSE) = "*","*",IF(VLOOKUP(D288,'Antipsychotic Meds'!$A$1:$W$352,14,FALSE) = "---","---", VLOOKUP(D288,'Antipsychotic Meds'!$A$1:$W$352,14,FALSE)/100))</f>
        <v>3.07692E-2</v>
      </c>
      <c r="Z288" s="35">
        <f>IF(VLOOKUP(D288,'Antipsychotic Meds'!$A$1:$W$352,16,FALSE) = "*","*",IF(VLOOKUP(D288,'Antipsychotic Meds'!$A$1:$W$352,16,FALSE) = "---","---", VLOOKUP(D288,'Antipsychotic Meds'!$A$1:$W$352,16,FALSE)/100))</f>
        <v>3.0303E-2</v>
      </c>
      <c r="AA288" s="35">
        <f t="shared" si="158"/>
        <v>2.68065E-2</v>
      </c>
      <c r="AB288" s="49" t="str">
        <f t="shared" si="145"/>
        <v>Y</v>
      </c>
      <c r="AC288" s="35">
        <f>IF(VLOOKUP(D288,'Pressure Ulcers'!$A$1:$W$352,10,FALSE) = "*","*",IF(VLOOKUP(D288,'Pressure Ulcers'!$A$1:$W$352,10,FALSE) = "---","---", VLOOKUP(D288,'Pressure Ulcers'!$A$1:$W$352,10,FALSE)/100))</f>
        <v>8.3333299999999999E-2</v>
      </c>
      <c r="AD288" s="35">
        <f>IF(VLOOKUP(D288,'Pressure Ulcers'!$A$1:$W$352,12,FALSE) = "*","*",IF(VLOOKUP(D288,'Pressure Ulcers'!$A$1:$W$352,12,FALSE) = "---","---", VLOOKUP(D288,'Pressure Ulcers'!$A$1:$W$352,12,FALSE)/100))</f>
        <v>4.2553199999999999E-2</v>
      </c>
      <c r="AE288" s="35">
        <f>IF(VLOOKUP(D288,'Pressure Ulcers'!$A$1:$W$352,14,FALSE) = "*","*",IF(VLOOKUP(D288,'Pressure Ulcers'!$A$1:$W$352,14,FALSE) = "---","---", VLOOKUP(D288,'Pressure Ulcers'!$A$1:$W$352,14,FALSE)/100))</f>
        <v>0.1041667</v>
      </c>
      <c r="AF288" s="35">
        <f>IF(VLOOKUP(D288,'Pressure Ulcers'!$A$1:$W$352,16,FALSE) = "*","*",IF(VLOOKUP(D288,'Pressure Ulcers'!$A$1:$W$352,16,FALSE) = "---","---", VLOOKUP(D288,'Pressure Ulcers'!$A$1:$W$352,16,FALSE)/100))</f>
        <v>0.08</v>
      </c>
      <c r="AG288" s="35">
        <f t="shared" si="159"/>
        <v>7.7513300000000007E-2</v>
      </c>
      <c r="AH288" s="49" t="str">
        <f t="shared" si="150"/>
        <v>Y</v>
      </c>
      <c r="AI288" s="35">
        <f>IF(VLOOKUP(D288,Influenza!$A$1:$W$352,10,FALSE) = "*","*",IF(VLOOKUP(D288,Influenza!$A$1:$W$352,10,FALSE) = "---","---", VLOOKUP(D288,Influenza!$A$1:$W$352,10,FALSE)/100))</f>
        <v>0.98795180999999999</v>
      </c>
      <c r="AJ288" s="35">
        <f>IF(VLOOKUP(D288,Influenza!$A$1:$W$352,12,FALSE) = "*","*",IF(VLOOKUP(D288,Influenza!$A$1:$W$352,12,FALSE) = "---","---", VLOOKUP(D288,Influenza!$A$1:$W$352,12,FALSE)/100))</f>
        <v>0.98795180999999999</v>
      </c>
      <c r="AK288" s="35">
        <f>IF(VLOOKUP(D288,Influenza!$A$1:$W$352,14,FALSE) = "*","*",IF(VLOOKUP(D288,Influenza!$A$1:$W$352,14,FALSE) = "---","---", VLOOKUP(D288,Influenza!$A$1:$W$352,14,FALSE)/100))</f>
        <v>0.98876403999999996</v>
      </c>
      <c r="AL288" s="35">
        <f>IF(VLOOKUP(D288,Influenza!$A$1:$W$352,16,FALSE) = "*","*",IF(VLOOKUP(D288,Influenza!$A$1:$W$352,16,FALSE) = "---","---", VLOOKUP(D288,Influenza!$A$1:$W$352,16,FALSE)/100))</f>
        <v>0.98876403999999996</v>
      </c>
      <c r="AM288" s="35">
        <f t="shared" si="160"/>
        <v>0.98835792499999997</v>
      </c>
      <c r="AN288" s="49" t="str">
        <f t="shared" si="147"/>
        <v>Y</v>
      </c>
      <c r="AO288" s="35">
        <f>IF(VLOOKUP(D288,'hospitalizations per 1000'!$A$1:$Q$352,10,FALSE) = "*","*",IF(VLOOKUP(D288,'hospitalizations per 1000'!$A$1:$Q$352,10,FALSE) = "---","---", VLOOKUP(D288,'hospitalizations per 1000'!$A$1:$Q$352,10,FALSE)/100))</f>
        <v>1.3953310000000002E-2</v>
      </c>
      <c r="AP288" s="43" t="str">
        <f t="shared" si="151"/>
        <v>Y</v>
      </c>
      <c r="AQ288" s="50" t="s">
        <v>1571</v>
      </c>
      <c r="AR288" s="50" t="s">
        <v>1573</v>
      </c>
      <c r="AS288" s="49" t="s">
        <v>662</v>
      </c>
      <c r="AT288" s="97">
        <f t="shared" si="154"/>
        <v>5</v>
      </c>
    </row>
    <row r="289" spans="1:46" x14ac:dyDescent="0.3">
      <c r="A289" s="19">
        <f t="shared" si="155"/>
        <v>284</v>
      </c>
      <c r="B289" s="52" t="s">
        <v>533</v>
      </c>
      <c r="C289" s="51"/>
      <c r="D289" s="56">
        <v>315397</v>
      </c>
      <c r="E289" s="59" t="s">
        <v>112</v>
      </c>
      <c r="F289" s="54" t="s">
        <v>1557</v>
      </c>
      <c r="G289" s="54" t="e">
        <f>IF(COUNTIF(#REF!,"SFF Candidate")&gt;=1,"Y",
IF(COUNTIF(#REF!,"SFF")&gt;=1,"Y","N"))</f>
        <v>#REF!</v>
      </c>
      <c r="H289" s="48" t="e">
        <f>IF(OR(#REF!=1,#REF!= 1,#REF!=
1,#REF!= 1,#REF!=
1,#REF!= 1,#REF!=
1,#REF!= 1,#REF!=
1,#REF!= 1,#REF!=
1,#REF!= 1),"Y","N")</f>
        <v>#REF!</v>
      </c>
      <c r="I289" s="48" t="s">
        <v>662</v>
      </c>
      <c r="J289" s="54" t="s">
        <v>1571</v>
      </c>
      <c r="K289" s="35">
        <f>IF(VLOOKUP(D289,'Physically Restrained'!$A$1:$W$352,10,FALSE) = "*","*",IF(VLOOKUP(D289,'Physically Restrained'!$A$1:$W$352,10,FALSE) = "---","---", VLOOKUP(D289,'Physically Restrained'!$A$1:$W$352,10,FALSE)/100))</f>
        <v>0</v>
      </c>
      <c r="L289" s="35">
        <f>IF(VLOOKUP(D289,'Physically Restrained'!$A$1:$W$352,12,FALSE) = "*","*",IF(VLOOKUP(D289,'Physically Restrained'!$A$1:$W$352,12,FALSE) = "---","---", VLOOKUP(D289,'Physically Restrained'!$A$1:$W$352,12,FALSE)/100))</f>
        <v>0</v>
      </c>
      <c r="M289" s="35">
        <f>IF(VLOOKUP(D289,'Physically Restrained'!$A$1:$W$352,14,FALSE) = "*","*",IF(VLOOKUP(D289,'Physically Restrained'!$A$1:$W$352,14,FALSE) = "---","---", VLOOKUP(D289,'Physically Restrained'!$A$1:$W$352,14,FALSE)/100))</f>
        <v>0</v>
      </c>
      <c r="N289" s="35">
        <f>IF(VLOOKUP(D289,'Physically Restrained'!$A$1:$W$352,16,FALSE) = "*","*",IF(VLOOKUP(D289,'Physically Restrained'!$A$1:$W$352,16,FALSE) = "---","---", VLOOKUP(D289,'Physically Restrained'!$A$1:$W$352,16,FALSE)/100))</f>
        <v>0</v>
      </c>
      <c r="O289" s="35">
        <f t="shared" si="156"/>
        <v>0</v>
      </c>
      <c r="P289" s="49" t="str">
        <f t="shared" si="143"/>
        <v>Y</v>
      </c>
      <c r="Q289" s="35">
        <f>IF(VLOOKUP(D289,'Falls with Major Injuries'!$A$1:$W$352,10,FALSE) = "*","*",IF(VLOOKUP(D289,'Falls with Major Injuries'!$A$1:$W$352,10,FALSE) = "---","---", VLOOKUP(D289,'Falls with Major Injuries'!$A$1:$W$352,10,FALSE)/100))</f>
        <v>2.1739099999999997E-2</v>
      </c>
      <c r="R289" s="35">
        <f>IF(VLOOKUP(D289,'Falls with Major Injuries'!$A$1:$W$352,12,FALSE) = "*","*",IF(VLOOKUP(D289,'Falls with Major Injuries'!$A$1:$W$352,12,FALSE) = "---","---", VLOOKUP(D289,'Falls with Major Injuries'!$A$1:$W$352,12,FALSE)/100))</f>
        <v>0.01</v>
      </c>
      <c r="S289" s="35">
        <f>IF(VLOOKUP(D289,'Falls with Major Injuries'!$A$1:$W$352,14,FALSE) = "*","*",IF(VLOOKUP(D289,'Falls with Major Injuries'!$A$1:$W$352,14,FALSE) = "---","---", VLOOKUP(D289,'Falls with Major Injuries'!$A$1:$W$352,14,FALSE)/100))</f>
        <v>1.9802E-2</v>
      </c>
      <c r="T289" s="35">
        <f>IF(VLOOKUP(D289,'Falls with Major Injuries'!$A$1:$W$352,16,FALSE) = "*","*",IF(VLOOKUP(D289,'Falls with Major Injuries'!$A$1:$W$352,16,FALSE) = "---","---", VLOOKUP(D289,'Falls with Major Injuries'!$A$1:$W$352,16,FALSE)/100))</f>
        <v>1.9802E-2</v>
      </c>
      <c r="U289" s="35">
        <f t="shared" si="157"/>
        <v>1.7835774999999998E-2</v>
      </c>
      <c r="V289" s="49" t="str">
        <f t="shared" si="144"/>
        <v>Y</v>
      </c>
      <c r="W289" s="35">
        <f>IF(VLOOKUP(D289,'Antipsychotic Meds'!$A$1:$W$352,10,FALSE) = "*","*",IF(VLOOKUP(D289,'Antipsychotic Meds'!$A$1:$W$352,10,FALSE) = "---","---", VLOOKUP(D289,'Antipsychotic Meds'!$A$1:$W$352,10,FALSE)/100))</f>
        <v>8.6419800000000005E-2</v>
      </c>
      <c r="X289" s="35">
        <f>IF(VLOOKUP(D289,'Antipsychotic Meds'!$A$1:$W$352,12,FALSE) = "*","*",IF(VLOOKUP(D289,'Antipsychotic Meds'!$A$1:$W$352,12,FALSE) = "---","---", VLOOKUP(D289,'Antipsychotic Meds'!$A$1:$W$352,12,FALSE)/100))</f>
        <v>0.1111111</v>
      </c>
      <c r="Y289" s="35">
        <f>IF(VLOOKUP(D289,'Antipsychotic Meds'!$A$1:$W$352,14,FALSE) = "*","*",IF(VLOOKUP(D289,'Antipsychotic Meds'!$A$1:$W$352,14,FALSE) = "---","---", VLOOKUP(D289,'Antipsychotic Meds'!$A$1:$W$352,14,FALSE)/100))</f>
        <v>0.1208791</v>
      </c>
      <c r="Z289" s="35">
        <f>IF(VLOOKUP(D289,'Antipsychotic Meds'!$A$1:$W$352,16,FALSE) = "*","*",IF(VLOOKUP(D289,'Antipsychotic Meds'!$A$1:$W$352,16,FALSE) = "---","---", VLOOKUP(D289,'Antipsychotic Meds'!$A$1:$W$352,16,FALSE)/100))</f>
        <v>0.1195652</v>
      </c>
      <c r="AA289" s="35">
        <f t="shared" si="158"/>
        <v>0.1094938</v>
      </c>
      <c r="AB289" s="49" t="str">
        <f t="shared" si="145"/>
        <v>N</v>
      </c>
      <c r="AC289" s="35">
        <f>IF(VLOOKUP(D289,'Pressure Ulcers'!$A$1:$W$352,10,FALSE) = "*","*",IF(VLOOKUP(D289,'Pressure Ulcers'!$A$1:$W$352,10,FALSE) = "---","---", VLOOKUP(D289,'Pressure Ulcers'!$A$1:$W$352,10,FALSE)/100))</f>
        <v>0.02</v>
      </c>
      <c r="AD289" s="35">
        <f>IF(VLOOKUP(D289,'Pressure Ulcers'!$A$1:$W$352,12,FALSE) = "*","*",IF(VLOOKUP(D289,'Pressure Ulcers'!$A$1:$W$352,12,FALSE) = "---","---", VLOOKUP(D289,'Pressure Ulcers'!$A$1:$W$352,12,FALSE)/100))</f>
        <v>6.5573800000000002E-2</v>
      </c>
      <c r="AE289" s="35">
        <f>IF(VLOOKUP(D289,'Pressure Ulcers'!$A$1:$W$352,14,FALSE) = "*","*",IF(VLOOKUP(D289,'Pressure Ulcers'!$A$1:$W$352,14,FALSE) = "---","---", VLOOKUP(D289,'Pressure Ulcers'!$A$1:$W$352,14,FALSE)/100))</f>
        <v>0.1071429</v>
      </c>
      <c r="AF289" s="35">
        <f>IF(VLOOKUP(D289,'Pressure Ulcers'!$A$1:$W$352,16,FALSE) = "*","*",IF(VLOOKUP(D289,'Pressure Ulcers'!$A$1:$W$352,16,FALSE) = "---","---", VLOOKUP(D289,'Pressure Ulcers'!$A$1:$W$352,16,FALSE)/100))</f>
        <v>0.08</v>
      </c>
      <c r="AG289" s="35">
        <f t="shared" si="159"/>
        <v>6.8179175000000009E-2</v>
      </c>
      <c r="AH289" s="49" t="str">
        <f t="shared" si="150"/>
        <v>Y</v>
      </c>
      <c r="AI289" s="35">
        <f>IF(VLOOKUP(D289,Influenza!$A$1:$W$352,10,FALSE) = "*","*",IF(VLOOKUP(D289,Influenza!$A$1:$W$352,10,FALSE) = "---","---", VLOOKUP(D289,Influenza!$A$1:$W$352,10,FALSE)/100))</f>
        <v>1</v>
      </c>
      <c r="AJ289" s="35">
        <f>IF(VLOOKUP(D289,Influenza!$A$1:$W$352,12,FALSE) = "*","*",IF(VLOOKUP(D289,Influenza!$A$1:$W$352,12,FALSE) = "---","---", VLOOKUP(D289,Influenza!$A$1:$W$352,12,FALSE)/100))</f>
        <v>1</v>
      </c>
      <c r="AK289" s="35">
        <f>IF(VLOOKUP(D289,Influenza!$A$1:$W$352,14,FALSE) = "*","*",IF(VLOOKUP(D289,Influenza!$A$1:$W$352,14,FALSE) = "---","---", VLOOKUP(D289,Influenza!$A$1:$W$352,14,FALSE)/100))</f>
        <v>1</v>
      </c>
      <c r="AL289" s="35">
        <f>IF(VLOOKUP(D289,Influenza!$A$1:$W$352,16,FALSE) = "*","*",IF(VLOOKUP(D289,Influenza!$A$1:$W$352,16,FALSE) = "---","---", VLOOKUP(D289,Influenza!$A$1:$W$352,16,FALSE)/100))</f>
        <v>1</v>
      </c>
      <c r="AM289" s="35">
        <f t="shared" si="160"/>
        <v>1</v>
      </c>
      <c r="AN289" s="49" t="str">
        <f t="shared" si="147"/>
        <v>Y</v>
      </c>
      <c r="AO289" s="35">
        <f>IF(VLOOKUP(D289,'hospitalizations per 1000'!$A$1:$Q$352,10,FALSE) = "*","*",IF(VLOOKUP(D289,'hospitalizations per 1000'!$A$1:$Q$352,10,FALSE) = "---","---", VLOOKUP(D289,'hospitalizations per 1000'!$A$1:$Q$352,10,FALSE)/100))</f>
        <v>7.0540099999999994E-3</v>
      </c>
      <c r="AP289" s="43" t="str">
        <f t="shared" si="151"/>
        <v>Y</v>
      </c>
      <c r="AQ289" s="50" t="s">
        <v>1570</v>
      </c>
      <c r="AR289" s="50">
        <v>1</v>
      </c>
      <c r="AS289" s="49" t="str">
        <f>IF(AR289="NS","NS",IF(AR289&gt;AR$1,"Y","N"))</f>
        <v>Y</v>
      </c>
      <c r="AT289" s="97" t="s">
        <v>1680</v>
      </c>
    </row>
    <row r="290" spans="1:46" x14ac:dyDescent="0.3">
      <c r="A290" s="19">
        <f t="shared" si="155"/>
        <v>285</v>
      </c>
      <c r="B290" s="52" t="s">
        <v>534</v>
      </c>
      <c r="C290" s="51"/>
      <c r="D290" s="56">
        <v>315183</v>
      </c>
      <c r="E290" s="59" t="s">
        <v>113</v>
      </c>
      <c r="F290" s="54" t="s">
        <v>662</v>
      </c>
      <c r="G290" s="54" t="e">
        <f>IF(COUNTIF(#REF!,"SFF Candidate")&gt;=1,"Y",
IF(COUNTIF(#REF!,"SFF")&gt;=1,"Y","N"))</f>
        <v>#REF!</v>
      </c>
      <c r="H290" s="48" t="e">
        <f>IF(OR(#REF!=1,#REF!= 1,#REF!=
1,#REF!= 1,#REF!=
1,#REF!= 1,#REF!=
1,#REF!= 1,#REF!=
1,#REF!= 1,#REF!=
1,#REF!= 1),"Y","N")</f>
        <v>#REF!</v>
      </c>
      <c r="I290" s="48" t="s">
        <v>662</v>
      </c>
      <c r="J290" s="54" t="s">
        <v>1571</v>
      </c>
      <c r="K290" s="35">
        <f>IF(VLOOKUP(D290,'Physically Restrained'!$A$1:$W$352,10,FALSE) = "*","*",IF(VLOOKUP(D290,'Physically Restrained'!$A$1:$W$352,10,FALSE) = "---","---", VLOOKUP(D290,'Physically Restrained'!$A$1:$W$352,10,FALSE)/100))</f>
        <v>0</v>
      </c>
      <c r="L290" s="35">
        <f>IF(VLOOKUP(D290,'Physically Restrained'!$A$1:$W$352,12,FALSE) = "*","*",IF(VLOOKUP(D290,'Physically Restrained'!$A$1:$W$352,12,FALSE) = "---","---", VLOOKUP(D290,'Physically Restrained'!$A$1:$W$352,12,FALSE)/100))</f>
        <v>0</v>
      </c>
      <c r="M290" s="35">
        <f>IF(VLOOKUP(D290,'Physically Restrained'!$A$1:$W$352,14,FALSE) = "*","*",IF(VLOOKUP(D290,'Physically Restrained'!$A$1:$W$352,14,FALSE) = "---","---", VLOOKUP(D290,'Physically Restrained'!$A$1:$W$352,14,FALSE)/100))</f>
        <v>0</v>
      </c>
      <c r="N290" s="35">
        <f>IF(VLOOKUP(D290,'Physically Restrained'!$A$1:$W$352,16,FALSE) = "*","*",IF(VLOOKUP(D290,'Physically Restrained'!$A$1:$W$352,16,FALSE) = "---","---", VLOOKUP(D290,'Physically Restrained'!$A$1:$W$352,16,FALSE)/100))</f>
        <v>0</v>
      </c>
      <c r="O290" s="35">
        <f t="shared" si="156"/>
        <v>0</v>
      </c>
      <c r="P290" s="49" t="str">
        <f t="shared" si="143"/>
        <v>Y</v>
      </c>
      <c r="Q290" s="35">
        <f>IF(VLOOKUP(D290,'Falls with Major Injuries'!$A$1:$W$352,10,FALSE) = "*","*",IF(VLOOKUP(D290,'Falls with Major Injuries'!$A$1:$W$352,10,FALSE) = "---","---", VLOOKUP(D290,'Falls with Major Injuries'!$A$1:$W$352,10,FALSE)/100))</f>
        <v>2.0202000000000001E-2</v>
      </c>
      <c r="R290" s="35">
        <f>IF(VLOOKUP(D290,'Falls with Major Injuries'!$A$1:$W$352,12,FALSE) = "*","*",IF(VLOOKUP(D290,'Falls with Major Injuries'!$A$1:$W$352,12,FALSE) = "---","---", VLOOKUP(D290,'Falls with Major Injuries'!$A$1:$W$352,12,FALSE)/100))</f>
        <v>2.0202000000000001E-2</v>
      </c>
      <c r="S290" s="35">
        <f>IF(VLOOKUP(D290,'Falls with Major Injuries'!$A$1:$W$352,14,FALSE) = "*","*",IF(VLOOKUP(D290,'Falls with Major Injuries'!$A$1:$W$352,14,FALSE) = "---","---", VLOOKUP(D290,'Falls with Major Injuries'!$A$1:$W$352,14,FALSE)/100))</f>
        <v>2.0618599999999997E-2</v>
      </c>
      <c r="T290" s="35">
        <f>IF(VLOOKUP(D290,'Falls with Major Injuries'!$A$1:$W$352,16,FALSE) = "*","*",IF(VLOOKUP(D290,'Falls with Major Injuries'!$A$1:$W$352,16,FALSE) = "---","---", VLOOKUP(D290,'Falls with Major Injuries'!$A$1:$W$352,16,FALSE)/100))</f>
        <v>2.0833300000000003E-2</v>
      </c>
      <c r="U290" s="35">
        <f t="shared" si="157"/>
        <v>2.0463974999999999E-2</v>
      </c>
      <c r="V290" s="49" t="str">
        <f t="shared" si="144"/>
        <v>Y</v>
      </c>
      <c r="W290" s="35">
        <f>IF(VLOOKUP(D290,'Antipsychotic Meds'!$A$1:$W$352,10,FALSE) = "*","*",IF(VLOOKUP(D290,'Antipsychotic Meds'!$A$1:$W$352,10,FALSE) = "---","---", VLOOKUP(D290,'Antipsychotic Meds'!$A$1:$W$352,10,FALSE)/100))</f>
        <v>0.10638299999999999</v>
      </c>
      <c r="X290" s="35">
        <f>IF(VLOOKUP(D290,'Antipsychotic Meds'!$A$1:$W$352,12,FALSE) = "*","*",IF(VLOOKUP(D290,'Antipsychotic Meds'!$A$1:$W$352,12,FALSE) = "---","---", VLOOKUP(D290,'Antipsychotic Meds'!$A$1:$W$352,12,FALSE)/100))</f>
        <v>0.11702130000000001</v>
      </c>
      <c r="Y290" s="35">
        <f>IF(VLOOKUP(D290,'Antipsychotic Meds'!$A$1:$W$352,14,FALSE) = "*","*",IF(VLOOKUP(D290,'Antipsychotic Meds'!$A$1:$W$352,14,FALSE) = "---","---", VLOOKUP(D290,'Antipsychotic Meds'!$A$1:$W$352,14,FALSE)/100))</f>
        <v>0.1098901</v>
      </c>
      <c r="Z290" s="35">
        <f>IF(VLOOKUP(D290,'Antipsychotic Meds'!$A$1:$W$352,16,FALSE) = "*","*",IF(VLOOKUP(D290,'Antipsychotic Meds'!$A$1:$W$352,16,FALSE) = "---","---", VLOOKUP(D290,'Antipsychotic Meds'!$A$1:$W$352,16,FALSE)/100))</f>
        <v>0.10112360000000001</v>
      </c>
      <c r="AA290" s="35">
        <f t="shared" si="158"/>
        <v>0.10860449999999999</v>
      </c>
      <c r="AB290" s="49" t="str">
        <f t="shared" si="145"/>
        <v>N</v>
      </c>
      <c r="AC290" s="35">
        <f>IF(VLOOKUP(D290,'Pressure Ulcers'!$A$1:$W$352,10,FALSE) = "*","*",IF(VLOOKUP(D290,'Pressure Ulcers'!$A$1:$W$352,10,FALSE) = "---","---", VLOOKUP(D290,'Pressure Ulcers'!$A$1:$W$352,10,FALSE)/100))</f>
        <v>7.2463800000000009E-2</v>
      </c>
      <c r="AD290" s="35">
        <f>IF(VLOOKUP(D290,'Pressure Ulcers'!$A$1:$W$352,12,FALSE) = "*","*",IF(VLOOKUP(D290,'Pressure Ulcers'!$A$1:$W$352,12,FALSE) = "---","---", VLOOKUP(D290,'Pressure Ulcers'!$A$1:$W$352,12,FALSE)/100))</f>
        <v>9.7222199999999995E-2</v>
      </c>
      <c r="AE290" s="35">
        <f>IF(VLOOKUP(D290,'Pressure Ulcers'!$A$1:$W$352,14,FALSE) = "*","*",IF(VLOOKUP(D290,'Pressure Ulcers'!$A$1:$W$352,14,FALSE) = "---","---", VLOOKUP(D290,'Pressure Ulcers'!$A$1:$W$352,14,FALSE)/100))</f>
        <v>0.10606059999999999</v>
      </c>
      <c r="AF290" s="35">
        <f>IF(VLOOKUP(D290,'Pressure Ulcers'!$A$1:$W$352,16,FALSE) = "*","*",IF(VLOOKUP(D290,'Pressure Ulcers'!$A$1:$W$352,16,FALSE) = "---","---", VLOOKUP(D290,'Pressure Ulcers'!$A$1:$W$352,16,FALSE)/100))</f>
        <v>8.4506999999999999E-2</v>
      </c>
      <c r="AG290" s="35">
        <f t="shared" si="159"/>
        <v>9.0063400000000002E-2</v>
      </c>
      <c r="AH290" s="49" t="str">
        <f t="shared" si="150"/>
        <v>N</v>
      </c>
      <c r="AI290" s="35">
        <f>IF(VLOOKUP(D290,Influenza!$A$1:$W$352,10,FALSE) = "*","*",IF(VLOOKUP(D290,Influenza!$A$1:$W$352,10,FALSE) = "---","---", VLOOKUP(D290,Influenza!$A$1:$W$352,10,FALSE)/100))</f>
        <v>1</v>
      </c>
      <c r="AJ290" s="35">
        <f>IF(VLOOKUP(D290,Influenza!$A$1:$W$352,12,FALSE) = "*","*",IF(VLOOKUP(D290,Influenza!$A$1:$W$352,12,FALSE) = "---","---", VLOOKUP(D290,Influenza!$A$1:$W$352,12,FALSE)/100))</f>
        <v>1</v>
      </c>
      <c r="AK290" s="35">
        <f>IF(VLOOKUP(D290,Influenza!$A$1:$W$352,14,FALSE) = "*","*",IF(VLOOKUP(D290,Influenza!$A$1:$W$352,14,FALSE) = "---","---", VLOOKUP(D290,Influenza!$A$1:$W$352,14,FALSE)/100))</f>
        <v>0.99065420999999998</v>
      </c>
      <c r="AL290" s="35">
        <f>IF(VLOOKUP(D290,Influenza!$A$1:$W$352,16,FALSE) = "*","*",IF(VLOOKUP(D290,Influenza!$A$1:$W$352,16,FALSE) = "---","---", VLOOKUP(D290,Influenza!$A$1:$W$352,16,FALSE)/100))</f>
        <v>0.99065420999999998</v>
      </c>
      <c r="AM290" s="35">
        <f t="shared" si="160"/>
        <v>0.99532710499999988</v>
      </c>
      <c r="AN290" s="49" t="str">
        <f t="shared" si="147"/>
        <v>Y</v>
      </c>
      <c r="AO290" s="35">
        <f>IF(VLOOKUP(D290,'hospitalizations per 1000'!$A$1:$Q$352,10,FALSE) = "*","*",IF(VLOOKUP(D290,'hospitalizations per 1000'!$A$1:$Q$352,10,FALSE) = "---","---", VLOOKUP(D290,'hospitalizations per 1000'!$A$1:$Q$352,10,FALSE)/100))</f>
        <v>1.465033E-2</v>
      </c>
      <c r="AP290" s="43" t="str">
        <f t="shared" si="151"/>
        <v>Y</v>
      </c>
      <c r="AQ290" s="50" t="s">
        <v>1571</v>
      </c>
      <c r="AR290" s="50" t="s">
        <v>1573</v>
      </c>
      <c r="AS290" s="49" t="s">
        <v>662</v>
      </c>
      <c r="AT290" s="97" t="s">
        <v>1680</v>
      </c>
    </row>
    <row r="291" spans="1:46" s="39" customFormat="1" x14ac:dyDescent="0.3">
      <c r="A291" s="19">
        <f t="shared" si="155"/>
        <v>286</v>
      </c>
      <c r="B291" s="52" t="s">
        <v>535</v>
      </c>
      <c r="C291" s="51"/>
      <c r="D291" s="56">
        <v>315108</v>
      </c>
      <c r="E291" s="71">
        <v>891771</v>
      </c>
      <c r="F291" s="54" t="s">
        <v>1557</v>
      </c>
      <c r="G291" s="54" t="e">
        <f>IF(COUNTIF(#REF!,"SFF Candidate")&gt;=1,"Y",
IF(COUNTIF(#REF!,"SFF")&gt;=1,"Y","N"))</f>
        <v>#REF!</v>
      </c>
      <c r="H291" s="48" t="e">
        <f>IF(OR(#REF!=1,#REF!= 1,#REF!=
1,#REF!= 1,#REF!=
1,#REF!= 1,#REF!=
1,#REF!= 1,#REF!=
1,#REF!= 1,#REF!=
1,#REF!= 1),"Y","N")</f>
        <v>#REF!</v>
      </c>
      <c r="I291" s="48" t="s">
        <v>662</v>
      </c>
      <c r="J291" s="54" t="s">
        <v>1570</v>
      </c>
      <c r="K291" s="35">
        <f>IF(VLOOKUP(D291,'Physically Restrained'!$A$1:$W$352,10,FALSE) = "*","*",IF(VLOOKUP(D291,'Physically Restrained'!$A$1:$W$352,10,FALSE) = "---","---", VLOOKUP(D291,'Physically Restrained'!$A$1:$W$352,10,FALSE)/100))</f>
        <v>0</v>
      </c>
      <c r="L291" s="35">
        <f>IF(VLOOKUP(D291,'Physically Restrained'!$A$1:$W$352,12,FALSE) = "*","*",IF(VLOOKUP(D291,'Physically Restrained'!$A$1:$W$352,12,FALSE) = "---","---", VLOOKUP(D291,'Physically Restrained'!$A$1:$W$352,12,FALSE)/100))</f>
        <v>0</v>
      </c>
      <c r="M291" s="35">
        <f>IF(VLOOKUP(D291,'Physically Restrained'!$A$1:$W$352,14,FALSE) = "*","*",IF(VLOOKUP(D291,'Physically Restrained'!$A$1:$W$352,14,FALSE) = "---","---", VLOOKUP(D291,'Physically Restrained'!$A$1:$W$352,14,FALSE)/100))</f>
        <v>0</v>
      </c>
      <c r="N291" s="35">
        <f>IF(VLOOKUP(D291,'Physically Restrained'!$A$1:$W$352,16,FALSE) = "*","*",IF(VLOOKUP(D291,'Physically Restrained'!$A$1:$W$352,16,FALSE) = "---","---", VLOOKUP(D291,'Physically Restrained'!$A$1:$W$352,16,FALSE)/100))</f>
        <v>0</v>
      </c>
      <c r="O291" s="35">
        <f t="shared" si="156"/>
        <v>0</v>
      </c>
      <c r="P291" s="49" t="str">
        <f t="shared" si="143"/>
        <v>Y</v>
      </c>
      <c r="Q291" s="35">
        <f>IF(VLOOKUP(D291,'Falls with Major Injuries'!$A$1:$W$352,10,FALSE) = "*","*",IF(VLOOKUP(D291,'Falls with Major Injuries'!$A$1:$W$352,10,FALSE) = "---","---", VLOOKUP(D291,'Falls with Major Injuries'!$A$1:$W$352,10,FALSE)/100))</f>
        <v>4.8387099999999995E-2</v>
      </c>
      <c r="R291" s="35">
        <f>IF(VLOOKUP(D291,'Falls with Major Injuries'!$A$1:$W$352,12,FALSE) = "*","*",IF(VLOOKUP(D291,'Falls with Major Injuries'!$A$1:$W$352,12,FALSE) = "---","---", VLOOKUP(D291,'Falls with Major Injuries'!$A$1:$W$352,12,FALSE)/100))</f>
        <v>6.1538500000000003E-2</v>
      </c>
      <c r="S291" s="35">
        <f>IF(VLOOKUP(D291,'Falls with Major Injuries'!$A$1:$W$352,14,FALSE) = "*","*",IF(VLOOKUP(D291,'Falls with Major Injuries'!$A$1:$W$352,14,FALSE) = "---","---", VLOOKUP(D291,'Falls with Major Injuries'!$A$1:$W$352,14,FALSE)/100))</f>
        <v>5.9701500000000005E-2</v>
      </c>
      <c r="T291" s="35">
        <f>IF(VLOOKUP(D291,'Falls with Major Injuries'!$A$1:$W$352,16,FALSE) = "*","*",IF(VLOOKUP(D291,'Falls with Major Injuries'!$A$1:$W$352,16,FALSE) = "---","---", VLOOKUP(D291,'Falls with Major Injuries'!$A$1:$W$352,16,FALSE)/100))</f>
        <v>6.1538500000000003E-2</v>
      </c>
      <c r="U291" s="35">
        <f t="shared" si="157"/>
        <v>5.77914E-2</v>
      </c>
      <c r="V291" s="49" t="str">
        <f t="shared" si="144"/>
        <v>N</v>
      </c>
      <c r="W291" s="35">
        <f>IF(VLOOKUP(D291,'Antipsychotic Meds'!$A$1:$W$352,10,FALSE) = "*","*",IF(VLOOKUP(D291,'Antipsychotic Meds'!$A$1:$W$352,10,FALSE) = "---","---", VLOOKUP(D291,'Antipsychotic Meds'!$A$1:$W$352,10,FALSE)/100))</f>
        <v>0.1666667</v>
      </c>
      <c r="X291" s="35">
        <f>IF(VLOOKUP(D291,'Antipsychotic Meds'!$A$1:$W$352,12,FALSE) = "*","*",IF(VLOOKUP(D291,'Antipsychotic Meds'!$A$1:$W$352,12,FALSE) = "---","---", VLOOKUP(D291,'Antipsychotic Meds'!$A$1:$W$352,12,FALSE)/100))</f>
        <v>0.15873020000000002</v>
      </c>
      <c r="Y291" s="35">
        <f>IF(VLOOKUP(D291,'Antipsychotic Meds'!$A$1:$W$352,14,FALSE) = "*","*",IF(VLOOKUP(D291,'Antipsychotic Meds'!$A$1:$W$352,14,FALSE) = "---","---", VLOOKUP(D291,'Antipsychotic Meds'!$A$1:$W$352,14,FALSE)/100))</f>
        <v>0.13846149999999999</v>
      </c>
      <c r="Z291" s="35">
        <f>IF(VLOOKUP(D291,'Antipsychotic Meds'!$A$1:$W$352,16,FALSE) = "*","*",IF(VLOOKUP(D291,'Antipsychotic Meds'!$A$1:$W$352,16,FALSE) = "---","---", VLOOKUP(D291,'Antipsychotic Meds'!$A$1:$W$352,16,FALSE)/100))</f>
        <v>0.15625</v>
      </c>
      <c r="AA291" s="35">
        <f t="shared" si="158"/>
        <v>0.1550271</v>
      </c>
      <c r="AB291" s="49" t="str">
        <f t="shared" si="145"/>
        <v>N</v>
      </c>
      <c r="AC291" s="35">
        <f>IF(VLOOKUP(D291,'Pressure Ulcers'!$A$1:$W$352,10,FALSE) = "*","*",IF(VLOOKUP(D291,'Pressure Ulcers'!$A$1:$W$352,10,FALSE) = "---","---", VLOOKUP(D291,'Pressure Ulcers'!$A$1:$W$352,10,FALSE)/100))</f>
        <v>5.7142900000000003E-2</v>
      </c>
      <c r="AD291" s="35">
        <f>IF(VLOOKUP(D291,'Pressure Ulcers'!$A$1:$W$352,12,FALSE) = "*","*",IF(VLOOKUP(D291,'Pressure Ulcers'!$A$1:$W$352,12,FALSE) = "---","---", VLOOKUP(D291,'Pressure Ulcers'!$A$1:$W$352,12,FALSE)/100))</f>
        <v>0</v>
      </c>
      <c r="AE291" s="35">
        <f>IF(VLOOKUP(D291,'Pressure Ulcers'!$A$1:$W$352,14,FALSE) = "*","*",IF(VLOOKUP(D291,'Pressure Ulcers'!$A$1:$W$352,14,FALSE) = "---","---", VLOOKUP(D291,'Pressure Ulcers'!$A$1:$W$352,14,FALSE)/100))</f>
        <v>9.5238099999999992E-2</v>
      </c>
      <c r="AF291" s="35">
        <f>IF(VLOOKUP(D291,'Pressure Ulcers'!$A$1:$W$352,16,FALSE) = "*","*",IF(VLOOKUP(D291,'Pressure Ulcers'!$A$1:$W$352,16,FALSE) = "---","---", VLOOKUP(D291,'Pressure Ulcers'!$A$1:$W$352,16,FALSE)/100))</f>
        <v>0.1</v>
      </c>
      <c r="AG291" s="35">
        <f t="shared" si="159"/>
        <v>6.3095249999999992E-2</v>
      </c>
      <c r="AH291" s="49" t="str">
        <f t="shared" si="150"/>
        <v>Y</v>
      </c>
      <c r="AI291" s="35">
        <f>IF(VLOOKUP(D291,Influenza!$A$1:$W$352,10,FALSE) = "*","*",IF(VLOOKUP(D291,Influenza!$A$1:$W$352,10,FALSE) = "---","---", VLOOKUP(D291,Influenza!$A$1:$W$352,10,FALSE)/100))</f>
        <v>1</v>
      </c>
      <c r="AJ291" s="35">
        <f>IF(VLOOKUP(D291,Influenza!$A$1:$W$352,12,FALSE) = "*","*",IF(VLOOKUP(D291,Influenza!$A$1:$W$352,12,FALSE) = "---","---", VLOOKUP(D291,Influenza!$A$1:$W$352,12,FALSE)/100))</f>
        <v>1</v>
      </c>
      <c r="AK291" s="35">
        <f>IF(VLOOKUP(D291,Influenza!$A$1:$W$352,14,FALSE) = "*","*",IF(VLOOKUP(D291,Influenza!$A$1:$W$352,14,FALSE) = "---","---", VLOOKUP(D291,Influenza!$A$1:$W$352,14,FALSE)/100))</f>
        <v>1</v>
      </c>
      <c r="AL291" s="35">
        <f>IF(VLOOKUP(D291,Influenza!$A$1:$W$352,16,FALSE) = "*","*",IF(VLOOKUP(D291,Influenza!$A$1:$W$352,16,FALSE) = "---","---", VLOOKUP(D291,Influenza!$A$1:$W$352,16,FALSE)/100))</f>
        <v>1</v>
      </c>
      <c r="AM291" s="35">
        <f t="shared" si="160"/>
        <v>1</v>
      </c>
      <c r="AN291" s="49" t="str">
        <f t="shared" si="147"/>
        <v>Y</v>
      </c>
      <c r="AO291" s="35">
        <f>IF(VLOOKUP(D291,'hospitalizations per 1000'!$A$1:$Q$352,10,FALSE) = "*","*",IF(VLOOKUP(D291,'hospitalizations per 1000'!$A$1:$Q$352,10,FALSE) = "---","---", VLOOKUP(D291,'hospitalizations per 1000'!$A$1:$Q$352,10,FALSE)/100))</f>
        <v>2.2139720000000002E-2</v>
      </c>
      <c r="AP291" s="43" t="str">
        <f t="shared" si="151"/>
        <v>N</v>
      </c>
      <c r="AQ291" s="50" t="s">
        <v>1570</v>
      </c>
      <c r="AR291" s="50">
        <v>0.76</v>
      </c>
      <c r="AS291" s="49" t="str">
        <f>IF(AR291="NS","NS",IF(AR291&gt;AR$1,"Y","N"))</f>
        <v>Y</v>
      </c>
      <c r="AT291" s="97">
        <f>COUNTIF($P291:$AS291,"=Y")</f>
        <v>4</v>
      </c>
    </row>
    <row r="292" spans="1:46" ht="28.8" x14ac:dyDescent="0.3">
      <c r="A292" s="19">
        <f t="shared" si="155"/>
        <v>287</v>
      </c>
      <c r="B292" s="52" t="s">
        <v>536</v>
      </c>
      <c r="C292" s="51"/>
      <c r="D292" s="56">
        <v>315259</v>
      </c>
      <c r="E292" s="59" t="s">
        <v>90</v>
      </c>
      <c r="F292" s="54" t="s">
        <v>1557</v>
      </c>
      <c r="G292" s="54" t="e">
        <f>IF(COUNTIF(#REF!,"SFF Candidate")&gt;=1,"Y",
IF(COUNTIF(#REF!,"SFF")&gt;=1,"Y","N"))</f>
        <v>#REF!</v>
      </c>
      <c r="H292" s="48" t="e">
        <f>IF(OR(#REF!=1,#REF!= 1,#REF!=
1,#REF!= 1,#REF!=
1,#REF!= 1,#REF!=
1,#REF!= 1,#REF!=
1,#REF!= 1,#REF!=
1,#REF!= 1),"Y","N")</f>
        <v>#REF!</v>
      </c>
      <c r="I292" s="48" t="s">
        <v>662</v>
      </c>
      <c r="J292" s="54" t="s">
        <v>1571</v>
      </c>
      <c r="K292" s="35">
        <f>IF(VLOOKUP(D292,'Physically Restrained'!$A$1:$W$352,10,FALSE) = "*","*",IF(VLOOKUP(D292,'Physically Restrained'!$A$1:$W$352,10,FALSE) = "---","---", VLOOKUP(D292,'Physically Restrained'!$A$1:$W$352,10,FALSE)/100))</f>
        <v>0</v>
      </c>
      <c r="L292" s="35">
        <f>IF(VLOOKUP(D292,'Physically Restrained'!$A$1:$W$352,12,FALSE) = "*","*",IF(VLOOKUP(D292,'Physically Restrained'!$A$1:$W$352,12,FALSE) = "---","---", VLOOKUP(D292,'Physically Restrained'!$A$1:$W$352,12,FALSE)/100))</f>
        <v>0</v>
      </c>
      <c r="M292" s="35">
        <f>IF(VLOOKUP(D292,'Physically Restrained'!$A$1:$W$352,14,FALSE) = "*","*",IF(VLOOKUP(D292,'Physically Restrained'!$A$1:$W$352,14,FALSE) = "---","---", VLOOKUP(D292,'Physically Restrained'!$A$1:$W$352,14,FALSE)/100))</f>
        <v>0</v>
      </c>
      <c r="N292" s="35">
        <f>IF(VLOOKUP(D292,'Physically Restrained'!$A$1:$W$352,16,FALSE) = "*","*",IF(VLOOKUP(D292,'Physically Restrained'!$A$1:$W$352,16,FALSE) = "---","---", VLOOKUP(D292,'Physically Restrained'!$A$1:$W$352,16,FALSE)/100))</f>
        <v>0</v>
      </c>
      <c r="O292" s="35">
        <f t="shared" si="156"/>
        <v>0</v>
      </c>
      <c r="P292" s="49" t="str">
        <f t="shared" si="143"/>
        <v>Y</v>
      </c>
      <c r="Q292" s="35">
        <f>IF(VLOOKUP(D292,'Falls with Major Injuries'!$A$1:$W$352,10,FALSE) = "*","*",IF(VLOOKUP(D292,'Falls with Major Injuries'!$A$1:$W$352,10,FALSE) = "---","---", VLOOKUP(D292,'Falls with Major Injuries'!$A$1:$W$352,10,FALSE)/100))</f>
        <v>2.6666699999999998E-2</v>
      </c>
      <c r="R292" s="35">
        <f>IF(VLOOKUP(D292,'Falls with Major Injuries'!$A$1:$W$352,12,FALSE) = "*","*",IF(VLOOKUP(D292,'Falls with Major Injuries'!$A$1:$W$352,12,FALSE) = "---","---", VLOOKUP(D292,'Falls with Major Injuries'!$A$1:$W$352,12,FALSE)/100))</f>
        <v>2.4691399999999999E-2</v>
      </c>
      <c r="S292" s="35">
        <f>IF(VLOOKUP(D292,'Falls with Major Injuries'!$A$1:$W$352,14,FALSE) = "*","*",IF(VLOOKUP(D292,'Falls with Major Injuries'!$A$1:$W$352,14,FALSE) = "---","---", VLOOKUP(D292,'Falls with Major Injuries'!$A$1:$W$352,14,FALSE)/100))</f>
        <v>0</v>
      </c>
      <c r="T292" s="35">
        <f>IF(VLOOKUP(D292,'Falls with Major Injuries'!$A$1:$W$352,16,FALSE) = "*","*",IF(VLOOKUP(D292,'Falls with Major Injuries'!$A$1:$W$352,16,FALSE) = "---","---", VLOOKUP(D292,'Falls with Major Injuries'!$A$1:$W$352,16,FALSE)/100))</f>
        <v>0</v>
      </c>
      <c r="U292" s="35">
        <f t="shared" si="157"/>
        <v>1.2839524999999999E-2</v>
      </c>
      <c r="V292" s="49" t="str">
        <f t="shared" si="144"/>
        <v>Y</v>
      </c>
      <c r="W292" s="35">
        <f>IF(VLOOKUP(D292,'Antipsychotic Meds'!$A$1:$W$352,10,FALSE) = "*","*",IF(VLOOKUP(D292,'Antipsychotic Meds'!$A$1:$W$352,10,FALSE) = "---","---", VLOOKUP(D292,'Antipsychotic Meds'!$A$1:$W$352,10,FALSE)/100))</f>
        <v>5.8823500000000001E-2</v>
      </c>
      <c r="X292" s="35">
        <f>IF(VLOOKUP(D292,'Antipsychotic Meds'!$A$1:$W$352,12,FALSE) = "*","*",IF(VLOOKUP(D292,'Antipsychotic Meds'!$A$1:$W$352,12,FALSE) = "---","---", VLOOKUP(D292,'Antipsychotic Meds'!$A$1:$W$352,12,FALSE)/100))</f>
        <v>0.08</v>
      </c>
      <c r="Y292" s="35">
        <f>IF(VLOOKUP(D292,'Antipsychotic Meds'!$A$1:$W$352,14,FALSE) = "*","*",IF(VLOOKUP(D292,'Antipsychotic Meds'!$A$1:$W$352,14,FALSE) = "---","---", VLOOKUP(D292,'Antipsychotic Meds'!$A$1:$W$352,14,FALSE)/100))</f>
        <v>8.3333299999999999E-2</v>
      </c>
      <c r="Z292" s="35">
        <f>IF(VLOOKUP(D292,'Antipsychotic Meds'!$A$1:$W$352,16,FALSE) = "*","*",IF(VLOOKUP(D292,'Antipsychotic Meds'!$A$1:$W$352,16,FALSE) = "---","---", VLOOKUP(D292,'Antipsychotic Meds'!$A$1:$W$352,16,FALSE)/100))</f>
        <v>7.7777799999999994E-2</v>
      </c>
      <c r="AA292" s="35">
        <f t="shared" si="158"/>
        <v>7.4983649999999999E-2</v>
      </c>
      <c r="AB292" s="49" t="str">
        <f t="shared" si="145"/>
        <v>Y</v>
      </c>
      <c r="AC292" s="35">
        <f>IF(VLOOKUP(D292,'Pressure Ulcers'!$A$1:$W$352,10,FALSE) = "*","*",IF(VLOOKUP(D292,'Pressure Ulcers'!$A$1:$W$352,10,FALSE) = "---","---", VLOOKUP(D292,'Pressure Ulcers'!$A$1:$W$352,10,FALSE)/100))</f>
        <v>0.12962960000000001</v>
      </c>
      <c r="AD292" s="35">
        <f>IF(VLOOKUP(D292,'Pressure Ulcers'!$A$1:$W$352,12,FALSE) = "*","*",IF(VLOOKUP(D292,'Pressure Ulcers'!$A$1:$W$352,12,FALSE) = "---","---", VLOOKUP(D292,'Pressure Ulcers'!$A$1:$W$352,12,FALSE)/100))</f>
        <v>8.77193E-2</v>
      </c>
      <c r="AE292" s="35">
        <f>IF(VLOOKUP(D292,'Pressure Ulcers'!$A$1:$W$352,14,FALSE) = "*","*",IF(VLOOKUP(D292,'Pressure Ulcers'!$A$1:$W$352,14,FALSE) = "---","---", VLOOKUP(D292,'Pressure Ulcers'!$A$1:$W$352,14,FALSE)/100))</f>
        <v>0.21311479999999999</v>
      </c>
      <c r="AF292" s="35">
        <f>IF(VLOOKUP(D292,'Pressure Ulcers'!$A$1:$W$352,16,FALSE) = "*","*",IF(VLOOKUP(D292,'Pressure Ulcers'!$A$1:$W$352,16,FALSE) = "---","---", VLOOKUP(D292,'Pressure Ulcers'!$A$1:$W$352,16,FALSE)/100))</f>
        <v>0.12307689999999999</v>
      </c>
      <c r="AG292" s="35">
        <f t="shared" si="159"/>
        <v>0.13838515000000001</v>
      </c>
      <c r="AH292" s="49" t="str">
        <f t="shared" si="150"/>
        <v>N</v>
      </c>
      <c r="AI292" s="35">
        <f>IF(VLOOKUP(D292,Influenza!$A$1:$W$352,10,FALSE) = "*","*",IF(VLOOKUP(D292,Influenza!$A$1:$W$352,10,FALSE) = "---","---", VLOOKUP(D292,Influenza!$A$1:$W$352,10,FALSE)/100))</f>
        <v>1</v>
      </c>
      <c r="AJ292" s="35">
        <f>IF(VLOOKUP(D292,Influenza!$A$1:$W$352,12,FALSE) = "*","*",IF(VLOOKUP(D292,Influenza!$A$1:$W$352,12,FALSE) = "---","---", VLOOKUP(D292,Influenza!$A$1:$W$352,12,FALSE)/100))</f>
        <v>1</v>
      </c>
      <c r="AK292" s="35">
        <f>IF(VLOOKUP(D292,Influenza!$A$1:$W$352,14,FALSE) = "*","*",IF(VLOOKUP(D292,Influenza!$A$1:$W$352,14,FALSE) = "---","---", VLOOKUP(D292,Influenza!$A$1:$W$352,14,FALSE)/100))</f>
        <v>1</v>
      </c>
      <c r="AL292" s="35">
        <f>IF(VLOOKUP(D292,Influenza!$A$1:$W$352,16,FALSE) = "*","*",IF(VLOOKUP(D292,Influenza!$A$1:$W$352,16,FALSE) = "---","---", VLOOKUP(D292,Influenza!$A$1:$W$352,16,FALSE)/100))</f>
        <v>1</v>
      </c>
      <c r="AM292" s="35">
        <f t="shared" si="160"/>
        <v>1</v>
      </c>
      <c r="AN292" s="49" t="str">
        <f t="shared" si="147"/>
        <v>Y</v>
      </c>
      <c r="AO292" s="35">
        <f>IF(VLOOKUP(D292,'hospitalizations per 1000'!$A$1:$Q$352,10,FALSE) = "*","*",IF(VLOOKUP(D292,'hospitalizations per 1000'!$A$1:$Q$352,10,FALSE) = "---","---", VLOOKUP(D292,'hospitalizations per 1000'!$A$1:$Q$352,10,FALSE)/100))</f>
        <v>1.1884769999999999E-2</v>
      </c>
      <c r="AP292" s="43" t="str">
        <f t="shared" si="151"/>
        <v>Y</v>
      </c>
      <c r="AQ292" s="50" t="s">
        <v>1570</v>
      </c>
      <c r="AR292" s="50">
        <v>0.81499999999999995</v>
      </c>
      <c r="AS292" s="49" t="str">
        <f>IF(AR292="NS","NS",IF(AR292&gt;AR$1,"Y","N"))</f>
        <v>Y</v>
      </c>
      <c r="AT292" s="97" t="s">
        <v>1680</v>
      </c>
    </row>
    <row r="293" spans="1:46" ht="28.8" x14ac:dyDescent="0.3">
      <c r="A293" s="19">
        <f t="shared" si="155"/>
        <v>288</v>
      </c>
      <c r="B293" s="52" t="s">
        <v>537</v>
      </c>
      <c r="C293" s="51"/>
      <c r="D293" s="56">
        <v>315500</v>
      </c>
      <c r="E293" s="59" t="s">
        <v>91</v>
      </c>
      <c r="F293" s="54" t="s">
        <v>1557</v>
      </c>
      <c r="G293" s="54" t="e">
        <f>IF(COUNTIF(#REF!,"SFF Candidate")&gt;=1,"Y",
IF(COUNTIF(#REF!,"SFF")&gt;=1,"Y","N"))</f>
        <v>#REF!</v>
      </c>
      <c r="H293" s="48" t="e">
        <f>IF(OR(#REF!=1,#REF!= 1,#REF!=
1,#REF!= 1,#REF!=
1,#REF!= 1,#REF!=
1,#REF!= 1,#REF!=
1,#REF!= 1,#REF!=
1,#REF!= 1),"Y","N")</f>
        <v>#REF!</v>
      </c>
      <c r="I293" s="48" t="s">
        <v>662</v>
      </c>
      <c r="J293" s="54" t="s">
        <v>1570</v>
      </c>
      <c r="K293" s="35">
        <f>IF(VLOOKUP(D293,'Physically Restrained'!$A$1:$W$352,10,FALSE) = "*","*",IF(VLOOKUP(D293,'Physically Restrained'!$A$1:$W$352,10,FALSE) = "---","---", VLOOKUP(D293,'Physically Restrained'!$A$1:$W$352,10,FALSE)/100))</f>
        <v>0</v>
      </c>
      <c r="L293" s="35">
        <f>IF(VLOOKUP(D293,'Physically Restrained'!$A$1:$W$352,12,FALSE) = "*","*",IF(VLOOKUP(D293,'Physically Restrained'!$A$1:$W$352,12,FALSE) = "---","---", VLOOKUP(D293,'Physically Restrained'!$A$1:$W$352,12,FALSE)/100))</f>
        <v>0</v>
      </c>
      <c r="M293" s="35">
        <f>IF(VLOOKUP(D293,'Physically Restrained'!$A$1:$W$352,14,FALSE) = "*","*",IF(VLOOKUP(D293,'Physically Restrained'!$A$1:$W$352,14,FALSE) = "---","---", VLOOKUP(D293,'Physically Restrained'!$A$1:$W$352,14,FALSE)/100))</f>
        <v>0</v>
      </c>
      <c r="N293" s="35">
        <f>IF(VLOOKUP(D293,'Physically Restrained'!$A$1:$W$352,16,FALSE) = "*","*",IF(VLOOKUP(D293,'Physically Restrained'!$A$1:$W$352,16,FALSE) = "---","---", VLOOKUP(D293,'Physically Restrained'!$A$1:$W$352,16,FALSE)/100))</f>
        <v>0</v>
      </c>
      <c r="O293" s="35">
        <f t="shared" si="156"/>
        <v>0</v>
      </c>
      <c r="P293" s="49" t="str">
        <f t="shared" si="143"/>
        <v>Y</v>
      </c>
      <c r="Q293" s="35">
        <f>IF(VLOOKUP(D293,'Falls with Major Injuries'!$A$1:$W$352,10,FALSE) = "*","*",IF(VLOOKUP(D293,'Falls with Major Injuries'!$A$1:$W$352,10,FALSE) = "---","---", VLOOKUP(D293,'Falls with Major Injuries'!$A$1:$W$352,10,FALSE)/100))</f>
        <v>2.7027000000000002E-2</v>
      </c>
      <c r="R293" s="35">
        <f>IF(VLOOKUP(D293,'Falls with Major Injuries'!$A$1:$W$352,12,FALSE) = "*","*",IF(VLOOKUP(D293,'Falls with Major Injuries'!$A$1:$W$352,12,FALSE) = "---","---", VLOOKUP(D293,'Falls with Major Injuries'!$A$1:$W$352,12,FALSE)/100))</f>
        <v>1.2500000000000001E-2</v>
      </c>
      <c r="S293" s="35">
        <f>IF(VLOOKUP(D293,'Falls with Major Injuries'!$A$1:$W$352,14,FALSE) = "*","*",IF(VLOOKUP(D293,'Falls with Major Injuries'!$A$1:$W$352,14,FALSE) = "---","---", VLOOKUP(D293,'Falls with Major Injuries'!$A$1:$W$352,14,FALSE)/100))</f>
        <v>1.3513500000000001E-2</v>
      </c>
      <c r="T293" s="35">
        <f>IF(VLOOKUP(D293,'Falls with Major Injuries'!$A$1:$W$352,16,FALSE) = "*","*",IF(VLOOKUP(D293,'Falls with Major Injuries'!$A$1:$W$352,16,FALSE) = "---","---", VLOOKUP(D293,'Falls with Major Injuries'!$A$1:$W$352,16,FALSE)/100))</f>
        <v>2.63158E-2</v>
      </c>
      <c r="U293" s="35">
        <f t="shared" si="157"/>
        <v>1.9839075000000001E-2</v>
      </c>
      <c r="V293" s="49" t="str">
        <f t="shared" si="144"/>
        <v>Y</v>
      </c>
      <c r="W293" s="35">
        <f>IF(VLOOKUP(D293,'Antipsychotic Meds'!$A$1:$W$352,10,FALSE) = "*","*",IF(VLOOKUP(D293,'Antipsychotic Meds'!$A$1:$W$352,10,FALSE) = "---","---", VLOOKUP(D293,'Antipsychotic Meds'!$A$1:$W$352,10,FALSE)/100))</f>
        <v>0.27777780000000002</v>
      </c>
      <c r="X293" s="35">
        <f>IF(VLOOKUP(D293,'Antipsychotic Meds'!$A$1:$W$352,12,FALSE) = "*","*",IF(VLOOKUP(D293,'Antipsychotic Meds'!$A$1:$W$352,12,FALSE) = "---","---", VLOOKUP(D293,'Antipsychotic Meds'!$A$1:$W$352,12,FALSE)/100))</f>
        <v>0.25316460000000002</v>
      </c>
      <c r="Y293" s="35">
        <f>IF(VLOOKUP(D293,'Antipsychotic Meds'!$A$1:$W$352,14,FALSE) = "*","*",IF(VLOOKUP(D293,'Antipsychotic Meds'!$A$1:$W$352,14,FALSE) = "---","---", VLOOKUP(D293,'Antipsychotic Meds'!$A$1:$W$352,14,FALSE)/100))</f>
        <v>0.26027400000000001</v>
      </c>
      <c r="Z293" s="35">
        <f>IF(VLOOKUP(D293,'Antipsychotic Meds'!$A$1:$W$352,16,FALSE) = "*","*",IF(VLOOKUP(D293,'Antipsychotic Meds'!$A$1:$W$352,16,FALSE) = "---","---", VLOOKUP(D293,'Antipsychotic Meds'!$A$1:$W$352,16,FALSE)/100))</f>
        <v>0.1917808</v>
      </c>
      <c r="AA293" s="35">
        <f t="shared" si="158"/>
        <v>0.2457493</v>
      </c>
      <c r="AB293" s="49" t="str">
        <f t="shared" si="145"/>
        <v>N</v>
      </c>
      <c r="AC293" s="35">
        <f>IF(VLOOKUP(D293,'Pressure Ulcers'!$A$1:$W$352,10,FALSE) = "*","*",IF(VLOOKUP(D293,'Pressure Ulcers'!$A$1:$W$352,10,FALSE) = "---","---", VLOOKUP(D293,'Pressure Ulcers'!$A$1:$W$352,10,FALSE)/100))</f>
        <v>9.2592599999999997E-2</v>
      </c>
      <c r="AD293" s="35">
        <f>IF(VLOOKUP(D293,'Pressure Ulcers'!$A$1:$W$352,12,FALSE) = "*","*",IF(VLOOKUP(D293,'Pressure Ulcers'!$A$1:$W$352,12,FALSE) = "---","---", VLOOKUP(D293,'Pressure Ulcers'!$A$1:$W$352,12,FALSE)/100))</f>
        <v>5.7692300000000002E-2</v>
      </c>
      <c r="AE293" s="35">
        <f>IF(VLOOKUP(D293,'Pressure Ulcers'!$A$1:$W$352,14,FALSE) = "*","*",IF(VLOOKUP(D293,'Pressure Ulcers'!$A$1:$W$352,14,FALSE) = "---","---", VLOOKUP(D293,'Pressure Ulcers'!$A$1:$W$352,14,FALSE)/100))</f>
        <v>2.0833300000000003E-2</v>
      </c>
      <c r="AF293" s="35">
        <f>IF(VLOOKUP(D293,'Pressure Ulcers'!$A$1:$W$352,16,FALSE) = "*","*",IF(VLOOKUP(D293,'Pressure Ulcers'!$A$1:$W$352,16,FALSE) = "---","---", VLOOKUP(D293,'Pressure Ulcers'!$A$1:$W$352,16,FALSE)/100))</f>
        <v>0.08</v>
      </c>
      <c r="AG293" s="35">
        <f t="shared" si="159"/>
        <v>6.2779550000000003E-2</v>
      </c>
      <c r="AH293" s="49" t="str">
        <f t="shared" si="150"/>
        <v>Y</v>
      </c>
      <c r="AI293" s="35">
        <f>IF(VLOOKUP(D293,Influenza!$A$1:$W$352,10,FALSE) = "*","*",IF(VLOOKUP(D293,Influenza!$A$1:$W$352,10,FALSE) = "---","---", VLOOKUP(D293,Influenza!$A$1:$W$352,10,FALSE)/100))</f>
        <v>0.98360656000000002</v>
      </c>
      <c r="AJ293" s="35">
        <f>IF(VLOOKUP(D293,Influenza!$A$1:$W$352,12,FALSE) = "*","*",IF(VLOOKUP(D293,Influenza!$A$1:$W$352,12,FALSE) = "---","---", VLOOKUP(D293,Influenza!$A$1:$W$352,12,FALSE)/100))</f>
        <v>0.98360656000000002</v>
      </c>
      <c r="AK293" s="35">
        <f>IF(VLOOKUP(D293,Influenza!$A$1:$W$352,14,FALSE) = "*","*",IF(VLOOKUP(D293,Influenza!$A$1:$W$352,14,FALSE) = "---","---", VLOOKUP(D293,Influenza!$A$1:$W$352,14,FALSE)/100))</f>
        <v>1</v>
      </c>
      <c r="AL293" s="35">
        <f>IF(VLOOKUP(D293,Influenza!$A$1:$W$352,16,FALSE) = "*","*",IF(VLOOKUP(D293,Influenza!$A$1:$W$352,16,FALSE) = "---","---", VLOOKUP(D293,Influenza!$A$1:$W$352,16,FALSE)/100))</f>
        <v>1</v>
      </c>
      <c r="AM293" s="35">
        <f t="shared" si="160"/>
        <v>0.99180328000000006</v>
      </c>
      <c r="AN293" s="49" t="str">
        <f t="shared" si="147"/>
        <v>Y</v>
      </c>
      <c r="AO293" s="35">
        <f>IF(VLOOKUP(D293,'hospitalizations per 1000'!$A$1:$Q$352,10,FALSE) = "*","*",IF(VLOOKUP(D293,'hospitalizations per 1000'!$A$1:$Q$352,10,FALSE) = "---","---", VLOOKUP(D293,'hospitalizations per 1000'!$A$1:$Q$352,10,FALSE)/100))</f>
        <v>1.0041580000000001E-2</v>
      </c>
      <c r="AP293" s="43" t="str">
        <f t="shared" si="151"/>
        <v>Y</v>
      </c>
      <c r="AQ293" s="50" t="s">
        <v>1570</v>
      </c>
      <c r="AR293" s="50" t="s">
        <v>1572</v>
      </c>
      <c r="AS293" s="49" t="s">
        <v>662</v>
      </c>
      <c r="AT293" s="97">
        <f>COUNTIF($P293:$AS293,"=Y")</f>
        <v>5</v>
      </c>
    </row>
    <row r="294" spans="1:46" ht="28.8" x14ac:dyDescent="0.3">
      <c r="A294" s="19">
        <f t="shared" si="155"/>
        <v>289</v>
      </c>
      <c r="B294" s="52" t="s">
        <v>538</v>
      </c>
      <c r="C294" s="51"/>
      <c r="D294" s="56">
        <v>315506</v>
      </c>
      <c r="E294" s="59" t="s">
        <v>92</v>
      </c>
      <c r="F294" s="54" t="s">
        <v>1557</v>
      </c>
      <c r="G294" s="54" t="e">
        <f>IF(COUNTIF(#REF!,"SFF Candidate")&gt;=1,"Y",
IF(COUNTIF(#REF!,"SFF")&gt;=1,"Y","N"))</f>
        <v>#REF!</v>
      </c>
      <c r="H294" s="48" t="e">
        <f>IF(OR(#REF!=1,#REF!= 1,#REF!=
1,#REF!= 1,#REF!=
1,#REF!= 1,#REF!=
1,#REF!= 1,#REF!=
1,#REF!= 1,#REF!=
1,#REF!= 1),"Y","N")</f>
        <v>#REF!</v>
      </c>
      <c r="I294" s="48" t="s">
        <v>662</v>
      </c>
      <c r="J294" s="54" t="s">
        <v>1570</v>
      </c>
      <c r="K294" s="35">
        <f>IF(VLOOKUP(D294,'Physically Restrained'!$A$1:$W$352,10,FALSE) = "*","*",IF(VLOOKUP(D294,'Physically Restrained'!$A$1:$W$352,10,FALSE) = "---","---", VLOOKUP(D294,'Physically Restrained'!$A$1:$W$352,10,FALSE)/100))</f>
        <v>0</v>
      </c>
      <c r="L294" s="35">
        <f>IF(VLOOKUP(D294,'Physically Restrained'!$A$1:$W$352,12,FALSE) = "*","*",IF(VLOOKUP(D294,'Physically Restrained'!$A$1:$W$352,12,FALSE) = "---","---", VLOOKUP(D294,'Physically Restrained'!$A$1:$W$352,12,FALSE)/100))</f>
        <v>0</v>
      </c>
      <c r="M294" s="35">
        <f>IF(VLOOKUP(D294,'Physically Restrained'!$A$1:$W$352,14,FALSE) = "*","*",IF(VLOOKUP(D294,'Physically Restrained'!$A$1:$W$352,14,FALSE) = "---","---", VLOOKUP(D294,'Physically Restrained'!$A$1:$W$352,14,FALSE)/100))</f>
        <v>0</v>
      </c>
      <c r="N294" s="35">
        <f>IF(VLOOKUP(D294,'Physically Restrained'!$A$1:$W$352,16,FALSE) = "*","*",IF(VLOOKUP(D294,'Physically Restrained'!$A$1:$W$352,16,FALSE) = "---","---", VLOOKUP(D294,'Physically Restrained'!$A$1:$W$352,16,FALSE)/100))</f>
        <v>0</v>
      </c>
      <c r="O294" s="35">
        <f t="shared" si="156"/>
        <v>0</v>
      </c>
      <c r="P294" s="49" t="str">
        <f t="shared" si="143"/>
        <v>Y</v>
      </c>
      <c r="Q294" s="35">
        <f>IF(VLOOKUP(D294,'Falls with Major Injuries'!$A$1:$W$352,10,FALSE) = "*","*",IF(VLOOKUP(D294,'Falls with Major Injuries'!$A$1:$W$352,10,FALSE) = "---","---", VLOOKUP(D294,'Falls with Major Injuries'!$A$1:$W$352,10,FALSE)/100))</f>
        <v>0</v>
      </c>
      <c r="R294" s="35">
        <f>IF(VLOOKUP(D294,'Falls with Major Injuries'!$A$1:$W$352,12,FALSE) = "*","*",IF(VLOOKUP(D294,'Falls with Major Injuries'!$A$1:$W$352,12,FALSE) = "---","---", VLOOKUP(D294,'Falls with Major Injuries'!$A$1:$W$352,12,FALSE)/100))</f>
        <v>0</v>
      </c>
      <c r="S294" s="35">
        <f>IF(VLOOKUP(D294,'Falls with Major Injuries'!$A$1:$W$352,14,FALSE) = "*","*",IF(VLOOKUP(D294,'Falls with Major Injuries'!$A$1:$W$352,14,FALSE) = "---","---", VLOOKUP(D294,'Falls with Major Injuries'!$A$1:$W$352,14,FALSE)/100))</f>
        <v>0</v>
      </c>
      <c r="T294" s="35">
        <f>IF(VLOOKUP(D294,'Falls with Major Injuries'!$A$1:$W$352,16,FALSE) = "*","*",IF(VLOOKUP(D294,'Falls with Major Injuries'!$A$1:$W$352,16,FALSE) = "---","---", VLOOKUP(D294,'Falls with Major Injuries'!$A$1:$W$352,16,FALSE)/100))</f>
        <v>1.6393399999999999E-2</v>
      </c>
      <c r="U294" s="35">
        <f t="shared" si="157"/>
        <v>4.0983499999999997E-3</v>
      </c>
      <c r="V294" s="49" t="str">
        <f t="shared" si="144"/>
        <v>Y</v>
      </c>
      <c r="W294" s="35">
        <f>IF(VLOOKUP(D294,'Antipsychotic Meds'!$A$1:$W$352,10,FALSE) = "*","*",IF(VLOOKUP(D294,'Antipsychotic Meds'!$A$1:$W$352,10,FALSE) = "---","---", VLOOKUP(D294,'Antipsychotic Meds'!$A$1:$W$352,10,FALSE)/100))</f>
        <v>0.16363640000000002</v>
      </c>
      <c r="X294" s="35">
        <f>IF(VLOOKUP(D294,'Antipsychotic Meds'!$A$1:$W$352,12,FALSE) = "*","*",IF(VLOOKUP(D294,'Antipsychotic Meds'!$A$1:$W$352,12,FALSE) = "---","---", VLOOKUP(D294,'Antipsychotic Meds'!$A$1:$W$352,12,FALSE)/100))</f>
        <v>0.16363640000000002</v>
      </c>
      <c r="Y294" s="35">
        <f>IF(VLOOKUP(D294,'Antipsychotic Meds'!$A$1:$W$352,14,FALSE) = "*","*",IF(VLOOKUP(D294,'Antipsychotic Meds'!$A$1:$W$352,14,FALSE) = "---","---", VLOOKUP(D294,'Antipsychotic Meds'!$A$1:$W$352,14,FALSE)/100))</f>
        <v>0.137931</v>
      </c>
      <c r="Z294" s="35">
        <f>IF(VLOOKUP(D294,'Antipsychotic Meds'!$A$1:$W$352,16,FALSE) = "*","*",IF(VLOOKUP(D294,'Antipsychotic Meds'!$A$1:$W$352,16,FALSE) = "---","---", VLOOKUP(D294,'Antipsychotic Meds'!$A$1:$W$352,16,FALSE)/100))</f>
        <v>0.1833333</v>
      </c>
      <c r="AA294" s="35">
        <f t="shared" si="158"/>
        <v>0.16213427500000002</v>
      </c>
      <c r="AB294" s="49" t="str">
        <f t="shared" si="145"/>
        <v>N</v>
      </c>
      <c r="AC294" s="35">
        <f>IF(VLOOKUP(D294,'Pressure Ulcers'!$A$1:$W$352,10,FALSE) = "*","*",IF(VLOOKUP(D294,'Pressure Ulcers'!$A$1:$W$352,10,FALSE) = "---","---", VLOOKUP(D294,'Pressure Ulcers'!$A$1:$W$352,10,FALSE)/100))</f>
        <v>0.1578947</v>
      </c>
      <c r="AD294" s="35">
        <f>IF(VLOOKUP(D294,'Pressure Ulcers'!$A$1:$W$352,12,FALSE) = "*","*",IF(VLOOKUP(D294,'Pressure Ulcers'!$A$1:$W$352,12,FALSE) = "---","---", VLOOKUP(D294,'Pressure Ulcers'!$A$1:$W$352,12,FALSE)/100))</f>
        <v>0.16279070000000001</v>
      </c>
      <c r="AE294" s="35">
        <f>IF(VLOOKUP(D294,'Pressure Ulcers'!$A$1:$W$352,14,FALSE) = "*","*",IF(VLOOKUP(D294,'Pressure Ulcers'!$A$1:$W$352,14,FALSE) = "---","---", VLOOKUP(D294,'Pressure Ulcers'!$A$1:$W$352,14,FALSE)/100))</f>
        <v>0.1219512</v>
      </c>
      <c r="AF294" s="35">
        <f>IF(VLOOKUP(D294,'Pressure Ulcers'!$A$1:$W$352,16,FALSE) = "*","*",IF(VLOOKUP(D294,'Pressure Ulcers'!$A$1:$W$352,16,FALSE) = "---","---", VLOOKUP(D294,'Pressure Ulcers'!$A$1:$W$352,16,FALSE)/100))</f>
        <v>0.125</v>
      </c>
      <c r="AG294" s="35">
        <f t="shared" si="159"/>
        <v>0.14190914999999998</v>
      </c>
      <c r="AH294" s="49" t="str">
        <f t="shared" si="150"/>
        <v>N</v>
      </c>
      <c r="AI294" s="35">
        <f>IF(VLOOKUP(D294,Influenza!$A$1:$W$352,10,FALSE) = "*","*",IF(VLOOKUP(D294,Influenza!$A$1:$W$352,10,FALSE) = "---","---", VLOOKUP(D294,Influenza!$A$1:$W$352,10,FALSE)/100))</f>
        <v>0.87931033999999997</v>
      </c>
      <c r="AJ294" s="35">
        <f>IF(VLOOKUP(D294,Influenza!$A$1:$W$352,12,FALSE) = "*","*",IF(VLOOKUP(D294,Influenza!$A$1:$W$352,12,FALSE) = "---","---", VLOOKUP(D294,Influenza!$A$1:$W$352,12,FALSE)/100))</f>
        <v>0.87931033999999997</v>
      </c>
      <c r="AK294" s="35">
        <f>IF(VLOOKUP(D294,Influenza!$A$1:$W$352,14,FALSE) = "*","*",IF(VLOOKUP(D294,Influenza!$A$1:$W$352,14,FALSE) = "---","---", VLOOKUP(D294,Influenza!$A$1:$W$352,14,FALSE)/100))</f>
        <v>0.93846154000000004</v>
      </c>
      <c r="AL294" s="35">
        <f>IF(VLOOKUP(D294,Influenza!$A$1:$W$352,16,FALSE) = "*","*",IF(VLOOKUP(D294,Influenza!$A$1:$W$352,16,FALSE) = "---","---", VLOOKUP(D294,Influenza!$A$1:$W$352,16,FALSE)/100))</f>
        <v>0.93846154000000004</v>
      </c>
      <c r="AM294" s="35">
        <f t="shared" si="160"/>
        <v>0.90888594</v>
      </c>
      <c r="AN294" s="49" t="str">
        <f t="shared" si="147"/>
        <v>N</v>
      </c>
      <c r="AO294" s="35">
        <f>IF(VLOOKUP(D294,'hospitalizations per 1000'!$A$1:$Q$352,10,FALSE) = "*","*",IF(VLOOKUP(D294,'hospitalizations per 1000'!$A$1:$Q$352,10,FALSE) = "---","---", VLOOKUP(D294,'hospitalizations per 1000'!$A$1:$Q$352,10,FALSE)/100))</f>
        <v>1.379553E-2</v>
      </c>
      <c r="AP294" s="43" t="str">
        <f t="shared" si="151"/>
        <v>Y</v>
      </c>
      <c r="AQ294" s="50" t="s">
        <v>1571</v>
      </c>
      <c r="AR294" s="50" t="s">
        <v>1573</v>
      </c>
      <c r="AS294" s="49" t="s">
        <v>662</v>
      </c>
      <c r="AT294" s="97">
        <f>COUNTIF($P294:$AS294,"=Y")</f>
        <v>3</v>
      </c>
    </row>
    <row r="295" spans="1:46" ht="28.8" x14ac:dyDescent="0.3">
      <c r="A295" s="19">
        <f t="shared" si="155"/>
        <v>290</v>
      </c>
      <c r="B295" s="52" t="s">
        <v>539</v>
      </c>
      <c r="C295" s="51"/>
      <c r="D295" s="56">
        <v>315246</v>
      </c>
      <c r="E295" s="59" t="s">
        <v>540</v>
      </c>
      <c r="F295" s="54" t="s">
        <v>1557</v>
      </c>
      <c r="G295" s="54" t="e">
        <f>IF(COUNTIF(#REF!,"SFF Candidate")&gt;=1,"Y",
IF(COUNTIF(#REF!,"SFF")&gt;=1,"Y","N"))</f>
        <v>#REF!</v>
      </c>
      <c r="H295" s="48" t="e">
        <f>IF(OR(#REF!=1,#REF!= 1,#REF!=
1,#REF!= 1,#REF!=
1,#REF!= 1,#REF!=
1,#REF!= 1,#REF!=
1,#REF!= 1,#REF!=
1,#REF!= 1),"Y","N")</f>
        <v>#REF!</v>
      </c>
      <c r="I295" s="48" t="s">
        <v>662</v>
      </c>
      <c r="J295" s="54" t="s">
        <v>1570</v>
      </c>
      <c r="K295" s="35">
        <f>IF(VLOOKUP(D295,'Physically Restrained'!$A$1:$W$352,10,FALSE) = "*","*",IF(VLOOKUP(D295,'Physically Restrained'!$A$1:$W$352,10,FALSE) = "---","---", VLOOKUP(D295,'Physically Restrained'!$A$1:$W$352,10,FALSE)/100))</f>
        <v>0</v>
      </c>
      <c r="L295" s="35">
        <f>IF(VLOOKUP(D295,'Physically Restrained'!$A$1:$W$352,12,FALSE) = "*","*",IF(VLOOKUP(D295,'Physically Restrained'!$A$1:$W$352,12,FALSE) = "---","---", VLOOKUP(D295,'Physically Restrained'!$A$1:$W$352,12,FALSE)/100))</f>
        <v>0</v>
      </c>
      <c r="M295" s="35">
        <f>IF(VLOOKUP(D295,'Physically Restrained'!$A$1:$W$352,14,FALSE) = "*","*",IF(VLOOKUP(D295,'Physically Restrained'!$A$1:$W$352,14,FALSE) = "---","---", VLOOKUP(D295,'Physically Restrained'!$A$1:$W$352,14,FALSE)/100))</f>
        <v>0</v>
      </c>
      <c r="N295" s="35">
        <f>IF(VLOOKUP(D295,'Physically Restrained'!$A$1:$W$352,16,FALSE) = "*","*",IF(VLOOKUP(D295,'Physically Restrained'!$A$1:$W$352,16,FALSE) = "---","---", VLOOKUP(D295,'Physically Restrained'!$A$1:$W$352,16,FALSE)/100))</f>
        <v>0</v>
      </c>
      <c r="O295" s="35">
        <f t="shared" si="156"/>
        <v>0</v>
      </c>
      <c r="P295" s="49" t="str">
        <f t="shared" si="143"/>
        <v>Y</v>
      </c>
      <c r="Q295" s="35">
        <f>IF(VLOOKUP(D295,'Falls with Major Injuries'!$A$1:$W$352,10,FALSE) = "*","*",IF(VLOOKUP(D295,'Falls with Major Injuries'!$A$1:$W$352,10,FALSE) = "---","---", VLOOKUP(D295,'Falls with Major Injuries'!$A$1:$W$352,10,FALSE)/100))</f>
        <v>4.3956000000000002E-2</v>
      </c>
      <c r="R295" s="35">
        <f>IF(VLOOKUP(D295,'Falls with Major Injuries'!$A$1:$W$352,12,FALSE) = "*","*",IF(VLOOKUP(D295,'Falls with Major Injuries'!$A$1:$W$352,12,FALSE) = "---","---", VLOOKUP(D295,'Falls with Major Injuries'!$A$1:$W$352,12,FALSE)/100))</f>
        <v>4.4943799999999999E-2</v>
      </c>
      <c r="S295" s="35">
        <f>IF(VLOOKUP(D295,'Falls with Major Injuries'!$A$1:$W$352,14,FALSE) = "*","*",IF(VLOOKUP(D295,'Falls with Major Injuries'!$A$1:$W$352,14,FALSE) = "---","---", VLOOKUP(D295,'Falls with Major Injuries'!$A$1:$W$352,14,FALSE)/100))</f>
        <v>2.2727300000000002E-2</v>
      </c>
      <c r="T295" s="35">
        <f>IF(VLOOKUP(D295,'Falls with Major Injuries'!$A$1:$W$352,16,FALSE) = "*","*",IF(VLOOKUP(D295,'Falls with Major Injuries'!$A$1:$W$352,16,FALSE) = "---","---", VLOOKUP(D295,'Falls with Major Injuries'!$A$1:$W$352,16,FALSE)/100))</f>
        <v>2.12766E-2</v>
      </c>
      <c r="U295" s="35">
        <f t="shared" si="157"/>
        <v>3.3225925000000003E-2</v>
      </c>
      <c r="V295" s="49" t="str">
        <f t="shared" si="144"/>
        <v>N</v>
      </c>
      <c r="W295" s="35">
        <f>IF(VLOOKUP(D295,'Antipsychotic Meds'!$A$1:$W$352,10,FALSE) = "*","*",IF(VLOOKUP(D295,'Antipsychotic Meds'!$A$1:$W$352,10,FALSE) = "---","---", VLOOKUP(D295,'Antipsychotic Meds'!$A$1:$W$352,10,FALSE)/100))</f>
        <v>0.11494249999999999</v>
      </c>
      <c r="X295" s="35">
        <f>IF(VLOOKUP(D295,'Antipsychotic Meds'!$A$1:$W$352,12,FALSE) = "*","*",IF(VLOOKUP(D295,'Antipsychotic Meds'!$A$1:$W$352,12,FALSE) = "---","---", VLOOKUP(D295,'Antipsychotic Meds'!$A$1:$W$352,12,FALSE)/100))</f>
        <v>0.1309524</v>
      </c>
      <c r="Y295" s="35">
        <f>IF(VLOOKUP(D295,'Antipsychotic Meds'!$A$1:$W$352,14,FALSE) = "*","*",IF(VLOOKUP(D295,'Antipsychotic Meds'!$A$1:$W$352,14,FALSE) = "---","---", VLOOKUP(D295,'Antipsychotic Meds'!$A$1:$W$352,14,FALSE)/100))</f>
        <v>8.9743600000000007E-2</v>
      </c>
      <c r="Z295" s="35">
        <f>IF(VLOOKUP(D295,'Antipsychotic Meds'!$A$1:$W$352,16,FALSE) = "*","*",IF(VLOOKUP(D295,'Antipsychotic Meds'!$A$1:$W$352,16,FALSE) = "---","---", VLOOKUP(D295,'Antipsychotic Meds'!$A$1:$W$352,16,FALSE)/100))</f>
        <v>1.20482E-2</v>
      </c>
      <c r="AA295" s="35">
        <f t="shared" si="158"/>
        <v>8.692167499999999E-2</v>
      </c>
      <c r="AB295" s="49" t="str">
        <f t="shared" si="145"/>
        <v>Y</v>
      </c>
      <c r="AC295" s="35">
        <f>IF(VLOOKUP(D295,'Pressure Ulcers'!$A$1:$W$352,10,FALSE) = "*","*",IF(VLOOKUP(D295,'Pressure Ulcers'!$A$1:$W$352,10,FALSE) = "---","---", VLOOKUP(D295,'Pressure Ulcers'!$A$1:$W$352,10,FALSE)/100))</f>
        <v>5.1724100000000002E-2</v>
      </c>
      <c r="AD295" s="35">
        <f>IF(VLOOKUP(D295,'Pressure Ulcers'!$A$1:$W$352,12,FALSE) = "*","*",IF(VLOOKUP(D295,'Pressure Ulcers'!$A$1:$W$352,12,FALSE) = "---","---", VLOOKUP(D295,'Pressure Ulcers'!$A$1:$W$352,12,FALSE)/100))</f>
        <v>8.928570000000001E-2</v>
      </c>
      <c r="AE295" s="35">
        <f>IF(VLOOKUP(D295,'Pressure Ulcers'!$A$1:$W$352,14,FALSE) = "*","*",IF(VLOOKUP(D295,'Pressure Ulcers'!$A$1:$W$352,14,FALSE) = "---","---", VLOOKUP(D295,'Pressure Ulcers'!$A$1:$W$352,14,FALSE)/100))</f>
        <v>9.6153799999999998E-2</v>
      </c>
      <c r="AF295" s="35">
        <f>IF(VLOOKUP(D295,'Pressure Ulcers'!$A$1:$W$352,16,FALSE) = "*","*",IF(VLOOKUP(D295,'Pressure Ulcers'!$A$1:$W$352,16,FALSE) = "---","---", VLOOKUP(D295,'Pressure Ulcers'!$A$1:$W$352,16,FALSE)/100))</f>
        <v>0.17857140000000002</v>
      </c>
      <c r="AG295" s="35">
        <f t="shared" si="159"/>
        <v>0.10393375000000002</v>
      </c>
      <c r="AH295" s="49" t="str">
        <f t="shared" si="150"/>
        <v>N</v>
      </c>
      <c r="AI295" s="35">
        <f>IF(VLOOKUP(D295,Influenza!$A$1:$W$352,10,FALSE) = "*","*",IF(VLOOKUP(D295,Influenza!$A$1:$W$352,10,FALSE) = "---","---", VLOOKUP(D295,Influenza!$A$1:$W$352,10,FALSE)/100))</f>
        <v>1</v>
      </c>
      <c r="AJ295" s="35">
        <f>IF(VLOOKUP(D295,Influenza!$A$1:$W$352,12,FALSE) = "*","*",IF(VLOOKUP(D295,Influenza!$A$1:$W$352,12,FALSE) = "---","---", VLOOKUP(D295,Influenza!$A$1:$W$352,12,FALSE)/100))</f>
        <v>1</v>
      </c>
      <c r="AK295" s="35">
        <f>IF(VLOOKUP(D295,Influenza!$A$1:$W$352,14,FALSE) = "*","*",IF(VLOOKUP(D295,Influenza!$A$1:$W$352,14,FALSE) = "---","---", VLOOKUP(D295,Influenza!$A$1:$W$352,14,FALSE)/100))</f>
        <v>1</v>
      </c>
      <c r="AL295" s="35">
        <f>IF(VLOOKUP(D295,Influenza!$A$1:$W$352,16,FALSE) = "*","*",IF(VLOOKUP(D295,Influenza!$A$1:$W$352,16,FALSE) = "---","---", VLOOKUP(D295,Influenza!$A$1:$W$352,16,FALSE)/100))</f>
        <v>1</v>
      </c>
      <c r="AM295" s="35">
        <f t="shared" si="160"/>
        <v>1</v>
      </c>
      <c r="AN295" s="49" t="str">
        <f t="shared" si="147"/>
        <v>Y</v>
      </c>
      <c r="AO295" s="35">
        <f>IF(VLOOKUP(D295,'hospitalizations per 1000'!$A$1:$Q$352,10,FALSE) = "*","*",IF(VLOOKUP(D295,'hospitalizations per 1000'!$A$1:$Q$352,10,FALSE) = "---","---", VLOOKUP(D295,'hospitalizations per 1000'!$A$1:$Q$352,10,FALSE)/100))</f>
        <v>1.452668E-2</v>
      </c>
      <c r="AP295" s="43" t="str">
        <f t="shared" si="151"/>
        <v>Y</v>
      </c>
      <c r="AQ295" s="50" t="s">
        <v>1570</v>
      </c>
      <c r="AR295" s="50">
        <v>0.92999999999999994</v>
      </c>
      <c r="AS295" s="49" t="str">
        <f>IF(AR295="NS","NS",IF(AR295&gt;AR$1,"Y","N"))</f>
        <v>Y</v>
      </c>
      <c r="AT295" s="97">
        <f>COUNTIF($P295:$AS295,"=Y")</f>
        <v>5</v>
      </c>
    </row>
    <row r="296" spans="1:46" ht="28.8" x14ac:dyDescent="0.3">
      <c r="A296" s="19">
        <f t="shared" si="155"/>
        <v>291</v>
      </c>
      <c r="B296" s="79" t="s">
        <v>1657</v>
      </c>
      <c r="C296" s="80"/>
      <c r="D296" s="81">
        <v>315513</v>
      </c>
      <c r="E296" s="82" t="s">
        <v>147</v>
      </c>
      <c r="F296" s="54" t="s">
        <v>662</v>
      </c>
      <c r="G296" s="54" t="e">
        <f>IF(COUNTIF(#REF!,"SFF Candidate")&gt;=1,"Y",
IF(COUNTIF(#REF!,"SFF")&gt;=1,"Y","N"))</f>
        <v>#REF!</v>
      </c>
      <c r="H296" s="48" t="e">
        <f>IF(OR(#REF!=1,#REF!= 1,#REF!=
1,#REF!= 1,#REF!=
1,#REF!= 1,#REF!=
1,#REF!= 1,#REF!=
1,#REF!= 1,#REF!=
1,#REF!= 1),"Y","N")</f>
        <v>#REF!</v>
      </c>
      <c r="I296" s="73" t="s">
        <v>1557</v>
      </c>
      <c r="J296" s="54" t="s">
        <v>1571</v>
      </c>
      <c r="K296" s="35" t="str">
        <f>IF(VLOOKUP(D296,'Physically Restrained'!$A$1:$W$352,10,FALSE) = "*","*",IF(VLOOKUP(D296,'Physically Restrained'!$A$1:$W$352,10,FALSE) = "---","---", VLOOKUP(D296,'Physically Restrained'!$A$1:$W$352,10,FALSE)/100))</f>
        <v>*</v>
      </c>
      <c r="L296" s="35" t="str">
        <f>IF(VLOOKUP(D296,'Physically Restrained'!$A$1:$W$352,12,FALSE) = "*","*",IF(VLOOKUP(D296,'Physically Restrained'!$A$1:$W$352,12,FALSE) = "---","---", VLOOKUP(D296,'Physically Restrained'!$A$1:$W$352,12,FALSE)/100))</f>
        <v>*</v>
      </c>
      <c r="M296" s="35" t="str">
        <f>IF(VLOOKUP(D296,'Physically Restrained'!$A$1:$W$352,14,FALSE) = "*","*",IF(VLOOKUP(D296,'Physically Restrained'!$A$1:$W$352,14,FALSE) = "---","---", VLOOKUP(D296,'Physically Restrained'!$A$1:$W$352,14,FALSE)/100))</f>
        <v>*</v>
      </c>
      <c r="N296" s="35" t="str">
        <f>IF(VLOOKUP(D296,'Physically Restrained'!$A$1:$W$352,16,FALSE) = "*","*",IF(VLOOKUP(D296,'Physically Restrained'!$A$1:$W$352,16,FALSE) = "---","---", VLOOKUP(D296,'Physically Restrained'!$A$1:$W$352,16,FALSE)/100))</f>
        <v>*</v>
      </c>
      <c r="O296" s="35" t="str">
        <f t="shared" si="156"/>
        <v>*</v>
      </c>
      <c r="P296" s="49" t="s">
        <v>662</v>
      </c>
      <c r="Q296" s="35" t="str">
        <f>IF(VLOOKUP(D296,'Falls with Major Injuries'!$A$1:$W$352,10,FALSE) = "*","*",IF(VLOOKUP(D296,'Falls with Major Injuries'!$A$1:$W$352,10,FALSE) = "---","---", VLOOKUP(D296,'Falls with Major Injuries'!$A$1:$W$352,10,FALSE)/100))</f>
        <v>*</v>
      </c>
      <c r="R296" s="35" t="str">
        <f>IF(VLOOKUP(D296,'Falls with Major Injuries'!$A$1:$W$352,12,FALSE) = "*","*",IF(VLOOKUP(D296,'Falls with Major Injuries'!$A$1:$W$352,12,FALSE) = "---","---", VLOOKUP(D296,'Falls with Major Injuries'!$A$1:$W$352,12,FALSE)/100))</f>
        <v>*</v>
      </c>
      <c r="S296" s="35" t="str">
        <f>IF(VLOOKUP(D296,'Falls with Major Injuries'!$A$1:$W$352,14,FALSE) = "*","*",IF(VLOOKUP(D296,'Falls with Major Injuries'!$A$1:$W$352,14,FALSE) = "---","---", VLOOKUP(D296,'Falls with Major Injuries'!$A$1:$W$352,14,FALSE)/100))</f>
        <v>*</v>
      </c>
      <c r="T296" s="35" t="str">
        <f>IF(VLOOKUP(D296,'Falls with Major Injuries'!$A$1:$W$352,16,FALSE) = "*","*",IF(VLOOKUP(D296,'Falls with Major Injuries'!$A$1:$W$352,16,FALSE) = "---","---", VLOOKUP(D296,'Falls with Major Injuries'!$A$1:$W$352,16,FALSE)/100))</f>
        <v>*</v>
      </c>
      <c r="U296" s="35" t="str">
        <f t="shared" si="157"/>
        <v>*</v>
      </c>
      <c r="V296" s="49" t="s">
        <v>662</v>
      </c>
      <c r="W296" s="35" t="str">
        <f>IF(VLOOKUP(D296,'Antipsychotic Meds'!$A$1:$W$352,10,FALSE) = "*","*",IF(VLOOKUP(D296,'Antipsychotic Meds'!$A$1:$W$352,10,FALSE) = "---","---", VLOOKUP(D296,'Antipsychotic Meds'!$A$1:$W$352,10,FALSE)/100))</f>
        <v>*</v>
      </c>
      <c r="X296" s="35" t="str">
        <f>IF(VLOOKUP(D296,'Antipsychotic Meds'!$A$1:$W$352,12,FALSE) = "*","*",IF(VLOOKUP(D296,'Antipsychotic Meds'!$A$1:$W$352,12,FALSE) = "---","---", VLOOKUP(D296,'Antipsychotic Meds'!$A$1:$W$352,12,FALSE)/100))</f>
        <v>*</v>
      </c>
      <c r="Y296" s="35" t="str">
        <f>IF(VLOOKUP(D296,'Antipsychotic Meds'!$A$1:$W$352,14,FALSE) = "*","*",IF(VLOOKUP(D296,'Antipsychotic Meds'!$A$1:$W$352,14,FALSE) = "---","---", VLOOKUP(D296,'Antipsychotic Meds'!$A$1:$W$352,14,FALSE)/100))</f>
        <v>*</v>
      </c>
      <c r="Z296" s="35" t="str">
        <f>IF(VLOOKUP(D296,'Antipsychotic Meds'!$A$1:$W$352,16,FALSE) = "*","*",IF(VLOOKUP(D296,'Antipsychotic Meds'!$A$1:$W$352,16,FALSE) = "---","---", VLOOKUP(D296,'Antipsychotic Meds'!$A$1:$W$352,16,FALSE)/100))</f>
        <v>*</v>
      </c>
      <c r="AA296" s="35" t="str">
        <f t="shared" si="158"/>
        <v>*</v>
      </c>
      <c r="AB296" s="49" t="s">
        <v>662</v>
      </c>
      <c r="AC296" s="35" t="str">
        <f>IF(VLOOKUP(D296,'Pressure Ulcers'!$A$1:$W$352,10,FALSE) = "*","*",IF(VLOOKUP(D296,'Pressure Ulcers'!$A$1:$W$352,10,FALSE) = "---","---", VLOOKUP(D296,'Pressure Ulcers'!$A$1:$W$352,10,FALSE)/100))</f>
        <v>*</v>
      </c>
      <c r="AD296" s="35" t="str">
        <f>IF(VLOOKUP(D296,'Pressure Ulcers'!$A$1:$W$352,12,FALSE) = "*","*",IF(VLOOKUP(D296,'Pressure Ulcers'!$A$1:$W$352,12,FALSE) = "---","---", VLOOKUP(D296,'Pressure Ulcers'!$A$1:$W$352,12,FALSE)/100))</f>
        <v>*</v>
      </c>
      <c r="AE296" s="35" t="str">
        <f>IF(VLOOKUP(D296,'Pressure Ulcers'!$A$1:$W$352,14,FALSE) = "*","*",IF(VLOOKUP(D296,'Pressure Ulcers'!$A$1:$W$352,14,FALSE) = "---","---", VLOOKUP(D296,'Pressure Ulcers'!$A$1:$W$352,14,FALSE)/100))</f>
        <v>*</v>
      </c>
      <c r="AF296" s="35" t="str">
        <f>IF(VLOOKUP(D296,'Pressure Ulcers'!$A$1:$W$352,16,FALSE) = "*","*",IF(VLOOKUP(D296,'Pressure Ulcers'!$A$1:$W$352,16,FALSE) = "---","---", VLOOKUP(D296,'Pressure Ulcers'!$A$1:$W$352,16,FALSE)/100))</f>
        <v>*</v>
      </c>
      <c r="AG296" s="35" t="str">
        <f t="shared" si="159"/>
        <v>*</v>
      </c>
      <c r="AH296" s="49" t="s">
        <v>662</v>
      </c>
      <c r="AI296" s="35" t="str">
        <f>IF(VLOOKUP(D296,Influenza!$A$1:$W$352,10,FALSE) = "*","*",IF(VLOOKUP(D296,Influenza!$A$1:$W$352,10,FALSE) = "---","---", VLOOKUP(D296,Influenza!$A$1:$W$352,10,FALSE)/100))</f>
        <v>*</v>
      </c>
      <c r="AJ296" s="35" t="str">
        <f>IF(VLOOKUP(D296,Influenza!$A$1:$W$352,12,FALSE) = "*","*",IF(VLOOKUP(D296,Influenza!$A$1:$W$352,12,FALSE) = "---","---", VLOOKUP(D296,Influenza!$A$1:$W$352,12,FALSE)/100))</f>
        <v>*</v>
      </c>
      <c r="AK296" s="35" t="str">
        <f>IF(VLOOKUP(D296,Influenza!$A$1:$W$352,14,FALSE) = "*","*",IF(VLOOKUP(D296,Influenza!$A$1:$W$352,14,FALSE) = "---","---", VLOOKUP(D296,Influenza!$A$1:$W$352,14,FALSE)/100))</f>
        <v>*</v>
      </c>
      <c r="AL296" s="35" t="str">
        <f>IF(VLOOKUP(D296,Influenza!$A$1:$W$352,16,FALSE) = "*","*",IF(VLOOKUP(D296,Influenza!$A$1:$W$352,16,FALSE) = "---","---", VLOOKUP(D296,Influenza!$A$1:$W$352,16,FALSE)/100))</f>
        <v>*</v>
      </c>
      <c r="AM296" s="35" t="str">
        <f t="shared" si="160"/>
        <v>*</v>
      </c>
      <c r="AN296" s="49" t="s">
        <v>662</v>
      </c>
      <c r="AO296" s="35" t="str">
        <f>IF(VLOOKUP(D296,'hospitalizations per 1000'!$A$1:$Q$352,10,FALSE) = "*","*",IF(VLOOKUP(D296,'hospitalizations per 1000'!$A$1:$Q$352,10,FALSE) = "---","---", VLOOKUP(D296,'hospitalizations per 1000'!$A$1:$Q$352,10,FALSE)/100))</f>
        <v>---</v>
      </c>
      <c r="AP296" s="43" t="s">
        <v>662</v>
      </c>
      <c r="AQ296" s="50" t="s">
        <v>1571</v>
      </c>
      <c r="AR296" s="50" t="s">
        <v>1573</v>
      </c>
      <c r="AS296" s="49" t="s">
        <v>662</v>
      </c>
      <c r="AT296" s="97" t="s">
        <v>1680</v>
      </c>
    </row>
    <row r="297" spans="1:46" x14ac:dyDescent="0.3">
      <c r="A297" s="19">
        <f t="shared" si="155"/>
        <v>292</v>
      </c>
      <c r="B297" s="52" t="s">
        <v>542</v>
      </c>
      <c r="C297" s="51"/>
      <c r="D297" s="56">
        <v>315517</v>
      </c>
      <c r="E297" s="59" t="s">
        <v>145</v>
      </c>
      <c r="F297" s="54" t="s">
        <v>662</v>
      </c>
      <c r="G297" s="54" t="e">
        <f>IF(COUNTIF(#REF!,"SFF Candidate")&gt;=1,"Y",
IF(COUNTIF(#REF!,"SFF")&gt;=1,"Y","N"))</f>
        <v>#REF!</v>
      </c>
      <c r="H297" s="48" t="e">
        <f>IF(OR(#REF!=1,#REF!= 1,#REF!=
1,#REF!= 1,#REF!=
1,#REF!= 1,#REF!=
1,#REF!= 1,#REF!=
1,#REF!= 1,#REF!=
1,#REF!= 1),"Y","N")</f>
        <v>#REF!</v>
      </c>
      <c r="I297" s="48" t="s">
        <v>662</v>
      </c>
      <c r="J297" s="54" t="s">
        <v>1571</v>
      </c>
      <c r="K297" s="35" t="str">
        <f>IF(VLOOKUP(D297,'Physically Restrained'!$A$1:$W$352,10,FALSE) = "*","*",IF(VLOOKUP(D297,'Physically Restrained'!$A$1:$W$352,10,FALSE) = "---","---", VLOOKUP(D297,'Physically Restrained'!$A$1:$W$352,10,FALSE)/100))</f>
        <v>*</v>
      </c>
      <c r="L297" s="35" t="str">
        <f>IF(VLOOKUP(D297,'Physically Restrained'!$A$1:$W$352,12,FALSE) = "*","*",IF(VLOOKUP(D297,'Physically Restrained'!$A$1:$W$352,12,FALSE) = "---","---", VLOOKUP(D297,'Physically Restrained'!$A$1:$W$352,12,FALSE)/100))</f>
        <v>*</v>
      </c>
      <c r="M297" s="35" t="str">
        <f>IF(VLOOKUP(D297,'Physically Restrained'!$A$1:$W$352,14,FALSE) = "*","*",IF(VLOOKUP(D297,'Physically Restrained'!$A$1:$W$352,14,FALSE) = "---","---", VLOOKUP(D297,'Physically Restrained'!$A$1:$W$352,14,FALSE)/100))</f>
        <v>*</v>
      </c>
      <c r="N297" s="35" t="str">
        <f>IF(VLOOKUP(D297,'Physically Restrained'!$A$1:$W$352,16,FALSE) = "*","*",IF(VLOOKUP(D297,'Physically Restrained'!$A$1:$W$352,16,FALSE) = "---","---", VLOOKUP(D297,'Physically Restrained'!$A$1:$W$352,16,FALSE)/100))</f>
        <v>*</v>
      </c>
      <c r="O297" s="35" t="str">
        <f t="shared" si="156"/>
        <v>*</v>
      </c>
      <c r="P297" s="49" t="s">
        <v>662</v>
      </c>
      <c r="Q297" s="35" t="str">
        <f>IF(VLOOKUP(D297,'Falls with Major Injuries'!$A$1:$W$352,10,FALSE) = "*","*",IF(VLOOKUP(D297,'Falls with Major Injuries'!$A$1:$W$352,10,FALSE) = "---","---", VLOOKUP(D297,'Falls with Major Injuries'!$A$1:$W$352,10,FALSE)/100))</f>
        <v>*</v>
      </c>
      <c r="R297" s="35" t="str">
        <f>IF(VLOOKUP(D297,'Falls with Major Injuries'!$A$1:$W$352,12,FALSE) = "*","*",IF(VLOOKUP(D297,'Falls with Major Injuries'!$A$1:$W$352,12,FALSE) = "---","---", VLOOKUP(D297,'Falls with Major Injuries'!$A$1:$W$352,12,FALSE)/100))</f>
        <v>*</v>
      </c>
      <c r="S297" s="35" t="str">
        <f>IF(VLOOKUP(D297,'Falls with Major Injuries'!$A$1:$W$352,14,FALSE) = "*","*",IF(VLOOKUP(D297,'Falls with Major Injuries'!$A$1:$W$352,14,FALSE) = "---","---", VLOOKUP(D297,'Falls with Major Injuries'!$A$1:$W$352,14,FALSE)/100))</f>
        <v>*</v>
      </c>
      <c r="T297" s="35" t="str">
        <f>IF(VLOOKUP(D297,'Falls with Major Injuries'!$A$1:$W$352,16,FALSE) = "*","*",IF(VLOOKUP(D297,'Falls with Major Injuries'!$A$1:$W$352,16,FALSE) = "---","---", VLOOKUP(D297,'Falls with Major Injuries'!$A$1:$W$352,16,FALSE)/100))</f>
        <v>*</v>
      </c>
      <c r="U297" s="35" t="str">
        <f t="shared" si="157"/>
        <v>*</v>
      </c>
      <c r="V297" s="49" t="s">
        <v>662</v>
      </c>
      <c r="W297" s="35" t="str">
        <f>IF(VLOOKUP(D297,'Antipsychotic Meds'!$A$1:$W$352,10,FALSE) = "*","*",IF(VLOOKUP(D297,'Antipsychotic Meds'!$A$1:$W$352,10,FALSE) = "---","---", VLOOKUP(D297,'Antipsychotic Meds'!$A$1:$W$352,10,FALSE)/100))</f>
        <v>*</v>
      </c>
      <c r="X297" s="35" t="str">
        <f>IF(VLOOKUP(D297,'Antipsychotic Meds'!$A$1:$W$352,12,FALSE) = "*","*",IF(VLOOKUP(D297,'Antipsychotic Meds'!$A$1:$W$352,12,FALSE) = "---","---", VLOOKUP(D297,'Antipsychotic Meds'!$A$1:$W$352,12,FALSE)/100))</f>
        <v>*</v>
      </c>
      <c r="Y297" s="35" t="str">
        <f>IF(VLOOKUP(D297,'Antipsychotic Meds'!$A$1:$W$352,14,FALSE) = "*","*",IF(VLOOKUP(D297,'Antipsychotic Meds'!$A$1:$W$352,14,FALSE) = "---","---", VLOOKUP(D297,'Antipsychotic Meds'!$A$1:$W$352,14,FALSE)/100))</f>
        <v>*</v>
      </c>
      <c r="Z297" s="35" t="str">
        <f>IF(VLOOKUP(D297,'Antipsychotic Meds'!$A$1:$W$352,16,FALSE) = "*","*",IF(VLOOKUP(D297,'Antipsychotic Meds'!$A$1:$W$352,16,FALSE) = "---","---", VLOOKUP(D297,'Antipsychotic Meds'!$A$1:$W$352,16,FALSE)/100))</f>
        <v>*</v>
      </c>
      <c r="AA297" s="35" t="str">
        <f t="shared" si="158"/>
        <v>*</v>
      </c>
      <c r="AB297" s="49" t="s">
        <v>662</v>
      </c>
      <c r="AC297" s="35" t="str">
        <f>IF(VLOOKUP(D297,'Pressure Ulcers'!$A$1:$W$352,10,FALSE) = "*","*",IF(VLOOKUP(D297,'Pressure Ulcers'!$A$1:$W$352,10,FALSE) = "---","---", VLOOKUP(D297,'Pressure Ulcers'!$A$1:$W$352,10,FALSE)/100))</f>
        <v>*</v>
      </c>
      <c r="AD297" s="35" t="str">
        <f>IF(VLOOKUP(D297,'Pressure Ulcers'!$A$1:$W$352,12,FALSE) = "*","*",IF(VLOOKUP(D297,'Pressure Ulcers'!$A$1:$W$352,12,FALSE) = "---","---", VLOOKUP(D297,'Pressure Ulcers'!$A$1:$W$352,12,FALSE)/100))</f>
        <v>*</v>
      </c>
      <c r="AE297" s="35" t="str">
        <f>IF(VLOOKUP(D297,'Pressure Ulcers'!$A$1:$W$352,14,FALSE) = "*","*",IF(VLOOKUP(D297,'Pressure Ulcers'!$A$1:$W$352,14,FALSE) = "---","---", VLOOKUP(D297,'Pressure Ulcers'!$A$1:$W$352,14,FALSE)/100))</f>
        <v>*</v>
      </c>
      <c r="AF297" s="35" t="str">
        <f>IF(VLOOKUP(D297,'Pressure Ulcers'!$A$1:$W$352,16,FALSE) = "*","*",IF(VLOOKUP(D297,'Pressure Ulcers'!$A$1:$W$352,16,FALSE) = "---","---", VLOOKUP(D297,'Pressure Ulcers'!$A$1:$W$352,16,FALSE)/100))</f>
        <v>*</v>
      </c>
      <c r="AG297" s="35" t="str">
        <f t="shared" si="159"/>
        <v>*</v>
      </c>
      <c r="AH297" s="49" t="s">
        <v>662</v>
      </c>
      <c r="AI297" s="35" t="str">
        <f>IF(VLOOKUP(D297,Influenza!$A$1:$W$352,10,FALSE) = "*","*",IF(VLOOKUP(D297,Influenza!$A$1:$W$352,10,FALSE) = "---","---", VLOOKUP(D297,Influenza!$A$1:$W$352,10,FALSE)/100))</f>
        <v>*</v>
      </c>
      <c r="AJ297" s="35" t="str">
        <f>IF(VLOOKUP(D297,Influenza!$A$1:$W$352,12,FALSE) = "*","*",IF(VLOOKUP(D297,Influenza!$A$1:$W$352,12,FALSE) = "---","---", VLOOKUP(D297,Influenza!$A$1:$W$352,12,FALSE)/100))</f>
        <v>*</v>
      </c>
      <c r="AK297" s="35" t="str">
        <f>IF(VLOOKUP(D297,Influenza!$A$1:$W$352,14,FALSE) = "*","*",IF(VLOOKUP(D297,Influenza!$A$1:$W$352,14,FALSE) = "---","---", VLOOKUP(D297,Influenza!$A$1:$W$352,14,FALSE)/100))</f>
        <v>*</v>
      </c>
      <c r="AL297" s="35" t="str">
        <f>IF(VLOOKUP(D297,Influenza!$A$1:$W$352,16,FALSE) = "*","*",IF(VLOOKUP(D297,Influenza!$A$1:$W$352,16,FALSE) = "---","---", VLOOKUP(D297,Influenza!$A$1:$W$352,16,FALSE)/100))</f>
        <v>*</v>
      </c>
      <c r="AM297" s="35" t="str">
        <f t="shared" si="160"/>
        <v>*</v>
      </c>
      <c r="AN297" s="49" t="s">
        <v>662</v>
      </c>
      <c r="AO297" s="35" t="str">
        <f>IF(VLOOKUP(D297,'hospitalizations per 1000'!$A$1:$Q$352,10,FALSE) = "*","*",IF(VLOOKUP(D297,'hospitalizations per 1000'!$A$1:$Q$352,10,FALSE) = "---","---", VLOOKUP(D297,'hospitalizations per 1000'!$A$1:$Q$352,10,FALSE)/100))</f>
        <v>---</v>
      </c>
      <c r="AP297" s="43" t="s">
        <v>662</v>
      </c>
      <c r="AQ297" s="50" t="s">
        <v>1571</v>
      </c>
      <c r="AR297" s="50" t="s">
        <v>1573</v>
      </c>
      <c r="AS297" s="49" t="s">
        <v>662</v>
      </c>
      <c r="AT297" s="97" t="s">
        <v>1680</v>
      </c>
    </row>
    <row r="298" spans="1:46" x14ac:dyDescent="0.3">
      <c r="A298" s="19">
        <f t="shared" si="155"/>
        <v>293</v>
      </c>
      <c r="B298" s="52" t="s">
        <v>543</v>
      </c>
      <c r="C298" s="51"/>
      <c r="D298" s="56">
        <v>315522</v>
      </c>
      <c r="E298" s="59" t="s">
        <v>146</v>
      </c>
      <c r="F298" s="54" t="s">
        <v>662</v>
      </c>
      <c r="G298" s="54" t="e">
        <f>IF(COUNTIF(#REF!,"SFF Candidate")&gt;=1,"Y",
IF(COUNTIF(#REF!,"SFF")&gt;=1,"Y","N"))</f>
        <v>#REF!</v>
      </c>
      <c r="H298" s="48" t="e">
        <f>IF(OR(#REF!=1,#REF!= 1,#REF!=
1,#REF!= 1,#REF!=
1,#REF!= 1,#REF!=
1,#REF!= 1,#REF!=
1,#REF!= 1,#REF!=
1,#REF!= 1),"Y","N")</f>
        <v>#REF!</v>
      </c>
      <c r="I298" s="48" t="s">
        <v>662</v>
      </c>
      <c r="J298" s="54" t="s">
        <v>1571</v>
      </c>
      <c r="K298" s="35" t="str">
        <f>IF(VLOOKUP(D298,'Physically Restrained'!$A$1:$W$352,10,FALSE) = "*","*",IF(VLOOKUP(D298,'Physically Restrained'!$A$1:$W$352,10,FALSE) = "---","---", VLOOKUP(D298,'Physically Restrained'!$A$1:$W$352,10,FALSE)/100))</f>
        <v>*</v>
      </c>
      <c r="L298" s="35" t="str">
        <f>IF(VLOOKUP(D298,'Physically Restrained'!$A$1:$W$352,12,FALSE) = "*","*",IF(VLOOKUP(D298,'Physically Restrained'!$A$1:$W$352,12,FALSE) = "---","---", VLOOKUP(D298,'Physically Restrained'!$A$1:$W$352,12,FALSE)/100))</f>
        <v>*</v>
      </c>
      <c r="M298" s="35" t="str">
        <f>IF(VLOOKUP(D298,'Physically Restrained'!$A$1:$W$352,14,FALSE) = "*","*",IF(VLOOKUP(D298,'Physically Restrained'!$A$1:$W$352,14,FALSE) = "---","---", VLOOKUP(D298,'Physically Restrained'!$A$1:$W$352,14,FALSE)/100))</f>
        <v>*</v>
      </c>
      <c r="N298" s="35" t="str">
        <f>IF(VLOOKUP(D298,'Physically Restrained'!$A$1:$W$352,16,FALSE) = "*","*",IF(VLOOKUP(D298,'Physically Restrained'!$A$1:$W$352,16,FALSE) = "---","---", VLOOKUP(D298,'Physically Restrained'!$A$1:$W$352,16,FALSE)/100))</f>
        <v>*</v>
      </c>
      <c r="O298" s="35" t="str">
        <f t="shared" si="156"/>
        <v>*</v>
      </c>
      <c r="P298" s="49" t="s">
        <v>662</v>
      </c>
      <c r="Q298" s="35" t="str">
        <f>IF(VLOOKUP(D298,'Falls with Major Injuries'!$A$1:$W$352,10,FALSE) = "*","*",IF(VLOOKUP(D298,'Falls with Major Injuries'!$A$1:$W$352,10,FALSE) = "---","---", VLOOKUP(D298,'Falls with Major Injuries'!$A$1:$W$352,10,FALSE)/100))</f>
        <v>*</v>
      </c>
      <c r="R298" s="35" t="str">
        <f>IF(VLOOKUP(D298,'Falls with Major Injuries'!$A$1:$W$352,12,FALSE) = "*","*",IF(VLOOKUP(D298,'Falls with Major Injuries'!$A$1:$W$352,12,FALSE) = "---","---", VLOOKUP(D298,'Falls with Major Injuries'!$A$1:$W$352,12,FALSE)/100))</f>
        <v>*</v>
      </c>
      <c r="S298" s="35" t="str">
        <f>IF(VLOOKUP(D298,'Falls with Major Injuries'!$A$1:$W$352,14,FALSE) = "*","*",IF(VLOOKUP(D298,'Falls with Major Injuries'!$A$1:$W$352,14,FALSE) = "---","---", VLOOKUP(D298,'Falls with Major Injuries'!$A$1:$W$352,14,FALSE)/100))</f>
        <v>*</v>
      </c>
      <c r="T298" s="35" t="str">
        <f>IF(VLOOKUP(D298,'Falls with Major Injuries'!$A$1:$W$352,16,FALSE) = "*","*",IF(VLOOKUP(D298,'Falls with Major Injuries'!$A$1:$W$352,16,FALSE) = "---","---", VLOOKUP(D298,'Falls with Major Injuries'!$A$1:$W$352,16,FALSE)/100))</f>
        <v>*</v>
      </c>
      <c r="U298" s="35" t="str">
        <f t="shared" si="157"/>
        <v>*</v>
      </c>
      <c r="V298" s="49" t="s">
        <v>662</v>
      </c>
      <c r="W298" s="35" t="str">
        <f>IF(VLOOKUP(D298,'Antipsychotic Meds'!$A$1:$W$352,10,FALSE) = "*","*",IF(VLOOKUP(D298,'Antipsychotic Meds'!$A$1:$W$352,10,FALSE) = "---","---", VLOOKUP(D298,'Antipsychotic Meds'!$A$1:$W$352,10,FALSE)/100))</f>
        <v>*</v>
      </c>
      <c r="X298" s="35" t="str">
        <f>IF(VLOOKUP(D298,'Antipsychotic Meds'!$A$1:$W$352,12,FALSE) = "*","*",IF(VLOOKUP(D298,'Antipsychotic Meds'!$A$1:$W$352,12,FALSE) = "---","---", VLOOKUP(D298,'Antipsychotic Meds'!$A$1:$W$352,12,FALSE)/100))</f>
        <v>*</v>
      </c>
      <c r="Y298" s="35" t="str">
        <f>IF(VLOOKUP(D298,'Antipsychotic Meds'!$A$1:$W$352,14,FALSE) = "*","*",IF(VLOOKUP(D298,'Antipsychotic Meds'!$A$1:$W$352,14,FALSE) = "---","---", VLOOKUP(D298,'Antipsychotic Meds'!$A$1:$W$352,14,FALSE)/100))</f>
        <v>*</v>
      </c>
      <c r="Z298" s="35" t="str">
        <f>IF(VLOOKUP(D298,'Antipsychotic Meds'!$A$1:$W$352,16,FALSE) = "*","*",IF(VLOOKUP(D298,'Antipsychotic Meds'!$A$1:$W$352,16,FALSE) = "---","---", VLOOKUP(D298,'Antipsychotic Meds'!$A$1:$W$352,16,FALSE)/100))</f>
        <v>*</v>
      </c>
      <c r="AA298" s="35" t="str">
        <f t="shared" si="158"/>
        <v>*</v>
      </c>
      <c r="AB298" s="49" t="s">
        <v>662</v>
      </c>
      <c r="AC298" s="35" t="str">
        <f>IF(VLOOKUP(D298,'Pressure Ulcers'!$A$1:$W$352,10,FALSE) = "*","*",IF(VLOOKUP(D298,'Pressure Ulcers'!$A$1:$W$352,10,FALSE) = "---","---", VLOOKUP(D298,'Pressure Ulcers'!$A$1:$W$352,10,FALSE)/100))</f>
        <v>*</v>
      </c>
      <c r="AD298" s="35" t="str">
        <f>IF(VLOOKUP(D298,'Pressure Ulcers'!$A$1:$W$352,12,FALSE) = "*","*",IF(VLOOKUP(D298,'Pressure Ulcers'!$A$1:$W$352,12,FALSE) = "---","---", VLOOKUP(D298,'Pressure Ulcers'!$A$1:$W$352,12,FALSE)/100))</f>
        <v>*</v>
      </c>
      <c r="AE298" s="35" t="str">
        <f>IF(VLOOKUP(D298,'Pressure Ulcers'!$A$1:$W$352,14,FALSE) = "*","*",IF(VLOOKUP(D298,'Pressure Ulcers'!$A$1:$W$352,14,FALSE) = "---","---", VLOOKUP(D298,'Pressure Ulcers'!$A$1:$W$352,14,FALSE)/100))</f>
        <v>*</v>
      </c>
      <c r="AF298" s="35" t="str">
        <f>IF(VLOOKUP(D298,'Pressure Ulcers'!$A$1:$W$352,16,FALSE) = "*","*",IF(VLOOKUP(D298,'Pressure Ulcers'!$A$1:$W$352,16,FALSE) = "---","---", VLOOKUP(D298,'Pressure Ulcers'!$A$1:$W$352,16,FALSE)/100))</f>
        <v>*</v>
      </c>
      <c r="AG298" s="35" t="str">
        <f t="shared" si="159"/>
        <v>*</v>
      </c>
      <c r="AH298" s="49" t="s">
        <v>662</v>
      </c>
      <c r="AI298" s="35">
        <f>IF(VLOOKUP(D298,Influenza!$A$1:$W$352,10,FALSE) = "*","*",IF(VLOOKUP(D298,Influenza!$A$1:$W$352,10,FALSE) = "---","---", VLOOKUP(D298,Influenza!$A$1:$W$352,10,FALSE)/100))</f>
        <v>0.90476190000000001</v>
      </c>
      <c r="AJ298" s="35">
        <f>IF(VLOOKUP(D298,Influenza!$A$1:$W$352,12,FALSE) = "*","*",IF(VLOOKUP(D298,Influenza!$A$1:$W$352,12,FALSE) = "---","---", VLOOKUP(D298,Influenza!$A$1:$W$352,12,FALSE)/100))</f>
        <v>0.90476190000000001</v>
      </c>
      <c r="AK298" s="35" t="str">
        <f>IF(VLOOKUP(D298,Influenza!$A$1:$W$352,14,FALSE) = "*","*",IF(VLOOKUP(D298,Influenza!$A$1:$W$352,14,FALSE) = "---","---", VLOOKUP(D298,Influenza!$A$1:$W$352,14,FALSE)/100))</f>
        <v>*</v>
      </c>
      <c r="AL298" s="35" t="str">
        <f>IF(VLOOKUP(D298,Influenza!$A$1:$W$352,16,FALSE) = "*","*",IF(VLOOKUP(D298,Influenza!$A$1:$W$352,16,FALSE) = "---","---", VLOOKUP(D298,Influenza!$A$1:$W$352,16,FALSE)/100))</f>
        <v>*</v>
      </c>
      <c r="AM298" s="35">
        <f t="shared" si="160"/>
        <v>0.90476190000000001</v>
      </c>
      <c r="AN298" s="49" t="str">
        <f t="shared" ref="AN298:AN329" si="161">IF(AM298="*","*",IF(AM298="---","---",IF(AM298&gt;AM$1,"Y","N")))</f>
        <v>N</v>
      </c>
      <c r="AO298" s="35" t="str">
        <f>IF(VLOOKUP(D298,'hospitalizations per 1000'!$A$1:$Q$352,10,FALSE) = "*","*",IF(VLOOKUP(D298,'hospitalizations per 1000'!$A$1:$Q$352,10,FALSE) = "---","---", VLOOKUP(D298,'hospitalizations per 1000'!$A$1:$Q$352,10,FALSE)/100))</f>
        <v>*</v>
      </c>
      <c r="AP298" s="43" t="s">
        <v>662</v>
      </c>
      <c r="AQ298" s="50" t="s">
        <v>1571</v>
      </c>
      <c r="AR298" s="50" t="s">
        <v>1573</v>
      </c>
      <c r="AS298" s="49" t="s">
        <v>662</v>
      </c>
      <c r="AT298" s="97" t="s">
        <v>1680</v>
      </c>
    </row>
    <row r="299" spans="1:46" x14ac:dyDescent="0.3">
      <c r="A299" s="19">
        <f t="shared" si="155"/>
        <v>294</v>
      </c>
      <c r="B299" s="52" t="s">
        <v>544</v>
      </c>
      <c r="C299" s="51"/>
      <c r="D299" s="56">
        <v>315417</v>
      </c>
      <c r="E299" s="59" t="s">
        <v>545</v>
      </c>
      <c r="F299" s="54" t="s">
        <v>1557</v>
      </c>
      <c r="G299" s="54" t="e">
        <f>IF(COUNTIF(#REF!,"SFF Candidate")&gt;=1,"Y",
IF(COUNTIF(#REF!,"SFF")&gt;=1,"Y","N"))</f>
        <v>#REF!</v>
      </c>
      <c r="H299" s="48" t="e">
        <f>IF(OR(#REF!=1,#REF!= 1,#REF!=
1,#REF!= 1,#REF!=
1,#REF!= 1,#REF!=
1,#REF!= 1,#REF!=
1,#REF!= 1,#REF!=
1,#REF!= 1),"Y","N")</f>
        <v>#REF!</v>
      </c>
      <c r="I299" s="48" t="s">
        <v>662</v>
      </c>
      <c r="J299" s="54" t="s">
        <v>1570</v>
      </c>
      <c r="K299" s="35">
        <f>IF(VLOOKUP(D299,'Physically Restrained'!$A$1:$W$352,10,FALSE) = "*","*",IF(VLOOKUP(D299,'Physically Restrained'!$A$1:$W$352,10,FALSE) = "---","---", VLOOKUP(D299,'Physically Restrained'!$A$1:$W$352,10,FALSE)/100))</f>
        <v>0</v>
      </c>
      <c r="L299" s="35">
        <f>IF(VLOOKUP(D299,'Physically Restrained'!$A$1:$W$352,12,FALSE) = "*","*",IF(VLOOKUP(D299,'Physically Restrained'!$A$1:$W$352,12,FALSE) = "---","---", VLOOKUP(D299,'Physically Restrained'!$A$1:$W$352,12,FALSE)/100))</f>
        <v>0</v>
      </c>
      <c r="M299" s="35">
        <f>IF(VLOOKUP(D299,'Physically Restrained'!$A$1:$W$352,14,FALSE) = "*","*",IF(VLOOKUP(D299,'Physically Restrained'!$A$1:$W$352,14,FALSE) = "---","---", VLOOKUP(D299,'Physically Restrained'!$A$1:$W$352,14,FALSE)/100))</f>
        <v>0</v>
      </c>
      <c r="N299" s="35">
        <f>IF(VLOOKUP(D299,'Physically Restrained'!$A$1:$W$352,16,FALSE) = "*","*",IF(VLOOKUP(D299,'Physically Restrained'!$A$1:$W$352,16,FALSE) = "---","---", VLOOKUP(D299,'Physically Restrained'!$A$1:$W$352,16,FALSE)/100))</f>
        <v>0</v>
      </c>
      <c r="O299" s="35">
        <f t="shared" si="156"/>
        <v>0</v>
      </c>
      <c r="P299" s="49" t="str">
        <f t="shared" ref="P299:P329" si="162">IF(O299="*","*",IF(O299="---","---",IF(O299&lt;O$1,"Y","N")))</f>
        <v>Y</v>
      </c>
      <c r="Q299" s="35">
        <f>IF(VLOOKUP(D299,'Falls with Major Injuries'!$A$1:$W$352,10,FALSE) = "*","*",IF(VLOOKUP(D299,'Falls with Major Injuries'!$A$1:$W$352,10,FALSE) = "---","---", VLOOKUP(D299,'Falls with Major Injuries'!$A$1:$W$352,10,FALSE)/100))</f>
        <v>1.6129000000000001E-2</v>
      </c>
      <c r="R299" s="35">
        <f>IF(VLOOKUP(D299,'Falls with Major Injuries'!$A$1:$W$352,12,FALSE) = "*","*",IF(VLOOKUP(D299,'Falls with Major Injuries'!$A$1:$W$352,12,FALSE) = "---","---", VLOOKUP(D299,'Falls with Major Injuries'!$A$1:$W$352,12,FALSE)/100))</f>
        <v>3.125E-2</v>
      </c>
      <c r="S299" s="35">
        <f>IF(VLOOKUP(D299,'Falls with Major Injuries'!$A$1:$W$352,14,FALSE) = "*","*",IF(VLOOKUP(D299,'Falls with Major Injuries'!$A$1:$W$352,14,FALSE) = "---","---", VLOOKUP(D299,'Falls with Major Injuries'!$A$1:$W$352,14,FALSE)/100))</f>
        <v>3.2258099999999998E-2</v>
      </c>
      <c r="T299" s="35">
        <f>IF(VLOOKUP(D299,'Falls with Major Injuries'!$A$1:$W$352,16,FALSE) = "*","*",IF(VLOOKUP(D299,'Falls with Major Injuries'!$A$1:$W$352,16,FALSE) = "---","---", VLOOKUP(D299,'Falls with Major Injuries'!$A$1:$W$352,16,FALSE)/100))</f>
        <v>1.72414E-2</v>
      </c>
      <c r="U299" s="35">
        <f t="shared" si="157"/>
        <v>2.4219625000000002E-2</v>
      </c>
      <c r="V299" s="49" t="str">
        <f t="shared" ref="V299:V329" si="163">IF(U299="*","*",IF(U299="---","---",IF(U299&lt;U$1,"Y","N")))</f>
        <v>Y</v>
      </c>
      <c r="W299" s="35">
        <f>IF(VLOOKUP(D299,'Antipsychotic Meds'!$A$1:$W$352,10,FALSE) = "*","*",IF(VLOOKUP(D299,'Antipsychotic Meds'!$A$1:$W$352,10,FALSE) = "---","---", VLOOKUP(D299,'Antipsychotic Meds'!$A$1:$W$352,10,FALSE)/100))</f>
        <v>0.10169489999999999</v>
      </c>
      <c r="X299" s="35">
        <f>IF(VLOOKUP(D299,'Antipsychotic Meds'!$A$1:$W$352,12,FALSE) = "*","*",IF(VLOOKUP(D299,'Antipsychotic Meds'!$A$1:$W$352,12,FALSE) = "---","---", VLOOKUP(D299,'Antipsychotic Meds'!$A$1:$W$352,12,FALSE)/100))</f>
        <v>0.1147541</v>
      </c>
      <c r="Y299" s="35">
        <f>IF(VLOOKUP(D299,'Antipsychotic Meds'!$A$1:$W$352,14,FALSE) = "*","*",IF(VLOOKUP(D299,'Antipsychotic Meds'!$A$1:$W$352,14,FALSE) = "---","---", VLOOKUP(D299,'Antipsychotic Meds'!$A$1:$W$352,14,FALSE)/100))</f>
        <v>7.1428599999999995E-2</v>
      </c>
      <c r="Z299" s="35">
        <f>IF(VLOOKUP(D299,'Antipsychotic Meds'!$A$1:$W$352,16,FALSE) = "*","*",IF(VLOOKUP(D299,'Antipsychotic Meds'!$A$1:$W$352,16,FALSE) = "---","---", VLOOKUP(D299,'Antipsychotic Meds'!$A$1:$W$352,16,FALSE)/100))</f>
        <v>7.8431399999999998E-2</v>
      </c>
      <c r="AA299" s="35">
        <f t="shared" si="158"/>
        <v>9.1577249999999999E-2</v>
      </c>
      <c r="AB299" s="49" t="str">
        <f t="shared" ref="AB299:AB329" si="164">IF(AA299="*","*",IF(AA299="---","---",IF(AA299&lt;AA$1,"Y","N")))</f>
        <v>Y</v>
      </c>
      <c r="AC299" s="35">
        <f>IF(VLOOKUP(D299,'Pressure Ulcers'!$A$1:$W$352,10,FALSE) = "*","*",IF(VLOOKUP(D299,'Pressure Ulcers'!$A$1:$W$352,10,FALSE) = "---","---", VLOOKUP(D299,'Pressure Ulcers'!$A$1:$W$352,10,FALSE)/100))</f>
        <v>4.1666700000000001E-2</v>
      </c>
      <c r="AD299" s="35">
        <f>IF(VLOOKUP(D299,'Pressure Ulcers'!$A$1:$W$352,12,FALSE) = "*","*",IF(VLOOKUP(D299,'Pressure Ulcers'!$A$1:$W$352,12,FALSE) = "---","---", VLOOKUP(D299,'Pressure Ulcers'!$A$1:$W$352,12,FALSE)/100))</f>
        <v>2.2727300000000002E-2</v>
      </c>
      <c r="AE299" s="35">
        <f>IF(VLOOKUP(D299,'Pressure Ulcers'!$A$1:$W$352,14,FALSE) = "*","*",IF(VLOOKUP(D299,'Pressure Ulcers'!$A$1:$W$352,14,FALSE) = "---","---", VLOOKUP(D299,'Pressure Ulcers'!$A$1:$W$352,14,FALSE)/100))</f>
        <v>4.08163E-2</v>
      </c>
      <c r="AF299" s="35">
        <f>IF(VLOOKUP(D299,'Pressure Ulcers'!$A$1:$W$352,16,FALSE) = "*","*",IF(VLOOKUP(D299,'Pressure Ulcers'!$A$1:$W$352,16,FALSE) = "---","---", VLOOKUP(D299,'Pressure Ulcers'!$A$1:$W$352,16,FALSE)/100))</f>
        <v>7.1428599999999995E-2</v>
      </c>
      <c r="AG299" s="35">
        <f t="shared" si="159"/>
        <v>4.4159724999999997E-2</v>
      </c>
      <c r="AH299" s="49" t="str">
        <f t="shared" ref="AH299:AH329" si="165">IF(AG299="*","*",IF(AG299="---","---",IF(AG299&lt;AG$1,"Y","N")))</f>
        <v>Y</v>
      </c>
      <c r="AI299" s="35">
        <f>IF(VLOOKUP(D299,Influenza!$A$1:$W$352,10,FALSE) = "*","*",IF(VLOOKUP(D299,Influenza!$A$1:$W$352,10,FALSE) = "---","---", VLOOKUP(D299,Influenza!$A$1:$W$352,10,FALSE)/100))</f>
        <v>1</v>
      </c>
      <c r="AJ299" s="35">
        <f>IF(VLOOKUP(D299,Influenza!$A$1:$W$352,12,FALSE) = "*","*",IF(VLOOKUP(D299,Influenza!$A$1:$W$352,12,FALSE) = "---","---", VLOOKUP(D299,Influenza!$A$1:$W$352,12,FALSE)/100))</f>
        <v>1</v>
      </c>
      <c r="AK299" s="35">
        <f>IF(VLOOKUP(D299,Influenza!$A$1:$W$352,14,FALSE) = "*","*",IF(VLOOKUP(D299,Influenza!$A$1:$W$352,14,FALSE) = "---","---", VLOOKUP(D299,Influenza!$A$1:$W$352,14,FALSE)/100))</f>
        <v>1</v>
      </c>
      <c r="AL299" s="35">
        <f>IF(VLOOKUP(D299,Influenza!$A$1:$W$352,16,FALSE) = "*","*",IF(VLOOKUP(D299,Influenza!$A$1:$W$352,16,FALSE) = "---","---", VLOOKUP(D299,Influenza!$A$1:$W$352,16,FALSE)/100))</f>
        <v>1</v>
      </c>
      <c r="AM299" s="35">
        <f t="shared" si="160"/>
        <v>1</v>
      </c>
      <c r="AN299" s="49" t="str">
        <f t="shared" si="161"/>
        <v>Y</v>
      </c>
      <c r="AO299" s="35">
        <f>IF(VLOOKUP(D299,'hospitalizations per 1000'!$A$1:$Q$352,10,FALSE) = "*","*",IF(VLOOKUP(D299,'hospitalizations per 1000'!$A$1:$Q$352,10,FALSE) = "---","---", VLOOKUP(D299,'hospitalizations per 1000'!$A$1:$Q$352,10,FALSE)/100))</f>
        <v>1.134978E-2</v>
      </c>
      <c r="AP299" s="43" t="str">
        <f t="shared" ref="AP299:AP329" si="166">IF(AO299="*","*",IF(AO299="---","---",IF(AO299&lt;AO$1,"Y","N")))</f>
        <v>Y</v>
      </c>
      <c r="AQ299" s="50" t="s">
        <v>1570</v>
      </c>
      <c r="AR299" s="50">
        <v>0.90500000000000003</v>
      </c>
      <c r="AS299" s="49" t="str">
        <f t="shared" ref="AS299:AS306" si="167">IF(AR299="NS","NS",IF(AR299&gt;AR$1,"Y","N"))</f>
        <v>Y</v>
      </c>
      <c r="AT299" s="97">
        <f>COUNTIF($P299:$AS299,"=Y")</f>
        <v>7</v>
      </c>
    </row>
    <row r="300" spans="1:46" x14ac:dyDescent="0.3">
      <c r="A300" s="19">
        <f t="shared" si="155"/>
        <v>295</v>
      </c>
      <c r="B300" s="52" t="s">
        <v>546</v>
      </c>
      <c r="C300" s="51"/>
      <c r="D300" s="56">
        <v>315103</v>
      </c>
      <c r="E300" s="59" t="s">
        <v>547</v>
      </c>
      <c r="F300" s="54" t="s">
        <v>1557</v>
      </c>
      <c r="G300" s="54" t="e">
        <f>IF(COUNTIF(#REF!,"SFF Candidate")&gt;=1,"Y",
IF(COUNTIF(#REF!,"SFF")&gt;=1,"Y","N"))</f>
        <v>#REF!</v>
      </c>
      <c r="H300" s="48" t="e">
        <f>IF(OR(#REF!=1,#REF!= 1,#REF!=
1,#REF!= 1,#REF!=
1,#REF!= 1,#REF!=
1,#REF!= 1,#REF!=
1,#REF!= 1,#REF!=
1,#REF!= 1),"Y","N")</f>
        <v>#REF!</v>
      </c>
      <c r="I300" s="48" t="s">
        <v>662</v>
      </c>
      <c r="J300" s="54" t="s">
        <v>1571</v>
      </c>
      <c r="K300" s="35">
        <f>IF(VLOOKUP(D300,'Physically Restrained'!$A$1:$W$352,10,FALSE) = "*","*",IF(VLOOKUP(D300,'Physically Restrained'!$A$1:$W$352,10,FALSE) = "---","---", VLOOKUP(D300,'Physically Restrained'!$A$1:$W$352,10,FALSE)/100))</f>
        <v>0</v>
      </c>
      <c r="L300" s="35">
        <f>IF(VLOOKUP(D300,'Physically Restrained'!$A$1:$W$352,12,FALSE) = "*","*",IF(VLOOKUP(D300,'Physically Restrained'!$A$1:$W$352,12,FALSE) = "---","---", VLOOKUP(D300,'Physically Restrained'!$A$1:$W$352,12,FALSE)/100))</f>
        <v>0</v>
      </c>
      <c r="M300" s="35">
        <f>IF(VLOOKUP(D300,'Physically Restrained'!$A$1:$W$352,14,FALSE) = "*","*",IF(VLOOKUP(D300,'Physically Restrained'!$A$1:$W$352,14,FALSE) = "---","---", VLOOKUP(D300,'Physically Restrained'!$A$1:$W$352,14,FALSE)/100))</f>
        <v>0</v>
      </c>
      <c r="N300" s="35">
        <f>IF(VLOOKUP(D300,'Physically Restrained'!$A$1:$W$352,16,FALSE) = "*","*",IF(VLOOKUP(D300,'Physically Restrained'!$A$1:$W$352,16,FALSE) = "---","---", VLOOKUP(D300,'Physically Restrained'!$A$1:$W$352,16,FALSE)/100))</f>
        <v>0</v>
      </c>
      <c r="O300" s="35">
        <f t="shared" si="156"/>
        <v>0</v>
      </c>
      <c r="P300" s="49" t="str">
        <f t="shared" si="162"/>
        <v>Y</v>
      </c>
      <c r="Q300" s="35">
        <f>IF(VLOOKUP(D300,'Falls with Major Injuries'!$A$1:$W$352,10,FALSE) = "*","*",IF(VLOOKUP(D300,'Falls with Major Injuries'!$A$1:$W$352,10,FALSE) = "---","---", VLOOKUP(D300,'Falls with Major Injuries'!$A$1:$W$352,10,FALSE)/100))</f>
        <v>6.3291100000000003E-2</v>
      </c>
      <c r="R300" s="35">
        <f>IF(VLOOKUP(D300,'Falls with Major Injuries'!$A$1:$W$352,12,FALSE) = "*","*",IF(VLOOKUP(D300,'Falls with Major Injuries'!$A$1:$W$352,12,FALSE) = "---","---", VLOOKUP(D300,'Falls with Major Injuries'!$A$1:$W$352,12,FALSE)/100))</f>
        <v>4.9382700000000002E-2</v>
      </c>
      <c r="S300" s="35">
        <f>IF(VLOOKUP(D300,'Falls with Major Injuries'!$A$1:$W$352,14,FALSE) = "*","*",IF(VLOOKUP(D300,'Falls with Major Injuries'!$A$1:$W$352,14,FALSE) = "---","---", VLOOKUP(D300,'Falls with Major Injuries'!$A$1:$W$352,14,FALSE)/100))</f>
        <v>3.8961000000000003E-2</v>
      </c>
      <c r="T300" s="35">
        <f>IF(VLOOKUP(D300,'Falls with Major Injuries'!$A$1:$W$352,16,FALSE) = "*","*",IF(VLOOKUP(D300,'Falls with Major Injuries'!$A$1:$W$352,16,FALSE) = "---","---", VLOOKUP(D300,'Falls with Major Injuries'!$A$1:$W$352,16,FALSE)/100))</f>
        <v>1.13636E-2</v>
      </c>
      <c r="U300" s="35">
        <f t="shared" si="157"/>
        <v>4.0749600000000004E-2</v>
      </c>
      <c r="V300" s="49" t="str">
        <f t="shared" si="163"/>
        <v>N</v>
      </c>
      <c r="W300" s="35">
        <f>IF(VLOOKUP(D300,'Antipsychotic Meds'!$A$1:$W$352,10,FALSE) = "*","*",IF(VLOOKUP(D300,'Antipsychotic Meds'!$A$1:$W$352,10,FALSE) = "---","---", VLOOKUP(D300,'Antipsychotic Meds'!$A$1:$W$352,10,FALSE)/100))</f>
        <v>1.6393399999999999E-2</v>
      </c>
      <c r="X300" s="35">
        <f>IF(VLOOKUP(D300,'Antipsychotic Meds'!$A$1:$W$352,12,FALSE) = "*","*",IF(VLOOKUP(D300,'Antipsychotic Meds'!$A$1:$W$352,12,FALSE) = "---","---", VLOOKUP(D300,'Antipsychotic Meds'!$A$1:$W$352,12,FALSE)/100))</f>
        <v>1.51515E-2</v>
      </c>
      <c r="Y300" s="35">
        <f>IF(VLOOKUP(D300,'Antipsychotic Meds'!$A$1:$W$352,14,FALSE) = "*","*",IF(VLOOKUP(D300,'Antipsychotic Meds'!$A$1:$W$352,14,FALSE) = "---","---", VLOOKUP(D300,'Antipsychotic Meds'!$A$1:$W$352,14,FALSE)/100))</f>
        <v>6.3492099999999996E-2</v>
      </c>
      <c r="Z300" s="35">
        <f>IF(VLOOKUP(D300,'Antipsychotic Meds'!$A$1:$W$352,16,FALSE) = "*","*",IF(VLOOKUP(D300,'Antipsychotic Meds'!$A$1:$W$352,16,FALSE) = "---","---", VLOOKUP(D300,'Antipsychotic Meds'!$A$1:$W$352,16,FALSE)/100))</f>
        <v>5.5555599999999997E-2</v>
      </c>
      <c r="AA300" s="35">
        <f t="shared" si="158"/>
        <v>3.7648149999999998E-2</v>
      </c>
      <c r="AB300" s="49" t="str">
        <f t="shared" si="164"/>
        <v>Y</v>
      </c>
      <c r="AC300" s="35">
        <f>IF(VLOOKUP(D300,'Pressure Ulcers'!$A$1:$W$352,10,FALSE) = "*","*",IF(VLOOKUP(D300,'Pressure Ulcers'!$A$1:$W$352,10,FALSE) = "---","---", VLOOKUP(D300,'Pressure Ulcers'!$A$1:$W$352,10,FALSE)/100))</f>
        <v>9.5238099999999992E-2</v>
      </c>
      <c r="AD300" s="35">
        <f>IF(VLOOKUP(D300,'Pressure Ulcers'!$A$1:$W$352,12,FALSE) = "*","*",IF(VLOOKUP(D300,'Pressure Ulcers'!$A$1:$W$352,12,FALSE) = "---","---", VLOOKUP(D300,'Pressure Ulcers'!$A$1:$W$352,12,FALSE)/100))</f>
        <v>0.1136364</v>
      </c>
      <c r="AE300" s="35">
        <f>IF(VLOOKUP(D300,'Pressure Ulcers'!$A$1:$W$352,14,FALSE) = "*","*",IF(VLOOKUP(D300,'Pressure Ulcers'!$A$1:$W$352,14,FALSE) = "---","---", VLOOKUP(D300,'Pressure Ulcers'!$A$1:$W$352,14,FALSE)/100))</f>
        <v>7.1428599999999995E-2</v>
      </c>
      <c r="AF300" s="35">
        <f>IF(VLOOKUP(D300,'Pressure Ulcers'!$A$1:$W$352,16,FALSE) = "*","*",IF(VLOOKUP(D300,'Pressure Ulcers'!$A$1:$W$352,16,FALSE) = "---","---", VLOOKUP(D300,'Pressure Ulcers'!$A$1:$W$352,16,FALSE)/100))</f>
        <v>0.1</v>
      </c>
      <c r="AG300" s="35">
        <f t="shared" si="159"/>
        <v>9.5075775000000001E-2</v>
      </c>
      <c r="AH300" s="49" t="str">
        <f t="shared" si="165"/>
        <v>N</v>
      </c>
      <c r="AI300" s="35">
        <f>IF(VLOOKUP(D300,Influenza!$A$1:$W$352,10,FALSE) = "*","*",IF(VLOOKUP(D300,Influenza!$A$1:$W$352,10,FALSE) = "---","---", VLOOKUP(D300,Influenza!$A$1:$W$352,10,FALSE)/100))</f>
        <v>1</v>
      </c>
      <c r="AJ300" s="35">
        <f>IF(VLOOKUP(D300,Influenza!$A$1:$W$352,12,FALSE) = "*","*",IF(VLOOKUP(D300,Influenza!$A$1:$W$352,12,FALSE) = "---","---", VLOOKUP(D300,Influenza!$A$1:$W$352,12,FALSE)/100))</f>
        <v>1</v>
      </c>
      <c r="AK300" s="35">
        <f>IF(VLOOKUP(D300,Influenza!$A$1:$W$352,14,FALSE) = "*","*",IF(VLOOKUP(D300,Influenza!$A$1:$W$352,14,FALSE) = "---","---", VLOOKUP(D300,Influenza!$A$1:$W$352,14,FALSE)/100))</f>
        <v>1</v>
      </c>
      <c r="AL300" s="35">
        <f>IF(VLOOKUP(D300,Influenza!$A$1:$W$352,16,FALSE) = "*","*",IF(VLOOKUP(D300,Influenza!$A$1:$W$352,16,FALSE) = "---","---", VLOOKUP(D300,Influenza!$A$1:$W$352,16,FALSE)/100))</f>
        <v>1</v>
      </c>
      <c r="AM300" s="35">
        <f t="shared" si="160"/>
        <v>1</v>
      </c>
      <c r="AN300" s="49" t="str">
        <f t="shared" si="161"/>
        <v>Y</v>
      </c>
      <c r="AO300" s="35">
        <f>IF(VLOOKUP(D300,'hospitalizations per 1000'!$A$1:$Q$352,10,FALSE) = "*","*",IF(VLOOKUP(D300,'hospitalizations per 1000'!$A$1:$Q$352,10,FALSE) = "---","---", VLOOKUP(D300,'hospitalizations per 1000'!$A$1:$Q$352,10,FALSE)/100))</f>
        <v>1.6721220000000002E-2</v>
      </c>
      <c r="AP300" s="43" t="str">
        <f t="shared" si="166"/>
        <v>N</v>
      </c>
      <c r="AQ300" s="50" t="s">
        <v>1570</v>
      </c>
      <c r="AR300" s="50">
        <v>0.90999999999999992</v>
      </c>
      <c r="AS300" s="49" t="str">
        <f t="shared" si="167"/>
        <v>Y</v>
      </c>
      <c r="AT300" s="97" t="s">
        <v>1680</v>
      </c>
    </row>
    <row r="301" spans="1:46" x14ac:dyDescent="0.3">
      <c r="A301" s="19">
        <f t="shared" si="155"/>
        <v>296</v>
      </c>
      <c r="B301" s="79" t="s">
        <v>1678</v>
      </c>
      <c r="C301" s="51" t="s">
        <v>1658</v>
      </c>
      <c r="D301" s="56">
        <v>315355</v>
      </c>
      <c r="E301" s="59" t="s">
        <v>114</v>
      </c>
      <c r="F301" s="54" t="s">
        <v>1557</v>
      </c>
      <c r="G301" s="54" t="e">
        <f>IF(COUNTIF(#REF!,"SFF Candidate")&gt;=1,"Y",
IF(COUNTIF(#REF!,"SFF")&gt;=1,"Y","N"))</f>
        <v>#REF!</v>
      </c>
      <c r="H301" s="48" t="e">
        <f>IF(OR(#REF!=1,#REF!= 1,#REF!=
1,#REF!= 1,#REF!=
1,#REF!= 1,#REF!=
1,#REF!= 1,#REF!=
1,#REF!= 1,#REF!=
1,#REF!= 1),"Y","N")</f>
        <v>#REF!</v>
      </c>
      <c r="I301" s="73" t="s">
        <v>662</v>
      </c>
      <c r="J301" s="54" t="s">
        <v>1570</v>
      </c>
      <c r="K301" s="35">
        <f>IF(VLOOKUP(D301,'Physically Restrained'!$A$1:$W$352,10,FALSE) = "*","*",IF(VLOOKUP(D301,'Physically Restrained'!$A$1:$W$352,10,FALSE) = "---","---", VLOOKUP(D301,'Physically Restrained'!$A$1:$W$352,10,FALSE)/100))</f>
        <v>0</v>
      </c>
      <c r="L301" s="35">
        <f>IF(VLOOKUP(D301,'Physically Restrained'!$A$1:$W$352,12,FALSE) = "*","*",IF(VLOOKUP(D301,'Physically Restrained'!$A$1:$W$352,12,FALSE) = "---","---", VLOOKUP(D301,'Physically Restrained'!$A$1:$W$352,12,FALSE)/100))</f>
        <v>0</v>
      </c>
      <c r="M301" s="35">
        <f>IF(VLOOKUP(D301,'Physically Restrained'!$A$1:$W$352,14,FALSE) = "*","*",IF(VLOOKUP(D301,'Physically Restrained'!$A$1:$W$352,14,FALSE) = "---","---", VLOOKUP(D301,'Physically Restrained'!$A$1:$W$352,14,FALSE)/100))</f>
        <v>0</v>
      </c>
      <c r="N301" s="35">
        <f>IF(VLOOKUP(D301,'Physically Restrained'!$A$1:$W$352,16,FALSE) = "*","*",IF(VLOOKUP(D301,'Physically Restrained'!$A$1:$W$352,16,FALSE) = "---","---", VLOOKUP(D301,'Physically Restrained'!$A$1:$W$352,16,FALSE)/100))</f>
        <v>0</v>
      </c>
      <c r="O301" s="35">
        <f t="shared" si="156"/>
        <v>0</v>
      </c>
      <c r="P301" s="49" t="str">
        <f t="shared" si="162"/>
        <v>Y</v>
      </c>
      <c r="Q301" s="35">
        <f>IF(VLOOKUP(D301,'Falls with Major Injuries'!$A$1:$W$352,10,FALSE) = "*","*",IF(VLOOKUP(D301,'Falls with Major Injuries'!$A$1:$W$352,10,FALSE) = "---","---", VLOOKUP(D301,'Falls with Major Injuries'!$A$1:$W$352,10,FALSE)/100))</f>
        <v>9.7087000000000007E-3</v>
      </c>
      <c r="R301" s="35">
        <f>IF(VLOOKUP(D301,'Falls with Major Injuries'!$A$1:$W$352,12,FALSE) = "*","*",IF(VLOOKUP(D301,'Falls with Major Injuries'!$A$1:$W$352,12,FALSE) = "---","---", VLOOKUP(D301,'Falls with Major Injuries'!$A$1:$W$352,12,FALSE)/100))</f>
        <v>9.9010000000000001E-3</v>
      </c>
      <c r="S301" s="35">
        <f>IF(VLOOKUP(D301,'Falls with Major Injuries'!$A$1:$W$352,14,FALSE) = "*","*",IF(VLOOKUP(D301,'Falls with Major Injuries'!$A$1:$W$352,14,FALSE) = "---","---", VLOOKUP(D301,'Falls with Major Injuries'!$A$1:$W$352,14,FALSE)/100))</f>
        <v>9.7087000000000007E-3</v>
      </c>
      <c r="T301" s="35">
        <f>IF(VLOOKUP(D301,'Falls with Major Injuries'!$A$1:$W$352,16,FALSE) = "*","*",IF(VLOOKUP(D301,'Falls with Major Injuries'!$A$1:$W$352,16,FALSE) = "---","---", VLOOKUP(D301,'Falls with Major Injuries'!$A$1:$W$352,16,FALSE)/100))</f>
        <v>9.9010000000000001E-3</v>
      </c>
      <c r="U301" s="35">
        <f t="shared" si="157"/>
        <v>9.8048500000000004E-3</v>
      </c>
      <c r="V301" s="49" t="str">
        <f t="shared" si="163"/>
        <v>Y</v>
      </c>
      <c r="W301" s="35">
        <f>IF(VLOOKUP(D301,'Antipsychotic Meds'!$A$1:$W$352,10,FALSE) = "*","*",IF(VLOOKUP(D301,'Antipsychotic Meds'!$A$1:$W$352,10,FALSE) = "---","---", VLOOKUP(D301,'Antipsychotic Meds'!$A$1:$W$352,10,FALSE)/100))</f>
        <v>7.0707099999999995E-2</v>
      </c>
      <c r="X301" s="35">
        <f>IF(VLOOKUP(D301,'Antipsychotic Meds'!$A$1:$W$352,12,FALSE) = "*","*",IF(VLOOKUP(D301,'Antipsychotic Meds'!$A$1:$W$352,12,FALSE) = "---","---", VLOOKUP(D301,'Antipsychotic Meds'!$A$1:$W$352,12,FALSE)/100))</f>
        <v>7.2164900000000004E-2</v>
      </c>
      <c r="Y301" s="35">
        <f>IF(VLOOKUP(D301,'Antipsychotic Meds'!$A$1:$W$352,14,FALSE) = "*","*",IF(VLOOKUP(D301,'Antipsychotic Meds'!$A$1:$W$352,14,FALSE) = "---","---", VLOOKUP(D301,'Antipsychotic Meds'!$A$1:$W$352,14,FALSE)/100))</f>
        <v>8.3333299999999999E-2</v>
      </c>
      <c r="Z301" s="35">
        <f>IF(VLOOKUP(D301,'Antipsychotic Meds'!$A$1:$W$352,16,FALSE) = "*","*",IF(VLOOKUP(D301,'Antipsychotic Meds'!$A$1:$W$352,16,FALSE) = "---","---", VLOOKUP(D301,'Antipsychotic Meds'!$A$1:$W$352,16,FALSE)/100))</f>
        <v>9.375E-2</v>
      </c>
      <c r="AA301" s="35">
        <f t="shared" si="158"/>
        <v>7.9988825E-2</v>
      </c>
      <c r="AB301" s="49" t="str">
        <f t="shared" si="164"/>
        <v>Y</v>
      </c>
      <c r="AC301" s="35">
        <f>IF(VLOOKUP(D301,'Pressure Ulcers'!$A$1:$W$352,10,FALSE) = "*","*",IF(VLOOKUP(D301,'Pressure Ulcers'!$A$1:$W$352,10,FALSE) = "---","---", VLOOKUP(D301,'Pressure Ulcers'!$A$1:$W$352,10,FALSE)/100))</f>
        <v>7.5757599999999994E-2</v>
      </c>
      <c r="AD301" s="35">
        <f>IF(VLOOKUP(D301,'Pressure Ulcers'!$A$1:$W$352,12,FALSE) = "*","*",IF(VLOOKUP(D301,'Pressure Ulcers'!$A$1:$W$352,12,FALSE) = "---","---", VLOOKUP(D301,'Pressure Ulcers'!$A$1:$W$352,12,FALSE)/100))</f>
        <v>8.4745799999999996E-2</v>
      </c>
      <c r="AE301" s="35">
        <f>IF(VLOOKUP(D301,'Pressure Ulcers'!$A$1:$W$352,14,FALSE) = "*","*",IF(VLOOKUP(D301,'Pressure Ulcers'!$A$1:$W$352,14,FALSE) = "---","---", VLOOKUP(D301,'Pressure Ulcers'!$A$1:$W$352,14,FALSE)/100))</f>
        <v>0.12121209999999999</v>
      </c>
      <c r="AF301" s="35">
        <f>IF(VLOOKUP(D301,'Pressure Ulcers'!$A$1:$W$352,16,FALSE) = "*","*",IF(VLOOKUP(D301,'Pressure Ulcers'!$A$1:$W$352,16,FALSE) = "---","---", VLOOKUP(D301,'Pressure Ulcers'!$A$1:$W$352,16,FALSE)/100))</f>
        <v>6.1538500000000003E-2</v>
      </c>
      <c r="AG301" s="35">
        <f t="shared" si="159"/>
        <v>8.5813500000000001E-2</v>
      </c>
      <c r="AH301" s="49" t="str">
        <f t="shared" si="165"/>
        <v>N</v>
      </c>
      <c r="AI301" s="35">
        <f>IF(VLOOKUP(D301,Influenza!$A$1:$W$352,10,FALSE) = "*","*",IF(VLOOKUP(D301,Influenza!$A$1:$W$352,10,FALSE) = "---","---", VLOOKUP(D301,Influenza!$A$1:$W$352,10,FALSE)/100))</f>
        <v>0.99099098999999991</v>
      </c>
      <c r="AJ301" s="35">
        <f>IF(VLOOKUP(D301,Influenza!$A$1:$W$352,12,FALSE) = "*","*",IF(VLOOKUP(D301,Influenza!$A$1:$W$352,12,FALSE) = "---","---", VLOOKUP(D301,Influenza!$A$1:$W$352,12,FALSE)/100))</f>
        <v>0.99099098999999991</v>
      </c>
      <c r="AK301" s="35">
        <f>IF(VLOOKUP(D301,Influenza!$A$1:$W$352,14,FALSE) = "*","*",IF(VLOOKUP(D301,Influenza!$A$1:$W$352,14,FALSE) = "---","---", VLOOKUP(D301,Influenza!$A$1:$W$352,14,FALSE)/100))</f>
        <v>0.99074074000000001</v>
      </c>
      <c r="AL301" s="35">
        <f>IF(VLOOKUP(D301,Influenza!$A$1:$W$352,16,FALSE) = "*","*",IF(VLOOKUP(D301,Influenza!$A$1:$W$352,16,FALSE) = "---","---", VLOOKUP(D301,Influenza!$A$1:$W$352,16,FALSE)/100))</f>
        <v>0.99074074000000001</v>
      </c>
      <c r="AM301" s="35">
        <f t="shared" si="160"/>
        <v>0.99086586499999996</v>
      </c>
      <c r="AN301" s="49" t="str">
        <f t="shared" si="161"/>
        <v>Y</v>
      </c>
      <c r="AO301" s="35">
        <f>IF(VLOOKUP(D301,'hospitalizations per 1000'!$A$1:$Q$352,10,FALSE) = "*","*",IF(VLOOKUP(D301,'hospitalizations per 1000'!$A$1:$Q$352,10,FALSE) = "---","---", VLOOKUP(D301,'hospitalizations per 1000'!$A$1:$Q$352,10,FALSE)/100))</f>
        <v>2.6363769999999998E-2</v>
      </c>
      <c r="AP301" s="43" t="str">
        <f t="shared" si="166"/>
        <v>N</v>
      </c>
      <c r="AQ301" s="50" t="s">
        <v>1570</v>
      </c>
      <c r="AR301" s="50">
        <v>0.83000000000000007</v>
      </c>
      <c r="AS301" s="49" t="str">
        <f t="shared" si="167"/>
        <v>Y</v>
      </c>
      <c r="AT301" s="97">
        <f>COUNTIF($P301:$AS301,"=Y")</f>
        <v>5</v>
      </c>
    </row>
    <row r="302" spans="1:46" ht="28.8" x14ac:dyDescent="0.3">
      <c r="A302" s="19">
        <f t="shared" si="155"/>
        <v>297</v>
      </c>
      <c r="B302" s="79" t="s">
        <v>549</v>
      </c>
      <c r="C302" s="51"/>
      <c r="D302" s="56">
        <v>315367</v>
      </c>
      <c r="E302" s="59" t="s">
        <v>115</v>
      </c>
      <c r="F302" s="54" t="s">
        <v>1557</v>
      </c>
      <c r="G302" s="54" t="e">
        <f>IF(COUNTIF(#REF!,"SFF Candidate")&gt;=1,"Y",
IF(COUNTIF(#REF!,"SFF")&gt;=1,"Y","N"))</f>
        <v>#REF!</v>
      </c>
      <c r="H302" s="48" t="e">
        <f>IF(OR(#REF!=1,#REF!= 1,#REF!=
1,#REF!= 1,#REF!=
1,#REF!= 1,#REF!=
1,#REF!= 1,#REF!=
1,#REF!= 1,#REF!=
1,#REF!= 1),"Y","N")</f>
        <v>#REF!</v>
      </c>
      <c r="I302" s="48" t="s">
        <v>662</v>
      </c>
      <c r="J302" s="54" t="s">
        <v>1571</v>
      </c>
      <c r="K302" s="35">
        <f>IF(VLOOKUP(D302,'Physically Restrained'!$A$1:$W$352,10,FALSE) = "*","*",IF(VLOOKUP(D302,'Physically Restrained'!$A$1:$W$352,10,FALSE) = "---","---", VLOOKUP(D302,'Physically Restrained'!$A$1:$W$352,10,FALSE)/100))</f>
        <v>0</v>
      </c>
      <c r="L302" s="35">
        <f>IF(VLOOKUP(D302,'Physically Restrained'!$A$1:$W$352,12,FALSE) = "*","*",IF(VLOOKUP(D302,'Physically Restrained'!$A$1:$W$352,12,FALSE) = "---","---", VLOOKUP(D302,'Physically Restrained'!$A$1:$W$352,12,FALSE)/100))</f>
        <v>0</v>
      </c>
      <c r="M302" s="35">
        <f>IF(VLOOKUP(D302,'Physically Restrained'!$A$1:$W$352,14,FALSE) = "*","*",IF(VLOOKUP(D302,'Physically Restrained'!$A$1:$W$352,14,FALSE) = "---","---", VLOOKUP(D302,'Physically Restrained'!$A$1:$W$352,14,FALSE)/100))</f>
        <v>0</v>
      </c>
      <c r="N302" s="35">
        <f>IF(VLOOKUP(D302,'Physically Restrained'!$A$1:$W$352,16,FALSE) = "*","*",IF(VLOOKUP(D302,'Physically Restrained'!$A$1:$W$352,16,FALSE) = "---","---", VLOOKUP(D302,'Physically Restrained'!$A$1:$W$352,16,FALSE)/100))</f>
        <v>0</v>
      </c>
      <c r="O302" s="35">
        <f t="shared" si="156"/>
        <v>0</v>
      </c>
      <c r="P302" s="49" t="str">
        <f t="shared" si="162"/>
        <v>Y</v>
      </c>
      <c r="Q302" s="35">
        <f>IF(VLOOKUP(D302,'Falls with Major Injuries'!$A$1:$W$352,10,FALSE) = "*","*",IF(VLOOKUP(D302,'Falls with Major Injuries'!$A$1:$W$352,10,FALSE) = "---","---", VLOOKUP(D302,'Falls with Major Injuries'!$A$1:$W$352,10,FALSE)/100))</f>
        <v>5.2980099999999995E-2</v>
      </c>
      <c r="R302" s="35">
        <f>IF(VLOOKUP(D302,'Falls with Major Injuries'!$A$1:$W$352,12,FALSE) = "*","*",IF(VLOOKUP(D302,'Falls with Major Injuries'!$A$1:$W$352,12,FALSE) = "---","---", VLOOKUP(D302,'Falls with Major Injuries'!$A$1:$W$352,12,FALSE)/100))</f>
        <v>3.87097E-2</v>
      </c>
      <c r="S302" s="35">
        <f>IF(VLOOKUP(D302,'Falls with Major Injuries'!$A$1:$W$352,14,FALSE) = "*","*",IF(VLOOKUP(D302,'Falls with Major Injuries'!$A$1:$W$352,14,FALSE) = "---","---", VLOOKUP(D302,'Falls with Major Injuries'!$A$1:$W$352,14,FALSE)/100))</f>
        <v>4.0268499999999999E-2</v>
      </c>
      <c r="T302" s="35">
        <f>IF(VLOOKUP(D302,'Falls with Major Injuries'!$A$1:$W$352,16,FALSE) = "*","*",IF(VLOOKUP(D302,'Falls with Major Injuries'!$A$1:$W$352,16,FALSE) = "---","---", VLOOKUP(D302,'Falls with Major Injuries'!$A$1:$W$352,16,FALSE)/100))</f>
        <v>4.08163E-2</v>
      </c>
      <c r="U302" s="35">
        <f t="shared" si="157"/>
        <v>4.3193649999999993E-2</v>
      </c>
      <c r="V302" s="49" t="str">
        <f t="shared" si="163"/>
        <v>N</v>
      </c>
      <c r="W302" s="35">
        <f>IF(VLOOKUP(D302,'Antipsychotic Meds'!$A$1:$W$352,10,FALSE) = "*","*",IF(VLOOKUP(D302,'Antipsychotic Meds'!$A$1:$W$352,10,FALSE) = "---","---", VLOOKUP(D302,'Antipsychotic Meds'!$A$1:$W$352,10,FALSE)/100))</f>
        <v>8.1481499999999998E-2</v>
      </c>
      <c r="X302" s="35">
        <f>IF(VLOOKUP(D302,'Antipsychotic Meds'!$A$1:$W$352,12,FALSE) = "*","*",IF(VLOOKUP(D302,'Antipsychotic Meds'!$A$1:$W$352,12,FALSE) = "---","---", VLOOKUP(D302,'Antipsychotic Meds'!$A$1:$W$352,12,FALSE)/100))</f>
        <v>0.1044776</v>
      </c>
      <c r="Y302" s="35">
        <f>IF(VLOOKUP(D302,'Antipsychotic Meds'!$A$1:$W$352,14,FALSE) = "*","*",IF(VLOOKUP(D302,'Antipsychotic Meds'!$A$1:$W$352,14,FALSE) = "---","---", VLOOKUP(D302,'Antipsychotic Meds'!$A$1:$W$352,14,FALSE)/100))</f>
        <v>0.11023619999999999</v>
      </c>
      <c r="Z302" s="35">
        <f>IF(VLOOKUP(D302,'Antipsychotic Meds'!$A$1:$W$352,16,FALSE) = "*","*",IF(VLOOKUP(D302,'Antipsychotic Meds'!$A$1:$W$352,16,FALSE) = "---","---", VLOOKUP(D302,'Antipsychotic Meds'!$A$1:$W$352,16,FALSE)/100))</f>
        <v>0.11904759999999999</v>
      </c>
      <c r="AA302" s="35">
        <f t="shared" si="158"/>
        <v>0.10381072499999999</v>
      </c>
      <c r="AB302" s="49" t="str">
        <f t="shared" si="164"/>
        <v>Y</v>
      </c>
      <c r="AC302" s="35">
        <f>IF(VLOOKUP(D302,'Pressure Ulcers'!$A$1:$W$352,10,FALSE) = "*","*",IF(VLOOKUP(D302,'Pressure Ulcers'!$A$1:$W$352,10,FALSE) = "---","---", VLOOKUP(D302,'Pressure Ulcers'!$A$1:$W$352,10,FALSE)/100))</f>
        <v>0.16455700000000001</v>
      </c>
      <c r="AD302" s="35">
        <f>IF(VLOOKUP(D302,'Pressure Ulcers'!$A$1:$W$352,12,FALSE) = "*","*",IF(VLOOKUP(D302,'Pressure Ulcers'!$A$1:$W$352,12,FALSE) = "---","---", VLOOKUP(D302,'Pressure Ulcers'!$A$1:$W$352,12,FALSE)/100))</f>
        <v>9.6385499999999999E-2</v>
      </c>
      <c r="AE302" s="35">
        <f>IF(VLOOKUP(D302,'Pressure Ulcers'!$A$1:$W$352,14,FALSE) = "*","*",IF(VLOOKUP(D302,'Pressure Ulcers'!$A$1:$W$352,14,FALSE) = "---","---", VLOOKUP(D302,'Pressure Ulcers'!$A$1:$W$352,14,FALSE)/100))</f>
        <v>0.1216216</v>
      </c>
      <c r="AF302" s="35">
        <f>IF(VLOOKUP(D302,'Pressure Ulcers'!$A$1:$W$352,16,FALSE) = "*","*",IF(VLOOKUP(D302,'Pressure Ulcers'!$A$1:$W$352,16,FALSE) = "---","---", VLOOKUP(D302,'Pressure Ulcers'!$A$1:$W$352,16,FALSE)/100))</f>
        <v>0.1323529</v>
      </c>
      <c r="AG302" s="35">
        <f t="shared" si="159"/>
        <v>0.12872925000000002</v>
      </c>
      <c r="AH302" s="49" t="str">
        <f t="shared" si="165"/>
        <v>N</v>
      </c>
      <c r="AI302" s="35">
        <f>IF(VLOOKUP(D302,Influenza!$A$1:$W$352,10,FALSE) = "*","*",IF(VLOOKUP(D302,Influenza!$A$1:$W$352,10,FALSE) = "---","---", VLOOKUP(D302,Influenza!$A$1:$W$352,10,FALSE)/100))</f>
        <v>0.98709676999999996</v>
      </c>
      <c r="AJ302" s="35">
        <f>IF(VLOOKUP(D302,Influenza!$A$1:$W$352,12,FALSE) = "*","*",IF(VLOOKUP(D302,Influenza!$A$1:$W$352,12,FALSE) = "---","---", VLOOKUP(D302,Influenza!$A$1:$W$352,12,FALSE)/100))</f>
        <v>0.98709676999999996</v>
      </c>
      <c r="AK302" s="35">
        <f>IF(VLOOKUP(D302,Influenza!$A$1:$W$352,14,FALSE) = "*","*",IF(VLOOKUP(D302,Influenza!$A$1:$W$352,14,FALSE) = "---","---", VLOOKUP(D302,Influenza!$A$1:$W$352,14,FALSE)/100))</f>
        <v>0.99393938999999998</v>
      </c>
      <c r="AL302" s="35">
        <f>IF(VLOOKUP(D302,Influenza!$A$1:$W$352,16,FALSE) = "*","*",IF(VLOOKUP(D302,Influenza!$A$1:$W$352,16,FALSE) = "---","---", VLOOKUP(D302,Influenza!$A$1:$W$352,16,FALSE)/100))</f>
        <v>0.99393938999999998</v>
      </c>
      <c r="AM302" s="35">
        <f t="shared" si="160"/>
        <v>0.99051807999999997</v>
      </c>
      <c r="AN302" s="49" t="str">
        <f t="shared" si="161"/>
        <v>Y</v>
      </c>
      <c r="AO302" s="35">
        <f>IF(VLOOKUP(D302,'hospitalizations per 1000'!$A$1:$Q$352,10,FALSE) = "*","*",IF(VLOOKUP(D302,'hospitalizations per 1000'!$A$1:$Q$352,10,FALSE) = "---","---", VLOOKUP(D302,'hospitalizations per 1000'!$A$1:$Q$352,10,FALSE)/100))</f>
        <v>2.4941689999999999E-2</v>
      </c>
      <c r="AP302" s="43" t="str">
        <f t="shared" si="166"/>
        <v>N</v>
      </c>
      <c r="AQ302" s="50" t="s">
        <v>1570</v>
      </c>
      <c r="AR302" s="50">
        <v>0.79</v>
      </c>
      <c r="AS302" s="49" t="str">
        <f t="shared" si="167"/>
        <v>Y</v>
      </c>
      <c r="AT302" s="97" t="s">
        <v>1680</v>
      </c>
    </row>
    <row r="303" spans="1:46" x14ac:dyDescent="0.3">
      <c r="A303" s="19">
        <f t="shared" si="155"/>
        <v>298</v>
      </c>
      <c r="B303" s="79" t="s">
        <v>550</v>
      </c>
      <c r="C303" s="51"/>
      <c r="D303" s="56">
        <v>315140</v>
      </c>
      <c r="E303" s="59" t="s">
        <v>116</v>
      </c>
      <c r="F303" s="54" t="s">
        <v>1557</v>
      </c>
      <c r="G303" s="54" t="e">
        <f>IF(COUNTIF(#REF!,"SFF Candidate")&gt;=1,"Y",
IF(COUNTIF(#REF!,"SFF")&gt;=1,"Y","N"))</f>
        <v>#REF!</v>
      </c>
      <c r="H303" s="48" t="e">
        <f>IF(OR(#REF!=1,#REF!= 1,#REF!=
1,#REF!= 1,#REF!=
1,#REF!= 1,#REF!=
1,#REF!= 1,#REF!=
1,#REF!= 1,#REF!=
1,#REF!= 1),"Y","N")</f>
        <v>#REF!</v>
      </c>
      <c r="I303" s="48" t="s">
        <v>662</v>
      </c>
      <c r="J303" s="54" t="s">
        <v>1571</v>
      </c>
      <c r="K303" s="35">
        <f>IF(VLOOKUP(D303,'Physically Restrained'!$A$1:$W$352,10,FALSE) = "*","*",IF(VLOOKUP(D303,'Physically Restrained'!$A$1:$W$352,10,FALSE) = "---","---", VLOOKUP(D303,'Physically Restrained'!$A$1:$W$352,10,FALSE)/100))</f>
        <v>0</v>
      </c>
      <c r="L303" s="35">
        <f>IF(VLOOKUP(D303,'Physically Restrained'!$A$1:$W$352,12,FALSE) = "*","*",IF(VLOOKUP(D303,'Physically Restrained'!$A$1:$W$352,12,FALSE) = "---","---", VLOOKUP(D303,'Physically Restrained'!$A$1:$W$352,12,FALSE)/100))</f>
        <v>0</v>
      </c>
      <c r="M303" s="35">
        <f>IF(VLOOKUP(D303,'Physically Restrained'!$A$1:$W$352,14,FALSE) = "*","*",IF(VLOOKUP(D303,'Physically Restrained'!$A$1:$W$352,14,FALSE) = "---","---", VLOOKUP(D303,'Physically Restrained'!$A$1:$W$352,14,FALSE)/100))</f>
        <v>0</v>
      </c>
      <c r="N303" s="35">
        <f>IF(VLOOKUP(D303,'Physically Restrained'!$A$1:$W$352,16,FALSE) = "*","*",IF(VLOOKUP(D303,'Physically Restrained'!$A$1:$W$352,16,FALSE) = "---","---", VLOOKUP(D303,'Physically Restrained'!$A$1:$W$352,16,FALSE)/100))</f>
        <v>0</v>
      </c>
      <c r="O303" s="35">
        <f t="shared" si="156"/>
        <v>0</v>
      </c>
      <c r="P303" s="49" t="str">
        <f t="shared" si="162"/>
        <v>Y</v>
      </c>
      <c r="Q303" s="35">
        <f>IF(VLOOKUP(D303,'Falls with Major Injuries'!$A$1:$W$352,10,FALSE) = "*","*",IF(VLOOKUP(D303,'Falls with Major Injuries'!$A$1:$W$352,10,FALSE) = "---","---", VLOOKUP(D303,'Falls with Major Injuries'!$A$1:$W$352,10,FALSE)/100))</f>
        <v>0</v>
      </c>
      <c r="R303" s="35">
        <f>IF(VLOOKUP(D303,'Falls with Major Injuries'!$A$1:$W$352,12,FALSE) = "*","*",IF(VLOOKUP(D303,'Falls with Major Injuries'!$A$1:$W$352,12,FALSE) = "---","---", VLOOKUP(D303,'Falls with Major Injuries'!$A$1:$W$352,12,FALSE)/100))</f>
        <v>8.8495999999999991E-3</v>
      </c>
      <c r="S303" s="35">
        <f>IF(VLOOKUP(D303,'Falls with Major Injuries'!$A$1:$W$352,14,FALSE) = "*","*",IF(VLOOKUP(D303,'Falls with Major Injuries'!$A$1:$W$352,14,FALSE) = "---","---", VLOOKUP(D303,'Falls with Major Injuries'!$A$1:$W$352,14,FALSE)/100))</f>
        <v>1.7543899999999998E-2</v>
      </c>
      <c r="T303" s="35">
        <f>IF(VLOOKUP(D303,'Falls with Major Injuries'!$A$1:$W$352,16,FALSE) = "*","*",IF(VLOOKUP(D303,'Falls with Major Injuries'!$A$1:$W$352,16,FALSE) = "---","---", VLOOKUP(D303,'Falls with Major Injuries'!$A$1:$W$352,16,FALSE)/100))</f>
        <v>2.7027000000000002E-2</v>
      </c>
      <c r="U303" s="35">
        <f t="shared" si="157"/>
        <v>1.3355124999999999E-2</v>
      </c>
      <c r="V303" s="49" t="str">
        <f t="shared" si="163"/>
        <v>Y</v>
      </c>
      <c r="W303" s="35">
        <f>IF(VLOOKUP(D303,'Antipsychotic Meds'!$A$1:$W$352,10,FALSE) = "*","*",IF(VLOOKUP(D303,'Antipsychotic Meds'!$A$1:$W$352,10,FALSE) = "---","---", VLOOKUP(D303,'Antipsychotic Meds'!$A$1:$W$352,10,FALSE)/100))</f>
        <v>0.12987009999999999</v>
      </c>
      <c r="X303" s="35">
        <f>IF(VLOOKUP(D303,'Antipsychotic Meds'!$A$1:$W$352,12,FALSE) = "*","*",IF(VLOOKUP(D303,'Antipsychotic Meds'!$A$1:$W$352,12,FALSE) = "---","---", VLOOKUP(D303,'Antipsychotic Meds'!$A$1:$W$352,12,FALSE)/100))</f>
        <v>0.1125</v>
      </c>
      <c r="Y303" s="35">
        <f>IF(VLOOKUP(D303,'Antipsychotic Meds'!$A$1:$W$352,14,FALSE) = "*","*",IF(VLOOKUP(D303,'Antipsychotic Meds'!$A$1:$W$352,14,FALSE) = "---","---", VLOOKUP(D303,'Antipsychotic Meds'!$A$1:$W$352,14,FALSE)/100))</f>
        <v>0.1058824</v>
      </c>
      <c r="Z303" s="35">
        <f>IF(VLOOKUP(D303,'Antipsychotic Meds'!$A$1:$W$352,16,FALSE) = "*","*",IF(VLOOKUP(D303,'Antipsychotic Meds'!$A$1:$W$352,16,FALSE) = "---","---", VLOOKUP(D303,'Antipsychotic Meds'!$A$1:$W$352,16,FALSE)/100))</f>
        <v>0.1097561</v>
      </c>
      <c r="AA303" s="35">
        <f t="shared" si="158"/>
        <v>0.11450215</v>
      </c>
      <c r="AB303" s="49" t="str">
        <f t="shared" si="164"/>
        <v>N</v>
      </c>
      <c r="AC303" s="35">
        <f>IF(VLOOKUP(D303,'Pressure Ulcers'!$A$1:$W$352,10,FALSE) = "*","*",IF(VLOOKUP(D303,'Pressure Ulcers'!$A$1:$W$352,10,FALSE) = "---","---", VLOOKUP(D303,'Pressure Ulcers'!$A$1:$W$352,10,FALSE)/100))</f>
        <v>0.1666667</v>
      </c>
      <c r="AD303" s="35">
        <f>IF(VLOOKUP(D303,'Pressure Ulcers'!$A$1:$W$352,12,FALSE) = "*","*",IF(VLOOKUP(D303,'Pressure Ulcers'!$A$1:$W$352,12,FALSE) = "---","---", VLOOKUP(D303,'Pressure Ulcers'!$A$1:$W$352,12,FALSE)/100))</f>
        <v>0.125</v>
      </c>
      <c r="AE303" s="35">
        <f>IF(VLOOKUP(D303,'Pressure Ulcers'!$A$1:$W$352,14,FALSE) = "*","*",IF(VLOOKUP(D303,'Pressure Ulcers'!$A$1:$W$352,14,FALSE) = "---","---", VLOOKUP(D303,'Pressure Ulcers'!$A$1:$W$352,14,FALSE)/100))</f>
        <v>0.10169489999999999</v>
      </c>
      <c r="AF303" s="35">
        <f>IF(VLOOKUP(D303,'Pressure Ulcers'!$A$1:$W$352,16,FALSE) = "*","*",IF(VLOOKUP(D303,'Pressure Ulcers'!$A$1:$W$352,16,FALSE) = "---","---", VLOOKUP(D303,'Pressure Ulcers'!$A$1:$W$352,16,FALSE)/100))</f>
        <v>4.9180299999999996E-2</v>
      </c>
      <c r="AG303" s="35">
        <f t="shared" si="159"/>
        <v>0.110635475</v>
      </c>
      <c r="AH303" s="49" t="str">
        <f t="shared" si="165"/>
        <v>N</v>
      </c>
      <c r="AI303" s="35">
        <f>IF(VLOOKUP(D303,Influenza!$A$1:$W$352,10,FALSE) = "*","*",IF(VLOOKUP(D303,Influenza!$A$1:$W$352,10,FALSE) = "---","---", VLOOKUP(D303,Influenza!$A$1:$W$352,10,FALSE)/100))</f>
        <v>1</v>
      </c>
      <c r="AJ303" s="35">
        <f>IF(VLOOKUP(D303,Influenza!$A$1:$W$352,12,FALSE) = "*","*",IF(VLOOKUP(D303,Influenza!$A$1:$W$352,12,FALSE) = "---","---", VLOOKUP(D303,Influenza!$A$1:$W$352,12,FALSE)/100))</f>
        <v>1</v>
      </c>
      <c r="AK303" s="35">
        <f>IF(VLOOKUP(D303,Influenza!$A$1:$W$352,14,FALSE) = "*","*",IF(VLOOKUP(D303,Influenza!$A$1:$W$352,14,FALSE) = "---","---", VLOOKUP(D303,Influenza!$A$1:$W$352,14,FALSE)/100))</f>
        <v>0.96062991999999991</v>
      </c>
      <c r="AL303" s="35">
        <f>IF(VLOOKUP(D303,Influenza!$A$1:$W$352,16,FALSE) = "*","*",IF(VLOOKUP(D303,Influenza!$A$1:$W$352,16,FALSE) = "---","---", VLOOKUP(D303,Influenza!$A$1:$W$352,16,FALSE)/100))</f>
        <v>0.96062991999999991</v>
      </c>
      <c r="AM303" s="35">
        <f t="shared" si="160"/>
        <v>0.98031495999999985</v>
      </c>
      <c r="AN303" s="49" t="str">
        <f t="shared" si="161"/>
        <v>Y</v>
      </c>
      <c r="AO303" s="35">
        <f>IF(VLOOKUP(D303,'hospitalizations per 1000'!$A$1:$Q$352,10,FALSE) = "*","*",IF(VLOOKUP(D303,'hospitalizations per 1000'!$A$1:$Q$352,10,FALSE) = "---","---", VLOOKUP(D303,'hospitalizations per 1000'!$A$1:$Q$352,10,FALSE)/100))</f>
        <v>1.451563E-2</v>
      </c>
      <c r="AP303" s="43" t="str">
        <f t="shared" si="166"/>
        <v>Y</v>
      </c>
      <c r="AQ303" s="50" t="s">
        <v>1570</v>
      </c>
      <c r="AR303" s="50">
        <v>0.875</v>
      </c>
      <c r="AS303" s="49" t="str">
        <f t="shared" si="167"/>
        <v>Y</v>
      </c>
      <c r="AT303" s="97" t="s">
        <v>1680</v>
      </c>
    </row>
    <row r="304" spans="1:46" s="39" customFormat="1" x14ac:dyDescent="0.3">
      <c r="A304" s="19">
        <f t="shared" si="155"/>
        <v>299</v>
      </c>
      <c r="B304" s="79" t="s">
        <v>552</v>
      </c>
      <c r="C304" s="51"/>
      <c r="D304" s="56">
        <v>315158</v>
      </c>
      <c r="E304" s="59" t="s">
        <v>117</v>
      </c>
      <c r="F304" s="54" t="s">
        <v>1557</v>
      </c>
      <c r="G304" s="54" t="e">
        <f>IF(COUNTIF(#REF!,"SFF Candidate")&gt;=1,"Y",
IF(COUNTIF(#REF!,"SFF")&gt;=1,"Y","N"))</f>
        <v>#REF!</v>
      </c>
      <c r="H304" s="48" t="e">
        <f>IF(OR(#REF!=1,#REF!= 1,#REF!=
1,#REF!= 1,#REF!=
1,#REF!= 1,#REF!=
1,#REF!= 1,#REF!=
1,#REF!= 1,#REF!=
1,#REF!= 1),"Y","N")</f>
        <v>#REF!</v>
      </c>
      <c r="I304" s="48" t="s">
        <v>662</v>
      </c>
      <c r="J304" s="54" t="s">
        <v>1570</v>
      </c>
      <c r="K304" s="35">
        <f>IF(VLOOKUP(D304,'Physically Restrained'!$A$1:$W$352,10,FALSE) = "*","*",IF(VLOOKUP(D304,'Physically Restrained'!$A$1:$W$352,10,FALSE) = "---","---", VLOOKUP(D304,'Physically Restrained'!$A$1:$W$352,10,FALSE)/100))</f>
        <v>0</v>
      </c>
      <c r="L304" s="35">
        <f>IF(VLOOKUP(D304,'Physically Restrained'!$A$1:$W$352,12,FALSE) = "*","*",IF(VLOOKUP(D304,'Physically Restrained'!$A$1:$W$352,12,FALSE) = "---","---", VLOOKUP(D304,'Physically Restrained'!$A$1:$W$352,12,FALSE)/100))</f>
        <v>0</v>
      </c>
      <c r="M304" s="35">
        <f>IF(VLOOKUP(D304,'Physically Restrained'!$A$1:$W$352,14,FALSE) = "*","*",IF(VLOOKUP(D304,'Physically Restrained'!$A$1:$W$352,14,FALSE) = "---","---", VLOOKUP(D304,'Physically Restrained'!$A$1:$W$352,14,FALSE)/100))</f>
        <v>0</v>
      </c>
      <c r="N304" s="35">
        <f>IF(VLOOKUP(D304,'Physically Restrained'!$A$1:$W$352,16,FALSE) = "*","*",IF(VLOOKUP(D304,'Physically Restrained'!$A$1:$W$352,16,FALSE) = "---","---", VLOOKUP(D304,'Physically Restrained'!$A$1:$W$352,16,FALSE)/100))</f>
        <v>0</v>
      </c>
      <c r="O304" s="35">
        <f t="shared" si="156"/>
        <v>0</v>
      </c>
      <c r="P304" s="49" t="str">
        <f t="shared" si="162"/>
        <v>Y</v>
      </c>
      <c r="Q304" s="35">
        <f>IF(VLOOKUP(D304,'Falls with Major Injuries'!$A$1:$W$352,10,FALSE) = "*","*",IF(VLOOKUP(D304,'Falls with Major Injuries'!$A$1:$W$352,10,FALSE) = "---","---", VLOOKUP(D304,'Falls with Major Injuries'!$A$1:$W$352,10,FALSE)/100))</f>
        <v>6.6666699999999995E-2</v>
      </c>
      <c r="R304" s="35">
        <f>IF(VLOOKUP(D304,'Falls with Major Injuries'!$A$1:$W$352,12,FALSE) = "*","*",IF(VLOOKUP(D304,'Falls with Major Injuries'!$A$1:$W$352,12,FALSE) = "---","---", VLOOKUP(D304,'Falls with Major Injuries'!$A$1:$W$352,12,FALSE)/100))</f>
        <v>6.8965499999999999E-2</v>
      </c>
      <c r="S304" s="35">
        <f>IF(VLOOKUP(D304,'Falls with Major Injuries'!$A$1:$W$352,14,FALSE) = "*","*",IF(VLOOKUP(D304,'Falls with Major Injuries'!$A$1:$W$352,14,FALSE) = "---","---", VLOOKUP(D304,'Falls with Major Injuries'!$A$1:$W$352,14,FALSE)/100))</f>
        <v>6.1538500000000003E-2</v>
      </c>
      <c r="T304" s="35">
        <f>IF(VLOOKUP(D304,'Falls with Major Injuries'!$A$1:$W$352,16,FALSE) = "*","*",IF(VLOOKUP(D304,'Falls with Major Injuries'!$A$1:$W$352,16,FALSE) = "---","---", VLOOKUP(D304,'Falls with Major Injuries'!$A$1:$W$352,16,FALSE)/100))</f>
        <v>6.7796599999999999E-2</v>
      </c>
      <c r="U304" s="35">
        <f t="shared" si="157"/>
        <v>6.624182499999999E-2</v>
      </c>
      <c r="V304" s="49" t="str">
        <f t="shared" si="163"/>
        <v>N</v>
      </c>
      <c r="W304" s="35">
        <f>IF(VLOOKUP(D304,'Antipsychotic Meds'!$A$1:$W$352,10,FALSE) = "*","*",IF(VLOOKUP(D304,'Antipsychotic Meds'!$A$1:$W$352,10,FALSE) = "---","---", VLOOKUP(D304,'Antipsychotic Meds'!$A$1:$W$352,10,FALSE)/100))</f>
        <v>9.8039199999999993E-2</v>
      </c>
      <c r="X304" s="35">
        <f>IF(VLOOKUP(D304,'Antipsychotic Meds'!$A$1:$W$352,12,FALSE) = "*","*",IF(VLOOKUP(D304,'Antipsychotic Meds'!$A$1:$W$352,12,FALSE) = "---","---", VLOOKUP(D304,'Antipsychotic Meds'!$A$1:$W$352,12,FALSE)/100))</f>
        <v>0.14893619999999999</v>
      </c>
      <c r="Y304" s="35">
        <f>IF(VLOOKUP(D304,'Antipsychotic Meds'!$A$1:$W$352,14,FALSE) = "*","*",IF(VLOOKUP(D304,'Antipsychotic Meds'!$A$1:$W$352,14,FALSE) = "---","---", VLOOKUP(D304,'Antipsychotic Meds'!$A$1:$W$352,14,FALSE)/100))</f>
        <v>0.16363640000000002</v>
      </c>
      <c r="Z304" s="35">
        <f>IF(VLOOKUP(D304,'Antipsychotic Meds'!$A$1:$W$352,16,FALSE) = "*","*",IF(VLOOKUP(D304,'Antipsychotic Meds'!$A$1:$W$352,16,FALSE) = "---","---", VLOOKUP(D304,'Antipsychotic Meds'!$A$1:$W$352,16,FALSE)/100))</f>
        <v>0.1923077</v>
      </c>
      <c r="AA304" s="35">
        <f t="shared" si="158"/>
        <v>0.15072987499999999</v>
      </c>
      <c r="AB304" s="49" t="str">
        <f t="shared" si="164"/>
        <v>N</v>
      </c>
      <c r="AC304" s="35">
        <f>IF(VLOOKUP(D304,'Pressure Ulcers'!$A$1:$W$352,10,FALSE) = "*","*",IF(VLOOKUP(D304,'Pressure Ulcers'!$A$1:$W$352,10,FALSE) = "---","---", VLOOKUP(D304,'Pressure Ulcers'!$A$1:$W$352,10,FALSE)/100))</f>
        <v>9.5238099999999992E-2</v>
      </c>
      <c r="AD304" s="35">
        <f>IF(VLOOKUP(D304,'Pressure Ulcers'!$A$1:$W$352,12,FALSE) = "*","*",IF(VLOOKUP(D304,'Pressure Ulcers'!$A$1:$W$352,12,FALSE) = "---","---", VLOOKUP(D304,'Pressure Ulcers'!$A$1:$W$352,12,FALSE)/100))</f>
        <v>0</v>
      </c>
      <c r="AE304" s="35">
        <f>IF(VLOOKUP(D304,'Pressure Ulcers'!$A$1:$W$352,14,FALSE) = "*","*",IF(VLOOKUP(D304,'Pressure Ulcers'!$A$1:$W$352,14,FALSE) = "---","---", VLOOKUP(D304,'Pressure Ulcers'!$A$1:$W$352,14,FALSE)/100))</f>
        <v>8.6956500000000006E-2</v>
      </c>
      <c r="AF304" s="35">
        <f>IF(VLOOKUP(D304,'Pressure Ulcers'!$A$1:$W$352,16,FALSE) = "*","*",IF(VLOOKUP(D304,'Pressure Ulcers'!$A$1:$W$352,16,FALSE) = "---","---", VLOOKUP(D304,'Pressure Ulcers'!$A$1:$W$352,16,FALSE)/100))</f>
        <v>6.6666699999999995E-2</v>
      </c>
      <c r="AG304" s="35">
        <f t="shared" si="159"/>
        <v>6.2215324999999995E-2</v>
      </c>
      <c r="AH304" s="49" t="str">
        <f t="shared" si="165"/>
        <v>Y</v>
      </c>
      <c r="AI304" s="35">
        <f>IF(VLOOKUP(D304,Influenza!$A$1:$W$352,10,FALSE) = "*","*",IF(VLOOKUP(D304,Influenza!$A$1:$W$352,10,FALSE) = "---","---", VLOOKUP(D304,Influenza!$A$1:$W$352,10,FALSE)/100))</f>
        <v>0.984375</v>
      </c>
      <c r="AJ304" s="35">
        <f>IF(VLOOKUP(D304,Influenza!$A$1:$W$352,12,FALSE) = "*","*",IF(VLOOKUP(D304,Influenza!$A$1:$W$352,12,FALSE) = "---","---", VLOOKUP(D304,Influenza!$A$1:$W$352,12,FALSE)/100))</f>
        <v>0.984375</v>
      </c>
      <c r="AK304" s="35">
        <f>IF(VLOOKUP(D304,Influenza!$A$1:$W$352,14,FALSE) = "*","*",IF(VLOOKUP(D304,Influenza!$A$1:$W$352,14,FALSE) = "---","---", VLOOKUP(D304,Influenza!$A$1:$W$352,14,FALSE)/100))</f>
        <v>0.98529411999999994</v>
      </c>
      <c r="AL304" s="35">
        <f>IF(VLOOKUP(D304,Influenza!$A$1:$W$352,16,FALSE) = "*","*",IF(VLOOKUP(D304,Influenza!$A$1:$W$352,16,FALSE) = "---","---", VLOOKUP(D304,Influenza!$A$1:$W$352,16,FALSE)/100))</f>
        <v>0.98529411999999994</v>
      </c>
      <c r="AM304" s="35">
        <f t="shared" si="160"/>
        <v>0.98483455999999991</v>
      </c>
      <c r="AN304" s="49" t="str">
        <f t="shared" si="161"/>
        <v>Y</v>
      </c>
      <c r="AO304" s="35">
        <f>IF(VLOOKUP(D304,'hospitalizations per 1000'!$A$1:$Q$352,10,FALSE) = "*","*",IF(VLOOKUP(D304,'hospitalizations per 1000'!$A$1:$Q$352,10,FALSE) = "---","---", VLOOKUP(D304,'hospitalizations per 1000'!$A$1:$Q$352,10,FALSE)/100))</f>
        <v>1.3453919999999999E-2</v>
      </c>
      <c r="AP304" s="43" t="str">
        <f t="shared" si="166"/>
        <v>Y</v>
      </c>
      <c r="AQ304" s="50" t="s">
        <v>1570</v>
      </c>
      <c r="AR304" s="50">
        <v>0.87</v>
      </c>
      <c r="AS304" s="49" t="str">
        <f t="shared" si="167"/>
        <v>Y</v>
      </c>
      <c r="AT304" s="97">
        <f>COUNTIF($P304:$AS304,"=Y")</f>
        <v>5</v>
      </c>
    </row>
    <row r="305" spans="1:46" x14ac:dyDescent="0.3">
      <c r="A305" s="19">
        <f t="shared" si="155"/>
        <v>300</v>
      </c>
      <c r="B305" s="79" t="s">
        <v>553</v>
      </c>
      <c r="C305" s="51"/>
      <c r="D305" s="56">
        <v>315225</v>
      </c>
      <c r="E305" s="59" t="s">
        <v>150</v>
      </c>
      <c r="F305" s="54" t="s">
        <v>1557</v>
      </c>
      <c r="G305" s="54" t="e">
        <f>IF(COUNTIF(#REF!,"SFF Candidate")&gt;=1,"Y",
IF(COUNTIF(#REF!,"SFF")&gt;=1,"Y","N"))</f>
        <v>#REF!</v>
      </c>
      <c r="H305" s="48" t="e">
        <f>IF(OR(#REF!=1,#REF!= 1,#REF!=
1,#REF!= 1,#REF!=
1,#REF!= 1,#REF!=
1,#REF!= 1,#REF!=
1,#REF!= 1,#REF!=
1,#REF!= 1),"Y","N")</f>
        <v>#REF!</v>
      </c>
      <c r="I305" s="48" t="s">
        <v>662</v>
      </c>
      <c r="J305" s="54" t="s">
        <v>1570</v>
      </c>
      <c r="K305" s="35">
        <f>IF(VLOOKUP(D305,'Physically Restrained'!$A$1:$W$352,10,FALSE) = "*","*",IF(VLOOKUP(D305,'Physically Restrained'!$A$1:$W$352,10,FALSE) = "---","---", VLOOKUP(D305,'Physically Restrained'!$A$1:$W$352,10,FALSE)/100))</f>
        <v>0</v>
      </c>
      <c r="L305" s="35">
        <f>IF(VLOOKUP(D305,'Physically Restrained'!$A$1:$W$352,12,FALSE) = "*","*",IF(VLOOKUP(D305,'Physically Restrained'!$A$1:$W$352,12,FALSE) = "---","---", VLOOKUP(D305,'Physically Restrained'!$A$1:$W$352,12,FALSE)/100))</f>
        <v>0</v>
      </c>
      <c r="M305" s="35">
        <f>IF(VLOOKUP(D305,'Physically Restrained'!$A$1:$W$352,14,FALSE) = "*","*",IF(VLOOKUP(D305,'Physically Restrained'!$A$1:$W$352,14,FALSE) = "---","---", VLOOKUP(D305,'Physically Restrained'!$A$1:$W$352,14,FALSE)/100))</f>
        <v>0</v>
      </c>
      <c r="N305" s="35">
        <f>IF(VLOOKUP(D305,'Physically Restrained'!$A$1:$W$352,16,FALSE) = "*","*",IF(VLOOKUP(D305,'Physically Restrained'!$A$1:$W$352,16,FALSE) = "---","---", VLOOKUP(D305,'Physically Restrained'!$A$1:$W$352,16,FALSE)/100))</f>
        <v>0</v>
      </c>
      <c r="O305" s="35">
        <f t="shared" si="156"/>
        <v>0</v>
      </c>
      <c r="P305" s="49" t="str">
        <f t="shared" si="162"/>
        <v>Y</v>
      </c>
      <c r="Q305" s="35">
        <f>IF(VLOOKUP(D305,'Falls with Major Injuries'!$A$1:$W$352,10,FALSE) = "*","*",IF(VLOOKUP(D305,'Falls with Major Injuries'!$A$1:$W$352,10,FALSE) = "---","---", VLOOKUP(D305,'Falls with Major Injuries'!$A$1:$W$352,10,FALSE)/100))</f>
        <v>6.6666699999999995E-2</v>
      </c>
      <c r="R305" s="35">
        <f>IF(VLOOKUP(D305,'Falls with Major Injuries'!$A$1:$W$352,12,FALSE) = "*","*",IF(VLOOKUP(D305,'Falls with Major Injuries'!$A$1:$W$352,12,FALSE) = "---","---", VLOOKUP(D305,'Falls with Major Injuries'!$A$1:$W$352,12,FALSE)/100))</f>
        <v>4.3165500000000002E-2</v>
      </c>
      <c r="S305" s="35">
        <f>IF(VLOOKUP(D305,'Falls with Major Injuries'!$A$1:$W$352,14,FALSE) = "*","*",IF(VLOOKUP(D305,'Falls with Major Injuries'!$A$1:$W$352,14,FALSE) = "---","---", VLOOKUP(D305,'Falls with Major Injuries'!$A$1:$W$352,14,FALSE)/100))</f>
        <v>7.5758000000000006E-3</v>
      </c>
      <c r="T305" s="35">
        <f>IF(VLOOKUP(D305,'Falls with Major Injuries'!$A$1:$W$352,16,FALSE) = "*","*",IF(VLOOKUP(D305,'Falls with Major Injuries'!$A$1:$W$352,16,FALSE) = "---","---", VLOOKUP(D305,'Falls with Major Injuries'!$A$1:$W$352,16,FALSE)/100))</f>
        <v>7.3528999999999999E-3</v>
      </c>
      <c r="U305" s="35">
        <f t="shared" si="157"/>
        <v>3.1190224999999995E-2</v>
      </c>
      <c r="V305" s="49" t="str">
        <f t="shared" si="163"/>
        <v>N</v>
      </c>
      <c r="W305" s="35">
        <f>IF(VLOOKUP(D305,'Antipsychotic Meds'!$A$1:$W$352,10,FALSE) = "*","*",IF(VLOOKUP(D305,'Antipsychotic Meds'!$A$1:$W$352,10,FALSE) = "---","---", VLOOKUP(D305,'Antipsychotic Meds'!$A$1:$W$352,10,FALSE)/100))</f>
        <v>0.13008129999999998</v>
      </c>
      <c r="X305" s="35">
        <f>IF(VLOOKUP(D305,'Antipsychotic Meds'!$A$1:$W$352,12,FALSE) = "*","*",IF(VLOOKUP(D305,'Antipsychotic Meds'!$A$1:$W$352,12,FALSE) = "---","---", VLOOKUP(D305,'Antipsychotic Meds'!$A$1:$W$352,12,FALSE)/100))</f>
        <v>0.1666667</v>
      </c>
      <c r="Y305" s="35">
        <f>IF(VLOOKUP(D305,'Antipsychotic Meds'!$A$1:$W$352,14,FALSE) = "*","*",IF(VLOOKUP(D305,'Antipsychotic Meds'!$A$1:$W$352,14,FALSE) = "---","---", VLOOKUP(D305,'Antipsychotic Meds'!$A$1:$W$352,14,FALSE)/100))</f>
        <v>0.14159289999999999</v>
      </c>
      <c r="Z305" s="35">
        <f>IF(VLOOKUP(D305,'Antipsychotic Meds'!$A$1:$W$352,16,FALSE) = "*","*",IF(VLOOKUP(D305,'Antipsychotic Meds'!$A$1:$W$352,16,FALSE) = "---","---", VLOOKUP(D305,'Antipsychotic Meds'!$A$1:$W$352,16,FALSE)/100))</f>
        <v>0.11206899999999999</v>
      </c>
      <c r="AA305" s="35">
        <f t="shared" si="158"/>
        <v>0.137602475</v>
      </c>
      <c r="AB305" s="49" t="str">
        <f t="shared" si="164"/>
        <v>N</v>
      </c>
      <c r="AC305" s="35">
        <f>IF(VLOOKUP(D305,'Pressure Ulcers'!$A$1:$W$352,10,FALSE) = "*","*",IF(VLOOKUP(D305,'Pressure Ulcers'!$A$1:$W$352,10,FALSE) = "---","---", VLOOKUP(D305,'Pressure Ulcers'!$A$1:$W$352,10,FALSE)/100))</f>
        <v>9.4594600000000001E-2</v>
      </c>
      <c r="AD305" s="35">
        <f>IF(VLOOKUP(D305,'Pressure Ulcers'!$A$1:$W$352,12,FALSE) = "*","*",IF(VLOOKUP(D305,'Pressure Ulcers'!$A$1:$W$352,12,FALSE) = "---","---", VLOOKUP(D305,'Pressure Ulcers'!$A$1:$W$352,12,FALSE)/100))</f>
        <v>5.1282100000000004E-2</v>
      </c>
      <c r="AE305" s="35">
        <f>IF(VLOOKUP(D305,'Pressure Ulcers'!$A$1:$W$352,14,FALSE) = "*","*",IF(VLOOKUP(D305,'Pressure Ulcers'!$A$1:$W$352,14,FALSE) = "---","---", VLOOKUP(D305,'Pressure Ulcers'!$A$1:$W$352,14,FALSE)/100))</f>
        <v>4.2253499999999999E-2</v>
      </c>
      <c r="AF305" s="35">
        <f>IF(VLOOKUP(D305,'Pressure Ulcers'!$A$1:$W$352,16,FALSE) = "*","*",IF(VLOOKUP(D305,'Pressure Ulcers'!$A$1:$W$352,16,FALSE) = "---","---", VLOOKUP(D305,'Pressure Ulcers'!$A$1:$W$352,16,FALSE)/100))</f>
        <v>4.6153800000000002E-2</v>
      </c>
      <c r="AG305" s="35">
        <f t="shared" si="159"/>
        <v>5.8570999999999998E-2</v>
      </c>
      <c r="AH305" s="49" t="str">
        <f t="shared" si="165"/>
        <v>Y</v>
      </c>
      <c r="AI305" s="35">
        <f>IF(VLOOKUP(D305,Influenza!$A$1:$W$352,10,FALSE) = "*","*",IF(VLOOKUP(D305,Influenza!$A$1:$W$352,10,FALSE) = "---","---", VLOOKUP(D305,Influenza!$A$1:$W$352,10,FALSE)/100))</f>
        <v>0.92903226000000005</v>
      </c>
      <c r="AJ305" s="35">
        <f>IF(VLOOKUP(D305,Influenza!$A$1:$W$352,12,FALSE) = "*","*",IF(VLOOKUP(D305,Influenza!$A$1:$W$352,12,FALSE) = "---","---", VLOOKUP(D305,Influenza!$A$1:$W$352,12,FALSE)/100))</f>
        <v>0.92903226000000005</v>
      </c>
      <c r="AK305" s="35">
        <f>IF(VLOOKUP(D305,Influenza!$A$1:$W$352,14,FALSE) = "*","*",IF(VLOOKUP(D305,Influenza!$A$1:$W$352,14,FALSE) = "---","---", VLOOKUP(D305,Influenza!$A$1:$W$352,14,FALSE)/100))</f>
        <v>0.82550336000000002</v>
      </c>
      <c r="AL305" s="35">
        <f>IF(VLOOKUP(D305,Influenza!$A$1:$W$352,16,FALSE) = "*","*",IF(VLOOKUP(D305,Influenza!$A$1:$W$352,16,FALSE) = "---","---", VLOOKUP(D305,Influenza!$A$1:$W$352,16,FALSE)/100))</f>
        <v>0.82550336000000002</v>
      </c>
      <c r="AM305" s="35">
        <f t="shared" si="160"/>
        <v>0.87726780999999998</v>
      </c>
      <c r="AN305" s="49" t="str">
        <f t="shared" si="161"/>
        <v>N</v>
      </c>
      <c r="AO305" s="35">
        <f>IF(VLOOKUP(D305,'hospitalizations per 1000'!$A$1:$Q$352,10,FALSE) = "*","*",IF(VLOOKUP(D305,'hospitalizations per 1000'!$A$1:$Q$352,10,FALSE) = "---","---", VLOOKUP(D305,'hospitalizations per 1000'!$A$1:$Q$352,10,FALSE)/100))</f>
        <v>1.3722829999999998E-2</v>
      </c>
      <c r="AP305" s="43" t="str">
        <f t="shared" si="166"/>
        <v>Y</v>
      </c>
      <c r="AQ305" s="50" t="s">
        <v>1570</v>
      </c>
      <c r="AR305" s="50">
        <v>0.85499999999999998</v>
      </c>
      <c r="AS305" s="49" t="str">
        <f t="shared" si="167"/>
        <v>Y</v>
      </c>
      <c r="AT305" s="97">
        <f>COUNTIF($P305:$AS305,"=Y")</f>
        <v>4</v>
      </c>
    </row>
    <row r="306" spans="1:46" x14ac:dyDescent="0.3">
      <c r="A306" s="19">
        <f t="shared" si="155"/>
        <v>301</v>
      </c>
      <c r="B306" s="79" t="s">
        <v>554</v>
      </c>
      <c r="C306" s="51"/>
      <c r="D306" s="56">
        <v>315235</v>
      </c>
      <c r="E306" s="59" t="s">
        <v>118</v>
      </c>
      <c r="F306" s="54" t="s">
        <v>1557</v>
      </c>
      <c r="G306" s="54" t="e">
        <f>IF(COUNTIF(#REF!,"SFF Candidate")&gt;=1,"Y",
IF(COUNTIF(#REF!,"SFF")&gt;=1,"Y","N"))</f>
        <v>#REF!</v>
      </c>
      <c r="H306" s="48" t="e">
        <f>IF(OR(#REF!=1,#REF!= 1,#REF!=
1,#REF!= 1,#REF!=
1,#REF!= 1,#REF!=
1,#REF!= 1,#REF!=
1,#REF!= 1,#REF!=
1,#REF!= 1),"Y","N")</f>
        <v>#REF!</v>
      </c>
      <c r="I306" s="48" t="s">
        <v>662</v>
      </c>
      <c r="J306" s="54" t="s">
        <v>1571</v>
      </c>
      <c r="K306" s="35">
        <f>IF(VLOOKUP(D306,'Physically Restrained'!$A$1:$W$352,10,FALSE) = "*","*",IF(VLOOKUP(D306,'Physically Restrained'!$A$1:$W$352,10,FALSE) = "---","---", VLOOKUP(D306,'Physically Restrained'!$A$1:$W$352,10,FALSE)/100))</f>
        <v>0</v>
      </c>
      <c r="L306" s="35">
        <f>IF(VLOOKUP(D306,'Physically Restrained'!$A$1:$W$352,12,FALSE) = "*","*",IF(VLOOKUP(D306,'Physically Restrained'!$A$1:$W$352,12,FALSE) = "---","---", VLOOKUP(D306,'Physically Restrained'!$A$1:$W$352,12,FALSE)/100))</f>
        <v>0</v>
      </c>
      <c r="M306" s="35">
        <f>IF(VLOOKUP(D306,'Physically Restrained'!$A$1:$W$352,14,FALSE) = "*","*",IF(VLOOKUP(D306,'Physically Restrained'!$A$1:$W$352,14,FALSE) = "---","---", VLOOKUP(D306,'Physically Restrained'!$A$1:$W$352,14,FALSE)/100))</f>
        <v>0</v>
      </c>
      <c r="N306" s="35">
        <f>IF(VLOOKUP(D306,'Physically Restrained'!$A$1:$W$352,16,FALSE) = "*","*",IF(VLOOKUP(D306,'Physically Restrained'!$A$1:$W$352,16,FALSE) = "---","---", VLOOKUP(D306,'Physically Restrained'!$A$1:$W$352,16,FALSE)/100))</f>
        <v>0</v>
      </c>
      <c r="O306" s="35">
        <f t="shared" si="156"/>
        <v>0</v>
      </c>
      <c r="P306" s="49" t="str">
        <f t="shared" si="162"/>
        <v>Y</v>
      </c>
      <c r="Q306" s="35">
        <f>IF(VLOOKUP(D306,'Falls with Major Injuries'!$A$1:$W$352,10,FALSE) = "*","*",IF(VLOOKUP(D306,'Falls with Major Injuries'!$A$1:$W$352,10,FALSE) = "---","---", VLOOKUP(D306,'Falls with Major Injuries'!$A$1:$W$352,10,FALSE)/100))</f>
        <v>0</v>
      </c>
      <c r="R306" s="35">
        <f>IF(VLOOKUP(D306,'Falls with Major Injuries'!$A$1:$W$352,12,FALSE) = "*","*",IF(VLOOKUP(D306,'Falls with Major Injuries'!$A$1:$W$352,12,FALSE) = "---","---", VLOOKUP(D306,'Falls with Major Injuries'!$A$1:$W$352,12,FALSE)/100))</f>
        <v>8.8495999999999991E-3</v>
      </c>
      <c r="S306" s="35">
        <f>IF(VLOOKUP(D306,'Falls with Major Injuries'!$A$1:$W$352,14,FALSE) = "*","*",IF(VLOOKUP(D306,'Falls with Major Injuries'!$A$1:$W$352,14,FALSE) = "---","---", VLOOKUP(D306,'Falls with Major Injuries'!$A$1:$W$352,14,FALSE)/100))</f>
        <v>8.7719000000000009E-3</v>
      </c>
      <c r="T306" s="35">
        <f>IF(VLOOKUP(D306,'Falls with Major Injuries'!$A$1:$W$352,16,FALSE) = "*","*",IF(VLOOKUP(D306,'Falls with Major Injuries'!$A$1:$W$352,16,FALSE) = "---","---", VLOOKUP(D306,'Falls with Major Injuries'!$A$1:$W$352,16,FALSE)/100))</f>
        <v>8.264500000000001E-3</v>
      </c>
      <c r="U306" s="35">
        <f t="shared" si="157"/>
        <v>6.4714999999999998E-3</v>
      </c>
      <c r="V306" s="49" t="str">
        <f t="shared" si="163"/>
        <v>Y</v>
      </c>
      <c r="W306" s="35">
        <f>IF(VLOOKUP(D306,'Antipsychotic Meds'!$A$1:$W$352,10,FALSE) = "*","*",IF(VLOOKUP(D306,'Antipsychotic Meds'!$A$1:$W$352,10,FALSE) = "---","---", VLOOKUP(D306,'Antipsychotic Meds'!$A$1:$W$352,10,FALSE)/100))</f>
        <v>0.19480519999999998</v>
      </c>
      <c r="X306" s="35">
        <f>IF(VLOOKUP(D306,'Antipsychotic Meds'!$A$1:$W$352,12,FALSE) = "*","*",IF(VLOOKUP(D306,'Antipsychotic Meds'!$A$1:$W$352,12,FALSE) = "---","---", VLOOKUP(D306,'Antipsychotic Meds'!$A$1:$W$352,12,FALSE)/100))</f>
        <v>0.21518989999999999</v>
      </c>
      <c r="Y306" s="35">
        <f>IF(VLOOKUP(D306,'Antipsychotic Meds'!$A$1:$W$352,14,FALSE) = "*","*",IF(VLOOKUP(D306,'Antipsychotic Meds'!$A$1:$W$352,14,FALSE) = "---","---", VLOOKUP(D306,'Antipsychotic Meds'!$A$1:$W$352,14,FALSE)/100))</f>
        <v>0.17948720000000001</v>
      </c>
      <c r="Z306" s="35">
        <f>IF(VLOOKUP(D306,'Antipsychotic Meds'!$A$1:$W$352,16,FALSE) = "*","*",IF(VLOOKUP(D306,'Antipsychotic Meds'!$A$1:$W$352,16,FALSE) = "---","---", VLOOKUP(D306,'Antipsychotic Meds'!$A$1:$W$352,16,FALSE)/100))</f>
        <v>0.24096390000000001</v>
      </c>
      <c r="AA306" s="35">
        <f t="shared" si="158"/>
        <v>0.20761155000000001</v>
      </c>
      <c r="AB306" s="49" t="str">
        <f t="shared" si="164"/>
        <v>N</v>
      </c>
      <c r="AC306" s="35">
        <f>IF(VLOOKUP(D306,'Pressure Ulcers'!$A$1:$W$352,10,FALSE) = "*","*",IF(VLOOKUP(D306,'Pressure Ulcers'!$A$1:$W$352,10,FALSE) = "---","---", VLOOKUP(D306,'Pressure Ulcers'!$A$1:$W$352,10,FALSE)/100))</f>
        <v>0.12903230000000002</v>
      </c>
      <c r="AD306" s="35">
        <f>IF(VLOOKUP(D306,'Pressure Ulcers'!$A$1:$W$352,12,FALSE) = "*","*",IF(VLOOKUP(D306,'Pressure Ulcers'!$A$1:$W$352,12,FALSE) = "---","---", VLOOKUP(D306,'Pressure Ulcers'!$A$1:$W$352,12,FALSE)/100))</f>
        <v>3.3333300000000003E-2</v>
      </c>
      <c r="AE306" s="35">
        <f>IF(VLOOKUP(D306,'Pressure Ulcers'!$A$1:$W$352,14,FALSE) = "*","*",IF(VLOOKUP(D306,'Pressure Ulcers'!$A$1:$W$352,14,FALSE) = "---","---", VLOOKUP(D306,'Pressure Ulcers'!$A$1:$W$352,14,FALSE)/100))</f>
        <v>3.125E-2</v>
      </c>
      <c r="AF306" s="35">
        <f>IF(VLOOKUP(D306,'Pressure Ulcers'!$A$1:$W$352,16,FALSE) = "*","*",IF(VLOOKUP(D306,'Pressure Ulcers'!$A$1:$W$352,16,FALSE) = "---","---", VLOOKUP(D306,'Pressure Ulcers'!$A$1:$W$352,16,FALSE)/100))</f>
        <v>2.5640999999999997E-2</v>
      </c>
      <c r="AG306" s="35">
        <f t="shared" si="159"/>
        <v>5.4814150000000006E-2</v>
      </c>
      <c r="AH306" s="49" t="str">
        <f t="shared" si="165"/>
        <v>Y</v>
      </c>
      <c r="AI306" s="35">
        <f>IF(VLOOKUP(D306,Influenza!$A$1:$W$352,10,FALSE) = "*","*",IF(VLOOKUP(D306,Influenza!$A$1:$W$352,10,FALSE) = "---","---", VLOOKUP(D306,Influenza!$A$1:$W$352,10,FALSE)/100))</f>
        <v>0.96226414999999998</v>
      </c>
      <c r="AJ306" s="35">
        <f>IF(VLOOKUP(D306,Influenza!$A$1:$W$352,12,FALSE) = "*","*",IF(VLOOKUP(D306,Influenza!$A$1:$W$352,12,FALSE) = "---","---", VLOOKUP(D306,Influenza!$A$1:$W$352,12,FALSE)/100))</f>
        <v>0.96226414999999998</v>
      </c>
      <c r="AK306" s="35">
        <f>IF(VLOOKUP(D306,Influenza!$A$1:$W$352,14,FALSE) = "*","*",IF(VLOOKUP(D306,Influenza!$A$1:$W$352,14,FALSE) = "---","---", VLOOKUP(D306,Influenza!$A$1:$W$352,14,FALSE)/100))</f>
        <v>0.94214876000000003</v>
      </c>
      <c r="AL306" s="35">
        <f>IF(VLOOKUP(D306,Influenza!$A$1:$W$352,16,FALSE) = "*","*",IF(VLOOKUP(D306,Influenza!$A$1:$W$352,16,FALSE) = "---","---", VLOOKUP(D306,Influenza!$A$1:$W$352,16,FALSE)/100))</f>
        <v>0.94214876000000003</v>
      </c>
      <c r="AM306" s="35">
        <f t="shared" si="160"/>
        <v>0.95220645500000001</v>
      </c>
      <c r="AN306" s="49" t="str">
        <f t="shared" si="161"/>
        <v>N</v>
      </c>
      <c r="AO306" s="35">
        <f>IF(VLOOKUP(D306,'hospitalizations per 1000'!$A$1:$Q$352,10,FALSE) = "*","*",IF(VLOOKUP(D306,'hospitalizations per 1000'!$A$1:$Q$352,10,FALSE) = "---","---", VLOOKUP(D306,'hospitalizations per 1000'!$A$1:$Q$352,10,FALSE)/100))</f>
        <v>1.939252E-2</v>
      </c>
      <c r="AP306" s="43" t="str">
        <f t="shared" si="166"/>
        <v>N</v>
      </c>
      <c r="AQ306" s="50" t="s">
        <v>1570</v>
      </c>
      <c r="AR306" s="50">
        <v>0.79500000000000004</v>
      </c>
      <c r="AS306" s="49" t="str">
        <f t="shared" si="167"/>
        <v>Y</v>
      </c>
      <c r="AT306" s="97" t="s">
        <v>1680</v>
      </c>
    </row>
    <row r="307" spans="1:46" x14ac:dyDescent="0.3">
      <c r="A307" s="19">
        <f t="shared" si="155"/>
        <v>302</v>
      </c>
      <c r="B307" s="79" t="s">
        <v>555</v>
      </c>
      <c r="C307" s="51"/>
      <c r="D307" s="56">
        <v>315448</v>
      </c>
      <c r="E307" s="59" t="s">
        <v>31</v>
      </c>
      <c r="F307" s="54" t="s">
        <v>1557</v>
      </c>
      <c r="G307" s="54" t="e">
        <f>IF(COUNTIF(#REF!,"SFF Candidate")&gt;=1,"Y",
IF(COUNTIF(#REF!,"SFF")&gt;=1,"Y","N"))</f>
        <v>#REF!</v>
      </c>
      <c r="H307" s="48" t="e">
        <f>IF(OR(#REF!=1,#REF!= 1,#REF!=
1,#REF!= 1,#REF!=
1,#REF!= 1,#REF!=
1,#REF!= 1,#REF!=
1,#REF!= 1,#REF!=
1,#REF!= 1),"Y","N")</f>
        <v>#REF!</v>
      </c>
      <c r="I307" s="48" t="s">
        <v>662</v>
      </c>
      <c r="J307" s="54" t="s">
        <v>1570</v>
      </c>
      <c r="K307" s="35">
        <f>IF(VLOOKUP(D307,'Physically Restrained'!$A$1:$W$352,10,FALSE) = "*","*",IF(VLOOKUP(D307,'Physically Restrained'!$A$1:$W$352,10,FALSE) = "---","---", VLOOKUP(D307,'Physically Restrained'!$A$1:$W$352,10,FALSE)/100))</f>
        <v>0</v>
      </c>
      <c r="L307" s="35">
        <f>IF(VLOOKUP(D307,'Physically Restrained'!$A$1:$W$352,12,FALSE) = "*","*",IF(VLOOKUP(D307,'Physically Restrained'!$A$1:$W$352,12,FALSE) = "---","---", VLOOKUP(D307,'Physically Restrained'!$A$1:$W$352,12,FALSE)/100))</f>
        <v>0</v>
      </c>
      <c r="M307" s="35">
        <f>IF(VLOOKUP(D307,'Physically Restrained'!$A$1:$W$352,14,FALSE) = "*","*",IF(VLOOKUP(D307,'Physically Restrained'!$A$1:$W$352,14,FALSE) = "---","---", VLOOKUP(D307,'Physically Restrained'!$A$1:$W$352,14,FALSE)/100))</f>
        <v>0</v>
      </c>
      <c r="N307" s="35">
        <f>IF(VLOOKUP(D307,'Physically Restrained'!$A$1:$W$352,16,FALSE) = "*","*",IF(VLOOKUP(D307,'Physically Restrained'!$A$1:$W$352,16,FALSE) = "---","---", VLOOKUP(D307,'Physically Restrained'!$A$1:$W$352,16,FALSE)/100))</f>
        <v>0</v>
      </c>
      <c r="O307" s="35">
        <f t="shared" si="156"/>
        <v>0</v>
      </c>
      <c r="P307" s="49" t="str">
        <f t="shared" si="162"/>
        <v>Y</v>
      </c>
      <c r="Q307" s="35">
        <f>IF(VLOOKUP(D307,'Falls with Major Injuries'!$A$1:$W$352,10,FALSE) = "*","*",IF(VLOOKUP(D307,'Falls with Major Injuries'!$A$1:$W$352,10,FALSE) = "---","---", VLOOKUP(D307,'Falls with Major Injuries'!$A$1:$W$352,10,FALSE)/100))</f>
        <v>3.3333300000000003E-2</v>
      </c>
      <c r="R307" s="35">
        <f>IF(VLOOKUP(D307,'Falls with Major Injuries'!$A$1:$W$352,12,FALSE) = "*","*",IF(VLOOKUP(D307,'Falls with Major Injuries'!$A$1:$W$352,12,FALSE) = "---","---", VLOOKUP(D307,'Falls with Major Injuries'!$A$1:$W$352,12,FALSE)/100))</f>
        <v>3.4482800000000001E-2</v>
      </c>
      <c r="S307" s="35">
        <f>IF(VLOOKUP(D307,'Falls with Major Injuries'!$A$1:$W$352,14,FALSE) = "*","*",IF(VLOOKUP(D307,'Falls with Major Injuries'!$A$1:$W$352,14,FALSE) = "---","---", VLOOKUP(D307,'Falls with Major Injuries'!$A$1:$W$352,14,FALSE)/100))</f>
        <v>0</v>
      </c>
      <c r="T307" s="35">
        <f>IF(VLOOKUP(D307,'Falls with Major Injuries'!$A$1:$W$352,16,FALSE) = "*","*",IF(VLOOKUP(D307,'Falls with Major Injuries'!$A$1:$W$352,16,FALSE) = "---","---", VLOOKUP(D307,'Falls with Major Injuries'!$A$1:$W$352,16,FALSE)/100))</f>
        <v>0</v>
      </c>
      <c r="U307" s="35">
        <f t="shared" si="157"/>
        <v>1.6954025000000001E-2</v>
      </c>
      <c r="V307" s="49" t="str">
        <f t="shared" si="163"/>
        <v>Y</v>
      </c>
      <c r="W307" s="35">
        <f>IF(VLOOKUP(D307,'Antipsychotic Meds'!$A$1:$W$352,10,FALSE) = "*","*",IF(VLOOKUP(D307,'Antipsychotic Meds'!$A$1:$W$352,10,FALSE) = "---","---", VLOOKUP(D307,'Antipsychotic Meds'!$A$1:$W$352,10,FALSE)/100))</f>
        <v>7.1428599999999995E-2</v>
      </c>
      <c r="X307" s="35">
        <f>IF(VLOOKUP(D307,'Antipsychotic Meds'!$A$1:$W$352,12,FALSE) = "*","*",IF(VLOOKUP(D307,'Antipsychotic Meds'!$A$1:$W$352,12,FALSE) = "---","---", VLOOKUP(D307,'Antipsychotic Meds'!$A$1:$W$352,12,FALSE)/100))</f>
        <v>7.6923099999999994E-2</v>
      </c>
      <c r="Y307" s="35">
        <f>IF(VLOOKUP(D307,'Antipsychotic Meds'!$A$1:$W$352,14,FALSE) = "*","*",IF(VLOOKUP(D307,'Antipsychotic Meds'!$A$1:$W$352,14,FALSE) = "---","---", VLOOKUP(D307,'Antipsychotic Meds'!$A$1:$W$352,14,FALSE)/100))</f>
        <v>7.6923099999999994E-2</v>
      </c>
      <c r="Z307" s="35">
        <f>IF(VLOOKUP(D307,'Antipsychotic Meds'!$A$1:$W$352,16,FALSE) = "*","*",IF(VLOOKUP(D307,'Antipsychotic Meds'!$A$1:$W$352,16,FALSE) = "---","---", VLOOKUP(D307,'Antipsychotic Meds'!$A$1:$W$352,16,FALSE)/100))</f>
        <v>3.125E-2</v>
      </c>
      <c r="AA307" s="35">
        <f t="shared" si="158"/>
        <v>6.4131199999999999E-2</v>
      </c>
      <c r="AB307" s="49" t="str">
        <f t="shared" si="164"/>
        <v>Y</v>
      </c>
      <c r="AC307" s="35">
        <f>IF(VLOOKUP(D307,'Pressure Ulcers'!$A$1:$W$352,10,FALSE) = "*","*",IF(VLOOKUP(D307,'Pressure Ulcers'!$A$1:$W$352,10,FALSE) = "---","---", VLOOKUP(D307,'Pressure Ulcers'!$A$1:$W$352,10,FALSE)/100))</f>
        <v>0.2083333</v>
      </c>
      <c r="AD307" s="35">
        <f>IF(VLOOKUP(D307,'Pressure Ulcers'!$A$1:$W$352,12,FALSE) = "*","*",IF(VLOOKUP(D307,'Pressure Ulcers'!$A$1:$W$352,12,FALSE) = "---","---", VLOOKUP(D307,'Pressure Ulcers'!$A$1:$W$352,12,FALSE)/100))</f>
        <v>4.5454499999999995E-2</v>
      </c>
      <c r="AE307" s="35">
        <f>IF(VLOOKUP(D307,'Pressure Ulcers'!$A$1:$W$352,14,FALSE) = "*","*",IF(VLOOKUP(D307,'Pressure Ulcers'!$A$1:$W$352,14,FALSE) = "---","---", VLOOKUP(D307,'Pressure Ulcers'!$A$1:$W$352,14,FALSE)/100))</f>
        <v>0</v>
      </c>
      <c r="AF307" s="35">
        <f>IF(VLOOKUP(D307,'Pressure Ulcers'!$A$1:$W$352,16,FALSE) = "*","*",IF(VLOOKUP(D307,'Pressure Ulcers'!$A$1:$W$352,16,FALSE) = "---","---", VLOOKUP(D307,'Pressure Ulcers'!$A$1:$W$352,16,FALSE)/100))</f>
        <v>0</v>
      </c>
      <c r="AG307" s="35">
        <f t="shared" si="159"/>
        <v>6.3446950000000002E-2</v>
      </c>
      <c r="AH307" s="49" t="str">
        <f t="shared" si="165"/>
        <v>Y</v>
      </c>
      <c r="AI307" s="35">
        <f>IF(VLOOKUP(D307,Influenza!$A$1:$W$352,10,FALSE) = "*","*",IF(VLOOKUP(D307,Influenza!$A$1:$W$352,10,FALSE) = "---","---", VLOOKUP(D307,Influenza!$A$1:$W$352,10,FALSE)/100))</f>
        <v>0.89743589999999995</v>
      </c>
      <c r="AJ307" s="35">
        <f>IF(VLOOKUP(D307,Influenza!$A$1:$W$352,12,FALSE) = "*","*",IF(VLOOKUP(D307,Influenza!$A$1:$W$352,12,FALSE) = "---","---", VLOOKUP(D307,Influenza!$A$1:$W$352,12,FALSE)/100))</f>
        <v>0.89743589999999995</v>
      </c>
      <c r="AK307" s="35">
        <f>IF(VLOOKUP(D307,Influenza!$A$1:$W$352,14,FALSE) = "*","*",IF(VLOOKUP(D307,Influenza!$A$1:$W$352,14,FALSE) = "---","---", VLOOKUP(D307,Influenza!$A$1:$W$352,14,FALSE)/100))</f>
        <v>0.96551723999999994</v>
      </c>
      <c r="AL307" s="35">
        <f>IF(VLOOKUP(D307,Influenza!$A$1:$W$352,16,FALSE) = "*","*",IF(VLOOKUP(D307,Influenza!$A$1:$W$352,16,FALSE) = "---","---", VLOOKUP(D307,Influenza!$A$1:$W$352,16,FALSE)/100))</f>
        <v>0.96551723999999994</v>
      </c>
      <c r="AM307" s="35">
        <f t="shared" si="160"/>
        <v>0.93147656999999995</v>
      </c>
      <c r="AN307" s="49" t="str">
        <f t="shared" si="161"/>
        <v>N</v>
      </c>
      <c r="AO307" s="35">
        <f>IF(VLOOKUP(D307,'hospitalizations per 1000'!$A$1:$Q$352,10,FALSE) = "*","*",IF(VLOOKUP(D307,'hospitalizations per 1000'!$A$1:$Q$352,10,FALSE) = "---","---", VLOOKUP(D307,'hospitalizations per 1000'!$A$1:$Q$352,10,FALSE)/100))</f>
        <v>1.1143289999999998E-2</v>
      </c>
      <c r="AP307" s="43" t="str">
        <f t="shared" si="166"/>
        <v>Y</v>
      </c>
      <c r="AQ307" s="50" t="s">
        <v>1571</v>
      </c>
      <c r="AR307" s="50" t="s">
        <v>1573</v>
      </c>
      <c r="AS307" s="49" t="s">
        <v>662</v>
      </c>
      <c r="AT307" s="97">
        <f t="shared" ref="AT307:AT312" si="168">COUNTIF($P307:$AS307,"=Y")</f>
        <v>5</v>
      </c>
    </row>
    <row r="308" spans="1:46" x14ac:dyDescent="0.3">
      <c r="A308" s="19">
        <f t="shared" si="155"/>
        <v>303</v>
      </c>
      <c r="B308" s="79" t="s">
        <v>556</v>
      </c>
      <c r="C308" s="51"/>
      <c r="D308" s="56">
        <v>315302</v>
      </c>
      <c r="E308" s="59" t="s">
        <v>119</v>
      </c>
      <c r="F308" s="54" t="s">
        <v>1557</v>
      </c>
      <c r="G308" s="54" t="e">
        <f>IF(COUNTIF(#REF!,"SFF Candidate")&gt;=1,"Y",
IF(COUNTIF(#REF!,"SFF")&gt;=1,"Y","N"))</f>
        <v>#REF!</v>
      </c>
      <c r="H308" s="48" t="e">
        <f>IF(OR(#REF!=1,#REF!= 1,#REF!=
1,#REF!= 1,#REF!=
1,#REF!= 1,#REF!=
1,#REF!= 1,#REF!=
1,#REF!= 1,#REF!=
1,#REF!= 1),"Y","N")</f>
        <v>#REF!</v>
      </c>
      <c r="I308" s="48" t="s">
        <v>662</v>
      </c>
      <c r="J308" s="54" t="s">
        <v>1570</v>
      </c>
      <c r="K308" s="35">
        <f>IF(VLOOKUP(D308,'Physically Restrained'!$A$1:$W$352,10,FALSE) = "*","*",IF(VLOOKUP(D308,'Physically Restrained'!$A$1:$W$352,10,FALSE) = "---","---", VLOOKUP(D308,'Physically Restrained'!$A$1:$W$352,10,FALSE)/100))</f>
        <v>0</v>
      </c>
      <c r="L308" s="35">
        <f>IF(VLOOKUP(D308,'Physically Restrained'!$A$1:$W$352,12,FALSE) = "*","*",IF(VLOOKUP(D308,'Physically Restrained'!$A$1:$W$352,12,FALSE) = "---","---", VLOOKUP(D308,'Physically Restrained'!$A$1:$W$352,12,FALSE)/100))</f>
        <v>0</v>
      </c>
      <c r="M308" s="35">
        <f>IF(VLOOKUP(D308,'Physically Restrained'!$A$1:$W$352,14,FALSE) = "*","*",IF(VLOOKUP(D308,'Physically Restrained'!$A$1:$W$352,14,FALSE) = "---","---", VLOOKUP(D308,'Physically Restrained'!$A$1:$W$352,14,FALSE)/100))</f>
        <v>0</v>
      </c>
      <c r="N308" s="35">
        <f>IF(VLOOKUP(D308,'Physically Restrained'!$A$1:$W$352,16,FALSE) = "*","*",IF(VLOOKUP(D308,'Physically Restrained'!$A$1:$W$352,16,FALSE) = "---","---", VLOOKUP(D308,'Physically Restrained'!$A$1:$W$352,16,FALSE)/100))</f>
        <v>0</v>
      </c>
      <c r="O308" s="35">
        <f t="shared" si="156"/>
        <v>0</v>
      </c>
      <c r="P308" s="49" t="str">
        <f t="shared" si="162"/>
        <v>Y</v>
      </c>
      <c r="Q308" s="35">
        <f>IF(VLOOKUP(D308,'Falls with Major Injuries'!$A$1:$W$352,10,FALSE) = "*","*",IF(VLOOKUP(D308,'Falls with Major Injuries'!$A$1:$W$352,10,FALSE) = "---","---", VLOOKUP(D308,'Falls with Major Injuries'!$A$1:$W$352,10,FALSE)/100))</f>
        <v>2.3809499999999997E-2</v>
      </c>
      <c r="R308" s="35">
        <f>IF(VLOOKUP(D308,'Falls with Major Injuries'!$A$1:$W$352,12,FALSE) = "*","*",IF(VLOOKUP(D308,'Falls with Major Injuries'!$A$1:$W$352,12,FALSE) = "---","---", VLOOKUP(D308,'Falls with Major Injuries'!$A$1:$W$352,12,FALSE)/100))</f>
        <v>0</v>
      </c>
      <c r="S308" s="35">
        <f>IF(VLOOKUP(D308,'Falls with Major Injuries'!$A$1:$W$352,14,FALSE) = "*","*",IF(VLOOKUP(D308,'Falls with Major Injuries'!$A$1:$W$352,14,FALSE) = "---","---", VLOOKUP(D308,'Falls with Major Injuries'!$A$1:$W$352,14,FALSE)/100))</f>
        <v>0</v>
      </c>
      <c r="T308" s="35">
        <f>IF(VLOOKUP(D308,'Falls with Major Injuries'!$A$1:$W$352,16,FALSE) = "*","*",IF(VLOOKUP(D308,'Falls with Major Injuries'!$A$1:$W$352,16,FALSE) = "---","---", VLOOKUP(D308,'Falls with Major Injuries'!$A$1:$W$352,16,FALSE)/100))</f>
        <v>2.1739099999999997E-2</v>
      </c>
      <c r="U308" s="35">
        <f t="shared" si="157"/>
        <v>1.1387149999999999E-2</v>
      </c>
      <c r="V308" s="49" t="str">
        <f t="shared" si="163"/>
        <v>Y</v>
      </c>
      <c r="W308" s="35">
        <f>IF(VLOOKUP(D308,'Antipsychotic Meds'!$A$1:$W$352,10,FALSE) = "*","*",IF(VLOOKUP(D308,'Antipsychotic Meds'!$A$1:$W$352,10,FALSE) = "---","---", VLOOKUP(D308,'Antipsychotic Meds'!$A$1:$W$352,10,FALSE)/100))</f>
        <v>2.63158E-2</v>
      </c>
      <c r="X308" s="35">
        <f>IF(VLOOKUP(D308,'Antipsychotic Meds'!$A$1:$W$352,12,FALSE) = "*","*",IF(VLOOKUP(D308,'Antipsychotic Meds'!$A$1:$W$352,12,FALSE) = "---","---", VLOOKUP(D308,'Antipsychotic Meds'!$A$1:$W$352,12,FALSE)/100))</f>
        <v>7.1428599999999995E-2</v>
      </c>
      <c r="Y308" s="35">
        <f>IF(VLOOKUP(D308,'Antipsychotic Meds'!$A$1:$W$352,14,FALSE) = "*","*",IF(VLOOKUP(D308,'Antipsychotic Meds'!$A$1:$W$352,14,FALSE) = "---","---", VLOOKUP(D308,'Antipsychotic Meds'!$A$1:$W$352,14,FALSE)/100))</f>
        <v>6.9767400000000007E-2</v>
      </c>
      <c r="Z308" s="35">
        <f>IF(VLOOKUP(D308,'Antipsychotic Meds'!$A$1:$W$352,16,FALSE) = "*","*",IF(VLOOKUP(D308,'Antipsychotic Meds'!$A$1:$W$352,16,FALSE) = "---","---", VLOOKUP(D308,'Antipsychotic Meds'!$A$1:$W$352,16,FALSE)/100))</f>
        <v>7.3170700000000005E-2</v>
      </c>
      <c r="AA308" s="35">
        <f t="shared" si="158"/>
        <v>6.0170624999999998E-2</v>
      </c>
      <c r="AB308" s="49" t="str">
        <f t="shared" si="164"/>
        <v>Y</v>
      </c>
      <c r="AC308" s="35">
        <f>IF(VLOOKUP(D308,'Pressure Ulcers'!$A$1:$W$352,10,FALSE) = "*","*",IF(VLOOKUP(D308,'Pressure Ulcers'!$A$1:$W$352,10,FALSE) = "---","---", VLOOKUP(D308,'Pressure Ulcers'!$A$1:$W$352,10,FALSE)/100))</f>
        <v>3.7037E-2</v>
      </c>
      <c r="AD308" s="35">
        <f>IF(VLOOKUP(D308,'Pressure Ulcers'!$A$1:$W$352,12,FALSE) = "*","*",IF(VLOOKUP(D308,'Pressure Ulcers'!$A$1:$W$352,12,FALSE) = "---","---", VLOOKUP(D308,'Pressure Ulcers'!$A$1:$W$352,12,FALSE)/100))</f>
        <v>3.3333300000000003E-2</v>
      </c>
      <c r="AE308" s="35">
        <f>IF(VLOOKUP(D308,'Pressure Ulcers'!$A$1:$W$352,14,FALSE) = "*","*",IF(VLOOKUP(D308,'Pressure Ulcers'!$A$1:$W$352,14,FALSE) = "---","---", VLOOKUP(D308,'Pressure Ulcers'!$A$1:$W$352,14,FALSE)/100))</f>
        <v>0</v>
      </c>
      <c r="AF308" s="35">
        <f>IF(VLOOKUP(D308,'Pressure Ulcers'!$A$1:$W$352,16,FALSE) = "*","*",IF(VLOOKUP(D308,'Pressure Ulcers'!$A$1:$W$352,16,FALSE) = "---","---", VLOOKUP(D308,'Pressure Ulcers'!$A$1:$W$352,16,FALSE)/100))</f>
        <v>3.4482800000000001E-2</v>
      </c>
      <c r="AG308" s="35">
        <f t="shared" si="159"/>
        <v>2.6213275000000001E-2</v>
      </c>
      <c r="AH308" s="49" t="str">
        <f t="shared" si="165"/>
        <v>Y</v>
      </c>
      <c r="AI308" s="35">
        <f>IF(VLOOKUP(D308,Influenza!$A$1:$W$352,10,FALSE) = "*","*",IF(VLOOKUP(D308,Influenza!$A$1:$W$352,10,FALSE) = "---","---", VLOOKUP(D308,Influenza!$A$1:$W$352,10,FALSE)/100))</f>
        <v>1</v>
      </c>
      <c r="AJ308" s="35">
        <f>IF(VLOOKUP(D308,Influenza!$A$1:$W$352,12,FALSE) = "*","*",IF(VLOOKUP(D308,Influenza!$A$1:$W$352,12,FALSE) = "---","---", VLOOKUP(D308,Influenza!$A$1:$W$352,12,FALSE)/100))</f>
        <v>1</v>
      </c>
      <c r="AK308" s="35">
        <f>IF(VLOOKUP(D308,Influenza!$A$1:$W$352,14,FALSE) = "*","*",IF(VLOOKUP(D308,Influenza!$A$1:$W$352,14,FALSE) = "---","---", VLOOKUP(D308,Influenza!$A$1:$W$352,14,FALSE)/100))</f>
        <v>1</v>
      </c>
      <c r="AL308" s="35">
        <f>IF(VLOOKUP(D308,Influenza!$A$1:$W$352,16,FALSE) = "*","*",IF(VLOOKUP(D308,Influenza!$A$1:$W$352,16,FALSE) = "---","---", VLOOKUP(D308,Influenza!$A$1:$W$352,16,FALSE)/100))</f>
        <v>1</v>
      </c>
      <c r="AM308" s="35">
        <f t="shared" si="160"/>
        <v>1</v>
      </c>
      <c r="AN308" s="49" t="str">
        <f t="shared" si="161"/>
        <v>Y</v>
      </c>
      <c r="AO308" s="35">
        <f>IF(VLOOKUP(D308,'hospitalizations per 1000'!$A$1:$Q$352,10,FALSE) = "*","*",IF(VLOOKUP(D308,'hospitalizations per 1000'!$A$1:$Q$352,10,FALSE) = "---","---", VLOOKUP(D308,'hospitalizations per 1000'!$A$1:$Q$352,10,FALSE)/100))</f>
        <v>1.6412990000000002E-2</v>
      </c>
      <c r="AP308" s="43" t="str">
        <f t="shared" si="166"/>
        <v>N</v>
      </c>
      <c r="AQ308" s="50" t="s">
        <v>1570</v>
      </c>
      <c r="AR308" s="50">
        <v>0.85499999999999998</v>
      </c>
      <c r="AS308" s="49" t="str">
        <f t="shared" ref="AS308:AS315" si="169">IF(AR308="NS","NS",IF(AR308&gt;AR$1,"Y","N"))</f>
        <v>Y</v>
      </c>
      <c r="AT308" s="97">
        <f t="shared" si="168"/>
        <v>6</v>
      </c>
    </row>
    <row r="309" spans="1:46" x14ac:dyDescent="0.3">
      <c r="A309" s="19">
        <f t="shared" si="155"/>
        <v>304</v>
      </c>
      <c r="B309" s="79" t="s">
        <v>557</v>
      </c>
      <c r="C309" s="51"/>
      <c r="D309" s="56">
        <v>315039</v>
      </c>
      <c r="E309" s="59" t="s">
        <v>558</v>
      </c>
      <c r="F309" s="54" t="s">
        <v>1557</v>
      </c>
      <c r="G309" s="54" t="e">
        <f>IF(COUNTIF(#REF!,"SFF Candidate")&gt;=1,"Y",
IF(COUNTIF(#REF!,"SFF")&gt;=1,"Y","N"))</f>
        <v>#REF!</v>
      </c>
      <c r="H309" s="48" t="e">
        <f>IF(OR(#REF!=1,#REF!= 1,#REF!=
1,#REF!= 1,#REF!=
1,#REF!= 1,#REF!=
1,#REF!= 1,#REF!=
1,#REF!= 1,#REF!=
1,#REF!= 1),"Y","N")</f>
        <v>#REF!</v>
      </c>
      <c r="I309" s="73" t="s">
        <v>662</v>
      </c>
      <c r="J309" s="54" t="s">
        <v>1570</v>
      </c>
      <c r="K309" s="35">
        <f>IF(VLOOKUP(D309,'Physically Restrained'!$A$1:$W$352,10,FALSE) = "*","*",IF(VLOOKUP(D309,'Physically Restrained'!$A$1:$W$352,10,FALSE) = "---","---", VLOOKUP(D309,'Physically Restrained'!$A$1:$W$352,10,FALSE)/100))</f>
        <v>0</v>
      </c>
      <c r="L309" s="35">
        <f>IF(VLOOKUP(D309,'Physically Restrained'!$A$1:$W$352,12,FALSE) = "*","*",IF(VLOOKUP(D309,'Physically Restrained'!$A$1:$W$352,12,FALSE) = "---","---", VLOOKUP(D309,'Physically Restrained'!$A$1:$W$352,12,FALSE)/100))</f>
        <v>0</v>
      </c>
      <c r="M309" s="35">
        <f>IF(VLOOKUP(D309,'Physically Restrained'!$A$1:$W$352,14,FALSE) = "*","*",IF(VLOOKUP(D309,'Physically Restrained'!$A$1:$W$352,14,FALSE) = "---","---", VLOOKUP(D309,'Physically Restrained'!$A$1:$W$352,14,FALSE)/100))</f>
        <v>0</v>
      </c>
      <c r="N309" s="35">
        <f>IF(VLOOKUP(D309,'Physically Restrained'!$A$1:$W$352,16,FALSE) = "*","*",IF(VLOOKUP(D309,'Physically Restrained'!$A$1:$W$352,16,FALSE) = "---","---", VLOOKUP(D309,'Physically Restrained'!$A$1:$W$352,16,FALSE)/100))</f>
        <v>0</v>
      </c>
      <c r="O309" s="35">
        <f t="shared" si="156"/>
        <v>0</v>
      </c>
      <c r="P309" s="49" t="str">
        <f t="shared" si="162"/>
        <v>Y</v>
      </c>
      <c r="Q309" s="35">
        <f>IF(VLOOKUP(D309,'Falls with Major Injuries'!$A$1:$W$352,10,FALSE) = "*","*",IF(VLOOKUP(D309,'Falls with Major Injuries'!$A$1:$W$352,10,FALSE) = "---","---", VLOOKUP(D309,'Falls with Major Injuries'!$A$1:$W$352,10,FALSE)/100))</f>
        <v>2.2556400000000001E-2</v>
      </c>
      <c r="R309" s="35">
        <f>IF(VLOOKUP(D309,'Falls with Major Injuries'!$A$1:$W$352,12,FALSE) = "*","*",IF(VLOOKUP(D309,'Falls with Major Injuries'!$A$1:$W$352,12,FALSE) = "---","---", VLOOKUP(D309,'Falls with Major Injuries'!$A$1:$W$352,12,FALSE)/100))</f>
        <v>2.0408200000000001E-2</v>
      </c>
      <c r="S309" s="35">
        <f>IF(VLOOKUP(D309,'Falls with Major Injuries'!$A$1:$W$352,14,FALSE) = "*","*",IF(VLOOKUP(D309,'Falls with Major Injuries'!$A$1:$W$352,14,FALSE) = "---","---", VLOOKUP(D309,'Falls with Major Injuries'!$A$1:$W$352,14,FALSE)/100))</f>
        <v>1.3333299999999999E-2</v>
      </c>
      <c r="T309" s="35">
        <f>IF(VLOOKUP(D309,'Falls with Major Injuries'!$A$1:$W$352,16,FALSE) = "*","*",IF(VLOOKUP(D309,'Falls with Major Injuries'!$A$1:$W$352,16,FALSE) = "---","---", VLOOKUP(D309,'Falls with Major Injuries'!$A$1:$W$352,16,FALSE)/100))</f>
        <v>1.3793100000000001E-2</v>
      </c>
      <c r="U309" s="35">
        <f t="shared" si="157"/>
        <v>1.752275E-2</v>
      </c>
      <c r="V309" s="49" t="str">
        <f t="shared" si="163"/>
        <v>Y</v>
      </c>
      <c r="W309" s="35">
        <f>IF(VLOOKUP(D309,'Antipsychotic Meds'!$A$1:$W$352,10,FALSE) = "*","*",IF(VLOOKUP(D309,'Antipsychotic Meds'!$A$1:$W$352,10,FALSE) = "---","---", VLOOKUP(D309,'Antipsychotic Meds'!$A$1:$W$352,10,FALSE)/100))</f>
        <v>9.6000000000000002E-2</v>
      </c>
      <c r="X309" s="35">
        <f>IF(VLOOKUP(D309,'Antipsychotic Meds'!$A$1:$W$352,12,FALSE) = "*","*",IF(VLOOKUP(D309,'Antipsychotic Meds'!$A$1:$W$352,12,FALSE) = "---","---", VLOOKUP(D309,'Antipsychotic Meds'!$A$1:$W$352,12,FALSE)/100))</f>
        <v>8.6956500000000006E-2</v>
      </c>
      <c r="Y309" s="35">
        <f>IF(VLOOKUP(D309,'Antipsychotic Meds'!$A$1:$W$352,14,FALSE) = "*","*",IF(VLOOKUP(D309,'Antipsychotic Meds'!$A$1:$W$352,14,FALSE) = "---","---", VLOOKUP(D309,'Antipsychotic Meds'!$A$1:$W$352,14,FALSE)/100))</f>
        <v>4.4776100000000006E-2</v>
      </c>
      <c r="Z309" s="35">
        <f>IF(VLOOKUP(D309,'Antipsychotic Meds'!$A$1:$W$352,16,FALSE) = "*","*",IF(VLOOKUP(D309,'Antipsychotic Meds'!$A$1:$W$352,16,FALSE) = "---","---", VLOOKUP(D309,'Antipsychotic Meds'!$A$1:$W$352,16,FALSE)/100))</f>
        <v>1.6393399999999999E-2</v>
      </c>
      <c r="AA309" s="35">
        <f t="shared" si="158"/>
        <v>6.1031500000000009E-2</v>
      </c>
      <c r="AB309" s="49" t="str">
        <f t="shared" si="164"/>
        <v>Y</v>
      </c>
      <c r="AC309" s="35">
        <f>IF(VLOOKUP(D309,'Pressure Ulcers'!$A$1:$W$352,10,FALSE) = "*","*",IF(VLOOKUP(D309,'Pressure Ulcers'!$A$1:$W$352,10,FALSE) = "---","---", VLOOKUP(D309,'Pressure Ulcers'!$A$1:$W$352,10,FALSE)/100))</f>
        <v>0.125</v>
      </c>
      <c r="AD309" s="35">
        <f>IF(VLOOKUP(D309,'Pressure Ulcers'!$A$1:$W$352,12,FALSE) = "*","*",IF(VLOOKUP(D309,'Pressure Ulcers'!$A$1:$W$352,12,FALSE) = "---","---", VLOOKUP(D309,'Pressure Ulcers'!$A$1:$W$352,12,FALSE)/100))</f>
        <v>0.12871289999999999</v>
      </c>
      <c r="AE309" s="35">
        <f>IF(VLOOKUP(D309,'Pressure Ulcers'!$A$1:$W$352,14,FALSE) = "*","*",IF(VLOOKUP(D309,'Pressure Ulcers'!$A$1:$W$352,14,FALSE) = "---","---", VLOOKUP(D309,'Pressure Ulcers'!$A$1:$W$352,14,FALSE)/100))</f>
        <v>0.1041667</v>
      </c>
      <c r="AF309" s="35">
        <f>IF(VLOOKUP(D309,'Pressure Ulcers'!$A$1:$W$352,16,FALSE) = "*","*",IF(VLOOKUP(D309,'Pressure Ulcers'!$A$1:$W$352,16,FALSE) = "---","---", VLOOKUP(D309,'Pressure Ulcers'!$A$1:$W$352,16,FALSE)/100))</f>
        <v>9.5238099999999992E-2</v>
      </c>
      <c r="AG309" s="35">
        <f t="shared" si="159"/>
        <v>0.113279425</v>
      </c>
      <c r="AH309" s="49" t="str">
        <f t="shared" si="165"/>
        <v>N</v>
      </c>
      <c r="AI309" s="35">
        <f>IF(VLOOKUP(D309,Influenza!$A$1:$W$352,10,FALSE) = "*","*",IF(VLOOKUP(D309,Influenza!$A$1:$W$352,10,FALSE) = "---","---", VLOOKUP(D309,Influenza!$A$1:$W$352,10,FALSE)/100))</f>
        <v>0.88111887999999994</v>
      </c>
      <c r="AJ309" s="35">
        <f>IF(VLOOKUP(D309,Influenza!$A$1:$W$352,12,FALSE) = "*","*",IF(VLOOKUP(D309,Influenza!$A$1:$W$352,12,FALSE) = "---","---", VLOOKUP(D309,Influenza!$A$1:$W$352,12,FALSE)/100))</f>
        <v>0.88111887999999994</v>
      </c>
      <c r="AK309" s="35">
        <f>IF(VLOOKUP(D309,Influenza!$A$1:$W$352,14,FALSE) = "*","*",IF(VLOOKUP(D309,Influenza!$A$1:$W$352,14,FALSE) = "---","---", VLOOKUP(D309,Influenza!$A$1:$W$352,14,FALSE)/100))</f>
        <v>0.98076922999999994</v>
      </c>
      <c r="AL309" s="35">
        <f>IF(VLOOKUP(D309,Influenza!$A$1:$W$352,16,FALSE) = "*","*",IF(VLOOKUP(D309,Influenza!$A$1:$W$352,16,FALSE) = "---","---", VLOOKUP(D309,Influenza!$A$1:$W$352,16,FALSE)/100))</f>
        <v>0.98076922999999994</v>
      </c>
      <c r="AM309" s="35">
        <f t="shared" si="160"/>
        <v>0.93094405499999988</v>
      </c>
      <c r="AN309" s="49" t="str">
        <f t="shared" si="161"/>
        <v>N</v>
      </c>
      <c r="AO309" s="35">
        <f>IF(VLOOKUP(D309,'hospitalizations per 1000'!$A$1:$Q$352,10,FALSE) = "*","*",IF(VLOOKUP(D309,'hospitalizations per 1000'!$A$1:$Q$352,10,FALSE) = "---","---", VLOOKUP(D309,'hospitalizations per 1000'!$A$1:$Q$352,10,FALSE)/100))</f>
        <v>1.904875E-2</v>
      </c>
      <c r="AP309" s="43" t="str">
        <f t="shared" si="166"/>
        <v>N</v>
      </c>
      <c r="AQ309" s="50" t="s">
        <v>1570</v>
      </c>
      <c r="AR309" s="50">
        <v>0.83499999999999996</v>
      </c>
      <c r="AS309" s="49" t="str">
        <f t="shared" si="169"/>
        <v>Y</v>
      </c>
      <c r="AT309" s="97">
        <f t="shared" si="168"/>
        <v>4</v>
      </c>
    </row>
    <row r="310" spans="1:46" s="39" customFormat="1" x14ac:dyDescent="0.3">
      <c r="A310" s="19">
        <f t="shared" si="155"/>
        <v>305</v>
      </c>
      <c r="B310" s="52" t="s">
        <v>559</v>
      </c>
      <c r="C310" s="51"/>
      <c r="D310" s="56">
        <v>315509</v>
      </c>
      <c r="E310" s="59" t="s">
        <v>212</v>
      </c>
      <c r="F310" s="54" t="s">
        <v>1557</v>
      </c>
      <c r="G310" s="54" t="e">
        <f>IF(COUNTIF(#REF!,"SFF Candidate")&gt;=1,"Y",
IF(COUNTIF(#REF!,"SFF")&gt;=1,"Y","N"))</f>
        <v>#REF!</v>
      </c>
      <c r="H310" s="48" t="e">
        <f>IF(OR(#REF!=1,#REF!= 1,#REF!=
1,#REF!= 1,#REF!=
1,#REF!= 1,#REF!=
1,#REF!= 1,#REF!=
1,#REF!= 1,#REF!=
1,#REF!= 1),"Y","N")</f>
        <v>#REF!</v>
      </c>
      <c r="I310" s="48" t="s">
        <v>662</v>
      </c>
      <c r="J310" s="54" t="s">
        <v>1570</v>
      </c>
      <c r="K310" s="35">
        <f>IF(VLOOKUP(D310,'Physically Restrained'!$A$1:$W$352,10,FALSE) = "*","*",IF(VLOOKUP(D310,'Physically Restrained'!$A$1:$W$352,10,FALSE) = "---","---", VLOOKUP(D310,'Physically Restrained'!$A$1:$W$352,10,FALSE)/100))</f>
        <v>0</v>
      </c>
      <c r="L310" s="35">
        <f>IF(VLOOKUP(D310,'Physically Restrained'!$A$1:$W$352,12,FALSE) = "*","*",IF(VLOOKUP(D310,'Physically Restrained'!$A$1:$W$352,12,FALSE) = "---","---", VLOOKUP(D310,'Physically Restrained'!$A$1:$W$352,12,FALSE)/100))</f>
        <v>0</v>
      </c>
      <c r="M310" s="35">
        <f>IF(VLOOKUP(D310,'Physically Restrained'!$A$1:$W$352,14,FALSE) = "*","*",IF(VLOOKUP(D310,'Physically Restrained'!$A$1:$W$352,14,FALSE) = "---","---", VLOOKUP(D310,'Physically Restrained'!$A$1:$W$352,14,FALSE)/100))</f>
        <v>0</v>
      </c>
      <c r="N310" s="35">
        <f>IF(VLOOKUP(D310,'Physically Restrained'!$A$1:$W$352,16,FALSE) = "*","*",IF(VLOOKUP(D310,'Physically Restrained'!$A$1:$W$352,16,FALSE) = "---","---", VLOOKUP(D310,'Physically Restrained'!$A$1:$W$352,16,FALSE)/100))</f>
        <v>0</v>
      </c>
      <c r="O310" s="35">
        <f t="shared" si="156"/>
        <v>0</v>
      </c>
      <c r="P310" s="49" t="str">
        <f t="shared" si="162"/>
        <v>Y</v>
      </c>
      <c r="Q310" s="35">
        <f>IF(VLOOKUP(D310,'Falls with Major Injuries'!$A$1:$W$352,10,FALSE) = "*","*",IF(VLOOKUP(D310,'Falls with Major Injuries'!$A$1:$W$352,10,FALSE) = "---","---", VLOOKUP(D310,'Falls with Major Injuries'!$A$1:$W$352,10,FALSE)/100))</f>
        <v>3.5714299999999997E-2</v>
      </c>
      <c r="R310" s="35">
        <f>IF(VLOOKUP(D310,'Falls with Major Injuries'!$A$1:$W$352,12,FALSE) = "*","*",IF(VLOOKUP(D310,'Falls with Major Injuries'!$A$1:$W$352,12,FALSE) = "---","---", VLOOKUP(D310,'Falls with Major Injuries'!$A$1:$W$352,12,FALSE)/100))</f>
        <v>2.1428600000000003E-2</v>
      </c>
      <c r="S310" s="35">
        <f>IF(VLOOKUP(D310,'Falls with Major Injuries'!$A$1:$W$352,14,FALSE) = "*","*",IF(VLOOKUP(D310,'Falls with Major Injuries'!$A$1:$W$352,14,FALSE) = "---","---", VLOOKUP(D310,'Falls with Major Injuries'!$A$1:$W$352,14,FALSE)/100))</f>
        <v>0</v>
      </c>
      <c r="T310" s="35">
        <f>IF(VLOOKUP(D310,'Falls with Major Injuries'!$A$1:$W$352,16,FALSE) = "*","*",IF(VLOOKUP(D310,'Falls with Major Injuries'!$A$1:$W$352,16,FALSE) = "---","---", VLOOKUP(D310,'Falls with Major Injuries'!$A$1:$W$352,16,FALSE)/100))</f>
        <v>1.51515E-2</v>
      </c>
      <c r="U310" s="35">
        <f t="shared" si="157"/>
        <v>1.8073599999999999E-2</v>
      </c>
      <c r="V310" s="49" t="str">
        <f t="shared" si="163"/>
        <v>Y</v>
      </c>
      <c r="W310" s="35">
        <f>IF(VLOOKUP(D310,'Antipsychotic Meds'!$A$1:$W$352,10,FALSE) = "*","*",IF(VLOOKUP(D310,'Antipsychotic Meds'!$A$1:$W$352,10,FALSE) = "---","---", VLOOKUP(D310,'Antipsychotic Meds'!$A$1:$W$352,10,FALSE)/100))</f>
        <v>6.8181800000000001E-2</v>
      </c>
      <c r="X310" s="35">
        <f>IF(VLOOKUP(D310,'Antipsychotic Meds'!$A$1:$W$352,12,FALSE) = "*","*",IF(VLOOKUP(D310,'Antipsychotic Meds'!$A$1:$W$352,12,FALSE) = "---","---", VLOOKUP(D310,'Antipsychotic Meds'!$A$1:$W$352,12,FALSE)/100))</f>
        <v>6.7164200000000007E-2</v>
      </c>
      <c r="Y310" s="35">
        <f>IF(VLOOKUP(D310,'Antipsychotic Meds'!$A$1:$W$352,14,FALSE) = "*","*",IF(VLOOKUP(D310,'Antipsychotic Meds'!$A$1:$W$352,14,FALSE) = "---","---", VLOOKUP(D310,'Antipsychotic Meds'!$A$1:$W$352,14,FALSE)/100))</f>
        <v>0</v>
      </c>
      <c r="Z310" s="35">
        <f>IF(VLOOKUP(D310,'Antipsychotic Meds'!$A$1:$W$352,16,FALSE) = "*","*",IF(VLOOKUP(D310,'Antipsychotic Meds'!$A$1:$W$352,16,FALSE) = "---","---", VLOOKUP(D310,'Antipsychotic Meds'!$A$1:$W$352,16,FALSE)/100))</f>
        <v>1.6260199999999999E-2</v>
      </c>
      <c r="AA310" s="35">
        <f t="shared" si="158"/>
        <v>3.7901550000000006E-2</v>
      </c>
      <c r="AB310" s="49" t="str">
        <f t="shared" si="164"/>
        <v>Y</v>
      </c>
      <c r="AC310" s="35">
        <f>IF(VLOOKUP(D310,'Pressure Ulcers'!$A$1:$W$352,10,FALSE) = "*","*",IF(VLOOKUP(D310,'Pressure Ulcers'!$A$1:$W$352,10,FALSE) = "---","---", VLOOKUP(D310,'Pressure Ulcers'!$A$1:$W$352,10,FALSE)/100))</f>
        <v>5.9523799999999995E-2</v>
      </c>
      <c r="AD310" s="35">
        <f>IF(VLOOKUP(D310,'Pressure Ulcers'!$A$1:$W$352,12,FALSE) = "*","*",IF(VLOOKUP(D310,'Pressure Ulcers'!$A$1:$W$352,12,FALSE) = "---","---", VLOOKUP(D310,'Pressure Ulcers'!$A$1:$W$352,12,FALSE)/100))</f>
        <v>0.1046512</v>
      </c>
      <c r="AE310" s="35">
        <f>IF(VLOOKUP(D310,'Pressure Ulcers'!$A$1:$W$352,14,FALSE) = "*","*",IF(VLOOKUP(D310,'Pressure Ulcers'!$A$1:$W$352,14,FALSE) = "---","---", VLOOKUP(D310,'Pressure Ulcers'!$A$1:$W$352,14,FALSE)/100))</f>
        <v>6.4935099999999996E-2</v>
      </c>
      <c r="AF310" s="35">
        <f>IF(VLOOKUP(D310,'Pressure Ulcers'!$A$1:$W$352,16,FALSE) = "*","*",IF(VLOOKUP(D310,'Pressure Ulcers'!$A$1:$W$352,16,FALSE) = "---","---", VLOOKUP(D310,'Pressure Ulcers'!$A$1:$W$352,16,FALSE)/100))</f>
        <v>4.2253499999999999E-2</v>
      </c>
      <c r="AG310" s="35">
        <f t="shared" si="159"/>
        <v>6.7840899999999996E-2</v>
      </c>
      <c r="AH310" s="49" t="str">
        <f t="shared" si="165"/>
        <v>Y</v>
      </c>
      <c r="AI310" s="35">
        <f>IF(VLOOKUP(D310,Influenza!$A$1:$W$352,10,FALSE) = "*","*",IF(VLOOKUP(D310,Influenza!$A$1:$W$352,10,FALSE) = "---","---", VLOOKUP(D310,Influenza!$A$1:$W$352,10,FALSE)/100))</f>
        <v>0.97163121000000008</v>
      </c>
      <c r="AJ310" s="35">
        <f>IF(VLOOKUP(D310,Influenza!$A$1:$W$352,12,FALSE) = "*","*",IF(VLOOKUP(D310,Influenza!$A$1:$W$352,12,FALSE) = "---","---", VLOOKUP(D310,Influenza!$A$1:$W$352,12,FALSE)/100))</f>
        <v>0.97163121000000008</v>
      </c>
      <c r="AK310" s="35">
        <f>IF(VLOOKUP(D310,Influenza!$A$1:$W$352,14,FALSE) = "*","*",IF(VLOOKUP(D310,Influenza!$A$1:$W$352,14,FALSE) = "---","---", VLOOKUP(D310,Influenza!$A$1:$W$352,14,FALSE)/100))</f>
        <v>1</v>
      </c>
      <c r="AL310" s="35">
        <f>IF(VLOOKUP(D310,Influenza!$A$1:$W$352,16,FALSE) = "*","*",IF(VLOOKUP(D310,Influenza!$A$1:$W$352,16,FALSE) = "---","---", VLOOKUP(D310,Influenza!$A$1:$W$352,16,FALSE)/100))</f>
        <v>1</v>
      </c>
      <c r="AM310" s="35">
        <f t="shared" si="160"/>
        <v>0.98581560499999998</v>
      </c>
      <c r="AN310" s="49" t="str">
        <f t="shared" si="161"/>
        <v>Y</v>
      </c>
      <c r="AO310" s="35">
        <f>IF(VLOOKUP(D310,'hospitalizations per 1000'!$A$1:$Q$352,10,FALSE) = "*","*",IF(VLOOKUP(D310,'hospitalizations per 1000'!$A$1:$Q$352,10,FALSE) = "---","---", VLOOKUP(D310,'hospitalizations per 1000'!$A$1:$Q$352,10,FALSE)/100))</f>
        <v>1.391769E-2</v>
      </c>
      <c r="AP310" s="43" t="str">
        <f t="shared" si="166"/>
        <v>Y</v>
      </c>
      <c r="AQ310" s="50" t="s">
        <v>1570</v>
      </c>
      <c r="AR310" s="50">
        <v>0.84000000000000008</v>
      </c>
      <c r="AS310" s="49" t="str">
        <f t="shared" si="169"/>
        <v>Y</v>
      </c>
      <c r="AT310" s="97">
        <f t="shared" si="168"/>
        <v>7</v>
      </c>
    </row>
    <row r="311" spans="1:46" x14ac:dyDescent="0.3">
      <c r="A311" s="19">
        <f t="shared" si="155"/>
        <v>306</v>
      </c>
      <c r="B311" s="52" t="s">
        <v>560</v>
      </c>
      <c r="C311" s="51"/>
      <c r="D311" s="56">
        <v>315421</v>
      </c>
      <c r="E311" s="59" t="s">
        <v>561</v>
      </c>
      <c r="F311" s="54" t="s">
        <v>1557</v>
      </c>
      <c r="G311" s="54" t="e">
        <f>IF(COUNTIF(#REF!,"SFF Candidate")&gt;=1,"Y",
IF(COUNTIF(#REF!,"SFF")&gt;=1,"Y","N"))</f>
        <v>#REF!</v>
      </c>
      <c r="H311" s="48" t="e">
        <f>IF(OR(#REF!=1,#REF!= 1,#REF!=
1,#REF!= 1,#REF!=
1,#REF!= 1,#REF!=
1,#REF!= 1,#REF!=
1,#REF!= 1,#REF!=
1,#REF!= 1),"Y","N")</f>
        <v>#REF!</v>
      </c>
      <c r="I311" s="48" t="s">
        <v>662</v>
      </c>
      <c r="J311" s="54" t="s">
        <v>1570</v>
      </c>
      <c r="K311" s="35">
        <f>IF(VLOOKUP(D311,'Physically Restrained'!$A$1:$W$352,10,FALSE) = "*","*",IF(VLOOKUP(D311,'Physically Restrained'!$A$1:$W$352,10,FALSE) = "---","---", VLOOKUP(D311,'Physically Restrained'!$A$1:$W$352,10,FALSE)/100))</f>
        <v>0</v>
      </c>
      <c r="L311" s="35">
        <f>IF(VLOOKUP(D311,'Physically Restrained'!$A$1:$W$352,12,FALSE) = "*","*",IF(VLOOKUP(D311,'Physically Restrained'!$A$1:$W$352,12,FALSE) = "---","---", VLOOKUP(D311,'Physically Restrained'!$A$1:$W$352,12,FALSE)/100))</f>
        <v>0</v>
      </c>
      <c r="M311" s="35">
        <f>IF(VLOOKUP(D311,'Physically Restrained'!$A$1:$W$352,14,FALSE) = "*","*",IF(VLOOKUP(D311,'Physically Restrained'!$A$1:$W$352,14,FALSE) = "---","---", VLOOKUP(D311,'Physically Restrained'!$A$1:$W$352,14,FALSE)/100))</f>
        <v>0</v>
      </c>
      <c r="N311" s="35">
        <f>IF(VLOOKUP(D311,'Physically Restrained'!$A$1:$W$352,16,FALSE) = "*","*",IF(VLOOKUP(D311,'Physically Restrained'!$A$1:$W$352,16,FALSE) = "---","---", VLOOKUP(D311,'Physically Restrained'!$A$1:$W$352,16,FALSE)/100))</f>
        <v>0</v>
      </c>
      <c r="O311" s="35">
        <f t="shared" si="156"/>
        <v>0</v>
      </c>
      <c r="P311" s="49" t="str">
        <f t="shared" si="162"/>
        <v>Y</v>
      </c>
      <c r="Q311" s="35">
        <f>IF(VLOOKUP(D311,'Falls with Major Injuries'!$A$1:$W$352,10,FALSE) = "*","*",IF(VLOOKUP(D311,'Falls with Major Injuries'!$A$1:$W$352,10,FALSE) = "---","---", VLOOKUP(D311,'Falls with Major Injuries'!$A$1:$W$352,10,FALSE)/100))</f>
        <v>2.2727300000000002E-2</v>
      </c>
      <c r="R311" s="35">
        <f>IF(VLOOKUP(D311,'Falls with Major Injuries'!$A$1:$W$352,12,FALSE) = "*","*",IF(VLOOKUP(D311,'Falls with Major Injuries'!$A$1:$W$352,12,FALSE) = "---","---", VLOOKUP(D311,'Falls with Major Injuries'!$A$1:$W$352,12,FALSE)/100))</f>
        <v>1.1764699999999999E-2</v>
      </c>
      <c r="S311" s="35">
        <f>IF(VLOOKUP(D311,'Falls with Major Injuries'!$A$1:$W$352,14,FALSE) = "*","*",IF(VLOOKUP(D311,'Falls with Major Injuries'!$A$1:$W$352,14,FALSE) = "---","---", VLOOKUP(D311,'Falls with Major Injuries'!$A$1:$W$352,14,FALSE)/100))</f>
        <v>1.20482E-2</v>
      </c>
      <c r="T311" s="35">
        <f>IF(VLOOKUP(D311,'Falls with Major Injuries'!$A$1:$W$352,16,FALSE) = "*","*",IF(VLOOKUP(D311,'Falls with Major Injuries'!$A$1:$W$352,16,FALSE) = "---","---", VLOOKUP(D311,'Falls with Major Injuries'!$A$1:$W$352,16,FALSE)/100))</f>
        <v>2.32558E-2</v>
      </c>
      <c r="U311" s="35">
        <f t="shared" si="157"/>
        <v>1.7448999999999999E-2</v>
      </c>
      <c r="V311" s="49" t="str">
        <f t="shared" si="163"/>
        <v>Y</v>
      </c>
      <c r="W311" s="35">
        <f>IF(VLOOKUP(D311,'Antipsychotic Meds'!$A$1:$W$352,10,FALSE) = "*","*",IF(VLOOKUP(D311,'Antipsychotic Meds'!$A$1:$W$352,10,FALSE) = "---","---", VLOOKUP(D311,'Antipsychotic Meds'!$A$1:$W$352,10,FALSE)/100))</f>
        <v>0.137931</v>
      </c>
      <c r="X311" s="35">
        <f>IF(VLOOKUP(D311,'Antipsychotic Meds'!$A$1:$W$352,12,FALSE) = "*","*",IF(VLOOKUP(D311,'Antipsychotic Meds'!$A$1:$W$352,12,FALSE) = "---","---", VLOOKUP(D311,'Antipsychotic Meds'!$A$1:$W$352,12,FALSE)/100))</f>
        <v>0.15476190000000001</v>
      </c>
      <c r="Y311" s="35">
        <f>IF(VLOOKUP(D311,'Antipsychotic Meds'!$A$1:$W$352,14,FALSE) = "*","*",IF(VLOOKUP(D311,'Antipsychotic Meds'!$A$1:$W$352,14,FALSE) = "---","---", VLOOKUP(D311,'Antipsychotic Meds'!$A$1:$W$352,14,FALSE)/100))</f>
        <v>0.14634150000000001</v>
      </c>
      <c r="Z311" s="35">
        <f>IF(VLOOKUP(D311,'Antipsychotic Meds'!$A$1:$W$352,16,FALSE) = "*","*",IF(VLOOKUP(D311,'Antipsychotic Meds'!$A$1:$W$352,16,FALSE) = "---","---", VLOOKUP(D311,'Antipsychotic Meds'!$A$1:$W$352,16,FALSE)/100))</f>
        <v>0.14117649999999998</v>
      </c>
      <c r="AA311" s="35">
        <f t="shared" si="158"/>
        <v>0.14505272499999999</v>
      </c>
      <c r="AB311" s="49" t="str">
        <f t="shared" si="164"/>
        <v>N</v>
      </c>
      <c r="AC311" s="35">
        <f>IF(VLOOKUP(D311,'Pressure Ulcers'!$A$1:$W$352,10,FALSE) = "*","*",IF(VLOOKUP(D311,'Pressure Ulcers'!$A$1:$W$352,10,FALSE) = "---","---", VLOOKUP(D311,'Pressure Ulcers'!$A$1:$W$352,10,FALSE)/100))</f>
        <v>1.4285699999999998E-2</v>
      </c>
      <c r="AD311" s="35">
        <f>IF(VLOOKUP(D311,'Pressure Ulcers'!$A$1:$W$352,12,FALSE) = "*","*",IF(VLOOKUP(D311,'Pressure Ulcers'!$A$1:$W$352,12,FALSE) = "---","---", VLOOKUP(D311,'Pressure Ulcers'!$A$1:$W$352,12,FALSE)/100))</f>
        <v>7.0422499999999999E-2</v>
      </c>
      <c r="AE311" s="35">
        <f>IF(VLOOKUP(D311,'Pressure Ulcers'!$A$1:$W$352,14,FALSE) = "*","*",IF(VLOOKUP(D311,'Pressure Ulcers'!$A$1:$W$352,14,FALSE) = "---","---", VLOOKUP(D311,'Pressure Ulcers'!$A$1:$W$352,14,FALSE)/100))</f>
        <v>4.2253499999999999E-2</v>
      </c>
      <c r="AF311" s="35">
        <f>IF(VLOOKUP(D311,'Pressure Ulcers'!$A$1:$W$352,16,FALSE) = "*","*",IF(VLOOKUP(D311,'Pressure Ulcers'!$A$1:$W$352,16,FALSE) = "---","---", VLOOKUP(D311,'Pressure Ulcers'!$A$1:$W$352,16,FALSE)/100))</f>
        <v>0.1323529</v>
      </c>
      <c r="AG311" s="35">
        <f t="shared" si="159"/>
        <v>6.4828650000000002E-2</v>
      </c>
      <c r="AH311" s="49" t="str">
        <f t="shared" si="165"/>
        <v>Y</v>
      </c>
      <c r="AI311" s="35">
        <f>IF(VLOOKUP(D311,Influenza!$A$1:$W$352,10,FALSE) = "*","*",IF(VLOOKUP(D311,Influenza!$A$1:$W$352,10,FALSE) = "---","---", VLOOKUP(D311,Influenza!$A$1:$W$352,10,FALSE)/100))</f>
        <v>1</v>
      </c>
      <c r="AJ311" s="35">
        <f>IF(VLOOKUP(D311,Influenza!$A$1:$W$352,12,FALSE) = "*","*",IF(VLOOKUP(D311,Influenza!$A$1:$W$352,12,FALSE) = "---","---", VLOOKUP(D311,Influenza!$A$1:$W$352,12,FALSE)/100))</f>
        <v>1</v>
      </c>
      <c r="AK311" s="35">
        <f>IF(VLOOKUP(D311,Influenza!$A$1:$W$352,14,FALSE) = "*","*",IF(VLOOKUP(D311,Influenza!$A$1:$W$352,14,FALSE) = "---","---", VLOOKUP(D311,Influenza!$A$1:$W$352,14,FALSE)/100))</f>
        <v>1</v>
      </c>
      <c r="AL311" s="35">
        <f>IF(VLOOKUP(D311,Influenza!$A$1:$W$352,16,FALSE) = "*","*",IF(VLOOKUP(D311,Influenza!$A$1:$W$352,16,FALSE) = "---","---", VLOOKUP(D311,Influenza!$A$1:$W$352,16,FALSE)/100))</f>
        <v>1</v>
      </c>
      <c r="AM311" s="35">
        <f t="shared" si="160"/>
        <v>1</v>
      </c>
      <c r="AN311" s="49" t="str">
        <f t="shared" si="161"/>
        <v>Y</v>
      </c>
      <c r="AO311" s="35">
        <f>IF(VLOOKUP(D311,'hospitalizations per 1000'!$A$1:$Q$352,10,FALSE) = "*","*",IF(VLOOKUP(D311,'hospitalizations per 1000'!$A$1:$Q$352,10,FALSE) = "---","---", VLOOKUP(D311,'hospitalizations per 1000'!$A$1:$Q$352,10,FALSE)/100))</f>
        <v>2.2581500000000001E-2</v>
      </c>
      <c r="AP311" s="43" t="str">
        <f t="shared" si="166"/>
        <v>N</v>
      </c>
      <c r="AQ311" s="50" t="s">
        <v>1570</v>
      </c>
      <c r="AR311" s="50">
        <v>0.92999999999999994</v>
      </c>
      <c r="AS311" s="49" t="str">
        <f t="shared" si="169"/>
        <v>Y</v>
      </c>
      <c r="AT311" s="97">
        <f t="shared" si="168"/>
        <v>5</v>
      </c>
    </row>
    <row r="312" spans="1:46" x14ac:dyDescent="0.3">
      <c r="A312" s="19">
        <f t="shared" si="155"/>
        <v>307</v>
      </c>
      <c r="B312" s="52" t="s">
        <v>562</v>
      </c>
      <c r="C312" s="51"/>
      <c r="D312" s="56">
        <v>315384</v>
      </c>
      <c r="E312" s="59" t="s">
        <v>120</v>
      </c>
      <c r="F312" s="54" t="s">
        <v>1557</v>
      </c>
      <c r="G312" s="54" t="e">
        <f>IF(COUNTIF(#REF!,"SFF Candidate")&gt;=1,"Y",
IF(COUNTIF(#REF!,"SFF")&gt;=1,"Y","N"))</f>
        <v>#REF!</v>
      </c>
      <c r="H312" s="48" t="e">
        <f>IF(OR(#REF!=1,#REF!= 1,#REF!=
1,#REF!= 1,#REF!=
1,#REF!= 1,#REF!=
1,#REF!= 1,#REF!=
1,#REF!= 1,#REF!=
1,#REF!= 1),"Y","N")</f>
        <v>#REF!</v>
      </c>
      <c r="I312" s="48" t="s">
        <v>662</v>
      </c>
      <c r="J312" s="54" t="s">
        <v>1570</v>
      </c>
      <c r="K312" s="35">
        <f>IF(VLOOKUP(D312,'Physically Restrained'!$A$1:$W$352,10,FALSE) = "*","*",IF(VLOOKUP(D312,'Physically Restrained'!$A$1:$W$352,10,FALSE) = "---","---", VLOOKUP(D312,'Physically Restrained'!$A$1:$W$352,10,FALSE)/100))</f>
        <v>0</v>
      </c>
      <c r="L312" s="35">
        <f>IF(VLOOKUP(D312,'Physically Restrained'!$A$1:$W$352,12,FALSE) = "*","*",IF(VLOOKUP(D312,'Physically Restrained'!$A$1:$W$352,12,FALSE) = "---","---", VLOOKUP(D312,'Physically Restrained'!$A$1:$W$352,12,FALSE)/100))</f>
        <v>0</v>
      </c>
      <c r="M312" s="35">
        <f>IF(VLOOKUP(D312,'Physically Restrained'!$A$1:$W$352,14,FALSE) = "*","*",IF(VLOOKUP(D312,'Physically Restrained'!$A$1:$W$352,14,FALSE) = "---","---", VLOOKUP(D312,'Physically Restrained'!$A$1:$W$352,14,FALSE)/100))</f>
        <v>0</v>
      </c>
      <c r="N312" s="35">
        <f>IF(VLOOKUP(D312,'Physically Restrained'!$A$1:$W$352,16,FALSE) = "*","*",IF(VLOOKUP(D312,'Physically Restrained'!$A$1:$W$352,16,FALSE) = "---","---", VLOOKUP(D312,'Physically Restrained'!$A$1:$W$352,16,FALSE)/100))</f>
        <v>0</v>
      </c>
      <c r="O312" s="35">
        <f t="shared" si="156"/>
        <v>0</v>
      </c>
      <c r="P312" s="49" t="str">
        <f t="shared" si="162"/>
        <v>Y</v>
      </c>
      <c r="Q312" s="35">
        <f>IF(VLOOKUP(D312,'Falls with Major Injuries'!$A$1:$W$352,10,FALSE) = "*","*",IF(VLOOKUP(D312,'Falls with Major Injuries'!$A$1:$W$352,10,FALSE) = "---","---", VLOOKUP(D312,'Falls with Major Injuries'!$A$1:$W$352,10,FALSE)/100))</f>
        <v>5.2631600000000001E-2</v>
      </c>
      <c r="R312" s="35">
        <f>IF(VLOOKUP(D312,'Falls with Major Injuries'!$A$1:$W$352,12,FALSE) = "*","*",IF(VLOOKUP(D312,'Falls with Major Injuries'!$A$1:$W$352,12,FALSE) = "---","---", VLOOKUP(D312,'Falls with Major Injuries'!$A$1:$W$352,12,FALSE)/100))</f>
        <v>2.6666699999999998E-2</v>
      </c>
      <c r="S312" s="35">
        <f>IF(VLOOKUP(D312,'Falls with Major Injuries'!$A$1:$W$352,14,FALSE) = "*","*",IF(VLOOKUP(D312,'Falls with Major Injuries'!$A$1:$W$352,14,FALSE) = "---","---", VLOOKUP(D312,'Falls with Major Injuries'!$A$1:$W$352,14,FALSE)/100))</f>
        <v>4.2857100000000002E-2</v>
      </c>
      <c r="T312" s="35">
        <f>IF(VLOOKUP(D312,'Falls with Major Injuries'!$A$1:$W$352,16,FALSE) = "*","*",IF(VLOOKUP(D312,'Falls with Major Injuries'!$A$1:$W$352,16,FALSE) = "---","---", VLOOKUP(D312,'Falls with Major Injuries'!$A$1:$W$352,16,FALSE)/100))</f>
        <v>1.4705900000000001E-2</v>
      </c>
      <c r="U312" s="35">
        <f t="shared" si="157"/>
        <v>3.4215324999999998E-2</v>
      </c>
      <c r="V312" s="49" t="str">
        <f t="shared" si="163"/>
        <v>N</v>
      </c>
      <c r="W312" s="35">
        <f>IF(VLOOKUP(D312,'Antipsychotic Meds'!$A$1:$W$352,10,FALSE) = "*","*",IF(VLOOKUP(D312,'Antipsychotic Meds'!$A$1:$W$352,10,FALSE) = "---","---", VLOOKUP(D312,'Antipsychotic Meds'!$A$1:$W$352,10,FALSE)/100))</f>
        <v>9.6774199999999991E-2</v>
      </c>
      <c r="X312" s="35">
        <f>IF(VLOOKUP(D312,'Antipsychotic Meds'!$A$1:$W$352,12,FALSE) = "*","*",IF(VLOOKUP(D312,'Antipsychotic Meds'!$A$1:$W$352,12,FALSE) = "---","---", VLOOKUP(D312,'Antipsychotic Meds'!$A$1:$W$352,12,FALSE)/100))</f>
        <v>0.11864409999999999</v>
      </c>
      <c r="Y312" s="35">
        <f>IF(VLOOKUP(D312,'Antipsychotic Meds'!$A$1:$W$352,14,FALSE) = "*","*",IF(VLOOKUP(D312,'Antipsychotic Meds'!$A$1:$W$352,14,FALSE) = "---","---", VLOOKUP(D312,'Antipsychotic Meds'!$A$1:$W$352,14,FALSE)/100))</f>
        <v>0.1090909</v>
      </c>
      <c r="Z312" s="35">
        <f>IF(VLOOKUP(D312,'Antipsychotic Meds'!$A$1:$W$352,16,FALSE) = "*","*",IF(VLOOKUP(D312,'Antipsychotic Meds'!$A$1:$W$352,16,FALSE) = "---","---", VLOOKUP(D312,'Antipsychotic Meds'!$A$1:$W$352,16,FALSE)/100))</f>
        <v>0.1153846</v>
      </c>
      <c r="AA312" s="35">
        <f t="shared" si="158"/>
        <v>0.10997345</v>
      </c>
      <c r="AB312" s="49" t="str">
        <f t="shared" si="164"/>
        <v>N</v>
      </c>
      <c r="AC312" s="35">
        <f>IF(VLOOKUP(D312,'Pressure Ulcers'!$A$1:$W$352,10,FALSE) = "*","*",IF(VLOOKUP(D312,'Pressure Ulcers'!$A$1:$W$352,10,FALSE) = "---","---", VLOOKUP(D312,'Pressure Ulcers'!$A$1:$W$352,10,FALSE)/100))</f>
        <v>0.17647060000000001</v>
      </c>
      <c r="AD312" s="35">
        <f>IF(VLOOKUP(D312,'Pressure Ulcers'!$A$1:$W$352,12,FALSE) = "*","*",IF(VLOOKUP(D312,'Pressure Ulcers'!$A$1:$W$352,12,FALSE) = "---","---", VLOOKUP(D312,'Pressure Ulcers'!$A$1:$W$352,12,FALSE)/100))</f>
        <v>0.15151519999999999</v>
      </c>
      <c r="AE312" s="35">
        <f>IF(VLOOKUP(D312,'Pressure Ulcers'!$A$1:$W$352,14,FALSE) = "*","*",IF(VLOOKUP(D312,'Pressure Ulcers'!$A$1:$W$352,14,FALSE) = "---","---", VLOOKUP(D312,'Pressure Ulcers'!$A$1:$W$352,14,FALSE)/100))</f>
        <v>5.7142900000000003E-2</v>
      </c>
      <c r="AF312" s="35">
        <f>IF(VLOOKUP(D312,'Pressure Ulcers'!$A$1:$W$352,16,FALSE) = "*","*",IF(VLOOKUP(D312,'Pressure Ulcers'!$A$1:$W$352,16,FALSE) = "---","---", VLOOKUP(D312,'Pressure Ulcers'!$A$1:$W$352,16,FALSE)/100))</f>
        <v>0.1111111</v>
      </c>
      <c r="AG312" s="35">
        <f t="shared" si="159"/>
        <v>0.12405995</v>
      </c>
      <c r="AH312" s="49" t="str">
        <f t="shared" si="165"/>
        <v>N</v>
      </c>
      <c r="AI312" s="35">
        <f>IF(VLOOKUP(D312,Influenza!$A$1:$W$352,10,FALSE) = "*","*",IF(VLOOKUP(D312,Influenza!$A$1:$W$352,10,FALSE) = "---","---", VLOOKUP(D312,Influenza!$A$1:$W$352,10,FALSE)/100))</f>
        <v>0.98529411999999994</v>
      </c>
      <c r="AJ312" s="35">
        <f>IF(VLOOKUP(D312,Influenza!$A$1:$W$352,12,FALSE) = "*","*",IF(VLOOKUP(D312,Influenza!$A$1:$W$352,12,FALSE) = "---","---", VLOOKUP(D312,Influenza!$A$1:$W$352,12,FALSE)/100))</f>
        <v>0.98529411999999994</v>
      </c>
      <c r="AK312" s="35">
        <f>IF(VLOOKUP(D312,Influenza!$A$1:$W$352,14,FALSE) = "*","*",IF(VLOOKUP(D312,Influenza!$A$1:$W$352,14,FALSE) = "---","---", VLOOKUP(D312,Influenza!$A$1:$W$352,14,FALSE)/100))</f>
        <v>1</v>
      </c>
      <c r="AL312" s="35">
        <f>IF(VLOOKUP(D312,Influenza!$A$1:$W$352,16,FALSE) = "*","*",IF(VLOOKUP(D312,Influenza!$A$1:$W$352,16,FALSE) = "---","---", VLOOKUP(D312,Influenza!$A$1:$W$352,16,FALSE)/100))</f>
        <v>1</v>
      </c>
      <c r="AM312" s="35">
        <f t="shared" si="160"/>
        <v>0.99264705999999991</v>
      </c>
      <c r="AN312" s="49" t="str">
        <f t="shared" si="161"/>
        <v>Y</v>
      </c>
      <c r="AO312" s="35">
        <f>IF(VLOOKUP(D312,'hospitalizations per 1000'!$A$1:$Q$352,10,FALSE) = "*","*",IF(VLOOKUP(D312,'hospitalizations per 1000'!$A$1:$Q$352,10,FALSE) = "---","---", VLOOKUP(D312,'hospitalizations per 1000'!$A$1:$Q$352,10,FALSE)/100))</f>
        <v>2.0258120000000001E-2</v>
      </c>
      <c r="AP312" s="43" t="str">
        <f t="shared" si="166"/>
        <v>N</v>
      </c>
      <c r="AQ312" s="50" t="s">
        <v>1570</v>
      </c>
      <c r="AR312" s="50">
        <v>0.85</v>
      </c>
      <c r="AS312" s="49" t="str">
        <f t="shared" si="169"/>
        <v>Y</v>
      </c>
      <c r="AT312" s="97">
        <f t="shared" si="168"/>
        <v>3</v>
      </c>
    </row>
    <row r="313" spans="1:46" x14ac:dyDescent="0.3">
      <c r="A313" s="19">
        <f t="shared" ref="A313:A329" si="170">ROW()-5</f>
        <v>308</v>
      </c>
      <c r="B313" s="52" t="s">
        <v>563</v>
      </c>
      <c r="C313" s="51"/>
      <c r="D313" s="56">
        <v>315503</v>
      </c>
      <c r="E313" s="59" t="s">
        <v>213</v>
      </c>
      <c r="F313" s="54" t="s">
        <v>1557</v>
      </c>
      <c r="G313" s="54" t="e">
        <f>IF(COUNTIF(#REF!,"SFF Candidate")&gt;=1,"Y",
IF(COUNTIF(#REF!,"SFF")&gt;=1,"Y","N"))</f>
        <v>#REF!</v>
      </c>
      <c r="H313" s="48" t="e">
        <f>IF(OR(#REF!=1,#REF!= 1,#REF!=
1,#REF!= 1,#REF!=
1,#REF!= 1,#REF!=
1,#REF!= 1,#REF!=
1,#REF!= 1,#REF!=
1,#REF!= 1),"Y","N")</f>
        <v>#REF!</v>
      </c>
      <c r="I313" s="48" t="s">
        <v>662</v>
      </c>
      <c r="J313" s="54" t="s">
        <v>1571</v>
      </c>
      <c r="K313" s="35">
        <f>IF(VLOOKUP(D313,'Physically Restrained'!$A$1:$W$352,10,FALSE) = "*","*",IF(VLOOKUP(D313,'Physically Restrained'!$A$1:$W$352,10,FALSE) = "---","---", VLOOKUP(D313,'Physically Restrained'!$A$1:$W$352,10,FALSE)/100))</f>
        <v>0</v>
      </c>
      <c r="L313" s="35">
        <f>IF(VLOOKUP(D313,'Physically Restrained'!$A$1:$W$352,12,FALSE) = "*","*",IF(VLOOKUP(D313,'Physically Restrained'!$A$1:$W$352,12,FALSE) = "---","---", VLOOKUP(D313,'Physically Restrained'!$A$1:$W$352,12,FALSE)/100))</f>
        <v>0</v>
      </c>
      <c r="M313" s="35">
        <f>IF(VLOOKUP(D313,'Physically Restrained'!$A$1:$W$352,14,FALSE) = "*","*",IF(VLOOKUP(D313,'Physically Restrained'!$A$1:$W$352,14,FALSE) = "---","---", VLOOKUP(D313,'Physically Restrained'!$A$1:$W$352,14,FALSE)/100))</f>
        <v>0</v>
      </c>
      <c r="N313" s="35">
        <f>IF(VLOOKUP(D313,'Physically Restrained'!$A$1:$W$352,16,FALSE) = "*","*",IF(VLOOKUP(D313,'Physically Restrained'!$A$1:$W$352,16,FALSE) = "---","---", VLOOKUP(D313,'Physically Restrained'!$A$1:$W$352,16,FALSE)/100))</f>
        <v>0</v>
      </c>
      <c r="O313" s="35">
        <f t="shared" ref="O313:O329" si="171">IF(COUNTIF(K313:N313,"---")&gt;=1,"---",IF(COUNTIF(K313:N313,"*")=4,"*",AVERAGE(K313:N313)))</f>
        <v>0</v>
      </c>
      <c r="P313" s="49" t="str">
        <f t="shared" si="162"/>
        <v>Y</v>
      </c>
      <c r="Q313" s="35">
        <f>IF(VLOOKUP(D313,'Falls with Major Injuries'!$A$1:$W$352,10,FALSE) = "*","*",IF(VLOOKUP(D313,'Falls with Major Injuries'!$A$1:$W$352,10,FALSE) = "---","---", VLOOKUP(D313,'Falls with Major Injuries'!$A$1:$W$352,10,FALSE)/100))</f>
        <v>5.9405900000000005E-2</v>
      </c>
      <c r="R313" s="35">
        <f>IF(VLOOKUP(D313,'Falls with Major Injuries'!$A$1:$W$352,12,FALSE) = "*","*",IF(VLOOKUP(D313,'Falls with Major Injuries'!$A$1:$W$352,12,FALSE) = "---","---", VLOOKUP(D313,'Falls with Major Injuries'!$A$1:$W$352,12,FALSE)/100))</f>
        <v>6.9306900000000005E-2</v>
      </c>
      <c r="S313" s="35">
        <f>IF(VLOOKUP(D313,'Falls with Major Injuries'!$A$1:$W$352,14,FALSE) = "*","*",IF(VLOOKUP(D313,'Falls with Major Injuries'!$A$1:$W$352,14,FALSE) = "---","---", VLOOKUP(D313,'Falls with Major Injuries'!$A$1:$W$352,14,FALSE)/100))</f>
        <v>4.8543700000000002E-2</v>
      </c>
      <c r="T313" s="35">
        <f>IF(VLOOKUP(D313,'Falls with Major Injuries'!$A$1:$W$352,16,FALSE) = "*","*",IF(VLOOKUP(D313,'Falls with Major Injuries'!$A$1:$W$352,16,FALSE) = "---","---", VLOOKUP(D313,'Falls with Major Injuries'!$A$1:$W$352,16,FALSE)/100))</f>
        <v>3.7037E-2</v>
      </c>
      <c r="U313" s="35">
        <f t="shared" ref="U313:U329" si="172">IF(COUNTIF(Q313:T313,"---")&gt;=1,"---",IF(COUNTIF(Q313:T313,"*")=4,"*",AVERAGE(Q313:T313)))</f>
        <v>5.3573375000000006E-2</v>
      </c>
      <c r="V313" s="49" t="str">
        <f t="shared" si="163"/>
        <v>N</v>
      </c>
      <c r="W313" s="35">
        <f>IF(VLOOKUP(D313,'Antipsychotic Meds'!$A$1:$W$352,10,FALSE) = "*","*",IF(VLOOKUP(D313,'Antipsychotic Meds'!$A$1:$W$352,10,FALSE) = "---","---", VLOOKUP(D313,'Antipsychotic Meds'!$A$1:$W$352,10,FALSE)/100))</f>
        <v>8.0459799999999998E-2</v>
      </c>
      <c r="X313" s="35">
        <f>IF(VLOOKUP(D313,'Antipsychotic Meds'!$A$1:$W$352,12,FALSE) = "*","*",IF(VLOOKUP(D313,'Antipsychotic Meds'!$A$1:$W$352,12,FALSE) = "---","---", VLOOKUP(D313,'Antipsychotic Meds'!$A$1:$W$352,12,FALSE)/100))</f>
        <v>6.9767400000000007E-2</v>
      </c>
      <c r="Y313" s="35">
        <f>IF(VLOOKUP(D313,'Antipsychotic Meds'!$A$1:$W$352,14,FALSE) = "*","*",IF(VLOOKUP(D313,'Antipsychotic Meds'!$A$1:$W$352,14,FALSE) = "---","---", VLOOKUP(D313,'Antipsychotic Meds'!$A$1:$W$352,14,FALSE)/100))</f>
        <v>4.5976999999999997E-2</v>
      </c>
      <c r="Z313" s="35">
        <f>IF(VLOOKUP(D313,'Antipsychotic Meds'!$A$1:$W$352,16,FALSE) = "*","*",IF(VLOOKUP(D313,'Antipsychotic Meds'!$A$1:$W$352,16,FALSE) = "---","---", VLOOKUP(D313,'Antipsychotic Meds'!$A$1:$W$352,16,FALSE)/100))</f>
        <v>5.4347800000000002E-2</v>
      </c>
      <c r="AA313" s="35">
        <f t="shared" ref="AA313:AA329" si="173">IF(COUNTIF(W313:Z313,"---")&gt;=1,"---",IF(COUNTIF(W313:Z313,"*")=4,"*",AVERAGE(W313:Z313)))</f>
        <v>6.2637999999999999E-2</v>
      </c>
      <c r="AB313" s="49" t="str">
        <f t="shared" si="164"/>
        <v>Y</v>
      </c>
      <c r="AC313" s="35">
        <f>IF(VLOOKUP(D313,'Pressure Ulcers'!$A$1:$W$352,10,FALSE) = "*","*",IF(VLOOKUP(D313,'Pressure Ulcers'!$A$1:$W$352,10,FALSE) = "---","---", VLOOKUP(D313,'Pressure Ulcers'!$A$1:$W$352,10,FALSE)/100))</f>
        <v>4.9180299999999996E-2</v>
      </c>
      <c r="AD313" s="35">
        <f>IF(VLOOKUP(D313,'Pressure Ulcers'!$A$1:$W$352,12,FALSE) = "*","*",IF(VLOOKUP(D313,'Pressure Ulcers'!$A$1:$W$352,12,FALSE) = "---","---", VLOOKUP(D313,'Pressure Ulcers'!$A$1:$W$352,12,FALSE)/100))</f>
        <v>8.8235300000000003E-2</v>
      </c>
      <c r="AE313" s="35">
        <f>IF(VLOOKUP(D313,'Pressure Ulcers'!$A$1:$W$352,14,FALSE) = "*","*",IF(VLOOKUP(D313,'Pressure Ulcers'!$A$1:$W$352,14,FALSE) = "---","---", VLOOKUP(D313,'Pressure Ulcers'!$A$1:$W$352,14,FALSE)/100))</f>
        <v>5.0847499999999997E-2</v>
      </c>
      <c r="AF313" s="35">
        <f>IF(VLOOKUP(D313,'Pressure Ulcers'!$A$1:$W$352,16,FALSE) = "*","*",IF(VLOOKUP(D313,'Pressure Ulcers'!$A$1:$W$352,16,FALSE) = "---","---", VLOOKUP(D313,'Pressure Ulcers'!$A$1:$W$352,16,FALSE)/100))</f>
        <v>6.6666699999999995E-2</v>
      </c>
      <c r="AG313" s="35">
        <f t="shared" ref="AG313:AG329" si="174">IF(COUNTIF(AC313:AF313,"---")&gt;=1,"---",IF(COUNTIF(AC313:AF313,"*")=4,"*",AVERAGE(AC313:AF313)))</f>
        <v>6.3732449999999996E-2</v>
      </c>
      <c r="AH313" s="49" t="str">
        <f t="shared" si="165"/>
        <v>Y</v>
      </c>
      <c r="AI313" s="35">
        <f>IF(VLOOKUP(D313,Influenza!$A$1:$W$352,10,FALSE) = "*","*",IF(VLOOKUP(D313,Influenza!$A$1:$W$352,10,FALSE) = "---","---", VLOOKUP(D313,Influenza!$A$1:$W$352,10,FALSE)/100))</f>
        <v>0.9818181800000001</v>
      </c>
      <c r="AJ313" s="35">
        <f>IF(VLOOKUP(D313,Influenza!$A$1:$W$352,12,FALSE) = "*","*",IF(VLOOKUP(D313,Influenza!$A$1:$W$352,12,FALSE) = "---","---", VLOOKUP(D313,Influenza!$A$1:$W$352,12,FALSE)/100))</f>
        <v>0.9818181800000001</v>
      </c>
      <c r="AK313" s="35">
        <f>IF(VLOOKUP(D313,Influenza!$A$1:$W$352,14,FALSE) = "*","*",IF(VLOOKUP(D313,Influenza!$A$1:$W$352,14,FALSE) = "---","---", VLOOKUP(D313,Influenza!$A$1:$W$352,14,FALSE)/100))</f>
        <v>0.97272727000000003</v>
      </c>
      <c r="AL313" s="35">
        <f>IF(VLOOKUP(D313,Influenza!$A$1:$W$352,16,FALSE) = "*","*",IF(VLOOKUP(D313,Influenza!$A$1:$W$352,16,FALSE) = "---","---", VLOOKUP(D313,Influenza!$A$1:$W$352,16,FALSE)/100))</f>
        <v>0.97272727000000003</v>
      </c>
      <c r="AM313" s="35">
        <f t="shared" ref="AM313:AM329" si="175">IF(COUNTIF(AI313:AL313,"---")&gt;=1,"---",IF(COUNTIF(AI313:AL313,"*")=4,"*",AVERAGE(AI313:AL313)))</f>
        <v>0.97727272500000006</v>
      </c>
      <c r="AN313" s="49" t="str">
        <f t="shared" si="161"/>
        <v>Y</v>
      </c>
      <c r="AO313" s="35">
        <f>IF(VLOOKUP(D313,'hospitalizations per 1000'!$A$1:$Q$352,10,FALSE) = "*","*",IF(VLOOKUP(D313,'hospitalizations per 1000'!$A$1:$Q$352,10,FALSE) = "---","---", VLOOKUP(D313,'hospitalizations per 1000'!$A$1:$Q$352,10,FALSE)/100))</f>
        <v>1.007078E-2</v>
      </c>
      <c r="AP313" s="43" t="str">
        <f t="shared" si="166"/>
        <v>Y</v>
      </c>
      <c r="AQ313" s="50" t="s">
        <v>1570</v>
      </c>
      <c r="AR313" s="50">
        <v>0.90999999999999992</v>
      </c>
      <c r="AS313" s="49" t="str">
        <f t="shared" si="169"/>
        <v>Y</v>
      </c>
      <c r="AT313" s="97" t="s">
        <v>1680</v>
      </c>
    </row>
    <row r="314" spans="1:46" s="39" customFormat="1" x14ac:dyDescent="0.3">
      <c r="A314" s="19">
        <f t="shared" si="170"/>
        <v>309</v>
      </c>
      <c r="B314" s="52" t="s">
        <v>564</v>
      </c>
      <c r="C314" s="51"/>
      <c r="D314" s="56">
        <v>315009</v>
      </c>
      <c r="E314" s="59" t="s">
        <v>214</v>
      </c>
      <c r="F314" s="54" t="s">
        <v>1557</v>
      </c>
      <c r="G314" s="54" t="e">
        <f>IF(COUNTIF(#REF!,"SFF Candidate")&gt;=1,"Y",
IF(COUNTIF(#REF!,"SFF")&gt;=1,"Y","N"))</f>
        <v>#REF!</v>
      </c>
      <c r="H314" s="48" t="e">
        <f>IF(OR(#REF!=1,#REF!= 1,#REF!=
1,#REF!= 1,#REF!=
1,#REF!= 1,#REF!=
1,#REF!= 1,#REF!=
1,#REF!= 1,#REF!=
1,#REF!= 1),"Y","N")</f>
        <v>#REF!</v>
      </c>
      <c r="I314" s="48" t="s">
        <v>662</v>
      </c>
      <c r="J314" s="54" t="s">
        <v>1570</v>
      </c>
      <c r="K314" s="35">
        <f>IF(VLOOKUP(D314,'Physically Restrained'!$A$1:$W$352,10,FALSE) = "*","*",IF(VLOOKUP(D314,'Physically Restrained'!$A$1:$W$352,10,FALSE) = "---","---", VLOOKUP(D314,'Physically Restrained'!$A$1:$W$352,10,FALSE)/100))</f>
        <v>0</v>
      </c>
      <c r="L314" s="35">
        <f>IF(VLOOKUP(D314,'Physically Restrained'!$A$1:$W$352,12,FALSE) = "*","*",IF(VLOOKUP(D314,'Physically Restrained'!$A$1:$W$352,12,FALSE) = "---","---", VLOOKUP(D314,'Physically Restrained'!$A$1:$W$352,12,FALSE)/100))</f>
        <v>0</v>
      </c>
      <c r="M314" s="35">
        <f>IF(VLOOKUP(D314,'Physically Restrained'!$A$1:$W$352,14,FALSE) = "*","*",IF(VLOOKUP(D314,'Physically Restrained'!$A$1:$W$352,14,FALSE) = "---","---", VLOOKUP(D314,'Physically Restrained'!$A$1:$W$352,14,FALSE)/100))</f>
        <v>0</v>
      </c>
      <c r="N314" s="35">
        <f>IF(VLOOKUP(D314,'Physically Restrained'!$A$1:$W$352,16,FALSE) = "*","*",IF(VLOOKUP(D314,'Physically Restrained'!$A$1:$W$352,16,FALSE) = "---","---", VLOOKUP(D314,'Physically Restrained'!$A$1:$W$352,16,FALSE)/100))</f>
        <v>0</v>
      </c>
      <c r="O314" s="35">
        <f t="shared" si="171"/>
        <v>0</v>
      </c>
      <c r="P314" s="49" t="str">
        <f t="shared" si="162"/>
        <v>Y</v>
      </c>
      <c r="Q314" s="35">
        <f>IF(VLOOKUP(D314,'Falls with Major Injuries'!$A$1:$W$352,10,FALSE) = "*","*",IF(VLOOKUP(D314,'Falls with Major Injuries'!$A$1:$W$352,10,FALSE) = "---","---", VLOOKUP(D314,'Falls with Major Injuries'!$A$1:$W$352,10,FALSE)/100))</f>
        <v>2.0202000000000001E-2</v>
      </c>
      <c r="R314" s="35">
        <f>IF(VLOOKUP(D314,'Falls with Major Injuries'!$A$1:$W$352,12,FALSE) = "*","*",IF(VLOOKUP(D314,'Falls with Major Injuries'!$A$1:$W$352,12,FALSE) = "---","---", VLOOKUP(D314,'Falls with Major Injuries'!$A$1:$W$352,12,FALSE)/100))</f>
        <v>2.5640999999999997E-2</v>
      </c>
      <c r="S314" s="35">
        <f>IF(VLOOKUP(D314,'Falls with Major Injuries'!$A$1:$W$352,14,FALSE) = "*","*",IF(VLOOKUP(D314,'Falls with Major Injuries'!$A$1:$W$352,14,FALSE) = "---","---", VLOOKUP(D314,'Falls with Major Injuries'!$A$1:$W$352,14,FALSE)/100))</f>
        <v>1.51515E-2</v>
      </c>
      <c r="T314" s="35">
        <f>IF(VLOOKUP(D314,'Falls with Major Injuries'!$A$1:$W$352,16,FALSE) = "*","*",IF(VLOOKUP(D314,'Falls with Major Injuries'!$A$1:$W$352,16,FALSE) = "---","---", VLOOKUP(D314,'Falls with Major Injuries'!$A$1:$W$352,16,FALSE)/100))</f>
        <v>1.4492799999999998E-2</v>
      </c>
      <c r="U314" s="35">
        <f t="shared" si="172"/>
        <v>1.8871824999999998E-2</v>
      </c>
      <c r="V314" s="49" t="str">
        <f t="shared" si="163"/>
        <v>Y</v>
      </c>
      <c r="W314" s="35">
        <f>IF(VLOOKUP(D314,'Antipsychotic Meds'!$A$1:$W$352,10,FALSE) = "*","*",IF(VLOOKUP(D314,'Antipsychotic Meds'!$A$1:$W$352,10,FALSE) = "---","---", VLOOKUP(D314,'Antipsychotic Meds'!$A$1:$W$352,10,FALSE)/100))</f>
        <v>0.27350429999999998</v>
      </c>
      <c r="X314" s="35">
        <f>IF(VLOOKUP(D314,'Antipsychotic Meds'!$A$1:$W$352,12,FALSE) = "*","*",IF(VLOOKUP(D314,'Antipsychotic Meds'!$A$1:$W$352,12,FALSE) = "---","---", VLOOKUP(D314,'Antipsychotic Meds'!$A$1:$W$352,12,FALSE)/100))</f>
        <v>0.28448279999999998</v>
      </c>
      <c r="Y314" s="35">
        <f>IF(VLOOKUP(D314,'Antipsychotic Meds'!$A$1:$W$352,14,FALSE) = "*","*",IF(VLOOKUP(D314,'Antipsychotic Meds'!$A$1:$W$352,14,FALSE) = "---","---", VLOOKUP(D314,'Antipsychotic Meds'!$A$1:$W$352,14,FALSE)/100))</f>
        <v>0.18867920000000002</v>
      </c>
      <c r="Z314" s="35">
        <f>IF(VLOOKUP(D314,'Antipsychotic Meds'!$A$1:$W$352,16,FALSE) = "*","*",IF(VLOOKUP(D314,'Antipsychotic Meds'!$A$1:$W$352,16,FALSE) = "---","---", VLOOKUP(D314,'Antipsychotic Meds'!$A$1:$W$352,16,FALSE)/100))</f>
        <v>0.26548670000000002</v>
      </c>
      <c r="AA314" s="35">
        <f t="shared" si="173"/>
        <v>0.25303825000000002</v>
      </c>
      <c r="AB314" s="49" t="str">
        <f t="shared" si="164"/>
        <v>N</v>
      </c>
      <c r="AC314" s="35">
        <f>IF(VLOOKUP(D314,'Pressure Ulcers'!$A$1:$W$352,10,FALSE) = "*","*",IF(VLOOKUP(D314,'Pressure Ulcers'!$A$1:$W$352,10,FALSE) = "---","---", VLOOKUP(D314,'Pressure Ulcers'!$A$1:$W$352,10,FALSE)/100))</f>
        <v>0.12658230000000001</v>
      </c>
      <c r="AD314" s="35">
        <f>IF(VLOOKUP(D314,'Pressure Ulcers'!$A$1:$W$352,12,FALSE) = "*","*",IF(VLOOKUP(D314,'Pressure Ulcers'!$A$1:$W$352,12,FALSE) = "---","---", VLOOKUP(D314,'Pressure Ulcers'!$A$1:$W$352,12,FALSE)/100))</f>
        <v>9.7222199999999995E-2</v>
      </c>
      <c r="AE314" s="35">
        <f>IF(VLOOKUP(D314,'Pressure Ulcers'!$A$1:$W$352,14,FALSE) = "*","*",IF(VLOOKUP(D314,'Pressure Ulcers'!$A$1:$W$352,14,FALSE) = "---","---", VLOOKUP(D314,'Pressure Ulcers'!$A$1:$W$352,14,FALSE)/100))</f>
        <v>0.15068490000000001</v>
      </c>
      <c r="AF314" s="35">
        <f>IF(VLOOKUP(D314,'Pressure Ulcers'!$A$1:$W$352,16,FALSE) = "*","*",IF(VLOOKUP(D314,'Pressure Ulcers'!$A$1:$W$352,16,FALSE) = "---","---", VLOOKUP(D314,'Pressure Ulcers'!$A$1:$W$352,16,FALSE)/100))</f>
        <v>0.10958899999999999</v>
      </c>
      <c r="AG314" s="35">
        <f t="shared" si="174"/>
        <v>0.1210196</v>
      </c>
      <c r="AH314" s="49" t="str">
        <f t="shared" si="165"/>
        <v>N</v>
      </c>
      <c r="AI314" s="35">
        <f>IF(VLOOKUP(D314,Influenza!$A$1:$W$352,10,FALSE) = "*","*",IF(VLOOKUP(D314,Influenza!$A$1:$W$352,10,FALSE) = "---","---", VLOOKUP(D314,Influenza!$A$1:$W$352,10,FALSE)/100))</f>
        <v>0.93617020999999989</v>
      </c>
      <c r="AJ314" s="35">
        <f>IF(VLOOKUP(D314,Influenza!$A$1:$W$352,12,FALSE) = "*","*",IF(VLOOKUP(D314,Influenza!$A$1:$W$352,12,FALSE) = "---","---", VLOOKUP(D314,Influenza!$A$1:$W$352,12,FALSE)/100))</f>
        <v>0.93617020999999989</v>
      </c>
      <c r="AK314" s="35">
        <f>IF(VLOOKUP(D314,Influenza!$A$1:$W$352,14,FALSE) = "*","*",IF(VLOOKUP(D314,Influenza!$A$1:$W$352,14,FALSE) = "---","---", VLOOKUP(D314,Influenza!$A$1:$W$352,14,FALSE)/100))</f>
        <v>0.94285713999999998</v>
      </c>
      <c r="AL314" s="35">
        <f>IF(VLOOKUP(D314,Influenza!$A$1:$W$352,16,FALSE) = "*","*",IF(VLOOKUP(D314,Influenza!$A$1:$W$352,16,FALSE) = "---","---", VLOOKUP(D314,Influenza!$A$1:$W$352,16,FALSE)/100))</f>
        <v>0.94285713999999998</v>
      </c>
      <c r="AM314" s="35">
        <f t="shared" si="175"/>
        <v>0.93951367499999994</v>
      </c>
      <c r="AN314" s="49" t="str">
        <f t="shared" si="161"/>
        <v>N</v>
      </c>
      <c r="AO314" s="35">
        <f>IF(VLOOKUP(D314,'hospitalizations per 1000'!$A$1:$Q$352,10,FALSE) = "*","*",IF(VLOOKUP(D314,'hospitalizations per 1000'!$A$1:$Q$352,10,FALSE) = "---","---", VLOOKUP(D314,'hospitalizations per 1000'!$A$1:$Q$352,10,FALSE)/100))</f>
        <v>1.4728680000000001E-2</v>
      </c>
      <c r="AP314" s="43" t="str">
        <f t="shared" si="166"/>
        <v>Y</v>
      </c>
      <c r="AQ314" s="50" t="s">
        <v>1570</v>
      </c>
      <c r="AR314" s="50">
        <v>0.84499999999999997</v>
      </c>
      <c r="AS314" s="49" t="str">
        <f t="shared" si="169"/>
        <v>Y</v>
      </c>
      <c r="AT314" s="97">
        <f>COUNTIF($P314:$AS314,"=Y")</f>
        <v>4</v>
      </c>
    </row>
    <row r="315" spans="1:46" x14ac:dyDescent="0.3">
      <c r="A315" s="19">
        <f t="shared" si="170"/>
        <v>310</v>
      </c>
      <c r="B315" s="52" t="s">
        <v>565</v>
      </c>
      <c r="C315" s="51"/>
      <c r="D315" s="56">
        <v>315218</v>
      </c>
      <c r="E315" s="71">
        <v>873713</v>
      </c>
      <c r="F315" s="54" t="s">
        <v>1557</v>
      </c>
      <c r="G315" s="54" t="e">
        <f>IF(COUNTIF(#REF!,"SFF Candidate")&gt;=1,"Y",
IF(COUNTIF(#REF!,"SFF")&gt;=1,"Y","N"))</f>
        <v>#REF!</v>
      </c>
      <c r="H315" s="48" t="e">
        <f>IF(OR(#REF!=1,#REF!= 1,#REF!=
1,#REF!= 1,#REF!=
1,#REF!= 1,#REF!=
1,#REF!= 1,#REF!=
1,#REF!= 1,#REF!=
1,#REF!= 1),"Y","N")</f>
        <v>#REF!</v>
      </c>
      <c r="I315" s="48" t="s">
        <v>662</v>
      </c>
      <c r="J315" s="54" t="s">
        <v>1570</v>
      </c>
      <c r="K315" s="35">
        <f>IF(VLOOKUP(D315,'Physically Restrained'!$A$1:$W$352,10,FALSE) = "*","*",IF(VLOOKUP(D315,'Physically Restrained'!$A$1:$W$352,10,FALSE) = "---","---", VLOOKUP(D315,'Physically Restrained'!$A$1:$W$352,10,FALSE)/100))</f>
        <v>0</v>
      </c>
      <c r="L315" s="35">
        <f>IF(VLOOKUP(D315,'Physically Restrained'!$A$1:$W$352,12,FALSE) = "*","*",IF(VLOOKUP(D315,'Physically Restrained'!$A$1:$W$352,12,FALSE) = "---","---", VLOOKUP(D315,'Physically Restrained'!$A$1:$W$352,12,FALSE)/100))</f>
        <v>0</v>
      </c>
      <c r="M315" s="35">
        <f>IF(VLOOKUP(D315,'Physically Restrained'!$A$1:$W$352,14,FALSE) = "*","*",IF(VLOOKUP(D315,'Physically Restrained'!$A$1:$W$352,14,FALSE) = "---","---", VLOOKUP(D315,'Physically Restrained'!$A$1:$W$352,14,FALSE)/100))</f>
        <v>0</v>
      </c>
      <c r="N315" s="35">
        <f>IF(VLOOKUP(D315,'Physically Restrained'!$A$1:$W$352,16,FALSE) = "*","*",IF(VLOOKUP(D315,'Physically Restrained'!$A$1:$W$352,16,FALSE) = "---","---", VLOOKUP(D315,'Physically Restrained'!$A$1:$W$352,16,FALSE)/100))</f>
        <v>0</v>
      </c>
      <c r="O315" s="35">
        <f t="shared" si="171"/>
        <v>0</v>
      </c>
      <c r="P315" s="49" t="str">
        <f t="shared" si="162"/>
        <v>Y</v>
      </c>
      <c r="Q315" s="35">
        <f>IF(VLOOKUP(D315,'Falls with Major Injuries'!$A$1:$W$352,10,FALSE) = "*","*",IF(VLOOKUP(D315,'Falls with Major Injuries'!$A$1:$W$352,10,FALSE) = "---","---", VLOOKUP(D315,'Falls with Major Injuries'!$A$1:$W$352,10,FALSE)/100))</f>
        <v>4.5454499999999995E-2</v>
      </c>
      <c r="R315" s="35">
        <f>IF(VLOOKUP(D315,'Falls with Major Injuries'!$A$1:$W$352,12,FALSE) = "*","*",IF(VLOOKUP(D315,'Falls with Major Injuries'!$A$1:$W$352,12,FALSE) = "---","---", VLOOKUP(D315,'Falls with Major Injuries'!$A$1:$W$352,12,FALSE)/100))</f>
        <v>4.8192800000000001E-2</v>
      </c>
      <c r="S315" s="35">
        <f>IF(VLOOKUP(D315,'Falls with Major Injuries'!$A$1:$W$352,14,FALSE) = "*","*",IF(VLOOKUP(D315,'Falls with Major Injuries'!$A$1:$W$352,14,FALSE) = "---","---", VLOOKUP(D315,'Falls with Major Injuries'!$A$1:$W$352,14,FALSE)/100))</f>
        <v>4.7058799999999998E-2</v>
      </c>
      <c r="T315" s="35">
        <f>IF(VLOOKUP(D315,'Falls with Major Injuries'!$A$1:$W$352,16,FALSE) = "*","*",IF(VLOOKUP(D315,'Falls with Major Injuries'!$A$1:$W$352,16,FALSE) = "---","---", VLOOKUP(D315,'Falls with Major Injuries'!$A$1:$W$352,16,FALSE)/100))</f>
        <v>4.5976999999999997E-2</v>
      </c>
      <c r="U315" s="35">
        <f t="shared" si="172"/>
        <v>4.6670774999999998E-2</v>
      </c>
      <c r="V315" s="49" t="str">
        <f t="shared" si="163"/>
        <v>N</v>
      </c>
      <c r="W315" s="35">
        <f>IF(VLOOKUP(D315,'Antipsychotic Meds'!$A$1:$W$352,10,FALSE) = "*","*",IF(VLOOKUP(D315,'Antipsychotic Meds'!$A$1:$W$352,10,FALSE) = "---","---", VLOOKUP(D315,'Antipsychotic Meds'!$A$1:$W$352,10,FALSE)/100))</f>
        <v>0.1111111</v>
      </c>
      <c r="X315" s="35">
        <f>IF(VLOOKUP(D315,'Antipsychotic Meds'!$A$1:$W$352,12,FALSE) = "*","*",IF(VLOOKUP(D315,'Antipsychotic Meds'!$A$1:$W$352,12,FALSE) = "---","---", VLOOKUP(D315,'Antipsychotic Meds'!$A$1:$W$352,12,FALSE)/100))</f>
        <v>0.1052632</v>
      </c>
      <c r="Y315" s="35">
        <f>IF(VLOOKUP(D315,'Antipsychotic Meds'!$A$1:$W$352,14,FALSE) = "*","*",IF(VLOOKUP(D315,'Antipsychotic Meds'!$A$1:$W$352,14,FALSE) = "---","---", VLOOKUP(D315,'Antipsychotic Meds'!$A$1:$W$352,14,FALSE)/100))</f>
        <v>0.10256410000000001</v>
      </c>
      <c r="Z315" s="35">
        <f>IF(VLOOKUP(D315,'Antipsychotic Meds'!$A$1:$W$352,16,FALSE) = "*","*",IF(VLOOKUP(D315,'Antipsychotic Meds'!$A$1:$W$352,16,FALSE) = "---","---", VLOOKUP(D315,'Antipsychotic Meds'!$A$1:$W$352,16,FALSE)/100))</f>
        <v>3.79747E-2</v>
      </c>
      <c r="AA315" s="35">
        <f t="shared" si="173"/>
        <v>8.9228274999999996E-2</v>
      </c>
      <c r="AB315" s="49" t="str">
        <f t="shared" si="164"/>
        <v>Y</v>
      </c>
      <c r="AC315" s="35">
        <f>IF(VLOOKUP(D315,'Pressure Ulcers'!$A$1:$W$352,10,FALSE) = "*","*",IF(VLOOKUP(D315,'Pressure Ulcers'!$A$1:$W$352,10,FALSE) = "---","---", VLOOKUP(D315,'Pressure Ulcers'!$A$1:$W$352,10,FALSE)/100))</f>
        <v>6.1538500000000003E-2</v>
      </c>
      <c r="AD315" s="35">
        <f>IF(VLOOKUP(D315,'Pressure Ulcers'!$A$1:$W$352,12,FALSE) = "*","*",IF(VLOOKUP(D315,'Pressure Ulcers'!$A$1:$W$352,12,FALSE) = "---","---", VLOOKUP(D315,'Pressure Ulcers'!$A$1:$W$352,12,FALSE)/100))</f>
        <v>8.8888899999999993E-2</v>
      </c>
      <c r="AE315" s="35">
        <f>IF(VLOOKUP(D315,'Pressure Ulcers'!$A$1:$W$352,14,FALSE) = "*","*",IF(VLOOKUP(D315,'Pressure Ulcers'!$A$1:$W$352,14,FALSE) = "---","---", VLOOKUP(D315,'Pressure Ulcers'!$A$1:$W$352,14,FALSE)/100))</f>
        <v>7.8431399999999998E-2</v>
      </c>
      <c r="AF315" s="35">
        <f>IF(VLOOKUP(D315,'Pressure Ulcers'!$A$1:$W$352,16,FALSE) = "*","*",IF(VLOOKUP(D315,'Pressure Ulcers'!$A$1:$W$352,16,FALSE) = "---","---", VLOOKUP(D315,'Pressure Ulcers'!$A$1:$W$352,16,FALSE)/100))</f>
        <v>3.77358E-2</v>
      </c>
      <c r="AG315" s="35">
        <f t="shared" si="174"/>
        <v>6.664864999999999E-2</v>
      </c>
      <c r="AH315" s="49" t="str">
        <f t="shared" si="165"/>
        <v>Y</v>
      </c>
      <c r="AI315" s="35">
        <f>IF(VLOOKUP(D315,Influenza!$A$1:$W$352,10,FALSE) = "*","*",IF(VLOOKUP(D315,Influenza!$A$1:$W$352,10,FALSE) = "---","---", VLOOKUP(D315,Influenza!$A$1:$W$352,10,FALSE)/100))</f>
        <v>1</v>
      </c>
      <c r="AJ315" s="35">
        <f>IF(VLOOKUP(D315,Influenza!$A$1:$W$352,12,FALSE) = "*","*",IF(VLOOKUP(D315,Influenza!$A$1:$W$352,12,FALSE) = "---","---", VLOOKUP(D315,Influenza!$A$1:$W$352,12,FALSE)/100))</f>
        <v>1</v>
      </c>
      <c r="AK315" s="35">
        <f>IF(VLOOKUP(D315,Influenza!$A$1:$W$352,14,FALSE) = "*","*",IF(VLOOKUP(D315,Influenza!$A$1:$W$352,14,FALSE) = "---","---", VLOOKUP(D315,Influenza!$A$1:$W$352,14,FALSE)/100))</f>
        <v>0.98876403999999996</v>
      </c>
      <c r="AL315" s="35">
        <f>IF(VLOOKUP(D315,Influenza!$A$1:$W$352,16,FALSE) = "*","*",IF(VLOOKUP(D315,Influenza!$A$1:$W$352,16,FALSE) = "---","---", VLOOKUP(D315,Influenza!$A$1:$W$352,16,FALSE)/100))</f>
        <v>0.98876403999999996</v>
      </c>
      <c r="AM315" s="35">
        <f t="shared" si="175"/>
        <v>0.99438201999999998</v>
      </c>
      <c r="AN315" s="49" t="str">
        <f t="shared" si="161"/>
        <v>Y</v>
      </c>
      <c r="AO315" s="35">
        <f>IF(VLOOKUP(D315,'hospitalizations per 1000'!$A$1:$Q$352,10,FALSE) = "*","*",IF(VLOOKUP(D315,'hospitalizations per 1000'!$A$1:$Q$352,10,FALSE) = "---","---", VLOOKUP(D315,'hospitalizations per 1000'!$A$1:$Q$352,10,FALSE)/100))</f>
        <v>1.7754490000000001E-2</v>
      </c>
      <c r="AP315" s="43" t="str">
        <f t="shared" si="166"/>
        <v>N</v>
      </c>
      <c r="AQ315" s="50" t="s">
        <v>1570</v>
      </c>
      <c r="AR315" s="50">
        <v>0.78499999999999992</v>
      </c>
      <c r="AS315" s="49" t="str">
        <f t="shared" si="169"/>
        <v>Y</v>
      </c>
      <c r="AT315" s="97">
        <f>COUNTIF($P315:$AS315,"=Y")</f>
        <v>5</v>
      </c>
    </row>
    <row r="316" spans="1:46" x14ac:dyDescent="0.3">
      <c r="A316" s="19">
        <f t="shared" si="170"/>
        <v>311</v>
      </c>
      <c r="B316" s="52" t="s">
        <v>566</v>
      </c>
      <c r="C316" s="51"/>
      <c r="D316" s="56">
        <v>315340</v>
      </c>
      <c r="E316" s="59" t="s">
        <v>121</v>
      </c>
      <c r="F316" s="54" t="s">
        <v>1557</v>
      </c>
      <c r="G316" s="54" t="e">
        <f>IF(COUNTIF(#REF!,"SFF Candidate")&gt;=1,"Y",
IF(COUNTIF(#REF!,"SFF")&gt;=1,"Y","N"))</f>
        <v>#REF!</v>
      </c>
      <c r="H316" s="48" t="e">
        <f>IF(OR(#REF!=1,#REF!= 1,#REF!=
1,#REF!= 1,#REF!=
1,#REF!= 1,#REF!=
1,#REF!= 1,#REF!=
1,#REF!= 1,#REF!=
1,#REF!= 1),"Y","N")</f>
        <v>#REF!</v>
      </c>
      <c r="I316" s="48" t="s">
        <v>662</v>
      </c>
      <c r="J316" s="54" t="s">
        <v>1570</v>
      </c>
      <c r="K316" s="35">
        <f>IF(VLOOKUP(D316,'Physically Restrained'!$A$1:$W$352,10,FALSE) = "*","*",IF(VLOOKUP(D316,'Physically Restrained'!$A$1:$W$352,10,FALSE) = "---","---", VLOOKUP(D316,'Physically Restrained'!$A$1:$W$352,10,FALSE)/100))</f>
        <v>0</v>
      </c>
      <c r="L316" s="35">
        <f>IF(VLOOKUP(D316,'Physically Restrained'!$A$1:$W$352,12,FALSE) = "*","*",IF(VLOOKUP(D316,'Physically Restrained'!$A$1:$W$352,12,FALSE) = "---","---", VLOOKUP(D316,'Physically Restrained'!$A$1:$W$352,12,FALSE)/100))</f>
        <v>0</v>
      </c>
      <c r="M316" s="35">
        <f>IF(VLOOKUP(D316,'Physically Restrained'!$A$1:$W$352,14,FALSE) = "*","*",IF(VLOOKUP(D316,'Physically Restrained'!$A$1:$W$352,14,FALSE) = "---","---", VLOOKUP(D316,'Physically Restrained'!$A$1:$W$352,14,FALSE)/100))</f>
        <v>0</v>
      </c>
      <c r="N316" s="35">
        <f>IF(VLOOKUP(D316,'Physically Restrained'!$A$1:$W$352,16,FALSE) = "*","*",IF(VLOOKUP(D316,'Physically Restrained'!$A$1:$W$352,16,FALSE) = "---","---", VLOOKUP(D316,'Physically Restrained'!$A$1:$W$352,16,FALSE)/100))</f>
        <v>0</v>
      </c>
      <c r="O316" s="35">
        <f t="shared" si="171"/>
        <v>0</v>
      </c>
      <c r="P316" s="49" t="str">
        <f t="shared" si="162"/>
        <v>Y</v>
      </c>
      <c r="Q316" s="35">
        <f>IF(VLOOKUP(D316,'Falls with Major Injuries'!$A$1:$W$352,10,FALSE) = "*","*",IF(VLOOKUP(D316,'Falls with Major Injuries'!$A$1:$W$352,10,FALSE) = "---","---", VLOOKUP(D316,'Falls with Major Injuries'!$A$1:$W$352,10,FALSE)/100))</f>
        <v>5.0632900000000002E-2</v>
      </c>
      <c r="R316" s="35">
        <f>IF(VLOOKUP(D316,'Falls with Major Injuries'!$A$1:$W$352,12,FALSE) = "*","*",IF(VLOOKUP(D316,'Falls with Major Injuries'!$A$1:$W$352,12,FALSE) = "---","---", VLOOKUP(D316,'Falls with Major Injuries'!$A$1:$W$352,12,FALSE)/100))</f>
        <v>6.5217400000000009E-2</v>
      </c>
      <c r="S316" s="35">
        <f>IF(VLOOKUP(D316,'Falls with Major Injuries'!$A$1:$W$352,14,FALSE) = "*","*",IF(VLOOKUP(D316,'Falls with Major Injuries'!$A$1:$W$352,14,FALSE) = "---","---", VLOOKUP(D316,'Falls with Major Injuries'!$A$1:$W$352,14,FALSE)/100))</f>
        <v>7.2164900000000004E-2</v>
      </c>
      <c r="T316" s="35">
        <f>IF(VLOOKUP(D316,'Falls with Major Injuries'!$A$1:$W$352,16,FALSE) = "*","*",IF(VLOOKUP(D316,'Falls with Major Injuries'!$A$1:$W$352,16,FALSE) = "---","---", VLOOKUP(D316,'Falls with Major Injuries'!$A$1:$W$352,16,FALSE)/100))</f>
        <v>7.3684200000000005E-2</v>
      </c>
      <c r="U316" s="35">
        <f t="shared" si="172"/>
        <v>6.5424850000000007E-2</v>
      </c>
      <c r="V316" s="49" t="str">
        <f t="shared" si="163"/>
        <v>N</v>
      </c>
      <c r="W316" s="35">
        <f>IF(VLOOKUP(D316,'Antipsychotic Meds'!$A$1:$W$352,10,FALSE) = "*","*",IF(VLOOKUP(D316,'Antipsychotic Meds'!$A$1:$W$352,10,FALSE) = "---","---", VLOOKUP(D316,'Antipsychotic Meds'!$A$1:$W$352,10,FALSE)/100))</f>
        <v>0.10389609999999999</v>
      </c>
      <c r="X316" s="35">
        <f>IF(VLOOKUP(D316,'Antipsychotic Meds'!$A$1:$W$352,12,FALSE) = "*","*",IF(VLOOKUP(D316,'Antipsychotic Meds'!$A$1:$W$352,12,FALSE) = "---","---", VLOOKUP(D316,'Antipsychotic Meds'!$A$1:$W$352,12,FALSE)/100))</f>
        <v>9.8901100000000006E-2</v>
      </c>
      <c r="Y316" s="35">
        <f>IF(VLOOKUP(D316,'Antipsychotic Meds'!$A$1:$W$352,14,FALSE) = "*","*",IF(VLOOKUP(D316,'Antipsychotic Meds'!$A$1:$W$352,14,FALSE) = "---","---", VLOOKUP(D316,'Antipsychotic Meds'!$A$1:$W$352,14,FALSE)/100))</f>
        <v>0.1145833</v>
      </c>
      <c r="Z316" s="35">
        <f>IF(VLOOKUP(D316,'Antipsychotic Meds'!$A$1:$W$352,16,FALSE) = "*","*",IF(VLOOKUP(D316,'Antipsychotic Meds'!$A$1:$W$352,16,FALSE) = "---","---", VLOOKUP(D316,'Antipsychotic Meds'!$A$1:$W$352,16,FALSE)/100))</f>
        <v>0.13978490000000002</v>
      </c>
      <c r="AA316" s="35">
        <f t="shared" si="173"/>
        <v>0.11429135000000001</v>
      </c>
      <c r="AB316" s="49" t="str">
        <f t="shared" si="164"/>
        <v>N</v>
      </c>
      <c r="AC316" s="35">
        <f>IF(VLOOKUP(D316,'Pressure Ulcers'!$A$1:$W$352,10,FALSE) = "*","*",IF(VLOOKUP(D316,'Pressure Ulcers'!$A$1:$W$352,10,FALSE) = "---","---", VLOOKUP(D316,'Pressure Ulcers'!$A$1:$W$352,10,FALSE)/100))</f>
        <v>0</v>
      </c>
      <c r="AD316" s="35">
        <f>IF(VLOOKUP(D316,'Pressure Ulcers'!$A$1:$W$352,12,FALSE) = "*","*",IF(VLOOKUP(D316,'Pressure Ulcers'!$A$1:$W$352,12,FALSE) = "---","---", VLOOKUP(D316,'Pressure Ulcers'!$A$1:$W$352,12,FALSE)/100))</f>
        <v>5.2631600000000001E-2</v>
      </c>
      <c r="AE316" s="35">
        <f>IF(VLOOKUP(D316,'Pressure Ulcers'!$A$1:$W$352,14,FALSE) = "*","*",IF(VLOOKUP(D316,'Pressure Ulcers'!$A$1:$W$352,14,FALSE) = "---","---", VLOOKUP(D316,'Pressure Ulcers'!$A$1:$W$352,14,FALSE)/100))</f>
        <v>6.7796599999999999E-2</v>
      </c>
      <c r="AF316" s="35">
        <f>IF(VLOOKUP(D316,'Pressure Ulcers'!$A$1:$W$352,16,FALSE) = "*","*",IF(VLOOKUP(D316,'Pressure Ulcers'!$A$1:$W$352,16,FALSE) = "---","---", VLOOKUP(D316,'Pressure Ulcers'!$A$1:$W$352,16,FALSE)/100))</f>
        <v>0.02</v>
      </c>
      <c r="AG316" s="35">
        <f t="shared" si="174"/>
        <v>3.5107050000000001E-2</v>
      </c>
      <c r="AH316" s="49" t="str">
        <f t="shared" si="165"/>
        <v>Y</v>
      </c>
      <c r="AI316" s="35">
        <f>IF(VLOOKUP(D316,Influenza!$A$1:$W$352,10,FALSE) = "*","*",IF(VLOOKUP(D316,Influenza!$A$1:$W$352,10,FALSE) = "---","---", VLOOKUP(D316,Influenza!$A$1:$W$352,10,FALSE)/100))</f>
        <v>1</v>
      </c>
      <c r="AJ316" s="35">
        <f>IF(VLOOKUP(D316,Influenza!$A$1:$W$352,12,FALSE) = "*","*",IF(VLOOKUP(D316,Influenza!$A$1:$W$352,12,FALSE) = "---","---", VLOOKUP(D316,Influenza!$A$1:$W$352,12,FALSE)/100))</f>
        <v>1</v>
      </c>
      <c r="AK316" s="35">
        <f>IF(VLOOKUP(D316,Influenza!$A$1:$W$352,14,FALSE) = "*","*",IF(VLOOKUP(D316,Influenza!$A$1:$W$352,14,FALSE) = "---","---", VLOOKUP(D316,Influenza!$A$1:$W$352,14,FALSE)/100))</f>
        <v>1</v>
      </c>
      <c r="AL316" s="35">
        <f>IF(VLOOKUP(D316,Influenza!$A$1:$W$352,16,FALSE) = "*","*",IF(VLOOKUP(D316,Influenza!$A$1:$W$352,16,FALSE) = "---","---", VLOOKUP(D316,Influenza!$A$1:$W$352,16,FALSE)/100))</f>
        <v>1</v>
      </c>
      <c r="AM316" s="35">
        <f t="shared" si="175"/>
        <v>1</v>
      </c>
      <c r="AN316" s="49" t="str">
        <f t="shared" si="161"/>
        <v>Y</v>
      </c>
      <c r="AO316" s="35">
        <f>IF(VLOOKUP(D316,'hospitalizations per 1000'!$A$1:$Q$352,10,FALSE) = "*","*",IF(VLOOKUP(D316,'hospitalizations per 1000'!$A$1:$Q$352,10,FALSE) = "---","---", VLOOKUP(D316,'hospitalizations per 1000'!$A$1:$Q$352,10,FALSE)/100))</f>
        <v>1.113013E-2</v>
      </c>
      <c r="AP316" s="43" t="str">
        <f t="shared" si="166"/>
        <v>Y</v>
      </c>
      <c r="AQ316" s="50" t="s">
        <v>1570</v>
      </c>
      <c r="AR316" s="50" t="s">
        <v>1572</v>
      </c>
      <c r="AS316" s="49" t="s">
        <v>662</v>
      </c>
      <c r="AT316" s="97">
        <f>COUNTIF($P316:$AS316,"=Y")</f>
        <v>4</v>
      </c>
    </row>
    <row r="317" spans="1:46" x14ac:dyDescent="0.3">
      <c r="A317" s="19">
        <f t="shared" si="170"/>
        <v>312</v>
      </c>
      <c r="B317" s="52" t="s">
        <v>567</v>
      </c>
      <c r="C317" s="51"/>
      <c r="D317" s="56">
        <v>315405</v>
      </c>
      <c r="E317" s="59" t="s">
        <v>568</v>
      </c>
      <c r="F317" s="54" t="s">
        <v>1557</v>
      </c>
      <c r="G317" s="54" t="e">
        <f>IF(COUNTIF(#REF!,"SFF Candidate")&gt;=1,"Y",
IF(COUNTIF(#REF!,"SFF")&gt;=1,"Y","N"))</f>
        <v>#REF!</v>
      </c>
      <c r="H317" s="48" t="e">
        <f>IF(OR(#REF!=1,#REF!= 1,#REF!=
1,#REF!= 1,#REF!=
1,#REF!= 1,#REF!=
1,#REF!= 1,#REF!=
1,#REF!= 1,#REF!=
1,#REF!= 1),"Y","N")</f>
        <v>#REF!</v>
      </c>
      <c r="I317" s="48" t="s">
        <v>662</v>
      </c>
      <c r="J317" s="54" t="s">
        <v>1571</v>
      </c>
      <c r="K317" s="35">
        <f>IF(VLOOKUP(D317,'Physically Restrained'!$A$1:$W$352,10,FALSE) = "*","*",IF(VLOOKUP(D317,'Physically Restrained'!$A$1:$W$352,10,FALSE) = "---","---", VLOOKUP(D317,'Physically Restrained'!$A$1:$W$352,10,FALSE)/100))</f>
        <v>0</v>
      </c>
      <c r="L317" s="35">
        <f>IF(VLOOKUP(D317,'Physically Restrained'!$A$1:$W$352,12,FALSE) = "*","*",IF(VLOOKUP(D317,'Physically Restrained'!$A$1:$W$352,12,FALSE) = "---","---", VLOOKUP(D317,'Physically Restrained'!$A$1:$W$352,12,FALSE)/100))</f>
        <v>0</v>
      </c>
      <c r="M317" s="35">
        <f>IF(VLOOKUP(D317,'Physically Restrained'!$A$1:$W$352,14,FALSE) = "*","*",IF(VLOOKUP(D317,'Physically Restrained'!$A$1:$W$352,14,FALSE) = "---","---", VLOOKUP(D317,'Physically Restrained'!$A$1:$W$352,14,FALSE)/100))</f>
        <v>0</v>
      </c>
      <c r="N317" s="35">
        <f>IF(VLOOKUP(D317,'Physically Restrained'!$A$1:$W$352,16,FALSE) = "*","*",IF(VLOOKUP(D317,'Physically Restrained'!$A$1:$W$352,16,FALSE) = "---","---", VLOOKUP(D317,'Physically Restrained'!$A$1:$W$352,16,FALSE)/100))</f>
        <v>0</v>
      </c>
      <c r="O317" s="35">
        <f t="shared" si="171"/>
        <v>0</v>
      </c>
      <c r="P317" s="49" t="str">
        <f t="shared" si="162"/>
        <v>Y</v>
      </c>
      <c r="Q317" s="35">
        <f>IF(VLOOKUP(D317,'Falls with Major Injuries'!$A$1:$W$352,10,FALSE) = "*","*",IF(VLOOKUP(D317,'Falls with Major Injuries'!$A$1:$W$352,10,FALSE) = "---","---", VLOOKUP(D317,'Falls with Major Injuries'!$A$1:$W$352,10,FALSE)/100))</f>
        <v>0</v>
      </c>
      <c r="R317" s="35">
        <f>IF(VLOOKUP(D317,'Falls with Major Injuries'!$A$1:$W$352,12,FALSE) = "*","*",IF(VLOOKUP(D317,'Falls with Major Injuries'!$A$1:$W$352,12,FALSE) = "---","---", VLOOKUP(D317,'Falls with Major Injuries'!$A$1:$W$352,12,FALSE)/100))</f>
        <v>2.4390200000000001E-2</v>
      </c>
      <c r="S317" s="35">
        <f>IF(VLOOKUP(D317,'Falls with Major Injuries'!$A$1:$W$352,14,FALSE) = "*","*",IF(VLOOKUP(D317,'Falls with Major Injuries'!$A$1:$W$352,14,FALSE) = "---","---", VLOOKUP(D317,'Falls with Major Injuries'!$A$1:$W$352,14,FALSE)/100))</f>
        <v>2.7027000000000002E-2</v>
      </c>
      <c r="T317" s="35">
        <f>IF(VLOOKUP(D317,'Falls with Major Injuries'!$A$1:$W$352,16,FALSE) = "*","*",IF(VLOOKUP(D317,'Falls with Major Injuries'!$A$1:$W$352,16,FALSE) = "---","---", VLOOKUP(D317,'Falls with Major Injuries'!$A$1:$W$352,16,FALSE)/100))</f>
        <v>2.7777799999999998E-2</v>
      </c>
      <c r="U317" s="35">
        <f t="shared" si="172"/>
        <v>1.979875E-2</v>
      </c>
      <c r="V317" s="49" t="str">
        <f t="shared" si="163"/>
        <v>Y</v>
      </c>
      <c r="W317" s="35">
        <f>IF(VLOOKUP(D317,'Antipsychotic Meds'!$A$1:$W$352,10,FALSE) = "*","*",IF(VLOOKUP(D317,'Antipsychotic Meds'!$A$1:$W$352,10,FALSE) = "---","---", VLOOKUP(D317,'Antipsychotic Meds'!$A$1:$W$352,10,FALSE)/100))</f>
        <v>0.1162791</v>
      </c>
      <c r="X317" s="35">
        <f>IF(VLOOKUP(D317,'Antipsychotic Meds'!$A$1:$W$352,12,FALSE) = "*","*",IF(VLOOKUP(D317,'Antipsychotic Meds'!$A$1:$W$352,12,FALSE) = "---","---", VLOOKUP(D317,'Antipsychotic Meds'!$A$1:$W$352,12,FALSE)/100))</f>
        <v>9.7560999999999995E-2</v>
      </c>
      <c r="Y317" s="35">
        <f>IF(VLOOKUP(D317,'Antipsychotic Meds'!$A$1:$W$352,14,FALSE) = "*","*",IF(VLOOKUP(D317,'Antipsychotic Meds'!$A$1:$W$352,14,FALSE) = "---","---", VLOOKUP(D317,'Antipsychotic Meds'!$A$1:$W$352,14,FALSE)/100))</f>
        <v>8.1081100000000003E-2</v>
      </c>
      <c r="Z317" s="35">
        <f>IF(VLOOKUP(D317,'Antipsychotic Meds'!$A$1:$W$352,16,FALSE) = "*","*",IF(VLOOKUP(D317,'Antipsychotic Meds'!$A$1:$W$352,16,FALSE) = "---","---", VLOOKUP(D317,'Antipsychotic Meds'!$A$1:$W$352,16,FALSE)/100))</f>
        <v>8.3333299999999999E-2</v>
      </c>
      <c r="AA317" s="35">
        <f t="shared" si="173"/>
        <v>9.4563624999999998E-2</v>
      </c>
      <c r="AB317" s="49" t="str">
        <f t="shared" si="164"/>
        <v>Y</v>
      </c>
      <c r="AC317" s="35">
        <f>IF(VLOOKUP(D317,'Pressure Ulcers'!$A$1:$W$352,10,FALSE) = "*","*",IF(VLOOKUP(D317,'Pressure Ulcers'!$A$1:$W$352,10,FALSE) = "---","---", VLOOKUP(D317,'Pressure Ulcers'!$A$1:$W$352,10,FALSE)/100))</f>
        <v>3.125E-2</v>
      </c>
      <c r="AD317" s="35">
        <f>IF(VLOOKUP(D317,'Pressure Ulcers'!$A$1:$W$352,12,FALSE) = "*","*",IF(VLOOKUP(D317,'Pressure Ulcers'!$A$1:$W$352,12,FALSE) = "---","---", VLOOKUP(D317,'Pressure Ulcers'!$A$1:$W$352,12,FALSE)/100))</f>
        <v>3.3333300000000003E-2</v>
      </c>
      <c r="AE317" s="35">
        <f>IF(VLOOKUP(D317,'Pressure Ulcers'!$A$1:$W$352,14,FALSE) = "*","*",IF(VLOOKUP(D317,'Pressure Ulcers'!$A$1:$W$352,14,FALSE) = "---","---", VLOOKUP(D317,'Pressure Ulcers'!$A$1:$W$352,14,FALSE)/100))</f>
        <v>0</v>
      </c>
      <c r="AF317" s="35">
        <f>IF(VLOOKUP(D317,'Pressure Ulcers'!$A$1:$W$352,16,FALSE) = "*","*",IF(VLOOKUP(D317,'Pressure Ulcers'!$A$1:$W$352,16,FALSE) = "---","---", VLOOKUP(D317,'Pressure Ulcers'!$A$1:$W$352,16,FALSE)/100))</f>
        <v>0</v>
      </c>
      <c r="AG317" s="35">
        <f t="shared" si="174"/>
        <v>1.6145825000000003E-2</v>
      </c>
      <c r="AH317" s="49" t="str">
        <f t="shared" si="165"/>
        <v>Y</v>
      </c>
      <c r="AI317" s="35">
        <f>IF(VLOOKUP(D317,Influenza!$A$1:$W$352,10,FALSE) = "*","*",IF(VLOOKUP(D317,Influenza!$A$1:$W$352,10,FALSE) = "---","---", VLOOKUP(D317,Influenza!$A$1:$W$352,10,FALSE)/100))</f>
        <v>1</v>
      </c>
      <c r="AJ317" s="35">
        <f>IF(VLOOKUP(D317,Influenza!$A$1:$W$352,12,FALSE) = "*","*",IF(VLOOKUP(D317,Influenza!$A$1:$W$352,12,FALSE) = "---","---", VLOOKUP(D317,Influenza!$A$1:$W$352,12,FALSE)/100))</f>
        <v>1</v>
      </c>
      <c r="AK317" s="35">
        <f>IF(VLOOKUP(D317,Influenza!$A$1:$W$352,14,FALSE) = "*","*",IF(VLOOKUP(D317,Influenza!$A$1:$W$352,14,FALSE) = "---","---", VLOOKUP(D317,Influenza!$A$1:$W$352,14,FALSE)/100))</f>
        <v>1</v>
      </c>
      <c r="AL317" s="35">
        <f>IF(VLOOKUP(D317,Influenza!$A$1:$W$352,16,FALSE) = "*","*",IF(VLOOKUP(D317,Influenza!$A$1:$W$352,16,FALSE) = "---","---", VLOOKUP(D317,Influenza!$A$1:$W$352,16,FALSE)/100))</f>
        <v>1</v>
      </c>
      <c r="AM317" s="35">
        <f t="shared" si="175"/>
        <v>1</v>
      </c>
      <c r="AN317" s="49" t="str">
        <f t="shared" si="161"/>
        <v>Y</v>
      </c>
      <c r="AO317" s="35">
        <f>IF(VLOOKUP(D317,'hospitalizations per 1000'!$A$1:$Q$352,10,FALSE) = "*","*",IF(VLOOKUP(D317,'hospitalizations per 1000'!$A$1:$Q$352,10,FALSE) = "---","---", VLOOKUP(D317,'hospitalizations per 1000'!$A$1:$Q$352,10,FALSE)/100))</f>
        <v>6.9269899999999992E-3</v>
      </c>
      <c r="AP317" s="43" t="str">
        <f t="shared" si="166"/>
        <v>Y</v>
      </c>
      <c r="AQ317" s="50" t="s">
        <v>1571</v>
      </c>
      <c r="AR317" s="50" t="s">
        <v>1573</v>
      </c>
      <c r="AS317" s="49" t="s">
        <v>662</v>
      </c>
      <c r="AT317" s="97" t="s">
        <v>1680</v>
      </c>
    </row>
    <row r="318" spans="1:46" ht="28.8" x14ac:dyDescent="0.3">
      <c r="A318" s="19">
        <f t="shared" si="170"/>
        <v>313</v>
      </c>
      <c r="B318" s="52" t="s">
        <v>569</v>
      </c>
      <c r="C318" s="51"/>
      <c r="D318" s="56">
        <v>315454</v>
      </c>
      <c r="E318" s="71">
        <v>845582</v>
      </c>
      <c r="F318" s="54" t="s">
        <v>1557</v>
      </c>
      <c r="G318" s="54" t="e">
        <f>IF(COUNTIF(#REF!,"SFF Candidate")&gt;=1,"Y",
IF(COUNTIF(#REF!,"SFF")&gt;=1,"Y","N"))</f>
        <v>#REF!</v>
      </c>
      <c r="H318" s="48" t="e">
        <f>IF(OR(#REF!=1,#REF!= 1,#REF!=
1,#REF!= 1,#REF!=
1,#REF!= 1,#REF!=
1,#REF!= 1,#REF!=
1,#REF!= 1,#REF!=
1,#REF!= 1),"Y","N")</f>
        <v>#REF!</v>
      </c>
      <c r="I318" s="48" t="s">
        <v>662</v>
      </c>
      <c r="J318" s="54" t="s">
        <v>1571</v>
      </c>
      <c r="K318" s="35">
        <f>IF(VLOOKUP(D318,'Physically Restrained'!$A$1:$W$352,10,FALSE) = "*","*",IF(VLOOKUP(D318,'Physically Restrained'!$A$1:$W$352,10,FALSE) = "---","---", VLOOKUP(D318,'Physically Restrained'!$A$1:$W$352,10,FALSE)/100))</f>
        <v>0</v>
      </c>
      <c r="L318" s="35">
        <f>IF(VLOOKUP(D318,'Physically Restrained'!$A$1:$W$352,12,FALSE) = "*","*",IF(VLOOKUP(D318,'Physically Restrained'!$A$1:$W$352,12,FALSE) = "---","---", VLOOKUP(D318,'Physically Restrained'!$A$1:$W$352,12,FALSE)/100))</f>
        <v>0</v>
      </c>
      <c r="M318" s="35">
        <f>IF(VLOOKUP(D318,'Physically Restrained'!$A$1:$W$352,14,FALSE) = "*","*",IF(VLOOKUP(D318,'Physically Restrained'!$A$1:$W$352,14,FALSE) = "---","---", VLOOKUP(D318,'Physically Restrained'!$A$1:$W$352,14,FALSE)/100))</f>
        <v>0</v>
      </c>
      <c r="N318" s="35">
        <f>IF(VLOOKUP(D318,'Physically Restrained'!$A$1:$W$352,16,FALSE) = "*","*",IF(VLOOKUP(D318,'Physically Restrained'!$A$1:$W$352,16,FALSE) = "---","---", VLOOKUP(D318,'Physically Restrained'!$A$1:$W$352,16,FALSE)/100))</f>
        <v>0</v>
      </c>
      <c r="O318" s="35">
        <f t="shared" si="171"/>
        <v>0</v>
      </c>
      <c r="P318" s="49" t="str">
        <f t="shared" si="162"/>
        <v>Y</v>
      </c>
      <c r="Q318" s="35">
        <f>IF(VLOOKUP(D318,'Falls with Major Injuries'!$A$1:$W$352,10,FALSE) = "*","*",IF(VLOOKUP(D318,'Falls with Major Injuries'!$A$1:$W$352,10,FALSE) = "---","---", VLOOKUP(D318,'Falls with Major Injuries'!$A$1:$W$352,10,FALSE)/100))</f>
        <v>1.9607799999999998E-2</v>
      </c>
      <c r="R318" s="35">
        <f>IF(VLOOKUP(D318,'Falls with Major Injuries'!$A$1:$W$352,12,FALSE) = "*","*",IF(VLOOKUP(D318,'Falls with Major Injuries'!$A$1:$W$352,12,FALSE) = "---","---", VLOOKUP(D318,'Falls with Major Injuries'!$A$1:$W$352,12,FALSE)/100))</f>
        <v>3.6035999999999999E-2</v>
      </c>
      <c r="S318" s="35">
        <f>IF(VLOOKUP(D318,'Falls with Major Injuries'!$A$1:$W$352,14,FALSE) = "*","*",IF(VLOOKUP(D318,'Falls with Major Injuries'!$A$1:$W$352,14,FALSE) = "---","---", VLOOKUP(D318,'Falls with Major Injuries'!$A$1:$W$352,14,FALSE)/100))</f>
        <v>2.4590200000000003E-2</v>
      </c>
      <c r="T318" s="35">
        <f>IF(VLOOKUP(D318,'Falls with Major Injuries'!$A$1:$W$352,16,FALSE) = "*","*",IF(VLOOKUP(D318,'Falls with Major Injuries'!$A$1:$W$352,16,FALSE) = "---","---", VLOOKUP(D318,'Falls with Major Injuries'!$A$1:$W$352,16,FALSE)/100))</f>
        <v>1.6393399999999999E-2</v>
      </c>
      <c r="U318" s="35">
        <f t="shared" si="172"/>
        <v>2.4156850000000001E-2</v>
      </c>
      <c r="V318" s="49" t="str">
        <f t="shared" si="163"/>
        <v>Y</v>
      </c>
      <c r="W318" s="35">
        <f>IF(VLOOKUP(D318,'Antipsychotic Meds'!$A$1:$W$352,10,FALSE) = "*","*",IF(VLOOKUP(D318,'Antipsychotic Meds'!$A$1:$W$352,10,FALSE) = "---","---", VLOOKUP(D318,'Antipsychotic Meds'!$A$1:$W$352,10,FALSE)/100))</f>
        <v>0.15384619999999999</v>
      </c>
      <c r="X318" s="35">
        <f>IF(VLOOKUP(D318,'Antipsychotic Meds'!$A$1:$W$352,12,FALSE) = "*","*",IF(VLOOKUP(D318,'Antipsychotic Meds'!$A$1:$W$352,12,FALSE) = "---","---", VLOOKUP(D318,'Antipsychotic Meds'!$A$1:$W$352,12,FALSE)/100))</f>
        <v>0.10169489999999999</v>
      </c>
      <c r="Y318" s="35">
        <f>IF(VLOOKUP(D318,'Antipsychotic Meds'!$A$1:$W$352,14,FALSE) = "*","*",IF(VLOOKUP(D318,'Antipsychotic Meds'!$A$1:$W$352,14,FALSE) = "---","---", VLOOKUP(D318,'Antipsychotic Meds'!$A$1:$W$352,14,FALSE)/100))</f>
        <v>0.1285714</v>
      </c>
      <c r="Z318" s="35">
        <f>IF(VLOOKUP(D318,'Antipsychotic Meds'!$A$1:$W$352,16,FALSE) = "*","*",IF(VLOOKUP(D318,'Antipsychotic Meds'!$A$1:$W$352,16,FALSE) = "---","---", VLOOKUP(D318,'Antipsychotic Meds'!$A$1:$W$352,16,FALSE)/100))</f>
        <v>7.0422499999999999E-2</v>
      </c>
      <c r="AA318" s="35">
        <f t="shared" si="173"/>
        <v>0.11363374999999999</v>
      </c>
      <c r="AB318" s="49" t="str">
        <f t="shared" si="164"/>
        <v>N</v>
      </c>
      <c r="AC318" s="35">
        <f>IF(VLOOKUP(D318,'Pressure Ulcers'!$A$1:$W$352,10,FALSE) = "*","*",IF(VLOOKUP(D318,'Pressure Ulcers'!$A$1:$W$352,10,FALSE) = "---","---", VLOOKUP(D318,'Pressure Ulcers'!$A$1:$W$352,10,FALSE)/100))</f>
        <v>7.6923099999999994E-2</v>
      </c>
      <c r="AD318" s="35">
        <f>IF(VLOOKUP(D318,'Pressure Ulcers'!$A$1:$W$352,12,FALSE) = "*","*",IF(VLOOKUP(D318,'Pressure Ulcers'!$A$1:$W$352,12,FALSE) = "---","---", VLOOKUP(D318,'Pressure Ulcers'!$A$1:$W$352,12,FALSE)/100))</f>
        <v>6.25E-2</v>
      </c>
      <c r="AE318" s="35">
        <f>IF(VLOOKUP(D318,'Pressure Ulcers'!$A$1:$W$352,14,FALSE) = "*","*",IF(VLOOKUP(D318,'Pressure Ulcers'!$A$1:$W$352,14,FALSE) = "---","---", VLOOKUP(D318,'Pressure Ulcers'!$A$1:$W$352,14,FALSE)/100))</f>
        <v>0.12903230000000002</v>
      </c>
      <c r="AF318" s="35">
        <f>IF(VLOOKUP(D318,'Pressure Ulcers'!$A$1:$W$352,16,FALSE) = "*","*",IF(VLOOKUP(D318,'Pressure Ulcers'!$A$1:$W$352,16,FALSE) = "---","---", VLOOKUP(D318,'Pressure Ulcers'!$A$1:$W$352,16,FALSE)/100))</f>
        <v>7.6923099999999994E-2</v>
      </c>
      <c r="AG318" s="35">
        <f t="shared" si="174"/>
        <v>8.6344625000000008E-2</v>
      </c>
      <c r="AH318" s="49" t="str">
        <f t="shared" si="165"/>
        <v>N</v>
      </c>
      <c r="AI318" s="35">
        <f>IF(VLOOKUP(D318,Influenza!$A$1:$W$352,10,FALSE) = "*","*",IF(VLOOKUP(D318,Influenza!$A$1:$W$352,10,FALSE) = "---","---", VLOOKUP(D318,Influenza!$A$1:$W$352,10,FALSE)/100))</f>
        <v>0.98058252000000001</v>
      </c>
      <c r="AJ318" s="35">
        <f>IF(VLOOKUP(D318,Influenza!$A$1:$W$352,12,FALSE) = "*","*",IF(VLOOKUP(D318,Influenza!$A$1:$W$352,12,FALSE) = "---","---", VLOOKUP(D318,Influenza!$A$1:$W$352,12,FALSE)/100))</f>
        <v>0.98058252000000001</v>
      </c>
      <c r="AK318" s="35">
        <f>IF(VLOOKUP(D318,Influenza!$A$1:$W$352,14,FALSE) = "*","*",IF(VLOOKUP(D318,Influenza!$A$1:$W$352,14,FALSE) = "---","---", VLOOKUP(D318,Influenza!$A$1:$W$352,14,FALSE)/100))</f>
        <v>0.96875</v>
      </c>
      <c r="AL318" s="35">
        <f>IF(VLOOKUP(D318,Influenza!$A$1:$W$352,16,FALSE) = "*","*",IF(VLOOKUP(D318,Influenza!$A$1:$W$352,16,FALSE) = "---","---", VLOOKUP(D318,Influenza!$A$1:$W$352,16,FALSE)/100))</f>
        <v>0.96875</v>
      </c>
      <c r="AM318" s="35">
        <f t="shared" si="175"/>
        <v>0.97466626000000001</v>
      </c>
      <c r="AN318" s="49" t="str">
        <f t="shared" si="161"/>
        <v>Y</v>
      </c>
      <c r="AO318" s="35">
        <f>IF(VLOOKUP(D318,'hospitalizations per 1000'!$A$1:$Q$352,10,FALSE) = "*","*",IF(VLOOKUP(D318,'hospitalizations per 1000'!$A$1:$Q$352,10,FALSE) = "---","---", VLOOKUP(D318,'hospitalizations per 1000'!$A$1:$Q$352,10,FALSE)/100))</f>
        <v>2.2142759999999997E-2</v>
      </c>
      <c r="AP318" s="43" t="str">
        <f t="shared" si="166"/>
        <v>N</v>
      </c>
      <c r="AQ318" s="50" t="s">
        <v>1570</v>
      </c>
      <c r="AR318" s="50">
        <v>0.82000000000000006</v>
      </c>
      <c r="AS318" s="49" t="str">
        <f t="shared" ref="AS318:AS323" si="176">IF(AR318="NS","NS",IF(AR318&gt;AR$1,"Y","N"))</f>
        <v>Y</v>
      </c>
      <c r="AT318" s="97" t="s">
        <v>1680</v>
      </c>
    </row>
    <row r="319" spans="1:46" s="39" customFormat="1" x14ac:dyDescent="0.3">
      <c r="A319" s="19">
        <f t="shared" si="170"/>
        <v>314</v>
      </c>
      <c r="B319" s="79" t="s">
        <v>570</v>
      </c>
      <c r="C319" s="80"/>
      <c r="D319" s="81">
        <v>315280</v>
      </c>
      <c r="E319" s="82" t="s">
        <v>151</v>
      </c>
      <c r="F319" s="54" t="s">
        <v>1557</v>
      </c>
      <c r="G319" s="54" t="e">
        <f>IF(COUNTIF(#REF!,"SFF Candidate")&gt;=1,"Y",
IF(COUNTIF(#REF!,"SFF")&gt;=1,"Y","N"))</f>
        <v>#REF!</v>
      </c>
      <c r="H319" s="48" t="e">
        <f>IF(OR(#REF!=1,#REF!= 1,#REF!=
1,#REF!= 1,#REF!=
1,#REF!= 1,#REF!=
1,#REF!= 1,#REF!=
1,#REF!= 1,#REF!=
1,#REF!= 1),"Y","N")</f>
        <v>#REF!</v>
      </c>
      <c r="I319" s="73" t="s">
        <v>1557</v>
      </c>
      <c r="J319" s="54" t="s">
        <v>1571</v>
      </c>
      <c r="K319" s="35">
        <f>IF(VLOOKUP(D319,'Physically Restrained'!$A$1:$W$352,10,FALSE) = "*","*",IF(VLOOKUP(D319,'Physically Restrained'!$A$1:$W$352,10,FALSE) = "---","---", VLOOKUP(D319,'Physically Restrained'!$A$1:$W$352,10,FALSE)/100))</f>
        <v>0</v>
      </c>
      <c r="L319" s="35">
        <f>IF(VLOOKUP(D319,'Physically Restrained'!$A$1:$W$352,12,FALSE) = "*","*",IF(VLOOKUP(D319,'Physically Restrained'!$A$1:$W$352,12,FALSE) = "---","---", VLOOKUP(D319,'Physically Restrained'!$A$1:$W$352,12,FALSE)/100))</f>
        <v>7.9364999999999991E-3</v>
      </c>
      <c r="M319" s="35">
        <f>IF(VLOOKUP(D319,'Physically Restrained'!$A$1:$W$352,14,FALSE) = "*","*",IF(VLOOKUP(D319,'Physically Restrained'!$A$1:$W$352,14,FALSE) = "---","---", VLOOKUP(D319,'Physically Restrained'!$A$1:$W$352,14,FALSE)/100))</f>
        <v>9.7087000000000007E-3</v>
      </c>
      <c r="N319" s="35">
        <f>IF(VLOOKUP(D319,'Physically Restrained'!$A$1:$W$352,16,FALSE) = "*","*",IF(VLOOKUP(D319,'Physically Restrained'!$A$1:$W$352,16,FALSE) = "---","---", VLOOKUP(D319,'Physically Restrained'!$A$1:$W$352,16,FALSE)/100))</f>
        <v>0</v>
      </c>
      <c r="O319" s="35">
        <f t="shared" si="171"/>
        <v>4.4112999999999999E-3</v>
      </c>
      <c r="P319" s="49" t="str">
        <f t="shared" si="162"/>
        <v>N</v>
      </c>
      <c r="Q319" s="35">
        <f>IF(VLOOKUP(D319,'Falls with Major Injuries'!$A$1:$W$352,10,FALSE) = "*","*",IF(VLOOKUP(D319,'Falls with Major Injuries'!$A$1:$W$352,10,FALSE) = "---","---", VLOOKUP(D319,'Falls with Major Injuries'!$A$1:$W$352,10,FALSE)/100))</f>
        <v>3.9370099999999998E-2</v>
      </c>
      <c r="R319" s="35">
        <f>IF(VLOOKUP(D319,'Falls with Major Injuries'!$A$1:$W$352,12,FALSE) = "*","*",IF(VLOOKUP(D319,'Falls with Major Injuries'!$A$1:$W$352,12,FALSE) = "---","---", VLOOKUP(D319,'Falls with Major Injuries'!$A$1:$W$352,12,FALSE)/100))</f>
        <v>2.3809499999999997E-2</v>
      </c>
      <c r="S319" s="35">
        <f>IF(VLOOKUP(D319,'Falls with Major Injuries'!$A$1:$W$352,14,FALSE) = "*","*",IF(VLOOKUP(D319,'Falls with Major Injuries'!$A$1:$W$352,14,FALSE) = "---","---", VLOOKUP(D319,'Falls with Major Injuries'!$A$1:$W$352,14,FALSE)/100))</f>
        <v>9.7087000000000007E-3</v>
      </c>
      <c r="T319" s="35">
        <f>IF(VLOOKUP(D319,'Falls with Major Injuries'!$A$1:$W$352,16,FALSE) = "*","*",IF(VLOOKUP(D319,'Falls with Major Injuries'!$A$1:$W$352,16,FALSE) = "---","---", VLOOKUP(D319,'Falls with Major Injuries'!$A$1:$W$352,16,FALSE)/100))</f>
        <v>0.04</v>
      </c>
      <c r="U319" s="35">
        <f t="shared" si="172"/>
        <v>2.8222074999999999E-2</v>
      </c>
      <c r="V319" s="49" t="str">
        <f t="shared" si="163"/>
        <v>N</v>
      </c>
      <c r="W319" s="35">
        <f>IF(VLOOKUP(D319,'Antipsychotic Meds'!$A$1:$W$352,10,FALSE) = "*","*",IF(VLOOKUP(D319,'Antipsychotic Meds'!$A$1:$W$352,10,FALSE) = "---","---", VLOOKUP(D319,'Antipsychotic Meds'!$A$1:$W$352,10,FALSE)/100))</f>
        <v>0.34375</v>
      </c>
      <c r="X319" s="35">
        <f>IF(VLOOKUP(D319,'Antipsychotic Meds'!$A$1:$W$352,12,FALSE) = "*","*",IF(VLOOKUP(D319,'Antipsychotic Meds'!$A$1:$W$352,12,FALSE) = "---","---", VLOOKUP(D319,'Antipsychotic Meds'!$A$1:$W$352,12,FALSE)/100))</f>
        <v>0.3</v>
      </c>
      <c r="Y319" s="35">
        <f>IF(VLOOKUP(D319,'Antipsychotic Meds'!$A$1:$W$352,14,FALSE) = "*","*",IF(VLOOKUP(D319,'Antipsychotic Meds'!$A$1:$W$352,14,FALSE) = "---","---", VLOOKUP(D319,'Antipsychotic Meds'!$A$1:$W$352,14,FALSE)/100))</f>
        <v>0.36111109999999996</v>
      </c>
      <c r="Z319" s="35">
        <f>IF(VLOOKUP(D319,'Antipsychotic Meds'!$A$1:$W$352,16,FALSE) = "*","*",IF(VLOOKUP(D319,'Antipsychotic Meds'!$A$1:$W$352,16,FALSE) = "---","---", VLOOKUP(D319,'Antipsychotic Meds'!$A$1:$W$352,16,FALSE)/100))</f>
        <v>0.3</v>
      </c>
      <c r="AA319" s="35">
        <f t="shared" si="173"/>
        <v>0.32621527500000003</v>
      </c>
      <c r="AB319" s="49" t="str">
        <f t="shared" si="164"/>
        <v>N</v>
      </c>
      <c r="AC319" s="35">
        <f>IF(VLOOKUP(D319,'Pressure Ulcers'!$A$1:$W$352,10,FALSE) = "*","*",IF(VLOOKUP(D319,'Pressure Ulcers'!$A$1:$W$352,10,FALSE) = "---","---", VLOOKUP(D319,'Pressure Ulcers'!$A$1:$W$352,10,FALSE)/100))</f>
        <v>7.8125E-2</v>
      </c>
      <c r="AD319" s="35">
        <f>IF(VLOOKUP(D319,'Pressure Ulcers'!$A$1:$W$352,12,FALSE) = "*","*",IF(VLOOKUP(D319,'Pressure Ulcers'!$A$1:$W$352,12,FALSE) = "---","---", VLOOKUP(D319,'Pressure Ulcers'!$A$1:$W$352,12,FALSE)/100))</f>
        <v>9.0909099999999993E-2</v>
      </c>
      <c r="AE319" s="35">
        <f>IF(VLOOKUP(D319,'Pressure Ulcers'!$A$1:$W$352,14,FALSE) = "*","*",IF(VLOOKUP(D319,'Pressure Ulcers'!$A$1:$W$352,14,FALSE) = "---","---", VLOOKUP(D319,'Pressure Ulcers'!$A$1:$W$352,14,FALSE)/100))</f>
        <v>7.2727299999999995E-2</v>
      </c>
      <c r="AF319" s="35">
        <f>IF(VLOOKUP(D319,'Pressure Ulcers'!$A$1:$W$352,16,FALSE) = "*","*",IF(VLOOKUP(D319,'Pressure Ulcers'!$A$1:$W$352,16,FALSE) = "---","---", VLOOKUP(D319,'Pressure Ulcers'!$A$1:$W$352,16,FALSE)/100))</f>
        <v>6.1224499999999994E-2</v>
      </c>
      <c r="AG319" s="35">
        <f t="shared" si="174"/>
        <v>7.5746474999999994E-2</v>
      </c>
      <c r="AH319" s="49" t="str">
        <f t="shared" si="165"/>
        <v>Y</v>
      </c>
      <c r="AI319" s="35">
        <f>IF(VLOOKUP(D319,Influenza!$A$1:$W$352,10,FALSE) = "*","*",IF(VLOOKUP(D319,Influenza!$A$1:$W$352,10,FALSE) = "---","---", VLOOKUP(D319,Influenza!$A$1:$W$352,10,FALSE)/100))</f>
        <v>1</v>
      </c>
      <c r="AJ319" s="35">
        <f>IF(VLOOKUP(D319,Influenza!$A$1:$W$352,12,FALSE) = "*","*",IF(VLOOKUP(D319,Influenza!$A$1:$W$352,12,FALSE) = "---","---", VLOOKUP(D319,Influenza!$A$1:$W$352,12,FALSE)/100))</f>
        <v>1</v>
      </c>
      <c r="AK319" s="35">
        <f>IF(VLOOKUP(D319,Influenza!$A$1:$W$352,14,FALSE) = "*","*",IF(VLOOKUP(D319,Influenza!$A$1:$W$352,14,FALSE) = "---","---", VLOOKUP(D319,Influenza!$A$1:$W$352,14,FALSE)/100))</f>
        <v>0.92799999999999994</v>
      </c>
      <c r="AL319" s="35">
        <f>IF(VLOOKUP(D319,Influenza!$A$1:$W$352,16,FALSE) = "*","*",IF(VLOOKUP(D319,Influenza!$A$1:$W$352,16,FALSE) = "---","---", VLOOKUP(D319,Influenza!$A$1:$W$352,16,FALSE)/100))</f>
        <v>0.92799999999999994</v>
      </c>
      <c r="AM319" s="35">
        <f t="shared" si="175"/>
        <v>0.96399999999999997</v>
      </c>
      <c r="AN319" s="49" t="str">
        <f t="shared" si="161"/>
        <v>N</v>
      </c>
      <c r="AO319" s="35">
        <f>IF(VLOOKUP(D319,'hospitalizations per 1000'!$A$1:$Q$352,10,FALSE) = "*","*",IF(VLOOKUP(D319,'hospitalizations per 1000'!$A$1:$Q$352,10,FALSE) = "---","---", VLOOKUP(D319,'hospitalizations per 1000'!$A$1:$Q$352,10,FALSE)/100))</f>
        <v>2.1097910000000001E-2</v>
      </c>
      <c r="AP319" s="43" t="str">
        <f t="shared" si="166"/>
        <v>N</v>
      </c>
      <c r="AQ319" s="50" t="s">
        <v>1570</v>
      </c>
      <c r="AR319" s="50">
        <v>0.87</v>
      </c>
      <c r="AS319" s="49" t="str">
        <f t="shared" si="176"/>
        <v>Y</v>
      </c>
      <c r="AT319" s="97" t="s">
        <v>1680</v>
      </c>
    </row>
    <row r="320" spans="1:46" s="39" customFormat="1" x14ac:dyDescent="0.3">
      <c r="A320" s="19">
        <f t="shared" si="170"/>
        <v>315</v>
      </c>
      <c r="B320" s="79" t="s">
        <v>1614</v>
      </c>
      <c r="C320" s="80"/>
      <c r="D320" s="81">
        <v>315280</v>
      </c>
      <c r="E320" s="82" t="s">
        <v>1616</v>
      </c>
      <c r="F320" s="54" t="s">
        <v>1557</v>
      </c>
      <c r="G320" s="54" t="e">
        <f>IF(COUNTIF(#REF!,"SFF Candidate")&gt;=1,"Y",
IF(COUNTIF(#REF!,"SFF")&gt;=1,"Y","N"))</f>
        <v>#REF!</v>
      </c>
      <c r="H320" s="48" t="e">
        <f>IF(OR(#REF!=1,#REF!= 1,#REF!=
1,#REF!= 1,#REF!=
1,#REF!= 1,#REF!=
1,#REF!= 1,#REF!=
1,#REF!= 1,#REF!=
1,#REF!= 1),"Y","N")</f>
        <v>#REF!</v>
      </c>
      <c r="I320" s="73" t="s">
        <v>1557</v>
      </c>
      <c r="J320" s="54" t="s">
        <v>1571</v>
      </c>
      <c r="K320" s="35">
        <f>IF(VLOOKUP(D320,'Physically Restrained'!$A$1:$W$352,10,FALSE) = "*","*",IF(VLOOKUP(D320,'Physically Restrained'!$A$1:$W$352,10,FALSE) = "---","---", VLOOKUP(D320,'Physically Restrained'!$A$1:$W$352,10,FALSE)/100))</f>
        <v>0</v>
      </c>
      <c r="L320" s="35">
        <f>IF(VLOOKUP(D320,'Physically Restrained'!$A$1:$W$352,12,FALSE) = "*","*",IF(VLOOKUP(D320,'Physically Restrained'!$A$1:$W$352,12,FALSE) = "---","---", VLOOKUP(D320,'Physically Restrained'!$A$1:$W$352,12,FALSE)/100))</f>
        <v>7.9364999999999991E-3</v>
      </c>
      <c r="M320" s="35">
        <f>IF(VLOOKUP(D320,'Physically Restrained'!$A$1:$W$352,14,FALSE) = "*","*",IF(VLOOKUP(D320,'Physically Restrained'!$A$1:$W$352,14,FALSE) = "---","---", VLOOKUP(D320,'Physically Restrained'!$A$1:$W$352,14,FALSE)/100))</f>
        <v>9.7087000000000007E-3</v>
      </c>
      <c r="N320" s="35">
        <f>IF(VLOOKUP(D320,'Physically Restrained'!$A$1:$W$352,16,FALSE) = "*","*",IF(VLOOKUP(D320,'Physically Restrained'!$A$1:$W$352,16,FALSE) = "---","---", VLOOKUP(D320,'Physically Restrained'!$A$1:$W$352,16,FALSE)/100))</f>
        <v>0</v>
      </c>
      <c r="O320" s="35">
        <f t="shared" si="171"/>
        <v>4.4112999999999999E-3</v>
      </c>
      <c r="P320" s="49" t="str">
        <f t="shared" si="162"/>
        <v>N</v>
      </c>
      <c r="Q320" s="35">
        <f>IF(VLOOKUP(D320,'Falls with Major Injuries'!$A$1:$W$352,10,FALSE) = "*","*",IF(VLOOKUP(D320,'Falls with Major Injuries'!$A$1:$W$352,10,FALSE) = "---","---", VLOOKUP(D320,'Falls with Major Injuries'!$A$1:$W$352,10,FALSE)/100))</f>
        <v>3.9370099999999998E-2</v>
      </c>
      <c r="R320" s="35">
        <f>IF(VLOOKUP(D320,'Falls with Major Injuries'!$A$1:$W$352,12,FALSE) = "*","*",IF(VLOOKUP(D320,'Falls with Major Injuries'!$A$1:$W$352,12,FALSE) = "---","---", VLOOKUP(D320,'Falls with Major Injuries'!$A$1:$W$352,12,FALSE)/100))</f>
        <v>2.3809499999999997E-2</v>
      </c>
      <c r="S320" s="35">
        <f>IF(VLOOKUP(D320,'Falls with Major Injuries'!$A$1:$W$352,14,FALSE) = "*","*",IF(VLOOKUP(D320,'Falls with Major Injuries'!$A$1:$W$352,14,FALSE) = "---","---", VLOOKUP(D320,'Falls with Major Injuries'!$A$1:$W$352,14,FALSE)/100))</f>
        <v>9.7087000000000007E-3</v>
      </c>
      <c r="T320" s="35">
        <f>IF(VLOOKUP(D320,'Falls with Major Injuries'!$A$1:$W$352,16,FALSE) = "*","*",IF(VLOOKUP(D320,'Falls with Major Injuries'!$A$1:$W$352,16,FALSE) = "---","---", VLOOKUP(D320,'Falls with Major Injuries'!$A$1:$W$352,16,FALSE)/100))</f>
        <v>0.04</v>
      </c>
      <c r="U320" s="35">
        <f t="shared" si="172"/>
        <v>2.8222074999999999E-2</v>
      </c>
      <c r="V320" s="49" t="str">
        <f t="shared" si="163"/>
        <v>N</v>
      </c>
      <c r="W320" s="35">
        <f>IF(VLOOKUP(D320,'Antipsychotic Meds'!$A$1:$W$352,10,FALSE) = "*","*",IF(VLOOKUP(D320,'Antipsychotic Meds'!$A$1:$W$352,10,FALSE) = "---","---", VLOOKUP(D320,'Antipsychotic Meds'!$A$1:$W$352,10,FALSE)/100))</f>
        <v>0.34375</v>
      </c>
      <c r="X320" s="35">
        <f>IF(VLOOKUP(D320,'Antipsychotic Meds'!$A$1:$W$352,12,FALSE) = "*","*",IF(VLOOKUP(D320,'Antipsychotic Meds'!$A$1:$W$352,12,FALSE) = "---","---", VLOOKUP(D320,'Antipsychotic Meds'!$A$1:$W$352,12,FALSE)/100))</f>
        <v>0.3</v>
      </c>
      <c r="Y320" s="35">
        <f>IF(VLOOKUP(D320,'Antipsychotic Meds'!$A$1:$W$352,14,FALSE) = "*","*",IF(VLOOKUP(D320,'Antipsychotic Meds'!$A$1:$W$352,14,FALSE) = "---","---", VLOOKUP(D320,'Antipsychotic Meds'!$A$1:$W$352,14,FALSE)/100))</f>
        <v>0.36111109999999996</v>
      </c>
      <c r="Z320" s="35">
        <f>IF(VLOOKUP(D320,'Antipsychotic Meds'!$A$1:$W$352,16,FALSE) = "*","*",IF(VLOOKUP(D320,'Antipsychotic Meds'!$A$1:$W$352,16,FALSE) = "---","---", VLOOKUP(D320,'Antipsychotic Meds'!$A$1:$W$352,16,FALSE)/100))</f>
        <v>0.3</v>
      </c>
      <c r="AA320" s="35">
        <f t="shared" si="173"/>
        <v>0.32621527500000003</v>
      </c>
      <c r="AB320" s="49" t="str">
        <f t="shared" si="164"/>
        <v>N</v>
      </c>
      <c r="AC320" s="35">
        <f>IF(VLOOKUP(D320,'Pressure Ulcers'!$A$1:$W$352,10,FALSE) = "*","*",IF(VLOOKUP(D320,'Pressure Ulcers'!$A$1:$W$352,10,FALSE) = "---","---", VLOOKUP(D320,'Pressure Ulcers'!$A$1:$W$352,10,FALSE)/100))</f>
        <v>7.8125E-2</v>
      </c>
      <c r="AD320" s="35">
        <f>IF(VLOOKUP(D320,'Pressure Ulcers'!$A$1:$W$352,12,FALSE) = "*","*",IF(VLOOKUP(D320,'Pressure Ulcers'!$A$1:$W$352,12,FALSE) = "---","---", VLOOKUP(D320,'Pressure Ulcers'!$A$1:$W$352,12,FALSE)/100))</f>
        <v>9.0909099999999993E-2</v>
      </c>
      <c r="AE320" s="35">
        <f>IF(VLOOKUP(D320,'Pressure Ulcers'!$A$1:$W$352,14,FALSE) = "*","*",IF(VLOOKUP(D320,'Pressure Ulcers'!$A$1:$W$352,14,FALSE) = "---","---", VLOOKUP(D320,'Pressure Ulcers'!$A$1:$W$352,14,FALSE)/100))</f>
        <v>7.2727299999999995E-2</v>
      </c>
      <c r="AF320" s="35">
        <f>IF(VLOOKUP(D320,'Pressure Ulcers'!$A$1:$W$352,16,FALSE) = "*","*",IF(VLOOKUP(D320,'Pressure Ulcers'!$A$1:$W$352,16,FALSE) = "---","---", VLOOKUP(D320,'Pressure Ulcers'!$A$1:$W$352,16,FALSE)/100))</f>
        <v>6.1224499999999994E-2</v>
      </c>
      <c r="AG320" s="35">
        <f t="shared" si="174"/>
        <v>7.5746474999999994E-2</v>
      </c>
      <c r="AH320" s="49" t="str">
        <f t="shared" si="165"/>
        <v>Y</v>
      </c>
      <c r="AI320" s="35">
        <f>IF(VLOOKUP(D320,Influenza!$A$1:$W$352,10,FALSE) = "*","*",IF(VLOOKUP(D320,Influenza!$A$1:$W$352,10,FALSE) = "---","---", VLOOKUP(D320,Influenza!$A$1:$W$352,10,FALSE)/100))</f>
        <v>1</v>
      </c>
      <c r="AJ320" s="35">
        <f>IF(VLOOKUP(D320,Influenza!$A$1:$W$352,12,FALSE) = "*","*",IF(VLOOKUP(D320,Influenza!$A$1:$W$352,12,FALSE) = "---","---", VLOOKUP(D320,Influenza!$A$1:$W$352,12,FALSE)/100))</f>
        <v>1</v>
      </c>
      <c r="AK320" s="35">
        <f>IF(VLOOKUP(D320,Influenza!$A$1:$W$352,14,FALSE) = "*","*",IF(VLOOKUP(D320,Influenza!$A$1:$W$352,14,FALSE) = "---","---", VLOOKUP(D320,Influenza!$A$1:$W$352,14,FALSE)/100))</f>
        <v>0.92799999999999994</v>
      </c>
      <c r="AL320" s="35">
        <f>IF(VLOOKUP(D320,Influenza!$A$1:$W$352,16,FALSE) = "*","*",IF(VLOOKUP(D320,Influenza!$A$1:$W$352,16,FALSE) = "---","---", VLOOKUP(D320,Influenza!$A$1:$W$352,16,FALSE)/100))</f>
        <v>0.92799999999999994</v>
      </c>
      <c r="AM320" s="35">
        <f t="shared" si="175"/>
        <v>0.96399999999999997</v>
      </c>
      <c r="AN320" s="49" t="str">
        <f t="shared" si="161"/>
        <v>N</v>
      </c>
      <c r="AO320" s="35">
        <f>IF(VLOOKUP(D320,'hospitalizations per 1000'!$A$1:$Q$352,10,FALSE) = "*","*",IF(VLOOKUP(D320,'hospitalizations per 1000'!$A$1:$Q$352,10,FALSE) = "---","---", VLOOKUP(D320,'hospitalizations per 1000'!$A$1:$Q$352,10,FALSE)/100))</f>
        <v>2.1097910000000001E-2</v>
      </c>
      <c r="AP320" s="43" t="str">
        <f t="shared" si="166"/>
        <v>N</v>
      </c>
      <c r="AQ320" s="50" t="s">
        <v>1570</v>
      </c>
      <c r="AR320" s="50">
        <v>0.87</v>
      </c>
      <c r="AS320" s="49" t="str">
        <f t="shared" si="176"/>
        <v>Y</v>
      </c>
      <c r="AT320" s="97" t="s">
        <v>1680</v>
      </c>
    </row>
    <row r="321" spans="1:46" s="39" customFormat="1" x14ac:dyDescent="0.3">
      <c r="A321" s="19">
        <f t="shared" si="170"/>
        <v>316</v>
      </c>
      <c r="B321" s="79" t="s">
        <v>1615</v>
      </c>
      <c r="C321" s="80"/>
      <c r="D321" s="81">
        <v>315280</v>
      </c>
      <c r="E321" s="82" t="s">
        <v>1617</v>
      </c>
      <c r="F321" s="54" t="s">
        <v>1557</v>
      </c>
      <c r="G321" s="54" t="e">
        <f>IF(COUNTIF(#REF!,"SFF Candidate")&gt;=1,"Y",
IF(COUNTIF(#REF!,"SFF")&gt;=1,"Y","N"))</f>
        <v>#REF!</v>
      </c>
      <c r="H321" s="48" t="e">
        <f>IF(OR(#REF!=1,#REF!= 1,#REF!=
1,#REF!= 1,#REF!=
1,#REF!= 1,#REF!=
1,#REF!= 1,#REF!=
1,#REF!= 1,#REF!=
1,#REF!= 1),"Y","N")</f>
        <v>#REF!</v>
      </c>
      <c r="I321" s="73" t="s">
        <v>1557</v>
      </c>
      <c r="J321" s="54" t="s">
        <v>1571</v>
      </c>
      <c r="K321" s="35">
        <f>IF(VLOOKUP(D321,'Physically Restrained'!$A$1:$W$352,10,FALSE) = "*","*",IF(VLOOKUP(D321,'Physically Restrained'!$A$1:$W$352,10,FALSE) = "---","---", VLOOKUP(D321,'Physically Restrained'!$A$1:$W$352,10,FALSE)/100))</f>
        <v>0</v>
      </c>
      <c r="L321" s="35">
        <f>IF(VLOOKUP(D321,'Physically Restrained'!$A$1:$W$352,12,FALSE) = "*","*",IF(VLOOKUP(D321,'Physically Restrained'!$A$1:$W$352,12,FALSE) = "---","---", VLOOKUP(D321,'Physically Restrained'!$A$1:$W$352,12,FALSE)/100))</f>
        <v>7.9364999999999991E-3</v>
      </c>
      <c r="M321" s="35">
        <f>IF(VLOOKUP(D321,'Physically Restrained'!$A$1:$W$352,14,FALSE) = "*","*",IF(VLOOKUP(D321,'Physically Restrained'!$A$1:$W$352,14,FALSE) = "---","---", VLOOKUP(D321,'Physically Restrained'!$A$1:$W$352,14,FALSE)/100))</f>
        <v>9.7087000000000007E-3</v>
      </c>
      <c r="N321" s="35">
        <f>IF(VLOOKUP(D321,'Physically Restrained'!$A$1:$W$352,16,FALSE) = "*","*",IF(VLOOKUP(D321,'Physically Restrained'!$A$1:$W$352,16,FALSE) = "---","---", VLOOKUP(D321,'Physically Restrained'!$A$1:$W$352,16,FALSE)/100))</f>
        <v>0</v>
      </c>
      <c r="O321" s="35">
        <f t="shared" si="171"/>
        <v>4.4112999999999999E-3</v>
      </c>
      <c r="P321" s="49" t="str">
        <f t="shared" si="162"/>
        <v>N</v>
      </c>
      <c r="Q321" s="35">
        <f>IF(VLOOKUP(D321,'Falls with Major Injuries'!$A$1:$W$352,10,FALSE) = "*","*",IF(VLOOKUP(D321,'Falls with Major Injuries'!$A$1:$W$352,10,FALSE) = "---","---", VLOOKUP(D321,'Falls with Major Injuries'!$A$1:$W$352,10,FALSE)/100))</f>
        <v>3.9370099999999998E-2</v>
      </c>
      <c r="R321" s="35">
        <f>IF(VLOOKUP(D321,'Falls with Major Injuries'!$A$1:$W$352,12,FALSE) = "*","*",IF(VLOOKUP(D321,'Falls with Major Injuries'!$A$1:$W$352,12,FALSE) = "---","---", VLOOKUP(D321,'Falls with Major Injuries'!$A$1:$W$352,12,FALSE)/100))</f>
        <v>2.3809499999999997E-2</v>
      </c>
      <c r="S321" s="35">
        <f>IF(VLOOKUP(D321,'Falls with Major Injuries'!$A$1:$W$352,14,FALSE) = "*","*",IF(VLOOKUP(D321,'Falls with Major Injuries'!$A$1:$W$352,14,FALSE) = "---","---", VLOOKUP(D321,'Falls with Major Injuries'!$A$1:$W$352,14,FALSE)/100))</f>
        <v>9.7087000000000007E-3</v>
      </c>
      <c r="T321" s="35">
        <f>IF(VLOOKUP(D321,'Falls with Major Injuries'!$A$1:$W$352,16,FALSE) = "*","*",IF(VLOOKUP(D321,'Falls with Major Injuries'!$A$1:$W$352,16,FALSE) = "---","---", VLOOKUP(D321,'Falls with Major Injuries'!$A$1:$W$352,16,FALSE)/100))</f>
        <v>0.04</v>
      </c>
      <c r="U321" s="35">
        <f t="shared" si="172"/>
        <v>2.8222074999999999E-2</v>
      </c>
      <c r="V321" s="49" t="str">
        <f t="shared" si="163"/>
        <v>N</v>
      </c>
      <c r="W321" s="35">
        <f>IF(VLOOKUP(D321,'Antipsychotic Meds'!$A$1:$W$352,10,FALSE) = "*","*",IF(VLOOKUP(D321,'Antipsychotic Meds'!$A$1:$W$352,10,FALSE) = "---","---", VLOOKUP(D321,'Antipsychotic Meds'!$A$1:$W$352,10,FALSE)/100))</f>
        <v>0.34375</v>
      </c>
      <c r="X321" s="35">
        <f>IF(VLOOKUP(D321,'Antipsychotic Meds'!$A$1:$W$352,12,FALSE) = "*","*",IF(VLOOKUP(D321,'Antipsychotic Meds'!$A$1:$W$352,12,FALSE) = "---","---", VLOOKUP(D321,'Antipsychotic Meds'!$A$1:$W$352,12,FALSE)/100))</f>
        <v>0.3</v>
      </c>
      <c r="Y321" s="35">
        <f>IF(VLOOKUP(D321,'Antipsychotic Meds'!$A$1:$W$352,14,FALSE) = "*","*",IF(VLOOKUP(D321,'Antipsychotic Meds'!$A$1:$W$352,14,FALSE) = "---","---", VLOOKUP(D321,'Antipsychotic Meds'!$A$1:$W$352,14,FALSE)/100))</f>
        <v>0.36111109999999996</v>
      </c>
      <c r="Z321" s="35">
        <f>IF(VLOOKUP(D321,'Antipsychotic Meds'!$A$1:$W$352,16,FALSE) = "*","*",IF(VLOOKUP(D321,'Antipsychotic Meds'!$A$1:$W$352,16,FALSE) = "---","---", VLOOKUP(D321,'Antipsychotic Meds'!$A$1:$W$352,16,FALSE)/100))</f>
        <v>0.3</v>
      </c>
      <c r="AA321" s="35">
        <f t="shared" si="173"/>
        <v>0.32621527500000003</v>
      </c>
      <c r="AB321" s="49" t="str">
        <f t="shared" si="164"/>
        <v>N</v>
      </c>
      <c r="AC321" s="35">
        <f>IF(VLOOKUP(D321,'Pressure Ulcers'!$A$1:$W$352,10,FALSE) = "*","*",IF(VLOOKUP(D321,'Pressure Ulcers'!$A$1:$W$352,10,FALSE) = "---","---", VLOOKUP(D321,'Pressure Ulcers'!$A$1:$W$352,10,FALSE)/100))</f>
        <v>7.8125E-2</v>
      </c>
      <c r="AD321" s="35">
        <f>IF(VLOOKUP(D321,'Pressure Ulcers'!$A$1:$W$352,12,FALSE) = "*","*",IF(VLOOKUP(D321,'Pressure Ulcers'!$A$1:$W$352,12,FALSE) = "---","---", VLOOKUP(D321,'Pressure Ulcers'!$A$1:$W$352,12,FALSE)/100))</f>
        <v>9.0909099999999993E-2</v>
      </c>
      <c r="AE321" s="35">
        <f>IF(VLOOKUP(D321,'Pressure Ulcers'!$A$1:$W$352,14,FALSE) = "*","*",IF(VLOOKUP(D321,'Pressure Ulcers'!$A$1:$W$352,14,FALSE) = "---","---", VLOOKUP(D321,'Pressure Ulcers'!$A$1:$W$352,14,FALSE)/100))</f>
        <v>7.2727299999999995E-2</v>
      </c>
      <c r="AF321" s="35">
        <f>IF(VLOOKUP(D321,'Pressure Ulcers'!$A$1:$W$352,16,FALSE) = "*","*",IF(VLOOKUP(D321,'Pressure Ulcers'!$A$1:$W$352,16,FALSE) = "---","---", VLOOKUP(D321,'Pressure Ulcers'!$A$1:$W$352,16,FALSE)/100))</f>
        <v>6.1224499999999994E-2</v>
      </c>
      <c r="AG321" s="35">
        <f t="shared" si="174"/>
        <v>7.5746474999999994E-2</v>
      </c>
      <c r="AH321" s="49" t="str">
        <f t="shared" si="165"/>
        <v>Y</v>
      </c>
      <c r="AI321" s="35">
        <f>IF(VLOOKUP(D321,Influenza!$A$1:$W$352,10,FALSE) = "*","*",IF(VLOOKUP(D321,Influenza!$A$1:$W$352,10,FALSE) = "---","---", VLOOKUP(D321,Influenza!$A$1:$W$352,10,FALSE)/100))</f>
        <v>1</v>
      </c>
      <c r="AJ321" s="35">
        <f>IF(VLOOKUP(D321,Influenza!$A$1:$W$352,12,FALSE) = "*","*",IF(VLOOKUP(D321,Influenza!$A$1:$W$352,12,FALSE) = "---","---", VLOOKUP(D321,Influenza!$A$1:$W$352,12,FALSE)/100))</f>
        <v>1</v>
      </c>
      <c r="AK321" s="35">
        <f>IF(VLOOKUP(D321,Influenza!$A$1:$W$352,14,FALSE) = "*","*",IF(VLOOKUP(D321,Influenza!$A$1:$W$352,14,FALSE) = "---","---", VLOOKUP(D321,Influenza!$A$1:$W$352,14,FALSE)/100))</f>
        <v>0.92799999999999994</v>
      </c>
      <c r="AL321" s="35">
        <f>IF(VLOOKUP(D321,Influenza!$A$1:$W$352,16,FALSE) = "*","*",IF(VLOOKUP(D321,Influenza!$A$1:$W$352,16,FALSE) = "---","---", VLOOKUP(D321,Influenza!$A$1:$W$352,16,FALSE)/100))</f>
        <v>0.92799999999999994</v>
      </c>
      <c r="AM321" s="35">
        <f t="shared" si="175"/>
        <v>0.96399999999999997</v>
      </c>
      <c r="AN321" s="49" t="str">
        <f t="shared" si="161"/>
        <v>N</v>
      </c>
      <c r="AO321" s="35">
        <f>IF(VLOOKUP(D321,'hospitalizations per 1000'!$A$1:$Q$352,10,FALSE) = "*","*",IF(VLOOKUP(D321,'hospitalizations per 1000'!$A$1:$Q$352,10,FALSE) = "---","---", VLOOKUP(D321,'hospitalizations per 1000'!$A$1:$Q$352,10,FALSE)/100))</f>
        <v>2.1097910000000001E-2</v>
      </c>
      <c r="AP321" s="43" t="str">
        <f t="shared" si="166"/>
        <v>N</v>
      </c>
      <c r="AQ321" s="50" t="s">
        <v>1570</v>
      </c>
      <c r="AR321" s="50">
        <v>0.87</v>
      </c>
      <c r="AS321" s="49" t="str">
        <f t="shared" si="176"/>
        <v>Y</v>
      </c>
      <c r="AT321" s="97" t="s">
        <v>1680</v>
      </c>
    </row>
    <row r="322" spans="1:46" x14ac:dyDescent="0.3">
      <c r="A322" s="19">
        <f t="shared" si="170"/>
        <v>317</v>
      </c>
      <c r="B322" s="52" t="s">
        <v>571</v>
      </c>
      <c r="C322" s="51"/>
      <c r="D322" s="56">
        <v>315236</v>
      </c>
      <c r="E322" s="59" t="s">
        <v>122</v>
      </c>
      <c r="F322" s="54" t="s">
        <v>1557</v>
      </c>
      <c r="G322" s="54" t="e">
        <f>IF(COUNTIF(#REF!,"SFF Candidate")&gt;=1,"Y",
IF(COUNTIF(#REF!,"SFF")&gt;=1,"Y","N"))</f>
        <v>#REF!</v>
      </c>
      <c r="H322" s="48" t="e">
        <f>IF(OR(#REF!=1,#REF!= 1,#REF!=
1,#REF!= 1,#REF!=
1,#REF!= 1,#REF!=
1,#REF!= 1,#REF!=
1,#REF!= 1,#REF!=
1,#REF!= 1),"Y","N")</f>
        <v>#REF!</v>
      </c>
      <c r="I322" s="48" t="s">
        <v>662</v>
      </c>
      <c r="J322" s="54" t="s">
        <v>1571</v>
      </c>
      <c r="K322" s="35">
        <f>IF(VLOOKUP(D322,'Physically Restrained'!$A$1:$W$352,10,FALSE) = "*","*",IF(VLOOKUP(D322,'Physically Restrained'!$A$1:$W$352,10,FALSE) = "---","---", VLOOKUP(D322,'Physically Restrained'!$A$1:$W$352,10,FALSE)/100))</f>
        <v>0</v>
      </c>
      <c r="L322" s="35">
        <f>IF(VLOOKUP(D322,'Physically Restrained'!$A$1:$W$352,12,FALSE) = "*","*",IF(VLOOKUP(D322,'Physically Restrained'!$A$1:$W$352,12,FALSE) = "---","---", VLOOKUP(D322,'Physically Restrained'!$A$1:$W$352,12,FALSE)/100))</f>
        <v>0</v>
      </c>
      <c r="M322" s="35">
        <f>IF(VLOOKUP(D322,'Physically Restrained'!$A$1:$W$352,14,FALSE) = "*","*",IF(VLOOKUP(D322,'Physically Restrained'!$A$1:$W$352,14,FALSE) = "---","---", VLOOKUP(D322,'Physically Restrained'!$A$1:$W$352,14,FALSE)/100))</f>
        <v>0</v>
      </c>
      <c r="N322" s="35">
        <f>IF(VLOOKUP(D322,'Physically Restrained'!$A$1:$W$352,16,FALSE) = "*","*",IF(VLOOKUP(D322,'Physically Restrained'!$A$1:$W$352,16,FALSE) = "---","---", VLOOKUP(D322,'Physically Restrained'!$A$1:$W$352,16,FALSE)/100))</f>
        <v>0</v>
      </c>
      <c r="O322" s="35">
        <f t="shared" si="171"/>
        <v>0</v>
      </c>
      <c r="P322" s="49" t="str">
        <f t="shared" si="162"/>
        <v>Y</v>
      </c>
      <c r="Q322" s="35">
        <f>IF(VLOOKUP(D322,'Falls with Major Injuries'!$A$1:$W$352,10,FALSE) = "*","*",IF(VLOOKUP(D322,'Falls with Major Injuries'!$A$1:$W$352,10,FALSE) = "---","---", VLOOKUP(D322,'Falls with Major Injuries'!$A$1:$W$352,10,FALSE)/100))</f>
        <v>6.3693999999999999E-3</v>
      </c>
      <c r="R322" s="35">
        <f>IF(VLOOKUP(D322,'Falls with Major Injuries'!$A$1:$W$352,12,FALSE) = "*","*",IF(VLOOKUP(D322,'Falls with Major Injuries'!$A$1:$W$352,12,FALSE) = "---","---", VLOOKUP(D322,'Falls with Major Injuries'!$A$1:$W$352,12,FALSE)/100))</f>
        <v>9.3749999999999997E-3</v>
      </c>
      <c r="S322" s="35">
        <f>IF(VLOOKUP(D322,'Falls with Major Injuries'!$A$1:$W$352,14,FALSE) = "*","*",IF(VLOOKUP(D322,'Falls with Major Injuries'!$A$1:$W$352,14,FALSE) = "---","---", VLOOKUP(D322,'Falls with Major Injuries'!$A$1:$W$352,14,FALSE)/100))</f>
        <v>1.28617E-2</v>
      </c>
      <c r="T322" s="35">
        <f>IF(VLOOKUP(D322,'Falls with Major Injuries'!$A$1:$W$352,16,FALSE) = "*","*",IF(VLOOKUP(D322,'Falls with Major Injuries'!$A$1:$W$352,16,FALSE) = "---","---", VLOOKUP(D322,'Falls with Major Injuries'!$A$1:$W$352,16,FALSE)/100))</f>
        <v>1.9108300000000002E-2</v>
      </c>
      <c r="U322" s="35">
        <f t="shared" si="172"/>
        <v>1.1928600000000001E-2</v>
      </c>
      <c r="V322" s="49" t="str">
        <f t="shared" si="163"/>
        <v>Y</v>
      </c>
      <c r="W322" s="35">
        <f>IF(VLOOKUP(D322,'Antipsychotic Meds'!$A$1:$W$352,10,FALSE) = "*","*",IF(VLOOKUP(D322,'Antipsychotic Meds'!$A$1:$W$352,10,FALSE) = "---","---", VLOOKUP(D322,'Antipsychotic Meds'!$A$1:$W$352,10,FALSE)/100))</f>
        <v>0.125</v>
      </c>
      <c r="X322" s="35">
        <f>IF(VLOOKUP(D322,'Antipsychotic Meds'!$A$1:$W$352,12,FALSE) = "*","*",IF(VLOOKUP(D322,'Antipsychotic Meds'!$A$1:$W$352,12,FALSE) = "---","---", VLOOKUP(D322,'Antipsychotic Meds'!$A$1:$W$352,12,FALSE)/100))</f>
        <v>0.1385768</v>
      </c>
      <c r="Y322" s="35">
        <f>IF(VLOOKUP(D322,'Antipsychotic Meds'!$A$1:$W$352,14,FALSE) = "*","*",IF(VLOOKUP(D322,'Antipsychotic Meds'!$A$1:$W$352,14,FALSE) = "---","---", VLOOKUP(D322,'Antipsychotic Meds'!$A$1:$W$352,14,FALSE)/100))</f>
        <v>0.16141729999999999</v>
      </c>
      <c r="Z322" s="35">
        <f>IF(VLOOKUP(D322,'Antipsychotic Meds'!$A$1:$W$352,16,FALSE) = "*","*",IF(VLOOKUP(D322,'Antipsychotic Meds'!$A$1:$W$352,16,FALSE) = "---","---", VLOOKUP(D322,'Antipsychotic Meds'!$A$1:$W$352,16,FALSE)/100))</f>
        <v>0.16399999999999998</v>
      </c>
      <c r="AA322" s="35">
        <f t="shared" si="173"/>
        <v>0.14724852499999999</v>
      </c>
      <c r="AB322" s="49" t="str">
        <f t="shared" si="164"/>
        <v>N</v>
      </c>
      <c r="AC322" s="35">
        <f>IF(VLOOKUP(D322,'Pressure Ulcers'!$A$1:$W$352,10,FALSE) = "*","*",IF(VLOOKUP(D322,'Pressure Ulcers'!$A$1:$W$352,10,FALSE) = "---","---", VLOOKUP(D322,'Pressure Ulcers'!$A$1:$W$352,10,FALSE)/100))</f>
        <v>6.7164200000000007E-2</v>
      </c>
      <c r="AD322" s="35">
        <f>IF(VLOOKUP(D322,'Pressure Ulcers'!$A$1:$W$352,12,FALSE) = "*","*",IF(VLOOKUP(D322,'Pressure Ulcers'!$A$1:$W$352,12,FALSE) = "---","---", VLOOKUP(D322,'Pressure Ulcers'!$A$1:$W$352,12,FALSE)/100))</f>
        <v>4.95868E-2</v>
      </c>
      <c r="AE322" s="35">
        <f>IF(VLOOKUP(D322,'Pressure Ulcers'!$A$1:$W$352,14,FALSE) = "*","*",IF(VLOOKUP(D322,'Pressure Ulcers'!$A$1:$W$352,14,FALSE) = "---","---", VLOOKUP(D322,'Pressure Ulcers'!$A$1:$W$352,14,FALSE)/100))</f>
        <v>2.2222200000000001E-2</v>
      </c>
      <c r="AF322" s="35">
        <f>IF(VLOOKUP(D322,'Pressure Ulcers'!$A$1:$W$352,16,FALSE) = "*","*",IF(VLOOKUP(D322,'Pressure Ulcers'!$A$1:$W$352,16,FALSE) = "---","---", VLOOKUP(D322,'Pressure Ulcers'!$A$1:$W$352,16,FALSE)/100))</f>
        <v>5.3030299999999995E-2</v>
      </c>
      <c r="AG322" s="35">
        <f t="shared" si="174"/>
        <v>4.8000875000000005E-2</v>
      </c>
      <c r="AH322" s="49" t="str">
        <f t="shared" si="165"/>
        <v>Y</v>
      </c>
      <c r="AI322" s="35">
        <f>IF(VLOOKUP(D322,Influenza!$A$1:$W$352,10,FALSE) = "*","*",IF(VLOOKUP(D322,Influenza!$A$1:$W$352,10,FALSE) = "---","---", VLOOKUP(D322,Influenza!$A$1:$W$352,10,FALSE)/100))</f>
        <v>0.89137379999999988</v>
      </c>
      <c r="AJ322" s="35">
        <f>IF(VLOOKUP(D322,Influenza!$A$1:$W$352,12,FALSE) = "*","*",IF(VLOOKUP(D322,Influenza!$A$1:$W$352,12,FALSE) = "---","---", VLOOKUP(D322,Influenza!$A$1:$W$352,12,FALSE)/100))</f>
        <v>0.89137379999999988</v>
      </c>
      <c r="AK322" s="35">
        <f>IF(VLOOKUP(D322,Influenza!$A$1:$W$352,14,FALSE) = "*","*",IF(VLOOKUP(D322,Influenza!$A$1:$W$352,14,FALSE) = "---","---", VLOOKUP(D322,Influenza!$A$1:$W$352,14,FALSE)/100))</f>
        <v>0.81449274999999999</v>
      </c>
      <c r="AL322" s="35">
        <f>IF(VLOOKUP(D322,Influenza!$A$1:$W$352,16,FALSE) = "*","*",IF(VLOOKUP(D322,Influenza!$A$1:$W$352,16,FALSE) = "---","---", VLOOKUP(D322,Influenza!$A$1:$W$352,16,FALSE)/100))</f>
        <v>0.81449274999999999</v>
      </c>
      <c r="AM322" s="35">
        <f t="shared" si="175"/>
        <v>0.85293327499999994</v>
      </c>
      <c r="AN322" s="49" t="str">
        <f t="shared" si="161"/>
        <v>N</v>
      </c>
      <c r="AO322" s="35">
        <f>IF(VLOOKUP(D322,'hospitalizations per 1000'!$A$1:$Q$352,10,FALSE) = "*","*",IF(VLOOKUP(D322,'hospitalizations per 1000'!$A$1:$Q$352,10,FALSE) = "---","---", VLOOKUP(D322,'hospitalizations per 1000'!$A$1:$Q$352,10,FALSE)/100))</f>
        <v>1.317954E-2</v>
      </c>
      <c r="AP322" s="43" t="str">
        <f t="shared" si="166"/>
        <v>Y</v>
      </c>
      <c r="AQ322" s="50" t="s">
        <v>1570</v>
      </c>
      <c r="AR322" s="50">
        <v>0.755</v>
      </c>
      <c r="AS322" s="49" t="str">
        <f t="shared" si="176"/>
        <v>Y</v>
      </c>
      <c r="AT322" s="97" t="s">
        <v>1680</v>
      </c>
    </row>
    <row r="323" spans="1:46" x14ac:dyDescent="0.3">
      <c r="A323" s="19">
        <f t="shared" si="170"/>
        <v>318</v>
      </c>
      <c r="B323" s="79" t="s">
        <v>573</v>
      </c>
      <c r="C323" s="80"/>
      <c r="D323" s="81">
        <v>315520</v>
      </c>
      <c r="E323" s="82" t="s">
        <v>215</v>
      </c>
      <c r="F323" s="54" t="s">
        <v>1557</v>
      </c>
      <c r="G323" s="54" t="e">
        <f>IF(COUNTIF(#REF!,"SFF Candidate")&gt;=1,"Y",
IF(COUNTIF(#REF!,"SFF")&gt;=1,"Y","N"))</f>
        <v>#REF!</v>
      </c>
      <c r="H323" s="48" t="e">
        <f>IF(OR(#REF!=1,#REF!= 1,#REF!=
1,#REF!= 1,#REF!=
1,#REF!= 1,#REF!=
1,#REF!= 1,#REF!=
1,#REF!= 1,#REF!=
1,#REF!= 1),"Y","N")</f>
        <v>#REF!</v>
      </c>
      <c r="I323" s="73" t="s">
        <v>1557</v>
      </c>
      <c r="J323" s="54" t="s">
        <v>1571</v>
      </c>
      <c r="K323" s="35">
        <f>IF(VLOOKUP(D323,'Physically Restrained'!$A$1:$W$352,10,FALSE) = "*","*",IF(VLOOKUP(D323,'Physically Restrained'!$A$1:$W$352,10,FALSE) = "---","---", VLOOKUP(D323,'Physically Restrained'!$A$1:$W$352,10,FALSE)/100))</f>
        <v>0</v>
      </c>
      <c r="L323" s="35">
        <f>IF(VLOOKUP(D323,'Physically Restrained'!$A$1:$W$352,12,FALSE) = "*","*",IF(VLOOKUP(D323,'Physically Restrained'!$A$1:$W$352,12,FALSE) = "---","---", VLOOKUP(D323,'Physically Restrained'!$A$1:$W$352,12,FALSE)/100))</f>
        <v>0</v>
      </c>
      <c r="M323" s="35">
        <f>IF(VLOOKUP(D323,'Physically Restrained'!$A$1:$W$352,14,FALSE) = "*","*",IF(VLOOKUP(D323,'Physically Restrained'!$A$1:$W$352,14,FALSE) = "---","---", VLOOKUP(D323,'Physically Restrained'!$A$1:$W$352,14,FALSE)/100))</f>
        <v>0</v>
      </c>
      <c r="N323" s="35">
        <f>IF(VLOOKUP(D323,'Physically Restrained'!$A$1:$W$352,16,FALSE) = "*","*",IF(VLOOKUP(D323,'Physically Restrained'!$A$1:$W$352,16,FALSE) = "---","---", VLOOKUP(D323,'Physically Restrained'!$A$1:$W$352,16,FALSE)/100))</f>
        <v>0</v>
      </c>
      <c r="O323" s="35">
        <f t="shared" si="171"/>
        <v>0</v>
      </c>
      <c r="P323" s="49" t="str">
        <f t="shared" si="162"/>
        <v>Y</v>
      </c>
      <c r="Q323" s="35">
        <f>IF(VLOOKUP(D323,'Falls with Major Injuries'!$A$1:$W$352,10,FALSE) = "*","*",IF(VLOOKUP(D323,'Falls with Major Injuries'!$A$1:$W$352,10,FALSE) = "---","---", VLOOKUP(D323,'Falls with Major Injuries'!$A$1:$W$352,10,FALSE)/100))</f>
        <v>3.5294100000000002E-2</v>
      </c>
      <c r="R323" s="35">
        <f>IF(VLOOKUP(D323,'Falls with Major Injuries'!$A$1:$W$352,12,FALSE) = "*","*",IF(VLOOKUP(D323,'Falls with Major Injuries'!$A$1:$W$352,12,FALSE) = "---","---", VLOOKUP(D323,'Falls with Major Injuries'!$A$1:$W$352,12,FALSE)/100))</f>
        <v>5.5555599999999997E-2</v>
      </c>
      <c r="S323" s="35">
        <f>IF(VLOOKUP(D323,'Falls with Major Injuries'!$A$1:$W$352,14,FALSE) = "*","*",IF(VLOOKUP(D323,'Falls with Major Injuries'!$A$1:$W$352,14,FALSE) = "---","---", VLOOKUP(D323,'Falls with Major Injuries'!$A$1:$W$352,14,FALSE)/100))</f>
        <v>4.4444400000000002E-2</v>
      </c>
      <c r="T323" s="35">
        <f>IF(VLOOKUP(D323,'Falls with Major Injuries'!$A$1:$W$352,16,FALSE) = "*","*",IF(VLOOKUP(D323,'Falls with Major Injuries'!$A$1:$W$352,16,FALSE) = "---","---", VLOOKUP(D323,'Falls with Major Injuries'!$A$1:$W$352,16,FALSE)/100))</f>
        <v>2.1739099999999997E-2</v>
      </c>
      <c r="U323" s="35">
        <f t="shared" si="172"/>
        <v>3.9258299999999996E-2</v>
      </c>
      <c r="V323" s="49" t="str">
        <f t="shared" si="163"/>
        <v>N</v>
      </c>
      <c r="W323" s="35">
        <f>IF(VLOOKUP(D323,'Antipsychotic Meds'!$A$1:$W$352,10,FALSE) = "*","*",IF(VLOOKUP(D323,'Antipsychotic Meds'!$A$1:$W$352,10,FALSE) = "---","---", VLOOKUP(D323,'Antipsychotic Meds'!$A$1:$W$352,10,FALSE)/100))</f>
        <v>0</v>
      </c>
      <c r="X323" s="35">
        <f>IF(VLOOKUP(D323,'Antipsychotic Meds'!$A$1:$W$352,12,FALSE) = "*","*",IF(VLOOKUP(D323,'Antipsychotic Meds'!$A$1:$W$352,12,FALSE) = "---","---", VLOOKUP(D323,'Antipsychotic Meds'!$A$1:$W$352,12,FALSE)/100))</f>
        <v>2.4390200000000001E-2</v>
      </c>
      <c r="Y323" s="35">
        <f>IF(VLOOKUP(D323,'Antipsychotic Meds'!$A$1:$W$352,14,FALSE) = "*","*",IF(VLOOKUP(D323,'Antipsychotic Meds'!$A$1:$W$352,14,FALSE) = "---","---", VLOOKUP(D323,'Antipsychotic Meds'!$A$1:$W$352,14,FALSE)/100))</f>
        <v>1.21951E-2</v>
      </c>
      <c r="Z323" s="35">
        <f>IF(VLOOKUP(D323,'Antipsychotic Meds'!$A$1:$W$352,16,FALSE) = "*","*",IF(VLOOKUP(D323,'Antipsychotic Meds'!$A$1:$W$352,16,FALSE) = "---","---", VLOOKUP(D323,'Antipsychotic Meds'!$A$1:$W$352,16,FALSE)/100))</f>
        <v>1.21951E-2</v>
      </c>
      <c r="AA323" s="35">
        <f t="shared" si="173"/>
        <v>1.21951E-2</v>
      </c>
      <c r="AB323" s="49" t="str">
        <f t="shared" si="164"/>
        <v>Y</v>
      </c>
      <c r="AC323" s="35">
        <f>IF(VLOOKUP(D323,'Pressure Ulcers'!$A$1:$W$352,10,FALSE) = "*","*",IF(VLOOKUP(D323,'Pressure Ulcers'!$A$1:$W$352,10,FALSE) = "---","---", VLOOKUP(D323,'Pressure Ulcers'!$A$1:$W$352,10,FALSE)/100))</f>
        <v>0.1132075</v>
      </c>
      <c r="AD323" s="35">
        <f>IF(VLOOKUP(D323,'Pressure Ulcers'!$A$1:$W$352,12,FALSE) = "*","*",IF(VLOOKUP(D323,'Pressure Ulcers'!$A$1:$W$352,12,FALSE) = "---","---", VLOOKUP(D323,'Pressure Ulcers'!$A$1:$W$352,12,FALSE)/100))</f>
        <v>0.16326530000000003</v>
      </c>
      <c r="AE323" s="35">
        <f>IF(VLOOKUP(D323,'Pressure Ulcers'!$A$1:$W$352,14,FALSE) = "*","*",IF(VLOOKUP(D323,'Pressure Ulcers'!$A$1:$W$352,14,FALSE) = "---","---", VLOOKUP(D323,'Pressure Ulcers'!$A$1:$W$352,14,FALSE)/100))</f>
        <v>0.12727270000000002</v>
      </c>
      <c r="AF323" s="35">
        <f>IF(VLOOKUP(D323,'Pressure Ulcers'!$A$1:$W$352,16,FALSE) = "*","*",IF(VLOOKUP(D323,'Pressure Ulcers'!$A$1:$W$352,16,FALSE) = "---","---", VLOOKUP(D323,'Pressure Ulcers'!$A$1:$W$352,16,FALSE)/100))</f>
        <v>8.1632700000000002E-2</v>
      </c>
      <c r="AG323" s="35">
        <f t="shared" si="174"/>
        <v>0.12134455000000001</v>
      </c>
      <c r="AH323" s="49" t="str">
        <f t="shared" si="165"/>
        <v>N</v>
      </c>
      <c r="AI323" s="35">
        <f>IF(VLOOKUP(D323,Influenza!$A$1:$W$352,10,FALSE) = "*","*",IF(VLOOKUP(D323,Influenza!$A$1:$W$352,10,FALSE) = "---","---", VLOOKUP(D323,Influenza!$A$1:$W$352,10,FALSE)/100))</f>
        <v>0.98924730999999999</v>
      </c>
      <c r="AJ323" s="35">
        <f>IF(VLOOKUP(D323,Influenza!$A$1:$W$352,12,FALSE) = "*","*",IF(VLOOKUP(D323,Influenza!$A$1:$W$352,12,FALSE) = "---","---", VLOOKUP(D323,Influenza!$A$1:$W$352,12,FALSE)/100))</f>
        <v>0.98924730999999999</v>
      </c>
      <c r="AK323" s="35">
        <f>IF(VLOOKUP(D323,Influenza!$A$1:$W$352,14,FALSE) = "*","*",IF(VLOOKUP(D323,Influenza!$A$1:$W$352,14,FALSE) = "---","---", VLOOKUP(D323,Influenza!$A$1:$W$352,14,FALSE)/100))</f>
        <v>0.96842105000000001</v>
      </c>
      <c r="AL323" s="35">
        <f>IF(VLOOKUP(D323,Influenza!$A$1:$W$352,16,FALSE) = "*","*",IF(VLOOKUP(D323,Influenza!$A$1:$W$352,16,FALSE) = "---","---", VLOOKUP(D323,Influenza!$A$1:$W$352,16,FALSE)/100))</f>
        <v>0.96842105000000001</v>
      </c>
      <c r="AM323" s="35">
        <f t="shared" si="175"/>
        <v>0.97883418</v>
      </c>
      <c r="AN323" s="49" t="str">
        <f t="shared" si="161"/>
        <v>Y</v>
      </c>
      <c r="AO323" s="35">
        <f>IF(VLOOKUP(D323,'hospitalizations per 1000'!$A$1:$Q$352,10,FALSE) = "*","*",IF(VLOOKUP(D323,'hospitalizations per 1000'!$A$1:$Q$352,10,FALSE) = "---","---", VLOOKUP(D323,'hospitalizations per 1000'!$A$1:$Q$352,10,FALSE)/100))</f>
        <v>1.4462859999999999E-2</v>
      </c>
      <c r="AP323" s="43" t="str">
        <f t="shared" si="166"/>
        <v>Y</v>
      </c>
      <c r="AQ323" s="50" t="s">
        <v>1570</v>
      </c>
      <c r="AR323" s="50">
        <v>0.84</v>
      </c>
      <c r="AS323" s="49" t="str">
        <f t="shared" si="176"/>
        <v>Y</v>
      </c>
      <c r="AT323" s="97" t="s">
        <v>1680</v>
      </c>
    </row>
    <row r="324" spans="1:46" s="39" customFormat="1" x14ac:dyDescent="0.3">
      <c r="A324" s="19">
        <f t="shared" si="170"/>
        <v>319</v>
      </c>
      <c r="B324" s="79" t="s">
        <v>574</v>
      </c>
      <c r="C324" s="80"/>
      <c r="D324" s="81">
        <v>315061</v>
      </c>
      <c r="E324" s="82" t="s">
        <v>123</v>
      </c>
      <c r="F324" s="54" t="s">
        <v>662</v>
      </c>
      <c r="G324" s="54" t="e">
        <f>IF(COUNTIF(#REF!,"SFF Candidate")&gt;=1,"Y",
IF(COUNTIF(#REF!,"SFF")&gt;=1,"Y","N"))</f>
        <v>#REF!</v>
      </c>
      <c r="H324" s="48" t="e">
        <f>IF(OR(#REF!=1,#REF!= 1,#REF!=
1,#REF!= 1,#REF!=
1,#REF!= 1,#REF!=
1,#REF!= 1,#REF!=
1,#REF!= 1,#REF!=
1,#REF!= 1),"Y","N")</f>
        <v>#REF!</v>
      </c>
      <c r="I324" s="73" t="s">
        <v>1557</v>
      </c>
      <c r="J324" s="54" t="s">
        <v>1571</v>
      </c>
      <c r="K324" s="35">
        <f>IF(VLOOKUP(D324,'Physically Restrained'!$A$1:$W$352,10,FALSE) = "*","*",IF(VLOOKUP(D324,'Physically Restrained'!$A$1:$W$352,10,FALSE) = "---","---", VLOOKUP(D324,'Physically Restrained'!$A$1:$W$352,10,FALSE)/100))</f>
        <v>0</v>
      </c>
      <c r="L324" s="35">
        <f>IF(VLOOKUP(D324,'Physically Restrained'!$A$1:$W$352,12,FALSE) = "*","*",IF(VLOOKUP(D324,'Physically Restrained'!$A$1:$W$352,12,FALSE) = "---","---", VLOOKUP(D324,'Physically Restrained'!$A$1:$W$352,12,FALSE)/100))</f>
        <v>0</v>
      </c>
      <c r="M324" s="35">
        <f>IF(VLOOKUP(D324,'Physically Restrained'!$A$1:$W$352,14,FALSE) = "*","*",IF(VLOOKUP(D324,'Physically Restrained'!$A$1:$W$352,14,FALSE) = "---","---", VLOOKUP(D324,'Physically Restrained'!$A$1:$W$352,14,FALSE)/100))</f>
        <v>0</v>
      </c>
      <c r="N324" s="35">
        <f>IF(VLOOKUP(D324,'Physically Restrained'!$A$1:$W$352,16,FALSE) = "*","*",IF(VLOOKUP(D324,'Physically Restrained'!$A$1:$W$352,16,FALSE) = "---","---", VLOOKUP(D324,'Physically Restrained'!$A$1:$W$352,16,FALSE)/100))</f>
        <v>0</v>
      </c>
      <c r="O324" s="35">
        <f t="shared" si="171"/>
        <v>0</v>
      </c>
      <c r="P324" s="49" t="str">
        <f t="shared" si="162"/>
        <v>Y</v>
      </c>
      <c r="Q324" s="35">
        <f>IF(VLOOKUP(D324,'Falls with Major Injuries'!$A$1:$W$352,10,FALSE) = "*","*",IF(VLOOKUP(D324,'Falls with Major Injuries'!$A$1:$W$352,10,FALSE) = "---","---", VLOOKUP(D324,'Falls with Major Injuries'!$A$1:$W$352,10,FALSE)/100))</f>
        <v>4.6296299999999999E-2</v>
      </c>
      <c r="R324" s="35">
        <f>IF(VLOOKUP(D324,'Falls with Major Injuries'!$A$1:$W$352,12,FALSE) = "*","*",IF(VLOOKUP(D324,'Falls with Major Injuries'!$A$1:$W$352,12,FALSE) = "---","---", VLOOKUP(D324,'Falls with Major Injuries'!$A$1:$W$352,12,FALSE)/100))</f>
        <v>3.8461500000000003E-2</v>
      </c>
      <c r="S324" s="35">
        <f>IF(VLOOKUP(D324,'Falls with Major Injuries'!$A$1:$W$352,14,FALSE) = "*","*",IF(VLOOKUP(D324,'Falls with Major Injuries'!$A$1:$W$352,14,FALSE) = "---","---", VLOOKUP(D324,'Falls with Major Injuries'!$A$1:$W$352,14,FALSE)/100))</f>
        <v>1.5625E-2</v>
      </c>
      <c r="T324" s="35">
        <f>IF(VLOOKUP(D324,'Falls with Major Injuries'!$A$1:$W$352,16,FALSE) = "*","*",IF(VLOOKUP(D324,'Falls with Major Injuries'!$A$1:$W$352,16,FALSE) = "---","---", VLOOKUP(D324,'Falls with Major Injuries'!$A$1:$W$352,16,FALSE)/100))</f>
        <v>0</v>
      </c>
      <c r="U324" s="35">
        <f t="shared" si="172"/>
        <v>2.5095699999999999E-2</v>
      </c>
      <c r="V324" s="49" t="str">
        <f t="shared" si="163"/>
        <v>N</v>
      </c>
      <c r="W324" s="35">
        <f>IF(VLOOKUP(D324,'Antipsychotic Meds'!$A$1:$W$352,10,FALSE) = "*","*",IF(VLOOKUP(D324,'Antipsychotic Meds'!$A$1:$W$352,10,FALSE) = "---","---", VLOOKUP(D324,'Antipsychotic Meds'!$A$1:$W$352,10,FALSE)/100))</f>
        <v>0.1571429</v>
      </c>
      <c r="X324" s="35">
        <f>IF(VLOOKUP(D324,'Antipsychotic Meds'!$A$1:$W$352,12,FALSE) = "*","*",IF(VLOOKUP(D324,'Antipsychotic Meds'!$A$1:$W$352,12,FALSE) = "---","---", VLOOKUP(D324,'Antipsychotic Meds'!$A$1:$W$352,12,FALSE)/100))</f>
        <v>0.1571429</v>
      </c>
      <c r="Y324" s="35">
        <f>IF(VLOOKUP(D324,'Antipsychotic Meds'!$A$1:$W$352,14,FALSE) = "*","*",IF(VLOOKUP(D324,'Antipsychotic Meds'!$A$1:$W$352,14,FALSE) = "---","---", VLOOKUP(D324,'Antipsychotic Meds'!$A$1:$W$352,14,FALSE)/100))</f>
        <v>0.13333329999999999</v>
      </c>
      <c r="Z324" s="35">
        <f>IF(VLOOKUP(D324,'Antipsychotic Meds'!$A$1:$W$352,16,FALSE) = "*","*",IF(VLOOKUP(D324,'Antipsychotic Meds'!$A$1:$W$352,16,FALSE) = "---","---", VLOOKUP(D324,'Antipsychotic Meds'!$A$1:$W$352,16,FALSE)/100))</f>
        <v>0.14705880000000002</v>
      </c>
      <c r="AA324" s="35">
        <f t="shared" si="173"/>
        <v>0.148669475</v>
      </c>
      <c r="AB324" s="49" t="str">
        <f t="shared" si="164"/>
        <v>N</v>
      </c>
      <c r="AC324" s="35">
        <f>IF(VLOOKUP(D324,'Pressure Ulcers'!$A$1:$W$352,10,FALSE) = "*","*",IF(VLOOKUP(D324,'Pressure Ulcers'!$A$1:$W$352,10,FALSE) = "---","---", VLOOKUP(D324,'Pressure Ulcers'!$A$1:$W$352,10,FALSE)/100))</f>
        <v>9.375E-2</v>
      </c>
      <c r="AD324" s="35">
        <f>IF(VLOOKUP(D324,'Pressure Ulcers'!$A$1:$W$352,12,FALSE) = "*","*",IF(VLOOKUP(D324,'Pressure Ulcers'!$A$1:$W$352,12,FALSE) = "---","---", VLOOKUP(D324,'Pressure Ulcers'!$A$1:$W$352,12,FALSE)/100))</f>
        <v>0.1071429</v>
      </c>
      <c r="AE324" s="35">
        <f>IF(VLOOKUP(D324,'Pressure Ulcers'!$A$1:$W$352,14,FALSE) = "*","*",IF(VLOOKUP(D324,'Pressure Ulcers'!$A$1:$W$352,14,FALSE) = "---","---", VLOOKUP(D324,'Pressure Ulcers'!$A$1:$W$352,14,FALSE)/100))</f>
        <v>0.1</v>
      </c>
      <c r="AF324" s="35">
        <f>IF(VLOOKUP(D324,'Pressure Ulcers'!$A$1:$W$352,16,FALSE) = "*","*",IF(VLOOKUP(D324,'Pressure Ulcers'!$A$1:$W$352,16,FALSE) = "---","---", VLOOKUP(D324,'Pressure Ulcers'!$A$1:$W$352,16,FALSE)/100))</f>
        <v>9.0909099999999993E-2</v>
      </c>
      <c r="AG324" s="35">
        <f t="shared" si="174"/>
        <v>9.7950499999999996E-2</v>
      </c>
      <c r="AH324" s="49" t="str">
        <f t="shared" si="165"/>
        <v>N</v>
      </c>
      <c r="AI324" s="35">
        <f>IF(VLOOKUP(D324,Influenza!$A$1:$W$352,10,FALSE) = "*","*",IF(VLOOKUP(D324,Influenza!$A$1:$W$352,10,FALSE) = "---","---", VLOOKUP(D324,Influenza!$A$1:$W$352,10,FALSE)/100))</f>
        <v>0.90654206000000004</v>
      </c>
      <c r="AJ324" s="35">
        <f>IF(VLOOKUP(D324,Influenza!$A$1:$W$352,12,FALSE) = "*","*",IF(VLOOKUP(D324,Influenza!$A$1:$W$352,12,FALSE) = "---","---", VLOOKUP(D324,Influenza!$A$1:$W$352,12,FALSE)/100))</f>
        <v>0.90654206000000004</v>
      </c>
      <c r="AK324" s="35">
        <f>IF(VLOOKUP(D324,Influenza!$A$1:$W$352,14,FALSE) = "*","*",IF(VLOOKUP(D324,Influenza!$A$1:$W$352,14,FALSE) = "---","---", VLOOKUP(D324,Influenza!$A$1:$W$352,14,FALSE)/100))</f>
        <v>1</v>
      </c>
      <c r="AL324" s="35">
        <f>IF(VLOOKUP(D324,Influenza!$A$1:$W$352,16,FALSE) = "*","*",IF(VLOOKUP(D324,Influenza!$A$1:$W$352,16,FALSE) = "---","---", VLOOKUP(D324,Influenza!$A$1:$W$352,16,FALSE)/100))</f>
        <v>1</v>
      </c>
      <c r="AM324" s="35">
        <f t="shared" si="175"/>
        <v>0.95327103000000002</v>
      </c>
      <c r="AN324" s="49" t="str">
        <f t="shared" si="161"/>
        <v>N</v>
      </c>
      <c r="AO324" s="35">
        <f>IF(VLOOKUP(D324,'hospitalizations per 1000'!$A$1:$Q$352,10,FALSE) = "*","*",IF(VLOOKUP(D324,'hospitalizations per 1000'!$A$1:$Q$352,10,FALSE) = "---","---", VLOOKUP(D324,'hospitalizations per 1000'!$A$1:$Q$352,10,FALSE)/100))</f>
        <v>2.338718E-2</v>
      </c>
      <c r="AP324" s="43" t="str">
        <f t="shared" si="166"/>
        <v>N</v>
      </c>
      <c r="AQ324" s="50" t="s">
        <v>1571</v>
      </c>
      <c r="AR324" s="50" t="s">
        <v>1573</v>
      </c>
      <c r="AS324" s="49" t="s">
        <v>662</v>
      </c>
      <c r="AT324" s="97" t="s">
        <v>1680</v>
      </c>
    </row>
    <row r="325" spans="1:46" s="39" customFormat="1" x14ac:dyDescent="0.3">
      <c r="A325" s="19">
        <f t="shared" si="170"/>
        <v>320</v>
      </c>
      <c r="B325" s="52" t="s">
        <v>575</v>
      </c>
      <c r="C325" s="51"/>
      <c r="D325" s="56">
        <v>315283</v>
      </c>
      <c r="E325" s="59" t="s">
        <v>124</v>
      </c>
      <c r="F325" s="54" t="s">
        <v>1557</v>
      </c>
      <c r="G325" s="54" t="e">
        <f>IF(COUNTIF(#REF!,"SFF Candidate")&gt;=1,"Y",
IF(COUNTIF(#REF!,"SFF")&gt;=1,"Y","N"))</f>
        <v>#REF!</v>
      </c>
      <c r="H325" s="48" t="e">
        <f>IF(OR(#REF!=1,#REF!= 1,#REF!=
1,#REF!= 1,#REF!=
1,#REF!= 1,#REF!=
1,#REF!= 1,#REF!=
1,#REF!= 1,#REF!=
1,#REF!= 1),"Y","N")</f>
        <v>#REF!</v>
      </c>
      <c r="I325" s="48" t="s">
        <v>662</v>
      </c>
      <c r="J325" s="54" t="s">
        <v>1571</v>
      </c>
      <c r="K325" s="35">
        <f>IF(VLOOKUP(D325,'Physically Restrained'!$A$1:$W$352,10,FALSE) = "*","*",IF(VLOOKUP(D325,'Physically Restrained'!$A$1:$W$352,10,FALSE) = "---","---", VLOOKUP(D325,'Physically Restrained'!$A$1:$W$352,10,FALSE)/100))</f>
        <v>0</v>
      </c>
      <c r="L325" s="35">
        <f>IF(VLOOKUP(D325,'Physically Restrained'!$A$1:$W$352,12,FALSE) = "*","*",IF(VLOOKUP(D325,'Physically Restrained'!$A$1:$W$352,12,FALSE) = "---","---", VLOOKUP(D325,'Physically Restrained'!$A$1:$W$352,12,FALSE)/100))</f>
        <v>0</v>
      </c>
      <c r="M325" s="35">
        <f>IF(VLOOKUP(D325,'Physically Restrained'!$A$1:$W$352,14,FALSE) = "*","*",IF(VLOOKUP(D325,'Physically Restrained'!$A$1:$W$352,14,FALSE) = "---","---", VLOOKUP(D325,'Physically Restrained'!$A$1:$W$352,14,FALSE)/100))</f>
        <v>0</v>
      </c>
      <c r="N325" s="35">
        <f>IF(VLOOKUP(D325,'Physically Restrained'!$A$1:$W$352,16,FALSE) = "*","*",IF(VLOOKUP(D325,'Physically Restrained'!$A$1:$W$352,16,FALSE) = "---","---", VLOOKUP(D325,'Physically Restrained'!$A$1:$W$352,16,FALSE)/100))</f>
        <v>0</v>
      </c>
      <c r="O325" s="35">
        <f t="shared" si="171"/>
        <v>0</v>
      </c>
      <c r="P325" s="49" t="str">
        <f t="shared" si="162"/>
        <v>Y</v>
      </c>
      <c r="Q325" s="35">
        <f>IF(VLOOKUP(D325,'Falls with Major Injuries'!$A$1:$W$352,10,FALSE) = "*","*",IF(VLOOKUP(D325,'Falls with Major Injuries'!$A$1:$W$352,10,FALSE) = "---","---", VLOOKUP(D325,'Falls with Major Injuries'!$A$1:$W$352,10,FALSE)/100))</f>
        <v>1.7391300000000002E-2</v>
      </c>
      <c r="R325" s="35">
        <f>IF(VLOOKUP(D325,'Falls with Major Injuries'!$A$1:$W$352,12,FALSE) = "*","*",IF(VLOOKUP(D325,'Falls with Major Injuries'!$A$1:$W$352,12,FALSE) = "---","---", VLOOKUP(D325,'Falls with Major Injuries'!$A$1:$W$352,12,FALSE)/100))</f>
        <v>2.4390200000000001E-2</v>
      </c>
      <c r="S325" s="35">
        <f>IF(VLOOKUP(D325,'Falls with Major Injuries'!$A$1:$W$352,14,FALSE) = "*","*",IF(VLOOKUP(D325,'Falls with Major Injuries'!$A$1:$W$352,14,FALSE) = "---","---", VLOOKUP(D325,'Falls with Major Injuries'!$A$1:$W$352,14,FALSE)/100))</f>
        <v>3.0303E-2</v>
      </c>
      <c r="T325" s="35">
        <f>IF(VLOOKUP(D325,'Falls with Major Injuries'!$A$1:$W$352,16,FALSE) = "*","*",IF(VLOOKUP(D325,'Falls with Major Injuries'!$A$1:$W$352,16,FALSE) = "---","---", VLOOKUP(D325,'Falls with Major Injuries'!$A$1:$W$352,16,FALSE)/100))</f>
        <v>2.34375E-2</v>
      </c>
      <c r="U325" s="35">
        <f t="shared" si="172"/>
        <v>2.3880499999999999E-2</v>
      </c>
      <c r="V325" s="49" t="str">
        <f t="shared" si="163"/>
        <v>Y</v>
      </c>
      <c r="W325" s="35">
        <f>IF(VLOOKUP(D325,'Antipsychotic Meds'!$A$1:$W$352,10,FALSE) = "*","*",IF(VLOOKUP(D325,'Antipsychotic Meds'!$A$1:$W$352,10,FALSE) = "---","---", VLOOKUP(D325,'Antipsychotic Meds'!$A$1:$W$352,10,FALSE)/100))</f>
        <v>6.4814800000000006E-2</v>
      </c>
      <c r="X325" s="35">
        <f>IF(VLOOKUP(D325,'Antipsychotic Meds'!$A$1:$W$352,12,FALSE) = "*","*",IF(VLOOKUP(D325,'Antipsychotic Meds'!$A$1:$W$352,12,FALSE) = "---","---", VLOOKUP(D325,'Antipsychotic Meds'!$A$1:$W$352,12,FALSE)/100))</f>
        <v>5.9829100000000003E-2</v>
      </c>
      <c r="Y325" s="35">
        <f>IF(VLOOKUP(D325,'Antipsychotic Meds'!$A$1:$W$352,14,FALSE) = "*","*",IF(VLOOKUP(D325,'Antipsychotic Meds'!$A$1:$W$352,14,FALSE) = "---","---", VLOOKUP(D325,'Antipsychotic Meds'!$A$1:$W$352,14,FALSE)/100))</f>
        <v>9.6000000000000002E-2</v>
      </c>
      <c r="Z325" s="35">
        <f>IF(VLOOKUP(D325,'Antipsychotic Meds'!$A$1:$W$352,16,FALSE) = "*","*",IF(VLOOKUP(D325,'Antipsychotic Meds'!$A$1:$W$352,16,FALSE) = "---","---", VLOOKUP(D325,'Antipsychotic Meds'!$A$1:$W$352,16,FALSE)/100))</f>
        <v>8.2644599999999999E-2</v>
      </c>
      <c r="AA325" s="35">
        <f t="shared" si="173"/>
        <v>7.5822125000000004E-2</v>
      </c>
      <c r="AB325" s="49" t="str">
        <f t="shared" si="164"/>
        <v>Y</v>
      </c>
      <c r="AC325" s="35">
        <f>IF(VLOOKUP(D325,'Pressure Ulcers'!$A$1:$W$352,10,FALSE) = "*","*",IF(VLOOKUP(D325,'Pressure Ulcers'!$A$1:$W$352,10,FALSE) = "---","---", VLOOKUP(D325,'Pressure Ulcers'!$A$1:$W$352,10,FALSE)/100))</f>
        <v>9.1953999999999994E-2</v>
      </c>
      <c r="AD325" s="35">
        <f>IF(VLOOKUP(D325,'Pressure Ulcers'!$A$1:$W$352,12,FALSE) = "*","*",IF(VLOOKUP(D325,'Pressure Ulcers'!$A$1:$W$352,12,FALSE) = "---","---", VLOOKUP(D325,'Pressure Ulcers'!$A$1:$W$352,12,FALSE)/100))</f>
        <v>8.9887599999999998E-2</v>
      </c>
      <c r="AE325" s="35">
        <f>IF(VLOOKUP(D325,'Pressure Ulcers'!$A$1:$W$352,14,FALSE) = "*","*",IF(VLOOKUP(D325,'Pressure Ulcers'!$A$1:$W$352,14,FALSE) = "---","---", VLOOKUP(D325,'Pressure Ulcers'!$A$1:$W$352,14,FALSE)/100))</f>
        <v>9.9009899999999998E-2</v>
      </c>
      <c r="AF325" s="35">
        <f>IF(VLOOKUP(D325,'Pressure Ulcers'!$A$1:$W$352,16,FALSE) = "*","*",IF(VLOOKUP(D325,'Pressure Ulcers'!$A$1:$W$352,16,FALSE) = "---","---", VLOOKUP(D325,'Pressure Ulcers'!$A$1:$W$352,16,FALSE)/100))</f>
        <v>6.6666699999999995E-2</v>
      </c>
      <c r="AG325" s="35">
        <f t="shared" si="174"/>
        <v>8.687955E-2</v>
      </c>
      <c r="AH325" s="49" t="str">
        <f t="shared" si="165"/>
        <v>N</v>
      </c>
      <c r="AI325" s="35">
        <f>IF(VLOOKUP(D325,Influenza!$A$1:$W$352,10,FALSE) = "*","*",IF(VLOOKUP(D325,Influenza!$A$1:$W$352,10,FALSE) = "---","---", VLOOKUP(D325,Influenza!$A$1:$W$352,10,FALSE)/100))</f>
        <v>0.96396395999999995</v>
      </c>
      <c r="AJ325" s="35">
        <f>IF(VLOOKUP(D325,Influenza!$A$1:$W$352,12,FALSE) = "*","*",IF(VLOOKUP(D325,Influenza!$A$1:$W$352,12,FALSE) = "---","---", VLOOKUP(D325,Influenza!$A$1:$W$352,12,FALSE)/100))</f>
        <v>0.96396395999999995</v>
      </c>
      <c r="AK325" s="35">
        <f>IF(VLOOKUP(D325,Influenza!$A$1:$W$352,14,FALSE) = "*","*",IF(VLOOKUP(D325,Influenza!$A$1:$W$352,14,FALSE) = "---","---", VLOOKUP(D325,Influenza!$A$1:$W$352,14,FALSE)/100))</f>
        <v>0.98601399000000001</v>
      </c>
      <c r="AL325" s="35">
        <f>IF(VLOOKUP(D325,Influenza!$A$1:$W$352,16,FALSE) = "*","*",IF(VLOOKUP(D325,Influenza!$A$1:$W$352,16,FALSE) = "---","---", VLOOKUP(D325,Influenza!$A$1:$W$352,16,FALSE)/100))</f>
        <v>0.98601399000000001</v>
      </c>
      <c r="AM325" s="35">
        <f t="shared" si="175"/>
        <v>0.97498897500000004</v>
      </c>
      <c r="AN325" s="49" t="str">
        <f t="shared" si="161"/>
        <v>Y</v>
      </c>
      <c r="AO325" s="35">
        <f>IF(VLOOKUP(D325,'hospitalizations per 1000'!$A$1:$Q$352,10,FALSE) = "*","*",IF(VLOOKUP(D325,'hospitalizations per 1000'!$A$1:$Q$352,10,FALSE) = "---","---", VLOOKUP(D325,'hospitalizations per 1000'!$A$1:$Q$352,10,FALSE)/100))</f>
        <v>1.207161E-2</v>
      </c>
      <c r="AP325" s="43" t="str">
        <f t="shared" si="166"/>
        <v>Y</v>
      </c>
      <c r="AQ325" s="50" t="s">
        <v>1570</v>
      </c>
      <c r="AR325" s="50">
        <v>0.85</v>
      </c>
      <c r="AS325" s="49" t="str">
        <f>IF(AR325="NS","NS",IF(AR325&gt;AR$1,"Y","N"))</f>
        <v>Y</v>
      </c>
      <c r="AT325" s="97" t="s">
        <v>1680</v>
      </c>
    </row>
    <row r="326" spans="1:46" x14ac:dyDescent="0.3">
      <c r="A326" s="19">
        <f t="shared" si="170"/>
        <v>321</v>
      </c>
      <c r="B326" s="52" t="s">
        <v>576</v>
      </c>
      <c r="C326" s="51"/>
      <c r="D326" s="56">
        <v>315332</v>
      </c>
      <c r="E326" s="59" t="s">
        <v>125</v>
      </c>
      <c r="F326" s="54" t="s">
        <v>1557</v>
      </c>
      <c r="G326" s="54" t="e">
        <f>IF(COUNTIF(#REF!,"SFF Candidate")&gt;=1,"Y",
IF(COUNTIF(#REF!,"SFF")&gt;=1,"Y","N"))</f>
        <v>#REF!</v>
      </c>
      <c r="H326" s="48" t="e">
        <f>IF(OR(#REF!=1,#REF!= 1,#REF!=
1,#REF!= 1,#REF!=
1,#REF!= 1,#REF!=
1,#REF!= 1,#REF!=
1,#REF!= 1,#REF!=
1,#REF!= 1),"Y","N")</f>
        <v>#REF!</v>
      </c>
      <c r="I326" s="48" t="s">
        <v>662</v>
      </c>
      <c r="J326" s="54" t="s">
        <v>1570</v>
      </c>
      <c r="K326" s="35">
        <f>IF(VLOOKUP(D326,'Physically Restrained'!$A$1:$W$352,10,FALSE) = "*","*",IF(VLOOKUP(D326,'Physically Restrained'!$A$1:$W$352,10,FALSE) = "---","---", VLOOKUP(D326,'Physically Restrained'!$A$1:$W$352,10,FALSE)/100))</f>
        <v>0</v>
      </c>
      <c r="L326" s="35">
        <f>IF(VLOOKUP(D326,'Physically Restrained'!$A$1:$W$352,12,FALSE) = "*","*",IF(VLOOKUP(D326,'Physically Restrained'!$A$1:$W$352,12,FALSE) = "---","---", VLOOKUP(D326,'Physically Restrained'!$A$1:$W$352,12,FALSE)/100))</f>
        <v>0</v>
      </c>
      <c r="M326" s="35">
        <f>IF(VLOOKUP(D326,'Physically Restrained'!$A$1:$W$352,14,FALSE) = "*","*",IF(VLOOKUP(D326,'Physically Restrained'!$A$1:$W$352,14,FALSE) = "---","---", VLOOKUP(D326,'Physically Restrained'!$A$1:$W$352,14,FALSE)/100))</f>
        <v>0</v>
      </c>
      <c r="N326" s="35">
        <f>IF(VLOOKUP(D326,'Physically Restrained'!$A$1:$W$352,16,FALSE) = "*","*",IF(VLOOKUP(D326,'Physically Restrained'!$A$1:$W$352,16,FALSE) = "---","---", VLOOKUP(D326,'Physically Restrained'!$A$1:$W$352,16,FALSE)/100))</f>
        <v>0</v>
      </c>
      <c r="O326" s="35">
        <f t="shared" si="171"/>
        <v>0</v>
      </c>
      <c r="P326" s="49" t="str">
        <f t="shared" si="162"/>
        <v>Y</v>
      </c>
      <c r="Q326" s="35">
        <f>IF(VLOOKUP(D326,'Falls with Major Injuries'!$A$1:$W$352,10,FALSE) = "*","*",IF(VLOOKUP(D326,'Falls with Major Injuries'!$A$1:$W$352,10,FALSE) = "---","---", VLOOKUP(D326,'Falls with Major Injuries'!$A$1:$W$352,10,FALSE)/100))</f>
        <v>6.5789500000000001E-2</v>
      </c>
      <c r="R326" s="35">
        <f>IF(VLOOKUP(D326,'Falls with Major Injuries'!$A$1:$W$352,12,FALSE) = "*","*",IF(VLOOKUP(D326,'Falls with Major Injuries'!$A$1:$W$352,12,FALSE) = "---","---", VLOOKUP(D326,'Falls with Major Injuries'!$A$1:$W$352,12,FALSE)/100))</f>
        <v>0.05</v>
      </c>
      <c r="S326" s="35">
        <f>IF(VLOOKUP(D326,'Falls with Major Injuries'!$A$1:$W$352,14,FALSE) = "*","*",IF(VLOOKUP(D326,'Falls with Major Injuries'!$A$1:$W$352,14,FALSE) = "---","---", VLOOKUP(D326,'Falls with Major Injuries'!$A$1:$W$352,14,FALSE)/100))</f>
        <v>8.3333299999999999E-2</v>
      </c>
      <c r="T326" s="35">
        <f>IF(VLOOKUP(D326,'Falls with Major Injuries'!$A$1:$W$352,16,FALSE) = "*","*",IF(VLOOKUP(D326,'Falls with Major Injuries'!$A$1:$W$352,16,FALSE) = "---","---", VLOOKUP(D326,'Falls with Major Injuries'!$A$1:$W$352,16,FALSE)/100))</f>
        <v>7.7777799999999994E-2</v>
      </c>
      <c r="U326" s="35">
        <f t="shared" si="172"/>
        <v>6.9225149999999999E-2</v>
      </c>
      <c r="V326" s="49" t="str">
        <f t="shared" si="163"/>
        <v>N</v>
      </c>
      <c r="W326" s="35">
        <f>IF(VLOOKUP(D326,'Antipsychotic Meds'!$A$1:$W$352,10,FALSE) = "*","*",IF(VLOOKUP(D326,'Antipsychotic Meds'!$A$1:$W$352,10,FALSE) = "---","---", VLOOKUP(D326,'Antipsychotic Meds'!$A$1:$W$352,10,FALSE)/100))</f>
        <v>1.4285699999999998E-2</v>
      </c>
      <c r="X326" s="35">
        <f>IF(VLOOKUP(D326,'Antipsychotic Meds'!$A$1:$W$352,12,FALSE) = "*","*",IF(VLOOKUP(D326,'Antipsychotic Meds'!$A$1:$W$352,12,FALSE) = "---","---", VLOOKUP(D326,'Antipsychotic Meds'!$A$1:$W$352,12,FALSE)/100))</f>
        <v>5.4054100000000001E-2</v>
      </c>
      <c r="Y326" s="35">
        <f>IF(VLOOKUP(D326,'Antipsychotic Meds'!$A$1:$W$352,14,FALSE) = "*","*",IF(VLOOKUP(D326,'Antipsychotic Meds'!$A$1:$W$352,14,FALSE) = "---","---", VLOOKUP(D326,'Antipsychotic Meds'!$A$1:$W$352,14,FALSE)/100))</f>
        <v>7.59494E-2</v>
      </c>
      <c r="Z326" s="35">
        <f>IF(VLOOKUP(D326,'Antipsychotic Meds'!$A$1:$W$352,16,FALSE) = "*","*",IF(VLOOKUP(D326,'Antipsychotic Meds'!$A$1:$W$352,16,FALSE) = "---","---", VLOOKUP(D326,'Antipsychotic Meds'!$A$1:$W$352,16,FALSE)/100))</f>
        <v>7.0588200000000004E-2</v>
      </c>
      <c r="AA326" s="35">
        <f t="shared" si="173"/>
        <v>5.3719349999999999E-2</v>
      </c>
      <c r="AB326" s="49" t="str">
        <f t="shared" si="164"/>
        <v>Y</v>
      </c>
      <c r="AC326" s="35">
        <f>IF(VLOOKUP(D326,'Pressure Ulcers'!$A$1:$W$352,10,FALSE) = "*","*",IF(VLOOKUP(D326,'Pressure Ulcers'!$A$1:$W$352,10,FALSE) = "---","---", VLOOKUP(D326,'Pressure Ulcers'!$A$1:$W$352,10,FALSE)/100))</f>
        <v>2.2222200000000001E-2</v>
      </c>
      <c r="AD326" s="35">
        <f>IF(VLOOKUP(D326,'Pressure Ulcers'!$A$1:$W$352,12,FALSE) = "*","*",IF(VLOOKUP(D326,'Pressure Ulcers'!$A$1:$W$352,12,FALSE) = "---","---", VLOOKUP(D326,'Pressure Ulcers'!$A$1:$W$352,12,FALSE)/100))</f>
        <v>5.7692300000000002E-2</v>
      </c>
      <c r="AE326" s="35">
        <f>IF(VLOOKUP(D326,'Pressure Ulcers'!$A$1:$W$352,14,FALSE) = "*","*",IF(VLOOKUP(D326,'Pressure Ulcers'!$A$1:$W$352,14,FALSE) = "---","---", VLOOKUP(D326,'Pressure Ulcers'!$A$1:$W$352,14,FALSE)/100))</f>
        <v>6.8965499999999999E-2</v>
      </c>
      <c r="AF326" s="35">
        <f>IF(VLOOKUP(D326,'Pressure Ulcers'!$A$1:$W$352,16,FALSE) = "*","*",IF(VLOOKUP(D326,'Pressure Ulcers'!$A$1:$W$352,16,FALSE) = "---","---", VLOOKUP(D326,'Pressure Ulcers'!$A$1:$W$352,16,FALSE)/100))</f>
        <v>5.2631600000000001E-2</v>
      </c>
      <c r="AG326" s="35">
        <f t="shared" si="174"/>
        <v>5.0377900000000003E-2</v>
      </c>
      <c r="AH326" s="49" t="str">
        <f t="shared" si="165"/>
        <v>Y</v>
      </c>
      <c r="AI326" s="35">
        <f>IF(VLOOKUP(D326,Influenza!$A$1:$W$352,10,FALSE) = "*","*",IF(VLOOKUP(D326,Influenza!$A$1:$W$352,10,FALSE) = "---","---", VLOOKUP(D326,Influenza!$A$1:$W$352,10,FALSE)/100))</f>
        <v>0.98809523999999993</v>
      </c>
      <c r="AJ326" s="35">
        <f>IF(VLOOKUP(D326,Influenza!$A$1:$W$352,12,FALSE) = "*","*",IF(VLOOKUP(D326,Influenza!$A$1:$W$352,12,FALSE) = "---","---", VLOOKUP(D326,Influenza!$A$1:$W$352,12,FALSE)/100))</f>
        <v>0.98809523999999993</v>
      </c>
      <c r="AK326" s="35">
        <f>IF(VLOOKUP(D326,Influenza!$A$1:$W$352,14,FALSE) = "*","*",IF(VLOOKUP(D326,Influenza!$A$1:$W$352,14,FALSE) = "---","---", VLOOKUP(D326,Influenza!$A$1:$W$352,14,FALSE)/100))</f>
        <v>1</v>
      </c>
      <c r="AL326" s="35">
        <f>IF(VLOOKUP(D326,Influenza!$A$1:$W$352,16,FALSE) = "*","*",IF(VLOOKUP(D326,Influenza!$A$1:$W$352,16,FALSE) = "---","---", VLOOKUP(D326,Influenza!$A$1:$W$352,16,FALSE)/100))</f>
        <v>1</v>
      </c>
      <c r="AM326" s="35">
        <f t="shared" si="175"/>
        <v>0.99404761999999991</v>
      </c>
      <c r="AN326" s="49" t="str">
        <f t="shared" si="161"/>
        <v>Y</v>
      </c>
      <c r="AO326" s="35">
        <f>IF(VLOOKUP(D326,'hospitalizations per 1000'!$A$1:$Q$352,10,FALSE) = "*","*",IF(VLOOKUP(D326,'hospitalizations per 1000'!$A$1:$Q$352,10,FALSE) = "---","---", VLOOKUP(D326,'hospitalizations per 1000'!$A$1:$Q$352,10,FALSE)/100))</f>
        <v>1.7305899999999999E-2</v>
      </c>
      <c r="AP326" s="43" t="str">
        <f t="shared" si="166"/>
        <v>N</v>
      </c>
      <c r="AQ326" s="50" t="s">
        <v>1570</v>
      </c>
      <c r="AR326" s="50">
        <v>0.875</v>
      </c>
      <c r="AS326" s="49" t="str">
        <f>IF(AR326="NS","NS",IF(AR326&gt;AR$1,"Y","N"))</f>
        <v>Y</v>
      </c>
      <c r="AT326" s="97">
        <f>COUNTIF($P326:$AS326,"=Y")</f>
        <v>5</v>
      </c>
    </row>
    <row r="327" spans="1:46" x14ac:dyDescent="0.3">
      <c r="A327" s="19">
        <f t="shared" si="170"/>
        <v>322</v>
      </c>
      <c r="B327" s="52" t="s">
        <v>577</v>
      </c>
      <c r="C327" s="51"/>
      <c r="D327" s="56">
        <v>315237</v>
      </c>
      <c r="E327" s="59" t="s">
        <v>216</v>
      </c>
      <c r="F327" s="54" t="s">
        <v>1557</v>
      </c>
      <c r="G327" s="54" t="e">
        <f>IF(COUNTIF(#REF!,"SFF Candidate")&gt;=1,"Y",
IF(COUNTIF(#REF!,"SFF")&gt;=1,"Y","N"))</f>
        <v>#REF!</v>
      </c>
      <c r="H327" s="48" t="e">
        <f>IF(OR(#REF!=1,#REF!= 1,#REF!=
1,#REF!= 1,#REF!=
1,#REF!= 1,#REF!=
1,#REF!= 1,#REF!=
1,#REF!= 1,#REF!=
1,#REF!= 1),"Y","N")</f>
        <v>#REF!</v>
      </c>
      <c r="I327" s="48" t="s">
        <v>662</v>
      </c>
      <c r="J327" s="54" t="s">
        <v>1570</v>
      </c>
      <c r="K327" s="35">
        <f>IF(VLOOKUP(D327,'Physically Restrained'!$A$1:$W$352,10,FALSE) = "*","*",IF(VLOOKUP(D327,'Physically Restrained'!$A$1:$W$352,10,FALSE) = "---","---", VLOOKUP(D327,'Physically Restrained'!$A$1:$W$352,10,FALSE)/100))</f>
        <v>0</v>
      </c>
      <c r="L327" s="35">
        <f>IF(VLOOKUP(D327,'Physically Restrained'!$A$1:$W$352,12,FALSE) = "*","*",IF(VLOOKUP(D327,'Physically Restrained'!$A$1:$W$352,12,FALSE) = "---","---", VLOOKUP(D327,'Physically Restrained'!$A$1:$W$352,12,FALSE)/100))</f>
        <v>0</v>
      </c>
      <c r="M327" s="35">
        <f>IF(VLOOKUP(D327,'Physically Restrained'!$A$1:$W$352,14,FALSE) = "*","*",IF(VLOOKUP(D327,'Physically Restrained'!$A$1:$W$352,14,FALSE) = "---","---", VLOOKUP(D327,'Physically Restrained'!$A$1:$W$352,14,FALSE)/100))</f>
        <v>0</v>
      </c>
      <c r="N327" s="35">
        <f>IF(VLOOKUP(D327,'Physically Restrained'!$A$1:$W$352,16,FALSE) = "*","*",IF(VLOOKUP(D327,'Physically Restrained'!$A$1:$W$352,16,FALSE) = "---","---", VLOOKUP(D327,'Physically Restrained'!$A$1:$W$352,16,FALSE)/100))</f>
        <v>0</v>
      </c>
      <c r="O327" s="35">
        <f t="shared" si="171"/>
        <v>0</v>
      </c>
      <c r="P327" s="49" t="str">
        <f t="shared" si="162"/>
        <v>Y</v>
      </c>
      <c r="Q327" s="35">
        <f>IF(VLOOKUP(D327,'Falls with Major Injuries'!$A$1:$W$352,10,FALSE) = "*","*",IF(VLOOKUP(D327,'Falls with Major Injuries'!$A$1:$W$352,10,FALSE) = "---","---", VLOOKUP(D327,'Falls with Major Injuries'!$A$1:$W$352,10,FALSE)/100))</f>
        <v>1.4492799999999998E-2</v>
      </c>
      <c r="R327" s="35">
        <f>IF(VLOOKUP(D327,'Falls with Major Injuries'!$A$1:$W$352,12,FALSE) = "*","*",IF(VLOOKUP(D327,'Falls with Major Injuries'!$A$1:$W$352,12,FALSE) = "---","---", VLOOKUP(D327,'Falls with Major Injuries'!$A$1:$W$352,12,FALSE)/100))</f>
        <v>0.04</v>
      </c>
      <c r="S327" s="35">
        <f>IF(VLOOKUP(D327,'Falls with Major Injuries'!$A$1:$W$352,14,FALSE) = "*","*",IF(VLOOKUP(D327,'Falls with Major Injuries'!$A$1:$W$352,14,FALSE) = "---","---", VLOOKUP(D327,'Falls with Major Injuries'!$A$1:$W$352,14,FALSE)/100))</f>
        <v>3.8461500000000003E-2</v>
      </c>
      <c r="T327" s="35">
        <f>IF(VLOOKUP(D327,'Falls with Major Injuries'!$A$1:$W$352,16,FALSE) = "*","*",IF(VLOOKUP(D327,'Falls with Major Injuries'!$A$1:$W$352,16,FALSE) = "---","---", VLOOKUP(D327,'Falls with Major Injuries'!$A$1:$W$352,16,FALSE)/100))</f>
        <v>2.5000000000000001E-2</v>
      </c>
      <c r="U327" s="35">
        <f t="shared" si="172"/>
        <v>2.9488575000000003E-2</v>
      </c>
      <c r="V327" s="49" t="str">
        <f t="shared" si="163"/>
        <v>N</v>
      </c>
      <c r="W327" s="35">
        <f>IF(VLOOKUP(D327,'Antipsychotic Meds'!$A$1:$W$352,10,FALSE) = "*","*",IF(VLOOKUP(D327,'Antipsychotic Meds'!$A$1:$W$352,10,FALSE) = "---","---", VLOOKUP(D327,'Antipsychotic Meds'!$A$1:$W$352,10,FALSE)/100))</f>
        <v>0.12244899999999999</v>
      </c>
      <c r="X327" s="35">
        <f>IF(VLOOKUP(D327,'Antipsychotic Meds'!$A$1:$W$352,12,FALSE) = "*","*",IF(VLOOKUP(D327,'Antipsychotic Meds'!$A$1:$W$352,12,FALSE) = "---","---", VLOOKUP(D327,'Antipsychotic Meds'!$A$1:$W$352,12,FALSE)/100))</f>
        <v>0.1153846</v>
      </c>
      <c r="Y327" s="35">
        <f>IF(VLOOKUP(D327,'Antipsychotic Meds'!$A$1:$W$352,14,FALSE) = "*","*",IF(VLOOKUP(D327,'Antipsychotic Meds'!$A$1:$W$352,14,FALSE) = "---","---", VLOOKUP(D327,'Antipsychotic Meds'!$A$1:$W$352,14,FALSE)/100))</f>
        <v>9.2592599999999997E-2</v>
      </c>
      <c r="Z327" s="35">
        <f>IF(VLOOKUP(D327,'Antipsychotic Meds'!$A$1:$W$352,16,FALSE) = "*","*",IF(VLOOKUP(D327,'Antipsychotic Meds'!$A$1:$W$352,16,FALSE) = "---","---", VLOOKUP(D327,'Antipsychotic Meds'!$A$1:$W$352,16,FALSE)/100))</f>
        <v>0.14285709999999999</v>
      </c>
      <c r="AA327" s="35">
        <f t="shared" si="173"/>
        <v>0.11832082499999999</v>
      </c>
      <c r="AB327" s="49" t="str">
        <f t="shared" si="164"/>
        <v>N</v>
      </c>
      <c r="AC327" s="35">
        <f>IF(VLOOKUP(D327,'Pressure Ulcers'!$A$1:$W$352,10,FALSE) = "*","*",IF(VLOOKUP(D327,'Pressure Ulcers'!$A$1:$W$352,10,FALSE) = "---","---", VLOOKUP(D327,'Pressure Ulcers'!$A$1:$W$352,10,FALSE)/100))</f>
        <v>0.12244899999999999</v>
      </c>
      <c r="AD327" s="35">
        <f>IF(VLOOKUP(D327,'Pressure Ulcers'!$A$1:$W$352,12,FALSE) = "*","*",IF(VLOOKUP(D327,'Pressure Ulcers'!$A$1:$W$352,12,FALSE) = "---","---", VLOOKUP(D327,'Pressure Ulcers'!$A$1:$W$352,12,FALSE)/100))</f>
        <v>8.4745799999999996E-2</v>
      </c>
      <c r="AE327" s="35">
        <f>IF(VLOOKUP(D327,'Pressure Ulcers'!$A$1:$W$352,14,FALSE) = "*","*",IF(VLOOKUP(D327,'Pressure Ulcers'!$A$1:$W$352,14,FALSE) = "---","---", VLOOKUP(D327,'Pressure Ulcers'!$A$1:$W$352,14,FALSE)/100))</f>
        <v>0.1147541</v>
      </c>
      <c r="AF327" s="35">
        <f>IF(VLOOKUP(D327,'Pressure Ulcers'!$A$1:$W$352,16,FALSE) = "*","*",IF(VLOOKUP(D327,'Pressure Ulcers'!$A$1:$W$352,16,FALSE) = "---","---", VLOOKUP(D327,'Pressure Ulcers'!$A$1:$W$352,16,FALSE)/100))</f>
        <v>9.6774199999999991E-2</v>
      </c>
      <c r="AG327" s="35">
        <f t="shared" si="174"/>
        <v>0.10468077499999999</v>
      </c>
      <c r="AH327" s="49" t="str">
        <f t="shared" si="165"/>
        <v>N</v>
      </c>
      <c r="AI327" s="35">
        <f>IF(VLOOKUP(D327,Influenza!$A$1:$W$352,10,FALSE) = "*","*",IF(VLOOKUP(D327,Influenza!$A$1:$W$352,10,FALSE) = "---","---", VLOOKUP(D327,Influenza!$A$1:$W$352,10,FALSE)/100))</f>
        <v>1</v>
      </c>
      <c r="AJ327" s="35">
        <f>IF(VLOOKUP(D327,Influenza!$A$1:$W$352,12,FALSE) = "*","*",IF(VLOOKUP(D327,Influenza!$A$1:$W$352,12,FALSE) = "---","---", VLOOKUP(D327,Influenza!$A$1:$W$352,12,FALSE)/100))</f>
        <v>1</v>
      </c>
      <c r="AK327" s="35">
        <f>IF(VLOOKUP(D327,Influenza!$A$1:$W$352,14,FALSE) = "*","*",IF(VLOOKUP(D327,Influenza!$A$1:$W$352,14,FALSE) = "---","---", VLOOKUP(D327,Influenza!$A$1:$W$352,14,FALSE)/100))</f>
        <v>1</v>
      </c>
      <c r="AL327" s="35">
        <f>IF(VLOOKUP(D327,Influenza!$A$1:$W$352,16,FALSE) = "*","*",IF(VLOOKUP(D327,Influenza!$A$1:$W$352,16,FALSE) = "---","---", VLOOKUP(D327,Influenza!$A$1:$W$352,16,FALSE)/100))</f>
        <v>1</v>
      </c>
      <c r="AM327" s="35">
        <f t="shared" si="175"/>
        <v>1</v>
      </c>
      <c r="AN327" s="49" t="str">
        <f t="shared" si="161"/>
        <v>Y</v>
      </c>
      <c r="AO327" s="35">
        <f>IF(VLOOKUP(D327,'hospitalizations per 1000'!$A$1:$Q$352,10,FALSE) = "*","*",IF(VLOOKUP(D327,'hospitalizations per 1000'!$A$1:$Q$352,10,FALSE) = "---","---", VLOOKUP(D327,'hospitalizations per 1000'!$A$1:$Q$352,10,FALSE)/100))</f>
        <v>1.5648229999999999E-2</v>
      </c>
      <c r="AP327" s="43" t="str">
        <f t="shared" si="166"/>
        <v>N</v>
      </c>
      <c r="AQ327" s="50" t="s">
        <v>1570</v>
      </c>
      <c r="AR327" s="50">
        <v>1</v>
      </c>
      <c r="AS327" s="49" t="str">
        <f>IF(AR327="NS","NS",IF(AR327&gt;AR$1,"Y","N"))</f>
        <v>Y</v>
      </c>
      <c r="AT327" s="97">
        <f>COUNTIF($P327:$AS327,"=Y")</f>
        <v>3</v>
      </c>
    </row>
    <row r="328" spans="1:46" x14ac:dyDescent="0.3">
      <c r="A328" s="19">
        <f t="shared" si="170"/>
        <v>323</v>
      </c>
      <c r="B328" s="52" t="s">
        <v>578</v>
      </c>
      <c r="C328" s="51"/>
      <c r="D328" s="56">
        <v>315305</v>
      </c>
      <c r="E328" s="71">
        <v>849529</v>
      </c>
      <c r="F328" s="54" t="s">
        <v>1557</v>
      </c>
      <c r="G328" s="54" t="e">
        <f>IF(COUNTIF(#REF!,"SFF Candidate")&gt;=1,"Y",
IF(COUNTIF(#REF!,"SFF")&gt;=1,"Y","N"))</f>
        <v>#REF!</v>
      </c>
      <c r="H328" s="48" t="e">
        <f>IF(OR(#REF!=1,#REF!= 1,#REF!=
1,#REF!= 1,#REF!=
1,#REF!= 1,#REF!=
1,#REF!= 1,#REF!=
1,#REF!= 1,#REF!=
1,#REF!= 1),"Y","N")</f>
        <v>#REF!</v>
      </c>
      <c r="I328" s="48" t="s">
        <v>662</v>
      </c>
      <c r="J328" s="54" t="s">
        <v>1570</v>
      </c>
      <c r="K328" s="35">
        <f>IF(VLOOKUP(D328,'Physically Restrained'!$A$1:$W$352,10,FALSE) = "*","*",IF(VLOOKUP(D328,'Physically Restrained'!$A$1:$W$352,10,FALSE) = "---","---", VLOOKUP(D328,'Physically Restrained'!$A$1:$W$352,10,FALSE)/100))</f>
        <v>0</v>
      </c>
      <c r="L328" s="35">
        <f>IF(VLOOKUP(D328,'Physically Restrained'!$A$1:$W$352,12,FALSE) = "*","*",IF(VLOOKUP(D328,'Physically Restrained'!$A$1:$W$352,12,FALSE) = "---","---", VLOOKUP(D328,'Physically Restrained'!$A$1:$W$352,12,FALSE)/100))</f>
        <v>0</v>
      </c>
      <c r="M328" s="35">
        <f>IF(VLOOKUP(D328,'Physically Restrained'!$A$1:$W$352,14,FALSE) = "*","*",IF(VLOOKUP(D328,'Physically Restrained'!$A$1:$W$352,14,FALSE) = "---","---", VLOOKUP(D328,'Physically Restrained'!$A$1:$W$352,14,FALSE)/100))</f>
        <v>0</v>
      </c>
      <c r="N328" s="35">
        <f>IF(VLOOKUP(D328,'Physically Restrained'!$A$1:$W$352,16,FALSE) = "*","*",IF(VLOOKUP(D328,'Physically Restrained'!$A$1:$W$352,16,FALSE) = "---","---", VLOOKUP(D328,'Physically Restrained'!$A$1:$W$352,16,FALSE)/100))</f>
        <v>0</v>
      </c>
      <c r="O328" s="35">
        <f t="shared" si="171"/>
        <v>0</v>
      </c>
      <c r="P328" s="49" t="str">
        <f t="shared" si="162"/>
        <v>Y</v>
      </c>
      <c r="Q328" s="35">
        <f>IF(VLOOKUP(D328,'Falls with Major Injuries'!$A$1:$W$352,10,FALSE) = "*","*",IF(VLOOKUP(D328,'Falls with Major Injuries'!$A$1:$W$352,10,FALSE) = "---","---", VLOOKUP(D328,'Falls with Major Injuries'!$A$1:$W$352,10,FALSE)/100))</f>
        <v>0</v>
      </c>
      <c r="R328" s="35">
        <f>IF(VLOOKUP(D328,'Falls with Major Injuries'!$A$1:$W$352,12,FALSE) = "*","*",IF(VLOOKUP(D328,'Falls with Major Injuries'!$A$1:$W$352,12,FALSE) = "---","---", VLOOKUP(D328,'Falls with Major Injuries'!$A$1:$W$352,12,FALSE)/100))</f>
        <v>9.4339999999999997E-3</v>
      </c>
      <c r="S328" s="35">
        <f>IF(VLOOKUP(D328,'Falls with Major Injuries'!$A$1:$W$352,14,FALSE) = "*","*",IF(VLOOKUP(D328,'Falls with Major Injuries'!$A$1:$W$352,14,FALSE) = "---","---", VLOOKUP(D328,'Falls with Major Injuries'!$A$1:$W$352,14,FALSE)/100))</f>
        <v>0.01</v>
      </c>
      <c r="T328" s="35">
        <f>IF(VLOOKUP(D328,'Falls with Major Injuries'!$A$1:$W$352,16,FALSE) = "*","*",IF(VLOOKUP(D328,'Falls with Major Injuries'!$A$1:$W$352,16,FALSE) = "---","---", VLOOKUP(D328,'Falls with Major Injuries'!$A$1:$W$352,16,FALSE)/100))</f>
        <v>9.7087000000000007E-3</v>
      </c>
      <c r="U328" s="35">
        <f t="shared" si="172"/>
        <v>7.2856750000000001E-3</v>
      </c>
      <c r="V328" s="49" t="str">
        <f t="shared" si="163"/>
        <v>Y</v>
      </c>
      <c r="W328" s="35">
        <f>IF(VLOOKUP(D328,'Antipsychotic Meds'!$A$1:$W$352,10,FALSE) = "*","*",IF(VLOOKUP(D328,'Antipsychotic Meds'!$A$1:$W$352,10,FALSE) = "---","---", VLOOKUP(D328,'Antipsychotic Meds'!$A$1:$W$352,10,FALSE)/100))</f>
        <v>4.3478299999999998E-2</v>
      </c>
      <c r="X328" s="35">
        <f>IF(VLOOKUP(D328,'Antipsychotic Meds'!$A$1:$W$352,12,FALSE) = "*","*",IF(VLOOKUP(D328,'Antipsychotic Meds'!$A$1:$W$352,12,FALSE) = "---","---", VLOOKUP(D328,'Antipsychotic Meds'!$A$1:$W$352,12,FALSE)/100))</f>
        <v>5.4054100000000001E-2</v>
      </c>
      <c r="Y328" s="35">
        <f>IF(VLOOKUP(D328,'Antipsychotic Meds'!$A$1:$W$352,14,FALSE) = "*","*",IF(VLOOKUP(D328,'Antipsychotic Meds'!$A$1:$W$352,14,FALSE) = "---","---", VLOOKUP(D328,'Antipsychotic Meds'!$A$1:$W$352,14,FALSE)/100))</f>
        <v>2.9411800000000002E-2</v>
      </c>
      <c r="Z328" s="35">
        <f>IF(VLOOKUP(D328,'Antipsychotic Meds'!$A$1:$W$352,16,FALSE) = "*","*",IF(VLOOKUP(D328,'Antipsychotic Meds'!$A$1:$W$352,16,FALSE) = "---","---", VLOOKUP(D328,'Antipsychotic Meds'!$A$1:$W$352,16,FALSE)/100))</f>
        <v>1.40845E-2</v>
      </c>
      <c r="AA328" s="35">
        <f t="shared" si="173"/>
        <v>3.5257175000000002E-2</v>
      </c>
      <c r="AB328" s="49" t="str">
        <f t="shared" si="164"/>
        <v>Y</v>
      </c>
      <c r="AC328" s="35">
        <f>IF(VLOOKUP(D328,'Pressure Ulcers'!$A$1:$W$352,10,FALSE) = "*","*",IF(VLOOKUP(D328,'Pressure Ulcers'!$A$1:$W$352,10,FALSE) = "---","---", VLOOKUP(D328,'Pressure Ulcers'!$A$1:$W$352,10,FALSE)/100))</f>
        <v>7.8947400000000001E-2</v>
      </c>
      <c r="AD328" s="35">
        <f>IF(VLOOKUP(D328,'Pressure Ulcers'!$A$1:$W$352,12,FALSE) = "*","*",IF(VLOOKUP(D328,'Pressure Ulcers'!$A$1:$W$352,12,FALSE) = "---","---", VLOOKUP(D328,'Pressure Ulcers'!$A$1:$W$352,12,FALSE)/100))</f>
        <v>0.15384619999999999</v>
      </c>
      <c r="AE328" s="35">
        <f>IF(VLOOKUP(D328,'Pressure Ulcers'!$A$1:$W$352,14,FALSE) = "*","*",IF(VLOOKUP(D328,'Pressure Ulcers'!$A$1:$W$352,14,FALSE) = "---","---", VLOOKUP(D328,'Pressure Ulcers'!$A$1:$W$352,14,FALSE)/100))</f>
        <v>0.125</v>
      </c>
      <c r="AF328" s="35">
        <f>IF(VLOOKUP(D328,'Pressure Ulcers'!$A$1:$W$352,16,FALSE) = "*","*",IF(VLOOKUP(D328,'Pressure Ulcers'!$A$1:$W$352,16,FALSE) = "---","---", VLOOKUP(D328,'Pressure Ulcers'!$A$1:$W$352,16,FALSE)/100))</f>
        <v>8.1081100000000003E-2</v>
      </c>
      <c r="AG328" s="35">
        <f t="shared" si="174"/>
        <v>0.109718675</v>
      </c>
      <c r="AH328" s="49" t="str">
        <f t="shared" si="165"/>
        <v>N</v>
      </c>
      <c r="AI328" s="35">
        <f>IF(VLOOKUP(D328,Influenza!$A$1:$W$352,10,FALSE) = "*","*",IF(VLOOKUP(D328,Influenza!$A$1:$W$352,10,FALSE) = "---","---", VLOOKUP(D328,Influenza!$A$1:$W$352,10,FALSE)/100))</f>
        <v>0.9913793099999999</v>
      </c>
      <c r="AJ328" s="35">
        <f>IF(VLOOKUP(D328,Influenza!$A$1:$W$352,12,FALSE) = "*","*",IF(VLOOKUP(D328,Influenza!$A$1:$W$352,12,FALSE) = "---","---", VLOOKUP(D328,Influenza!$A$1:$W$352,12,FALSE)/100))</f>
        <v>0.9913793099999999</v>
      </c>
      <c r="AK328" s="35">
        <f>IF(VLOOKUP(D328,Influenza!$A$1:$W$352,14,FALSE) = "*","*",IF(VLOOKUP(D328,Influenza!$A$1:$W$352,14,FALSE) = "---","---", VLOOKUP(D328,Influenza!$A$1:$W$352,14,FALSE)/100))</f>
        <v>0.90566038000000004</v>
      </c>
      <c r="AL328" s="35">
        <f>IF(VLOOKUP(D328,Influenza!$A$1:$W$352,16,FALSE) = "*","*",IF(VLOOKUP(D328,Influenza!$A$1:$W$352,16,FALSE) = "---","---", VLOOKUP(D328,Influenza!$A$1:$W$352,16,FALSE)/100))</f>
        <v>0.90566038000000004</v>
      </c>
      <c r="AM328" s="35">
        <f t="shared" si="175"/>
        <v>0.94851984499999997</v>
      </c>
      <c r="AN328" s="49" t="str">
        <f t="shared" si="161"/>
        <v>N</v>
      </c>
      <c r="AO328" s="35">
        <f>IF(VLOOKUP(D328,'hospitalizations per 1000'!$A$1:$Q$352,10,FALSE) = "*","*",IF(VLOOKUP(D328,'hospitalizations per 1000'!$A$1:$Q$352,10,FALSE) = "---","---", VLOOKUP(D328,'hospitalizations per 1000'!$A$1:$Q$352,10,FALSE)/100))</f>
        <v>2.428692E-2</v>
      </c>
      <c r="AP328" s="43" t="str">
        <f t="shared" si="166"/>
        <v>N</v>
      </c>
      <c r="AQ328" s="50" t="s">
        <v>1570</v>
      </c>
      <c r="AR328" s="50">
        <v>0.88</v>
      </c>
      <c r="AS328" s="49" t="str">
        <f>IF(AR328="NS","NS",IF(AR328&gt;AR$1,"Y","N"))</f>
        <v>Y</v>
      </c>
      <c r="AT328" s="97">
        <f>COUNTIF($P328:$AS328,"=Y")</f>
        <v>4</v>
      </c>
    </row>
    <row r="329" spans="1:46" ht="28.8" x14ac:dyDescent="0.3">
      <c r="A329" s="19">
        <f t="shared" si="170"/>
        <v>324</v>
      </c>
      <c r="B329" s="52" t="s">
        <v>579</v>
      </c>
      <c r="C329" s="51"/>
      <c r="D329" s="56">
        <v>315005</v>
      </c>
      <c r="E329" s="59" t="s">
        <v>217</v>
      </c>
      <c r="F329" s="54" t="s">
        <v>1557</v>
      </c>
      <c r="G329" s="54" t="e">
        <f>IF(COUNTIF(#REF!,"SFF Candidate")&gt;=1,"Y",
IF(COUNTIF(#REF!,"SFF")&gt;=1,"Y","N"))</f>
        <v>#REF!</v>
      </c>
      <c r="H329" s="48" t="e">
        <f>IF(OR(#REF!=1,#REF!= 1,#REF!=
1,#REF!= 1,#REF!=
1,#REF!= 1,#REF!=
1,#REF!= 1,#REF!=
1,#REF!= 1,#REF!=
1,#REF!= 1),"Y","N")</f>
        <v>#REF!</v>
      </c>
      <c r="I329" s="48" t="s">
        <v>662</v>
      </c>
      <c r="J329" s="54" t="s">
        <v>1570</v>
      </c>
      <c r="K329" s="35">
        <f>IF(VLOOKUP(D329,'Physically Restrained'!$A$1:$W$352,10,FALSE) = "*","*",IF(VLOOKUP(D329,'Physically Restrained'!$A$1:$W$352,10,FALSE) = "---","---", VLOOKUP(D329,'Physically Restrained'!$A$1:$W$352,10,FALSE)/100))</f>
        <v>0</v>
      </c>
      <c r="L329" s="35">
        <f>IF(VLOOKUP(D329,'Physically Restrained'!$A$1:$W$352,12,FALSE) = "*","*",IF(VLOOKUP(D329,'Physically Restrained'!$A$1:$W$352,12,FALSE) = "---","---", VLOOKUP(D329,'Physically Restrained'!$A$1:$W$352,12,FALSE)/100))</f>
        <v>0</v>
      </c>
      <c r="M329" s="35">
        <f>IF(VLOOKUP(D329,'Physically Restrained'!$A$1:$W$352,14,FALSE) = "*","*",IF(VLOOKUP(D329,'Physically Restrained'!$A$1:$W$352,14,FALSE) = "---","---", VLOOKUP(D329,'Physically Restrained'!$A$1:$W$352,14,FALSE)/100))</f>
        <v>0</v>
      </c>
      <c r="N329" s="35">
        <f>IF(VLOOKUP(D329,'Physically Restrained'!$A$1:$W$352,16,FALSE) = "*","*",IF(VLOOKUP(D329,'Physically Restrained'!$A$1:$W$352,16,FALSE) = "---","---", VLOOKUP(D329,'Physically Restrained'!$A$1:$W$352,16,FALSE)/100))</f>
        <v>0</v>
      </c>
      <c r="O329" s="35">
        <f t="shared" si="171"/>
        <v>0</v>
      </c>
      <c r="P329" s="49" t="str">
        <f t="shared" si="162"/>
        <v>Y</v>
      </c>
      <c r="Q329" s="35">
        <f>IF(VLOOKUP(D329,'Falls with Major Injuries'!$A$1:$W$352,10,FALSE) = "*","*",IF(VLOOKUP(D329,'Falls with Major Injuries'!$A$1:$W$352,10,FALSE) = "---","---", VLOOKUP(D329,'Falls with Major Injuries'!$A$1:$W$352,10,FALSE)/100))</f>
        <v>0</v>
      </c>
      <c r="R329" s="35">
        <f>IF(VLOOKUP(D329,'Falls with Major Injuries'!$A$1:$W$352,12,FALSE) = "*","*",IF(VLOOKUP(D329,'Falls with Major Injuries'!$A$1:$W$352,12,FALSE) = "---","---", VLOOKUP(D329,'Falls with Major Injuries'!$A$1:$W$352,12,FALSE)/100))</f>
        <v>0</v>
      </c>
      <c r="S329" s="35">
        <f>IF(VLOOKUP(D329,'Falls with Major Injuries'!$A$1:$W$352,14,FALSE) = "*","*",IF(VLOOKUP(D329,'Falls with Major Injuries'!$A$1:$W$352,14,FALSE) = "---","---", VLOOKUP(D329,'Falls with Major Injuries'!$A$1:$W$352,14,FALSE)/100))</f>
        <v>0</v>
      </c>
      <c r="T329" s="35">
        <f>IF(VLOOKUP(D329,'Falls with Major Injuries'!$A$1:$W$352,16,FALSE) = "*","*",IF(VLOOKUP(D329,'Falls with Major Injuries'!$A$1:$W$352,16,FALSE) = "---","---", VLOOKUP(D329,'Falls with Major Injuries'!$A$1:$W$352,16,FALSE)/100))</f>
        <v>2.7397300000000003E-2</v>
      </c>
      <c r="U329" s="35">
        <f t="shared" si="172"/>
        <v>6.8493250000000007E-3</v>
      </c>
      <c r="V329" s="49" t="str">
        <f t="shared" si="163"/>
        <v>Y</v>
      </c>
      <c r="W329" s="35">
        <f>IF(VLOOKUP(D329,'Antipsychotic Meds'!$A$1:$W$352,10,FALSE) = "*","*",IF(VLOOKUP(D329,'Antipsychotic Meds'!$A$1:$W$352,10,FALSE) = "---","---", VLOOKUP(D329,'Antipsychotic Meds'!$A$1:$W$352,10,FALSE)/100))</f>
        <v>0.12903230000000002</v>
      </c>
      <c r="X329" s="35">
        <f>IF(VLOOKUP(D329,'Antipsychotic Meds'!$A$1:$W$352,12,FALSE) = "*","*",IF(VLOOKUP(D329,'Antipsychotic Meds'!$A$1:$W$352,12,FALSE) = "---","---", VLOOKUP(D329,'Antipsychotic Meds'!$A$1:$W$352,12,FALSE)/100))</f>
        <v>0.1612903</v>
      </c>
      <c r="Y329" s="35">
        <f>IF(VLOOKUP(D329,'Antipsychotic Meds'!$A$1:$W$352,14,FALSE) = "*","*",IF(VLOOKUP(D329,'Antipsychotic Meds'!$A$1:$W$352,14,FALSE) = "---","---", VLOOKUP(D329,'Antipsychotic Meds'!$A$1:$W$352,14,FALSE)/100))</f>
        <v>0.1142857</v>
      </c>
      <c r="Z329" s="35">
        <f>IF(VLOOKUP(D329,'Antipsychotic Meds'!$A$1:$W$352,16,FALSE) = "*","*",IF(VLOOKUP(D329,'Antipsychotic Meds'!$A$1:$W$352,16,FALSE) = "---","---", VLOOKUP(D329,'Antipsychotic Meds'!$A$1:$W$352,16,FALSE)/100))</f>
        <v>0.11764709999999999</v>
      </c>
      <c r="AA329" s="35">
        <f t="shared" si="173"/>
        <v>0.13056384999999998</v>
      </c>
      <c r="AB329" s="49" t="str">
        <f t="shared" si="164"/>
        <v>N</v>
      </c>
      <c r="AC329" s="35">
        <f>IF(VLOOKUP(D329,'Pressure Ulcers'!$A$1:$W$352,10,FALSE) = "*","*",IF(VLOOKUP(D329,'Pressure Ulcers'!$A$1:$W$352,10,FALSE) = "---","---", VLOOKUP(D329,'Pressure Ulcers'!$A$1:$W$352,10,FALSE)/100))</f>
        <v>0.10204079999999999</v>
      </c>
      <c r="AD329" s="35">
        <f>IF(VLOOKUP(D329,'Pressure Ulcers'!$A$1:$W$352,12,FALSE) = "*","*",IF(VLOOKUP(D329,'Pressure Ulcers'!$A$1:$W$352,12,FALSE) = "---","---", VLOOKUP(D329,'Pressure Ulcers'!$A$1:$W$352,12,FALSE)/100))</f>
        <v>0.125</v>
      </c>
      <c r="AE329" s="35">
        <f>IF(VLOOKUP(D329,'Pressure Ulcers'!$A$1:$W$352,14,FALSE) = "*","*",IF(VLOOKUP(D329,'Pressure Ulcers'!$A$1:$W$352,14,FALSE) = "---","---", VLOOKUP(D329,'Pressure Ulcers'!$A$1:$W$352,14,FALSE)/100))</f>
        <v>0.11764709999999999</v>
      </c>
      <c r="AF329" s="35">
        <f>IF(VLOOKUP(D329,'Pressure Ulcers'!$A$1:$W$352,16,FALSE) = "*","*",IF(VLOOKUP(D329,'Pressure Ulcers'!$A$1:$W$352,16,FALSE) = "---","---", VLOOKUP(D329,'Pressure Ulcers'!$A$1:$W$352,16,FALSE)/100))</f>
        <v>4.5454499999999995E-2</v>
      </c>
      <c r="AG329" s="35">
        <f t="shared" si="174"/>
        <v>9.75356E-2</v>
      </c>
      <c r="AH329" s="49" t="str">
        <f t="shared" si="165"/>
        <v>N</v>
      </c>
      <c r="AI329" s="35">
        <f>IF(VLOOKUP(D329,Influenza!$A$1:$W$352,10,FALSE) = "*","*",IF(VLOOKUP(D329,Influenza!$A$1:$W$352,10,FALSE) = "---","---", VLOOKUP(D329,Influenza!$A$1:$W$352,10,FALSE)/100))</f>
        <v>1</v>
      </c>
      <c r="AJ329" s="35">
        <f>IF(VLOOKUP(D329,Influenza!$A$1:$W$352,12,FALSE) = "*","*",IF(VLOOKUP(D329,Influenza!$A$1:$W$352,12,FALSE) = "---","---", VLOOKUP(D329,Influenza!$A$1:$W$352,12,FALSE)/100))</f>
        <v>1</v>
      </c>
      <c r="AK329" s="35">
        <f>IF(VLOOKUP(D329,Influenza!$A$1:$W$352,14,FALSE) = "*","*",IF(VLOOKUP(D329,Influenza!$A$1:$W$352,14,FALSE) = "---","---", VLOOKUP(D329,Influenza!$A$1:$W$352,14,FALSE)/100))</f>
        <v>0.96428571000000007</v>
      </c>
      <c r="AL329" s="35">
        <f>IF(VLOOKUP(D329,Influenza!$A$1:$W$352,16,FALSE) = "*","*",IF(VLOOKUP(D329,Influenza!$A$1:$W$352,16,FALSE) = "---","---", VLOOKUP(D329,Influenza!$A$1:$W$352,16,FALSE)/100))</f>
        <v>0.96428571000000007</v>
      </c>
      <c r="AM329" s="35">
        <f t="shared" si="175"/>
        <v>0.98214285499999998</v>
      </c>
      <c r="AN329" s="49" t="str">
        <f t="shared" si="161"/>
        <v>Y</v>
      </c>
      <c r="AO329" s="35">
        <f>IF(VLOOKUP(D329,'hospitalizations per 1000'!$A$1:$Q$352,10,FALSE) = "*","*",IF(VLOOKUP(D329,'hospitalizations per 1000'!$A$1:$Q$352,10,FALSE) = "---","---", VLOOKUP(D329,'hospitalizations per 1000'!$A$1:$Q$352,10,FALSE)/100))</f>
        <v>1.211138E-2</v>
      </c>
      <c r="AP329" s="43" t="str">
        <f t="shared" si="166"/>
        <v>Y</v>
      </c>
      <c r="AQ329" s="50" t="s">
        <v>1570</v>
      </c>
      <c r="AR329" s="50">
        <v>0.78500000000000003</v>
      </c>
      <c r="AS329" s="49" t="str">
        <f>IF(AR329="NS","NS",IF(AR329&gt;AR$1,"Y","N"))</f>
        <v>Y</v>
      </c>
      <c r="AT329" s="97">
        <f>COUNTIF($P329:$AS329,"=Y")</f>
        <v>5</v>
      </c>
    </row>
    <row r="330" spans="1:46" x14ac:dyDescent="0.3">
      <c r="A330" s="78">
        <v>321</v>
      </c>
      <c r="B330" s="79" t="s">
        <v>1641</v>
      </c>
      <c r="C330" s="80"/>
      <c r="D330" s="81">
        <v>315526</v>
      </c>
      <c r="E330" s="87" t="s">
        <v>1642</v>
      </c>
      <c r="F330" s="54" t="s">
        <v>662</v>
      </c>
      <c r="G330" s="54" t="e">
        <f>IF(COUNTIF(#REF!,"SFF Candidate")&gt;=1,"Y",
IF(COUNTIF(#REF!,"SFF")&gt;=1,"Y","N"))</f>
        <v>#REF!</v>
      </c>
      <c r="H330" s="48" t="e">
        <f>IF(OR(#REF!=1,#REF!= 1,#REF!=
1,#REF!= 1,#REF!=
1,#REF!= 1,#REF!=
1,#REF!= 1,#REF!=
1,#REF!= 1,#REF!=
1,#REF!= 1),"Y","N")</f>
        <v>#REF!</v>
      </c>
      <c r="I330" s="48" t="s">
        <v>662</v>
      </c>
      <c r="J330" s="54" t="s">
        <v>1571</v>
      </c>
      <c r="K330" s="35" t="s">
        <v>667</v>
      </c>
      <c r="L330" s="35" t="s">
        <v>667</v>
      </c>
      <c r="M330" s="35" t="s">
        <v>667</v>
      </c>
      <c r="N330" s="35" t="s">
        <v>667</v>
      </c>
      <c r="O330" s="35" t="s">
        <v>667</v>
      </c>
      <c r="P330" s="49" t="s">
        <v>662</v>
      </c>
      <c r="Q330" s="35" t="s">
        <v>667</v>
      </c>
      <c r="R330" s="35" t="s">
        <v>667</v>
      </c>
      <c r="S330" s="35" t="s">
        <v>667</v>
      </c>
      <c r="T330" s="35" t="s">
        <v>667</v>
      </c>
      <c r="U330" s="35" t="s">
        <v>667</v>
      </c>
      <c r="V330" s="49" t="s">
        <v>662</v>
      </c>
      <c r="W330" s="35" t="s">
        <v>667</v>
      </c>
      <c r="X330" s="35" t="s">
        <v>667</v>
      </c>
      <c r="Y330" s="35" t="s">
        <v>667</v>
      </c>
      <c r="Z330" s="35" t="s">
        <v>667</v>
      </c>
      <c r="AA330" s="35" t="s">
        <v>667</v>
      </c>
      <c r="AB330" s="49" t="s">
        <v>662</v>
      </c>
      <c r="AC330" s="35" t="s">
        <v>667</v>
      </c>
      <c r="AD330" s="35" t="s">
        <v>667</v>
      </c>
      <c r="AE330" s="35" t="s">
        <v>667</v>
      </c>
      <c r="AF330" s="35" t="s">
        <v>667</v>
      </c>
      <c r="AG330" s="35" t="s">
        <v>667</v>
      </c>
      <c r="AH330" s="49" t="s">
        <v>662</v>
      </c>
      <c r="AI330" s="35" t="s">
        <v>667</v>
      </c>
      <c r="AJ330" s="35" t="s">
        <v>667</v>
      </c>
      <c r="AK330" s="35" t="s">
        <v>667</v>
      </c>
      <c r="AL330" s="35" t="s">
        <v>667</v>
      </c>
      <c r="AM330" s="35" t="s">
        <v>667</v>
      </c>
      <c r="AN330" s="49" t="s">
        <v>662</v>
      </c>
      <c r="AO330" s="35" t="s">
        <v>667</v>
      </c>
      <c r="AP330" s="49" t="s">
        <v>662</v>
      </c>
      <c r="AQ330" s="50" t="s">
        <v>1571</v>
      </c>
      <c r="AR330" s="50" t="s">
        <v>1573</v>
      </c>
      <c r="AS330" s="49" t="s">
        <v>662</v>
      </c>
      <c r="AT330" s="97" t="s">
        <v>1680</v>
      </c>
    </row>
    <row r="331" spans="1:46" x14ac:dyDescent="0.3">
      <c r="A331" s="19">
        <f t="shared" ref="A331:A367" si="177">ROW()-5</f>
        <v>326</v>
      </c>
      <c r="B331" s="52" t="s">
        <v>580</v>
      </c>
      <c r="C331" s="51"/>
      <c r="D331" s="56">
        <v>315463</v>
      </c>
      <c r="E331" s="71">
        <v>858889</v>
      </c>
      <c r="F331" s="54" t="s">
        <v>1557</v>
      </c>
      <c r="G331" s="54" t="e">
        <f>IF(COUNTIF(#REF!,"SFF Candidate")&gt;=1,"Y",
IF(COUNTIF(#REF!,"SFF")&gt;=1,"Y","N"))</f>
        <v>#REF!</v>
      </c>
      <c r="H331" s="48" t="e">
        <f>IF(OR(#REF!=1,#REF!= 1,#REF!=
1,#REF!= 1,#REF!=
1,#REF!= 1,#REF!=
1,#REF!= 1,#REF!=
1,#REF!= 1,#REF!=
1,#REF!= 1),"Y","N")</f>
        <v>#REF!</v>
      </c>
      <c r="I331" s="48" t="s">
        <v>662</v>
      </c>
      <c r="J331" s="54" t="s">
        <v>1570</v>
      </c>
      <c r="K331" s="35">
        <f>IF(VLOOKUP(D331,'Physically Restrained'!$A$1:$W$352,10,FALSE) = "*","*",IF(VLOOKUP(D331,'Physically Restrained'!$A$1:$W$352,10,FALSE) = "---","---", VLOOKUP(D331,'Physically Restrained'!$A$1:$W$352,10,FALSE)/100))</f>
        <v>0</v>
      </c>
      <c r="L331" s="35">
        <f>IF(VLOOKUP(D331,'Physically Restrained'!$A$1:$W$352,12,FALSE) = "*","*",IF(VLOOKUP(D331,'Physically Restrained'!$A$1:$W$352,12,FALSE) = "---","---", VLOOKUP(D331,'Physically Restrained'!$A$1:$W$352,12,FALSE)/100))</f>
        <v>0</v>
      </c>
      <c r="M331" s="35">
        <f>IF(VLOOKUP(D331,'Physically Restrained'!$A$1:$W$352,14,FALSE) = "*","*",IF(VLOOKUP(D331,'Physically Restrained'!$A$1:$W$352,14,FALSE) = "---","---", VLOOKUP(D331,'Physically Restrained'!$A$1:$W$352,14,FALSE)/100))</f>
        <v>0</v>
      </c>
      <c r="N331" s="35">
        <f>IF(VLOOKUP(D331,'Physically Restrained'!$A$1:$W$352,16,FALSE) = "*","*",IF(VLOOKUP(D331,'Physically Restrained'!$A$1:$W$352,16,FALSE) = "---","---", VLOOKUP(D331,'Physically Restrained'!$A$1:$W$352,16,FALSE)/100))</f>
        <v>0</v>
      </c>
      <c r="O331" s="35">
        <f t="shared" ref="O331:O367" si="178">IF(COUNTIF(K331:N331,"---")&gt;=1,"---",IF(COUNTIF(K331:N331,"*")=4,"*",AVERAGE(K331:N331)))</f>
        <v>0</v>
      </c>
      <c r="P331" s="49" t="str">
        <f t="shared" ref="P331:P337" si="179">IF(O331="*","*",IF(O331="---","---",IF(O331&lt;O$1,"Y","N")))</f>
        <v>Y</v>
      </c>
      <c r="Q331" s="35">
        <f>IF(VLOOKUP(D331,'Falls with Major Injuries'!$A$1:$W$352,10,FALSE) = "*","*",IF(VLOOKUP(D331,'Falls with Major Injuries'!$A$1:$W$352,10,FALSE) = "---","---", VLOOKUP(D331,'Falls with Major Injuries'!$A$1:$W$352,10,FALSE)/100))</f>
        <v>1.40845E-2</v>
      </c>
      <c r="R331" s="35">
        <f>IF(VLOOKUP(D331,'Falls with Major Injuries'!$A$1:$W$352,12,FALSE) = "*","*",IF(VLOOKUP(D331,'Falls with Major Injuries'!$A$1:$W$352,12,FALSE) = "---","---", VLOOKUP(D331,'Falls with Major Injuries'!$A$1:$W$352,12,FALSE)/100))</f>
        <v>0</v>
      </c>
      <c r="S331" s="35">
        <f>IF(VLOOKUP(D331,'Falls with Major Injuries'!$A$1:$W$352,14,FALSE) = "*","*",IF(VLOOKUP(D331,'Falls with Major Injuries'!$A$1:$W$352,14,FALSE) = "---","---", VLOOKUP(D331,'Falls with Major Injuries'!$A$1:$W$352,14,FALSE)/100))</f>
        <v>1.26582E-2</v>
      </c>
      <c r="T331" s="35">
        <f>IF(VLOOKUP(D331,'Falls with Major Injuries'!$A$1:$W$352,16,FALSE) = "*","*",IF(VLOOKUP(D331,'Falls with Major Injuries'!$A$1:$W$352,16,FALSE) = "---","---", VLOOKUP(D331,'Falls with Major Injuries'!$A$1:$W$352,16,FALSE)/100))</f>
        <v>1.2500000000000001E-2</v>
      </c>
      <c r="U331" s="35">
        <f t="shared" ref="U331:U367" si="180">IF(COUNTIF(Q331:T331,"---")&gt;=1,"---",IF(COUNTIF(Q331:T331,"*")=4,"*",AVERAGE(Q331:T331)))</f>
        <v>9.8106750000000013E-3</v>
      </c>
      <c r="V331" s="49" t="str">
        <f t="shared" ref="V331:V337" si="181">IF(U331="*","*",IF(U331="---","---",IF(U331&lt;U$1,"Y","N")))</f>
        <v>Y</v>
      </c>
      <c r="W331" s="35">
        <f>IF(VLOOKUP(D331,'Antipsychotic Meds'!$A$1:$W$352,10,FALSE) = "*","*",IF(VLOOKUP(D331,'Antipsychotic Meds'!$A$1:$W$352,10,FALSE) = "---","---", VLOOKUP(D331,'Antipsychotic Meds'!$A$1:$W$352,10,FALSE)/100))</f>
        <v>1.6949200000000001E-2</v>
      </c>
      <c r="X331" s="35">
        <f>IF(VLOOKUP(D331,'Antipsychotic Meds'!$A$1:$W$352,12,FALSE) = "*","*",IF(VLOOKUP(D331,'Antipsychotic Meds'!$A$1:$W$352,12,FALSE) = "---","---", VLOOKUP(D331,'Antipsychotic Meds'!$A$1:$W$352,12,FALSE)/100))</f>
        <v>1.66667E-2</v>
      </c>
      <c r="Y331" s="35">
        <f>IF(VLOOKUP(D331,'Antipsychotic Meds'!$A$1:$W$352,14,FALSE) = "*","*",IF(VLOOKUP(D331,'Antipsychotic Meds'!$A$1:$W$352,14,FALSE) = "---","---", VLOOKUP(D331,'Antipsychotic Meds'!$A$1:$W$352,14,FALSE)/100))</f>
        <v>2.9850699999999997E-2</v>
      </c>
      <c r="Z331" s="35">
        <f>IF(VLOOKUP(D331,'Antipsychotic Meds'!$A$1:$W$352,16,FALSE) = "*","*",IF(VLOOKUP(D331,'Antipsychotic Meds'!$A$1:$W$352,16,FALSE) = "---","---", VLOOKUP(D331,'Antipsychotic Meds'!$A$1:$W$352,16,FALSE)/100))</f>
        <v>4.2857100000000002E-2</v>
      </c>
      <c r="AA331" s="35">
        <f t="shared" ref="AA331:AA367" si="182">IF(COUNTIF(W331:Z331,"---")&gt;=1,"---",IF(COUNTIF(W331:Z331,"*")=4,"*",AVERAGE(W331:Z331)))</f>
        <v>2.6580924999999998E-2</v>
      </c>
      <c r="AB331" s="49" t="str">
        <f t="shared" ref="AB331:AB337" si="183">IF(AA331="*","*",IF(AA331="---","---",IF(AA331&lt;AA$1,"Y","N")))</f>
        <v>Y</v>
      </c>
      <c r="AC331" s="35">
        <f>IF(VLOOKUP(D331,'Pressure Ulcers'!$A$1:$W$352,10,FALSE) = "*","*",IF(VLOOKUP(D331,'Pressure Ulcers'!$A$1:$W$352,10,FALSE) = "---","---", VLOOKUP(D331,'Pressure Ulcers'!$A$1:$W$352,10,FALSE)/100))</f>
        <v>0.1129032</v>
      </c>
      <c r="AD331" s="35">
        <f>IF(VLOOKUP(D331,'Pressure Ulcers'!$A$1:$W$352,12,FALSE) = "*","*",IF(VLOOKUP(D331,'Pressure Ulcers'!$A$1:$W$352,12,FALSE) = "---","---", VLOOKUP(D331,'Pressure Ulcers'!$A$1:$W$352,12,FALSE)/100))</f>
        <v>0.1111111</v>
      </c>
      <c r="AE331" s="35">
        <f>IF(VLOOKUP(D331,'Pressure Ulcers'!$A$1:$W$352,14,FALSE) = "*","*",IF(VLOOKUP(D331,'Pressure Ulcers'!$A$1:$W$352,14,FALSE) = "---","---", VLOOKUP(D331,'Pressure Ulcers'!$A$1:$W$352,14,FALSE)/100))</f>
        <v>0.16417909999999999</v>
      </c>
      <c r="AF331" s="35">
        <f>IF(VLOOKUP(D331,'Pressure Ulcers'!$A$1:$W$352,16,FALSE) = "*","*",IF(VLOOKUP(D331,'Pressure Ulcers'!$A$1:$W$352,16,FALSE) = "---","---", VLOOKUP(D331,'Pressure Ulcers'!$A$1:$W$352,16,FALSE)/100))</f>
        <v>8.06452E-2</v>
      </c>
      <c r="AG331" s="35">
        <f t="shared" ref="AG331:AG367" si="184">IF(COUNTIF(AC331:AF331,"---")&gt;=1,"---",IF(COUNTIF(AC331:AF331,"*")=4,"*",AVERAGE(AC331:AF331)))</f>
        <v>0.11720965</v>
      </c>
      <c r="AH331" s="49" t="str">
        <f>IF(AG331="*","*",IF(AG331="---","---",IF(AG331&lt;AG$1,"Y","N")))</f>
        <v>N</v>
      </c>
      <c r="AI331" s="35">
        <f>IF(VLOOKUP(D331,Influenza!$A$1:$W$352,10,FALSE) = "*","*",IF(VLOOKUP(D331,Influenza!$A$1:$W$352,10,FALSE) = "---","---", VLOOKUP(D331,Influenza!$A$1:$W$352,10,FALSE)/100))</f>
        <v>1</v>
      </c>
      <c r="AJ331" s="35">
        <f>IF(VLOOKUP(D331,Influenza!$A$1:$W$352,12,FALSE) = "*","*",IF(VLOOKUP(D331,Influenza!$A$1:$W$352,12,FALSE) = "---","---", VLOOKUP(D331,Influenza!$A$1:$W$352,12,FALSE)/100))</f>
        <v>1</v>
      </c>
      <c r="AK331" s="35">
        <f>IF(VLOOKUP(D331,Influenza!$A$1:$W$352,14,FALSE) = "*","*",IF(VLOOKUP(D331,Influenza!$A$1:$W$352,14,FALSE) = "---","---", VLOOKUP(D331,Influenza!$A$1:$W$352,14,FALSE)/100))</f>
        <v>0.92682927000000004</v>
      </c>
      <c r="AL331" s="35">
        <f>IF(VLOOKUP(D331,Influenza!$A$1:$W$352,16,FALSE) = "*","*",IF(VLOOKUP(D331,Influenza!$A$1:$W$352,16,FALSE) = "---","---", VLOOKUP(D331,Influenza!$A$1:$W$352,16,FALSE)/100))</f>
        <v>0.92682927000000004</v>
      </c>
      <c r="AM331" s="35">
        <f t="shared" ref="AM331:AM367" si="185">IF(COUNTIF(AI331:AL331,"---")&gt;=1,"---",IF(COUNTIF(AI331:AL331,"*")=4,"*",AVERAGE(AI331:AL331)))</f>
        <v>0.96341463499999991</v>
      </c>
      <c r="AN331" s="49" t="str">
        <f t="shared" ref="AN331:AN337" si="186">IF(AM331="*","*",IF(AM331="---","---",IF(AM331&gt;AM$1,"Y","N")))</f>
        <v>N</v>
      </c>
      <c r="AO331" s="35">
        <f>IF(VLOOKUP(D331,'hospitalizations per 1000'!$A$1:$Q$352,10,FALSE) = "*","*",IF(VLOOKUP(D331,'hospitalizations per 1000'!$A$1:$Q$352,10,FALSE) = "---","---", VLOOKUP(D331,'hospitalizations per 1000'!$A$1:$Q$352,10,FALSE)/100))</f>
        <v>1.7385710000000002E-2</v>
      </c>
      <c r="AP331" s="43" t="str">
        <f t="shared" ref="AP331:AP337" si="187">IF(AO331="*","*",IF(AO331="---","---",IF(AO331&lt;AO$1,"Y","N")))</f>
        <v>N</v>
      </c>
      <c r="AQ331" s="50" t="s">
        <v>1570</v>
      </c>
      <c r="AR331" s="50">
        <v>0.88</v>
      </c>
      <c r="AS331" s="49" t="str">
        <f>IF(AR331="NS","NS",IF(AR331&gt;AR$1,"Y","N"))</f>
        <v>Y</v>
      </c>
      <c r="AT331" s="97">
        <f>COUNTIF($P331:$AS331,"=Y")</f>
        <v>4</v>
      </c>
    </row>
    <row r="332" spans="1:46" x14ac:dyDescent="0.3">
      <c r="A332" s="19">
        <f t="shared" si="177"/>
        <v>327</v>
      </c>
      <c r="B332" s="52" t="s">
        <v>1618</v>
      </c>
      <c r="C332" s="51"/>
      <c r="D332" s="56">
        <v>315463</v>
      </c>
      <c r="E332" s="59" t="s">
        <v>1619</v>
      </c>
      <c r="F332" s="54" t="s">
        <v>1557</v>
      </c>
      <c r="G332" s="54" t="e">
        <f>IF(COUNTIF(#REF!,"SFF Candidate")&gt;=1,"Y",
IF(COUNTIF(#REF!,"SFF")&gt;=1,"Y","N"))</f>
        <v>#REF!</v>
      </c>
      <c r="H332" s="48" t="e">
        <f>IF(OR(#REF!=1,#REF!= 1,#REF!=
1,#REF!= 1,#REF!=
1,#REF!= 1,#REF!=
1,#REF!= 1,#REF!=
1,#REF!= 1,#REF!=
1,#REF!= 1),"Y","N")</f>
        <v>#REF!</v>
      </c>
      <c r="I332" s="48" t="s">
        <v>662</v>
      </c>
      <c r="J332" s="54" t="s">
        <v>1570</v>
      </c>
      <c r="K332" s="35">
        <f>IF(VLOOKUP(D332,'Physically Restrained'!$A$1:$W$352,10,FALSE) = "*","*",IF(VLOOKUP(D332,'Physically Restrained'!$A$1:$W$352,10,FALSE) = "---","---", VLOOKUP(D332,'Physically Restrained'!$A$1:$W$352,10,FALSE)/100))</f>
        <v>0</v>
      </c>
      <c r="L332" s="35">
        <f>IF(VLOOKUP(D332,'Physically Restrained'!$A$1:$W$352,12,FALSE) = "*","*",IF(VLOOKUP(D332,'Physically Restrained'!$A$1:$W$352,12,FALSE) = "---","---", VLOOKUP(D332,'Physically Restrained'!$A$1:$W$352,12,FALSE)/100))</f>
        <v>0</v>
      </c>
      <c r="M332" s="35">
        <f>IF(VLOOKUP(D332,'Physically Restrained'!$A$1:$W$352,14,FALSE) = "*","*",IF(VLOOKUP(D332,'Physically Restrained'!$A$1:$W$352,14,FALSE) = "---","---", VLOOKUP(D332,'Physically Restrained'!$A$1:$W$352,14,FALSE)/100))</f>
        <v>0</v>
      </c>
      <c r="N332" s="35">
        <f>IF(VLOOKUP(D332,'Physically Restrained'!$A$1:$W$352,16,FALSE) = "*","*",IF(VLOOKUP(D332,'Physically Restrained'!$A$1:$W$352,16,FALSE) = "---","---", VLOOKUP(D332,'Physically Restrained'!$A$1:$W$352,16,FALSE)/100))</f>
        <v>0</v>
      </c>
      <c r="O332" s="35">
        <f t="shared" si="178"/>
        <v>0</v>
      </c>
      <c r="P332" s="49" t="str">
        <f t="shared" si="179"/>
        <v>Y</v>
      </c>
      <c r="Q332" s="35">
        <f>IF(VLOOKUP(D332,'Falls with Major Injuries'!$A$1:$W$352,10,FALSE) = "*","*",IF(VLOOKUP(D332,'Falls with Major Injuries'!$A$1:$W$352,10,FALSE) = "---","---", VLOOKUP(D332,'Falls with Major Injuries'!$A$1:$W$352,10,FALSE)/100))</f>
        <v>1.40845E-2</v>
      </c>
      <c r="R332" s="35">
        <f>IF(VLOOKUP(D332,'Falls with Major Injuries'!$A$1:$W$352,12,FALSE) = "*","*",IF(VLOOKUP(D332,'Falls with Major Injuries'!$A$1:$W$352,12,FALSE) = "---","---", VLOOKUP(D332,'Falls with Major Injuries'!$A$1:$W$352,12,FALSE)/100))</f>
        <v>0</v>
      </c>
      <c r="S332" s="35">
        <f>IF(VLOOKUP(D332,'Falls with Major Injuries'!$A$1:$W$352,14,FALSE) = "*","*",IF(VLOOKUP(D332,'Falls with Major Injuries'!$A$1:$W$352,14,FALSE) = "---","---", VLOOKUP(D332,'Falls with Major Injuries'!$A$1:$W$352,14,FALSE)/100))</f>
        <v>1.26582E-2</v>
      </c>
      <c r="T332" s="35">
        <f>IF(VLOOKUP(D332,'Falls with Major Injuries'!$A$1:$W$352,16,FALSE) = "*","*",IF(VLOOKUP(D332,'Falls with Major Injuries'!$A$1:$W$352,16,FALSE) = "---","---", VLOOKUP(D332,'Falls with Major Injuries'!$A$1:$W$352,16,FALSE)/100))</f>
        <v>1.2500000000000001E-2</v>
      </c>
      <c r="U332" s="35">
        <f t="shared" si="180"/>
        <v>9.8106750000000013E-3</v>
      </c>
      <c r="V332" s="49" t="str">
        <f t="shared" si="181"/>
        <v>Y</v>
      </c>
      <c r="W332" s="35">
        <f>IF(VLOOKUP(D332,'Antipsychotic Meds'!$A$1:$W$352,10,FALSE) = "*","*",IF(VLOOKUP(D332,'Antipsychotic Meds'!$A$1:$W$352,10,FALSE) = "---","---", VLOOKUP(D332,'Antipsychotic Meds'!$A$1:$W$352,10,FALSE)/100))</f>
        <v>1.6949200000000001E-2</v>
      </c>
      <c r="X332" s="35">
        <f>IF(VLOOKUP(D332,'Antipsychotic Meds'!$A$1:$W$352,12,FALSE) = "*","*",IF(VLOOKUP(D332,'Antipsychotic Meds'!$A$1:$W$352,12,FALSE) = "---","---", VLOOKUP(D332,'Antipsychotic Meds'!$A$1:$W$352,12,FALSE)/100))</f>
        <v>1.66667E-2</v>
      </c>
      <c r="Y332" s="35">
        <f>IF(VLOOKUP(D332,'Antipsychotic Meds'!$A$1:$W$352,14,FALSE) = "*","*",IF(VLOOKUP(D332,'Antipsychotic Meds'!$A$1:$W$352,14,FALSE) = "---","---", VLOOKUP(D332,'Antipsychotic Meds'!$A$1:$W$352,14,FALSE)/100))</f>
        <v>2.9850699999999997E-2</v>
      </c>
      <c r="Z332" s="35">
        <f>IF(VLOOKUP(D332,'Antipsychotic Meds'!$A$1:$W$352,16,FALSE) = "*","*",IF(VLOOKUP(D332,'Antipsychotic Meds'!$A$1:$W$352,16,FALSE) = "---","---", VLOOKUP(D332,'Antipsychotic Meds'!$A$1:$W$352,16,FALSE)/100))</f>
        <v>4.2857100000000002E-2</v>
      </c>
      <c r="AA332" s="35">
        <f t="shared" si="182"/>
        <v>2.6580924999999998E-2</v>
      </c>
      <c r="AB332" s="49" t="str">
        <f t="shared" si="183"/>
        <v>Y</v>
      </c>
      <c r="AC332" s="35">
        <f>IF(VLOOKUP(D332,'Pressure Ulcers'!$A$1:$W$352,10,FALSE) = "*","*",IF(VLOOKUP(D332,'Pressure Ulcers'!$A$1:$W$352,10,FALSE) = "---","---", VLOOKUP(D332,'Pressure Ulcers'!$A$1:$W$352,10,FALSE)/100))</f>
        <v>0.1129032</v>
      </c>
      <c r="AD332" s="35">
        <f>IF(VLOOKUP(D332,'Pressure Ulcers'!$A$1:$W$352,12,FALSE) = "*","*",IF(VLOOKUP(D332,'Pressure Ulcers'!$A$1:$W$352,12,FALSE) = "---","---", VLOOKUP(D332,'Pressure Ulcers'!$A$1:$W$352,12,FALSE)/100))</f>
        <v>0.1111111</v>
      </c>
      <c r="AE332" s="35">
        <f>IF(VLOOKUP(D332,'Pressure Ulcers'!$A$1:$W$352,14,FALSE) = "*","*",IF(VLOOKUP(D332,'Pressure Ulcers'!$A$1:$W$352,14,FALSE) = "---","---", VLOOKUP(D332,'Pressure Ulcers'!$A$1:$W$352,14,FALSE)/100))</f>
        <v>0.16417909999999999</v>
      </c>
      <c r="AF332" s="35">
        <f>IF(VLOOKUP(D332,'Pressure Ulcers'!$A$1:$W$352,16,FALSE) = "*","*",IF(VLOOKUP(D332,'Pressure Ulcers'!$A$1:$W$352,16,FALSE) = "---","---", VLOOKUP(D332,'Pressure Ulcers'!$A$1:$W$352,16,FALSE)/100))</f>
        <v>8.06452E-2</v>
      </c>
      <c r="AG332" s="35">
        <f t="shared" si="184"/>
        <v>0.11720965</v>
      </c>
      <c r="AH332" s="49" t="str">
        <f>IF(AG332="*","*",IF(AG332="---","---",IF(AG332&lt;AG$1,"Y","N")))</f>
        <v>N</v>
      </c>
      <c r="AI332" s="35">
        <f>IF(VLOOKUP(D332,Influenza!$A$1:$W$352,10,FALSE) = "*","*",IF(VLOOKUP(D332,Influenza!$A$1:$W$352,10,FALSE) = "---","---", VLOOKUP(D332,Influenza!$A$1:$W$352,10,FALSE)/100))</f>
        <v>1</v>
      </c>
      <c r="AJ332" s="35">
        <f>IF(VLOOKUP(D332,Influenza!$A$1:$W$352,12,FALSE) = "*","*",IF(VLOOKUP(D332,Influenza!$A$1:$W$352,12,FALSE) = "---","---", VLOOKUP(D332,Influenza!$A$1:$W$352,12,FALSE)/100))</f>
        <v>1</v>
      </c>
      <c r="AK332" s="35">
        <f>IF(VLOOKUP(D332,Influenza!$A$1:$W$352,14,FALSE) = "*","*",IF(VLOOKUP(D332,Influenza!$A$1:$W$352,14,FALSE) = "---","---", VLOOKUP(D332,Influenza!$A$1:$W$352,14,FALSE)/100))</f>
        <v>0.92682927000000004</v>
      </c>
      <c r="AL332" s="35">
        <f>IF(VLOOKUP(D332,Influenza!$A$1:$W$352,16,FALSE) = "*","*",IF(VLOOKUP(D332,Influenza!$A$1:$W$352,16,FALSE) = "---","---", VLOOKUP(D332,Influenza!$A$1:$W$352,16,FALSE)/100))</f>
        <v>0.92682927000000004</v>
      </c>
      <c r="AM332" s="35">
        <f t="shared" si="185"/>
        <v>0.96341463499999991</v>
      </c>
      <c r="AN332" s="49" t="str">
        <f t="shared" si="186"/>
        <v>N</v>
      </c>
      <c r="AO332" s="35">
        <f>IF(VLOOKUP(D332,'hospitalizations per 1000'!$A$1:$Q$352,10,FALSE) = "*","*",IF(VLOOKUP(D332,'hospitalizations per 1000'!$A$1:$Q$352,10,FALSE) = "---","---", VLOOKUP(D332,'hospitalizations per 1000'!$A$1:$Q$352,10,FALSE)/100))</f>
        <v>1.7385710000000002E-2</v>
      </c>
      <c r="AP332" s="43" t="str">
        <f t="shared" si="187"/>
        <v>N</v>
      </c>
      <c r="AQ332" s="50" t="s">
        <v>1570</v>
      </c>
      <c r="AR332" s="50">
        <v>0.88</v>
      </c>
      <c r="AS332" s="49" t="str">
        <f>IF(AR332="NS","NS",IF(AR332&gt;AR$1,"Y","N"))</f>
        <v>Y</v>
      </c>
      <c r="AT332" s="97">
        <f>COUNTIF($P332:$AS332,"=Y")</f>
        <v>4</v>
      </c>
    </row>
    <row r="333" spans="1:46" x14ac:dyDescent="0.3">
      <c r="A333" s="19">
        <f t="shared" si="177"/>
        <v>328</v>
      </c>
      <c r="B333" s="52" t="s">
        <v>581</v>
      </c>
      <c r="C333" s="51"/>
      <c r="D333" s="56">
        <v>315370</v>
      </c>
      <c r="E333" s="71">
        <v>848883</v>
      </c>
      <c r="F333" s="54" t="s">
        <v>1557</v>
      </c>
      <c r="G333" s="54" t="e">
        <f>IF(COUNTIF(#REF!,"SFF Candidate")&gt;=1,"Y",
IF(COUNTIF(#REF!,"SFF")&gt;=1,"Y","N"))</f>
        <v>#REF!</v>
      </c>
      <c r="H333" s="48" t="e">
        <f>IF(OR(#REF!=1,#REF!= 1,#REF!=
1,#REF!= 1,#REF!=
1,#REF!= 1,#REF!=
1,#REF!= 1,#REF!=
1,#REF!= 1,#REF!=
1,#REF!= 1),"Y","N")</f>
        <v>#REF!</v>
      </c>
      <c r="I333" s="48" t="s">
        <v>662</v>
      </c>
      <c r="J333" s="54" t="s">
        <v>1570</v>
      </c>
      <c r="K333" s="35">
        <f>IF(VLOOKUP(D333,'Physically Restrained'!$A$1:$W$352,10,FALSE) = "*","*",IF(VLOOKUP(D333,'Physically Restrained'!$A$1:$W$352,10,FALSE) = "---","---", VLOOKUP(D333,'Physically Restrained'!$A$1:$W$352,10,FALSE)/100))</f>
        <v>1.13636E-2</v>
      </c>
      <c r="L333" s="35">
        <f>IF(VLOOKUP(D333,'Physically Restrained'!$A$1:$W$352,12,FALSE) = "*","*",IF(VLOOKUP(D333,'Physically Restrained'!$A$1:$W$352,12,FALSE) = "---","---", VLOOKUP(D333,'Physically Restrained'!$A$1:$W$352,12,FALSE)/100))</f>
        <v>1.0204100000000001E-2</v>
      </c>
      <c r="M333" s="35">
        <f>IF(VLOOKUP(D333,'Physically Restrained'!$A$1:$W$352,14,FALSE) = "*","*",IF(VLOOKUP(D333,'Physically Restrained'!$A$1:$W$352,14,FALSE) = "---","---", VLOOKUP(D333,'Physically Restrained'!$A$1:$W$352,14,FALSE)/100))</f>
        <v>0</v>
      </c>
      <c r="N333" s="35">
        <f>IF(VLOOKUP(D333,'Physically Restrained'!$A$1:$W$352,16,FALSE) = "*","*",IF(VLOOKUP(D333,'Physically Restrained'!$A$1:$W$352,16,FALSE) = "---","---", VLOOKUP(D333,'Physically Restrained'!$A$1:$W$352,16,FALSE)/100))</f>
        <v>0</v>
      </c>
      <c r="O333" s="35">
        <f t="shared" si="178"/>
        <v>5.3919250000000005E-3</v>
      </c>
      <c r="P333" s="49" t="str">
        <f t="shared" si="179"/>
        <v>N</v>
      </c>
      <c r="Q333" s="35">
        <f>IF(VLOOKUP(D333,'Falls with Major Injuries'!$A$1:$W$352,10,FALSE) = "*","*",IF(VLOOKUP(D333,'Falls with Major Injuries'!$A$1:$W$352,10,FALSE) = "---","---", VLOOKUP(D333,'Falls with Major Injuries'!$A$1:$W$352,10,FALSE)/100))</f>
        <v>1.13636E-2</v>
      </c>
      <c r="R333" s="35">
        <f>IF(VLOOKUP(D333,'Falls with Major Injuries'!$A$1:$W$352,12,FALSE) = "*","*",IF(VLOOKUP(D333,'Falls with Major Injuries'!$A$1:$W$352,12,FALSE) = "---","---", VLOOKUP(D333,'Falls with Major Injuries'!$A$1:$W$352,12,FALSE)/100))</f>
        <v>5.1020399999999994E-2</v>
      </c>
      <c r="S333" s="35">
        <f>IF(VLOOKUP(D333,'Falls with Major Injuries'!$A$1:$W$352,14,FALSE) = "*","*",IF(VLOOKUP(D333,'Falls with Major Injuries'!$A$1:$W$352,14,FALSE) = "---","---", VLOOKUP(D333,'Falls with Major Injuries'!$A$1:$W$352,14,FALSE)/100))</f>
        <v>3.9604E-2</v>
      </c>
      <c r="T333" s="35">
        <f>IF(VLOOKUP(D333,'Falls with Major Injuries'!$A$1:$W$352,16,FALSE) = "*","*",IF(VLOOKUP(D333,'Falls with Major Injuries'!$A$1:$W$352,16,FALSE) = "---","---", VLOOKUP(D333,'Falls with Major Injuries'!$A$1:$W$352,16,FALSE)/100))</f>
        <v>0.04</v>
      </c>
      <c r="U333" s="35">
        <f t="shared" si="180"/>
        <v>3.5497000000000001E-2</v>
      </c>
      <c r="V333" s="49" t="str">
        <f t="shared" si="181"/>
        <v>N</v>
      </c>
      <c r="W333" s="35">
        <f>IF(VLOOKUP(D333,'Antipsychotic Meds'!$A$1:$W$352,10,FALSE) = "*","*",IF(VLOOKUP(D333,'Antipsychotic Meds'!$A$1:$W$352,10,FALSE) = "---","---", VLOOKUP(D333,'Antipsychotic Meds'!$A$1:$W$352,10,FALSE)/100))</f>
        <v>0.15384619999999999</v>
      </c>
      <c r="X333" s="35">
        <f>IF(VLOOKUP(D333,'Antipsychotic Meds'!$A$1:$W$352,12,FALSE) = "*","*",IF(VLOOKUP(D333,'Antipsychotic Meds'!$A$1:$W$352,12,FALSE) = "---","---", VLOOKUP(D333,'Antipsychotic Meds'!$A$1:$W$352,12,FALSE)/100))</f>
        <v>0.1046512</v>
      </c>
      <c r="Y333" s="35">
        <f>IF(VLOOKUP(D333,'Antipsychotic Meds'!$A$1:$W$352,14,FALSE) = "*","*",IF(VLOOKUP(D333,'Antipsychotic Meds'!$A$1:$W$352,14,FALSE) = "---","---", VLOOKUP(D333,'Antipsychotic Meds'!$A$1:$W$352,14,FALSE)/100))</f>
        <v>0.10112360000000001</v>
      </c>
      <c r="Z333" s="35">
        <f>IF(VLOOKUP(D333,'Antipsychotic Meds'!$A$1:$W$352,16,FALSE) = "*","*",IF(VLOOKUP(D333,'Antipsychotic Meds'!$A$1:$W$352,16,FALSE) = "---","---", VLOOKUP(D333,'Antipsychotic Meds'!$A$1:$W$352,16,FALSE)/100))</f>
        <v>0.13333329999999999</v>
      </c>
      <c r="AA333" s="35">
        <f t="shared" si="182"/>
        <v>0.12323857499999999</v>
      </c>
      <c r="AB333" s="49" t="str">
        <f t="shared" si="183"/>
        <v>N</v>
      </c>
      <c r="AC333" s="35">
        <f>IF(VLOOKUP(D333,'Pressure Ulcers'!$A$1:$W$352,10,FALSE) = "*","*",IF(VLOOKUP(D333,'Pressure Ulcers'!$A$1:$W$352,10,FALSE) = "---","---", VLOOKUP(D333,'Pressure Ulcers'!$A$1:$W$352,10,FALSE)/100))</f>
        <v>0.12727270000000002</v>
      </c>
      <c r="AD333" s="35">
        <f>IF(VLOOKUP(D333,'Pressure Ulcers'!$A$1:$W$352,12,FALSE) = "*","*",IF(VLOOKUP(D333,'Pressure Ulcers'!$A$1:$W$352,12,FALSE) = "---","---", VLOOKUP(D333,'Pressure Ulcers'!$A$1:$W$352,12,FALSE)/100))</f>
        <v>0.1111111</v>
      </c>
      <c r="AE333" s="35">
        <f>IF(VLOOKUP(D333,'Pressure Ulcers'!$A$1:$W$352,14,FALSE) = "*","*",IF(VLOOKUP(D333,'Pressure Ulcers'!$A$1:$W$352,14,FALSE) = "---","---", VLOOKUP(D333,'Pressure Ulcers'!$A$1:$W$352,14,FALSE)/100))</f>
        <v>4.6153800000000002E-2</v>
      </c>
      <c r="AF333" s="35">
        <f>IF(VLOOKUP(D333,'Pressure Ulcers'!$A$1:$W$352,16,FALSE) = "*","*",IF(VLOOKUP(D333,'Pressure Ulcers'!$A$1:$W$352,16,FALSE) = "---","---", VLOOKUP(D333,'Pressure Ulcers'!$A$1:$W$352,16,FALSE)/100))</f>
        <v>9.2307699999999993E-2</v>
      </c>
      <c r="AG333" s="35">
        <f t="shared" si="184"/>
        <v>9.4211325000000012E-2</v>
      </c>
      <c r="AH333" s="49" t="str">
        <f>IF(AG333="*","*",IF(AG333="---","---",IF(AG333&lt;AG$1,"Y","N")))</f>
        <v>N</v>
      </c>
      <c r="AI333" s="35">
        <f>IF(VLOOKUP(D333,Influenza!$A$1:$W$352,10,FALSE) = "*","*",IF(VLOOKUP(D333,Influenza!$A$1:$W$352,10,FALSE) = "---","---", VLOOKUP(D333,Influenza!$A$1:$W$352,10,FALSE)/100))</f>
        <v>0.93877550999999992</v>
      </c>
      <c r="AJ333" s="35">
        <f>IF(VLOOKUP(D333,Influenza!$A$1:$W$352,12,FALSE) = "*","*",IF(VLOOKUP(D333,Influenza!$A$1:$W$352,12,FALSE) = "---","---", VLOOKUP(D333,Influenza!$A$1:$W$352,12,FALSE)/100))</f>
        <v>0.93877550999999992</v>
      </c>
      <c r="AK333" s="35">
        <f>IF(VLOOKUP(D333,Influenza!$A$1:$W$352,14,FALSE) = "*","*",IF(VLOOKUP(D333,Influenza!$A$1:$W$352,14,FALSE) = "---","---", VLOOKUP(D333,Influenza!$A$1:$W$352,14,FALSE)/100))</f>
        <v>0.84761905000000004</v>
      </c>
      <c r="AL333" s="35">
        <f>IF(VLOOKUP(D333,Influenza!$A$1:$W$352,16,FALSE) = "*","*",IF(VLOOKUP(D333,Influenza!$A$1:$W$352,16,FALSE) = "---","---", VLOOKUP(D333,Influenza!$A$1:$W$352,16,FALSE)/100))</f>
        <v>0.84761905000000004</v>
      </c>
      <c r="AM333" s="35">
        <f t="shared" si="185"/>
        <v>0.89319727999999998</v>
      </c>
      <c r="AN333" s="49" t="str">
        <f t="shared" si="186"/>
        <v>N</v>
      </c>
      <c r="AO333" s="35">
        <f>IF(VLOOKUP(D333,'hospitalizations per 1000'!$A$1:$Q$352,10,FALSE) = "*","*",IF(VLOOKUP(D333,'hospitalizations per 1000'!$A$1:$Q$352,10,FALSE) = "---","---", VLOOKUP(D333,'hospitalizations per 1000'!$A$1:$Q$352,10,FALSE)/100))</f>
        <v>2.267309E-2</v>
      </c>
      <c r="AP333" s="43" t="str">
        <f t="shared" si="187"/>
        <v>N</v>
      </c>
      <c r="AQ333" s="50" t="s">
        <v>1570</v>
      </c>
      <c r="AR333" s="50" t="s">
        <v>1572</v>
      </c>
      <c r="AS333" s="49" t="s">
        <v>662</v>
      </c>
      <c r="AT333" s="97">
        <f>COUNTIF($P333:$AS333,"=Y")</f>
        <v>0</v>
      </c>
    </row>
    <row r="334" spans="1:46" x14ac:dyDescent="0.3">
      <c r="A334" s="19">
        <f t="shared" si="177"/>
        <v>329</v>
      </c>
      <c r="B334" s="52" t="s">
        <v>582</v>
      </c>
      <c r="C334" s="51"/>
      <c r="D334" s="56">
        <v>315471</v>
      </c>
      <c r="E334" s="59" t="s">
        <v>127</v>
      </c>
      <c r="F334" s="54" t="s">
        <v>662</v>
      </c>
      <c r="G334" s="54" t="e">
        <f>IF(COUNTIF(#REF!,"SFF Candidate")&gt;=1,"Y",
IF(COUNTIF(#REF!,"SFF")&gt;=1,"Y","N"))</f>
        <v>#REF!</v>
      </c>
      <c r="H334" s="48" t="e">
        <f>IF(OR(#REF!=1,#REF!= 1,#REF!=
1,#REF!= 1,#REF!=
1,#REF!= 1,#REF!=
1,#REF!= 1,#REF!=
1,#REF!= 1,#REF!=
1,#REF!= 1),"Y","N")</f>
        <v>#REF!</v>
      </c>
      <c r="I334" s="48" t="s">
        <v>662</v>
      </c>
      <c r="J334" s="54" t="s">
        <v>1571</v>
      </c>
      <c r="K334" s="35">
        <f>IF(VLOOKUP(D334,'Physically Restrained'!$A$1:$W$352,10,FALSE) = "*","*",IF(VLOOKUP(D334,'Physically Restrained'!$A$1:$W$352,10,FALSE) = "---","---", VLOOKUP(D334,'Physically Restrained'!$A$1:$W$352,10,FALSE)/100))</f>
        <v>0</v>
      </c>
      <c r="L334" s="35">
        <f>IF(VLOOKUP(D334,'Physically Restrained'!$A$1:$W$352,12,FALSE) = "*","*",IF(VLOOKUP(D334,'Physically Restrained'!$A$1:$W$352,12,FALSE) = "---","---", VLOOKUP(D334,'Physically Restrained'!$A$1:$W$352,12,FALSE)/100))</f>
        <v>0</v>
      </c>
      <c r="M334" s="35">
        <f>IF(VLOOKUP(D334,'Physically Restrained'!$A$1:$W$352,14,FALSE) = "*","*",IF(VLOOKUP(D334,'Physically Restrained'!$A$1:$W$352,14,FALSE) = "---","---", VLOOKUP(D334,'Physically Restrained'!$A$1:$W$352,14,FALSE)/100))</f>
        <v>0</v>
      </c>
      <c r="N334" s="35">
        <f>IF(VLOOKUP(D334,'Physically Restrained'!$A$1:$W$352,16,FALSE) = "*","*",IF(VLOOKUP(D334,'Physically Restrained'!$A$1:$W$352,16,FALSE) = "---","---", VLOOKUP(D334,'Physically Restrained'!$A$1:$W$352,16,FALSE)/100))</f>
        <v>0</v>
      </c>
      <c r="O334" s="35">
        <f t="shared" si="178"/>
        <v>0</v>
      </c>
      <c r="P334" s="49" t="str">
        <f t="shared" si="179"/>
        <v>Y</v>
      </c>
      <c r="Q334" s="35">
        <f>IF(VLOOKUP(D334,'Falls with Major Injuries'!$A$1:$W$352,10,FALSE) = "*","*",IF(VLOOKUP(D334,'Falls with Major Injuries'!$A$1:$W$352,10,FALSE) = "---","---", VLOOKUP(D334,'Falls with Major Injuries'!$A$1:$W$352,10,FALSE)/100))</f>
        <v>0</v>
      </c>
      <c r="R334" s="35">
        <f>IF(VLOOKUP(D334,'Falls with Major Injuries'!$A$1:$W$352,12,FALSE) = "*","*",IF(VLOOKUP(D334,'Falls with Major Injuries'!$A$1:$W$352,12,FALSE) = "---","---", VLOOKUP(D334,'Falls with Major Injuries'!$A$1:$W$352,12,FALSE)/100))</f>
        <v>0</v>
      </c>
      <c r="S334" s="35">
        <f>IF(VLOOKUP(D334,'Falls with Major Injuries'!$A$1:$W$352,14,FALSE) = "*","*",IF(VLOOKUP(D334,'Falls with Major Injuries'!$A$1:$W$352,14,FALSE) = "---","---", VLOOKUP(D334,'Falls with Major Injuries'!$A$1:$W$352,14,FALSE)/100))</f>
        <v>0</v>
      </c>
      <c r="T334" s="35">
        <f>IF(VLOOKUP(D334,'Falls with Major Injuries'!$A$1:$W$352,16,FALSE) = "*","*",IF(VLOOKUP(D334,'Falls with Major Injuries'!$A$1:$W$352,16,FALSE) = "---","---", VLOOKUP(D334,'Falls with Major Injuries'!$A$1:$W$352,16,FALSE)/100))</f>
        <v>0</v>
      </c>
      <c r="U334" s="35">
        <f t="shared" si="180"/>
        <v>0</v>
      </c>
      <c r="V334" s="49" t="str">
        <f t="shared" si="181"/>
        <v>Y</v>
      </c>
      <c r="W334" s="35">
        <f>IF(VLOOKUP(D334,'Antipsychotic Meds'!$A$1:$W$352,10,FALSE) = "*","*",IF(VLOOKUP(D334,'Antipsychotic Meds'!$A$1:$W$352,10,FALSE) = "---","---", VLOOKUP(D334,'Antipsychotic Meds'!$A$1:$W$352,10,FALSE)/100))</f>
        <v>0</v>
      </c>
      <c r="X334" s="35">
        <f>IF(VLOOKUP(D334,'Antipsychotic Meds'!$A$1:$W$352,12,FALSE) = "*","*",IF(VLOOKUP(D334,'Antipsychotic Meds'!$A$1:$W$352,12,FALSE) = "---","---", VLOOKUP(D334,'Antipsychotic Meds'!$A$1:$W$352,12,FALSE)/100))</f>
        <v>0</v>
      </c>
      <c r="Y334" s="35">
        <f>IF(VLOOKUP(D334,'Antipsychotic Meds'!$A$1:$W$352,14,FALSE) = "*","*",IF(VLOOKUP(D334,'Antipsychotic Meds'!$A$1:$W$352,14,FALSE) = "---","---", VLOOKUP(D334,'Antipsychotic Meds'!$A$1:$W$352,14,FALSE)/100))</f>
        <v>0</v>
      </c>
      <c r="Z334" s="35">
        <f>IF(VLOOKUP(D334,'Antipsychotic Meds'!$A$1:$W$352,16,FALSE) = "*","*",IF(VLOOKUP(D334,'Antipsychotic Meds'!$A$1:$W$352,16,FALSE) = "---","---", VLOOKUP(D334,'Antipsychotic Meds'!$A$1:$W$352,16,FALSE)/100))</f>
        <v>0</v>
      </c>
      <c r="AA334" s="35">
        <f t="shared" si="182"/>
        <v>0</v>
      </c>
      <c r="AB334" s="49" t="str">
        <f t="shared" si="183"/>
        <v>Y</v>
      </c>
      <c r="AC334" s="35" t="str">
        <f>IF(VLOOKUP(D334,'Pressure Ulcers'!$A$1:$W$352,10,FALSE) = "*","*",IF(VLOOKUP(D334,'Pressure Ulcers'!$A$1:$W$352,10,FALSE) = "---","---", VLOOKUP(D334,'Pressure Ulcers'!$A$1:$W$352,10,FALSE)/100))</f>
        <v>*</v>
      </c>
      <c r="AD334" s="35" t="str">
        <f>IF(VLOOKUP(D334,'Pressure Ulcers'!$A$1:$W$352,12,FALSE) = "*","*",IF(VLOOKUP(D334,'Pressure Ulcers'!$A$1:$W$352,12,FALSE) = "---","---", VLOOKUP(D334,'Pressure Ulcers'!$A$1:$W$352,12,FALSE)/100))</f>
        <v>*</v>
      </c>
      <c r="AE334" s="35" t="str">
        <f>IF(VLOOKUP(D334,'Pressure Ulcers'!$A$1:$W$352,14,FALSE) = "*","*",IF(VLOOKUP(D334,'Pressure Ulcers'!$A$1:$W$352,14,FALSE) = "---","---", VLOOKUP(D334,'Pressure Ulcers'!$A$1:$W$352,14,FALSE)/100))</f>
        <v>*</v>
      </c>
      <c r="AF334" s="35" t="str">
        <f>IF(VLOOKUP(D334,'Pressure Ulcers'!$A$1:$W$352,16,FALSE) = "*","*",IF(VLOOKUP(D334,'Pressure Ulcers'!$A$1:$W$352,16,FALSE) = "---","---", VLOOKUP(D334,'Pressure Ulcers'!$A$1:$W$352,16,FALSE)/100))</f>
        <v>*</v>
      </c>
      <c r="AG334" s="35" t="str">
        <f t="shared" si="184"/>
        <v>*</v>
      </c>
      <c r="AH334" s="49" t="s">
        <v>662</v>
      </c>
      <c r="AI334" s="35">
        <f>IF(VLOOKUP(D334,Influenza!$A$1:$W$352,10,FALSE) = "*","*",IF(VLOOKUP(D334,Influenza!$A$1:$W$352,10,FALSE) = "---","---", VLOOKUP(D334,Influenza!$A$1:$W$352,10,FALSE)/100))</f>
        <v>1</v>
      </c>
      <c r="AJ334" s="35">
        <f>IF(VLOOKUP(D334,Influenza!$A$1:$W$352,12,FALSE) = "*","*",IF(VLOOKUP(D334,Influenza!$A$1:$W$352,12,FALSE) = "---","---", VLOOKUP(D334,Influenza!$A$1:$W$352,12,FALSE)/100))</f>
        <v>1</v>
      </c>
      <c r="AK334" s="35">
        <f>IF(VLOOKUP(D334,Influenza!$A$1:$W$352,14,FALSE) = "*","*",IF(VLOOKUP(D334,Influenza!$A$1:$W$352,14,FALSE) = "---","---", VLOOKUP(D334,Influenza!$A$1:$W$352,14,FALSE)/100))</f>
        <v>1</v>
      </c>
      <c r="AL334" s="35">
        <f>IF(VLOOKUP(D334,Influenza!$A$1:$W$352,16,FALSE) = "*","*",IF(VLOOKUP(D334,Influenza!$A$1:$W$352,16,FALSE) = "---","---", VLOOKUP(D334,Influenza!$A$1:$W$352,16,FALSE)/100))</f>
        <v>1</v>
      </c>
      <c r="AM334" s="35">
        <f t="shared" si="185"/>
        <v>1</v>
      </c>
      <c r="AN334" s="49" t="str">
        <f t="shared" si="186"/>
        <v>Y</v>
      </c>
      <c r="AO334" s="35">
        <f>IF(VLOOKUP(D334,'hospitalizations per 1000'!$A$1:$Q$352,10,FALSE) = "*","*",IF(VLOOKUP(D334,'hospitalizations per 1000'!$A$1:$Q$352,10,FALSE) = "---","---", VLOOKUP(D334,'hospitalizations per 1000'!$A$1:$Q$352,10,FALSE)/100))</f>
        <v>1.6117389999999999E-2</v>
      </c>
      <c r="AP334" s="43" t="str">
        <f t="shared" si="187"/>
        <v>N</v>
      </c>
      <c r="AQ334" s="50" t="s">
        <v>1571</v>
      </c>
      <c r="AR334" s="50" t="s">
        <v>1573</v>
      </c>
      <c r="AS334" s="49" t="s">
        <v>662</v>
      </c>
      <c r="AT334" s="97" t="s">
        <v>1680</v>
      </c>
    </row>
    <row r="335" spans="1:46" x14ac:dyDescent="0.3">
      <c r="A335" s="19">
        <f t="shared" si="177"/>
        <v>330</v>
      </c>
      <c r="B335" s="52" t="s">
        <v>583</v>
      </c>
      <c r="C335" s="51"/>
      <c r="D335" s="56">
        <v>315194</v>
      </c>
      <c r="E335" s="59" t="s">
        <v>584</v>
      </c>
      <c r="F335" s="54" t="s">
        <v>1557</v>
      </c>
      <c r="G335" s="54" t="e">
        <f>IF(COUNTIF(#REF!,"SFF Candidate")&gt;=1,"Y",
IF(COUNTIF(#REF!,"SFF")&gt;=1,"Y","N"))</f>
        <v>#REF!</v>
      </c>
      <c r="H335" s="48" t="e">
        <f>IF(OR(#REF!=1,#REF!= 1,#REF!=
1,#REF!= 1,#REF!=
1,#REF!= 1,#REF!=
1,#REF!= 1,#REF!=
1,#REF!= 1,#REF!=
1,#REF!= 1),"Y","N")</f>
        <v>#REF!</v>
      </c>
      <c r="I335" s="48" t="s">
        <v>662</v>
      </c>
      <c r="J335" s="54" t="s">
        <v>1570</v>
      </c>
      <c r="K335" s="35">
        <f>IF(VLOOKUP(D335,'Physically Restrained'!$A$1:$W$352,10,FALSE) = "*","*",IF(VLOOKUP(D335,'Physically Restrained'!$A$1:$W$352,10,FALSE) = "---","---", VLOOKUP(D335,'Physically Restrained'!$A$1:$W$352,10,FALSE)/100))</f>
        <v>0</v>
      </c>
      <c r="L335" s="35">
        <f>IF(VLOOKUP(D335,'Physically Restrained'!$A$1:$W$352,12,FALSE) = "*","*",IF(VLOOKUP(D335,'Physically Restrained'!$A$1:$W$352,12,FALSE) = "---","---", VLOOKUP(D335,'Physically Restrained'!$A$1:$W$352,12,FALSE)/100))</f>
        <v>0</v>
      </c>
      <c r="M335" s="35">
        <f>IF(VLOOKUP(D335,'Physically Restrained'!$A$1:$W$352,14,FALSE) = "*","*",IF(VLOOKUP(D335,'Physically Restrained'!$A$1:$W$352,14,FALSE) = "---","---", VLOOKUP(D335,'Physically Restrained'!$A$1:$W$352,14,FALSE)/100))</f>
        <v>0</v>
      </c>
      <c r="N335" s="35">
        <f>IF(VLOOKUP(D335,'Physically Restrained'!$A$1:$W$352,16,FALSE) = "*","*",IF(VLOOKUP(D335,'Physically Restrained'!$A$1:$W$352,16,FALSE) = "---","---", VLOOKUP(D335,'Physically Restrained'!$A$1:$W$352,16,FALSE)/100))</f>
        <v>0</v>
      </c>
      <c r="O335" s="35">
        <f t="shared" si="178"/>
        <v>0</v>
      </c>
      <c r="P335" s="49" t="str">
        <f t="shared" si="179"/>
        <v>Y</v>
      </c>
      <c r="Q335" s="35">
        <f>IF(VLOOKUP(D335,'Falls with Major Injuries'!$A$1:$W$352,10,FALSE) = "*","*",IF(VLOOKUP(D335,'Falls with Major Injuries'!$A$1:$W$352,10,FALSE) = "---","---", VLOOKUP(D335,'Falls with Major Injuries'!$A$1:$W$352,10,FALSE)/100))</f>
        <v>0</v>
      </c>
      <c r="R335" s="35">
        <f>IF(VLOOKUP(D335,'Falls with Major Injuries'!$A$1:$W$352,12,FALSE) = "*","*",IF(VLOOKUP(D335,'Falls with Major Injuries'!$A$1:$W$352,12,FALSE) = "---","---", VLOOKUP(D335,'Falls with Major Injuries'!$A$1:$W$352,12,FALSE)/100))</f>
        <v>0</v>
      </c>
      <c r="S335" s="35">
        <f>IF(VLOOKUP(D335,'Falls with Major Injuries'!$A$1:$W$352,14,FALSE) = "*","*",IF(VLOOKUP(D335,'Falls with Major Injuries'!$A$1:$W$352,14,FALSE) = "---","---", VLOOKUP(D335,'Falls with Major Injuries'!$A$1:$W$352,14,FALSE)/100))</f>
        <v>1.9230799999999999E-2</v>
      </c>
      <c r="T335" s="35">
        <f>IF(VLOOKUP(D335,'Falls with Major Injuries'!$A$1:$W$352,16,FALSE) = "*","*",IF(VLOOKUP(D335,'Falls with Major Injuries'!$A$1:$W$352,16,FALSE) = "---","---", VLOOKUP(D335,'Falls with Major Injuries'!$A$1:$W$352,16,FALSE)/100))</f>
        <v>9.4339999999999997E-3</v>
      </c>
      <c r="U335" s="35">
        <f t="shared" si="180"/>
        <v>7.1661999999999993E-3</v>
      </c>
      <c r="V335" s="49" t="str">
        <f t="shared" si="181"/>
        <v>Y</v>
      </c>
      <c r="W335" s="35">
        <f>IF(VLOOKUP(D335,'Antipsychotic Meds'!$A$1:$W$352,10,FALSE) = "*","*",IF(VLOOKUP(D335,'Antipsychotic Meds'!$A$1:$W$352,10,FALSE) = "---","---", VLOOKUP(D335,'Antipsychotic Meds'!$A$1:$W$352,10,FALSE)/100))</f>
        <v>8.7912099999999993E-2</v>
      </c>
      <c r="X335" s="35">
        <f>IF(VLOOKUP(D335,'Antipsychotic Meds'!$A$1:$W$352,12,FALSE) = "*","*",IF(VLOOKUP(D335,'Antipsychotic Meds'!$A$1:$W$352,12,FALSE) = "---","---", VLOOKUP(D335,'Antipsychotic Meds'!$A$1:$W$352,12,FALSE)/100))</f>
        <v>0.11764709999999999</v>
      </c>
      <c r="Y335" s="35">
        <f>IF(VLOOKUP(D335,'Antipsychotic Meds'!$A$1:$W$352,14,FALSE) = "*","*",IF(VLOOKUP(D335,'Antipsychotic Meds'!$A$1:$W$352,14,FALSE) = "---","---", VLOOKUP(D335,'Antipsychotic Meds'!$A$1:$W$352,14,FALSE)/100))</f>
        <v>0.1</v>
      </c>
      <c r="Z335" s="35">
        <f>IF(VLOOKUP(D335,'Antipsychotic Meds'!$A$1:$W$352,16,FALSE) = "*","*",IF(VLOOKUP(D335,'Antipsychotic Meds'!$A$1:$W$352,16,FALSE) = "---","---", VLOOKUP(D335,'Antipsychotic Meds'!$A$1:$W$352,16,FALSE)/100))</f>
        <v>9.8039199999999993E-2</v>
      </c>
      <c r="AA335" s="35">
        <f t="shared" si="182"/>
        <v>0.10089960000000001</v>
      </c>
      <c r="AB335" s="49" t="str">
        <f t="shared" si="183"/>
        <v>Y</v>
      </c>
      <c r="AC335" s="35">
        <f>IF(VLOOKUP(D335,'Pressure Ulcers'!$A$1:$W$352,10,FALSE) = "*","*",IF(VLOOKUP(D335,'Pressure Ulcers'!$A$1:$W$352,10,FALSE) = "---","---", VLOOKUP(D335,'Pressure Ulcers'!$A$1:$W$352,10,FALSE)/100))</f>
        <v>0.12121209999999999</v>
      </c>
      <c r="AD335" s="35">
        <f>IF(VLOOKUP(D335,'Pressure Ulcers'!$A$1:$W$352,12,FALSE) = "*","*",IF(VLOOKUP(D335,'Pressure Ulcers'!$A$1:$W$352,12,FALSE) = "---","---", VLOOKUP(D335,'Pressure Ulcers'!$A$1:$W$352,12,FALSE)/100))</f>
        <v>7.1428599999999995E-2</v>
      </c>
      <c r="AE335" s="35">
        <f>IF(VLOOKUP(D335,'Pressure Ulcers'!$A$1:$W$352,14,FALSE) = "*","*",IF(VLOOKUP(D335,'Pressure Ulcers'!$A$1:$W$352,14,FALSE) = "---","---", VLOOKUP(D335,'Pressure Ulcers'!$A$1:$W$352,14,FALSE)/100))</f>
        <v>2.7777799999999998E-2</v>
      </c>
      <c r="AF335" s="35">
        <f>IF(VLOOKUP(D335,'Pressure Ulcers'!$A$1:$W$352,16,FALSE) = "*","*",IF(VLOOKUP(D335,'Pressure Ulcers'!$A$1:$W$352,16,FALSE) = "---","---", VLOOKUP(D335,'Pressure Ulcers'!$A$1:$W$352,16,FALSE)/100))</f>
        <v>4.3478299999999998E-2</v>
      </c>
      <c r="AG335" s="35">
        <f t="shared" si="184"/>
        <v>6.5974199999999997E-2</v>
      </c>
      <c r="AH335" s="49" t="str">
        <f>IF(AG335="*","*",IF(AG335="---","---",IF(AG335&lt;AG$1,"Y","N")))</f>
        <v>Y</v>
      </c>
      <c r="AI335" s="35">
        <f>IF(VLOOKUP(D335,Influenza!$A$1:$W$352,10,FALSE) = "*","*",IF(VLOOKUP(D335,Influenza!$A$1:$W$352,10,FALSE) = "---","---", VLOOKUP(D335,Influenza!$A$1:$W$352,10,FALSE)/100))</f>
        <v>0.98750000000000004</v>
      </c>
      <c r="AJ335" s="35">
        <f>IF(VLOOKUP(D335,Influenza!$A$1:$W$352,12,FALSE) = "*","*",IF(VLOOKUP(D335,Influenza!$A$1:$W$352,12,FALSE) = "---","---", VLOOKUP(D335,Influenza!$A$1:$W$352,12,FALSE)/100))</f>
        <v>0.98750000000000004</v>
      </c>
      <c r="AK335" s="35">
        <f>IF(VLOOKUP(D335,Influenza!$A$1:$W$352,14,FALSE) = "*","*",IF(VLOOKUP(D335,Influenza!$A$1:$W$352,14,FALSE) = "---","---", VLOOKUP(D335,Influenza!$A$1:$W$352,14,FALSE)/100))</f>
        <v>0.98245614000000003</v>
      </c>
      <c r="AL335" s="35">
        <f>IF(VLOOKUP(D335,Influenza!$A$1:$W$352,16,FALSE) = "*","*",IF(VLOOKUP(D335,Influenza!$A$1:$W$352,16,FALSE) = "---","---", VLOOKUP(D335,Influenza!$A$1:$W$352,16,FALSE)/100))</f>
        <v>0.98245614000000003</v>
      </c>
      <c r="AM335" s="35">
        <f t="shared" si="185"/>
        <v>0.98497807000000004</v>
      </c>
      <c r="AN335" s="49" t="str">
        <f t="shared" si="186"/>
        <v>Y</v>
      </c>
      <c r="AO335" s="35">
        <f>IF(VLOOKUP(D335,'hospitalizations per 1000'!$A$1:$Q$352,10,FALSE) = "*","*",IF(VLOOKUP(D335,'hospitalizations per 1000'!$A$1:$Q$352,10,FALSE) = "---","---", VLOOKUP(D335,'hospitalizations per 1000'!$A$1:$Q$352,10,FALSE)/100))</f>
        <v>1.2937369999999998E-2</v>
      </c>
      <c r="AP335" s="43" t="str">
        <f t="shared" si="187"/>
        <v>Y</v>
      </c>
      <c r="AQ335" s="50" t="s">
        <v>1570</v>
      </c>
      <c r="AR335" s="50">
        <v>0.83000000000000007</v>
      </c>
      <c r="AS335" s="49" t="str">
        <f>IF(AR335="NS","NS",IF(AR335&gt;AR$1,"Y","N"))</f>
        <v>Y</v>
      </c>
      <c r="AT335" s="97">
        <f>COUNTIF($P335:$AS335,"=Y")</f>
        <v>7</v>
      </c>
    </row>
    <row r="336" spans="1:46" x14ac:dyDescent="0.3">
      <c r="A336" s="19">
        <f t="shared" si="177"/>
        <v>331</v>
      </c>
      <c r="B336" s="79" t="s">
        <v>585</v>
      </c>
      <c r="C336" s="51"/>
      <c r="D336" s="56">
        <v>315318</v>
      </c>
      <c r="E336" s="59" t="s">
        <v>586</v>
      </c>
      <c r="F336" s="54" t="s">
        <v>1557</v>
      </c>
      <c r="G336" s="54" t="e">
        <f>IF(COUNTIF(#REF!,"SFF Candidate")&gt;=1,"Y",
IF(COUNTIF(#REF!,"SFF")&gt;=1,"Y","N"))</f>
        <v>#REF!</v>
      </c>
      <c r="H336" s="48" t="e">
        <f>IF(OR(#REF!=1,#REF!= 1,#REF!=
1,#REF!= 1,#REF!=
1,#REF!= 1,#REF!=
1,#REF!= 1,#REF!=
1,#REF!= 1,#REF!=
1,#REF!= 1),"Y","N")</f>
        <v>#REF!</v>
      </c>
      <c r="I336" s="73" t="s">
        <v>662</v>
      </c>
      <c r="J336" s="54" t="s">
        <v>1570</v>
      </c>
      <c r="K336" s="35">
        <f>IF(VLOOKUP(D336,'Physically Restrained'!$A$1:$W$352,10,FALSE) = "*","*",IF(VLOOKUP(D336,'Physically Restrained'!$A$1:$W$352,10,FALSE) = "---","---", VLOOKUP(D336,'Physically Restrained'!$A$1:$W$352,10,FALSE)/100))</f>
        <v>0</v>
      </c>
      <c r="L336" s="35">
        <f>IF(VLOOKUP(D336,'Physically Restrained'!$A$1:$W$352,12,FALSE) = "*","*",IF(VLOOKUP(D336,'Physically Restrained'!$A$1:$W$352,12,FALSE) = "---","---", VLOOKUP(D336,'Physically Restrained'!$A$1:$W$352,12,FALSE)/100))</f>
        <v>0</v>
      </c>
      <c r="M336" s="35">
        <f>IF(VLOOKUP(D336,'Physically Restrained'!$A$1:$W$352,14,FALSE) = "*","*",IF(VLOOKUP(D336,'Physically Restrained'!$A$1:$W$352,14,FALSE) = "---","---", VLOOKUP(D336,'Physically Restrained'!$A$1:$W$352,14,FALSE)/100))</f>
        <v>0</v>
      </c>
      <c r="N336" s="35">
        <f>IF(VLOOKUP(D336,'Physically Restrained'!$A$1:$W$352,16,FALSE) = "*","*",IF(VLOOKUP(D336,'Physically Restrained'!$A$1:$W$352,16,FALSE) = "---","---", VLOOKUP(D336,'Physically Restrained'!$A$1:$W$352,16,FALSE)/100))</f>
        <v>0</v>
      </c>
      <c r="O336" s="35">
        <f t="shared" si="178"/>
        <v>0</v>
      </c>
      <c r="P336" s="49" t="str">
        <f t="shared" si="179"/>
        <v>Y</v>
      </c>
      <c r="Q336" s="35">
        <f>IF(VLOOKUP(D336,'Falls with Major Injuries'!$A$1:$W$352,10,FALSE) = "*","*",IF(VLOOKUP(D336,'Falls with Major Injuries'!$A$1:$W$352,10,FALSE) = "---","---", VLOOKUP(D336,'Falls with Major Injuries'!$A$1:$W$352,10,FALSE)/100))</f>
        <v>0</v>
      </c>
      <c r="R336" s="35">
        <f>IF(VLOOKUP(D336,'Falls with Major Injuries'!$A$1:$W$352,12,FALSE) = "*","*",IF(VLOOKUP(D336,'Falls with Major Injuries'!$A$1:$W$352,12,FALSE) = "---","---", VLOOKUP(D336,'Falls with Major Injuries'!$A$1:$W$352,12,FALSE)/100))</f>
        <v>2.32558E-2</v>
      </c>
      <c r="S336" s="35">
        <f>IF(VLOOKUP(D336,'Falls with Major Injuries'!$A$1:$W$352,14,FALSE) = "*","*",IF(VLOOKUP(D336,'Falls with Major Injuries'!$A$1:$W$352,14,FALSE) = "---","---", VLOOKUP(D336,'Falls with Major Injuries'!$A$1:$W$352,14,FALSE)/100))</f>
        <v>0</v>
      </c>
      <c r="T336" s="35">
        <f>IF(VLOOKUP(D336,'Falls with Major Injuries'!$A$1:$W$352,16,FALSE) = "*","*",IF(VLOOKUP(D336,'Falls with Major Injuries'!$A$1:$W$352,16,FALSE) = "---","---", VLOOKUP(D336,'Falls with Major Injuries'!$A$1:$W$352,16,FALSE)/100))</f>
        <v>0</v>
      </c>
      <c r="U336" s="35">
        <f t="shared" si="180"/>
        <v>5.81395E-3</v>
      </c>
      <c r="V336" s="49" t="str">
        <f t="shared" si="181"/>
        <v>Y</v>
      </c>
      <c r="W336" s="35">
        <f>IF(VLOOKUP(D336,'Antipsychotic Meds'!$A$1:$W$352,10,FALSE) = "*","*",IF(VLOOKUP(D336,'Antipsychotic Meds'!$A$1:$W$352,10,FALSE) = "---","---", VLOOKUP(D336,'Antipsychotic Meds'!$A$1:$W$352,10,FALSE)/100))</f>
        <v>0.17948720000000001</v>
      </c>
      <c r="X336" s="35">
        <f>IF(VLOOKUP(D336,'Antipsychotic Meds'!$A$1:$W$352,12,FALSE) = "*","*",IF(VLOOKUP(D336,'Antipsychotic Meds'!$A$1:$W$352,12,FALSE) = "---","---", VLOOKUP(D336,'Antipsychotic Meds'!$A$1:$W$352,12,FALSE)/100))</f>
        <v>0.25581399999999999</v>
      </c>
      <c r="Y336" s="35">
        <f>IF(VLOOKUP(D336,'Antipsychotic Meds'!$A$1:$W$352,14,FALSE) = "*","*",IF(VLOOKUP(D336,'Antipsychotic Meds'!$A$1:$W$352,14,FALSE) = "---","---", VLOOKUP(D336,'Antipsychotic Meds'!$A$1:$W$352,14,FALSE)/100))</f>
        <v>0.30232559999999997</v>
      </c>
      <c r="Z336" s="35">
        <f>IF(VLOOKUP(D336,'Antipsychotic Meds'!$A$1:$W$352,16,FALSE) = "*","*",IF(VLOOKUP(D336,'Antipsychotic Meds'!$A$1:$W$352,16,FALSE) = "---","---", VLOOKUP(D336,'Antipsychotic Meds'!$A$1:$W$352,16,FALSE)/100))</f>
        <v>0.3684211</v>
      </c>
      <c r="AA336" s="35">
        <f t="shared" si="182"/>
        <v>0.27651197499999997</v>
      </c>
      <c r="AB336" s="49" t="str">
        <f t="shared" si="183"/>
        <v>N</v>
      </c>
      <c r="AC336" s="35">
        <f>IF(VLOOKUP(D336,'Pressure Ulcers'!$A$1:$W$352,10,FALSE) = "*","*",IF(VLOOKUP(D336,'Pressure Ulcers'!$A$1:$W$352,10,FALSE) = "---","---", VLOOKUP(D336,'Pressure Ulcers'!$A$1:$W$352,10,FALSE)/100))</f>
        <v>3.2258099999999998E-2</v>
      </c>
      <c r="AD336" s="35">
        <f>IF(VLOOKUP(D336,'Pressure Ulcers'!$A$1:$W$352,12,FALSE) = "*","*",IF(VLOOKUP(D336,'Pressure Ulcers'!$A$1:$W$352,12,FALSE) = "---","---", VLOOKUP(D336,'Pressure Ulcers'!$A$1:$W$352,12,FALSE)/100))</f>
        <v>0</v>
      </c>
      <c r="AE336" s="35">
        <f>IF(VLOOKUP(D336,'Pressure Ulcers'!$A$1:$W$352,14,FALSE) = "*","*",IF(VLOOKUP(D336,'Pressure Ulcers'!$A$1:$W$352,14,FALSE) = "---","---", VLOOKUP(D336,'Pressure Ulcers'!$A$1:$W$352,14,FALSE)/100))</f>
        <v>0</v>
      </c>
      <c r="AF336" s="35">
        <f>IF(VLOOKUP(D336,'Pressure Ulcers'!$A$1:$W$352,16,FALSE) = "*","*",IF(VLOOKUP(D336,'Pressure Ulcers'!$A$1:$W$352,16,FALSE) = "---","---", VLOOKUP(D336,'Pressure Ulcers'!$A$1:$W$352,16,FALSE)/100))</f>
        <v>0</v>
      </c>
      <c r="AG336" s="35">
        <f t="shared" si="184"/>
        <v>8.0645249999999995E-3</v>
      </c>
      <c r="AH336" s="49" t="str">
        <f>IF(AG336="*","*",IF(AG336="---","---",IF(AG336&lt;AG$1,"Y","N")))</f>
        <v>Y</v>
      </c>
      <c r="AI336" s="35">
        <f>IF(VLOOKUP(D336,Influenza!$A$1:$W$352,10,FALSE) = "*","*",IF(VLOOKUP(D336,Influenza!$A$1:$W$352,10,FALSE) = "---","---", VLOOKUP(D336,Influenza!$A$1:$W$352,10,FALSE)/100))</f>
        <v>1</v>
      </c>
      <c r="AJ336" s="35">
        <f>IF(VLOOKUP(D336,Influenza!$A$1:$W$352,12,FALSE) = "*","*",IF(VLOOKUP(D336,Influenza!$A$1:$W$352,12,FALSE) = "---","---", VLOOKUP(D336,Influenza!$A$1:$W$352,12,FALSE)/100))</f>
        <v>1</v>
      </c>
      <c r="AK336" s="35">
        <f>IF(VLOOKUP(D336,Influenza!$A$1:$W$352,14,FALSE) = "*","*",IF(VLOOKUP(D336,Influenza!$A$1:$W$352,14,FALSE) = "---","---", VLOOKUP(D336,Influenza!$A$1:$W$352,14,FALSE)/100))</f>
        <v>1</v>
      </c>
      <c r="AL336" s="35">
        <f>IF(VLOOKUP(D336,Influenza!$A$1:$W$352,16,FALSE) = "*","*",IF(VLOOKUP(D336,Influenza!$A$1:$W$352,16,FALSE) = "---","---", VLOOKUP(D336,Influenza!$A$1:$W$352,16,FALSE)/100))</f>
        <v>1</v>
      </c>
      <c r="AM336" s="35">
        <f t="shared" si="185"/>
        <v>1</v>
      </c>
      <c r="AN336" s="49" t="str">
        <f t="shared" si="186"/>
        <v>Y</v>
      </c>
      <c r="AO336" s="35">
        <f>IF(VLOOKUP(D336,'hospitalizations per 1000'!$A$1:$Q$352,10,FALSE) = "*","*",IF(VLOOKUP(D336,'hospitalizations per 1000'!$A$1:$Q$352,10,FALSE) = "---","---", VLOOKUP(D336,'hospitalizations per 1000'!$A$1:$Q$352,10,FALSE)/100))</f>
        <v>1.6117649999999997E-2</v>
      </c>
      <c r="AP336" s="43" t="str">
        <f t="shared" si="187"/>
        <v>N</v>
      </c>
      <c r="AQ336" s="50" t="s">
        <v>1571</v>
      </c>
      <c r="AR336" s="50" t="s">
        <v>1573</v>
      </c>
      <c r="AS336" s="49" t="s">
        <v>662</v>
      </c>
      <c r="AT336" s="97">
        <f>COUNTIF($P336:$AS336,"=Y")</f>
        <v>4</v>
      </c>
    </row>
    <row r="337" spans="1:46" x14ac:dyDescent="0.3">
      <c r="A337" s="19">
        <f t="shared" si="177"/>
        <v>332</v>
      </c>
      <c r="B337" s="52" t="s">
        <v>587</v>
      </c>
      <c r="C337" s="51"/>
      <c r="D337" s="56">
        <v>315388</v>
      </c>
      <c r="E337" s="59" t="s">
        <v>588</v>
      </c>
      <c r="F337" s="54" t="s">
        <v>1557</v>
      </c>
      <c r="G337" s="54" t="e">
        <f>IF(COUNTIF(#REF!,"SFF Candidate")&gt;=1,"Y",
IF(COUNTIF(#REF!,"SFF")&gt;=1,"Y","N"))</f>
        <v>#REF!</v>
      </c>
      <c r="H337" s="48" t="e">
        <f>IF(OR(#REF!=1,#REF!= 1,#REF!=
1,#REF!= 1,#REF!=
1,#REF!= 1,#REF!=
1,#REF!= 1,#REF!=
1,#REF!= 1,#REF!=
1,#REF!= 1),"Y","N")</f>
        <v>#REF!</v>
      </c>
      <c r="I337" s="48" t="s">
        <v>662</v>
      </c>
      <c r="J337" s="54" t="s">
        <v>1570</v>
      </c>
      <c r="K337" s="35">
        <f>IF(VLOOKUP(D337,'Physically Restrained'!$A$1:$W$352,10,FALSE) = "*","*",IF(VLOOKUP(D337,'Physically Restrained'!$A$1:$W$352,10,FALSE) = "---","---", VLOOKUP(D337,'Physically Restrained'!$A$1:$W$352,10,FALSE)/100))</f>
        <v>0</v>
      </c>
      <c r="L337" s="35">
        <f>IF(VLOOKUP(D337,'Physically Restrained'!$A$1:$W$352,12,FALSE) = "*","*",IF(VLOOKUP(D337,'Physically Restrained'!$A$1:$W$352,12,FALSE) = "---","---", VLOOKUP(D337,'Physically Restrained'!$A$1:$W$352,12,FALSE)/100))</f>
        <v>0</v>
      </c>
      <c r="M337" s="35">
        <f>IF(VLOOKUP(D337,'Physically Restrained'!$A$1:$W$352,14,FALSE) = "*","*",IF(VLOOKUP(D337,'Physically Restrained'!$A$1:$W$352,14,FALSE) = "---","---", VLOOKUP(D337,'Physically Restrained'!$A$1:$W$352,14,FALSE)/100))</f>
        <v>0</v>
      </c>
      <c r="N337" s="35">
        <f>IF(VLOOKUP(D337,'Physically Restrained'!$A$1:$W$352,16,FALSE) = "*","*",IF(VLOOKUP(D337,'Physically Restrained'!$A$1:$W$352,16,FALSE) = "---","---", VLOOKUP(D337,'Physically Restrained'!$A$1:$W$352,16,FALSE)/100))</f>
        <v>0</v>
      </c>
      <c r="O337" s="35">
        <f t="shared" si="178"/>
        <v>0</v>
      </c>
      <c r="P337" s="49" t="str">
        <f t="shared" si="179"/>
        <v>Y</v>
      </c>
      <c r="Q337" s="35">
        <f>IF(VLOOKUP(D337,'Falls with Major Injuries'!$A$1:$W$352,10,FALSE) = "*","*",IF(VLOOKUP(D337,'Falls with Major Injuries'!$A$1:$W$352,10,FALSE) = "---","---", VLOOKUP(D337,'Falls with Major Injuries'!$A$1:$W$352,10,FALSE)/100))</f>
        <v>3.3333300000000003E-2</v>
      </c>
      <c r="R337" s="35">
        <f>IF(VLOOKUP(D337,'Falls with Major Injuries'!$A$1:$W$352,12,FALSE) = "*","*",IF(VLOOKUP(D337,'Falls with Major Injuries'!$A$1:$W$352,12,FALSE) = "---","---", VLOOKUP(D337,'Falls with Major Injuries'!$A$1:$W$352,12,FALSE)/100))</f>
        <v>5.8823500000000001E-2</v>
      </c>
      <c r="S337" s="35">
        <f>IF(VLOOKUP(D337,'Falls with Major Injuries'!$A$1:$W$352,14,FALSE) = "*","*",IF(VLOOKUP(D337,'Falls with Major Injuries'!$A$1:$W$352,14,FALSE) = "---","---", VLOOKUP(D337,'Falls with Major Injuries'!$A$1:$W$352,14,FALSE)/100))</f>
        <v>6.0606099999999996E-2</v>
      </c>
      <c r="T337" s="35">
        <f>IF(VLOOKUP(D337,'Falls with Major Injuries'!$A$1:$W$352,16,FALSE) = "*","*",IF(VLOOKUP(D337,'Falls with Major Injuries'!$A$1:$W$352,16,FALSE) = "---","---", VLOOKUP(D337,'Falls with Major Injuries'!$A$1:$W$352,16,FALSE)/100))</f>
        <v>3.2258099999999998E-2</v>
      </c>
      <c r="U337" s="35">
        <f t="shared" si="180"/>
        <v>4.6255249999999998E-2</v>
      </c>
      <c r="V337" s="49" t="str">
        <f t="shared" si="181"/>
        <v>N</v>
      </c>
      <c r="W337" s="35">
        <f>IF(VLOOKUP(D337,'Antipsychotic Meds'!$A$1:$W$352,10,FALSE) = "*","*",IF(VLOOKUP(D337,'Antipsychotic Meds'!$A$1:$W$352,10,FALSE) = "---","---", VLOOKUP(D337,'Antipsychotic Meds'!$A$1:$W$352,10,FALSE)/100))</f>
        <v>0.10344829999999999</v>
      </c>
      <c r="X337" s="35">
        <f>IF(VLOOKUP(D337,'Antipsychotic Meds'!$A$1:$W$352,12,FALSE) = "*","*",IF(VLOOKUP(D337,'Antipsychotic Meds'!$A$1:$W$352,12,FALSE) = "---","---", VLOOKUP(D337,'Antipsychotic Meds'!$A$1:$W$352,12,FALSE)/100))</f>
        <v>0.12121209999999999</v>
      </c>
      <c r="Y337" s="35">
        <f>IF(VLOOKUP(D337,'Antipsychotic Meds'!$A$1:$W$352,14,FALSE) = "*","*",IF(VLOOKUP(D337,'Antipsychotic Meds'!$A$1:$W$352,14,FALSE) = "---","---", VLOOKUP(D337,'Antipsychotic Meds'!$A$1:$W$352,14,FALSE)/100))</f>
        <v>0.125</v>
      </c>
      <c r="Z337" s="35">
        <f>IF(VLOOKUP(D337,'Antipsychotic Meds'!$A$1:$W$352,16,FALSE) = "*","*",IF(VLOOKUP(D337,'Antipsychotic Meds'!$A$1:$W$352,16,FALSE) = "---","---", VLOOKUP(D337,'Antipsychotic Meds'!$A$1:$W$352,16,FALSE)/100))</f>
        <v>0.1</v>
      </c>
      <c r="AA337" s="35">
        <f t="shared" si="182"/>
        <v>0.11241509999999999</v>
      </c>
      <c r="AB337" s="49" t="str">
        <f t="shared" si="183"/>
        <v>N</v>
      </c>
      <c r="AC337" s="35">
        <f>IF(VLOOKUP(D337,'Pressure Ulcers'!$A$1:$W$352,10,FALSE) = "*","*",IF(VLOOKUP(D337,'Pressure Ulcers'!$A$1:$W$352,10,FALSE) = "---","---", VLOOKUP(D337,'Pressure Ulcers'!$A$1:$W$352,10,FALSE)/100))</f>
        <v>0</v>
      </c>
      <c r="AD337" s="35">
        <f>IF(VLOOKUP(D337,'Pressure Ulcers'!$A$1:$W$352,12,FALSE) = "*","*",IF(VLOOKUP(D337,'Pressure Ulcers'!$A$1:$W$352,12,FALSE) = "---","---", VLOOKUP(D337,'Pressure Ulcers'!$A$1:$W$352,12,FALSE)/100))</f>
        <v>4.7618999999999995E-2</v>
      </c>
      <c r="AE337" s="35">
        <f>IF(VLOOKUP(D337,'Pressure Ulcers'!$A$1:$W$352,14,FALSE) = "*","*",IF(VLOOKUP(D337,'Pressure Ulcers'!$A$1:$W$352,14,FALSE) = "---","---", VLOOKUP(D337,'Pressure Ulcers'!$A$1:$W$352,14,FALSE)/100))</f>
        <v>0.18181819999999999</v>
      </c>
      <c r="AF337" s="35">
        <f>IF(VLOOKUP(D337,'Pressure Ulcers'!$A$1:$W$352,16,FALSE) = "*","*",IF(VLOOKUP(D337,'Pressure Ulcers'!$A$1:$W$352,16,FALSE) = "---","---", VLOOKUP(D337,'Pressure Ulcers'!$A$1:$W$352,16,FALSE)/100))</f>
        <v>8.6956500000000006E-2</v>
      </c>
      <c r="AG337" s="35">
        <f t="shared" si="184"/>
        <v>7.9098425E-2</v>
      </c>
      <c r="AH337" s="49" t="str">
        <f>IF(AG337="*","*",IF(AG337="---","---",IF(AG337&lt;AG$1,"Y","N")))</f>
        <v>Y</v>
      </c>
      <c r="AI337" s="35">
        <f>IF(VLOOKUP(D337,Influenza!$A$1:$W$352,10,FALSE) = "*","*",IF(VLOOKUP(D337,Influenza!$A$1:$W$352,10,FALSE) = "---","---", VLOOKUP(D337,Influenza!$A$1:$W$352,10,FALSE)/100))</f>
        <v>1</v>
      </c>
      <c r="AJ337" s="35">
        <f>IF(VLOOKUP(D337,Influenza!$A$1:$W$352,12,FALSE) = "*","*",IF(VLOOKUP(D337,Influenza!$A$1:$W$352,12,FALSE) = "---","---", VLOOKUP(D337,Influenza!$A$1:$W$352,12,FALSE)/100))</f>
        <v>1</v>
      </c>
      <c r="AK337" s="35">
        <f>IF(VLOOKUP(D337,Influenza!$A$1:$W$352,14,FALSE) = "*","*",IF(VLOOKUP(D337,Influenza!$A$1:$W$352,14,FALSE) = "---","---", VLOOKUP(D337,Influenza!$A$1:$W$352,14,FALSE)/100))</f>
        <v>1</v>
      </c>
      <c r="AL337" s="35">
        <f>IF(VLOOKUP(D337,Influenza!$A$1:$W$352,16,FALSE) = "*","*",IF(VLOOKUP(D337,Influenza!$A$1:$W$352,16,FALSE) = "---","---", VLOOKUP(D337,Influenza!$A$1:$W$352,16,FALSE)/100))</f>
        <v>1</v>
      </c>
      <c r="AM337" s="35">
        <f t="shared" si="185"/>
        <v>1</v>
      </c>
      <c r="AN337" s="49" t="str">
        <f t="shared" si="186"/>
        <v>Y</v>
      </c>
      <c r="AO337" s="35">
        <f>IF(VLOOKUP(D337,'hospitalizations per 1000'!$A$1:$Q$352,10,FALSE) = "*","*",IF(VLOOKUP(D337,'hospitalizations per 1000'!$A$1:$Q$352,10,FALSE) = "---","---", VLOOKUP(D337,'hospitalizations per 1000'!$A$1:$Q$352,10,FALSE)/100))</f>
        <v>1.6068819999999998E-2</v>
      </c>
      <c r="AP337" s="43" t="str">
        <f t="shared" si="187"/>
        <v>N</v>
      </c>
      <c r="AQ337" s="50" t="s">
        <v>1571</v>
      </c>
      <c r="AR337" s="50" t="s">
        <v>1573</v>
      </c>
      <c r="AS337" s="49" t="s">
        <v>662</v>
      </c>
      <c r="AT337" s="97">
        <f>COUNTIF($P337:$AS337,"=Y")</f>
        <v>3</v>
      </c>
    </row>
    <row r="338" spans="1:46" x14ac:dyDescent="0.3">
      <c r="A338" s="19">
        <f t="shared" si="177"/>
        <v>333</v>
      </c>
      <c r="B338" s="52" t="s">
        <v>589</v>
      </c>
      <c r="C338" s="51"/>
      <c r="D338" s="56">
        <v>315127</v>
      </c>
      <c r="E338" s="59" t="s">
        <v>590</v>
      </c>
      <c r="F338" s="54" t="s">
        <v>662</v>
      </c>
      <c r="G338" s="54" t="e">
        <f>IF(COUNTIF(#REF!,"SFF Candidate")&gt;=1,"Y",
IF(COUNTIF(#REF!,"SFF")&gt;=1,"Y","N"))</f>
        <v>#REF!</v>
      </c>
      <c r="H338" s="48" t="e">
        <f>IF(OR(#REF!=1,#REF!= 1,#REF!=
1,#REF!= 1,#REF!=
1,#REF!= 1,#REF!=
1,#REF!= 1,#REF!=
1,#REF!= 1,#REF!=
1,#REF!= 1),"Y","N")</f>
        <v>#REF!</v>
      </c>
      <c r="I338" s="48" t="s">
        <v>662</v>
      </c>
      <c r="J338" s="54" t="s">
        <v>1571</v>
      </c>
      <c r="K338" s="35" t="str">
        <f>IF(VLOOKUP(D338,'Physically Restrained'!$A$1:$W$352,10,FALSE) = "*","*",IF(VLOOKUP(D338,'Physically Restrained'!$A$1:$W$352,10,FALSE) = "---","---", VLOOKUP(D338,'Physically Restrained'!$A$1:$W$352,10,FALSE)/100))</f>
        <v>*</v>
      </c>
      <c r="L338" s="35" t="str">
        <f>IF(VLOOKUP(D338,'Physically Restrained'!$A$1:$W$352,12,FALSE) = "*","*",IF(VLOOKUP(D338,'Physically Restrained'!$A$1:$W$352,12,FALSE) = "---","---", VLOOKUP(D338,'Physically Restrained'!$A$1:$W$352,12,FALSE)/100))</f>
        <v>*</v>
      </c>
      <c r="M338" s="35" t="str">
        <f>IF(VLOOKUP(D338,'Physically Restrained'!$A$1:$W$352,14,FALSE) = "*","*",IF(VLOOKUP(D338,'Physically Restrained'!$A$1:$W$352,14,FALSE) = "---","---", VLOOKUP(D338,'Physically Restrained'!$A$1:$W$352,14,FALSE)/100))</f>
        <v>*</v>
      </c>
      <c r="N338" s="35" t="str">
        <f>IF(VLOOKUP(D338,'Physically Restrained'!$A$1:$W$352,16,FALSE) = "*","*",IF(VLOOKUP(D338,'Physically Restrained'!$A$1:$W$352,16,FALSE) = "---","---", VLOOKUP(D338,'Physically Restrained'!$A$1:$W$352,16,FALSE)/100))</f>
        <v>*</v>
      </c>
      <c r="O338" s="35" t="str">
        <f t="shared" si="178"/>
        <v>*</v>
      </c>
      <c r="P338" s="49" t="s">
        <v>662</v>
      </c>
      <c r="Q338" s="35" t="str">
        <f>IF(VLOOKUP(D338,'Falls with Major Injuries'!$A$1:$W$352,10,FALSE) = "*","*",IF(VLOOKUP(D338,'Falls with Major Injuries'!$A$1:$W$352,10,FALSE) = "---","---", VLOOKUP(D338,'Falls with Major Injuries'!$A$1:$W$352,10,FALSE)/100))</f>
        <v>*</v>
      </c>
      <c r="R338" s="35" t="str">
        <f>IF(VLOOKUP(D338,'Falls with Major Injuries'!$A$1:$W$352,12,FALSE) = "*","*",IF(VLOOKUP(D338,'Falls with Major Injuries'!$A$1:$W$352,12,FALSE) = "---","---", VLOOKUP(D338,'Falls with Major Injuries'!$A$1:$W$352,12,FALSE)/100))</f>
        <v>*</v>
      </c>
      <c r="S338" s="35" t="str">
        <f>IF(VLOOKUP(D338,'Falls with Major Injuries'!$A$1:$W$352,14,FALSE) = "*","*",IF(VLOOKUP(D338,'Falls with Major Injuries'!$A$1:$W$352,14,FALSE) = "---","---", VLOOKUP(D338,'Falls with Major Injuries'!$A$1:$W$352,14,FALSE)/100))</f>
        <v>*</v>
      </c>
      <c r="T338" s="35" t="str">
        <f>IF(VLOOKUP(D338,'Falls with Major Injuries'!$A$1:$W$352,16,FALSE) = "*","*",IF(VLOOKUP(D338,'Falls with Major Injuries'!$A$1:$W$352,16,FALSE) = "---","---", VLOOKUP(D338,'Falls with Major Injuries'!$A$1:$W$352,16,FALSE)/100))</f>
        <v>*</v>
      </c>
      <c r="U338" s="35" t="str">
        <f t="shared" si="180"/>
        <v>*</v>
      </c>
      <c r="V338" s="49" t="s">
        <v>662</v>
      </c>
      <c r="W338" s="35" t="str">
        <f>IF(VLOOKUP(D338,'Antipsychotic Meds'!$A$1:$W$352,10,FALSE) = "*","*",IF(VLOOKUP(D338,'Antipsychotic Meds'!$A$1:$W$352,10,FALSE) = "---","---", VLOOKUP(D338,'Antipsychotic Meds'!$A$1:$W$352,10,FALSE)/100))</f>
        <v>*</v>
      </c>
      <c r="X338" s="35" t="str">
        <f>IF(VLOOKUP(D338,'Antipsychotic Meds'!$A$1:$W$352,12,FALSE) = "*","*",IF(VLOOKUP(D338,'Antipsychotic Meds'!$A$1:$W$352,12,FALSE) = "---","---", VLOOKUP(D338,'Antipsychotic Meds'!$A$1:$W$352,12,FALSE)/100))</f>
        <v>*</v>
      </c>
      <c r="Y338" s="35" t="str">
        <f>IF(VLOOKUP(D338,'Antipsychotic Meds'!$A$1:$W$352,14,FALSE) = "*","*",IF(VLOOKUP(D338,'Antipsychotic Meds'!$A$1:$W$352,14,FALSE) = "---","---", VLOOKUP(D338,'Antipsychotic Meds'!$A$1:$W$352,14,FALSE)/100))</f>
        <v>*</v>
      </c>
      <c r="Z338" s="35" t="str">
        <f>IF(VLOOKUP(D338,'Antipsychotic Meds'!$A$1:$W$352,16,FALSE) = "*","*",IF(VLOOKUP(D338,'Antipsychotic Meds'!$A$1:$W$352,16,FALSE) = "---","---", VLOOKUP(D338,'Antipsychotic Meds'!$A$1:$W$352,16,FALSE)/100))</f>
        <v>*</v>
      </c>
      <c r="AA338" s="35" t="str">
        <f t="shared" si="182"/>
        <v>*</v>
      </c>
      <c r="AB338" s="49" t="s">
        <v>662</v>
      </c>
      <c r="AC338" s="35" t="str">
        <f>IF(VLOOKUP(D338,'Pressure Ulcers'!$A$1:$W$352,10,FALSE) = "*","*",IF(VLOOKUP(D338,'Pressure Ulcers'!$A$1:$W$352,10,FALSE) = "---","---", VLOOKUP(D338,'Pressure Ulcers'!$A$1:$W$352,10,FALSE)/100))</f>
        <v>*</v>
      </c>
      <c r="AD338" s="35" t="str">
        <f>IF(VLOOKUP(D338,'Pressure Ulcers'!$A$1:$W$352,12,FALSE) = "*","*",IF(VLOOKUP(D338,'Pressure Ulcers'!$A$1:$W$352,12,FALSE) = "---","---", VLOOKUP(D338,'Pressure Ulcers'!$A$1:$W$352,12,FALSE)/100))</f>
        <v>*</v>
      </c>
      <c r="AE338" s="35" t="str">
        <f>IF(VLOOKUP(D338,'Pressure Ulcers'!$A$1:$W$352,14,FALSE) = "*","*",IF(VLOOKUP(D338,'Pressure Ulcers'!$A$1:$W$352,14,FALSE) = "---","---", VLOOKUP(D338,'Pressure Ulcers'!$A$1:$W$352,14,FALSE)/100))</f>
        <v>*</v>
      </c>
      <c r="AF338" s="35" t="str">
        <f>IF(VLOOKUP(D338,'Pressure Ulcers'!$A$1:$W$352,16,FALSE) = "*","*",IF(VLOOKUP(D338,'Pressure Ulcers'!$A$1:$W$352,16,FALSE) = "---","---", VLOOKUP(D338,'Pressure Ulcers'!$A$1:$W$352,16,FALSE)/100))</f>
        <v>*</v>
      </c>
      <c r="AG338" s="35" t="str">
        <f t="shared" si="184"/>
        <v>*</v>
      </c>
      <c r="AH338" s="49" t="s">
        <v>662</v>
      </c>
      <c r="AI338" s="35" t="str">
        <f>IF(VLOOKUP(D338,Influenza!$A$1:$W$352,10,FALSE) = "*","*",IF(VLOOKUP(D338,Influenza!$A$1:$W$352,10,FALSE) = "---","---", VLOOKUP(D338,Influenza!$A$1:$W$352,10,FALSE)/100))</f>
        <v>*</v>
      </c>
      <c r="AJ338" s="35" t="str">
        <f>IF(VLOOKUP(D338,Influenza!$A$1:$W$352,12,FALSE) = "*","*",IF(VLOOKUP(D338,Influenza!$A$1:$W$352,12,FALSE) = "---","---", VLOOKUP(D338,Influenza!$A$1:$W$352,12,FALSE)/100))</f>
        <v>*</v>
      </c>
      <c r="AK338" s="35" t="str">
        <f>IF(VLOOKUP(D338,Influenza!$A$1:$W$352,14,FALSE) = "*","*",IF(VLOOKUP(D338,Influenza!$A$1:$W$352,14,FALSE) = "---","---", VLOOKUP(D338,Influenza!$A$1:$W$352,14,FALSE)/100))</f>
        <v>*</v>
      </c>
      <c r="AL338" s="35" t="str">
        <f>IF(VLOOKUP(D338,Influenza!$A$1:$W$352,16,FALSE) = "*","*",IF(VLOOKUP(D338,Influenza!$A$1:$W$352,16,FALSE) = "---","---", VLOOKUP(D338,Influenza!$A$1:$W$352,16,FALSE)/100))</f>
        <v>*</v>
      </c>
      <c r="AM338" s="35" t="str">
        <f t="shared" si="185"/>
        <v>*</v>
      </c>
      <c r="AN338" s="49" t="s">
        <v>662</v>
      </c>
      <c r="AO338" s="35" t="str">
        <f>IF(VLOOKUP(D338,'hospitalizations per 1000'!$A$1:$Q$352,10,FALSE) = "*","*",IF(VLOOKUP(D338,'hospitalizations per 1000'!$A$1:$Q$352,10,FALSE) = "---","---", VLOOKUP(D338,'hospitalizations per 1000'!$A$1:$Q$352,10,FALSE)/100))</f>
        <v>*</v>
      </c>
      <c r="AP338" s="43" t="s">
        <v>662</v>
      </c>
      <c r="AQ338" s="50" t="s">
        <v>1571</v>
      </c>
      <c r="AR338" s="50" t="s">
        <v>1573</v>
      </c>
      <c r="AS338" s="49" t="s">
        <v>662</v>
      </c>
      <c r="AT338" s="97" t="s">
        <v>1680</v>
      </c>
    </row>
    <row r="339" spans="1:46" x14ac:dyDescent="0.3">
      <c r="A339" s="19">
        <f t="shared" si="177"/>
        <v>334</v>
      </c>
      <c r="B339" s="52" t="s">
        <v>591</v>
      </c>
      <c r="C339" s="51"/>
      <c r="D339" s="56">
        <v>315060</v>
      </c>
      <c r="E339" s="59" t="s">
        <v>218</v>
      </c>
      <c r="F339" s="54" t="s">
        <v>1557</v>
      </c>
      <c r="G339" s="54" t="e">
        <f>IF(COUNTIF(#REF!,"SFF Candidate")&gt;=1,"Y",
IF(COUNTIF(#REF!,"SFF")&gt;=1,"Y","N"))</f>
        <v>#REF!</v>
      </c>
      <c r="H339" s="48" t="e">
        <f>IF(OR(#REF!=1,#REF!= 1,#REF!=
1,#REF!= 1,#REF!=
1,#REF!= 1,#REF!=
1,#REF!= 1,#REF!=
1,#REF!= 1,#REF!=
1,#REF!= 1),"Y","N")</f>
        <v>#REF!</v>
      </c>
      <c r="I339" s="48" t="s">
        <v>662</v>
      </c>
      <c r="J339" s="54" t="s">
        <v>1571</v>
      </c>
      <c r="K339" s="35">
        <f>IF(VLOOKUP(D339,'Physically Restrained'!$A$1:$W$352,10,FALSE) = "*","*",IF(VLOOKUP(D339,'Physically Restrained'!$A$1:$W$352,10,FALSE) = "---","---", VLOOKUP(D339,'Physically Restrained'!$A$1:$W$352,10,FALSE)/100))</f>
        <v>0</v>
      </c>
      <c r="L339" s="35">
        <f>IF(VLOOKUP(D339,'Physically Restrained'!$A$1:$W$352,12,FALSE) = "*","*",IF(VLOOKUP(D339,'Physically Restrained'!$A$1:$W$352,12,FALSE) = "---","---", VLOOKUP(D339,'Physically Restrained'!$A$1:$W$352,12,FALSE)/100))</f>
        <v>0</v>
      </c>
      <c r="M339" s="35">
        <f>IF(VLOOKUP(D339,'Physically Restrained'!$A$1:$W$352,14,FALSE) = "*","*",IF(VLOOKUP(D339,'Physically Restrained'!$A$1:$W$352,14,FALSE) = "---","---", VLOOKUP(D339,'Physically Restrained'!$A$1:$W$352,14,FALSE)/100))</f>
        <v>0</v>
      </c>
      <c r="N339" s="35">
        <f>IF(VLOOKUP(D339,'Physically Restrained'!$A$1:$W$352,16,FALSE) = "*","*",IF(VLOOKUP(D339,'Physically Restrained'!$A$1:$W$352,16,FALSE) = "---","---", VLOOKUP(D339,'Physically Restrained'!$A$1:$W$352,16,FALSE)/100))</f>
        <v>0</v>
      </c>
      <c r="O339" s="35">
        <f t="shared" si="178"/>
        <v>0</v>
      </c>
      <c r="P339" s="49" t="str">
        <f t="shared" ref="P339:P353" si="188">IF(O339="*","*",IF(O339="---","---",IF(O339&lt;O$1,"Y","N")))</f>
        <v>Y</v>
      </c>
      <c r="Q339" s="35">
        <f>IF(VLOOKUP(D339,'Falls with Major Injuries'!$A$1:$W$352,10,FALSE) = "*","*",IF(VLOOKUP(D339,'Falls with Major Injuries'!$A$1:$W$352,10,FALSE) = "---","---", VLOOKUP(D339,'Falls with Major Injuries'!$A$1:$W$352,10,FALSE)/100))</f>
        <v>4.1666700000000001E-2</v>
      </c>
      <c r="R339" s="35">
        <f>IF(VLOOKUP(D339,'Falls with Major Injuries'!$A$1:$W$352,12,FALSE) = "*","*",IF(VLOOKUP(D339,'Falls with Major Injuries'!$A$1:$W$352,12,FALSE) = "---","---", VLOOKUP(D339,'Falls with Major Injuries'!$A$1:$W$352,12,FALSE)/100))</f>
        <v>2.5000000000000001E-2</v>
      </c>
      <c r="S339" s="35">
        <f>IF(VLOOKUP(D339,'Falls with Major Injuries'!$A$1:$W$352,14,FALSE) = "*","*",IF(VLOOKUP(D339,'Falls with Major Injuries'!$A$1:$W$352,14,FALSE) = "---","---", VLOOKUP(D339,'Falls with Major Injuries'!$A$1:$W$352,14,FALSE)/100))</f>
        <v>4.0650399999999996E-2</v>
      </c>
      <c r="T339" s="35">
        <f>IF(VLOOKUP(D339,'Falls with Major Injuries'!$A$1:$W$352,16,FALSE) = "*","*",IF(VLOOKUP(D339,'Falls with Major Injuries'!$A$1:$W$352,16,FALSE) = "---","---", VLOOKUP(D339,'Falls with Major Injuries'!$A$1:$W$352,16,FALSE)/100))</f>
        <v>6.1068699999999997E-2</v>
      </c>
      <c r="U339" s="35">
        <f t="shared" si="180"/>
        <v>4.2096450000000001E-2</v>
      </c>
      <c r="V339" s="49" t="str">
        <f t="shared" ref="V339:V353" si="189">IF(U339="*","*",IF(U339="---","---",IF(U339&lt;U$1,"Y","N")))</f>
        <v>N</v>
      </c>
      <c r="W339" s="35">
        <f>IF(VLOOKUP(D339,'Antipsychotic Meds'!$A$1:$W$352,10,FALSE) = "*","*",IF(VLOOKUP(D339,'Antipsychotic Meds'!$A$1:$W$352,10,FALSE) = "---","---", VLOOKUP(D339,'Antipsychotic Meds'!$A$1:$W$352,10,FALSE)/100))</f>
        <v>1.8181799999999998E-2</v>
      </c>
      <c r="X339" s="35">
        <f>IF(VLOOKUP(D339,'Antipsychotic Meds'!$A$1:$W$352,12,FALSE) = "*","*",IF(VLOOKUP(D339,'Antipsychotic Meds'!$A$1:$W$352,12,FALSE) = "---","---", VLOOKUP(D339,'Antipsychotic Meds'!$A$1:$W$352,12,FALSE)/100))</f>
        <v>1.8017999999999999E-2</v>
      </c>
      <c r="Y339" s="35">
        <f>IF(VLOOKUP(D339,'Antipsychotic Meds'!$A$1:$W$352,14,FALSE) = "*","*",IF(VLOOKUP(D339,'Antipsychotic Meds'!$A$1:$W$352,14,FALSE) = "---","---", VLOOKUP(D339,'Antipsychotic Meds'!$A$1:$W$352,14,FALSE)/100))</f>
        <v>2.7027000000000002E-2</v>
      </c>
      <c r="Z339" s="35">
        <f>IF(VLOOKUP(D339,'Antipsychotic Meds'!$A$1:$W$352,16,FALSE) = "*","*",IF(VLOOKUP(D339,'Antipsychotic Meds'!$A$1:$W$352,16,FALSE) = "---","---", VLOOKUP(D339,'Antipsychotic Meds'!$A$1:$W$352,16,FALSE)/100))</f>
        <v>2.54237E-2</v>
      </c>
      <c r="AA339" s="35">
        <f t="shared" si="182"/>
        <v>2.2162624999999998E-2</v>
      </c>
      <c r="AB339" s="49" t="str">
        <f t="shared" ref="AB339:AB353" si="190">IF(AA339="*","*",IF(AA339="---","---",IF(AA339&lt;AA$1,"Y","N")))</f>
        <v>Y</v>
      </c>
      <c r="AC339" s="35">
        <f>IF(VLOOKUP(D339,'Pressure Ulcers'!$A$1:$W$352,10,FALSE) = "*","*",IF(VLOOKUP(D339,'Pressure Ulcers'!$A$1:$W$352,10,FALSE) = "---","---", VLOOKUP(D339,'Pressure Ulcers'!$A$1:$W$352,10,FALSE)/100))</f>
        <v>5.3191499999999996E-2</v>
      </c>
      <c r="AD339" s="35">
        <f>IF(VLOOKUP(D339,'Pressure Ulcers'!$A$1:$W$352,12,FALSE) = "*","*",IF(VLOOKUP(D339,'Pressure Ulcers'!$A$1:$W$352,12,FALSE) = "---","---", VLOOKUP(D339,'Pressure Ulcers'!$A$1:$W$352,12,FALSE)/100))</f>
        <v>3.15789E-2</v>
      </c>
      <c r="AE339" s="35">
        <f>IF(VLOOKUP(D339,'Pressure Ulcers'!$A$1:$W$352,14,FALSE) = "*","*",IF(VLOOKUP(D339,'Pressure Ulcers'!$A$1:$W$352,14,FALSE) = "---","---", VLOOKUP(D339,'Pressure Ulcers'!$A$1:$W$352,14,FALSE)/100))</f>
        <v>4.6729E-2</v>
      </c>
      <c r="AF339" s="35">
        <f>IF(VLOOKUP(D339,'Pressure Ulcers'!$A$1:$W$352,16,FALSE) = "*","*",IF(VLOOKUP(D339,'Pressure Ulcers'!$A$1:$W$352,16,FALSE) = "---","---", VLOOKUP(D339,'Pressure Ulcers'!$A$1:$W$352,16,FALSE)/100))</f>
        <v>6.8965499999999999E-2</v>
      </c>
      <c r="AG339" s="35">
        <f t="shared" si="184"/>
        <v>5.0116225E-2</v>
      </c>
      <c r="AH339" s="49" t="str">
        <f t="shared" ref="AH339:AH353" si="191">IF(AG339="*","*",IF(AG339="---","---",IF(AG339&lt;AG$1,"Y","N")))</f>
        <v>Y</v>
      </c>
      <c r="AI339" s="35">
        <f>IF(VLOOKUP(D339,Influenza!$A$1:$W$352,10,FALSE) = "*","*",IF(VLOOKUP(D339,Influenza!$A$1:$W$352,10,FALSE) = "---","---", VLOOKUP(D339,Influenza!$A$1:$W$352,10,FALSE)/100))</f>
        <v>0.99333333000000001</v>
      </c>
      <c r="AJ339" s="35">
        <f>IF(VLOOKUP(D339,Influenza!$A$1:$W$352,12,FALSE) = "*","*",IF(VLOOKUP(D339,Influenza!$A$1:$W$352,12,FALSE) = "---","---", VLOOKUP(D339,Influenza!$A$1:$W$352,12,FALSE)/100))</f>
        <v>0.99333333000000001</v>
      </c>
      <c r="AK339" s="35">
        <f>IF(VLOOKUP(D339,Influenza!$A$1:$W$352,14,FALSE) = "*","*",IF(VLOOKUP(D339,Influenza!$A$1:$W$352,14,FALSE) = "---","---", VLOOKUP(D339,Influenza!$A$1:$W$352,14,FALSE)/100))</f>
        <v>0.99248119999999995</v>
      </c>
      <c r="AL339" s="35">
        <f>IF(VLOOKUP(D339,Influenza!$A$1:$W$352,16,FALSE) = "*","*",IF(VLOOKUP(D339,Influenza!$A$1:$W$352,16,FALSE) = "---","---", VLOOKUP(D339,Influenza!$A$1:$W$352,16,FALSE)/100))</f>
        <v>0.99248119999999995</v>
      </c>
      <c r="AM339" s="35">
        <f t="shared" si="185"/>
        <v>0.99290726499999993</v>
      </c>
      <c r="AN339" s="49" t="str">
        <f t="shared" ref="AN339:AN353" si="192">IF(AM339="*","*",IF(AM339="---","---",IF(AM339&gt;AM$1,"Y","N")))</f>
        <v>Y</v>
      </c>
      <c r="AO339" s="35">
        <f>IF(VLOOKUP(D339,'hospitalizations per 1000'!$A$1:$Q$352,10,FALSE) = "*","*",IF(VLOOKUP(D339,'hospitalizations per 1000'!$A$1:$Q$352,10,FALSE) = "---","---", VLOOKUP(D339,'hospitalizations per 1000'!$A$1:$Q$352,10,FALSE)/100))</f>
        <v>1.6909050000000002E-2</v>
      </c>
      <c r="AP339" s="43" t="str">
        <f t="shared" ref="AP339:AP353" si="193">IF(AO339="*","*",IF(AO339="---","---",IF(AO339&lt;AO$1,"Y","N")))</f>
        <v>N</v>
      </c>
      <c r="AQ339" s="50" t="s">
        <v>1570</v>
      </c>
      <c r="AR339" s="50">
        <v>0.71</v>
      </c>
      <c r="AS339" s="49" t="str">
        <f>IF(AR339="NS","NS",IF(AR339&gt;AR$1,"Y","N"))</f>
        <v>N</v>
      </c>
      <c r="AT339" s="97" t="s">
        <v>1680</v>
      </c>
    </row>
    <row r="340" spans="1:46" s="39" customFormat="1" x14ac:dyDescent="0.3">
      <c r="A340" s="19">
        <f t="shared" si="177"/>
        <v>335</v>
      </c>
      <c r="B340" s="52" t="s">
        <v>592</v>
      </c>
      <c r="C340" s="51"/>
      <c r="D340" s="56">
        <v>315149</v>
      </c>
      <c r="E340" s="59" t="s">
        <v>128</v>
      </c>
      <c r="F340" s="54" t="s">
        <v>1557</v>
      </c>
      <c r="G340" s="54" t="e">
        <f>IF(COUNTIF(#REF!,"SFF Candidate")&gt;=1,"Y",
IF(COUNTIF(#REF!,"SFF")&gt;=1,"Y","N"))</f>
        <v>#REF!</v>
      </c>
      <c r="H340" s="48" t="e">
        <f>IF(OR(#REF!=1,#REF!= 1,#REF!=
1,#REF!= 1,#REF!=
1,#REF!= 1,#REF!=
1,#REF!= 1,#REF!=
1,#REF!= 1,#REF!=
1,#REF!= 1),"Y","N")</f>
        <v>#REF!</v>
      </c>
      <c r="I340" s="48" t="s">
        <v>662</v>
      </c>
      <c r="J340" s="54" t="s">
        <v>1570</v>
      </c>
      <c r="K340" s="35">
        <f>IF(VLOOKUP(D340,'Physically Restrained'!$A$1:$W$352,10,FALSE) = "*","*",IF(VLOOKUP(D340,'Physically Restrained'!$A$1:$W$352,10,FALSE) = "---","---", VLOOKUP(D340,'Physically Restrained'!$A$1:$W$352,10,FALSE)/100))</f>
        <v>0</v>
      </c>
      <c r="L340" s="35">
        <f>IF(VLOOKUP(D340,'Physically Restrained'!$A$1:$W$352,12,FALSE) = "*","*",IF(VLOOKUP(D340,'Physically Restrained'!$A$1:$W$352,12,FALSE) = "---","---", VLOOKUP(D340,'Physically Restrained'!$A$1:$W$352,12,FALSE)/100))</f>
        <v>1.1235999999999999E-2</v>
      </c>
      <c r="M340" s="35">
        <f>IF(VLOOKUP(D340,'Physically Restrained'!$A$1:$W$352,14,FALSE) = "*","*",IF(VLOOKUP(D340,'Physically Restrained'!$A$1:$W$352,14,FALSE) = "---","---", VLOOKUP(D340,'Physically Restrained'!$A$1:$W$352,14,FALSE)/100))</f>
        <v>0</v>
      </c>
      <c r="N340" s="35">
        <f>IF(VLOOKUP(D340,'Physically Restrained'!$A$1:$W$352,16,FALSE) = "*","*",IF(VLOOKUP(D340,'Physically Restrained'!$A$1:$W$352,16,FALSE) = "---","---", VLOOKUP(D340,'Physically Restrained'!$A$1:$W$352,16,FALSE)/100))</f>
        <v>0</v>
      </c>
      <c r="O340" s="35">
        <f t="shared" si="178"/>
        <v>2.8089999999999999E-3</v>
      </c>
      <c r="P340" s="49" t="str">
        <f t="shared" si="188"/>
        <v>N</v>
      </c>
      <c r="Q340" s="35">
        <f>IF(VLOOKUP(D340,'Falls with Major Injuries'!$A$1:$W$352,10,FALSE) = "*","*",IF(VLOOKUP(D340,'Falls with Major Injuries'!$A$1:$W$352,10,FALSE) = "---","---", VLOOKUP(D340,'Falls with Major Injuries'!$A$1:$W$352,10,FALSE)/100))</f>
        <v>2.5000000000000001E-2</v>
      </c>
      <c r="R340" s="35">
        <f>IF(VLOOKUP(D340,'Falls with Major Injuries'!$A$1:$W$352,12,FALSE) = "*","*",IF(VLOOKUP(D340,'Falls with Major Injuries'!$A$1:$W$352,12,FALSE) = "---","---", VLOOKUP(D340,'Falls with Major Injuries'!$A$1:$W$352,12,FALSE)/100))</f>
        <v>4.4943799999999999E-2</v>
      </c>
      <c r="S340" s="35">
        <f>IF(VLOOKUP(D340,'Falls with Major Injuries'!$A$1:$W$352,14,FALSE) = "*","*",IF(VLOOKUP(D340,'Falls with Major Injuries'!$A$1:$W$352,14,FALSE) = "---","---", VLOOKUP(D340,'Falls with Major Injuries'!$A$1:$W$352,14,FALSE)/100))</f>
        <v>2.5316499999999999E-2</v>
      </c>
      <c r="T340" s="35">
        <f>IF(VLOOKUP(D340,'Falls with Major Injuries'!$A$1:$W$352,16,FALSE) = "*","*",IF(VLOOKUP(D340,'Falls with Major Injuries'!$A$1:$W$352,16,FALSE) = "---","---", VLOOKUP(D340,'Falls with Major Injuries'!$A$1:$W$352,16,FALSE)/100))</f>
        <v>0</v>
      </c>
      <c r="U340" s="35">
        <f t="shared" si="180"/>
        <v>2.3815074999999998E-2</v>
      </c>
      <c r="V340" s="49" t="str">
        <f t="shared" si="189"/>
        <v>Y</v>
      </c>
      <c r="W340" s="35">
        <f>IF(VLOOKUP(D340,'Antipsychotic Meds'!$A$1:$W$352,10,FALSE) = "*","*",IF(VLOOKUP(D340,'Antipsychotic Meds'!$A$1:$W$352,10,FALSE) = "---","---", VLOOKUP(D340,'Antipsychotic Meds'!$A$1:$W$352,10,FALSE)/100))</f>
        <v>0.22580649999999999</v>
      </c>
      <c r="X340" s="35">
        <f>IF(VLOOKUP(D340,'Antipsychotic Meds'!$A$1:$W$352,12,FALSE) = "*","*",IF(VLOOKUP(D340,'Antipsychotic Meds'!$A$1:$W$352,12,FALSE) = "---","---", VLOOKUP(D340,'Antipsychotic Meds'!$A$1:$W$352,12,FALSE)/100))</f>
        <v>0.16176469999999998</v>
      </c>
      <c r="Y340" s="35">
        <f>IF(VLOOKUP(D340,'Antipsychotic Meds'!$A$1:$W$352,14,FALSE) = "*","*",IF(VLOOKUP(D340,'Antipsychotic Meds'!$A$1:$W$352,14,FALSE) = "---","---", VLOOKUP(D340,'Antipsychotic Meds'!$A$1:$W$352,14,FALSE)/100))</f>
        <v>0.19047619999999998</v>
      </c>
      <c r="Z340" s="35" t="str">
        <f>IF(VLOOKUP(D340,'Antipsychotic Meds'!$A$1:$W$352,16,FALSE) = "*","*",IF(VLOOKUP(D340,'Antipsychotic Meds'!$A$1:$W$352,16,FALSE) = "---","---", VLOOKUP(D340,'Antipsychotic Meds'!$A$1:$W$352,16,FALSE)/100))</f>
        <v>*</v>
      </c>
      <c r="AA340" s="35">
        <f t="shared" si="182"/>
        <v>0.19268246666666666</v>
      </c>
      <c r="AB340" s="49" t="str">
        <f t="shared" si="190"/>
        <v>N</v>
      </c>
      <c r="AC340" s="35">
        <f>IF(VLOOKUP(D340,'Pressure Ulcers'!$A$1:$W$352,10,FALSE) = "*","*",IF(VLOOKUP(D340,'Pressure Ulcers'!$A$1:$W$352,10,FALSE) = "---","---", VLOOKUP(D340,'Pressure Ulcers'!$A$1:$W$352,10,FALSE)/100))</f>
        <v>0.3</v>
      </c>
      <c r="AD340" s="35" t="str">
        <f>IF(VLOOKUP(D340,'Pressure Ulcers'!$A$1:$W$352,12,FALSE) = "*","*",IF(VLOOKUP(D340,'Pressure Ulcers'!$A$1:$W$352,12,FALSE) = "---","---", VLOOKUP(D340,'Pressure Ulcers'!$A$1:$W$352,12,FALSE)/100))</f>
        <v>*</v>
      </c>
      <c r="AE340" s="35" t="str">
        <f>IF(VLOOKUP(D340,'Pressure Ulcers'!$A$1:$W$352,14,FALSE) = "*","*",IF(VLOOKUP(D340,'Pressure Ulcers'!$A$1:$W$352,14,FALSE) = "---","---", VLOOKUP(D340,'Pressure Ulcers'!$A$1:$W$352,14,FALSE)/100))</f>
        <v>*</v>
      </c>
      <c r="AF340" s="35" t="str">
        <f>IF(VLOOKUP(D340,'Pressure Ulcers'!$A$1:$W$352,16,FALSE) = "*","*",IF(VLOOKUP(D340,'Pressure Ulcers'!$A$1:$W$352,16,FALSE) = "---","---", VLOOKUP(D340,'Pressure Ulcers'!$A$1:$W$352,16,FALSE)/100))</f>
        <v>*</v>
      </c>
      <c r="AG340" s="35">
        <f t="shared" si="184"/>
        <v>0.3</v>
      </c>
      <c r="AH340" s="49" t="str">
        <f t="shared" si="191"/>
        <v>N</v>
      </c>
      <c r="AI340" s="35">
        <f>IF(VLOOKUP(D340,Influenza!$A$1:$W$352,10,FALSE) = "*","*",IF(VLOOKUP(D340,Influenza!$A$1:$W$352,10,FALSE) = "---","---", VLOOKUP(D340,Influenza!$A$1:$W$352,10,FALSE)/100))</f>
        <v>1</v>
      </c>
      <c r="AJ340" s="35">
        <f>IF(VLOOKUP(D340,Influenza!$A$1:$W$352,12,FALSE) = "*","*",IF(VLOOKUP(D340,Influenza!$A$1:$W$352,12,FALSE) = "---","---", VLOOKUP(D340,Influenza!$A$1:$W$352,12,FALSE)/100))</f>
        <v>1</v>
      </c>
      <c r="AK340" s="35">
        <f>IF(VLOOKUP(D340,Influenza!$A$1:$W$352,14,FALSE) = "*","*",IF(VLOOKUP(D340,Influenza!$A$1:$W$352,14,FALSE) = "---","---", VLOOKUP(D340,Influenza!$A$1:$W$352,14,FALSE)/100))</f>
        <v>0.98850575000000007</v>
      </c>
      <c r="AL340" s="35">
        <f>IF(VLOOKUP(D340,Influenza!$A$1:$W$352,16,FALSE) = "*","*",IF(VLOOKUP(D340,Influenza!$A$1:$W$352,16,FALSE) = "---","---", VLOOKUP(D340,Influenza!$A$1:$W$352,16,FALSE)/100))</f>
        <v>0.98850575000000007</v>
      </c>
      <c r="AM340" s="35">
        <f t="shared" si="185"/>
        <v>0.99425287499999992</v>
      </c>
      <c r="AN340" s="49" t="str">
        <f t="shared" si="192"/>
        <v>Y</v>
      </c>
      <c r="AO340" s="35">
        <f>IF(VLOOKUP(D340,'hospitalizations per 1000'!$A$1:$Q$352,10,FALSE) = "*","*",IF(VLOOKUP(D340,'hospitalizations per 1000'!$A$1:$Q$352,10,FALSE) = "---","---", VLOOKUP(D340,'hospitalizations per 1000'!$A$1:$Q$352,10,FALSE)/100))</f>
        <v>2.8793549999999998E-2</v>
      </c>
      <c r="AP340" s="43" t="str">
        <f t="shared" si="193"/>
        <v>N</v>
      </c>
      <c r="AQ340" s="50" t="s">
        <v>1570</v>
      </c>
      <c r="AR340" s="50">
        <v>0.78</v>
      </c>
      <c r="AS340" s="49" t="str">
        <f>IF(AR340="NS","NS",IF(AR340&gt;AR$1,"Y","N"))</f>
        <v>Y</v>
      </c>
      <c r="AT340" s="97">
        <f>COUNTIF($P340:$AS340,"=Y")</f>
        <v>3</v>
      </c>
    </row>
    <row r="341" spans="1:46" x14ac:dyDescent="0.3">
      <c r="A341" s="19">
        <f t="shared" si="177"/>
        <v>336</v>
      </c>
      <c r="B341" s="52" t="s">
        <v>593</v>
      </c>
      <c r="C341" s="51"/>
      <c r="D341" s="56">
        <v>315486</v>
      </c>
      <c r="E341" s="59" t="s">
        <v>129</v>
      </c>
      <c r="F341" s="54" t="s">
        <v>1557</v>
      </c>
      <c r="G341" s="54" t="e">
        <f>IF(COUNTIF(#REF!,"SFF Candidate")&gt;=1,"Y",
IF(COUNTIF(#REF!,"SFF")&gt;=1,"Y","N"))</f>
        <v>#REF!</v>
      </c>
      <c r="H341" s="48" t="e">
        <f>IF(OR(#REF!=1,#REF!= 1,#REF!=
1,#REF!= 1,#REF!=
1,#REF!= 1,#REF!=
1,#REF!= 1,#REF!=
1,#REF!= 1,#REF!=
1,#REF!= 1),"Y","N")</f>
        <v>#REF!</v>
      </c>
      <c r="I341" s="48" t="s">
        <v>662</v>
      </c>
      <c r="J341" s="54" t="s">
        <v>1571</v>
      </c>
      <c r="K341" s="35">
        <f>IF(VLOOKUP(D341,'Physically Restrained'!$A$1:$W$352,10,FALSE) = "*","*",IF(VLOOKUP(D341,'Physically Restrained'!$A$1:$W$352,10,FALSE) = "---","---", VLOOKUP(D341,'Physically Restrained'!$A$1:$W$352,10,FALSE)/100))</f>
        <v>0</v>
      </c>
      <c r="L341" s="35">
        <f>IF(VLOOKUP(D341,'Physically Restrained'!$A$1:$W$352,12,FALSE) = "*","*",IF(VLOOKUP(D341,'Physically Restrained'!$A$1:$W$352,12,FALSE) = "---","---", VLOOKUP(D341,'Physically Restrained'!$A$1:$W$352,12,FALSE)/100))</f>
        <v>0</v>
      </c>
      <c r="M341" s="35" t="str">
        <f>IF(VLOOKUP(D341,'Physically Restrained'!$A$1:$W$352,14,FALSE) = "*","*",IF(VLOOKUP(D341,'Physically Restrained'!$A$1:$W$352,14,FALSE) = "---","---", VLOOKUP(D341,'Physically Restrained'!$A$1:$W$352,14,FALSE)/100))</f>
        <v>*</v>
      </c>
      <c r="N341" s="35">
        <f>IF(VLOOKUP(D341,'Physically Restrained'!$A$1:$W$352,16,FALSE) = "*","*",IF(VLOOKUP(D341,'Physically Restrained'!$A$1:$W$352,16,FALSE) = "---","---", VLOOKUP(D341,'Physically Restrained'!$A$1:$W$352,16,FALSE)/100))</f>
        <v>0</v>
      </c>
      <c r="O341" s="35">
        <f t="shared" si="178"/>
        <v>0</v>
      </c>
      <c r="P341" s="49" t="str">
        <f t="shared" si="188"/>
        <v>Y</v>
      </c>
      <c r="Q341" s="35">
        <f>IF(VLOOKUP(D341,'Falls with Major Injuries'!$A$1:$W$352,10,FALSE) = "*","*",IF(VLOOKUP(D341,'Falls with Major Injuries'!$A$1:$W$352,10,FALSE) = "---","---", VLOOKUP(D341,'Falls with Major Injuries'!$A$1:$W$352,10,FALSE)/100))</f>
        <v>0</v>
      </c>
      <c r="R341" s="35">
        <f>IF(VLOOKUP(D341,'Falls with Major Injuries'!$A$1:$W$352,12,FALSE) = "*","*",IF(VLOOKUP(D341,'Falls with Major Injuries'!$A$1:$W$352,12,FALSE) = "---","---", VLOOKUP(D341,'Falls with Major Injuries'!$A$1:$W$352,12,FALSE)/100))</f>
        <v>0</v>
      </c>
      <c r="S341" s="35" t="str">
        <f>IF(VLOOKUP(D341,'Falls with Major Injuries'!$A$1:$W$352,14,FALSE) = "*","*",IF(VLOOKUP(D341,'Falls with Major Injuries'!$A$1:$W$352,14,FALSE) = "---","---", VLOOKUP(D341,'Falls with Major Injuries'!$A$1:$W$352,14,FALSE)/100))</f>
        <v>*</v>
      </c>
      <c r="T341" s="35">
        <f>IF(VLOOKUP(D341,'Falls with Major Injuries'!$A$1:$W$352,16,FALSE) = "*","*",IF(VLOOKUP(D341,'Falls with Major Injuries'!$A$1:$W$352,16,FALSE) = "---","---", VLOOKUP(D341,'Falls with Major Injuries'!$A$1:$W$352,16,FALSE)/100))</f>
        <v>0</v>
      </c>
      <c r="U341" s="35">
        <f t="shared" si="180"/>
        <v>0</v>
      </c>
      <c r="V341" s="49" t="str">
        <f t="shared" si="189"/>
        <v>Y</v>
      </c>
      <c r="W341" s="35" t="str">
        <f>IF(VLOOKUP(D341,'Antipsychotic Meds'!$A$1:$W$352,10,FALSE) = "*","*",IF(VLOOKUP(D341,'Antipsychotic Meds'!$A$1:$W$352,10,FALSE) = "---","---", VLOOKUP(D341,'Antipsychotic Meds'!$A$1:$W$352,10,FALSE)/100))</f>
        <v>*</v>
      </c>
      <c r="X341" s="35">
        <f>IF(VLOOKUP(D341,'Antipsychotic Meds'!$A$1:$W$352,12,FALSE) = "*","*",IF(VLOOKUP(D341,'Antipsychotic Meds'!$A$1:$W$352,12,FALSE) = "---","---", VLOOKUP(D341,'Antipsychotic Meds'!$A$1:$W$352,12,FALSE)/100))</f>
        <v>8.3333299999999999E-2</v>
      </c>
      <c r="Y341" s="35" t="str">
        <f>IF(VLOOKUP(D341,'Antipsychotic Meds'!$A$1:$W$352,14,FALSE) = "*","*",IF(VLOOKUP(D341,'Antipsychotic Meds'!$A$1:$W$352,14,FALSE) = "---","---", VLOOKUP(D341,'Antipsychotic Meds'!$A$1:$W$352,14,FALSE)/100))</f>
        <v>*</v>
      </c>
      <c r="Z341" s="35">
        <f>IF(VLOOKUP(D341,'Antipsychotic Meds'!$A$1:$W$352,16,FALSE) = "*","*",IF(VLOOKUP(D341,'Antipsychotic Meds'!$A$1:$W$352,16,FALSE) = "---","---", VLOOKUP(D341,'Antipsychotic Meds'!$A$1:$W$352,16,FALSE)/100))</f>
        <v>0.22727269999999999</v>
      </c>
      <c r="AA341" s="35">
        <f t="shared" si="182"/>
        <v>0.155303</v>
      </c>
      <c r="AB341" s="49" t="str">
        <f t="shared" si="190"/>
        <v>N</v>
      </c>
      <c r="AC341" s="35">
        <f>IF(VLOOKUP(D341,'Pressure Ulcers'!$A$1:$W$352,10,FALSE) = "*","*",IF(VLOOKUP(D341,'Pressure Ulcers'!$A$1:$W$352,10,FALSE) = "---","---", VLOOKUP(D341,'Pressure Ulcers'!$A$1:$W$352,10,FALSE)/100))</f>
        <v>0.15</v>
      </c>
      <c r="AD341" s="35">
        <f>IF(VLOOKUP(D341,'Pressure Ulcers'!$A$1:$W$352,12,FALSE) = "*","*",IF(VLOOKUP(D341,'Pressure Ulcers'!$A$1:$W$352,12,FALSE) = "---","---", VLOOKUP(D341,'Pressure Ulcers'!$A$1:$W$352,12,FALSE)/100))</f>
        <v>0.2083333</v>
      </c>
      <c r="AE341" s="35" t="str">
        <f>IF(VLOOKUP(D341,'Pressure Ulcers'!$A$1:$W$352,14,FALSE) = "*","*",IF(VLOOKUP(D341,'Pressure Ulcers'!$A$1:$W$352,14,FALSE) = "---","---", VLOOKUP(D341,'Pressure Ulcers'!$A$1:$W$352,14,FALSE)/100))</f>
        <v>*</v>
      </c>
      <c r="AF341" s="35">
        <f>IF(VLOOKUP(D341,'Pressure Ulcers'!$A$1:$W$352,16,FALSE) = "*","*",IF(VLOOKUP(D341,'Pressure Ulcers'!$A$1:$W$352,16,FALSE) = "---","---", VLOOKUP(D341,'Pressure Ulcers'!$A$1:$W$352,16,FALSE)/100))</f>
        <v>8.3333299999999999E-2</v>
      </c>
      <c r="AG341" s="35">
        <f t="shared" si="184"/>
        <v>0.1472222</v>
      </c>
      <c r="AH341" s="49" t="str">
        <f t="shared" si="191"/>
        <v>N</v>
      </c>
      <c r="AI341" s="35">
        <f>IF(VLOOKUP(D341,Influenza!$A$1:$W$352,10,FALSE) = "*","*",IF(VLOOKUP(D341,Influenza!$A$1:$W$352,10,FALSE) = "---","---", VLOOKUP(D341,Influenza!$A$1:$W$352,10,FALSE)/100))</f>
        <v>1</v>
      </c>
      <c r="AJ341" s="35">
        <f>IF(VLOOKUP(D341,Influenza!$A$1:$W$352,12,FALSE) = "*","*",IF(VLOOKUP(D341,Influenza!$A$1:$W$352,12,FALSE) = "---","---", VLOOKUP(D341,Influenza!$A$1:$W$352,12,FALSE)/100))</f>
        <v>1</v>
      </c>
      <c r="AK341" s="35">
        <f>IF(VLOOKUP(D341,Influenza!$A$1:$W$352,14,FALSE) = "*","*",IF(VLOOKUP(D341,Influenza!$A$1:$W$352,14,FALSE) = "---","---", VLOOKUP(D341,Influenza!$A$1:$W$352,14,FALSE)/100))</f>
        <v>0.8</v>
      </c>
      <c r="AL341" s="35">
        <f>IF(VLOOKUP(D341,Influenza!$A$1:$W$352,16,FALSE) = "*","*",IF(VLOOKUP(D341,Influenza!$A$1:$W$352,16,FALSE) = "---","---", VLOOKUP(D341,Influenza!$A$1:$W$352,16,FALSE)/100))</f>
        <v>0.8</v>
      </c>
      <c r="AM341" s="35">
        <f t="shared" si="185"/>
        <v>0.89999999999999991</v>
      </c>
      <c r="AN341" s="49" t="str">
        <f t="shared" si="192"/>
        <v>N</v>
      </c>
      <c r="AO341" s="35">
        <f>IF(VLOOKUP(D341,'hospitalizations per 1000'!$A$1:$Q$352,10,FALSE) = "*","*",IF(VLOOKUP(D341,'hospitalizations per 1000'!$A$1:$Q$352,10,FALSE) = "---","---", VLOOKUP(D341,'hospitalizations per 1000'!$A$1:$Q$352,10,FALSE)/100))</f>
        <v>1.5190829999999999E-2</v>
      </c>
      <c r="AP341" s="43" t="str">
        <f t="shared" si="193"/>
        <v>N</v>
      </c>
      <c r="AQ341" s="50" t="s">
        <v>1571</v>
      </c>
      <c r="AR341" s="50" t="s">
        <v>1573</v>
      </c>
      <c r="AS341" s="49" t="s">
        <v>662</v>
      </c>
      <c r="AT341" s="97" t="s">
        <v>1680</v>
      </c>
    </row>
    <row r="342" spans="1:46" s="39" customFormat="1" x14ac:dyDescent="0.3">
      <c r="A342" s="19">
        <f t="shared" si="177"/>
        <v>337</v>
      </c>
      <c r="B342" s="79" t="s">
        <v>594</v>
      </c>
      <c r="C342" s="51"/>
      <c r="D342" s="56">
        <v>315066</v>
      </c>
      <c r="E342" s="59" t="s">
        <v>595</v>
      </c>
      <c r="F342" s="54" t="s">
        <v>1557</v>
      </c>
      <c r="G342" s="54" t="e">
        <f>IF(COUNTIF(#REF!,"SFF Candidate")&gt;=1,"Y",
IF(COUNTIF(#REF!,"SFF")&gt;=1,"Y","N"))</f>
        <v>#REF!</v>
      </c>
      <c r="H342" s="48" t="e">
        <f>IF(OR(#REF!=1,#REF!= 1,#REF!=
1,#REF!= 1,#REF!=
1,#REF!= 1,#REF!=
1,#REF!= 1,#REF!=
1,#REF!= 1,#REF!=
1,#REF!= 1),"Y","N")</f>
        <v>#REF!</v>
      </c>
      <c r="I342" s="73" t="s">
        <v>662</v>
      </c>
      <c r="J342" s="54" t="s">
        <v>1570</v>
      </c>
      <c r="K342" s="35">
        <f>IF(VLOOKUP(D342,'Physically Restrained'!$A$1:$W$352,10,FALSE) = "*","*",IF(VLOOKUP(D342,'Physically Restrained'!$A$1:$W$352,10,FALSE) = "---","---", VLOOKUP(D342,'Physically Restrained'!$A$1:$W$352,10,FALSE)/100))</f>
        <v>0</v>
      </c>
      <c r="L342" s="35">
        <f>IF(VLOOKUP(D342,'Physically Restrained'!$A$1:$W$352,12,FALSE) = "*","*",IF(VLOOKUP(D342,'Physically Restrained'!$A$1:$W$352,12,FALSE) = "---","---", VLOOKUP(D342,'Physically Restrained'!$A$1:$W$352,12,FALSE)/100))</f>
        <v>0</v>
      </c>
      <c r="M342" s="35">
        <f>IF(VLOOKUP(D342,'Physically Restrained'!$A$1:$W$352,14,FALSE) = "*","*",IF(VLOOKUP(D342,'Physically Restrained'!$A$1:$W$352,14,FALSE) = "---","---", VLOOKUP(D342,'Physically Restrained'!$A$1:$W$352,14,FALSE)/100))</f>
        <v>0</v>
      </c>
      <c r="N342" s="35">
        <f>IF(VLOOKUP(D342,'Physically Restrained'!$A$1:$W$352,16,FALSE) = "*","*",IF(VLOOKUP(D342,'Physically Restrained'!$A$1:$W$352,16,FALSE) = "---","---", VLOOKUP(D342,'Physically Restrained'!$A$1:$W$352,16,FALSE)/100))</f>
        <v>0</v>
      </c>
      <c r="O342" s="35">
        <f t="shared" si="178"/>
        <v>0</v>
      </c>
      <c r="P342" s="49" t="str">
        <f t="shared" si="188"/>
        <v>Y</v>
      </c>
      <c r="Q342" s="35">
        <f>IF(VLOOKUP(D342,'Falls with Major Injuries'!$A$1:$W$352,10,FALSE) = "*","*",IF(VLOOKUP(D342,'Falls with Major Injuries'!$A$1:$W$352,10,FALSE) = "---","---", VLOOKUP(D342,'Falls with Major Injuries'!$A$1:$W$352,10,FALSE)/100))</f>
        <v>0</v>
      </c>
      <c r="R342" s="35">
        <f>IF(VLOOKUP(D342,'Falls with Major Injuries'!$A$1:$W$352,12,FALSE) = "*","*",IF(VLOOKUP(D342,'Falls with Major Injuries'!$A$1:$W$352,12,FALSE) = "---","---", VLOOKUP(D342,'Falls with Major Injuries'!$A$1:$W$352,12,FALSE)/100))</f>
        <v>0</v>
      </c>
      <c r="S342" s="35">
        <f>IF(VLOOKUP(D342,'Falls with Major Injuries'!$A$1:$W$352,14,FALSE) = "*","*",IF(VLOOKUP(D342,'Falls with Major Injuries'!$A$1:$W$352,14,FALSE) = "---","---", VLOOKUP(D342,'Falls with Major Injuries'!$A$1:$W$352,14,FALSE)/100))</f>
        <v>8.9286000000000001E-3</v>
      </c>
      <c r="T342" s="35">
        <f>IF(VLOOKUP(D342,'Falls with Major Injuries'!$A$1:$W$352,16,FALSE) = "*","*",IF(VLOOKUP(D342,'Falls with Major Injuries'!$A$1:$W$352,16,FALSE) = "---","---", VLOOKUP(D342,'Falls with Major Injuries'!$A$1:$W$352,16,FALSE)/100))</f>
        <v>9.8038999999999991E-3</v>
      </c>
      <c r="U342" s="35">
        <f t="shared" si="180"/>
        <v>4.6831249999999998E-3</v>
      </c>
      <c r="V342" s="49" t="str">
        <f t="shared" si="189"/>
        <v>Y</v>
      </c>
      <c r="W342" s="35">
        <f>IF(VLOOKUP(D342,'Antipsychotic Meds'!$A$1:$W$352,10,FALSE) = "*","*",IF(VLOOKUP(D342,'Antipsychotic Meds'!$A$1:$W$352,10,FALSE) = "---","---", VLOOKUP(D342,'Antipsychotic Meds'!$A$1:$W$352,10,FALSE)/100))</f>
        <v>1.21951E-2</v>
      </c>
      <c r="X342" s="35">
        <f>IF(VLOOKUP(D342,'Antipsychotic Meds'!$A$1:$W$352,12,FALSE) = "*","*",IF(VLOOKUP(D342,'Antipsychotic Meds'!$A$1:$W$352,12,FALSE) = "---","---", VLOOKUP(D342,'Antipsychotic Meds'!$A$1:$W$352,12,FALSE)/100))</f>
        <v>2.24719E-2</v>
      </c>
      <c r="Y342" s="35">
        <f>IF(VLOOKUP(D342,'Antipsychotic Meds'!$A$1:$W$352,14,FALSE) = "*","*",IF(VLOOKUP(D342,'Antipsychotic Meds'!$A$1:$W$352,14,FALSE) = "---","---", VLOOKUP(D342,'Antipsychotic Meds'!$A$1:$W$352,14,FALSE)/100))</f>
        <v>2.0618599999999997E-2</v>
      </c>
      <c r="Z342" s="35">
        <f>IF(VLOOKUP(D342,'Antipsychotic Meds'!$A$1:$W$352,16,FALSE) = "*","*",IF(VLOOKUP(D342,'Antipsychotic Meds'!$A$1:$W$352,16,FALSE) = "---","---", VLOOKUP(D342,'Antipsychotic Meds'!$A$1:$W$352,16,FALSE)/100))</f>
        <v>2.24719E-2</v>
      </c>
      <c r="AA342" s="35">
        <f t="shared" si="182"/>
        <v>1.9439375000000002E-2</v>
      </c>
      <c r="AB342" s="49" t="str">
        <f t="shared" si="190"/>
        <v>Y</v>
      </c>
      <c r="AC342" s="35">
        <f>IF(VLOOKUP(D342,'Pressure Ulcers'!$A$1:$W$352,10,FALSE) = "*","*",IF(VLOOKUP(D342,'Pressure Ulcers'!$A$1:$W$352,10,FALSE) = "---","---", VLOOKUP(D342,'Pressure Ulcers'!$A$1:$W$352,10,FALSE)/100))</f>
        <v>3.94737E-2</v>
      </c>
      <c r="AD342" s="35">
        <f>IF(VLOOKUP(D342,'Pressure Ulcers'!$A$1:$W$352,12,FALSE) = "*","*",IF(VLOOKUP(D342,'Pressure Ulcers'!$A$1:$W$352,12,FALSE) = "---","---", VLOOKUP(D342,'Pressure Ulcers'!$A$1:$W$352,12,FALSE)/100))</f>
        <v>3.79747E-2</v>
      </c>
      <c r="AE342" s="35">
        <f>IF(VLOOKUP(D342,'Pressure Ulcers'!$A$1:$W$352,14,FALSE) = "*","*",IF(VLOOKUP(D342,'Pressure Ulcers'!$A$1:$W$352,14,FALSE) = "---","---", VLOOKUP(D342,'Pressure Ulcers'!$A$1:$W$352,14,FALSE)/100))</f>
        <v>8.6419800000000005E-2</v>
      </c>
      <c r="AF342" s="35">
        <f>IF(VLOOKUP(D342,'Pressure Ulcers'!$A$1:$W$352,16,FALSE) = "*","*",IF(VLOOKUP(D342,'Pressure Ulcers'!$A$1:$W$352,16,FALSE) = "---","---", VLOOKUP(D342,'Pressure Ulcers'!$A$1:$W$352,16,FALSE)/100))</f>
        <v>7.2463800000000009E-2</v>
      </c>
      <c r="AG342" s="35">
        <f t="shared" si="184"/>
        <v>5.9083000000000011E-2</v>
      </c>
      <c r="AH342" s="49" t="str">
        <f t="shared" si="191"/>
        <v>Y</v>
      </c>
      <c r="AI342" s="35">
        <f>IF(VLOOKUP(D342,Influenza!$A$1:$W$352,10,FALSE) = "*","*",IF(VLOOKUP(D342,Influenza!$A$1:$W$352,10,FALSE) = "---","---", VLOOKUP(D342,Influenza!$A$1:$W$352,10,FALSE)/100))</f>
        <v>1</v>
      </c>
      <c r="AJ342" s="35">
        <f>IF(VLOOKUP(D342,Influenza!$A$1:$W$352,12,FALSE) = "*","*",IF(VLOOKUP(D342,Influenza!$A$1:$W$352,12,FALSE) = "---","---", VLOOKUP(D342,Influenza!$A$1:$W$352,12,FALSE)/100))</f>
        <v>1</v>
      </c>
      <c r="AK342" s="35">
        <f>IF(VLOOKUP(D342,Influenza!$A$1:$W$352,14,FALSE) = "*","*",IF(VLOOKUP(D342,Influenza!$A$1:$W$352,14,FALSE) = "---","---", VLOOKUP(D342,Influenza!$A$1:$W$352,14,FALSE)/100))</f>
        <v>0.99145298999999998</v>
      </c>
      <c r="AL342" s="35">
        <f>IF(VLOOKUP(D342,Influenza!$A$1:$W$352,16,FALSE) = "*","*",IF(VLOOKUP(D342,Influenza!$A$1:$W$352,16,FALSE) = "---","---", VLOOKUP(D342,Influenza!$A$1:$W$352,16,FALSE)/100))</f>
        <v>0.99145298999999998</v>
      </c>
      <c r="AM342" s="35">
        <f t="shared" si="185"/>
        <v>0.99572649499999999</v>
      </c>
      <c r="AN342" s="49" t="str">
        <f t="shared" si="192"/>
        <v>Y</v>
      </c>
      <c r="AO342" s="35">
        <f>IF(VLOOKUP(D342,'hospitalizations per 1000'!$A$1:$Q$352,10,FALSE) = "*","*",IF(VLOOKUP(D342,'hospitalizations per 1000'!$A$1:$Q$352,10,FALSE) = "---","---", VLOOKUP(D342,'hospitalizations per 1000'!$A$1:$Q$352,10,FALSE)/100))</f>
        <v>1.9140459999999998E-2</v>
      </c>
      <c r="AP342" s="43" t="str">
        <f t="shared" si="193"/>
        <v>N</v>
      </c>
      <c r="AQ342" s="50" t="s">
        <v>1570</v>
      </c>
      <c r="AR342" s="50">
        <v>0.92999999999999994</v>
      </c>
      <c r="AS342" s="49" t="str">
        <f>IF(AR342="NS","NS",IF(AR342&gt;AR$1,"Y","N"))</f>
        <v>Y</v>
      </c>
      <c r="AT342" s="97">
        <f t="shared" ref="AT342:AT347" si="194">COUNTIF($P342:$AS342,"=Y")</f>
        <v>6</v>
      </c>
    </row>
    <row r="343" spans="1:46" x14ac:dyDescent="0.3">
      <c r="A343" s="19">
        <f t="shared" si="177"/>
        <v>338</v>
      </c>
      <c r="B343" s="52" t="s">
        <v>596</v>
      </c>
      <c r="C343" s="51"/>
      <c r="D343" s="56">
        <v>315381</v>
      </c>
      <c r="E343" s="59" t="s">
        <v>130</v>
      </c>
      <c r="F343" s="54" t="s">
        <v>1557</v>
      </c>
      <c r="G343" s="54" t="e">
        <f>IF(COUNTIF(#REF!,"SFF Candidate")&gt;=1,"Y",
IF(COUNTIF(#REF!,"SFF")&gt;=1,"Y","N"))</f>
        <v>#REF!</v>
      </c>
      <c r="H343" s="48" t="e">
        <f>IF(OR(#REF!=1,#REF!= 1,#REF!=
1,#REF!= 1,#REF!=
1,#REF!= 1,#REF!=
1,#REF!= 1,#REF!=
1,#REF!= 1,#REF!=
1,#REF!= 1),"Y","N")</f>
        <v>#REF!</v>
      </c>
      <c r="I343" s="48" t="s">
        <v>662</v>
      </c>
      <c r="J343" s="54" t="s">
        <v>1570</v>
      </c>
      <c r="K343" s="35">
        <f>IF(VLOOKUP(D343,'Physically Restrained'!$A$1:$W$352,10,FALSE) = "*","*",IF(VLOOKUP(D343,'Physically Restrained'!$A$1:$W$352,10,FALSE) = "---","---", VLOOKUP(D343,'Physically Restrained'!$A$1:$W$352,10,FALSE)/100))</f>
        <v>0</v>
      </c>
      <c r="L343" s="35">
        <f>IF(VLOOKUP(D343,'Physically Restrained'!$A$1:$W$352,12,FALSE) = "*","*",IF(VLOOKUP(D343,'Physically Restrained'!$A$1:$W$352,12,FALSE) = "---","---", VLOOKUP(D343,'Physically Restrained'!$A$1:$W$352,12,FALSE)/100))</f>
        <v>0</v>
      </c>
      <c r="M343" s="35">
        <f>IF(VLOOKUP(D343,'Physically Restrained'!$A$1:$W$352,14,FALSE) = "*","*",IF(VLOOKUP(D343,'Physically Restrained'!$A$1:$W$352,14,FALSE) = "---","---", VLOOKUP(D343,'Physically Restrained'!$A$1:$W$352,14,FALSE)/100))</f>
        <v>0</v>
      </c>
      <c r="N343" s="35">
        <f>IF(VLOOKUP(D343,'Physically Restrained'!$A$1:$W$352,16,FALSE) = "*","*",IF(VLOOKUP(D343,'Physically Restrained'!$A$1:$W$352,16,FALSE) = "---","---", VLOOKUP(D343,'Physically Restrained'!$A$1:$W$352,16,FALSE)/100))</f>
        <v>0</v>
      </c>
      <c r="O343" s="35">
        <f t="shared" si="178"/>
        <v>0</v>
      </c>
      <c r="P343" s="49" t="str">
        <f t="shared" si="188"/>
        <v>Y</v>
      </c>
      <c r="Q343" s="35">
        <f>IF(VLOOKUP(D343,'Falls with Major Injuries'!$A$1:$W$352,10,FALSE) = "*","*",IF(VLOOKUP(D343,'Falls with Major Injuries'!$A$1:$W$352,10,FALSE) = "---","---", VLOOKUP(D343,'Falls with Major Injuries'!$A$1:$W$352,10,FALSE)/100))</f>
        <v>3.1745999999999996E-2</v>
      </c>
      <c r="R343" s="35">
        <f>IF(VLOOKUP(D343,'Falls with Major Injuries'!$A$1:$W$352,12,FALSE) = "*","*",IF(VLOOKUP(D343,'Falls with Major Injuries'!$A$1:$W$352,12,FALSE) = "---","---", VLOOKUP(D343,'Falls with Major Injuries'!$A$1:$W$352,12,FALSE)/100))</f>
        <v>0</v>
      </c>
      <c r="S343" s="35">
        <f>IF(VLOOKUP(D343,'Falls with Major Injuries'!$A$1:$W$352,14,FALSE) = "*","*",IF(VLOOKUP(D343,'Falls with Major Injuries'!$A$1:$W$352,14,FALSE) = "---","---", VLOOKUP(D343,'Falls with Major Injuries'!$A$1:$W$352,14,FALSE)/100))</f>
        <v>0</v>
      </c>
      <c r="T343" s="35">
        <f>IF(VLOOKUP(D343,'Falls with Major Injuries'!$A$1:$W$352,16,FALSE) = "*","*",IF(VLOOKUP(D343,'Falls with Major Injuries'!$A$1:$W$352,16,FALSE) = "---","---", VLOOKUP(D343,'Falls with Major Injuries'!$A$1:$W$352,16,FALSE)/100))</f>
        <v>0</v>
      </c>
      <c r="U343" s="35">
        <f t="shared" si="180"/>
        <v>7.9364999999999991E-3</v>
      </c>
      <c r="V343" s="49" t="str">
        <f t="shared" si="189"/>
        <v>Y</v>
      </c>
      <c r="W343" s="35">
        <f>IF(VLOOKUP(D343,'Antipsychotic Meds'!$A$1:$W$352,10,FALSE) = "*","*",IF(VLOOKUP(D343,'Antipsychotic Meds'!$A$1:$W$352,10,FALSE) = "---","---", VLOOKUP(D343,'Antipsychotic Meds'!$A$1:$W$352,10,FALSE)/100))</f>
        <v>6.7796599999999999E-2</v>
      </c>
      <c r="X343" s="35">
        <f>IF(VLOOKUP(D343,'Antipsychotic Meds'!$A$1:$W$352,12,FALSE) = "*","*",IF(VLOOKUP(D343,'Antipsychotic Meds'!$A$1:$W$352,12,FALSE) = "---","---", VLOOKUP(D343,'Antipsychotic Meds'!$A$1:$W$352,12,FALSE)/100))</f>
        <v>5.0847499999999997E-2</v>
      </c>
      <c r="Y343" s="35">
        <f>IF(VLOOKUP(D343,'Antipsychotic Meds'!$A$1:$W$352,14,FALSE) = "*","*",IF(VLOOKUP(D343,'Antipsychotic Meds'!$A$1:$W$352,14,FALSE) = "---","---", VLOOKUP(D343,'Antipsychotic Meds'!$A$1:$W$352,14,FALSE)/100))</f>
        <v>8.196719999999999E-2</v>
      </c>
      <c r="Z343" s="35">
        <f>IF(VLOOKUP(D343,'Antipsychotic Meds'!$A$1:$W$352,16,FALSE) = "*","*",IF(VLOOKUP(D343,'Antipsychotic Meds'!$A$1:$W$352,16,FALSE) = "---","---", VLOOKUP(D343,'Antipsychotic Meds'!$A$1:$W$352,16,FALSE)/100))</f>
        <v>0.1</v>
      </c>
      <c r="AA343" s="35">
        <f t="shared" si="182"/>
        <v>7.5152825000000006E-2</v>
      </c>
      <c r="AB343" s="49" t="str">
        <f t="shared" si="190"/>
        <v>Y</v>
      </c>
      <c r="AC343" s="35">
        <f>IF(VLOOKUP(D343,'Pressure Ulcers'!$A$1:$W$352,10,FALSE) = "*","*",IF(VLOOKUP(D343,'Pressure Ulcers'!$A$1:$W$352,10,FALSE) = "---","---", VLOOKUP(D343,'Pressure Ulcers'!$A$1:$W$352,10,FALSE)/100))</f>
        <v>0.05</v>
      </c>
      <c r="AD343" s="35">
        <f>IF(VLOOKUP(D343,'Pressure Ulcers'!$A$1:$W$352,12,FALSE) = "*","*",IF(VLOOKUP(D343,'Pressure Ulcers'!$A$1:$W$352,12,FALSE) = "---","---", VLOOKUP(D343,'Pressure Ulcers'!$A$1:$W$352,12,FALSE)/100))</f>
        <v>0</v>
      </c>
      <c r="AE343" s="35">
        <f>IF(VLOOKUP(D343,'Pressure Ulcers'!$A$1:$W$352,14,FALSE) = "*","*",IF(VLOOKUP(D343,'Pressure Ulcers'!$A$1:$W$352,14,FALSE) = "---","---", VLOOKUP(D343,'Pressure Ulcers'!$A$1:$W$352,14,FALSE)/100))</f>
        <v>8.6956500000000006E-2</v>
      </c>
      <c r="AF343" s="35">
        <f>IF(VLOOKUP(D343,'Pressure Ulcers'!$A$1:$W$352,16,FALSE) = "*","*",IF(VLOOKUP(D343,'Pressure Ulcers'!$A$1:$W$352,16,FALSE) = "---","---", VLOOKUP(D343,'Pressure Ulcers'!$A$1:$W$352,16,FALSE)/100))</f>
        <v>0.15686269999999999</v>
      </c>
      <c r="AG343" s="35">
        <f t="shared" si="184"/>
        <v>7.3454800000000001E-2</v>
      </c>
      <c r="AH343" s="49" t="str">
        <f t="shared" si="191"/>
        <v>Y</v>
      </c>
      <c r="AI343" s="35">
        <f>IF(VLOOKUP(D343,Influenza!$A$1:$W$352,10,FALSE) = "*","*",IF(VLOOKUP(D343,Influenza!$A$1:$W$352,10,FALSE) = "---","---", VLOOKUP(D343,Influenza!$A$1:$W$352,10,FALSE)/100))</f>
        <v>1</v>
      </c>
      <c r="AJ343" s="35">
        <f>IF(VLOOKUP(D343,Influenza!$A$1:$W$352,12,FALSE) = "*","*",IF(VLOOKUP(D343,Influenza!$A$1:$W$352,12,FALSE) = "---","---", VLOOKUP(D343,Influenza!$A$1:$W$352,12,FALSE)/100))</f>
        <v>1</v>
      </c>
      <c r="AK343" s="35">
        <f>IF(VLOOKUP(D343,Influenza!$A$1:$W$352,14,FALSE) = "*","*",IF(VLOOKUP(D343,Influenza!$A$1:$W$352,14,FALSE) = "---","---", VLOOKUP(D343,Influenza!$A$1:$W$352,14,FALSE)/100))</f>
        <v>1</v>
      </c>
      <c r="AL343" s="35">
        <f>IF(VLOOKUP(D343,Influenza!$A$1:$W$352,16,FALSE) = "*","*",IF(VLOOKUP(D343,Influenza!$A$1:$W$352,16,FALSE) = "---","---", VLOOKUP(D343,Influenza!$A$1:$W$352,16,FALSE)/100))</f>
        <v>1</v>
      </c>
      <c r="AM343" s="35">
        <f t="shared" si="185"/>
        <v>1</v>
      </c>
      <c r="AN343" s="49" t="str">
        <f t="shared" si="192"/>
        <v>Y</v>
      </c>
      <c r="AO343" s="35">
        <f>IF(VLOOKUP(D343,'hospitalizations per 1000'!$A$1:$Q$352,10,FALSE) = "*","*",IF(VLOOKUP(D343,'hospitalizations per 1000'!$A$1:$Q$352,10,FALSE) = "---","---", VLOOKUP(D343,'hospitalizations per 1000'!$A$1:$Q$352,10,FALSE)/100))</f>
        <v>3.1716470000000004E-2</v>
      </c>
      <c r="AP343" s="43" t="str">
        <f t="shared" si="193"/>
        <v>N</v>
      </c>
      <c r="AQ343" s="50" t="s">
        <v>1570</v>
      </c>
      <c r="AR343" s="50">
        <v>1</v>
      </c>
      <c r="AS343" s="49" t="str">
        <f>IF(AR343="NS","NS",IF(AR343&gt;AR$1,"Y","N"))</f>
        <v>Y</v>
      </c>
      <c r="AT343" s="97">
        <f t="shared" si="194"/>
        <v>6</v>
      </c>
    </row>
    <row r="344" spans="1:46" x14ac:dyDescent="0.3">
      <c r="A344" s="19">
        <f t="shared" si="177"/>
        <v>339</v>
      </c>
      <c r="B344" s="52" t="s">
        <v>597</v>
      </c>
      <c r="C344" s="51"/>
      <c r="D344" s="56">
        <v>315354</v>
      </c>
      <c r="E344" s="59" t="s">
        <v>131</v>
      </c>
      <c r="F344" s="54" t="s">
        <v>1557</v>
      </c>
      <c r="G344" s="54" t="e">
        <f>IF(COUNTIF(#REF!,"SFF Candidate")&gt;=1,"Y",
IF(COUNTIF(#REF!,"SFF")&gt;=1,"Y","N"))</f>
        <v>#REF!</v>
      </c>
      <c r="H344" s="48" t="e">
        <f>IF(OR(#REF!=1,#REF!= 1,#REF!=
1,#REF!= 1,#REF!=
1,#REF!= 1,#REF!=
1,#REF!= 1,#REF!=
1,#REF!= 1,#REF!=
1,#REF!= 1),"Y","N")</f>
        <v>#REF!</v>
      </c>
      <c r="I344" s="48" t="s">
        <v>662</v>
      </c>
      <c r="J344" s="54" t="s">
        <v>1570</v>
      </c>
      <c r="K344" s="35">
        <f>IF(VLOOKUP(D344,'Physically Restrained'!$A$1:$W$352,10,FALSE) = "*","*",IF(VLOOKUP(D344,'Physically Restrained'!$A$1:$W$352,10,FALSE) = "---","---", VLOOKUP(D344,'Physically Restrained'!$A$1:$W$352,10,FALSE)/100))</f>
        <v>0</v>
      </c>
      <c r="L344" s="35">
        <f>IF(VLOOKUP(D344,'Physically Restrained'!$A$1:$W$352,12,FALSE) = "*","*",IF(VLOOKUP(D344,'Physically Restrained'!$A$1:$W$352,12,FALSE) = "---","---", VLOOKUP(D344,'Physically Restrained'!$A$1:$W$352,12,FALSE)/100))</f>
        <v>0</v>
      </c>
      <c r="M344" s="35">
        <f>IF(VLOOKUP(D344,'Physically Restrained'!$A$1:$W$352,14,FALSE) = "*","*",IF(VLOOKUP(D344,'Physically Restrained'!$A$1:$W$352,14,FALSE) = "---","---", VLOOKUP(D344,'Physically Restrained'!$A$1:$W$352,14,FALSE)/100))</f>
        <v>0</v>
      </c>
      <c r="N344" s="35">
        <f>IF(VLOOKUP(D344,'Physically Restrained'!$A$1:$W$352,16,FALSE) = "*","*",IF(VLOOKUP(D344,'Physically Restrained'!$A$1:$W$352,16,FALSE) = "---","---", VLOOKUP(D344,'Physically Restrained'!$A$1:$W$352,16,FALSE)/100))</f>
        <v>0</v>
      </c>
      <c r="O344" s="35">
        <f t="shared" si="178"/>
        <v>0</v>
      </c>
      <c r="P344" s="49" t="str">
        <f t="shared" si="188"/>
        <v>Y</v>
      </c>
      <c r="Q344" s="35">
        <f>IF(VLOOKUP(D344,'Falls with Major Injuries'!$A$1:$W$352,10,FALSE) = "*","*",IF(VLOOKUP(D344,'Falls with Major Injuries'!$A$1:$W$352,10,FALSE) = "---","---", VLOOKUP(D344,'Falls with Major Injuries'!$A$1:$W$352,10,FALSE)/100))</f>
        <v>0.1</v>
      </c>
      <c r="R344" s="35">
        <f>IF(VLOOKUP(D344,'Falls with Major Injuries'!$A$1:$W$352,12,FALSE) = "*","*",IF(VLOOKUP(D344,'Falls with Major Injuries'!$A$1:$W$352,12,FALSE) = "---","---", VLOOKUP(D344,'Falls with Major Injuries'!$A$1:$W$352,12,FALSE)/100))</f>
        <v>6.8965499999999999E-2</v>
      </c>
      <c r="S344" s="35">
        <f>IF(VLOOKUP(D344,'Falls with Major Injuries'!$A$1:$W$352,14,FALSE) = "*","*",IF(VLOOKUP(D344,'Falls with Major Injuries'!$A$1:$W$352,14,FALSE) = "---","---", VLOOKUP(D344,'Falls with Major Injuries'!$A$1:$W$352,14,FALSE)/100))</f>
        <v>6.25E-2</v>
      </c>
      <c r="T344" s="35">
        <f>IF(VLOOKUP(D344,'Falls with Major Injuries'!$A$1:$W$352,16,FALSE) = "*","*",IF(VLOOKUP(D344,'Falls with Major Injuries'!$A$1:$W$352,16,FALSE) = "---","---", VLOOKUP(D344,'Falls with Major Injuries'!$A$1:$W$352,16,FALSE)/100))</f>
        <v>5.7142900000000003E-2</v>
      </c>
      <c r="U344" s="35">
        <f t="shared" si="180"/>
        <v>7.2152099999999997E-2</v>
      </c>
      <c r="V344" s="49" t="str">
        <f t="shared" si="189"/>
        <v>N</v>
      </c>
      <c r="W344" s="35">
        <f>IF(VLOOKUP(D344,'Antipsychotic Meds'!$A$1:$W$352,10,FALSE) = "*","*",IF(VLOOKUP(D344,'Antipsychotic Meds'!$A$1:$W$352,10,FALSE) = "---","---", VLOOKUP(D344,'Antipsychotic Meds'!$A$1:$W$352,10,FALSE)/100))</f>
        <v>0.1</v>
      </c>
      <c r="X344" s="35">
        <f>IF(VLOOKUP(D344,'Antipsychotic Meds'!$A$1:$W$352,12,FALSE) = "*","*",IF(VLOOKUP(D344,'Antipsychotic Meds'!$A$1:$W$352,12,FALSE) = "---","---", VLOOKUP(D344,'Antipsychotic Meds'!$A$1:$W$352,12,FALSE)/100))</f>
        <v>0.10344829999999999</v>
      </c>
      <c r="Y344" s="35">
        <f>IF(VLOOKUP(D344,'Antipsychotic Meds'!$A$1:$W$352,14,FALSE) = "*","*",IF(VLOOKUP(D344,'Antipsychotic Meds'!$A$1:$W$352,14,FALSE) = "---","---", VLOOKUP(D344,'Antipsychotic Meds'!$A$1:$W$352,14,FALSE)/100))</f>
        <v>9.375E-2</v>
      </c>
      <c r="Z344" s="35">
        <f>IF(VLOOKUP(D344,'Antipsychotic Meds'!$A$1:$W$352,16,FALSE) = "*","*",IF(VLOOKUP(D344,'Antipsychotic Meds'!$A$1:$W$352,16,FALSE) = "---","---", VLOOKUP(D344,'Antipsychotic Meds'!$A$1:$W$352,16,FALSE)/100))</f>
        <v>8.5714299999999993E-2</v>
      </c>
      <c r="AA344" s="35">
        <f t="shared" si="182"/>
        <v>9.5728150000000012E-2</v>
      </c>
      <c r="AB344" s="49" t="str">
        <f t="shared" si="190"/>
        <v>Y</v>
      </c>
      <c r="AC344" s="35">
        <f>IF(VLOOKUP(D344,'Pressure Ulcers'!$A$1:$W$352,10,FALSE) = "*","*",IF(VLOOKUP(D344,'Pressure Ulcers'!$A$1:$W$352,10,FALSE) = "---","---", VLOOKUP(D344,'Pressure Ulcers'!$A$1:$W$352,10,FALSE)/100))</f>
        <v>0.08</v>
      </c>
      <c r="AD344" s="35">
        <f>IF(VLOOKUP(D344,'Pressure Ulcers'!$A$1:$W$352,12,FALSE) = "*","*",IF(VLOOKUP(D344,'Pressure Ulcers'!$A$1:$W$352,12,FALSE) = "---","---", VLOOKUP(D344,'Pressure Ulcers'!$A$1:$W$352,12,FALSE)/100))</f>
        <v>0.04</v>
      </c>
      <c r="AE344" s="35">
        <f>IF(VLOOKUP(D344,'Pressure Ulcers'!$A$1:$W$352,14,FALSE) = "*","*",IF(VLOOKUP(D344,'Pressure Ulcers'!$A$1:$W$352,14,FALSE) = "---","---", VLOOKUP(D344,'Pressure Ulcers'!$A$1:$W$352,14,FALSE)/100))</f>
        <v>0</v>
      </c>
      <c r="AF344" s="35">
        <f>IF(VLOOKUP(D344,'Pressure Ulcers'!$A$1:$W$352,16,FALSE) = "*","*",IF(VLOOKUP(D344,'Pressure Ulcers'!$A$1:$W$352,16,FALSE) = "---","---", VLOOKUP(D344,'Pressure Ulcers'!$A$1:$W$352,16,FALSE)/100))</f>
        <v>0</v>
      </c>
      <c r="AG344" s="35">
        <f t="shared" si="184"/>
        <v>0.03</v>
      </c>
      <c r="AH344" s="49" t="str">
        <f t="shared" si="191"/>
        <v>Y</v>
      </c>
      <c r="AI344" s="35">
        <f>IF(VLOOKUP(D344,Influenza!$A$1:$W$352,10,FALSE) = "*","*",IF(VLOOKUP(D344,Influenza!$A$1:$W$352,10,FALSE) = "---","---", VLOOKUP(D344,Influenza!$A$1:$W$352,10,FALSE)/100))</f>
        <v>1</v>
      </c>
      <c r="AJ344" s="35">
        <f>IF(VLOOKUP(D344,Influenza!$A$1:$W$352,12,FALSE) = "*","*",IF(VLOOKUP(D344,Influenza!$A$1:$W$352,12,FALSE) = "---","---", VLOOKUP(D344,Influenza!$A$1:$W$352,12,FALSE)/100))</f>
        <v>1</v>
      </c>
      <c r="AK344" s="35">
        <f>IF(VLOOKUP(D344,Influenza!$A$1:$W$352,14,FALSE) = "*","*",IF(VLOOKUP(D344,Influenza!$A$1:$W$352,14,FALSE) = "---","---", VLOOKUP(D344,Influenza!$A$1:$W$352,14,FALSE)/100))</f>
        <v>1</v>
      </c>
      <c r="AL344" s="35">
        <f>IF(VLOOKUP(D344,Influenza!$A$1:$W$352,16,FALSE) = "*","*",IF(VLOOKUP(D344,Influenza!$A$1:$W$352,16,FALSE) = "---","---", VLOOKUP(D344,Influenza!$A$1:$W$352,16,FALSE)/100))</f>
        <v>1</v>
      </c>
      <c r="AM344" s="35">
        <f t="shared" si="185"/>
        <v>1</v>
      </c>
      <c r="AN344" s="49" t="str">
        <f t="shared" si="192"/>
        <v>Y</v>
      </c>
      <c r="AO344" s="35">
        <f>IF(VLOOKUP(D344,'hospitalizations per 1000'!$A$1:$Q$352,10,FALSE) = "*","*",IF(VLOOKUP(D344,'hospitalizations per 1000'!$A$1:$Q$352,10,FALSE) = "---","---", VLOOKUP(D344,'hospitalizations per 1000'!$A$1:$Q$352,10,FALSE)/100))</f>
        <v>1.9270119999999998E-2</v>
      </c>
      <c r="AP344" s="43" t="str">
        <f t="shared" si="193"/>
        <v>N</v>
      </c>
      <c r="AQ344" s="50" t="s">
        <v>1571</v>
      </c>
      <c r="AR344" s="50" t="s">
        <v>1573</v>
      </c>
      <c r="AS344" s="49" t="s">
        <v>662</v>
      </c>
      <c r="AT344" s="97">
        <f t="shared" si="194"/>
        <v>4</v>
      </c>
    </row>
    <row r="345" spans="1:46" x14ac:dyDescent="0.3">
      <c r="A345" s="19">
        <f t="shared" si="177"/>
        <v>340</v>
      </c>
      <c r="B345" s="52" t="s">
        <v>598</v>
      </c>
      <c r="C345" s="51"/>
      <c r="D345" s="56">
        <v>315529</v>
      </c>
      <c r="E345" s="59" t="s">
        <v>219</v>
      </c>
      <c r="F345" s="54" t="s">
        <v>1557</v>
      </c>
      <c r="G345" s="54" t="e">
        <f>IF(COUNTIF(#REF!,"SFF Candidate")&gt;=1,"Y",
IF(COUNTIF(#REF!,"SFF")&gt;=1,"Y","N"))</f>
        <v>#REF!</v>
      </c>
      <c r="H345" s="48" t="e">
        <f>IF(OR(#REF!=1,#REF!= 1,#REF!=
1,#REF!= 1,#REF!=
1,#REF!= 1,#REF!=
1,#REF!= 1,#REF!=
1,#REF!= 1,#REF!=
1,#REF!= 1),"Y","N")</f>
        <v>#REF!</v>
      </c>
      <c r="I345" s="48" t="s">
        <v>662</v>
      </c>
      <c r="J345" s="54" t="s">
        <v>1570</v>
      </c>
      <c r="K345" s="35">
        <f>IF(VLOOKUP(D345,'Physically Restrained'!$A$1:$W$352,10,FALSE) = "*","*",IF(VLOOKUP(D345,'Physically Restrained'!$A$1:$W$352,10,FALSE) = "---","---", VLOOKUP(D345,'Physically Restrained'!$A$1:$W$352,10,FALSE)/100))</f>
        <v>0</v>
      </c>
      <c r="L345" s="35">
        <f>IF(VLOOKUP(D345,'Physically Restrained'!$A$1:$W$352,12,FALSE) = "*","*",IF(VLOOKUP(D345,'Physically Restrained'!$A$1:$W$352,12,FALSE) = "---","---", VLOOKUP(D345,'Physically Restrained'!$A$1:$W$352,12,FALSE)/100))</f>
        <v>0</v>
      </c>
      <c r="M345" s="35">
        <f>IF(VLOOKUP(D345,'Physically Restrained'!$A$1:$W$352,14,FALSE) = "*","*",IF(VLOOKUP(D345,'Physically Restrained'!$A$1:$W$352,14,FALSE) = "---","---", VLOOKUP(D345,'Physically Restrained'!$A$1:$W$352,14,FALSE)/100))</f>
        <v>0</v>
      </c>
      <c r="N345" s="35">
        <f>IF(VLOOKUP(D345,'Physically Restrained'!$A$1:$W$352,16,FALSE) = "*","*",IF(VLOOKUP(D345,'Physically Restrained'!$A$1:$W$352,16,FALSE) = "---","---", VLOOKUP(D345,'Physically Restrained'!$A$1:$W$352,16,FALSE)/100))</f>
        <v>0</v>
      </c>
      <c r="O345" s="35">
        <f t="shared" si="178"/>
        <v>0</v>
      </c>
      <c r="P345" s="49" t="str">
        <f t="shared" si="188"/>
        <v>Y</v>
      </c>
      <c r="Q345" s="35">
        <f>IF(VLOOKUP(D345,'Falls with Major Injuries'!$A$1:$W$352,10,FALSE) = "*","*",IF(VLOOKUP(D345,'Falls with Major Injuries'!$A$1:$W$352,10,FALSE) = "---","---", VLOOKUP(D345,'Falls with Major Injuries'!$A$1:$W$352,10,FALSE)/100))</f>
        <v>4.7618999999999995E-2</v>
      </c>
      <c r="R345" s="35">
        <f>IF(VLOOKUP(D345,'Falls with Major Injuries'!$A$1:$W$352,12,FALSE) = "*","*",IF(VLOOKUP(D345,'Falls with Major Injuries'!$A$1:$W$352,12,FALSE) = "---","---", VLOOKUP(D345,'Falls with Major Injuries'!$A$1:$W$352,12,FALSE)/100))</f>
        <v>6.8965499999999999E-2</v>
      </c>
      <c r="S345" s="35">
        <f>IF(VLOOKUP(D345,'Falls with Major Injuries'!$A$1:$W$352,14,FALSE) = "*","*",IF(VLOOKUP(D345,'Falls with Major Injuries'!$A$1:$W$352,14,FALSE) = "---","---", VLOOKUP(D345,'Falls with Major Injuries'!$A$1:$W$352,14,FALSE)/100))</f>
        <v>0.1111111</v>
      </c>
      <c r="T345" s="35">
        <f>IF(VLOOKUP(D345,'Falls with Major Injuries'!$A$1:$W$352,16,FALSE) = "*","*",IF(VLOOKUP(D345,'Falls with Major Injuries'!$A$1:$W$352,16,FALSE) = "---","---", VLOOKUP(D345,'Falls with Major Injuries'!$A$1:$W$352,16,FALSE)/100))</f>
        <v>8.3333299999999999E-2</v>
      </c>
      <c r="U345" s="35">
        <f t="shared" si="180"/>
        <v>7.7757224999999999E-2</v>
      </c>
      <c r="V345" s="49" t="str">
        <f t="shared" si="189"/>
        <v>N</v>
      </c>
      <c r="W345" s="35">
        <f>IF(VLOOKUP(D345,'Antipsychotic Meds'!$A$1:$W$352,10,FALSE) = "*","*",IF(VLOOKUP(D345,'Antipsychotic Meds'!$A$1:$W$352,10,FALSE) = "---","---", VLOOKUP(D345,'Antipsychotic Meds'!$A$1:$W$352,10,FALSE)/100))</f>
        <v>9.5238099999999992E-2</v>
      </c>
      <c r="X345" s="35">
        <f>IF(VLOOKUP(D345,'Antipsychotic Meds'!$A$1:$W$352,12,FALSE) = "*","*",IF(VLOOKUP(D345,'Antipsychotic Meds'!$A$1:$W$352,12,FALSE) = "---","---", VLOOKUP(D345,'Antipsychotic Meds'!$A$1:$W$352,12,FALSE)/100))</f>
        <v>0.17241380000000001</v>
      </c>
      <c r="Y345" s="35">
        <f>IF(VLOOKUP(D345,'Antipsychotic Meds'!$A$1:$W$352,14,FALSE) = "*","*",IF(VLOOKUP(D345,'Antipsychotic Meds'!$A$1:$W$352,14,FALSE) = "---","---", VLOOKUP(D345,'Antipsychotic Meds'!$A$1:$W$352,14,FALSE)/100))</f>
        <v>0.1481481</v>
      </c>
      <c r="Z345" s="35">
        <f>IF(VLOOKUP(D345,'Antipsychotic Meds'!$A$1:$W$352,16,FALSE) = "*","*",IF(VLOOKUP(D345,'Antipsychotic Meds'!$A$1:$W$352,16,FALSE) = "---","---", VLOOKUP(D345,'Antipsychotic Meds'!$A$1:$W$352,16,FALSE)/100))</f>
        <v>0.1666667</v>
      </c>
      <c r="AA345" s="35">
        <f t="shared" si="182"/>
        <v>0.145616675</v>
      </c>
      <c r="AB345" s="49" t="str">
        <f t="shared" si="190"/>
        <v>N</v>
      </c>
      <c r="AC345" s="35" t="str">
        <f>IF(VLOOKUP(D345,'Pressure Ulcers'!$A$1:$W$352,10,FALSE) = "*","*",IF(VLOOKUP(D345,'Pressure Ulcers'!$A$1:$W$352,10,FALSE) = "---","---", VLOOKUP(D345,'Pressure Ulcers'!$A$1:$W$352,10,FALSE)/100))</f>
        <v>*</v>
      </c>
      <c r="AD345" s="35">
        <f>IF(VLOOKUP(D345,'Pressure Ulcers'!$A$1:$W$352,12,FALSE) = "*","*",IF(VLOOKUP(D345,'Pressure Ulcers'!$A$1:$W$352,12,FALSE) = "---","---", VLOOKUP(D345,'Pressure Ulcers'!$A$1:$W$352,12,FALSE)/100))</f>
        <v>9.0909099999999993E-2</v>
      </c>
      <c r="AE345" s="35" t="str">
        <f>IF(VLOOKUP(D345,'Pressure Ulcers'!$A$1:$W$352,14,FALSE) = "*","*",IF(VLOOKUP(D345,'Pressure Ulcers'!$A$1:$W$352,14,FALSE) = "---","---", VLOOKUP(D345,'Pressure Ulcers'!$A$1:$W$352,14,FALSE)/100))</f>
        <v>*</v>
      </c>
      <c r="AF345" s="35" t="str">
        <f>IF(VLOOKUP(D345,'Pressure Ulcers'!$A$1:$W$352,16,FALSE) = "*","*",IF(VLOOKUP(D345,'Pressure Ulcers'!$A$1:$W$352,16,FALSE) = "---","---", VLOOKUP(D345,'Pressure Ulcers'!$A$1:$W$352,16,FALSE)/100))</f>
        <v>*</v>
      </c>
      <c r="AG345" s="35">
        <f t="shared" si="184"/>
        <v>9.0909099999999993E-2</v>
      </c>
      <c r="AH345" s="49" t="str">
        <f t="shared" si="191"/>
        <v>N</v>
      </c>
      <c r="AI345" s="35" t="str">
        <f>IF(VLOOKUP(D345,Influenza!$A$1:$W$352,10,FALSE) = "*","*",IF(VLOOKUP(D345,Influenza!$A$1:$W$352,10,FALSE) = "---","---", VLOOKUP(D345,Influenza!$A$1:$W$352,10,FALSE)/100))</f>
        <v>*</v>
      </c>
      <c r="AJ345" s="35" t="str">
        <f>IF(VLOOKUP(D345,Influenza!$A$1:$W$352,12,FALSE) = "*","*",IF(VLOOKUP(D345,Influenza!$A$1:$W$352,12,FALSE) = "---","---", VLOOKUP(D345,Influenza!$A$1:$W$352,12,FALSE)/100))</f>
        <v>*</v>
      </c>
      <c r="AK345" s="35">
        <f>IF(VLOOKUP(D345,Influenza!$A$1:$W$352,14,FALSE) = "*","*",IF(VLOOKUP(D345,Influenza!$A$1:$W$352,14,FALSE) = "---","---", VLOOKUP(D345,Influenza!$A$1:$W$352,14,FALSE)/100))</f>
        <v>0.77419355000000001</v>
      </c>
      <c r="AL345" s="35">
        <f>IF(VLOOKUP(D345,Influenza!$A$1:$W$352,16,FALSE) = "*","*",IF(VLOOKUP(D345,Influenza!$A$1:$W$352,16,FALSE) = "---","---", VLOOKUP(D345,Influenza!$A$1:$W$352,16,FALSE)/100))</f>
        <v>0.77419355000000001</v>
      </c>
      <c r="AM345" s="35">
        <f t="shared" si="185"/>
        <v>0.77419355000000001</v>
      </c>
      <c r="AN345" s="49" t="str">
        <f t="shared" si="192"/>
        <v>N</v>
      </c>
      <c r="AO345" s="35">
        <f>IF(VLOOKUP(D345,'hospitalizations per 1000'!$A$1:$Q$352,10,FALSE) = "*","*",IF(VLOOKUP(D345,'hospitalizations per 1000'!$A$1:$Q$352,10,FALSE) = "---","---", VLOOKUP(D345,'hospitalizations per 1000'!$A$1:$Q$352,10,FALSE)/100))</f>
        <v>1.8704419999999999E-2</v>
      </c>
      <c r="AP345" s="43" t="str">
        <f t="shared" si="193"/>
        <v>N</v>
      </c>
      <c r="AQ345" s="50" t="s">
        <v>1571</v>
      </c>
      <c r="AR345" s="50" t="s">
        <v>1573</v>
      </c>
      <c r="AS345" s="49" t="s">
        <v>662</v>
      </c>
      <c r="AT345" s="97">
        <f t="shared" si="194"/>
        <v>1</v>
      </c>
    </row>
    <row r="346" spans="1:46" x14ac:dyDescent="0.3">
      <c r="A346" s="19">
        <f t="shared" si="177"/>
        <v>341</v>
      </c>
      <c r="B346" s="52" t="s">
        <v>599</v>
      </c>
      <c r="C346" s="51"/>
      <c r="D346" s="56">
        <v>315462</v>
      </c>
      <c r="E346" s="59" t="s">
        <v>132</v>
      </c>
      <c r="F346" s="54" t="s">
        <v>1557</v>
      </c>
      <c r="G346" s="54" t="e">
        <f>IF(COUNTIF(#REF!,"SFF Candidate")&gt;=1,"Y",
IF(COUNTIF(#REF!,"SFF")&gt;=1,"Y","N"))</f>
        <v>#REF!</v>
      </c>
      <c r="H346" s="48" t="e">
        <f>IF(OR(#REF!=1,#REF!= 1,#REF!=
1,#REF!= 1,#REF!=
1,#REF!= 1,#REF!=
1,#REF!= 1,#REF!=
1,#REF!= 1,#REF!=
1,#REF!= 1),"Y","N")</f>
        <v>#REF!</v>
      </c>
      <c r="I346" s="48" t="s">
        <v>662</v>
      </c>
      <c r="J346" s="54" t="s">
        <v>1570</v>
      </c>
      <c r="K346" s="35">
        <f>IF(VLOOKUP(D346,'Physically Restrained'!$A$1:$W$352,10,FALSE) = "*","*",IF(VLOOKUP(D346,'Physically Restrained'!$A$1:$W$352,10,FALSE) = "---","---", VLOOKUP(D346,'Physically Restrained'!$A$1:$W$352,10,FALSE)/100))</f>
        <v>0</v>
      </c>
      <c r="L346" s="35">
        <f>IF(VLOOKUP(D346,'Physically Restrained'!$A$1:$W$352,12,FALSE) = "*","*",IF(VLOOKUP(D346,'Physically Restrained'!$A$1:$W$352,12,FALSE) = "---","---", VLOOKUP(D346,'Physically Restrained'!$A$1:$W$352,12,FALSE)/100))</f>
        <v>0</v>
      </c>
      <c r="M346" s="35">
        <f>IF(VLOOKUP(D346,'Physically Restrained'!$A$1:$W$352,14,FALSE) = "*","*",IF(VLOOKUP(D346,'Physically Restrained'!$A$1:$W$352,14,FALSE) = "---","---", VLOOKUP(D346,'Physically Restrained'!$A$1:$W$352,14,FALSE)/100))</f>
        <v>0</v>
      </c>
      <c r="N346" s="35">
        <f>IF(VLOOKUP(D346,'Physically Restrained'!$A$1:$W$352,16,FALSE) = "*","*",IF(VLOOKUP(D346,'Physically Restrained'!$A$1:$W$352,16,FALSE) = "---","---", VLOOKUP(D346,'Physically Restrained'!$A$1:$W$352,16,FALSE)/100))</f>
        <v>0</v>
      </c>
      <c r="O346" s="35">
        <f t="shared" si="178"/>
        <v>0</v>
      </c>
      <c r="P346" s="49" t="str">
        <f t="shared" si="188"/>
        <v>Y</v>
      </c>
      <c r="Q346" s="35">
        <f>IF(VLOOKUP(D346,'Falls with Major Injuries'!$A$1:$W$352,10,FALSE) = "*","*",IF(VLOOKUP(D346,'Falls with Major Injuries'!$A$1:$W$352,10,FALSE) = "---","---", VLOOKUP(D346,'Falls with Major Injuries'!$A$1:$W$352,10,FALSE)/100))</f>
        <v>2.54237E-2</v>
      </c>
      <c r="R346" s="35">
        <f>IF(VLOOKUP(D346,'Falls with Major Injuries'!$A$1:$W$352,12,FALSE) = "*","*",IF(VLOOKUP(D346,'Falls with Major Injuries'!$A$1:$W$352,12,FALSE) = "---","---", VLOOKUP(D346,'Falls with Major Injuries'!$A$1:$W$352,12,FALSE)/100))</f>
        <v>8.264500000000001E-3</v>
      </c>
      <c r="S346" s="35">
        <f>IF(VLOOKUP(D346,'Falls with Major Injuries'!$A$1:$W$352,14,FALSE) = "*","*",IF(VLOOKUP(D346,'Falls with Major Injuries'!$A$1:$W$352,14,FALSE) = "---","---", VLOOKUP(D346,'Falls with Major Injuries'!$A$1:$W$352,14,FALSE)/100))</f>
        <v>8.264500000000001E-3</v>
      </c>
      <c r="T346" s="35">
        <f>IF(VLOOKUP(D346,'Falls with Major Injuries'!$A$1:$W$352,16,FALSE) = "*","*",IF(VLOOKUP(D346,'Falls with Major Injuries'!$A$1:$W$352,16,FALSE) = "---","---", VLOOKUP(D346,'Falls with Major Injuries'!$A$1:$W$352,16,FALSE)/100))</f>
        <v>3.0534400000000003E-2</v>
      </c>
      <c r="U346" s="35">
        <f t="shared" si="180"/>
        <v>1.8121775E-2</v>
      </c>
      <c r="V346" s="49" t="str">
        <f t="shared" si="189"/>
        <v>Y</v>
      </c>
      <c r="W346" s="35">
        <f>IF(VLOOKUP(D346,'Antipsychotic Meds'!$A$1:$W$352,10,FALSE) = "*","*",IF(VLOOKUP(D346,'Antipsychotic Meds'!$A$1:$W$352,10,FALSE) = "---","---", VLOOKUP(D346,'Antipsychotic Meds'!$A$1:$W$352,10,FALSE)/100))</f>
        <v>1.0526299999999999E-2</v>
      </c>
      <c r="X346" s="35">
        <f>IF(VLOOKUP(D346,'Antipsychotic Meds'!$A$1:$W$352,12,FALSE) = "*","*",IF(VLOOKUP(D346,'Antipsychotic Meds'!$A$1:$W$352,12,FALSE) = "---","---", VLOOKUP(D346,'Antipsychotic Meds'!$A$1:$W$352,12,FALSE)/100))</f>
        <v>0</v>
      </c>
      <c r="Y346" s="35">
        <f>IF(VLOOKUP(D346,'Antipsychotic Meds'!$A$1:$W$352,14,FALSE) = "*","*",IF(VLOOKUP(D346,'Antipsychotic Meds'!$A$1:$W$352,14,FALSE) = "---","---", VLOOKUP(D346,'Antipsychotic Meds'!$A$1:$W$352,14,FALSE)/100))</f>
        <v>1.0204100000000001E-2</v>
      </c>
      <c r="Z346" s="35">
        <f>IF(VLOOKUP(D346,'Antipsychotic Meds'!$A$1:$W$352,16,FALSE) = "*","*",IF(VLOOKUP(D346,'Antipsychotic Meds'!$A$1:$W$352,16,FALSE) = "---","---", VLOOKUP(D346,'Antipsychotic Meds'!$A$1:$W$352,16,FALSE)/100))</f>
        <v>0.02</v>
      </c>
      <c r="AA346" s="35">
        <f t="shared" si="182"/>
        <v>1.01826E-2</v>
      </c>
      <c r="AB346" s="49" t="str">
        <f t="shared" si="190"/>
        <v>Y</v>
      </c>
      <c r="AC346" s="35">
        <f>IF(VLOOKUP(D346,'Pressure Ulcers'!$A$1:$W$352,10,FALSE) = "*","*",IF(VLOOKUP(D346,'Pressure Ulcers'!$A$1:$W$352,10,FALSE) = "---","---", VLOOKUP(D346,'Pressure Ulcers'!$A$1:$W$352,10,FALSE)/100))</f>
        <v>9.5890400000000001E-2</v>
      </c>
      <c r="AD346" s="35">
        <f>IF(VLOOKUP(D346,'Pressure Ulcers'!$A$1:$W$352,12,FALSE) = "*","*",IF(VLOOKUP(D346,'Pressure Ulcers'!$A$1:$W$352,12,FALSE) = "---","---", VLOOKUP(D346,'Pressure Ulcers'!$A$1:$W$352,12,FALSE)/100))</f>
        <v>4.4776100000000006E-2</v>
      </c>
      <c r="AE346" s="35">
        <f>IF(VLOOKUP(D346,'Pressure Ulcers'!$A$1:$W$352,14,FALSE) = "*","*",IF(VLOOKUP(D346,'Pressure Ulcers'!$A$1:$W$352,14,FALSE) = "---","---", VLOOKUP(D346,'Pressure Ulcers'!$A$1:$W$352,14,FALSE)/100))</f>
        <v>6.7567600000000005E-2</v>
      </c>
      <c r="AF346" s="35">
        <f>IF(VLOOKUP(D346,'Pressure Ulcers'!$A$1:$W$352,16,FALSE) = "*","*",IF(VLOOKUP(D346,'Pressure Ulcers'!$A$1:$W$352,16,FALSE) = "---","---", VLOOKUP(D346,'Pressure Ulcers'!$A$1:$W$352,16,FALSE)/100))</f>
        <v>8.9743600000000007E-2</v>
      </c>
      <c r="AG346" s="35">
        <f t="shared" si="184"/>
        <v>7.4494425000000003E-2</v>
      </c>
      <c r="AH346" s="49" t="str">
        <f t="shared" si="191"/>
        <v>Y</v>
      </c>
      <c r="AI346" s="35">
        <f>IF(VLOOKUP(D346,Influenza!$A$1:$W$352,10,FALSE) = "*","*",IF(VLOOKUP(D346,Influenza!$A$1:$W$352,10,FALSE) = "---","---", VLOOKUP(D346,Influenza!$A$1:$W$352,10,FALSE)/100))</f>
        <v>0.98571428999999999</v>
      </c>
      <c r="AJ346" s="35">
        <f>IF(VLOOKUP(D346,Influenza!$A$1:$W$352,12,FALSE) = "*","*",IF(VLOOKUP(D346,Influenza!$A$1:$W$352,12,FALSE) = "---","---", VLOOKUP(D346,Influenza!$A$1:$W$352,12,FALSE)/100))</f>
        <v>0.98571428999999999</v>
      </c>
      <c r="AK346" s="35">
        <f>IF(VLOOKUP(D346,Influenza!$A$1:$W$352,14,FALSE) = "*","*",IF(VLOOKUP(D346,Influenza!$A$1:$W$352,14,FALSE) = "---","---", VLOOKUP(D346,Influenza!$A$1:$W$352,14,FALSE)/100))</f>
        <v>0.96212120999999995</v>
      </c>
      <c r="AL346" s="35">
        <f>IF(VLOOKUP(D346,Influenza!$A$1:$W$352,16,FALSE) = "*","*",IF(VLOOKUP(D346,Influenza!$A$1:$W$352,16,FALSE) = "---","---", VLOOKUP(D346,Influenza!$A$1:$W$352,16,FALSE)/100))</f>
        <v>0.96212120999999995</v>
      </c>
      <c r="AM346" s="35">
        <f t="shared" si="185"/>
        <v>0.97391774999999992</v>
      </c>
      <c r="AN346" s="49" t="str">
        <f t="shared" si="192"/>
        <v>Y</v>
      </c>
      <c r="AO346" s="35">
        <f>IF(VLOOKUP(D346,'hospitalizations per 1000'!$A$1:$Q$352,10,FALSE) = "*","*",IF(VLOOKUP(D346,'hospitalizations per 1000'!$A$1:$Q$352,10,FALSE) = "---","---", VLOOKUP(D346,'hospitalizations per 1000'!$A$1:$Q$352,10,FALSE)/100))</f>
        <v>1.9386460000000001E-2</v>
      </c>
      <c r="AP346" s="43" t="str">
        <f t="shared" si="193"/>
        <v>N</v>
      </c>
      <c r="AQ346" s="50" t="s">
        <v>1570</v>
      </c>
      <c r="AR346" s="50">
        <v>0.85499999999999998</v>
      </c>
      <c r="AS346" s="49" t="str">
        <f>IF(AR346="NS","NS",IF(AR346&gt;AR$1,"Y","N"))</f>
        <v>Y</v>
      </c>
      <c r="AT346" s="97">
        <f t="shared" si="194"/>
        <v>6</v>
      </c>
    </row>
    <row r="347" spans="1:46" x14ac:dyDescent="0.3">
      <c r="A347" s="19">
        <f t="shared" si="177"/>
        <v>342</v>
      </c>
      <c r="B347" s="52" t="s">
        <v>602</v>
      </c>
      <c r="C347" s="51"/>
      <c r="D347" s="56">
        <v>315069</v>
      </c>
      <c r="E347" s="59" t="s">
        <v>133</v>
      </c>
      <c r="F347" s="54" t="s">
        <v>1557</v>
      </c>
      <c r="G347" s="54" t="e">
        <f>IF(COUNTIF(#REF!,"SFF Candidate")&gt;=1,"Y",
IF(COUNTIF(#REF!,"SFF")&gt;=1,"Y","N"))</f>
        <v>#REF!</v>
      </c>
      <c r="H347" s="48" t="e">
        <f>IF(OR(#REF!=1,#REF!= 1,#REF!=
1,#REF!= 1,#REF!=
1,#REF!= 1,#REF!=
1,#REF!= 1,#REF!=
1,#REF!= 1,#REF!=
1,#REF!= 1),"Y","N")</f>
        <v>#REF!</v>
      </c>
      <c r="I347" s="48" t="s">
        <v>662</v>
      </c>
      <c r="J347" s="54" t="s">
        <v>1570</v>
      </c>
      <c r="K347" s="35">
        <f>IF(VLOOKUP(D347,'Physically Restrained'!$A$1:$W$352,10,FALSE) = "*","*",IF(VLOOKUP(D347,'Physically Restrained'!$A$1:$W$352,10,FALSE) = "---","---", VLOOKUP(D347,'Physically Restrained'!$A$1:$W$352,10,FALSE)/100))</f>
        <v>0</v>
      </c>
      <c r="L347" s="35">
        <f>IF(VLOOKUP(D347,'Physically Restrained'!$A$1:$W$352,12,FALSE) = "*","*",IF(VLOOKUP(D347,'Physically Restrained'!$A$1:$W$352,12,FALSE) = "---","---", VLOOKUP(D347,'Physically Restrained'!$A$1:$W$352,12,FALSE)/100))</f>
        <v>0</v>
      </c>
      <c r="M347" s="35">
        <f>IF(VLOOKUP(D347,'Physically Restrained'!$A$1:$W$352,14,FALSE) = "*","*",IF(VLOOKUP(D347,'Physically Restrained'!$A$1:$W$352,14,FALSE) = "---","---", VLOOKUP(D347,'Physically Restrained'!$A$1:$W$352,14,FALSE)/100))</f>
        <v>0</v>
      </c>
      <c r="N347" s="35">
        <f>IF(VLOOKUP(D347,'Physically Restrained'!$A$1:$W$352,16,FALSE) = "*","*",IF(VLOOKUP(D347,'Physically Restrained'!$A$1:$W$352,16,FALSE) = "---","---", VLOOKUP(D347,'Physically Restrained'!$A$1:$W$352,16,FALSE)/100))</f>
        <v>0</v>
      </c>
      <c r="O347" s="35">
        <f t="shared" si="178"/>
        <v>0</v>
      </c>
      <c r="P347" s="49" t="str">
        <f t="shared" si="188"/>
        <v>Y</v>
      </c>
      <c r="Q347" s="35">
        <f>IF(VLOOKUP(D347,'Falls with Major Injuries'!$A$1:$W$352,10,FALSE) = "*","*",IF(VLOOKUP(D347,'Falls with Major Injuries'!$A$1:$W$352,10,FALSE) = "---","---", VLOOKUP(D347,'Falls with Major Injuries'!$A$1:$W$352,10,FALSE)/100))</f>
        <v>5.4054100000000001E-2</v>
      </c>
      <c r="R347" s="35">
        <f>IF(VLOOKUP(D347,'Falls with Major Injuries'!$A$1:$W$352,12,FALSE) = "*","*",IF(VLOOKUP(D347,'Falls with Major Injuries'!$A$1:$W$352,12,FALSE) = "---","---", VLOOKUP(D347,'Falls with Major Injuries'!$A$1:$W$352,12,FALSE)/100))</f>
        <v>2.63158E-2</v>
      </c>
      <c r="S347" s="35">
        <f>IF(VLOOKUP(D347,'Falls with Major Injuries'!$A$1:$W$352,14,FALSE) = "*","*",IF(VLOOKUP(D347,'Falls with Major Injuries'!$A$1:$W$352,14,FALSE) = "---","---", VLOOKUP(D347,'Falls with Major Injuries'!$A$1:$W$352,14,FALSE)/100))</f>
        <v>2.63158E-2</v>
      </c>
      <c r="T347" s="35">
        <f>IF(VLOOKUP(D347,'Falls with Major Injuries'!$A$1:$W$352,16,FALSE) = "*","*",IF(VLOOKUP(D347,'Falls with Major Injuries'!$A$1:$W$352,16,FALSE) = "---","---", VLOOKUP(D347,'Falls with Major Injuries'!$A$1:$W$352,16,FALSE)/100))</f>
        <v>0</v>
      </c>
      <c r="U347" s="35">
        <f t="shared" si="180"/>
        <v>2.6671424999999999E-2</v>
      </c>
      <c r="V347" s="49" t="str">
        <f t="shared" si="189"/>
        <v>N</v>
      </c>
      <c r="W347" s="35">
        <f>IF(VLOOKUP(D347,'Antipsychotic Meds'!$A$1:$W$352,10,FALSE) = "*","*",IF(VLOOKUP(D347,'Antipsychotic Meds'!$A$1:$W$352,10,FALSE) = "---","---", VLOOKUP(D347,'Antipsychotic Meds'!$A$1:$W$352,10,FALSE)/100))</f>
        <v>2.9411800000000002E-2</v>
      </c>
      <c r="X347" s="35">
        <f>IF(VLOOKUP(D347,'Antipsychotic Meds'!$A$1:$W$352,12,FALSE) = "*","*",IF(VLOOKUP(D347,'Antipsychotic Meds'!$A$1:$W$352,12,FALSE) = "---","---", VLOOKUP(D347,'Antipsychotic Meds'!$A$1:$W$352,12,FALSE)/100))</f>
        <v>5.5555599999999997E-2</v>
      </c>
      <c r="Y347" s="35">
        <f>IF(VLOOKUP(D347,'Antipsychotic Meds'!$A$1:$W$352,14,FALSE) = "*","*",IF(VLOOKUP(D347,'Antipsychotic Meds'!$A$1:$W$352,14,FALSE) = "---","---", VLOOKUP(D347,'Antipsychotic Meds'!$A$1:$W$352,14,FALSE)/100))</f>
        <v>0</v>
      </c>
      <c r="Z347" s="35">
        <f>IF(VLOOKUP(D347,'Antipsychotic Meds'!$A$1:$W$352,16,FALSE) = "*","*",IF(VLOOKUP(D347,'Antipsychotic Meds'!$A$1:$W$352,16,FALSE) = "---","---", VLOOKUP(D347,'Antipsychotic Meds'!$A$1:$W$352,16,FALSE)/100))</f>
        <v>0</v>
      </c>
      <c r="AA347" s="35">
        <f t="shared" si="182"/>
        <v>2.124185E-2</v>
      </c>
      <c r="AB347" s="49" t="str">
        <f t="shared" si="190"/>
        <v>Y</v>
      </c>
      <c r="AC347" s="35">
        <f>IF(VLOOKUP(D347,'Pressure Ulcers'!$A$1:$W$352,10,FALSE) = "*","*",IF(VLOOKUP(D347,'Pressure Ulcers'!$A$1:$W$352,10,FALSE) = "---","---", VLOOKUP(D347,'Pressure Ulcers'!$A$1:$W$352,10,FALSE)/100))</f>
        <v>4.3478299999999998E-2</v>
      </c>
      <c r="AD347" s="35">
        <f>IF(VLOOKUP(D347,'Pressure Ulcers'!$A$1:$W$352,12,FALSE) = "*","*",IF(VLOOKUP(D347,'Pressure Ulcers'!$A$1:$W$352,12,FALSE) = "---","---", VLOOKUP(D347,'Pressure Ulcers'!$A$1:$W$352,12,FALSE)/100))</f>
        <v>0.04</v>
      </c>
      <c r="AE347" s="35">
        <f>IF(VLOOKUP(D347,'Pressure Ulcers'!$A$1:$W$352,14,FALSE) = "*","*",IF(VLOOKUP(D347,'Pressure Ulcers'!$A$1:$W$352,14,FALSE) = "---","---", VLOOKUP(D347,'Pressure Ulcers'!$A$1:$W$352,14,FALSE)/100))</f>
        <v>0</v>
      </c>
      <c r="AF347" s="35">
        <f>IF(VLOOKUP(D347,'Pressure Ulcers'!$A$1:$W$352,16,FALSE) = "*","*",IF(VLOOKUP(D347,'Pressure Ulcers'!$A$1:$W$352,16,FALSE) = "---","---", VLOOKUP(D347,'Pressure Ulcers'!$A$1:$W$352,16,FALSE)/100))</f>
        <v>0.04</v>
      </c>
      <c r="AG347" s="35">
        <f t="shared" si="184"/>
        <v>3.0869575000000003E-2</v>
      </c>
      <c r="AH347" s="49" t="str">
        <f t="shared" si="191"/>
        <v>Y</v>
      </c>
      <c r="AI347" s="35">
        <f>IF(VLOOKUP(D347,Influenza!$A$1:$W$352,10,FALSE) = "*","*",IF(VLOOKUP(D347,Influenza!$A$1:$W$352,10,FALSE) = "---","---", VLOOKUP(D347,Influenza!$A$1:$W$352,10,FALSE)/100))</f>
        <v>1</v>
      </c>
      <c r="AJ347" s="35">
        <f>IF(VLOOKUP(D347,Influenza!$A$1:$W$352,12,FALSE) = "*","*",IF(VLOOKUP(D347,Influenza!$A$1:$W$352,12,FALSE) = "---","---", VLOOKUP(D347,Influenza!$A$1:$W$352,12,FALSE)/100))</f>
        <v>1</v>
      </c>
      <c r="AK347" s="35">
        <f>IF(VLOOKUP(D347,Influenza!$A$1:$W$352,14,FALSE) = "*","*",IF(VLOOKUP(D347,Influenza!$A$1:$W$352,14,FALSE) = "---","---", VLOOKUP(D347,Influenza!$A$1:$W$352,14,FALSE)/100))</f>
        <v>0.97674419000000001</v>
      </c>
      <c r="AL347" s="35">
        <f>IF(VLOOKUP(D347,Influenza!$A$1:$W$352,16,FALSE) = "*","*",IF(VLOOKUP(D347,Influenza!$A$1:$W$352,16,FALSE) = "---","---", VLOOKUP(D347,Influenza!$A$1:$W$352,16,FALSE)/100))</f>
        <v>0.97674419000000001</v>
      </c>
      <c r="AM347" s="35">
        <f t="shared" si="185"/>
        <v>0.9883720949999999</v>
      </c>
      <c r="AN347" s="49" t="str">
        <f t="shared" si="192"/>
        <v>Y</v>
      </c>
      <c r="AO347" s="35">
        <f>IF(VLOOKUP(D347,'hospitalizations per 1000'!$A$1:$Q$352,10,FALSE) = "*","*",IF(VLOOKUP(D347,'hospitalizations per 1000'!$A$1:$Q$352,10,FALSE) = "---","---", VLOOKUP(D347,'hospitalizations per 1000'!$A$1:$Q$352,10,FALSE)/100))</f>
        <v>2.395688E-2</v>
      </c>
      <c r="AP347" s="43" t="str">
        <f t="shared" si="193"/>
        <v>N</v>
      </c>
      <c r="AQ347" s="50" t="s">
        <v>1571</v>
      </c>
      <c r="AR347" s="50" t="s">
        <v>1573</v>
      </c>
      <c r="AS347" s="49" t="s">
        <v>662</v>
      </c>
      <c r="AT347" s="97">
        <f t="shared" si="194"/>
        <v>4</v>
      </c>
    </row>
    <row r="348" spans="1:46" x14ac:dyDescent="0.3">
      <c r="A348" s="19">
        <f t="shared" si="177"/>
        <v>343</v>
      </c>
      <c r="B348" s="79" t="s">
        <v>603</v>
      </c>
      <c r="C348" s="51"/>
      <c r="D348" s="56">
        <v>315442</v>
      </c>
      <c r="E348" s="59" t="s">
        <v>134</v>
      </c>
      <c r="F348" s="54" t="s">
        <v>1557</v>
      </c>
      <c r="G348" s="54" t="e">
        <f>IF(COUNTIF(#REF!,"SFF Candidate")&gt;=1,"Y",
IF(COUNTIF(#REF!,"SFF")&gt;=1,"Y","N"))</f>
        <v>#REF!</v>
      </c>
      <c r="H348" s="48" t="e">
        <f>IF(OR(#REF!=1,#REF!= 1,#REF!=
1,#REF!= 1,#REF!=
1,#REF!= 1,#REF!=
1,#REF!= 1,#REF!=
1,#REF!= 1,#REF!=
1,#REF!= 1),"Y","N")</f>
        <v>#REF!</v>
      </c>
      <c r="I348" s="73" t="s">
        <v>662</v>
      </c>
      <c r="J348" s="54" t="s">
        <v>1571</v>
      </c>
      <c r="K348" s="35">
        <f>IF(VLOOKUP(D348,'Physically Restrained'!$A$1:$W$352,10,FALSE) = "*","*",IF(VLOOKUP(D348,'Physically Restrained'!$A$1:$W$352,10,FALSE) = "---","---", VLOOKUP(D348,'Physically Restrained'!$A$1:$W$352,10,FALSE)/100))</f>
        <v>0</v>
      </c>
      <c r="L348" s="35">
        <f>IF(VLOOKUP(D348,'Physically Restrained'!$A$1:$W$352,12,FALSE) = "*","*",IF(VLOOKUP(D348,'Physically Restrained'!$A$1:$W$352,12,FALSE) = "---","---", VLOOKUP(D348,'Physically Restrained'!$A$1:$W$352,12,FALSE)/100))</f>
        <v>0</v>
      </c>
      <c r="M348" s="35">
        <f>IF(VLOOKUP(D348,'Physically Restrained'!$A$1:$W$352,14,FALSE) = "*","*",IF(VLOOKUP(D348,'Physically Restrained'!$A$1:$W$352,14,FALSE) = "---","---", VLOOKUP(D348,'Physically Restrained'!$A$1:$W$352,14,FALSE)/100))</f>
        <v>0</v>
      </c>
      <c r="N348" s="35">
        <f>IF(VLOOKUP(D348,'Physically Restrained'!$A$1:$W$352,16,FALSE) = "*","*",IF(VLOOKUP(D348,'Physically Restrained'!$A$1:$W$352,16,FALSE) = "---","---", VLOOKUP(D348,'Physically Restrained'!$A$1:$W$352,16,FALSE)/100))</f>
        <v>0</v>
      </c>
      <c r="O348" s="35">
        <f t="shared" si="178"/>
        <v>0</v>
      </c>
      <c r="P348" s="49" t="str">
        <f t="shared" si="188"/>
        <v>Y</v>
      </c>
      <c r="Q348" s="35">
        <f>IF(VLOOKUP(D348,'Falls with Major Injuries'!$A$1:$W$352,10,FALSE) = "*","*",IF(VLOOKUP(D348,'Falls with Major Injuries'!$A$1:$W$352,10,FALSE) = "---","---", VLOOKUP(D348,'Falls with Major Injuries'!$A$1:$W$352,10,FALSE)/100))</f>
        <v>1.21951E-2</v>
      </c>
      <c r="R348" s="35">
        <f>IF(VLOOKUP(D348,'Falls with Major Injuries'!$A$1:$W$352,12,FALSE) = "*","*",IF(VLOOKUP(D348,'Falls with Major Injuries'!$A$1:$W$352,12,FALSE) = "---","---", VLOOKUP(D348,'Falls with Major Injuries'!$A$1:$W$352,12,FALSE)/100))</f>
        <v>1.21951E-2</v>
      </c>
      <c r="S348" s="35">
        <f>IF(VLOOKUP(D348,'Falls with Major Injuries'!$A$1:$W$352,14,FALSE) = "*","*",IF(VLOOKUP(D348,'Falls with Major Injuries'!$A$1:$W$352,14,FALSE) = "---","---", VLOOKUP(D348,'Falls with Major Injuries'!$A$1:$W$352,14,FALSE)/100))</f>
        <v>1.26582E-2</v>
      </c>
      <c r="T348" s="35">
        <f>IF(VLOOKUP(D348,'Falls with Major Injuries'!$A$1:$W$352,16,FALSE) = "*","*",IF(VLOOKUP(D348,'Falls with Major Injuries'!$A$1:$W$352,16,FALSE) = "---","---", VLOOKUP(D348,'Falls with Major Injuries'!$A$1:$W$352,16,FALSE)/100))</f>
        <v>1.2500000000000001E-2</v>
      </c>
      <c r="U348" s="35">
        <f t="shared" si="180"/>
        <v>1.2387100000000002E-2</v>
      </c>
      <c r="V348" s="49" t="str">
        <f t="shared" si="189"/>
        <v>Y</v>
      </c>
      <c r="W348" s="35">
        <f>IF(VLOOKUP(D348,'Antipsychotic Meds'!$A$1:$W$352,10,FALSE) = "*","*",IF(VLOOKUP(D348,'Antipsychotic Meds'!$A$1:$W$352,10,FALSE) = "---","---", VLOOKUP(D348,'Antipsychotic Meds'!$A$1:$W$352,10,FALSE)/100))</f>
        <v>0.14925369999999999</v>
      </c>
      <c r="X348" s="35">
        <f>IF(VLOOKUP(D348,'Antipsychotic Meds'!$A$1:$W$352,12,FALSE) = "*","*",IF(VLOOKUP(D348,'Antipsychotic Meds'!$A$1:$W$352,12,FALSE) = "---","---", VLOOKUP(D348,'Antipsychotic Meds'!$A$1:$W$352,12,FALSE)/100))</f>
        <v>0.14285709999999999</v>
      </c>
      <c r="Y348" s="35">
        <f>IF(VLOOKUP(D348,'Antipsychotic Meds'!$A$1:$W$352,14,FALSE) = "*","*",IF(VLOOKUP(D348,'Antipsychotic Meds'!$A$1:$W$352,14,FALSE) = "---","---", VLOOKUP(D348,'Antipsychotic Meds'!$A$1:$W$352,14,FALSE)/100))</f>
        <v>0.14925369999999999</v>
      </c>
      <c r="Z348" s="35">
        <f>IF(VLOOKUP(D348,'Antipsychotic Meds'!$A$1:$W$352,16,FALSE) = "*","*",IF(VLOOKUP(D348,'Antipsychotic Meds'!$A$1:$W$352,16,FALSE) = "---","---", VLOOKUP(D348,'Antipsychotic Meds'!$A$1:$W$352,16,FALSE)/100))</f>
        <v>0.15151519999999999</v>
      </c>
      <c r="AA348" s="35">
        <f t="shared" si="182"/>
        <v>0.148219925</v>
      </c>
      <c r="AB348" s="49" t="str">
        <f t="shared" si="190"/>
        <v>N</v>
      </c>
      <c r="AC348" s="35">
        <f>IF(VLOOKUP(D348,'Pressure Ulcers'!$A$1:$W$352,10,FALSE) = "*","*",IF(VLOOKUP(D348,'Pressure Ulcers'!$A$1:$W$352,10,FALSE) = "---","---", VLOOKUP(D348,'Pressure Ulcers'!$A$1:$W$352,10,FALSE)/100))</f>
        <v>0.1363636</v>
      </c>
      <c r="AD348" s="35">
        <f>IF(VLOOKUP(D348,'Pressure Ulcers'!$A$1:$W$352,12,FALSE) = "*","*",IF(VLOOKUP(D348,'Pressure Ulcers'!$A$1:$W$352,12,FALSE) = "---","---", VLOOKUP(D348,'Pressure Ulcers'!$A$1:$W$352,12,FALSE)/100))</f>
        <v>0.14285709999999999</v>
      </c>
      <c r="AE348" s="35">
        <f>IF(VLOOKUP(D348,'Pressure Ulcers'!$A$1:$W$352,14,FALSE) = "*","*",IF(VLOOKUP(D348,'Pressure Ulcers'!$A$1:$W$352,14,FALSE) = "---","---", VLOOKUP(D348,'Pressure Ulcers'!$A$1:$W$352,14,FALSE)/100))</f>
        <v>0.13513510000000001</v>
      </c>
      <c r="AF348" s="35">
        <f>IF(VLOOKUP(D348,'Pressure Ulcers'!$A$1:$W$352,16,FALSE) = "*","*",IF(VLOOKUP(D348,'Pressure Ulcers'!$A$1:$W$352,16,FALSE) = "---","---", VLOOKUP(D348,'Pressure Ulcers'!$A$1:$W$352,16,FALSE)/100))</f>
        <v>0.13888890000000001</v>
      </c>
      <c r="AG348" s="35">
        <f t="shared" si="184"/>
        <v>0.13831117500000001</v>
      </c>
      <c r="AH348" s="49" t="str">
        <f t="shared" si="191"/>
        <v>N</v>
      </c>
      <c r="AI348" s="35">
        <f>IF(VLOOKUP(D348,Influenza!$A$1:$W$352,10,FALSE) = "*","*",IF(VLOOKUP(D348,Influenza!$A$1:$W$352,10,FALSE) = "---","---", VLOOKUP(D348,Influenza!$A$1:$W$352,10,FALSE)/100))</f>
        <v>0.98876403999999996</v>
      </c>
      <c r="AJ348" s="35">
        <f>IF(VLOOKUP(D348,Influenza!$A$1:$W$352,12,FALSE) = "*","*",IF(VLOOKUP(D348,Influenza!$A$1:$W$352,12,FALSE) = "---","---", VLOOKUP(D348,Influenza!$A$1:$W$352,12,FALSE)/100))</f>
        <v>0.98876403999999996</v>
      </c>
      <c r="AK348" s="35">
        <f>IF(VLOOKUP(D348,Influenza!$A$1:$W$352,14,FALSE) = "*","*",IF(VLOOKUP(D348,Influenza!$A$1:$W$352,14,FALSE) = "---","---", VLOOKUP(D348,Influenza!$A$1:$W$352,14,FALSE)/100))</f>
        <v>1</v>
      </c>
      <c r="AL348" s="35">
        <f>IF(VLOOKUP(D348,Influenza!$A$1:$W$352,16,FALSE) = "*","*",IF(VLOOKUP(D348,Influenza!$A$1:$W$352,16,FALSE) = "---","---", VLOOKUP(D348,Influenza!$A$1:$W$352,16,FALSE)/100))</f>
        <v>1</v>
      </c>
      <c r="AM348" s="35">
        <f t="shared" si="185"/>
        <v>0.99438201999999998</v>
      </c>
      <c r="AN348" s="49" t="str">
        <f t="shared" si="192"/>
        <v>Y</v>
      </c>
      <c r="AO348" s="35">
        <f>IF(VLOOKUP(D348,'hospitalizations per 1000'!$A$1:$Q$352,10,FALSE) = "*","*",IF(VLOOKUP(D348,'hospitalizations per 1000'!$A$1:$Q$352,10,FALSE) = "---","---", VLOOKUP(D348,'hospitalizations per 1000'!$A$1:$Q$352,10,FALSE)/100))</f>
        <v>9.9747399999999993E-3</v>
      </c>
      <c r="AP348" s="43" t="str">
        <f t="shared" si="193"/>
        <v>Y</v>
      </c>
      <c r="AQ348" s="50" t="s">
        <v>1570</v>
      </c>
      <c r="AR348" s="50">
        <v>0.84000000000000008</v>
      </c>
      <c r="AS348" s="49" t="str">
        <f>IF(AR348="NS","NS",IF(AR348&gt;AR$1,"Y","N"))</f>
        <v>Y</v>
      </c>
      <c r="AT348" s="97" t="s">
        <v>1680</v>
      </c>
    </row>
    <row r="349" spans="1:46" x14ac:dyDescent="0.3">
      <c r="A349" s="19">
        <f t="shared" si="177"/>
        <v>344</v>
      </c>
      <c r="B349" s="52" t="s">
        <v>604</v>
      </c>
      <c r="C349" s="51"/>
      <c r="D349" s="56">
        <v>315138</v>
      </c>
      <c r="E349" s="59" t="s">
        <v>135</v>
      </c>
      <c r="F349" s="54" t="s">
        <v>1557</v>
      </c>
      <c r="G349" s="54" t="e">
        <f>IF(COUNTIF(#REF!,"SFF Candidate")&gt;=1,"Y",
IF(COUNTIF(#REF!,"SFF")&gt;=1,"Y","N"))</f>
        <v>#REF!</v>
      </c>
      <c r="H349" s="48" t="e">
        <f>IF(OR(#REF!=1,#REF!= 1,#REF!=
1,#REF!= 1,#REF!=
1,#REF!= 1,#REF!=
1,#REF!= 1,#REF!=
1,#REF!= 1,#REF!=
1,#REF!= 1),"Y","N")</f>
        <v>#REF!</v>
      </c>
      <c r="I349" s="48" t="s">
        <v>662</v>
      </c>
      <c r="J349" s="54" t="s">
        <v>1571</v>
      </c>
      <c r="K349" s="35">
        <f>IF(VLOOKUP(D349,'Physically Restrained'!$A$1:$W$352,10,FALSE) = "*","*",IF(VLOOKUP(D349,'Physically Restrained'!$A$1:$W$352,10,FALSE) = "---","---", VLOOKUP(D349,'Physically Restrained'!$A$1:$W$352,10,FALSE)/100))</f>
        <v>0</v>
      </c>
      <c r="L349" s="35">
        <f>IF(VLOOKUP(D349,'Physically Restrained'!$A$1:$W$352,12,FALSE) = "*","*",IF(VLOOKUP(D349,'Physically Restrained'!$A$1:$W$352,12,FALSE) = "---","---", VLOOKUP(D349,'Physically Restrained'!$A$1:$W$352,12,FALSE)/100))</f>
        <v>0</v>
      </c>
      <c r="M349" s="35">
        <f>IF(VLOOKUP(D349,'Physically Restrained'!$A$1:$W$352,14,FALSE) = "*","*",IF(VLOOKUP(D349,'Physically Restrained'!$A$1:$W$352,14,FALSE) = "---","---", VLOOKUP(D349,'Physically Restrained'!$A$1:$W$352,14,FALSE)/100))</f>
        <v>0</v>
      </c>
      <c r="N349" s="35">
        <f>IF(VLOOKUP(D349,'Physically Restrained'!$A$1:$W$352,16,FALSE) = "*","*",IF(VLOOKUP(D349,'Physically Restrained'!$A$1:$W$352,16,FALSE) = "---","---", VLOOKUP(D349,'Physically Restrained'!$A$1:$W$352,16,FALSE)/100))</f>
        <v>0</v>
      </c>
      <c r="O349" s="35">
        <f t="shared" si="178"/>
        <v>0</v>
      </c>
      <c r="P349" s="49" t="str">
        <f t="shared" si="188"/>
        <v>Y</v>
      </c>
      <c r="Q349" s="35">
        <f>IF(VLOOKUP(D349,'Falls with Major Injuries'!$A$1:$W$352,10,FALSE) = "*","*",IF(VLOOKUP(D349,'Falls with Major Injuries'!$A$1:$W$352,10,FALSE) = "---","---", VLOOKUP(D349,'Falls with Major Injuries'!$A$1:$W$352,10,FALSE)/100))</f>
        <v>1.2987E-2</v>
      </c>
      <c r="R349" s="35">
        <f>IF(VLOOKUP(D349,'Falls with Major Injuries'!$A$1:$W$352,12,FALSE) = "*","*",IF(VLOOKUP(D349,'Falls with Major Injuries'!$A$1:$W$352,12,FALSE) = "---","---", VLOOKUP(D349,'Falls with Major Injuries'!$A$1:$W$352,12,FALSE)/100))</f>
        <v>1.2987E-2</v>
      </c>
      <c r="S349" s="35">
        <f>IF(VLOOKUP(D349,'Falls with Major Injuries'!$A$1:$W$352,14,FALSE) = "*","*",IF(VLOOKUP(D349,'Falls with Major Injuries'!$A$1:$W$352,14,FALSE) = "---","---", VLOOKUP(D349,'Falls with Major Injuries'!$A$1:$W$352,14,FALSE)/100))</f>
        <v>1.26582E-2</v>
      </c>
      <c r="T349" s="35">
        <f>IF(VLOOKUP(D349,'Falls with Major Injuries'!$A$1:$W$352,16,FALSE) = "*","*",IF(VLOOKUP(D349,'Falls with Major Injuries'!$A$1:$W$352,16,FALSE) = "---","---", VLOOKUP(D349,'Falls with Major Injuries'!$A$1:$W$352,16,FALSE)/100))</f>
        <v>3.5714299999999997E-2</v>
      </c>
      <c r="U349" s="35">
        <f t="shared" si="180"/>
        <v>1.8586624999999999E-2</v>
      </c>
      <c r="V349" s="49" t="str">
        <f t="shared" si="189"/>
        <v>Y</v>
      </c>
      <c r="W349" s="35">
        <f>IF(VLOOKUP(D349,'Antipsychotic Meds'!$A$1:$W$352,10,FALSE) = "*","*",IF(VLOOKUP(D349,'Antipsychotic Meds'!$A$1:$W$352,10,FALSE) = "---","---", VLOOKUP(D349,'Antipsychotic Meds'!$A$1:$W$352,10,FALSE)/100))</f>
        <v>0.15277779999999999</v>
      </c>
      <c r="X349" s="35">
        <f>IF(VLOOKUP(D349,'Antipsychotic Meds'!$A$1:$W$352,12,FALSE) = "*","*",IF(VLOOKUP(D349,'Antipsychotic Meds'!$A$1:$W$352,12,FALSE) = "---","---", VLOOKUP(D349,'Antipsychotic Meds'!$A$1:$W$352,12,FALSE)/100))</f>
        <v>0.15277779999999999</v>
      </c>
      <c r="Y349" s="35">
        <f>IF(VLOOKUP(D349,'Antipsychotic Meds'!$A$1:$W$352,14,FALSE) = "*","*",IF(VLOOKUP(D349,'Antipsychotic Meds'!$A$1:$W$352,14,FALSE) = "---","---", VLOOKUP(D349,'Antipsychotic Meds'!$A$1:$W$352,14,FALSE)/100))</f>
        <v>9.8591499999999999E-2</v>
      </c>
      <c r="Z349" s="35">
        <f>IF(VLOOKUP(D349,'Antipsychotic Meds'!$A$1:$W$352,16,FALSE) = "*","*",IF(VLOOKUP(D349,'Antipsychotic Meds'!$A$1:$W$352,16,FALSE) = "---","---", VLOOKUP(D349,'Antipsychotic Meds'!$A$1:$W$352,16,FALSE)/100))</f>
        <v>7.7922099999999994E-2</v>
      </c>
      <c r="AA349" s="35">
        <f t="shared" si="182"/>
        <v>0.12051729999999999</v>
      </c>
      <c r="AB349" s="49" t="str">
        <f t="shared" si="190"/>
        <v>N</v>
      </c>
      <c r="AC349" s="35">
        <f>IF(VLOOKUP(D349,'Pressure Ulcers'!$A$1:$W$352,10,FALSE) = "*","*",IF(VLOOKUP(D349,'Pressure Ulcers'!$A$1:$W$352,10,FALSE) = "---","---", VLOOKUP(D349,'Pressure Ulcers'!$A$1:$W$352,10,FALSE)/100))</f>
        <v>0.1153846</v>
      </c>
      <c r="AD349" s="35">
        <f>IF(VLOOKUP(D349,'Pressure Ulcers'!$A$1:$W$352,12,FALSE) = "*","*",IF(VLOOKUP(D349,'Pressure Ulcers'!$A$1:$W$352,12,FALSE) = "---","---", VLOOKUP(D349,'Pressure Ulcers'!$A$1:$W$352,12,FALSE)/100))</f>
        <v>0.11764709999999999</v>
      </c>
      <c r="AE349" s="35">
        <f>IF(VLOOKUP(D349,'Pressure Ulcers'!$A$1:$W$352,14,FALSE) = "*","*",IF(VLOOKUP(D349,'Pressure Ulcers'!$A$1:$W$352,14,FALSE) = "---","---", VLOOKUP(D349,'Pressure Ulcers'!$A$1:$W$352,14,FALSE)/100))</f>
        <v>0.1090909</v>
      </c>
      <c r="AF349" s="35">
        <f>IF(VLOOKUP(D349,'Pressure Ulcers'!$A$1:$W$352,16,FALSE) = "*","*",IF(VLOOKUP(D349,'Pressure Ulcers'!$A$1:$W$352,16,FALSE) = "---","---", VLOOKUP(D349,'Pressure Ulcers'!$A$1:$W$352,16,FALSE)/100))</f>
        <v>0.14285709999999999</v>
      </c>
      <c r="AG349" s="35">
        <f t="shared" si="184"/>
        <v>0.121244925</v>
      </c>
      <c r="AH349" s="49" t="str">
        <f t="shared" si="191"/>
        <v>N</v>
      </c>
      <c r="AI349" s="35">
        <f>IF(VLOOKUP(D349,Influenza!$A$1:$W$352,10,FALSE) = "*","*",IF(VLOOKUP(D349,Influenza!$A$1:$W$352,10,FALSE) = "---","---", VLOOKUP(D349,Influenza!$A$1:$W$352,10,FALSE)/100))</f>
        <v>1</v>
      </c>
      <c r="AJ349" s="35">
        <f>IF(VLOOKUP(D349,Influenza!$A$1:$W$352,12,FALSE) = "*","*",IF(VLOOKUP(D349,Influenza!$A$1:$W$352,12,FALSE) = "---","---", VLOOKUP(D349,Influenza!$A$1:$W$352,12,FALSE)/100))</f>
        <v>1</v>
      </c>
      <c r="AK349" s="35">
        <f>IF(VLOOKUP(D349,Influenza!$A$1:$W$352,14,FALSE) = "*","*",IF(VLOOKUP(D349,Influenza!$A$1:$W$352,14,FALSE) = "---","---", VLOOKUP(D349,Influenza!$A$1:$W$352,14,FALSE)/100))</f>
        <v>1</v>
      </c>
      <c r="AL349" s="35">
        <f>IF(VLOOKUP(D349,Influenza!$A$1:$W$352,16,FALSE) = "*","*",IF(VLOOKUP(D349,Influenza!$A$1:$W$352,16,FALSE) = "---","---", VLOOKUP(D349,Influenza!$A$1:$W$352,16,FALSE)/100))</f>
        <v>1</v>
      </c>
      <c r="AM349" s="35">
        <f t="shared" si="185"/>
        <v>1</v>
      </c>
      <c r="AN349" s="49" t="str">
        <f t="shared" si="192"/>
        <v>Y</v>
      </c>
      <c r="AO349" s="35">
        <f>IF(VLOOKUP(D349,'hospitalizations per 1000'!$A$1:$Q$352,10,FALSE) = "*","*",IF(VLOOKUP(D349,'hospitalizations per 1000'!$A$1:$Q$352,10,FALSE) = "---","---", VLOOKUP(D349,'hospitalizations per 1000'!$A$1:$Q$352,10,FALSE)/100))</f>
        <v>2.142964E-2</v>
      </c>
      <c r="AP349" s="43" t="str">
        <f t="shared" si="193"/>
        <v>N</v>
      </c>
      <c r="AQ349" s="50" t="s">
        <v>1570</v>
      </c>
      <c r="AR349" s="50">
        <v>0.85499999999999998</v>
      </c>
      <c r="AS349" s="49" t="str">
        <f>IF(AR349="NS","NS",IF(AR349&gt;AR$1,"Y","N"))</f>
        <v>Y</v>
      </c>
      <c r="AT349" s="97" t="s">
        <v>1680</v>
      </c>
    </row>
    <row r="350" spans="1:46" x14ac:dyDescent="0.3">
      <c r="A350" s="19">
        <f t="shared" si="177"/>
        <v>345</v>
      </c>
      <c r="B350" s="52" t="s">
        <v>605</v>
      </c>
      <c r="C350" s="51"/>
      <c r="D350" s="56">
        <v>315439</v>
      </c>
      <c r="E350" s="59" t="s">
        <v>606</v>
      </c>
      <c r="F350" s="54" t="s">
        <v>1557</v>
      </c>
      <c r="G350" s="54" t="e">
        <f>IF(COUNTIF(#REF!,"SFF Candidate")&gt;=1,"Y",
IF(COUNTIF(#REF!,"SFF")&gt;=1,"Y","N"))</f>
        <v>#REF!</v>
      </c>
      <c r="H350" s="48" t="e">
        <f>IF(OR(#REF!=1,#REF!= 1,#REF!=
1,#REF!= 1,#REF!=
1,#REF!= 1,#REF!=
1,#REF!= 1,#REF!=
1,#REF!= 1,#REF!=
1,#REF!= 1),"Y","N")</f>
        <v>#REF!</v>
      </c>
      <c r="I350" s="48" t="s">
        <v>662</v>
      </c>
      <c r="J350" s="54" t="s">
        <v>1570</v>
      </c>
      <c r="K350" s="35">
        <f>IF(VLOOKUP(D350,'Physically Restrained'!$A$1:$W$352,10,FALSE) = "*","*",IF(VLOOKUP(D350,'Physically Restrained'!$A$1:$W$352,10,FALSE) = "---","---", VLOOKUP(D350,'Physically Restrained'!$A$1:$W$352,10,FALSE)/100))</f>
        <v>0</v>
      </c>
      <c r="L350" s="35">
        <f>IF(VLOOKUP(D350,'Physically Restrained'!$A$1:$W$352,12,FALSE) = "*","*",IF(VLOOKUP(D350,'Physically Restrained'!$A$1:$W$352,12,FALSE) = "---","---", VLOOKUP(D350,'Physically Restrained'!$A$1:$W$352,12,FALSE)/100))</f>
        <v>0</v>
      </c>
      <c r="M350" s="35">
        <f>IF(VLOOKUP(D350,'Physically Restrained'!$A$1:$W$352,14,FALSE) = "*","*",IF(VLOOKUP(D350,'Physically Restrained'!$A$1:$W$352,14,FALSE) = "---","---", VLOOKUP(D350,'Physically Restrained'!$A$1:$W$352,14,FALSE)/100))</f>
        <v>0</v>
      </c>
      <c r="N350" s="35">
        <f>IF(VLOOKUP(D350,'Physically Restrained'!$A$1:$W$352,16,FALSE) = "*","*",IF(VLOOKUP(D350,'Physically Restrained'!$A$1:$W$352,16,FALSE) = "---","---", VLOOKUP(D350,'Physically Restrained'!$A$1:$W$352,16,FALSE)/100))</f>
        <v>0</v>
      </c>
      <c r="O350" s="35">
        <f t="shared" si="178"/>
        <v>0</v>
      </c>
      <c r="P350" s="49" t="str">
        <f t="shared" si="188"/>
        <v>Y</v>
      </c>
      <c r="Q350" s="35">
        <f>IF(VLOOKUP(D350,'Falls with Major Injuries'!$A$1:$W$352,10,FALSE) = "*","*",IF(VLOOKUP(D350,'Falls with Major Injuries'!$A$1:$W$352,10,FALSE) = "---","---", VLOOKUP(D350,'Falls with Major Injuries'!$A$1:$W$352,10,FALSE)/100))</f>
        <v>0</v>
      </c>
      <c r="R350" s="35">
        <f>IF(VLOOKUP(D350,'Falls with Major Injuries'!$A$1:$W$352,12,FALSE) = "*","*",IF(VLOOKUP(D350,'Falls with Major Injuries'!$A$1:$W$352,12,FALSE) = "---","---", VLOOKUP(D350,'Falls with Major Injuries'!$A$1:$W$352,12,FALSE)/100))</f>
        <v>3.125E-2</v>
      </c>
      <c r="S350" s="35">
        <f>IF(VLOOKUP(D350,'Falls with Major Injuries'!$A$1:$W$352,14,FALSE) = "*","*",IF(VLOOKUP(D350,'Falls with Major Injuries'!$A$1:$W$352,14,FALSE) = "---","---", VLOOKUP(D350,'Falls with Major Injuries'!$A$1:$W$352,14,FALSE)/100))</f>
        <v>6.25E-2</v>
      </c>
      <c r="T350" s="35">
        <f>IF(VLOOKUP(D350,'Falls with Major Injuries'!$A$1:$W$352,16,FALSE) = "*","*",IF(VLOOKUP(D350,'Falls with Major Injuries'!$A$1:$W$352,16,FALSE) = "---","---", VLOOKUP(D350,'Falls with Major Injuries'!$A$1:$W$352,16,FALSE)/100))</f>
        <v>7.1428599999999995E-2</v>
      </c>
      <c r="U350" s="35">
        <f t="shared" si="180"/>
        <v>4.1294650000000002E-2</v>
      </c>
      <c r="V350" s="49" t="str">
        <f t="shared" si="189"/>
        <v>N</v>
      </c>
      <c r="W350" s="35">
        <f>IF(VLOOKUP(D350,'Antipsychotic Meds'!$A$1:$W$352,10,FALSE) = "*","*",IF(VLOOKUP(D350,'Antipsychotic Meds'!$A$1:$W$352,10,FALSE) = "---","---", VLOOKUP(D350,'Antipsychotic Meds'!$A$1:$W$352,10,FALSE)/100))</f>
        <v>0</v>
      </c>
      <c r="X350" s="35">
        <f>IF(VLOOKUP(D350,'Antipsychotic Meds'!$A$1:$W$352,12,FALSE) = "*","*",IF(VLOOKUP(D350,'Antipsychotic Meds'!$A$1:$W$352,12,FALSE) = "---","---", VLOOKUP(D350,'Antipsychotic Meds'!$A$1:$W$352,12,FALSE)/100))</f>
        <v>3.2258099999999998E-2</v>
      </c>
      <c r="Y350" s="35">
        <f>IF(VLOOKUP(D350,'Antipsychotic Meds'!$A$1:$W$352,14,FALSE) = "*","*",IF(VLOOKUP(D350,'Antipsychotic Meds'!$A$1:$W$352,14,FALSE) = "---","---", VLOOKUP(D350,'Antipsychotic Meds'!$A$1:$W$352,14,FALSE)/100))</f>
        <v>3.2258099999999998E-2</v>
      </c>
      <c r="Z350" s="35">
        <f>IF(VLOOKUP(D350,'Antipsychotic Meds'!$A$1:$W$352,16,FALSE) = "*","*",IF(VLOOKUP(D350,'Antipsychotic Meds'!$A$1:$W$352,16,FALSE) = "---","---", VLOOKUP(D350,'Antipsychotic Meds'!$A$1:$W$352,16,FALSE)/100))</f>
        <v>3.7037E-2</v>
      </c>
      <c r="AA350" s="35">
        <f t="shared" si="182"/>
        <v>2.5388299999999999E-2</v>
      </c>
      <c r="AB350" s="49" t="str">
        <f t="shared" si="190"/>
        <v>Y</v>
      </c>
      <c r="AC350" s="35">
        <f>IF(VLOOKUP(D350,'Pressure Ulcers'!$A$1:$W$352,10,FALSE) = "*","*",IF(VLOOKUP(D350,'Pressure Ulcers'!$A$1:$W$352,10,FALSE) = "---","---", VLOOKUP(D350,'Pressure Ulcers'!$A$1:$W$352,10,FALSE)/100))</f>
        <v>4.3478299999999998E-2</v>
      </c>
      <c r="AD350" s="35">
        <f>IF(VLOOKUP(D350,'Pressure Ulcers'!$A$1:$W$352,12,FALSE) = "*","*",IF(VLOOKUP(D350,'Pressure Ulcers'!$A$1:$W$352,12,FALSE) = "---","---", VLOOKUP(D350,'Pressure Ulcers'!$A$1:$W$352,12,FALSE)/100))</f>
        <v>0</v>
      </c>
      <c r="AE350" s="35">
        <f>IF(VLOOKUP(D350,'Pressure Ulcers'!$A$1:$W$352,14,FALSE) = "*","*",IF(VLOOKUP(D350,'Pressure Ulcers'!$A$1:$W$352,14,FALSE) = "---","---", VLOOKUP(D350,'Pressure Ulcers'!$A$1:$W$352,14,FALSE)/100))</f>
        <v>3.5714299999999997E-2</v>
      </c>
      <c r="AF350" s="35">
        <f>IF(VLOOKUP(D350,'Pressure Ulcers'!$A$1:$W$352,16,FALSE) = "*","*",IF(VLOOKUP(D350,'Pressure Ulcers'!$A$1:$W$352,16,FALSE) = "---","---", VLOOKUP(D350,'Pressure Ulcers'!$A$1:$W$352,16,FALSE)/100))</f>
        <v>9.5238099999999992E-2</v>
      </c>
      <c r="AG350" s="35">
        <f t="shared" si="184"/>
        <v>4.3607674999999999E-2</v>
      </c>
      <c r="AH350" s="49" t="str">
        <f t="shared" si="191"/>
        <v>Y</v>
      </c>
      <c r="AI350" s="35">
        <f>IF(VLOOKUP(D350,Influenza!$A$1:$W$352,10,FALSE) = "*","*",IF(VLOOKUP(D350,Influenza!$A$1:$W$352,10,FALSE) = "---","---", VLOOKUP(D350,Influenza!$A$1:$W$352,10,FALSE)/100))</f>
        <v>0.95</v>
      </c>
      <c r="AJ350" s="35">
        <f>IF(VLOOKUP(D350,Influenza!$A$1:$W$352,12,FALSE) = "*","*",IF(VLOOKUP(D350,Influenza!$A$1:$W$352,12,FALSE) = "---","---", VLOOKUP(D350,Influenza!$A$1:$W$352,12,FALSE)/100))</f>
        <v>0.95</v>
      </c>
      <c r="AK350" s="35">
        <f>IF(VLOOKUP(D350,Influenza!$A$1:$W$352,14,FALSE) = "*","*",IF(VLOOKUP(D350,Influenza!$A$1:$W$352,14,FALSE) = "---","---", VLOOKUP(D350,Influenza!$A$1:$W$352,14,FALSE)/100))</f>
        <v>1</v>
      </c>
      <c r="AL350" s="35">
        <f>IF(VLOOKUP(D350,Influenza!$A$1:$W$352,16,FALSE) = "*","*",IF(VLOOKUP(D350,Influenza!$A$1:$W$352,16,FALSE) = "---","---", VLOOKUP(D350,Influenza!$A$1:$W$352,16,FALSE)/100))</f>
        <v>1</v>
      </c>
      <c r="AM350" s="35">
        <f t="shared" si="185"/>
        <v>0.97499999999999998</v>
      </c>
      <c r="AN350" s="49" t="str">
        <f t="shared" si="192"/>
        <v>Y</v>
      </c>
      <c r="AO350" s="35">
        <f>IF(VLOOKUP(D350,'hospitalizations per 1000'!$A$1:$Q$352,10,FALSE) = "*","*",IF(VLOOKUP(D350,'hospitalizations per 1000'!$A$1:$Q$352,10,FALSE) = "---","---", VLOOKUP(D350,'hospitalizations per 1000'!$A$1:$Q$352,10,FALSE)/100))</f>
        <v>1.7651939999999998E-2</v>
      </c>
      <c r="AP350" s="43" t="str">
        <f t="shared" si="193"/>
        <v>N</v>
      </c>
      <c r="AQ350" s="50" t="s">
        <v>1571</v>
      </c>
      <c r="AR350" s="50" t="s">
        <v>1573</v>
      </c>
      <c r="AS350" s="49" t="s">
        <v>662</v>
      </c>
      <c r="AT350" s="97">
        <f t="shared" ref="AT350:AT356" si="195">COUNTIF($P350:$AS350,"=Y")</f>
        <v>4</v>
      </c>
    </row>
    <row r="351" spans="1:46" x14ac:dyDescent="0.3">
      <c r="A351" s="19">
        <f t="shared" si="177"/>
        <v>346</v>
      </c>
      <c r="B351" s="52" t="s">
        <v>607</v>
      </c>
      <c r="C351" s="51"/>
      <c r="D351" s="56">
        <v>315404</v>
      </c>
      <c r="E351" s="59" t="s">
        <v>608</v>
      </c>
      <c r="F351" s="54" t="s">
        <v>1557</v>
      </c>
      <c r="G351" s="54" t="e">
        <f>IF(COUNTIF(#REF!,"SFF Candidate")&gt;=1,"Y",
IF(COUNTIF(#REF!,"SFF")&gt;=1,"Y","N"))</f>
        <v>#REF!</v>
      </c>
      <c r="H351" s="48" t="e">
        <f>IF(OR(#REF!=1,#REF!= 1,#REF!=
1,#REF!= 1,#REF!=
1,#REF!= 1,#REF!=
1,#REF!= 1,#REF!=
1,#REF!= 1,#REF!=
1,#REF!= 1),"Y","N")</f>
        <v>#REF!</v>
      </c>
      <c r="I351" s="48" t="s">
        <v>662</v>
      </c>
      <c r="J351" s="54" t="s">
        <v>1570</v>
      </c>
      <c r="K351" s="35">
        <f>IF(VLOOKUP(D351,'Physically Restrained'!$A$1:$W$352,10,FALSE) = "*","*",IF(VLOOKUP(D351,'Physically Restrained'!$A$1:$W$352,10,FALSE) = "---","---", VLOOKUP(D351,'Physically Restrained'!$A$1:$W$352,10,FALSE)/100))</f>
        <v>0</v>
      </c>
      <c r="L351" s="35">
        <f>IF(VLOOKUP(D351,'Physically Restrained'!$A$1:$W$352,12,FALSE) = "*","*",IF(VLOOKUP(D351,'Physically Restrained'!$A$1:$W$352,12,FALSE) = "---","---", VLOOKUP(D351,'Physically Restrained'!$A$1:$W$352,12,FALSE)/100))</f>
        <v>0</v>
      </c>
      <c r="M351" s="35">
        <f>IF(VLOOKUP(D351,'Physically Restrained'!$A$1:$W$352,14,FALSE) = "*","*",IF(VLOOKUP(D351,'Physically Restrained'!$A$1:$W$352,14,FALSE) = "---","---", VLOOKUP(D351,'Physically Restrained'!$A$1:$W$352,14,FALSE)/100))</f>
        <v>0</v>
      </c>
      <c r="N351" s="35">
        <f>IF(VLOOKUP(D351,'Physically Restrained'!$A$1:$W$352,16,FALSE) = "*","*",IF(VLOOKUP(D351,'Physically Restrained'!$A$1:$W$352,16,FALSE) = "---","---", VLOOKUP(D351,'Physically Restrained'!$A$1:$W$352,16,FALSE)/100))</f>
        <v>0</v>
      </c>
      <c r="O351" s="35">
        <f t="shared" si="178"/>
        <v>0</v>
      </c>
      <c r="P351" s="49" t="str">
        <f t="shared" si="188"/>
        <v>Y</v>
      </c>
      <c r="Q351" s="35">
        <f>IF(VLOOKUP(D351,'Falls with Major Injuries'!$A$1:$W$352,10,FALSE) = "*","*",IF(VLOOKUP(D351,'Falls with Major Injuries'!$A$1:$W$352,10,FALSE) = "---","---", VLOOKUP(D351,'Falls with Major Injuries'!$A$1:$W$352,10,FALSE)/100))</f>
        <v>2.7027000000000002E-2</v>
      </c>
      <c r="R351" s="35">
        <f>IF(VLOOKUP(D351,'Falls with Major Injuries'!$A$1:$W$352,12,FALSE) = "*","*",IF(VLOOKUP(D351,'Falls with Major Injuries'!$A$1:$W$352,12,FALSE) = "---","---", VLOOKUP(D351,'Falls with Major Injuries'!$A$1:$W$352,12,FALSE)/100))</f>
        <v>2.7027000000000002E-2</v>
      </c>
      <c r="S351" s="35">
        <f>IF(VLOOKUP(D351,'Falls with Major Injuries'!$A$1:$W$352,14,FALSE) = "*","*",IF(VLOOKUP(D351,'Falls with Major Injuries'!$A$1:$W$352,14,FALSE) = "---","---", VLOOKUP(D351,'Falls with Major Injuries'!$A$1:$W$352,14,FALSE)/100))</f>
        <v>2.8571399999999997E-2</v>
      </c>
      <c r="T351" s="35">
        <f>IF(VLOOKUP(D351,'Falls with Major Injuries'!$A$1:$W$352,16,FALSE) = "*","*",IF(VLOOKUP(D351,'Falls with Major Injuries'!$A$1:$W$352,16,FALSE) = "---","---", VLOOKUP(D351,'Falls with Major Injuries'!$A$1:$W$352,16,FALSE)/100))</f>
        <v>0</v>
      </c>
      <c r="U351" s="35">
        <f t="shared" si="180"/>
        <v>2.065635E-2</v>
      </c>
      <c r="V351" s="49" t="str">
        <f t="shared" si="189"/>
        <v>Y</v>
      </c>
      <c r="W351" s="35">
        <f>IF(VLOOKUP(D351,'Antipsychotic Meds'!$A$1:$W$352,10,FALSE) = "*","*",IF(VLOOKUP(D351,'Antipsychotic Meds'!$A$1:$W$352,10,FALSE) = "---","---", VLOOKUP(D351,'Antipsychotic Meds'!$A$1:$W$352,10,FALSE)/100))</f>
        <v>0.13513510000000001</v>
      </c>
      <c r="X351" s="35">
        <f>IF(VLOOKUP(D351,'Antipsychotic Meds'!$A$1:$W$352,12,FALSE) = "*","*",IF(VLOOKUP(D351,'Antipsychotic Meds'!$A$1:$W$352,12,FALSE) = "---","---", VLOOKUP(D351,'Antipsychotic Meds'!$A$1:$W$352,12,FALSE)/100))</f>
        <v>0.13513510000000001</v>
      </c>
      <c r="Y351" s="35">
        <f>IF(VLOOKUP(D351,'Antipsychotic Meds'!$A$1:$W$352,14,FALSE) = "*","*",IF(VLOOKUP(D351,'Antipsychotic Meds'!$A$1:$W$352,14,FALSE) = "---","---", VLOOKUP(D351,'Antipsychotic Meds'!$A$1:$W$352,14,FALSE)/100))</f>
        <v>0.2</v>
      </c>
      <c r="Z351" s="35">
        <f>IF(VLOOKUP(D351,'Antipsychotic Meds'!$A$1:$W$352,16,FALSE) = "*","*",IF(VLOOKUP(D351,'Antipsychotic Meds'!$A$1:$W$352,16,FALSE) = "---","---", VLOOKUP(D351,'Antipsychotic Meds'!$A$1:$W$352,16,FALSE)/100))</f>
        <v>0.2</v>
      </c>
      <c r="AA351" s="35">
        <f t="shared" si="182"/>
        <v>0.16756755000000001</v>
      </c>
      <c r="AB351" s="49" t="str">
        <f t="shared" si="190"/>
        <v>N</v>
      </c>
      <c r="AC351" s="35">
        <f>IF(VLOOKUP(D351,'Pressure Ulcers'!$A$1:$W$352,10,FALSE) = "*","*",IF(VLOOKUP(D351,'Pressure Ulcers'!$A$1:$W$352,10,FALSE) = "---","---", VLOOKUP(D351,'Pressure Ulcers'!$A$1:$W$352,10,FALSE)/100))</f>
        <v>0.10344829999999999</v>
      </c>
      <c r="AD351" s="35">
        <f>IF(VLOOKUP(D351,'Pressure Ulcers'!$A$1:$W$352,12,FALSE) = "*","*",IF(VLOOKUP(D351,'Pressure Ulcers'!$A$1:$W$352,12,FALSE) = "---","---", VLOOKUP(D351,'Pressure Ulcers'!$A$1:$W$352,12,FALSE)/100))</f>
        <v>7.1428599999999995E-2</v>
      </c>
      <c r="AE351" s="35">
        <f>IF(VLOOKUP(D351,'Pressure Ulcers'!$A$1:$W$352,14,FALSE) = "*","*",IF(VLOOKUP(D351,'Pressure Ulcers'!$A$1:$W$352,14,FALSE) = "---","---", VLOOKUP(D351,'Pressure Ulcers'!$A$1:$W$352,14,FALSE)/100))</f>
        <v>6.6666699999999995E-2</v>
      </c>
      <c r="AF351" s="35">
        <f>IF(VLOOKUP(D351,'Pressure Ulcers'!$A$1:$W$352,16,FALSE) = "*","*",IF(VLOOKUP(D351,'Pressure Ulcers'!$A$1:$W$352,16,FALSE) = "---","---", VLOOKUP(D351,'Pressure Ulcers'!$A$1:$W$352,16,FALSE)/100))</f>
        <v>8.8235300000000003E-2</v>
      </c>
      <c r="AG351" s="35">
        <f t="shared" si="184"/>
        <v>8.2444724999999996E-2</v>
      </c>
      <c r="AH351" s="49" t="str">
        <f t="shared" si="191"/>
        <v>N</v>
      </c>
      <c r="AI351" s="35">
        <f>IF(VLOOKUP(D351,Influenza!$A$1:$W$352,10,FALSE) = "*","*",IF(VLOOKUP(D351,Influenza!$A$1:$W$352,10,FALSE) = "---","---", VLOOKUP(D351,Influenza!$A$1:$W$352,10,FALSE)/100))</f>
        <v>0.97058823999999999</v>
      </c>
      <c r="AJ351" s="35">
        <f>IF(VLOOKUP(D351,Influenza!$A$1:$W$352,12,FALSE) = "*","*",IF(VLOOKUP(D351,Influenza!$A$1:$W$352,12,FALSE) = "---","---", VLOOKUP(D351,Influenza!$A$1:$W$352,12,FALSE)/100))</f>
        <v>0.97058823999999999</v>
      </c>
      <c r="AK351" s="35">
        <f>IF(VLOOKUP(D351,Influenza!$A$1:$W$352,14,FALSE) = "*","*",IF(VLOOKUP(D351,Influenza!$A$1:$W$352,14,FALSE) = "---","---", VLOOKUP(D351,Influenza!$A$1:$W$352,14,FALSE)/100))</f>
        <v>0.97499999999999998</v>
      </c>
      <c r="AL351" s="35">
        <f>IF(VLOOKUP(D351,Influenza!$A$1:$W$352,16,FALSE) = "*","*",IF(VLOOKUP(D351,Influenza!$A$1:$W$352,16,FALSE) = "---","---", VLOOKUP(D351,Influenza!$A$1:$W$352,16,FALSE)/100))</f>
        <v>0.97499999999999998</v>
      </c>
      <c r="AM351" s="35">
        <f t="shared" si="185"/>
        <v>0.97279411999999998</v>
      </c>
      <c r="AN351" s="49" t="str">
        <f t="shared" si="192"/>
        <v>Y</v>
      </c>
      <c r="AO351" s="35">
        <f>IF(VLOOKUP(D351,'hospitalizations per 1000'!$A$1:$Q$352,10,FALSE) = "*","*",IF(VLOOKUP(D351,'hospitalizations per 1000'!$A$1:$Q$352,10,FALSE) = "---","---", VLOOKUP(D351,'hospitalizations per 1000'!$A$1:$Q$352,10,FALSE)/100))</f>
        <v>1.4994780000000001E-2</v>
      </c>
      <c r="AP351" s="43" t="str">
        <f t="shared" si="193"/>
        <v>Y</v>
      </c>
      <c r="AQ351" s="50" t="s">
        <v>1571</v>
      </c>
      <c r="AR351" s="50" t="s">
        <v>1573</v>
      </c>
      <c r="AS351" s="49" t="s">
        <v>662</v>
      </c>
      <c r="AT351" s="97">
        <f t="shared" si="195"/>
        <v>4</v>
      </c>
    </row>
    <row r="352" spans="1:46" x14ac:dyDescent="0.3">
      <c r="A352" s="19">
        <f t="shared" si="177"/>
        <v>347</v>
      </c>
      <c r="B352" s="52" t="s">
        <v>609</v>
      </c>
      <c r="C352" s="51"/>
      <c r="D352" s="56">
        <v>315427</v>
      </c>
      <c r="E352" s="59" t="s">
        <v>610</v>
      </c>
      <c r="F352" s="54" t="s">
        <v>1557</v>
      </c>
      <c r="G352" s="54" t="e">
        <f>IF(COUNTIF(#REF!,"SFF Candidate")&gt;=1,"Y",
IF(COUNTIF(#REF!,"SFF")&gt;=1,"Y","N"))</f>
        <v>#REF!</v>
      </c>
      <c r="H352" s="48" t="e">
        <f>IF(OR(#REF!=1,#REF!= 1,#REF!=
1,#REF!= 1,#REF!=
1,#REF!= 1,#REF!=
1,#REF!= 1,#REF!=
1,#REF!= 1,#REF!=
1,#REF!= 1),"Y","N")</f>
        <v>#REF!</v>
      </c>
      <c r="I352" s="48" t="s">
        <v>662</v>
      </c>
      <c r="J352" s="54" t="s">
        <v>1570</v>
      </c>
      <c r="K352" s="35">
        <f>IF(VLOOKUP(D352,'Physically Restrained'!$A$1:$W$352,10,FALSE) = "*","*",IF(VLOOKUP(D352,'Physically Restrained'!$A$1:$W$352,10,FALSE) = "---","---", VLOOKUP(D352,'Physically Restrained'!$A$1:$W$352,10,FALSE)/100))</f>
        <v>0</v>
      </c>
      <c r="L352" s="35">
        <f>IF(VLOOKUP(D352,'Physically Restrained'!$A$1:$W$352,12,FALSE) = "*","*",IF(VLOOKUP(D352,'Physically Restrained'!$A$1:$W$352,12,FALSE) = "---","---", VLOOKUP(D352,'Physically Restrained'!$A$1:$W$352,12,FALSE)/100))</f>
        <v>0</v>
      </c>
      <c r="M352" s="35">
        <f>IF(VLOOKUP(D352,'Physically Restrained'!$A$1:$W$352,14,FALSE) = "*","*",IF(VLOOKUP(D352,'Physically Restrained'!$A$1:$W$352,14,FALSE) = "---","---", VLOOKUP(D352,'Physically Restrained'!$A$1:$W$352,14,FALSE)/100))</f>
        <v>0</v>
      </c>
      <c r="N352" s="35">
        <f>IF(VLOOKUP(D352,'Physically Restrained'!$A$1:$W$352,16,FALSE) = "*","*",IF(VLOOKUP(D352,'Physically Restrained'!$A$1:$W$352,16,FALSE) = "---","---", VLOOKUP(D352,'Physically Restrained'!$A$1:$W$352,16,FALSE)/100))</f>
        <v>0</v>
      </c>
      <c r="O352" s="35">
        <f t="shared" si="178"/>
        <v>0</v>
      </c>
      <c r="P352" s="49" t="str">
        <f t="shared" si="188"/>
        <v>Y</v>
      </c>
      <c r="Q352" s="35">
        <f>IF(VLOOKUP(D352,'Falls with Major Injuries'!$A$1:$W$352,10,FALSE) = "*","*",IF(VLOOKUP(D352,'Falls with Major Injuries'!$A$1:$W$352,10,FALSE) = "---","---", VLOOKUP(D352,'Falls with Major Injuries'!$A$1:$W$352,10,FALSE)/100))</f>
        <v>5.6603800000000003E-2</v>
      </c>
      <c r="R352" s="35">
        <f>IF(VLOOKUP(D352,'Falls with Major Injuries'!$A$1:$W$352,12,FALSE) = "*","*",IF(VLOOKUP(D352,'Falls with Major Injuries'!$A$1:$W$352,12,FALSE) = "---","---", VLOOKUP(D352,'Falls with Major Injuries'!$A$1:$W$352,12,FALSE)/100))</f>
        <v>5.6603800000000003E-2</v>
      </c>
      <c r="S352" s="35">
        <f>IF(VLOOKUP(D352,'Falls with Major Injuries'!$A$1:$W$352,14,FALSE) = "*","*",IF(VLOOKUP(D352,'Falls with Major Injuries'!$A$1:$W$352,14,FALSE) = "---","---", VLOOKUP(D352,'Falls with Major Injuries'!$A$1:$W$352,14,FALSE)/100))</f>
        <v>5.7692300000000002E-2</v>
      </c>
      <c r="T352" s="35">
        <f>IF(VLOOKUP(D352,'Falls with Major Injuries'!$A$1:$W$352,16,FALSE) = "*","*",IF(VLOOKUP(D352,'Falls with Major Injuries'!$A$1:$W$352,16,FALSE) = "---","---", VLOOKUP(D352,'Falls with Major Injuries'!$A$1:$W$352,16,FALSE)/100))</f>
        <v>8.1632700000000002E-2</v>
      </c>
      <c r="U352" s="35">
        <f t="shared" si="180"/>
        <v>6.3133149999999999E-2</v>
      </c>
      <c r="V352" s="49" t="str">
        <f t="shared" si="189"/>
        <v>N</v>
      </c>
      <c r="W352" s="35">
        <f>IF(VLOOKUP(D352,'Antipsychotic Meds'!$A$1:$W$352,10,FALSE) = "*","*",IF(VLOOKUP(D352,'Antipsychotic Meds'!$A$1:$W$352,10,FALSE) = "---","---", VLOOKUP(D352,'Antipsychotic Meds'!$A$1:$W$352,10,FALSE)/100))</f>
        <v>7.5471700000000003E-2</v>
      </c>
      <c r="X352" s="35">
        <f>IF(VLOOKUP(D352,'Antipsychotic Meds'!$A$1:$W$352,12,FALSE) = "*","*",IF(VLOOKUP(D352,'Antipsychotic Meds'!$A$1:$W$352,12,FALSE) = "---","---", VLOOKUP(D352,'Antipsychotic Meds'!$A$1:$W$352,12,FALSE)/100))</f>
        <v>5.6603800000000003E-2</v>
      </c>
      <c r="Y352" s="35">
        <f>IF(VLOOKUP(D352,'Antipsychotic Meds'!$A$1:$W$352,14,FALSE) = "*","*",IF(VLOOKUP(D352,'Antipsychotic Meds'!$A$1:$W$352,14,FALSE) = "---","---", VLOOKUP(D352,'Antipsychotic Meds'!$A$1:$W$352,14,FALSE)/100))</f>
        <v>9.6153799999999998E-2</v>
      </c>
      <c r="Z352" s="35">
        <f>IF(VLOOKUP(D352,'Antipsychotic Meds'!$A$1:$W$352,16,FALSE) = "*","*",IF(VLOOKUP(D352,'Antipsychotic Meds'!$A$1:$W$352,16,FALSE) = "---","---", VLOOKUP(D352,'Antipsychotic Meds'!$A$1:$W$352,16,FALSE)/100))</f>
        <v>8.1632700000000002E-2</v>
      </c>
      <c r="AA352" s="35">
        <f t="shared" si="182"/>
        <v>7.7465500000000007E-2</v>
      </c>
      <c r="AB352" s="49" t="str">
        <f t="shared" si="190"/>
        <v>Y</v>
      </c>
      <c r="AC352" s="35">
        <f>IF(VLOOKUP(D352,'Pressure Ulcers'!$A$1:$W$352,10,FALSE) = "*","*",IF(VLOOKUP(D352,'Pressure Ulcers'!$A$1:$W$352,10,FALSE) = "---","---", VLOOKUP(D352,'Pressure Ulcers'!$A$1:$W$352,10,FALSE)/100))</f>
        <v>6.5217400000000009E-2</v>
      </c>
      <c r="AD352" s="35">
        <f>IF(VLOOKUP(D352,'Pressure Ulcers'!$A$1:$W$352,12,FALSE) = "*","*",IF(VLOOKUP(D352,'Pressure Ulcers'!$A$1:$W$352,12,FALSE) = "---","---", VLOOKUP(D352,'Pressure Ulcers'!$A$1:$W$352,12,FALSE)/100))</f>
        <v>2.32558E-2</v>
      </c>
      <c r="AE352" s="35">
        <f>IF(VLOOKUP(D352,'Pressure Ulcers'!$A$1:$W$352,14,FALSE) = "*","*",IF(VLOOKUP(D352,'Pressure Ulcers'!$A$1:$W$352,14,FALSE) = "---","---", VLOOKUP(D352,'Pressure Ulcers'!$A$1:$W$352,14,FALSE)/100))</f>
        <v>9.7560999999999995E-2</v>
      </c>
      <c r="AF352" s="35">
        <f>IF(VLOOKUP(D352,'Pressure Ulcers'!$A$1:$W$352,16,FALSE) = "*","*",IF(VLOOKUP(D352,'Pressure Ulcers'!$A$1:$W$352,16,FALSE) = "---","---", VLOOKUP(D352,'Pressure Ulcers'!$A$1:$W$352,16,FALSE)/100))</f>
        <v>5.4054100000000001E-2</v>
      </c>
      <c r="AG352" s="35">
        <f t="shared" si="184"/>
        <v>6.0022074999999994E-2</v>
      </c>
      <c r="AH352" s="49" t="str">
        <f t="shared" si="191"/>
        <v>Y</v>
      </c>
      <c r="AI352" s="35">
        <f>IF(VLOOKUP(D352,Influenza!$A$1:$W$352,10,FALSE) = "*","*",IF(VLOOKUP(D352,Influenza!$A$1:$W$352,10,FALSE) = "---","---", VLOOKUP(D352,Influenza!$A$1:$W$352,10,FALSE)/100))</f>
        <v>0.98148148000000002</v>
      </c>
      <c r="AJ352" s="35">
        <f>IF(VLOOKUP(D352,Influenza!$A$1:$W$352,12,FALSE) = "*","*",IF(VLOOKUP(D352,Influenza!$A$1:$W$352,12,FALSE) = "---","---", VLOOKUP(D352,Influenza!$A$1:$W$352,12,FALSE)/100))</f>
        <v>0.98148148000000002</v>
      </c>
      <c r="AK352" s="35">
        <f>IF(VLOOKUP(D352,Influenza!$A$1:$W$352,14,FALSE) = "*","*",IF(VLOOKUP(D352,Influenza!$A$1:$W$352,14,FALSE) = "---","---", VLOOKUP(D352,Influenza!$A$1:$W$352,14,FALSE)/100))</f>
        <v>0.96666667000000006</v>
      </c>
      <c r="AL352" s="35">
        <f>IF(VLOOKUP(D352,Influenza!$A$1:$W$352,16,FALSE) = "*","*",IF(VLOOKUP(D352,Influenza!$A$1:$W$352,16,FALSE) = "---","---", VLOOKUP(D352,Influenza!$A$1:$W$352,16,FALSE)/100))</f>
        <v>0.96666667000000006</v>
      </c>
      <c r="AM352" s="35">
        <f t="shared" si="185"/>
        <v>0.97407407499999998</v>
      </c>
      <c r="AN352" s="49" t="str">
        <f t="shared" si="192"/>
        <v>Y</v>
      </c>
      <c r="AO352" s="35">
        <f>IF(VLOOKUP(D352,'hospitalizations per 1000'!$A$1:$Q$352,10,FALSE) = "*","*",IF(VLOOKUP(D352,'hospitalizations per 1000'!$A$1:$Q$352,10,FALSE) = "---","---", VLOOKUP(D352,'hospitalizations per 1000'!$A$1:$Q$352,10,FALSE)/100))</f>
        <v>2.062899E-2</v>
      </c>
      <c r="AP352" s="43" t="str">
        <f t="shared" si="193"/>
        <v>N</v>
      </c>
      <c r="AQ352" s="50" t="s">
        <v>1571</v>
      </c>
      <c r="AR352" s="50" t="s">
        <v>1573</v>
      </c>
      <c r="AS352" s="49" t="s">
        <v>662</v>
      </c>
      <c r="AT352" s="97">
        <f t="shared" si="195"/>
        <v>4</v>
      </c>
    </row>
    <row r="353" spans="1:46" x14ac:dyDescent="0.3">
      <c r="A353" s="19">
        <f t="shared" si="177"/>
        <v>348</v>
      </c>
      <c r="B353" s="52" t="s">
        <v>611</v>
      </c>
      <c r="C353" s="51"/>
      <c r="D353" s="56">
        <v>315394</v>
      </c>
      <c r="E353" s="59" t="s">
        <v>612</v>
      </c>
      <c r="F353" s="54" t="s">
        <v>1557</v>
      </c>
      <c r="G353" s="54" t="e">
        <f>IF(COUNTIF(#REF!,"SFF Candidate")&gt;=1,"Y",
IF(COUNTIF(#REF!,"SFF")&gt;=1,"Y","N"))</f>
        <v>#REF!</v>
      </c>
      <c r="H353" s="48" t="e">
        <f>IF(OR(#REF!=1,#REF!= 1,#REF!=
1,#REF!= 1,#REF!=
1,#REF!= 1,#REF!=
1,#REF!= 1,#REF!=
1,#REF!= 1,#REF!=
1,#REF!= 1),"Y","N")</f>
        <v>#REF!</v>
      </c>
      <c r="I353" s="48" t="s">
        <v>662</v>
      </c>
      <c r="J353" s="54" t="s">
        <v>1570</v>
      </c>
      <c r="K353" s="35">
        <f>IF(VLOOKUP(D353,'Physically Restrained'!$A$1:$W$352,10,FALSE) = "*","*",IF(VLOOKUP(D353,'Physically Restrained'!$A$1:$W$352,10,FALSE) = "---","---", VLOOKUP(D353,'Physically Restrained'!$A$1:$W$352,10,FALSE)/100))</f>
        <v>0</v>
      </c>
      <c r="L353" s="35">
        <f>IF(VLOOKUP(D353,'Physically Restrained'!$A$1:$W$352,12,FALSE) = "*","*",IF(VLOOKUP(D353,'Physically Restrained'!$A$1:$W$352,12,FALSE) = "---","---", VLOOKUP(D353,'Physically Restrained'!$A$1:$W$352,12,FALSE)/100))</f>
        <v>0</v>
      </c>
      <c r="M353" s="35">
        <f>IF(VLOOKUP(D353,'Physically Restrained'!$A$1:$W$352,14,FALSE) = "*","*",IF(VLOOKUP(D353,'Physically Restrained'!$A$1:$W$352,14,FALSE) = "---","---", VLOOKUP(D353,'Physically Restrained'!$A$1:$W$352,14,FALSE)/100))</f>
        <v>0</v>
      </c>
      <c r="N353" s="35">
        <f>IF(VLOOKUP(D353,'Physically Restrained'!$A$1:$W$352,16,FALSE) = "*","*",IF(VLOOKUP(D353,'Physically Restrained'!$A$1:$W$352,16,FALSE) = "---","---", VLOOKUP(D353,'Physically Restrained'!$A$1:$W$352,16,FALSE)/100))</f>
        <v>0</v>
      </c>
      <c r="O353" s="35">
        <f t="shared" si="178"/>
        <v>0</v>
      </c>
      <c r="P353" s="49" t="str">
        <f t="shared" si="188"/>
        <v>Y</v>
      </c>
      <c r="Q353" s="35">
        <f>IF(VLOOKUP(D353,'Falls with Major Injuries'!$A$1:$W$352,10,FALSE) = "*","*",IF(VLOOKUP(D353,'Falls with Major Injuries'!$A$1:$W$352,10,FALSE) = "---","---", VLOOKUP(D353,'Falls with Major Injuries'!$A$1:$W$352,10,FALSE)/100))</f>
        <v>8.5714299999999993E-2</v>
      </c>
      <c r="R353" s="35">
        <f>IF(VLOOKUP(D353,'Falls with Major Injuries'!$A$1:$W$352,12,FALSE) = "*","*",IF(VLOOKUP(D353,'Falls with Major Injuries'!$A$1:$W$352,12,FALSE) = "---","---", VLOOKUP(D353,'Falls with Major Injuries'!$A$1:$W$352,12,FALSE)/100))</f>
        <v>9.0909099999999993E-2</v>
      </c>
      <c r="S353" s="35">
        <f>IF(VLOOKUP(D353,'Falls with Major Injuries'!$A$1:$W$352,14,FALSE) = "*","*",IF(VLOOKUP(D353,'Falls with Major Injuries'!$A$1:$W$352,14,FALSE) = "---","---", VLOOKUP(D353,'Falls with Major Injuries'!$A$1:$W$352,14,FALSE)/100))</f>
        <v>2.9411800000000002E-2</v>
      </c>
      <c r="T353" s="35">
        <f>IF(VLOOKUP(D353,'Falls with Major Injuries'!$A$1:$W$352,16,FALSE) = "*","*",IF(VLOOKUP(D353,'Falls with Major Injuries'!$A$1:$W$352,16,FALSE) = "---","---", VLOOKUP(D353,'Falls with Major Injuries'!$A$1:$W$352,16,FALSE)/100))</f>
        <v>6.25E-2</v>
      </c>
      <c r="U353" s="35">
        <f t="shared" si="180"/>
        <v>6.7133799999999993E-2</v>
      </c>
      <c r="V353" s="49" t="str">
        <f t="shared" si="189"/>
        <v>N</v>
      </c>
      <c r="W353" s="35">
        <f>IF(VLOOKUP(D353,'Antipsychotic Meds'!$A$1:$W$352,10,FALSE) = "*","*",IF(VLOOKUP(D353,'Antipsychotic Meds'!$A$1:$W$352,10,FALSE) = "---","---", VLOOKUP(D353,'Antipsychotic Meds'!$A$1:$W$352,10,FALSE)/100))</f>
        <v>0.26470589999999999</v>
      </c>
      <c r="X353" s="35">
        <f>IF(VLOOKUP(D353,'Antipsychotic Meds'!$A$1:$W$352,12,FALSE) = "*","*",IF(VLOOKUP(D353,'Antipsychotic Meds'!$A$1:$W$352,12,FALSE) = "---","---", VLOOKUP(D353,'Antipsychotic Meds'!$A$1:$W$352,12,FALSE)/100))</f>
        <v>0.21875</v>
      </c>
      <c r="Y353" s="35">
        <f>IF(VLOOKUP(D353,'Antipsychotic Meds'!$A$1:$W$352,14,FALSE) = "*","*",IF(VLOOKUP(D353,'Antipsychotic Meds'!$A$1:$W$352,14,FALSE) = "---","---", VLOOKUP(D353,'Antipsychotic Meds'!$A$1:$W$352,14,FALSE)/100))</f>
        <v>0.15151519999999999</v>
      </c>
      <c r="Z353" s="35">
        <f>IF(VLOOKUP(D353,'Antipsychotic Meds'!$A$1:$W$352,16,FALSE) = "*","*",IF(VLOOKUP(D353,'Antipsychotic Meds'!$A$1:$W$352,16,FALSE) = "---","---", VLOOKUP(D353,'Antipsychotic Meds'!$A$1:$W$352,16,FALSE)/100))</f>
        <v>0.23333329999999999</v>
      </c>
      <c r="AA353" s="35">
        <f t="shared" si="182"/>
        <v>0.21707609999999999</v>
      </c>
      <c r="AB353" s="49" t="str">
        <f t="shared" si="190"/>
        <v>N</v>
      </c>
      <c r="AC353" s="35">
        <f>IF(VLOOKUP(D353,'Pressure Ulcers'!$A$1:$W$352,10,FALSE) = "*","*",IF(VLOOKUP(D353,'Pressure Ulcers'!$A$1:$W$352,10,FALSE) = "---","---", VLOOKUP(D353,'Pressure Ulcers'!$A$1:$W$352,10,FALSE)/100))</f>
        <v>0.04</v>
      </c>
      <c r="AD353" s="35">
        <f>IF(VLOOKUP(D353,'Pressure Ulcers'!$A$1:$W$352,12,FALSE) = "*","*",IF(VLOOKUP(D353,'Pressure Ulcers'!$A$1:$W$352,12,FALSE) = "---","---", VLOOKUP(D353,'Pressure Ulcers'!$A$1:$W$352,12,FALSE)/100))</f>
        <v>0</v>
      </c>
      <c r="AE353" s="35">
        <f>IF(VLOOKUP(D353,'Pressure Ulcers'!$A$1:$W$352,14,FALSE) = "*","*",IF(VLOOKUP(D353,'Pressure Ulcers'!$A$1:$W$352,14,FALSE) = "---","---", VLOOKUP(D353,'Pressure Ulcers'!$A$1:$W$352,14,FALSE)/100))</f>
        <v>0.125</v>
      </c>
      <c r="AF353" s="35">
        <f>IF(VLOOKUP(D353,'Pressure Ulcers'!$A$1:$W$352,16,FALSE) = "*","*",IF(VLOOKUP(D353,'Pressure Ulcers'!$A$1:$W$352,16,FALSE) = "---","---", VLOOKUP(D353,'Pressure Ulcers'!$A$1:$W$352,16,FALSE)/100))</f>
        <v>0</v>
      </c>
      <c r="AG353" s="35">
        <f t="shared" si="184"/>
        <v>4.1250000000000002E-2</v>
      </c>
      <c r="AH353" s="49" t="str">
        <f t="shared" si="191"/>
        <v>Y</v>
      </c>
      <c r="AI353" s="35">
        <f>IF(VLOOKUP(D353,Influenza!$A$1:$W$352,10,FALSE) = "*","*",IF(VLOOKUP(D353,Influenza!$A$1:$W$352,10,FALSE) = "---","---", VLOOKUP(D353,Influenza!$A$1:$W$352,10,FALSE)/100))</f>
        <v>1</v>
      </c>
      <c r="AJ353" s="35">
        <f>IF(VLOOKUP(D353,Influenza!$A$1:$W$352,12,FALSE) = "*","*",IF(VLOOKUP(D353,Influenza!$A$1:$W$352,12,FALSE) = "---","---", VLOOKUP(D353,Influenza!$A$1:$W$352,12,FALSE)/100))</f>
        <v>1</v>
      </c>
      <c r="AK353" s="35">
        <f>IF(VLOOKUP(D353,Influenza!$A$1:$W$352,14,FALSE) = "*","*",IF(VLOOKUP(D353,Influenza!$A$1:$W$352,14,FALSE) = "---","---", VLOOKUP(D353,Influenza!$A$1:$W$352,14,FALSE)/100))</f>
        <v>0.97435896999999994</v>
      </c>
      <c r="AL353" s="35">
        <f>IF(VLOOKUP(D353,Influenza!$A$1:$W$352,16,FALSE) = "*","*",IF(VLOOKUP(D353,Influenza!$A$1:$W$352,16,FALSE) = "---","---", VLOOKUP(D353,Influenza!$A$1:$W$352,16,FALSE)/100))</f>
        <v>0.97435896999999994</v>
      </c>
      <c r="AM353" s="35">
        <f t="shared" si="185"/>
        <v>0.98717948499999997</v>
      </c>
      <c r="AN353" s="49" t="str">
        <f t="shared" si="192"/>
        <v>Y</v>
      </c>
      <c r="AO353" s="35">
        <f>IF(VLOOKUP(D353,'hospitalizations per 1000'!$A$1:$Q$352,10,FALSE) = "*","*",IF(VLOOKUP(D353,'hospitalizations per 1000'!$A$1:$Q$352,10,FALSE) = "---","---", VLOOKUP(D353,'hospitalizations per 1000'!$A$1:$Q$352,10,FALSE)/100))</f>
        <v>2.7428499999999998E-2</v>
      </c>
      <c r="AP353" s="43" t="str">
        <f t="shared" si="193"/>
        <v>N</v>
      </c>
      <c r="AQ353" s="50" t="s">
        <v>1571</v>
      </c>
      <c r="AR353" s="50" t="s">
        <v>1573</v>
      </c>
      <c r="AS353" s="49" t="s">
        <v>662</v>
      </c>
      <c r="AT353" s="97">
        <f t="shared" si="195"/>
        <v>3</v>
      </c>
    </row>
    <row r="354" spans="1:46" s="39" customFormat="1" x14ac:dyDescent="0.3">
      <c r="A354" s="19">
        <f t="shared" si="177"/>
        <v>349</v>
      </c>
      <c r="B354" s="52" t="s">
        <v>613</v>
      </c>
      <c r="C354" s="51"/>
      <c r="D354" s="56">
        <v>315409</v>
      </c>
      <c r="E354" s="59" t="s">
        <v>220</v>
      </c>
      <c r="F354" s="54" t="s">
        <v>1557</v>
      </c>
      <c r="G354" s="54" t="e">
        <f>IF(COUNTIF(#REF!,"SFF Candidate")&gt;=1,"Y",
IF(COUNTIF(#REF!,"SFF")&gt;=1,"Y","N"))</f>
        <v>#REF!</v>
      </c>
      <c r="H354" s="48" t="e">
        <f>IF(OR(#REF!=1,#REF!= 1,#REF!=
1,#REF!= 1,#REF!=
1,#REF!= 1,#REF!=
1,#REF!= 1,#REF!=
1,#REF!= 1,#REF!=
1,#REF!= 1),"Y","N")</f>
        <v>#REF!</v>
      </c>
      <c r="I354" s="48" t="s">
        <v>662</v>
      </c>
      <c r="J354" s="54" t="s">
        <v>1570</v>
      </c>
      <c r="K354" s="35" t="str">
        <f>IF(VLOOKUP(D354,'Physically Restrained'!$A$1:$W$352,10,FALSE) = "*","*",IF(VLOOKUP(D354,'Physically Restrained'!$A$1:$W$352,10,FALSE) = "---","---", VLOOKUP(D354,'Physically Restrained'!$A$1:$W$352,10,FALSE)/100))</f>
        <v>*</v>
      </c>
      <c r="L354" s="35" t="str">
        <f>IF(VLOOKUP(D354,'Physically Restrained'!$A$1:$W$352,12,FALSE) = "*","*",IF(VLOOKUP(D354,'Physically Restrained'!$A$1:$W$352,12,FALSE) = "---","---", VLOOKUP(D354,'Physically Restrained'!$A$1:$W$352,12,FALSE)/100))</f>
        <v>*</v>
      </c>
      <c r="M354" s="35" t="str">
        <f>IF(VLOOKUP(D354,'Physically Restrained'!$A$1:$W$352,14,FALSE) = "*","*",IF(VLOOKUP(D354,'Physically Restrained'!$A$1:$W$352,14,FALSE) = "---","---", VLOOKUP(D354,'Physically Restrained'!$A$1:$W$352,14,FALSE)/100))</f>
        <v>*</v>
      </c>
      <c r="N354" s="35" t="str">
        <f>IF(VLOOKUP(D354,'Physically Restrained'!$A$1:$W$352,16,FALSE) = "*","*",IF(VLOOKUP(D354,'Physically Restrained'!$A$1:$W$352,16,FALSE) = "---","---", VLOOKUP(D354,'Physically Restrained'!$A$1:$W$352,16,FALSE)/100))</f>
        <v>*</v>
      </c>
      <c r="O354" s="35" t="str">
        <f t="shared" si="178"/>
        <v>*</v>
      </c>
      <c r="P354" s="49" t="s">
        <v>662</v>
      </c>
      <c r="Q354" s="35" t="str">
        <f>IF(VLOOKUP(D354,'Falls with Major Injuries'!$A$1:$W$352,10,FALSE) = "*","*",IF(VLOOKUP(D354,'Falls with Major Injuries'!$A$1:$W$352,10,FALSE) = "---","---", VLOOKUP(D354,'Falls with Major Injuries'!$A$1:$W$352,10,FALSE)/100))</f>
        <v>*</v>
      </c>
      <c r="R354" s="35" t="str">
        <f>IF(VLOOKUP(D354,'Falls with Major Injuries'!$A$1:$W$352,12,FALSE) = "*","*",IF(VLOOKUP(D354,'Falls with Major Injuries'!$A$1:$W$352,12,FALSE) = "---","---", VLOOKUP(D354,'Falls with Major Injuries'!$A$1:$W$352,12,FALSE)/100))</f>
        <v>*</v>
      </c>
      <c r="S354" s="35" t="str">
        <f>IF(VLOOKUP(D354,'Falls with Major Injuries'!$A$1:$W$352,14,FALSE) = "*","*",IF(VLOOKUP(D354,'Falls with Major Injuries'!$A$1:$W$352,14,FALSE) = "---","---", VLOOKUP(D354,'Falls with Major Injuries'!$A$1:$W$352,14,FALSE)/100))</f>
        <v>*</v>
      </c>
      <c r="T354" s="35" t="str">
        <f>IF(VLOOKUP(D354,'Falls with Major Injuries'!$A$1:$W$352,16,FALSE) = "*","*",IF(VLOOKUP(D354,'Falls with Major Injuries'!$A$1:$W$352,16,FALSE) = "---","---", VLOOKUP(D354,'Falls with Major Injuries'!$A$1:$W$352,16,FALSE)/100))</f>
        <v>*</v>
      </c>
      <c r="U354" s="35" t="str">
        <f t="shared" si="180"/>
        <v>*</v>
      </c>
      <c r="V354" s="49" t="s">
        <v>662</v>
      </c>
      <c r="W354" s="35" t="str">
        <f>IF(VLOOKUP(D354,'Antipsychotic Meds'!$A$1:$W$352,10,FALSE) = "*","*",IF(VLOOKUP(D354,'Antipsychotic Meds'!$A$1:$W$352,10,FALSE) = "---","---", VLOOKUP(D354,'Antipsychotic Meds'!$A$1:$W$352,10,FALSE)/100))</f>
        <v>*</v>
      </c>
      <c r="X354" s="35" t="str">
        <f>IF(VLOOKUP(D354,'Antipsychotic Meds'!$A$1:$W$352,12,FALSE) = "*","*",IF(VLOOKUP(D354,'Antipsychotic Meds'!$A$1:$W$352,12,FALSE) = "---","---", VLOOKUP(D354,'Antipsychotic Meds'!$A$1:$W$352,12,FALSE)/100))</f>
        <v>*</v>
      </c>
      <c r="Y354" s="35" t="str">
        <f>IF(VLOOKUP(D354,'Antipsychotic Meds'!$A$1:$W$352,14,FALSE) = "*","*",IF(VLOOKUP(D354,'Antipsychotic Meds'!$A$1:$W$352,14,FALSE) = "---","---", VLOOKUP(D354,'Antipsychotic Meds'!$A$1:$W$352,14,FALSE)/100))</f>
        <v>*</v>
      </c>
      <c r="Z354" s="35" t="str">
        <f>IF(VLOOKUP(D354,'Antipsychotic Meds'!$A$1:$W$352,16,FALSE) = "*","*",IF(VLOOKUP(D354,'Antipsychotic Meds'!$A$1:$W$352,16,FALSE) = "---","---", VLOOKUP(D354,'Antipsychotic Meds'!$A$1:$W$352,16,FALSE)/100))</f>
        <v>*</v>
      </c>
      <c r="AA354" s="35" t="str">
        <f t="shared" si="182"/>
        <v>*</v>
      </c>
      <c r="AB354" s="49" t="s">
        <v>662</v>
      </c>
      <c r="AC354" s="35" t="str">
        <f>IF(VLOOKUP(D354,'Pressure Ulcers'!$A$1:$W$352,10,FALSE) = "*","*",IF(VLOOKUP(D354,'Pressure Ulcers'!$A$1:$W$352,10,FALSE) = "---","---", VLOOKUP(D354,'Pressure Ulcers'!$A$1:$W$352,10,FALSE)/100))</f>
        <v>*</v>
      </c>
      <c r="AD354" s="35" t="str">
        <f>IF(VLOOKUP(D354,'Pressure Ulcers'!$A$1:$W$352,12,FALSE) = "*","*",IF(VLOOKUP(D354,'Pressure Ulcers'!$A$1:$W$352,12,FALSE) = "---","---", VLOOKUP(D354,'Pressure Ulcers'!$A$1:$W$352,12,FALSE)/100))</f>
        <v>*</v>
      </c>
      <c r="AE354" s="35" t="str">
        <f>IF(VLOOKUP(D354,'Pressure Ulcers'!$A$1:$W$352,14,FALSE) = "*","*",IF(VLOOKUP(D354,'Pressure Ulcers'!$A$1:$W$352,14,FALSE) = "---","---", VLOOKUP(D354,'Pressure Ulcers'!$A$1:$W$352,14,FALSE)/100))</f>
        <v>*</v>
      </c>
      <c r="AF354" s="35" t="str">
        <f>IF(VLOOKUP(D354,'Pressure Ulcers'!$A$1:$W$352,16,FALSE) = "*","*",IF(VLOOKUP(D354,'Pressure Ulcers'!$A$1:$W$352,16,FALSE) = "---","---", VLOOKUP(D354,'Pressure Ulcers'!$A$1:$W$352,16,FALSE)/100))</f>
        <v>*</v>
      </c>
      <c r="AG354" s="35" t="str">
        <f t="shared" si="184"/>
        <v>*</v>
      </c>
      <c r="AH354" s="49" t="s">
        <v>662</v>
      </c>
      <c r="AI354" s="35" t="str">
        <f>IF(VLOOKUP(D354,Influenza!$A$1:$W$352,10,FALSE) = "*","*",IF(VLOOKUP(D354,Influenza!$A$1:$W$352,10,FALSE) = "---","---", VLOOKUP(D354,Influenza!$A$1:$W$352,10,FALSE)/100))</f>
        <v>*</v>
      </c>
      <c r="AJ354" s="35" t="str">
        <f>IF(VLOOKUP(D354,Influenza!$A$1:$W$352,12,FALSE) = "*","*",IF(VLOOKUP(D354,Influenza!$A$1:$W$352,12,FALSE) = "---","---", VLOOKUP(D354,Influenza!$A$1:$W$352,12,FALSE)/100))</f>
        <v>*</v>
      </c>
      <c r="AK354" s="35" t="str">
        <f>IF(VLOOKUP(D354,Influenza!$A$1:$W$352,14,FALSE) = "*","*",IF(VLOOKUP(D354,Influenza!$A$1:$W$352,14,FALSE) = "---","---", VLOOKUP(D354,Influenza!$A$1:$W$352,14,FALSE)/100))</f>
        <v>*</v>
      </c>
      <c r="AL354" s="35" t="str">
        <f>IF(VLOOKUP(D354,Influenza!$A$1:$W$352,16,FALSE) = "*","*",IF(VLOOKUP(D354,Influenza!$A$1:$W$352,16,FALSE) = "---","---", VLOOKUP(D354,Influenza!$A$1:$W$352,16,FALSE)/100))</f>
        <v>*</v>
      </c>
      <c r="AM354" s="35" t="str">
        <f t="shared" si="185"/>
        <v>*</v>
      </c>
      <c r="AN354" s="49" t="s">
        <v>662</v>
      </c>
      <c r="AO354" s="35" t="str">
        <f>IF(VLOOKUP(D354,'hospitalizations per 1000'!$A$1:$Q$352,10,FALSE) = "*","*",IF(VLOOKUP(D354,'hospitalizations per 1000'!$A$1:$Q$352,10,FALSE) = "---","---", VLOOKUP(D354,'hospitalizations per 1000'!$A$1:$Q$352,10,FALSE)/100))</f>
        <v>*</v>
      </c>
      <c r="AP354" s="43" t="s">
        <v>662</v>
      </c>
      <c r="AQ354" s="50" t="s">
        <v>1571</v>
      </c>
      <c r="AR354" s="50" t="s">
        <v>1573</v>
      </c>
      <c r="AS354" s="49" t="s">
        <v>662</v>
      </c>
      <c r="AT354" s="97">
        <f t="shared" si="195"/>
        <v>0</v>
      </c>
    </row>
    <row r="355" spans="1:46" x14ac:dyDescent="0.3">
      <c r="A355" s="19">
        <f t="shared" si="177"/>
        <v>350</v>
      </c>
      <c r="B355" s="52" t="s">
        <v>614</v>
      </c>
      <c r="C355" s="51"/>
      <c r="D355" s="56">
        <v>315518</v>
      </c>
      <c r="E355" s="59" t="s">
        <v>136</v>
      </c>
      <c r="F355" s="54" t="s">
        <v>1557</v>
      </c>
      <c r="G355" s="54" t="e">
        <f>IF(COUNTIF(#REF!,"SFF Candidate")&gt;=1,"Y",
IF(COUNTIF(#REF!,"SFF")&gt;=1,"Y","N"))</f>
        <v>#REF!</v>
      </c>
      <c r="H355" s="48" t="e">
        <f>IF(OR(#REF!=1,#REF!= 1,#REF!=
1,#REF!= 1,#REF!=
1,#REF!= 1,#REF!=
1,#REF!= 1,#REF!=
1,#REF!= 1,#REF!=
1,#REF!= 1),"Y","N")</f>
        <v>#REF!</v>
      </c>
      <c r="I355" s="48" t="s">
        <v>662</v>
      </c>
      <c r="J355" s="54" t="s">
        <v>1570</v>
      </c>
      <c r="K355" s="35">
        <f>IF(VLOOKUP(D355,'Physically Restrained'!$A$1:$W$352,10,FALSE) = "*","*",IF(VLOOKUP(D355,'Physically Restrained'!$A$1:$W$352,10,FALSE) = "---","---", VLOOKUP(D355,'Physically Restrained'!$A$1:$W$352,10,FALSE)/100))</f>
        <v>0</v>
      </c>
      <c r="L355" s="35">
        <f>IF(VLOOKUP(D355,'Physically Restrained'!$A$1:$W$352,12,FALSE) = "*","*",IF(VLOOKUP(D355,'Physically Restrained'!$A$1:$W$352,12,FALSE) = "---","---", VLOOKUP(D355,'Physically Restrained'!$A$1:$W$352,12,FALSE)/100))</f>
        <v>0</v>
      </c>
      <c r="M355" s="35">
        <f>IF(VLOOKUP(D355,'Physically Restrained'!$A$1:$W$352,14,FALSE) = "*","*",IF(VLOOKUP(D355,'Physically Restrained'!$A$1:$W$352,14,FALSE) = "---","---", VLOOKUP(D355,'Physically Restrained'!$A$1:$W$352,14,FALSE)/100))</f>
        <v>0</v>
      </c>
      <c r="N355" s="35">
        <f>IF(VLOOKUP(D355,'Physically Restrained'!$A$1:$W$352,16,FALSE) = "*","*",IF(VLOOKUP(D355,'Physically Restrained'!$A$1:$W$352,16,FALSE) = "---","---", VLOOKUP(D355,'Physically Restrained'!$A$1:$W$352,16,FALSE)/100))</f>
        <v>0</v>
      </c>
      <c r="O355" s="35">
        <f t="shared" si="178"/>
        <v>0</v>
      </c>
      <c r="P355" s="49" t="str">
        <f t="shared" ref="P355:P364" si="196">IF(O355="*","*",IF(O355="---","---",IF(O355&lt;O$1,"Y","N")))</f>
        <v>Y</v>
      </c>
      <c r="Q355" s="35">
        <f>IF(VLOOKUP(D355,'Falls with Major Injuries'!$A$1:$W$352,10,FALSE) = "*","*",IF(VLOOKUP(D355,'Falls with Major Injuries'!$A$1:$W$352,10,FALSE) = "---","---", VLOOKUP(D355,'Falls with Major Injuries'!$A$1:$W$352,10,FALSE)/100))</f>
        <v>6.3829799999999992E-2</v>
      </c>
      <c r="R355" s="35">
        <f>IF(VLOOKUP(D355,'Falls with Major Injuries'!$A$1:$W$352,12,FALSE) = "*","*",IF(VLOOKUP(D355,'Falls with Major Injuries'!$A$1:$W$352,12,FALSE) = "---","---", VLOOKUP(D355,'Falls with Major Injuries'!$A$1:$W$352,12,FALSE)/100))</f>
        <v>1.06383E-2</v>
      </c>
      <c r="S355" s="35">
        <f>IF(VLOOKUP(D355,'Falls with Major Injuries'!$A$1:$W$352,14,FALSE) = "*","*",IF(VLOOKUP(D355,'Falls with Major Injuries'!$A$1:$W$352,14,FALSE) = "---","---", VLOOKUP(D355,'Falls with Major Injuries'!$A$1:$W$352,14,FALSE)/100))</f>
        <v>0</v>
      </c>
      <c r="T355" s="35">
        <f>IF(VLOOKUP(D355,'Falls with Major Injuries'!$A$1:$W$352,16,FALSE) = "*","*",IF(VLOOKUP(D355,'Falls with Major Injuries'!$A$1:$W$352,16,FALSE) = "---","---", VLOOKUP(D355,'Falls with Major Injuries'!$A$1:$W$352,16,FALSE)/100))</f>
        <v>0</v>
      </c>
      <c r="U355" s="35">
        <f t="shared" si="180"/>
        <v>1.8617024999999999E-2</v>
      </c>
      <c r="V355" s="49" t="str">
        <f t="shared" ref="V355:V364" si="197">IF(U355="*","*",IF(U355="---","---",IF(U355&lt;U$1,"Y","N")))</f>
        <v>Y</v>
      </c>
      <c r="W355" s="35">
        <f>IF(VLOOKUP(D355,'Antipsychotic Meds'!$A$1:$W$352,10,FALSE) = "*","*",IF(VLOOKUP(D355,'Antipsychotic Meds'!$A$1:$W$352,10,FALSE) = "---","---", VLOOKUP(D355,'Antipsychotic Meds'!$A$1:$W$352,10,FALSE)/100))</f>
        <v>0.1</v>
      </c>
      <c r="X355" s="35">
        <f>IF(VLOOKUP(D355,'Antipsychotic Meds'!$A$1:$W$352,12,FALSE) = "*","*",IF(VLOOKUP(D355,'Antipsychotic Meds'!$A$1:$W$352,12,FALSE) = "---","---", VLOOKUP(D355,'Antipsychotic Meds'!$A$1:$W$352,12,FALSE)/100))</f>
        <v>0.1</v>
      </c>
      <c r="Y355" s="35">
        <f>IF(VLOOKUP(D355,'Antipsychotic Meds'!$A$1:$W$352,14,FALSE) = "*","*",IF(VLOOKUP(D355,'Antipsychotic Meds'!$A$1:$W$352,14,FALSE) = "---","---", VLOOKUP(D355,'Antipsychotic Meds'!$A$1:$W$352,14,FALSE)/100))</f>
        <v>0.1162791</v>
      </c>
      <c r="Z355" s="35">
        <f>IF(VLOOKUP(D355,'Antipsychotic Meds'!$A$1:$W$352,16,FALSE) = "*","*",IF(VLOOKUP(D355,'Antipsychotic Meds'!$A$1:$W$352,16,FALSE) = "---","---", VLOOKUP(D355,'Antipsychotic Meds'!$A$1:$W$352,16,FALSE)/100))</f>
        <v>0.1204819</v>
      </c>
      <c r="AA355" s="35">
        <f t="shared" si="182"/>
        <v>0.10919025000000002</v>
      </c>
      <c r="AB355" s="49" t="str">
        <f t="shared" ref="AB355:AB364" si="198">IF(AA355="*","*",IF(AA355="---","---",IF(AA355&lt;AA$1,"Y","N")))</f>
        <v>N</v>
      </c>
      <c r="AC355" s="35">
        <f>IF(VLOOKUP(D355,'Pressure Ulcers'!$A$1:$W$352,10,FALSE) = "*","*",IF(VLOOKUP(D355,'Pressure Ulcers'!$A$1:$W$352,10,FALSE) = "---","---", VLOOKUP(D355,'Pressure Ulcers'!$A$1:$W$352,10,FALSE)/100))</f>
        <v>0.1076923</v>
      </c>
      <c r="AD355" s="35">
        <f>IF(VLOOKUP(D355,'Pressure Ulcers'!$A$1:$W$352,12,FALSE) = "*","*",IF(VLOOKUP(D355,'Pressure Ulcers'!$A$1:$W$352,12,FALSE) = "---","---", VLOOKUP(D355,'Pressure Ulcers'!$A$1:$W$352,12,FALSE)/100))</f>
        <v>0.15151519999999999</v>
      </c>
      <c r="AE355" s="35">
        <f>IF(VLOOKUP(D355,'Pressure Ulcers'!$A$1:$W$352,14,FALSE) = "*","*",IF(VLOOKUP(D355,'Pressure Ulcers'!$A$1:$W$352,14,FALSE) = "---","---", VLOOKUP(D355,'Pressure Ulcers'!$A$1:$W$352,14,FALSE)/100))</f>
        <v>0.1111111</v>
      </c>
      <c r="AF355" s="35">
        <f>IF(VLOOKUP(D355,'Pressure Ulcers'!$A$1:$W$352,16,FALSE) = "*","*",IF(VLOOKUP(D355,'Pressure Ulcers'!$A$1:$W$352,16,FALSE) = "---","---", VLOOKUP(D355,'Pressure Ulcers'!$A$1:$W$352,16,FALSE)/100))</f>
        <v>0.19047619999999998</v>
      </c>
      <c r="AG355" s="35">
        <f t="shared" si="184"/>
        <v>0.14019870000000001</v>
      </c>
      <c r="AH355" s="49" t="str">
        <f t="shared" ref="AH355:AH364" si="199">IF(AG355="*","*",IF(AG355="---","---",IF(AG355&lt;AG$1,"Y","N")))</f>
        <v>N</v>
      </c>
      <c r="AI355" s="35">
        <f>IF(VLOOKUP(D355,Influenza!$A$1:$W$352,10,FALSE) = "*","*",IF(VLOOKUP(D355,Influenza!$A$1:$W$352,10,FALSE) = "---","---", VLOOKUP(D355,Influenza!$A$1:$W$352,10,FALSE)/100))</f>
        <v>0.97029703</v>
      </c>
      <c r="AJ355" s="35">
        <f>IF(VLOOKUP(D355,Influenza!$A$1:$W$352,12,FALSE) = "*","*",IF(VLOOKUP(D355,Influenza!$A$1:$W$352,12,FALSE) = "---","---", VLOOKUP(D355,Influenza!$A$1:$W$352,12,FALSE)/100))</f>
        <v>0.97029703</v>
      </c>
      <c r="AK355" s="35">
        <f>IF(VLOOKUP(D355,Influenza!$A$1:$W$352,14,FALSE) = "*","*",IF(VLOOKUP(D355,Influenza!$A$1:$W$352,14,FALSE) = "---","---", VLOOKUP(D355,Influenza!$A$1:$W$352,14,FALSE)/100))</f>
        <v>1</v>
      </c>
      <c r="AL355" s="35">
        <f>IF(VLOOKUP(D355,Influenza!$A$1:$W$352,16,FALSE) = "*","*",IF(VLOOKUP(D355,Influenza!$A$1:$W$352,16,FALSE) = "---","---", VLOOKUP(D355,Influenza!$A$1:$W$352,16,FALSE)/100))</f>
        <v>1</v>
      </c>
      <c r="AM355" s="35">
        <f t="shared" si="185"/>
        <v>0.985148515</v>
      </c>
      <c r="AN355" s="49" t="str">
        <f t="shared" ref="AN355:AN364" si="200">IF(AM355="*","*",IF(AM355="---","---",IF(AM355&gt;AM$1,"Y","N")))</f>
        <v>Y</v>
      </c>
      <c r="AO355" s="35">
        <f>IF(VLOOKUP(D355,'hospitalizations per 1000'!$A$1:$Q$352,10,FALSE) = "*","*",IF(VLOOKUP(D355,'hospitalizations per 1000'!$A$1:$Q$352,10,FALSE) = "---","---", VLOOKUP(D355,'hospitalizations per 1000'!$A$1:$Q$352,10,FALSE)/100))</f>
        <v>1.817535E-2</v>
      </c>
      <c r="AP355" s="43" t="str">
        <f>IF(AO355="*","*",IF(AO355="---","---",IF(AO355&lt;AO$1,"Y","N")))</f>
        <v>N</v>
      </c>
      <c r="AQ355" s="50" t="s">
        <v>1570</v>
      </c>
      <c r="AR355" s="50">
        <v>0.95</v>
      </c>
      <c r="AS355" s="49" t="str">
        <f>IF(AR355="NS","NS",IF(AR355&gt;AR$1,"Y","N"))</f>
        <v>Y</v>
      </c>
      <c r="AT355" s="97">
        <f t="shared" si="195"/>
        <v>4</v>
      </c>
    </row>
    <row r="356" spans="1:46" s="39" customFormat="1" x14ac:dyDescent="0.3">
      <c r="A356" s="19">
        <f t="shared" si="177"/>
        <v>351</v>
      </c>
      <c r="B356" s="52" t="s">
        <v>615</v>
      </c>
      <c r="C356" s="51"/>
      <c r="D356" s="56">
        <v>315269</v>
      </c>
      <c r="E356" s="59" t="s">
        <v>616</v>
      </c>
      <c r="F356" s="54" t="s">
        <v>1557</v>
      </c>
      <c r="G356" s="54" t="e">
        <f>IF(COUNTIF(#REF!,"SFF Candidate")&gt;=1,"Y",
IF(COUNTIF(#REF!,"SFF")&gt;=1,"Y","N"))</f>
        <v>#REF!</v>
      </c>
      <c r="H356" s="48" t="e">
        <f>IF(OR(#REF!=1,#REF!= 1,#REF!=
1,#REF!= 1,#REF!=
1,#REF!= 1,#REF!=
1,#REF!= 1,#REF!=
1,#REF!= 1,#REF!=
1,#REF!= 1),"Y","N")</f>
        <v>#REF!</v>
      </c>
      <c r="I356" s="48" t="s">
        <v>662</v>
      </c>
      <c r="J356" s="54" t="s">
        <v>1570</v>
      </c>
      <c r="K356" s="35">
        <f>IF(VLOOKUP(D356,'Physically Restrained'!$A$1:$W$352,10,FALSE) = "*","*",IF(VLOOKUP(D356,'Physically Restrained'!$A$1:$W$352,10,FALSE) = "---","---", VLOOKUP(D356,'Physically Restrained'!$A$1:$W$352,10,FALSE)/100))</f>
        <v>0</v>
      </c>
      <c r="L356" s="35">
        <f>IF(VLOOKUP(D356,'Physically Restrained'!$A$1:$W$352,12,FALSE) = "*","*",IF(VLOOKUP(D356,'Physically Restrained'!$A$1:$W$352,12,FALSE) = "---","---", VLOOKUP(D356,'Physically Restrained'!$A$1:$W$352,12,FALSE)/100))</f>
        <v>0</v>
      </c>
      <c r="M356" s="35">
        <f>IF(VLOOKUP(D356,'Physically Restrained'!$A$1:$W$352,14,FALSE) = "*","*",IF(VLOOKUP(D356,'Physically Restrained'!$A$1:$W$352,14,FALSE) = "---","---", VLOOKUP(D356,'Physically Restrained'!$A$1:$W$352,14,FALSE)/100))</f>
        <v>0</v>
      </c>
      <c r="N356" s="35">
        <f>IF(VLOOKUP(D356,'Physically Restrained'!$A$1:$W$352,16,FALSE) = "*","*",IF(VLOOKUP(D356,'Physically Restrained'!$A$1:$W$352,16,FALSE) = "---","---", VLOOKUP(D356,'Physically Restrained'!$A$1:$W$352,16,FALSE)/100))</f>
        <v>0</v>
      </c>
      <c r="O356" s="35">
        <f t="shared" si="178"/>
        <v>0</v>
      </c>
      <c r="P356" s="49" t="str">
        <f t="shared" si="196"/>
        <v>Y</v>
      </c>
      <c r="Q356" s="35">
        <f>IF(VLOOKUP(D356,'Falls with Major Injuries'!$A$1:$W$352,10,FALSE) = "*","*",IF(VLOOKUP(D356,'Falls with Major Injuries'!$A$1:$W$352,10,FALSE) = "---","---", VLOOKUP(D356,'Falls with Major Injuries'!$A$1:$W$352,10,FALSE)/100))</f>
        <v>4.9382700000000002E-2</v>
      </c>
      <c r="R356" s="35">
        <f>IF(VLOOKUP(D356,'Falls with Major Injuries'!$A$1:$W$352,12,FALSE) = "*","*",IF(VLOOKUP(D356,'Falls with Major Injuries'!$A$1:$W$352,12,FALSE) = "---","---", VLOOKUP(D356,'Falls with Major Injuries'!$A$1:$W$352,12,FALSE)/100))</f>
        <v>3.94737E-2</v>
      </c>
      <c r="S356" s="35">
        <f>IF(VLOOKUP(D356,'Falls with Major Injuries'!$A$1:$W$352,14,FALSE) = "*","*",IF(VLOOKUP(D356,'Falls with Major Injuries'!$A$1:$W$352,14,FALSE) = "---","---", VLOOKUP(D356,'Falls with Major Injuries'!$A$1:$W$352,14,FALSE)/100))</f>
        <v>6.6666699999999995E-2</v>
      </c>
      <c r="T356" s="35">
        <f>IF(VLOOKUP(D356,'Falls with Major Injuries'!$A$1:$W$352,16,FALSE) = "*","*",IF(VLOOKUP(D356,'Falls with Major Injuries'!$A$1:$W$352,16,FALSE) = "---","---", VLOOKUP(D356,'Falls with Major Injuries'!$A$1:$W$352,16,FALSE)/100))</f>
        <v>6.1728399999999996E-2</v>
      </c>
      <c r="U356" s="35">
        <f t="shared" si="180"/>
        <v>5.4312874999999997E-2</v>
      </c>
      <c r="V356" s="49" t="str">
        <f t="shared" si="197"/>
        <v>N</v>
      </c>
      <c r="W356" s="35">
        <f>IF(VLOOKUP(D356,'Antipsychotic Meds'!$A$1:$W$352,10,FALSE) = "*","*",IF(VLOOKUP(D356,'Antipsychotic Meds'!$A$1:$W$352,10,FALSE) = "---","---", VLOOKUP(D356,'Antipsychotic Meds'!$A$1:$W$352,10,FALSE)/100))</f>
        <v>0.1518987</v>
      </c>
      <c r="X356" s="35">
        <f>IF(VLOOKUP(D356,'Antipsychotic Meds'!$A$1:$W$352,12,FALSE) = "*","*",IF(VLOOKUP(D356,'Antipsychotic Meds'!$A$1:$W$352,12,FALSE) = "---","---", VLOOKUP(D356,'Antipsychotic Meds'!$A$1:$W$352,12,FALSE)/100))</f>
        <v>9.3333300000000008E-2</v>
      </c>
      <c r="Y356" s="35">
        <f>IF(VLOOKUP(D356,'Antipsychotic Meds'!$A$1:$W$352,14,FALSE) = "*","*",IF(VLOOKUP(D356,'Antipsychotic Meds'!$A$1:$W$352,14,FALSE) = "---","---", VLOOKUP(D356,'Antipsychotic Meds'!$A$1:$W$352,14,FALSE)/100))</f>
        <v>0.1216216</v>
      </c>
      <c r="Z356" s="35">
        <f>IF(VLOOKUP(D356,'Antipsychotic Meds'!$A$1:$W$352,16,FALSE) = "*","*",IF(VLOOKUP(D356,'Antipsychotic Meds'!$A$1:$W$352,16,FALSE) = "---","---", VLOOKUP(D356,'Antipsychotic Meds'!$A$1:$W$352,16,FALSE)/100))</f>
        <v>0.17499999999999999</v>
      </c>
      <c r="AA356" s="35">
        <f t="shared" si="182"/>
        <v>0.13546340000000001</v>
      </c>
      <c r="AB356" s="49" t="str">
        <f t="shared" si="198"/>
        <v>N</v>
      </c>
      <c r="AC356" s="35">
        <f>IF(VLOOKUP(D356,'Pressure Ulcers'!$A$1:$W$352,10,FALSE) = "*","*",IF(VLOOKUP(D356,'Pressure Ulcers'!$A$1:$W$352,10,FALSE) = "---","---", VLOOKUP(D356,'Pressure Ulcers'!$A$1:$W$352,10,FALSE)/100))</f>
        <v>6.7796599999999999E-2</v>
      </c>
      <c r="AD356" s="35">
        <f>IF(VLOOKUP(D356,'Pressure Ulcers'!$A$1:$W$352,12,FALSE) = "*","*",IF(VLOOKUP(D356,'Pressure Ulcers'!$A$1:$W$352,12,FALSE) = "---","---", VLOOKUP(D356,'Pressure Ulcers'!$A$1:$W$352,12,FALSE)/100))</f>
        <v>5.6603800000000003E-2</v>
      </c>
      <c r="AE356" s="35">
        <f>IF(VLOOKUP(D356,'Pressure Ulcers'!$A$1:$W$352,14,FALSE) = "*","*",IF(VLOOKUP(D356,'Pressure Ulcers'!$A$1:$W$352,14,FALSE) = "---","---", VLOOKUP(D356,'Pressure Ulcers'!$A$1:$W$352,14,FALSE)/100))</f>
        <v>3.8461500000000003E-2</v>
      </c>
      <c r="AF356" s="35">
        <f>IF(VLOOKUP(D356,'Pressure Ulcers'!$A$1:$W$352,16,FALSE) = "*","*",IF(VLOOKUP(D356,'Pressure Ulcers'!$A$1:$W$352,16,FALSE) = "---","---", VLOOKUP(D356,'Pressure Ulcers'!$A$1:$W$352,16,FALSE)/100))</f>
        <v>7.5471700000000003E-2</v>
      </c>
      <c r="AG356" s="35">
        <f t="shared" si="184"/>
        <v>5.9583400000000002E-2</v>
      </c>
      <c r="AH356" s="49" t="str">
        <f t="shared" si="199"/>
        <v>Y</v>
      </c>
      <c r="AI356" s="35">
        <f>IF(VLOOKUP(D356,Influenza!$A$1:$W$352,10,FALSE) = "*","*",IF(VLOOKUP(D356,Influenza!$A$1:$W$352,10,FALSE) = "---","---", VLOOKUP(D356,Influenza!$A$1:$W$352,10,FALSE)/100))</f>
        <v>0.98571428999999999</v>
      </c>
      <c r="AJ356" s="35">
        <f>IF(VLOOKUP(D356,Influenza!$A$1:$W$352,12,FALSE) = "*","*",IF(VLOOKUP(D356,Influenza!$A$1:$W$352,12,FALSE) = "---","---", VLOOKUP(D356,Influenza!$A$1:$W$352,12,FALSE)/100))</f>
        <v>0.98571428999999999</v>
      </c>
      <c r="AK356" s="35">
        <f>IF(VLOOKUP(D356,Influenza!$A$1:$W$352,14,FALSE) = "*","*",IF(VLOOKUP(D356,Influenza!$A$1:$W$352,14,FALSE) = "---","---", VLOOKUP(D356,Influenza!$A$1:$W$352,14,FALSE)/100))</f>
        <v>0.95</v>
      </c>
      <c r="AL356" s="35">
        <f>IF(VLOOKUP(D356,Influenza!$A$1:$W$352,16,FALSE) = "*","*",IF(VLOOKUP(D356,Influenza!$A$1:$W$352,16,FALSE) = "---","---", VLOOKUP(D356,Influenza!$A$1:$W$352,16,FALSE)/100))</f>
        <v>0.95</v>
      </c>
      <c r="AM356" s="35">
        <f t="shared" si="185"/>
        <v>0.96785714499999997</v>
      </c>
      <c r="AN356" s="49" t="str">
        <f t="shared" si="200"/>
        <v>N</v>
      </c>
      <c r="AO356" s="35">
        <f>IF(VLOOKUP(D356,'hospitalizations per 1000'!$A$1:$Q$352,10,FALSE) = "*","*",IF(VLOOKUP(D356,'hospitalizations per 1000'!$A$1:$Q$352,10,FALSE) = "---","---", VLOOKUP(D356,'hospitalizations per 1000'!$A$1:$Q$352,10,FALSE)/100))</f>
        <v>2.013452E-2</v>
      </c>
      <c r="AP356" s="43" t="str">
        <f>IF(AO356="*","*",IF(AO356="---","---",IF(AO356&lt;AO$1,"Y","N")))</f>
        <v>N</v>
      </c>
      <c r="AQ356" s="50" t="s">
        <v>1571</v>
      </c>
      <c r="AR356" s="50" t="s">
        <v>1573</v>
      </c>
      <c r="AS356" s="49" t="s">
        <v>662</v>
      </c>
      <c r="AT356" s="97">
        <f t="shared" si="195"/>
        <v>2</v>
      </c>
    </row>
    <row r="357" spans="1:46" s="39" customFormat="1" x14ac:dyDescent="0.3">
      <c r="A357" s="19">
        <f t="shared" si="177"/>
        <v>352</v>
      </c>
      <c r="B357" s="52" t="s">
        <v>617</v>
      </c>
      <c r="C357" s="51"/>
      <c r="D357" s="56">
        <v>315289</v>
      </c>
      <c r="E357" s="59" t="s">
        <v>618</v>
      </c>
      <c r="F357" s="54" t="s">
        <v>662</v>
      </c>
      <c r="G357" s="54" t="e">
        <f>IF(COUNTIF(#REF!,"SFF Candidate")&gt;=1,"Y",
IF(COUNTIF(#REF!,"SFF")&gt;=1,"Y","N"))</f>
        <v>#REF!</v>
      </c>
      <c r="H357" s="48" t="e">
        <f>IF(OR(#REF!=1,#REF!= 1,#REF!=
1,#REF!= 1,#REF!=
1,#REF!= 1,#REF!=
1,#REF!= 1,#REF!=
1,#REF!= 1,#REF!=
1,#REF!= 1),"Y","N")</f>
        <v>#REF!</v>
      </c>
      <c r="I357" s="48" t="s">
        <v>662</v>
      </c>
      <c r="J357" s="54" t="s">
        <v>1571</v>
      </c>
      <c r="K357" s="35">
        <f>IF(VLOOKUP(D357,'Physically Restrained'!$A$1:$W$352,10,FALSE) = "*","*",IF(VLOOKUP(D357,'Physically Restrained'!$A$1:$W$352,10,FALSE) = "---","---", VLOOKUP(D357,'Physically Restrained'!$A$1:$W$352,10,FALSE)/100))</f>
        <v>1.9802E-2</v>
      </c>
      <c r="L357" s="35">
        <f>IF(VLOOKUP(D357,'Physically Restrained'!$A$1:$W$352,12,FALSE) = "*","*",IF(VLOOKUP(D357,'Physically Restrained'!$A$1:$W$352,12,FALSE) = "---","---", VLOOKUP(D357,'Physically Restrained'!$A$1:$W$352,12,FALSE)/100))</f>
        <v>1.85185E-2</v>
      </c>
      <c r="M357" s="35">
        <f>IF(VLOOKUP(D357,'Physically Restrained'!$A$1:$W$352,14,FALSE) = "*","*",IF(VLOOKUP(D357,'Physically Restrained'!$A$1:$W$352,14,FALSE) = "---","---", VLOOKUP(D357,'Physically Restrained'!$A$1:$W$352,14,FALSE)/100))</f>
        <v>1.9047600000000001E-2</v>
      </c>
      <c r="N357" s="35">
        <f>IF(VLOOKUP(D357,'Physically Restrained'!$A$1:$W$352,16,FALSE) = "*","*",IF(VLOOKUP(D357,'Physically Restrained'!$A$1:$W$352,16,FALSE) = "---","---", VLOOKUP(D357,'Physically Restrained'!$A$1:$W$352,16,FALSE)/100))</f>
        <v>1.9047600000000001E-2</v>
      </c>
      <c r="O357" s="35">
        <f t="shared" si="178"/>
        <v>1.9103925000000001E-2</v>
      </c>
      <c r="P357" s="49" t="str">
        <f t="shared" si="196"/>
        <v>N</v>
      </c>
      <c r="Q357" s="35">
        <f>IF(VLOOKUP(D357,'Falls with Major Injuries'!$A$1:$W$352,10,FALSE) = "*","*",IF(VLOOKUP(D357,'Falls with Major Injuries'!$A$1:$W$352,10,FALSE) = "---","---", VLOOKUP(D357,'Falls with Major Injuries'!$A$1:$W$352,10,FALSE)/100))</f>
        <v>0</v>
      </c>
      <c r="R357" s="35">
        <f>IF(VLOOKUP(D357,'Falls with Major Injuries'!$A$1:$W$352,12,FALSE) = "*","*",IF(VLOOKUP(D357,'Falls with Major Injuries'!$A$1:$W$352,12,FALSE) = "---","---", VLOOKUP(D357,'Falls with Major Injuries'!$A$1:$W$352,12,FALSE)/100))</f>
        <v>0</v>
      </c>
      <c r="S357" s="35">
        <f>IF(VLOOKUP(D357,'Falls with Major Injuries'!$A$1:$W$352,14,FALSE) = "*","*",IF(VLOOKUP(D357,'Falls with Major Injuries'!$A$1:$W$352,14,FALSE) = "---","---", VLOOKUP(D357,'Falls with Major Injuries'!$A$1:$W$352,14,FALSE)/100))</f>
        <v>0</v>
      </c>
      <c r="T357" s="35">
        <f>IF(VLOOKUP(D357,'Falls with Major Injuries'!$A$1:$W$352,16,FALSE) = "*","*",IF(VLOOKUP(D357,'Falls with Major Injuries'!$A$1:$W$352,16,FALSE) = "---","---", VLOOKUP(D357,'Falls with Major Injuries'!$A$1:$W$352,16,FALSE)/100))</f>
        <v>0</v>
      </c>
      <c r="U357" s="35">
        <f t="shared" si="180"/>
        <v>0</v>
      </c>
      <c r="V357" s="49" t="str">
        <f t="shared" si="197"/>
        <v>Y</v>
      </c>
      <c r="W357" s="35">
        <f>IF(VLOOKUP(D357,'Antipsychotic Meds'!$A$1:$W$352,10,FALSE) = "*","*",IF(VLOOKUP(D357,'Antipsychotic Meds'!$A$1:$W$352,10,FALSE) = "---","---", VLOOKUP(D357,'Antipsychotic Meds'!$A$1:$W$352,10,FALSE)/100))</f>
        <v>4.9505E-2</v>
      </c>
      <c r="X357" s="35">
        <f>IF(VLOOKUP(D357,'Antipsychotic Meds'!$A$1:$W$352,12,FALSE) = "*","*",IF(VLOOKUP(D357,'Antipsychotic Meds'!$A$1:$W$352,12,FALSE) = "---","---", VLOOKUP(D357,'Antipsychotic Meds'!$A$1:$W$352,12,FALSE)/100))</f>
        <v>3.7037E-2</v>
      </c>
      <c r="Y357" s="35">
        <f>IF(VLOOKUP(D357,'Antipsychotic Meds'!$A$1:$W$352,14,FALSE) = "*","*",IF(VLOOKUP(D357,'Antipsychotic Meds'!$A$1:$W$352,14,FALSE) = "---","---", VLOOKUP(D357,'Antipsychotic Meds'!$A$1:$W$352,14,FALSE)/100))</f>
        <v>4.7618999999999995E-2</v>
      </c>
      <c r="Z357" s="35">
        <f>IF(VLOOKUP(D357,'Antipsychotic Meds'!$A$1:$W$352,16,FALSE) = "*","*",IF(VLOOKUP(D357,'Antipsychotic Meds'!$A$1:$W$352,16,FALSE) = "---","---", VLOOKUP(D357,'Antipsychotic Meds'!$A$1:$W$352,16,FALSE)/100))</f>
        <v>4.7618999999999995E-2</v>
      </c>
      <c r="AA357" s="35">
        <f t="shared" si="182"/>
        <v>4.5444999999999999E-2</v>
      </c>
      <c r="AB357" s="49" t="str">
        <f t="shared" si="198"/>
        <v>Y</v>
      </c>
      <c r="AC357" s="35">
        <f>IF(VLOOKUP(D357,'Pressure Ulcers'!$A$1:$W$352,10,FALSE) = "*","*",IF(VLOOKUP(D357,'Pressure Ulcers'!$A$1:$W$352,10,FALSE) = "---","---", VLOOKUP(D357,'Pressure Ulcers'!$A$1:$W$352,10,FALSE)/100))</f>
        <v>1.0309299999999999E-2</v>
      </c>
      <c r="AD357" s="35">
        <f>IF(VLOOKUP(D357,'Pressure Ulcers'!$A$1:$W$352,12,FALSE) = "*","*",IF(VLOOKUP(D357,'Pressure Ulcers'!$A$1:$W$352,12,FALSE) = "---","---", VLOOKUP(D357,'Pressure Ulcers'!$A$1:$W$352,12,FALSE)/100))</f>
        <v>2.8301900000000001E-2</v>
      </c>
      <c r="AE357" s="35">
        <f>IF(VLOOKUP(D357,'Pressure Ulcers'!$A$1:$W$352,14,FALSE) = "*","*",IF(VLOOKUP(D357,'Pressure Ulcers'!$A$1:$W$352,14,FALSE) = "---","---", VLOOKUP(D357,'Pressure Ulcers'!$A$1:$W$352,14,FALSE)/100))</f>
        <v>3.9604E-2</v>
      </c>
      <c r="AF357" s="35">
        <f>IF(VLOOKUP(D357,'Pressure Ulcers'!$A$1:$W$352,16,FALSE) = "*","*",IF(VLOOKUP(D357,'Pressure Ulcers'!$A$1:$W$352,16,FALSE) = "---","---", VLOOKUP(D357,'Pressure Ulcers'!$A$1:$W$352,16,FALSE)/100))</f>
        <v>1.9607799999999998E-2</v>
      </c>
      <c r="AG357" s="35">
        <f t="shared" si="184"/>
        <v>2.4455749999999998E-2</v>
      </c>
      <c r="AH357" s="49" t="str">
        <f t="shared" si="199"/>
        <v>Y</v>
      </c>
      <c r="AI357" s="35">
        <f>IF(VLOOKUP(D357,Influenza!$A$1:$W$352,10,FALSE) = "*","*",IF(VLOOKUP(D357,Influenza!$A$1:$W$352,10,FALSE) = "---","---", VLOOKUP(D357,Influenza!$A$1:$W$352,10,FALSE)/100))</f>
        <v>1</v>
      </c>
      <c r="AJ357" s="35">
        <f>IF(VLOOKUP(D357,Influenza!$A$1:$W$352,12,FALSE) = "*","*",IF(VLOOKUP(D357,Influenza!$A$1:$W$352,12,FALSE) = "---","---", VLOOKUP(D357,Influenza!$A$1:$W$352,12,FALSE)/100))</f>
        <v>1</v>
      </c>
      <c r="AK357" s="35">
        <f>IF(VLOOKUP(D357,Influenza!$A$1:$W$352,14,FALSE) = "*","*",IF(VLOOKUP(D357,Influenza!$A$1:$W$352,14,FALSE) = "---","---", VLOOKUP(D357,Influenza!$A$1:$W$352,14,FALSE)/100))</f>
        <v>1</v>
      </c>
      <c r="AL357" s="35">
        <f>IF(VLOOKUP(D357,Influenza!$A$1:$W$352,16,FALSE) = "*","*",IF(VLOOKUP(D357,Influenza!$A$1:$W$352,16,FALSE) = "---","---", VLOOKUP(D357,Influenza!$A$1:$W$352,16,FALSE)/100))</f>
        <v>1</v>
      </c>
      <c r="AM357" s="35">
        <f t="shared" si="185"/>
        <v>1</v>
      </c>
      <c r="AN357" s="49" t="str">
        <f t="shared" si="200"/>
        <v>Y</v>
      </c>
      <c r="AO357" s="35" t="str">
        <f>IF(VLOOKUP(D357,'hospitalizations per 1000'!$A$1:$Q$352,10,FALSE) = "*","*",IF(VLOOKUP(D357,'hospitalizations per 1000'!$A$1:$Q$352,10,FALSE) = "---","---", VLOOKUP(D357,'hospitalizations per 1000'!$A$1:$Q$352,10,FALSE)/100))</f>
        <v>*</v>
      </c>
      <c r="AP357" s="43" t="s">
        <v>662</v>
      </c>
      <c r="AQ357" s="50" t="s">
        <v>1571</v>
      </c>
      <c r="AR357" s="50" t="s">
        <v>1573</v>
      </c>
      <c r="AS357" s="49" t="s">
        <v>662</v>
      </c>
      <c r="AT357" s="97" t="s">
        <v>1680</v>
      </c>
    </row>
    <row r="358" spans="1:46" x14ac:dyDescent="0.3">
      <c r="A358" s="19">
        <f t="shared" si="177"/>
        <v>353</v>
      </c>
      <c r="B358" s="52" t="s">
        <v>619</v>
      </c>
      <c r="C358" s="51"/>
      <c r="D358" s="56">
        <v>315414</v>
      </c>
      <c r="E358" s="59" t="s">
        <v>137</v>
      </c>
      <c r="F358" s="54" t="s">
        <v>1557</v>
      </c>
      <c r="G358" s="54" t="e">
        <f>IF(COUNTIF(#REF!,"SFF Candidate")&gt;=1,"Y",
IF(COUNTIF(#REF!,"SFF")&gt;=1,"Y","N"))</f>
        <v>#REF!</v>
      </c>
      <c r="H358" s="48" t="e">
        <f>IF(OR(#REF!=1,#REF!= 1,#REF!=
1,#REF!= 1,#REF!=
1,#REF!= 1,#REF!=
1,#REF!= 1,#REF!=
1,#REF!= 1,#REF!=
1,#REF!= 1),"Y","N")</f>
        <v>#REF!</v>
      </c>
      <c r="I358" s="48" t="s">
        <v>662</v>
      </c>
      <c r="J358" s="54" t="s">
        <v>1571</v>
      </c>
      <c r="K358" s="35">
        <f>IF(VLOOKUP(D358,'Physically Restrained'!$A$1:$W$352,10,FALSE) = "*","*",IF(VLOOKUP(D358,'Physically Restrained'!$A$1:$W$352,10,FALSE) = "---","---", VLOOKUP(D358,'Physically Restrained'!$A$1:$W$352,10,FALSE)/100))</f>
        <v>0</v>
      </c>
      <c r="L358" s="35">
        <f>IF(VLOOKUP(D358,'Physically Restrained'!$A$1:$W$352,12,FALSE) = "*","*",IF(VLOOKUP(D358,'Physically Restrained'!$A$1:$W$352,12,FALSE) = "---","---", VLOOKUP(D358,'Physically Restrained'!$A$1:$W$352,12,FALSE)/100))</f>
        <v>0</v>
      </c>
      <c r="M358" s="35">
        <f>IF(VLOOKUP(D358,'Physically Restrained'!$A$1:$W$352,14,FALSE) = "*","*",IF(VLOOKUP(D358,'Physically Restrained'!$A$1:$W$352,14,FALSE) = "---","---", VLOOKUP(D358,'Physically Restrained'!$A$1:$W$352,14,FALSE)/100))</f>
        <v>0</v>
      </c>
      <c r="N358" s="35">
        <f>IF(VLOOKUP(D358,'Physically Restrained'!$A$1:$W$352,16,FALSE) = "*","*",IF(VLOOKUP(D358,'Physically Restrained'!$A$1:$W$352,16,FALSE) = "---","---", VLOOKUP(D358,'Physically Restrained'!$A$1:$W$352,16,FALSE)/100))</f>
        <v>0</v>
      </c>
      <c r="O358" s="35">
        <f t="shared" si="178"/>
        <v>0</v>
      </c>
      <c r="P358" s="49" t="str">
        <f t="shared" si="196"/>
        <v>Y</v>
      </c>
      <c r="Q358" s="35">
        <f>IF(VLOOKUP(D358,'Falls with Major Injuries'!$A$1:$W$352,10,FALSE) = "*","*",IF(VLOOKUP(D358,'Falls with Major Injuries'!$A$1:$W$352,10,FALSE) = "---","---", VLOOKUP(D358,'Falls with Major Injuries'!$A$1:$W$352,10,FALSE)/100))</f>
        <v>2.0408200000000001E-2</v>
      </c>
      <c r="R358" s="35">
        <f>IF(VLOOKUP(D358,'Falls with Major Injuries'!$A$1:$W$352,12,FALSE) = "*","*",IF(VLOOKUP(D358,'Falls with Major Injuries'!$A$1:$W$352,12,FALSE) = "---","---", VLOOKUP(D358,'Falls with Major Injuries'!$A$1:$W$352,12,FALSE)/100))</f>
        <v>1.9230799999999999E-2</v>
      </c>
      <c r="S358" s="35">
        <f>IF(VLOOKUP(D358,'Falls with Major Injuries'!$A$1:$W$352,14,FALSE) = "*","*",IF(VLOOKUP(D358,'Falls with Major Injuries'!$A$1:$W$352,14,FALSE) = "---","---", VLOOKUP(D358,'Falls with Major Injuries'!$A$1:$W$352,14,FALSE)/100))</f>
        <v>1.6129000000000001E-2</v>
      </c>
      <c r="T358" s="35">
        <f>IF(VLOOKUP(D358,'Falls with Major Injuries'!$A$1:$W$352,16,FALSE) = "*","*",IF(VLOOKUP(D358,'Falls with Major Injuries'!$A$1:$W$352,16,FALSE) = "---","---", VLOOKUP(D358,'Falls with Major Injuries'!$A$1:$W$352,16,FALSE)/100))</f>
        <v>1.5625E-2</v>
      </c>
      <c r="U358" s="35">
        <f t="shared" si="180"/>
        <v>1.784825E-2</v>
      </c>
      <c r="V358" s="49" t="str">
        <f t="shared" si="197"/>
        <v>Y</v>
      </c>
      <c r="W358" s="35">
        <f>IF(VLOOKUP(D358,'Antipsychotic Meds'!$A$1:$W$352,10,FALSE) = "*","*",IF(VLOOKUP(D358,'Antipsychotic Meds'!$A$1:$W$352,10,FALSE) = "---","---", VLOOKUP(D358,'Antipsychotic Meds'!$A$1:$W$352,10,FALSE)/100))</f>
        <v>0.3</v>
      </c>
      <c r="X358" s="35">
        <f>IF(VLOOKUP(D358,'Antipsychotic Meds'!$A$1:$W$352,12,FALSE) = "*","*",IF(VLOOKUP(D358,'Antipsychotic Meds'!$A$1:$W$352,12,FALSE) = "---","---", VLOOKUP(D358,'Antipsychotic Meds'!$A$1:$W$352,12,FALSE)/100))</f>
        <v>0.3043478</v>
      </c>
      <c r="Y358" s="35">
        <f>IF(VLOOKUP(D358,'Antipsychotic Meds'!$A$1:$W$352,14,FALSE) = "*","*",IF(VLOOKUP(D358,'Antipsychotic Meds'!$A$1:$W$352,14,FALSE) = "---","---", VLOOKUP(D358,'Antipsychotic Meds'!$A$1:$W$352,14,FALSE)/100))</f>
        <v>0.34615380000000001</v>
      </c>
      <c r="Z358" s="35">
        <f>IF(VLOOKUP(D358,'Antipsychotic Meds'!$A$1:$W$352,16,FALSE) = "*","*",IF(VLOOKUP(D358,'Antipsychotic Meds'!$A$1:$W$352,16,FALSE) = "---","---", VLOOKUP(D358,'Antipsychotic Meds'!$A$1:$W$352,16,FALSE)/100))</f>
        <v>0.2758621</v>
      </c>
      <c r="AA358" s="35">
        <f t="shared" si="182"/>
        <v>0.30659092499999996</v>
      </c>
      <c r="AB358" s="49" t="str">
        <f t="shared" si="198"/>
        <v>N</v>
      </c>
      <c r="AC358" s="35" t="str">
        <f>IF(VLOOKUP(D358,'Pressure Ulcers'!$A$1:$W$352,10,FALSE) = "*","*",IF(VLOOKUP(D358,'Pressure Ulcers'!$A$1:$W$352,10,FALSE) = "---","---", VLOOKUP(D358,'Pressure Ulcers'!$A$1:$W$352,10,FALSE)/100))</f>
        <v>*</v>
      </c>
      <c r="AD358" s="35" t="str">
        <f>IF(VLOOKUP(D358,'Pressure Ulcers'!$A$1:$W$352,12,FALSE) = "*","*",IF(VLOOKUP(D358,'Pressure Ulcers'!$A$1:$W$352,12,FALSE) = "---","---", VLOOKUP(D358,'Pressure Ulcers'!$A$1:$W$352,12,FALSE)/100))</f>
        <v>*</v>
      </c>
      <c r="AE358" s="35">
        <f>IF(VLOOKUP(D358,'Pressure Ulcers'!$A$1:$W$352,14,FALSE) = "*","*",IF(VLOOKUP(D358,'Pressure Ulcers'!$A$1:$W$352,14,FALSE) = "---","---", VLOOKUP(D358,'Pressure Ulcers'!$A$1:$W$352,14,FALSE)/100))</f>
        <v>0.14285709999999999</v>
      </c>
      <c r="AF358" s="35">
        <f>IF(VLOOKUP(D358,'Pressure Ulcers'!$A$1:$W$352,16,FALSE) = "*","*",IF(VLOOKUP(D358,'Pressure Ulcers'!$A$1:$W$352,16,FALSE) = "---","---", VLOOKUP(D358,'Pressure Ulcers'!$A$1:$W$352,16,FALSE)/100))</f>
        <v>0.05</v>
      </c>
      <c r="AG358" s="35">
        <f t="shared" si="184"/>
        <v>9.6428550000000002E-2</v>
      </c>
      <c r="AH358" s="49" t="str">
        <f t="shared" si="199"/>
        <v>N</v>
      </c>
      <c r="AI358" s="35">
        <f>IF(VLOOKUP(D358,Influenza!$A$1:$W$352,10,FALSE) = "*","*",IF(VLOOKUP(D358,Influenza!$A$1:$W$352,10,FALSE) = "---","---", VLOOKUP(D358,Influenza!$A$1:$W$352,10,FALSE)/100))</f>
        <v>0.98039215999999996</v>
      </c>
      <c r="AJ358" s="35">
        <f>IF(VLOOKUP(D358,Influenza!$A$1:$W$352,12,FALSE) = "*","*",IF(VLOOKUP(D358,Influenza!$A$1:$W$352,12,FALSE) = "---","---", VLOOKUP(D358,Influenza!$A$1:$W$352,12,FALSE)/100))</f>
        <v>0.98039215999999996</v>
      </c>
      <c r="AK358" s="35">
        <f>IF(VLOOKUP(D358,Influenza!$A$1:$W$352,14,FALSE) = "*","*",IF(VLOOKUP(D358,Influenza!$A$1:$W$352,14,FALSE) = "---","---", VLOOKUP(D358,Influenza!$A$1:$W$352,14,FALSE)/100))</f>
        <v>0.95384614999999995</v>
      </c>
      <c r="AL358" s="35">
        <f>IF(VLOOKUP(D358,Influenza!$A$1:$W$352,16,FALSE) = "*","*",IF(VLOOKUP(D358,Influenza!$A$1:$W$352,16,FALSE) = "---","---", VLOOKUP(D358,Influenza!$A$1:$W$352,16,FALSE)/100))</f>
        <v>0.95384614999999995</v>
      </c>
      <c r="AM358" s="35">
        <f t="shared" si="185"/>
        <v>0.9671191549999999</v>
      </c>
      <c r="AN358" s="49" t="str">
        <f t="shared" si="200"/>
        <v>N</v>
      </c>
      <c r="AO358" s="35">
        <f>IF(VLOOKUP(D358,'hospitalizations per 1000'!$A$1:$Q$352,10,FALSE) = "*","*",IF(VLOOKUP(D358,'hospitalizations per 1000'!$A$1:$Q$352,10,FALSE) = "---","---", VLOOKUP(D358,'hospitalizations per 1000'!$A$1:$Q$352,10,FALSE)/100))</f>
        <v>1.7218190000000001E-2</v>
      </c>
      <c r="AP358" s="43" t="str">
        <f t="shared" ref="AP358:AP364" si="201">IF(AO358="*","*",IF(AO358="---","---",IF(AO358&lt;AO$1,"Y","N")))</f>
        <v>N</v>
      </c>
      <c r="AQ358" s="50" t="s">
        <v>1570</v>
      </c>
      <c r="AR358" s="50" t="s">
        <v>1572</v>
      </c>
      <c r="AS358" s="49" t="s">
        <v>662</v>
      </c>
      <c r="AT358" s="97" t="s">
        <v>1680</v>
      </c>
    </row>
    <row r="359" spans="1:46" x14ac:dyDescent="0.3">
      <c r="A359" s="19">
        <f t="shared" si="177"/>
        <v>354</v>
      </c>
      <c r="B359" s="79" t="s">
        <v>620</v>
      </c>
      <c r="C359" s="51"/>
      <c r="D359" s="56">
        <v>315304</v>
      </c>
      <c r="E359" s="59" t="s">
        <v>223</v>
      </c>
      <c r="F359" s="54" t="s">
        <v>1557</v>
      </c>
      <c r="G359" s="54" t="e">
        <f>IF(COUNTIF(#REF!,"SFF Candidate")&gt;=1,"Y",
IF(COUNTIF(#REF!,"SFF")&gt;=1,"Y","N"))</f>
        <v>#REF!</v>
      </c>
      <c r="H359" s="48" t="e">
        <f>IF(OR(#REF!=1,#REF!= 1,#REF!=
1,#REF!= 1,#REF!=
1,#REF!= 1,#REF!=
1,#REF!= 1,#REF!=
1,#REF!= 1,#REF!=
1,#REF!= 1),"Y","N")</f>
        <v>#REF!</v>
      </c>
      <c r="I359" s="73" t="s">
        <v>662</v>
      </c>
      <c r="J359" s="54" t="s">
        <v>1571</v>
      </c>
      <c r="K359" s="35">
        <f>IF(VLOOKUP(D359,'Physically Restrained'!$A$1:$W$352,10,FALSE) = "*","*",IF(VLOOKUP(D359,'Physically Restrained'!$A$1:$W$352,10,FALSE) = "---","---", VLOOKUP(D359,'Physically Restrained'!$A$1:$W$352,10,FALSE)/100))</f>
        <v>0</v>
      </c>
      <c r="L359" s="35">
        <f>IF(VLOOKUP(D359,'Physically Restrained'!$A$1:$W$352,12,FALSE) = "*","*",IF(VLOOKUP(D359,'Physically Restrained'!$A$1:$W$352,12,FALSE) = "---","---", VLOOKUP(D359,'Physically Restrained'!$A$1:$W$352,12,FALSE)/100))</f>
        <v>0</v>
      </c>
      <c r="M359" s="35">
        <f>IF(VLOOKUP(D359,'Physically Restrained'!$A$1:$W$352,14,FALSE) = "*","*",IF(VLOOKUP(D359,'Physically Restrained'!$A$1:$W$352,14,FALSE) = "---","---", VLOOKUP(D359,'Physically Restrained'!$A$1:$W$352,14,FALSE)/100))</f>
        <v>0</v>
      </c>
      <c r="N359" s="35">
        <f>IF(VLOOKUP(D359,'Physically Restrained'!$A$1:$W$352,16,FALSE) = "*","*",IF(VLOOKUP(D359,'Physically Restrained'!$A$1:$W$352,16,FALSE) = "---","---", VLOOKUP(D359,'Physically Restrained'!$A$1:$W$352,16,FALSE)/100))</f>
        <v>0</v>
      </c>
      <c r="O359" s="35">
        <f t="shared" si="178"/>
        <v>0</v>
      </c>
      <c r="P359" s="49" t="str">
        <f t="shared" si="196"/>
        <v>Y</v>
      </c>
      <c r="Q359" s="35">
        <f>IF(VLOOKUP(D359,'Falls with Major Injuries'!$A$1:$W$352,10,FALSE) = "*","*",IF(VLOOKUP(D359,'Falls with Major Injuries'!$A$1:$W$352,10,FALSE) = "---","---", VLOOKUP(D359,'Falls with Major Injuries'!$A$1:$W$352,10,FALSE)/100))</f>
        <v>4.2253499999999999E-2</v>
      </c>
      <c r="R359" s="35">
        <f>IF(VLOOKUP(D359,'Falls with Major Injuries'!$A$1:$W$352,12,FALSE) = "*","*",IF(VLOOKUP(D359,'Falls with Major Injuries'!$A$1:$W$352,12,FALSE) = "---","---", VLOOKUP(D359,'Falls with Major Injuries'!$A$1:$W$352,12,FALSE)/100))</f>
        <v>0.04</v>
      </c>
      <c r="S359" s="35">
        <f>IF(VLOOKUP(D359,'Falls with Major Injuries'!$A$1:$W$352,14,FALSE) = "*","*",IF(VLOOKUP(D359,'Falls with Major Injuries'!$A$1:$W$352,14,FALSE) = "---","---", VLOOKUP(D359,'Falls with Major Injuries'!$A$1:$W$352,14,FALSE)/100))</f>
        <v>4.2857100000000002E-2</v>
      </c>
      <c r="T359" s="35">
        <f>IF(VLOOKUP(D359,'Falls with Major Injuries'!$A$1:$W$352,16,FALSE) = "*","*",IF(VLOOKUP(D359,'Falls with Major Injuries'!$A$1:$W$352,16,FALSE) = "---","---", VLOOKUP(D359,'Falls with Major Injuries'!$A$1:$W$352,16,FALSE)/100))</f>
        <v>5.6337999999999999E-2</v>
      </c>
      <c r="U359" s="35">
        <f t="shared" si="180"/>
        <v>4.5362150000000004E-2</v>
      </c>
      <c r="V359" s="49" t="str">
        <f t="shared" si="197"/>
        <v>N</v>
      </c>
      <c r="W359" s="35">
        <f>IF(VLOOKUP(D359,'Antipsychotic Meds'!$A$1:$W$352,10,FALSE) = "*","*",IF(VLOOKUP(D359,'Antipsychotic Meds'!$A$1:$W$352,10,FALSE) = "---","---", VLOOKUP(D359,'Antipsychotic Meds'!$A$1:$W$352,10,FALSE)/100))</f>
        <v>0.18461539999999999</v>
      </c>
      <c r="X359" s="35">
        <f>IF(VLOOKUP(D359,'Antipsychotic Meds'!$A$1:$W$352,12,FALSE) = "*","*",IF(VLOOKUP(D359,'Antipsychotic Meds'!$A$1:$W$352,12,FALSE) = "---","---", VLOOKUP(D359,'Antipsychotic Meds'!$A$1:$W$352,12,FALSE)/100))</f>
        <v>0.1911765</v>
      </c>
      <c r="Y359" s="35">
        <f>IF(VLOOKUP(D359,'Antipsychotic Meds'!$A$1:$W$352,14,FALSE) = "*","*",IF(VLOOKUP(D359,'Antipsychotic Meds'!$A$1:$W$352,14,FALSE) = "---","---", VLOOKUP(D359,'Antipsychotic Meds'!$A$1:$W$352,14,FALSE)/100))</f>
        <v>0.140625</v>
      </c>
      <c r="Z359" s="35">
        <f>IF(VLOOKUP(D359,'Antipsychotic Meds'!$A$1:$W$352,16,FALSE) = "*","*",IF(VLOOKUP(D359,'Antipsychotic Meds'!$A$1:$W$352,16,FALSE) = "---","---", VLOOKUP(D359,'Antipsychotic Meds'!$A$1:$W$352,16,FALSE)/100))</f>
        <v>0.11940300000000001</v>
      </c>
      <c r="AA359" s="35">
        <f t="shared" si="182"/>
        <v>0.158954975</v>
      </c>
      <c r="AB359" s="49" t="str">
        <f t="shared" si="198"/>
        <v>N</v>
      </c>
      <c r="AC359" s="35">
        <f>IF(VLOOKUP(D359,'Pressure Ulcers'!$A$1:$W$352,10,FALSE) = "*","*",IF(VLOOKUP(D359,'Pressure Ulcers'!$A$1:$W$352,10,FALSE) = "---","---", VLOOKUP(D359,'Pressure Ulcers'!$A$1:$W$352,10,FALSE)/100))</f>
        <v>6.5217400000000009E-2</v>
      </c>
      <c r="AD359" s="35">
        <f>IF(VLOOKUP(D359,'Pressure Ulcers'!$A$1:$W$352,12,FALSE) = "*","*",IF(VLOOKUP(D359,'Pressure Ulcers'!$A$1:$W$352,12,FALSE) = "---","---", VLOOKUP(D359,'Pressure Ulcers'!$A$1:$W$352,12,FALSE)/100))</f>
        <v>8.6956500000000006E-2</v>
      </c>
      <c r="AE359" s="35">
        <f>IF(VLOOKUP(D359,'Pressure Ulcers'!$A$1:$W$352,14,FALSE) = "*","*",IF(VLOOKUP(D359,'Pressure Ulcers'!$A$1:$W$352,14,FALSE) = "---","---", VLOOKUP(D359,'Pressure Ulcers'!$A$1:$W$352,14,FALSE)/100))</f>
        <v>4.1666700000000001E-2</v>
      </c>
      <c r="AF359" s="35">
        <f>IF(VLOOKUP(D359,'Pressure Ulcers'!$A$1:$W$352,16,FALSE) = "*","*",IF(VLOOKUP(D359,'Pressure Ulcers'!$A$1:$W$352,16,FALSE) = "---","---", VLOOKUP(D359,'Pressure Ulcers'!$A$1:$W$352,16,FALSE)/100))</f>
        <v>4.7618999999999995E-2</v>
      </c>
      <c r="AG359" s="35">
        <f t="shared" si="184"/>
        <v>6.0364900000000006E-2</v>
      </c>
      <c r="AH359" s="49" t="str">
        <f t="shared" si="199"/>
        <v>Y</v>
      </c>
      <c r="AI359" s="35">
        <f>IF(VLOOKUP(D359,Influenza!$A$1:$W$352,10,FALSE) = "*","*",IF(VLOOKUP(D359,Influenza!$A$1:$W$352,10,FALSE) = "---","---", VLOOKUP(D359,Influenza!$A$1:$W$352,10,FALSE)/100))</f>
        <v>1</v>
      </c>
      <c r="AJ359" s="35">
        <f>IF(VLOOKUP(D359,Influenza!$A$1:$W$352,12,FALSE) = "*","*",IF(VLOOKUP(D359,Influenza!$A$1:$W$352,12,FALSE) = "---","---", VLOOKUP(D359,Influenza!$A$1:$W$352,12,FALSE)/100))</f>
        <v>1</v>
      </c>
      <c r="AK359" s="35">
        <f>IF(VLOOKUP(D359,Influenza!$A$1:$W$352,14,FALSE) = "*","*",IF(VLOOKUP(D359,Influenza!$A$1:$W$352,14,FALSE) = "---","---", VLOOKUP(D359,Influenza!$A$1:$W$352,14,FALSE)/100))</f>
        <v>1</v>
      </c>
      <c r="AL359" s="35">
        <f>IF(VLOOKUP(D359,Influenza!$A$1:$W$352,16,FALSE) = "*","*",IF(VLOOKUP(D359,Influenza!$A$1:$W$352,16,FALSE) = "---","---", VLOOKUP(D359,Influenza!$A$1:$W$352,16,FALSE)/100))</f>
        <v>1</v>
      </c>
      <c r="AM359" s="35">
        <f t="shared" si="185"/>
        <v>1</v>
      </c>
      <c r="AN359" s="49" t="str">
        <f t="shared" si="200"/>
        <v>Y</v>
      </c>
      <c r="AO359" s="35">
        <f>IF(VLOOKUP(D359,'hospitalizations per 1000'!$A$1:$Q$352,10,FALSE) = "*","*",IF(VLOOKUP(D359,'hospitalizations per 1000'!$A$1:$Q$352,10,FALSE) = "---","---", VLOOKUP(D359,'hospitalizations per 1000'!$A$1:$Q$352,10,FALSE)/100))</f>
        <v>3.0281780000000001E-2</v>
      </c>
      <c r="AP359" s="43" t="str">
        <f t="shared" si="201"/>
        <v>N</v>
      </c>
      <c r="AQ359" s="50" t="s">
        <v>1570</v>
      </c>
      <c r="AR359" s="50">
        <v>0.8</v>
      </c>
      <c r="AS359" s="49" t="str">
        <f>IF(AR359="NS","NS",IF(AR359&gt;AR$1,"Y","N"))</f>
        <v>Y</v>
      </c>
      <c r="AT359" s="97" t="s">
        <v>1680</v>
      </c>
    </row>
    <row r="360" spans="1:46" s="39" customFormat="1" x14ac:dyDescent="0.3">
      <c r="A360" s="19">
        <f t="shared" si="177"/>
        <v>355</v>
      </c>
      <c r="B360" s="52" t="s">
        <v>621</v>
      </c>
      <c r="C360" s="51"/>
      <c r="D360" s="56">
        <v>315324</v>
      </c>
      <c r="E360" s="59" t="s">
        <v>138</v>
      </c>
      <c r="F360" s="54" t="s">
        <v>1557</v>
      </c>
      <c r="G360" s="54" t="e">
        <f>IF(COUNTIF(#REF!,"SFF Candidate")&gt;=1,"Y",
IF(COUNTIF(#REF!,"SFF")&gt;=1,"Y","N"))</f>
        <v>#REF!</v>
      </c>
      <c r="H360" s="48" t="e">
        <f>IF(OR(#REF!=1,#REF!= 1,#REF!=
1,#REF!= 1,#REF!=
1,#REF!= 1,#REF!=
1,#REF!= 1,#REF!=
1,#REF!= 1,#REF!=
1,#REF!= 1),"Y","N")</f>
        <v>#REF!</v>
      </c>
      <c r="I360" s="48" t="s">
        <v>662</v>
      </c>
      <c r="J360" s="54" t="s">
        <v>1570</v>
      </c>
      <c r="K360" s="35">
        <f>IF(VLOOKUP(D360,'Physically Restrained'!$A$1:$W$352,10,FALSE) = "*","*",IF(VLOOKUP(D360,'Physically Restrained'!$A$1:$W$352,10,FALSE) = "---","---", VLOOKUP(D360,'Physically Restrained'!$A$1:$W$352,10,FALSE)/100))</f>
        <v>0</v>
      </c>
      <c r="L360" s="35">
        <f>IF(VLOOKUP(D360,'Physically Restrained'!$A$1:$W$352,12,FALSE) = "*","*",IF(VLOOKUP(D360,'Physically Restrained'!$A$1:$W$352,12,FALSE) = "---","---", VLOOKUP(D360,'Physically Restrained'!$A$1:$W$352,12,FALSE)/100))</f>
        <v>0</v>
      </c>
      <c r="M360" s="35">
        <f>IF(VLOOKUP(D360,'Physically Restrained'!$A$1:$W$352,14,FALSE) = "*","*",IF(VLOOKUP(D360,'Physically Restrained'!$A$1:$W$352,14,FALSE) = "---","---", VLOOKUP(D360,'Physically Restrained'!$A$1:$W$352,14,FALSE)/100))</f>
        <v>0</v>
      </c>
      <c r="N360" s="35">
        <f>IF(VLOOKUP(D360,'Physically Restrained'!$A$1:$W$352,16,FALSE) = "*","*",IF(VLOOKUP(D360,'Physically Restrained'!$A$1:$W$352,16,FALSE) = "---","---", VLOOKUP(D360,'Physically Restrained'!$A$1:$W$352,16,FALSE)/100))</f>
        <v>0</v>
      </c>
      <c r="O360" s="35">
        <f t="shared" si="178"/>
        <v>0</v>
      </c>
      <c r="P360" s="49" t="str">
        <f t="shared" si="196"/>
        <v>Y</v>
      </c>
      <c r="Q360" s="35">
        <f>IF(VLOOKUP(D360,'Falls with Major Injuries'!$A$1:$W$352,10,FALSE) = "*","*",IF(VLOOKUP(D360,'Falls with Major Injuries'!$A$1:$W$352,10,FALSE) = "---","---", VLOOKUP(D360,'Falls with Major Injuries'!$A$1:$W$352,10,FALSE)/100))</f>
        <v>2.63158E-2</v>
      </c>
      <c r="R360" s="35">
        <f>IF(VLOOKUP(D360,'Falls with Major Injuries'!$A$1:$W$352,12,FALSE) = "*","*",IF(VLOOKUP(D360,'Falls with Major Injuries'!$A$1:$W$352,12,FALSE) = "---","---", VLOOKUP(D360,'Falls with Major Injuries'!$A$1:$W$352,12,FALSE)/100))</f>
        <v>1.7857100000000001E-2</v>
      </c>
      <c r="S360" s="35">
        <f>IF(VLOOKUP(D360,'Falls with Major Injuries'!$A$1:$W$352,14,FALSE) = "*","*",IF(VLOOKUP(D360,'Falls with Major Injuries'!$A$1:$W$352,14,FALSE) = "---","---", VLOOKUP(D360,'Falls with Major Injuries'!$A$1:$W$352,14,FALSE)/100))</f>
        <v>1.6949200000000001E-2</v>
      </c>
      <c r="T360" s="35">
        <f>IF(VLOOKUP(D360,'Falls with Major Injuries'!$A$1:$W$352,16,FALSE) = "*","*",IF(VLOOKUP(D360,'Falls with Major Injuries'!$A$1:$W$352,16,FALSE) = "---","---", VLOOKUP(D360,'Falls with Major Injuries'!$A$1:$W$352,16,FALSE)/100))</f>
        <v>8.3333000000000001E-3</v>
      </c>
      <c r="U360" s="35">
        <f t="shared" si="180"/>
        <v>1.736385E-2</v>
      </c>
      <c r="V360" s="49" t="str">
        <f t="shared" si="197"/>
        <v>Y</v>
      </c>
      <c r="W360" s="35">
        <f>IF(VLOOKUP(D360,'Antipsychotic Meds'!$A$1:$W$352,10,FALSE) = "*","*",IF(VLOOKUP(D360,'Antipsychotic Meds'!$A$1:$W$352,10,FALSE) = "---","---", VLOOKUP(D360,'Antipsychotic Meds'!$A$1:$W$352,10,FALSE)/100))</f>
        <v>0.17391300000000001</v>
      </c>
      <c r="X360" s="35">
        <f>IF(VLOOKUP(D360,'Antipsychotic Meds'!$A$1:$W$352,12,FALSE) = "*","*",IF(VLOOKUP(D360,'Antipsychotic Meds'!$A$1:$W$352,12,FALSE) = "---","---", VLOOKUP(D360,'Antipsychotic Meds'!$A$1:$W$352,12,FALSE)/100))</f>
        <v>0.13978490000000002</v>
      </c>
      <c r="Y360" s="35">
        <f>IF(VLOOKUP(D360,'Antipsychotic Meds'!$A$1:$W$352,14,FALSE) = "*","*",IF(VLOOKUP(D360,'Antipsychotic Meds'!$A$1:$W$352,14,FALSE) = "---","---", VLOOKUP(D360,'Antipsychotic Meds'!$A$1:$W$352,14,FALSE)/100))</f>
        <v>0.13861390000000001</v>
      </c>
      <c r="Z360" s="35">
        <f>IF(VLOOKUP(D360,'Antipsychotic Meds'!$A$1:$W$352,16,FALSE) = "*","*",IF(VLOOKUP(D360,'Antipsychotic Meds'!$A$1:$W$352,16,FALSE) = "---","---", VLOOKUP(D360,'Antipsychotic Meds'!$A$1:$W$352,16,FALSE)/100))</f>
        <v>0.12621359999999998</v>
      </c>
      <c r="AA360" s="35">
        <f t="shared" si="182"/>
        <v>0.14463134999999999</v>
      </c>
      <c r="AB360" s="49" t="str">
        <f t="shared" si="198"/>
        <v>N</v>
      </c>
      <c r="AC360" s="35">
        <f>IF(VLOOKUP(D360,'Pressure Ulcers'!$A$1:$W$352,10,FALSE) = "*","*",IF(VLOOKUP(D360,'Pressure Ulcers'!$A$1:$W$352,10,FALSE) = "---","---", VLOOKUP(D360,'Pressure Ulcers'!$A$1:$W$352,10,FALSE)/100))</f>
        <v>6.8965499999999999E-2</v>
      </c>
      <c r="AD360" s="35">
        <f>IF(VLOOKUP(D360,'Pressure Ulcers'!$A$1:$W$352,12,FALSE) = "*","*",IF(VLOOKUP(D360,'Pressure Ulcers'!$A$1:$W$352,12,FALSE) = "---","---", VLOOKUP(D360,'Pressure Ulcers'!$A$1:$W$352,12,FALSE)/100))</f>
        <v>7.6923099999999994E-2</v>
      </c>
      <c r="AE360" s="35">
        <f>IF(VLOOKUP(D360,'Pressure Ulcers'!$A$1:$W$352,14,FALSE) = "*","*",IF(VLOOKUP(D360,'Pressure Ulcers'!$A$1:$W$352,14,FALSE) = "---","---", VLOOKUP(D360,'Pressure Ulcers'!$A$1:$W$352,14,FALSE)/100))</f>
        <v>7.407409999999999E-2</v>
      </c>
      <c r="AF360" s="35">
        <f>IF(VLOOKUP(D360,'Pressure Ulcers'!$A$1:$W$352,16,FALSE) = "*","*",IF(VLOOKUP(D360,'Pressure Ulcers'!$A$1:$W$352,16,FALSE) = "---","---", VLOOKUP(D360,'Pressure Ulcers'!$A$1:$W$352,16,FALSE)/100))</f>
        <v>6.7796599999999999E-2</v>
      </c>
      <c r="AG360" s="35">
        <f t="shared" si="184"/>
        <v>7.1939824999999985E-2</v>
      </c>
      <c r="AH360" s="49" t="str">
        <f t="shared" si="199"/>
        <v>Y</v>
      </c>
      <c r="AI360" s="35">
        <f>IF(VLOOKUP(D360,Influenza!$A$1:$W$352,10,FALSE) = "*","*",IF(VLOOKUP(D360,Influenza!$A$1:$W$352,10,FALSE) = "---","---", VLOOKUP(D360,Influenza!$A$1:$W$352,10,FALSE)/100))</f>
        <v>1</v>
      </c>
      <c r="AJ360" s="35">
        <f>IF(VLOOKUP(D360,Influenza!$A$1:$W$352,12,FALSE) = "*","*",IF(VLOOKUP(D360,Influenza!$A$1:$W$352,12,FALSE) = "---","---", VLOOKUP(D360,Influenza!$A$1:$W$352,12,FALSE)/100))</f>
        <v>1</v>
      </c>
      <c r="AK360" s="35">
        <f>IF(VLOOKUP(D360,Influenza!$A$1:$W$352,14,FALSE) = "*","*",IF(VLOOKUP(D360,Influenza!$A$1:$W$352,14,FALSE) = "---","---", VLOOKUP(D360,Influenza!$A$1:$W$352,14,FALSE)/100))</f>
        <v>1</v>
      </c>
      <c r="AL360" s="35">
        <f>IF(VLOOKUP(D360,Influenza!$A$1:$W$352,16,FALSE) = "*","*",IF(VLOOKUP(D360,Influenza!$A$1:$W$352,16,FALSE) = "---","---", VLOOKUP(D360,Influenza!$A$1:$W$352,16,FALSE)/100))</f>
        <v>1</v>
      </c>
      <c r="AM360" s="35">
        <f t="shared" si="185"/>
        <v>1</v>
      </c>
      <c r="AN360" s="49" t="str">
        <f t="shared" si="200"/>
        <v>Y</v>
      </c>
      <c r="AO360" s="35">
        <f>IF(VLOOKUP(D360,'hospitalizations per 1000'!$A$1:$Q$352,10,FALSE) = "*","*",IF(VLOOKUP(D360,'hospitalizations per 1000'!$A$1:$Q$352,10,FALSE) = "---","---", VLOOKUP(D360,'hospitalizations per 1000'!$A$1:$Q$352,10,FALSE)/100))</f>
        <v>1.498041E-2</v>
      </c>
      <c r="AP360" s="43" t="str">
        <f t="shared" si="201"/>
        <v>Y</v>
      </c>
      <c r="AQ360" s="50" t="s">
        <v>1571</v>
      </c>
      <c r="AR360" s="50" t="s">
        <v>1573</v>
      </c>
      <c r="AS360" s="49" t="s">
        <v>662</v>
      </c>
      <c r="AT360" s="97">
        <f>COUNTIF($P360:$AS360,"=Y")</f>
        <v>5</v>
      </c>
    </row>
    <row r="361" spans="1:46" x14ac:dyDescent="0.3">
      <c r="A361" s="19">
        <f t="shared" si="177"/>
        <v>356</v>
      </c>
      <c r="B361" s="52" t="s">
        <v>622</v>
      </c>
      <c r="C361" s="51"/>
      <c r="D361" s="56">
        <v>315504</v>
      </c>
      <c r="E361" s="59" t="s">
        <v>139</v>
      </c>
      <c r="F361" s="54" t="s">
        <v>1557</v>
      </c>
      <c r="G361" s="54" t="e">
        <f>IF(COUNTIF(#REF!,"SFF Candidate")&gt;=1,"Y",
IF(COUNTIF(#REF!,"SFF")&gt;=1,"Y","N"))</f>
        <v>#REF!</v>
      </c>
      <c r="H361" s="48" t="e">
        <f>IF(OR(#REF!=1,#REF!= 1,#REF!=
1,#REF!= 1,#REF!=
1,#REF!= 1,#REF!=
1,#REF!= 1,#REF!=
1,#REF!= 1,#REF!=
1,#REF!= 1),"Y","N")</f>
        <v>#REF!</v>
      </c>
      <c r="I361" s="48" t="s">
        <v>662</v>
      </c>
      <c r="J361" s="54" t="s">
        <v>1570</v>
      </c>
      <c r="K361" s="35">
        <f>IF(VLOOKUP(D361,'Physically Restrained'!$A$1:$W$352,10,FALSE) = "*","*",IF(VLOOKUP(D361,'Physically Restrained'!$A$1:$W$352,10,FALSE) = "---","---", VLOOKUP(D361,'Physically Restrained'!$A$1:$W$352,10,FALSE)/100))</f>
        <v>0</v>
      </c>
      <c r="L361" s="35">
        <f>IF(VLOOKUP(D361,'Physically Restrained'!$A$1:$W$352,12,FALSE) = "*","*",IF(VLOOKUP(D361,'Physically Restrained'!$A$1:$W$352,12,FALSE) = "---","---", VLOOKUP(D361,'Physically Restrained'!$A$1:$W$352,12,FALSE)/100))</f>
        <v>0</v>
      </c>
      <c r="M361" s="35">
        <f>IF(VLOOKUP(D361,'Physically Restrained'!$A$1:$W$352,14,FALSE) = "*","*",IF(VLOOKUP(D361,'Physically Restrained'!$A$1:$W$352,14,FALSE) = "---","---", VLOOKUP(D361,'Physically Restrained'!$A$1:$W$352,14,FALSE)/100))</f>
        <v>0</v>
      </c>
      <c r="N361" s="35">
        <f>IF(VLOOKUP(D361,'Physically Restrained'!$A$1:$W$352,16,FALSE) = "*","*",IF(VLOOKUP(D361,'Physically Restrained'!$A$1:$W$352,16,FALSE) = "---","---", VLOOKUP(D361,'Physically Restrained'!$A$1:$W$352,16,FALSE)/100))</f>
        <v>0</v>
      </c>
      <c r="O361" s="35">
        <f t="shared" si="178"/>
        <v>0</v>
      </c>
      <c r="P361" s="49" t="str">
        <f t="shared" si="196"/>
        <v>Y</v>
      </c>
      <c r="Q361" s="35">
        <f>IF(VLOOKUP(D361,'Falls with Major Injuries'!$A$1:$W$352,10,FALSE) = "*","*",IF(VLOOKUP(D361,'Falls with Major Injuries'!$A$1:$W$352,10,FALSE) = "---","---", VLOOKUP(D361,'Falls with Major Injuries'!$A$1:$W$352,10,FALSE)/100))</f>
        <v>2.8169E-2</v>
      </c>
      <c r="R361" s="35">
        <f>IF(VLOOKUP(D361,'Falls with Major Injuries'!$A$1:$W$352,12,FALSE) = "*","*",IF(VLOOKUP(D361,'Falls with Major Injuries'!$A$1:$W$352,12,FALSE) = "---","---", VLOOKUP(D361,'Falls with Major Injuries'!$A$1:$W$352,12,FALSE)/100))</f>
        <v>1.3888899999999999E-2</v>
      </c>
      <c r="S361" s="35">
        <f>IF(VLOOKUP(D361,'Falls with Major Injuries'!$A$1:$W$352,14,FALSE) = "*","*",IF(VLOOKUP(D361,'Falls with Major Injuries'!$A$1:$W$352,14,FALSE) = "---","---", VLOOKUP(D361,'Falls with Major Injuries'!$A$1:$W$352,14,FALSE)/100))</f>
        <v>4.05405E-2</v>
      </c>
      <c r="T361" s="35">
        <f>IF(VLOOKUP(D361,'Falls with Major Injuries'!$A$1:$W$352,16,FALSE) = "*","*",IF(VLOOKUP(D361,'Falls with Major Injuries'!$A$1:$W$352,16,FALSE) = "---","---", VLOOKUP(D361,'Falls with Major Injuries'!$A$1:$W$352,16,FALSE)/100))</f>
        <v>4.2253499999999999E-2</v>
      </c>
      <c r="U361" s="35">
        <f t="shared" si="180"/>
        <v>3.1212974999999997E-2</v>
      </c>
      <c r="V361" s="49" t="str">
        <f t="shared" si="197"/>
        <v>N</v>
      </c>
      <c r="W361" s="35">
        <f>IF(VLOOKUP(D361,'Antipsychotic Meds'!$A$1:$W$352,10,FALSE) = "*","*",IF(VLOOKUP(D361,'Antipsychotic Meds'!$A$1:$W$352,10,FALSE) = "---","---", VLOOKUP(D361,'Antipsychotic Meds'!$A$1:$W$352,10,FALSE)/100))</f>
        <v>0</v>
      </c>
      <c r="X361" s="35">
        <f>IF(VLOOKUP(D361,'Antipsychotic Meds'!$A$1:$W$352,12,FALSE) = "*","*",IF(VLOOKUP(D361,'Antipsychotic Meds'!$A$1:$W$352,12,FALSE) = "---","---", VLOOKUP(D361,'Antipsychotic Meds'!$A$1:$W$352,12,FALSE)/100))</f>
        <v>1.6129000000000001E-2</v>
      </c>
      <c r="Y361" s="35">
        <f>IF(VLOOKUP(D361,'Antipsychotic Meds'!$A$1:$W$352,14,FALSE) = "*","*",IF(VLOOKUP(D361,'Antipsychotic Meds'!$A$1:$W$352,14,FALSE) = "---","---", VLOOKUP(D361,'Antipsychotic Meds'!$A$1:$W$352,14,FALSE)/100))</f>
        <v>0</v>
      </c>
      <c r="Z361" s="35">
        <f>IF(VLOOKUP(D361,'Antipsychotic Meds'!$A$1:$W$352,16,FALSE) = "*","*",IF(VLOOKUP(D361,'Antipsychotic Meds'!$A$1:$W$352,16,FALSE) = "---","---", VLOOKUP(D361,'Antipsychotic Meds'!$A$1:$W$352,16,FALSE)/100))</f>
        <v>0</v>
      </c>
      <c r="AA361" s="35">
        <f t="shared" si="182"/>
        <v>4.0322500000000002E-3</v>
      </c>
      <c r="AB361" s="49" t="str">
        <f t="shared" si="198"/>
        <v>Y</v>
      </c>
      <c r="AC361" s="35">
        <f>IF(VLOOKUP(D361,'Pressure Ulcers'!$A$1:$W$352,10,FALSE) = "*","*",IF(VLOOKUP(D361,'Pressure Ulcers'!$A$1:$W$352,10,FALSE) = "---","---", VLOOKUP(D361,'Pressure Ulcers'!$A$1:$W$352,10,FALSE)/100))</f>
        <v>3.9215699999999999E-2</v>
      </c>
      <c r="AD361" s="35">
        <f>IF(VLOOKUP(D361,'Pressure Ulcers'!$A$1:$W$352,12,FALSE) = "*","*",IF(VLOOKUP(D361,'Pressure Ulcers'!$A$1:$W$352,12,FALSE) = "---","---", VLOOKUP(D361,'Pressure Ulcers'!$A$1:$W$352,12,FALSE)/100))</f>
        <v>0.12727270000000002</v>
      </c>
      <c r="AE361" s="35">
        <f>IF(VLOOKUP(D361,'Pressure Ulcers'!$A$1:$W$352,14,FALSE) = "*","*",IF(VLOOKUP(D361,'Pressure Ulcers'!$A$1:$W$352,14,FALSE) = "---","---", VLOOKUP(D361,'Pressure Ulcers'!$A$1:$W$352,14,FALSE)/100))</f>
        <v>7.2727299999999995E-2</v>
      </c>
      <c r="AF361" s="35">
        <f>IF(VLOOKUP(D361,'Pressure Ulcers'!$A$1:$W$352,16,FALSE) = "*","*",IF(VLOOKUP(D361,'Pressure Ulcers'!$A$1:$W$352,16,FALSE) = "---","---", VLOOKUP(D361,'Pressure Ulcers'!$A$1:$W$352,16,FALSE)/100))</f>
        <v>9.6153799999999998E-2</v>
      </c>
      <c r="AG361" s="35">
        <f t="shared" si="184"/>
        <v>8.3842374999999997E-2</v>
      </c>
      <c r="AH361" s="49" t="str">
        <f t="shared" si="199"/>
        <v>N</v>
      </c>
      <c r="AI361" s="35">
        <f>IF(VLOOKUP(D361,Influenza!$A$1:$W$352,10,FALSE) = "*","*",IF(VLOOKUP(D361,Influenza!$A$1:$W$352,10,FALSE) = "---","---", VLOOKUP(D361,Influenza!$A$1:$W$352,10,FALSE)/100))</f>
        <v>1</v>
      </c>
      <c r="AJ361" s="35">
        <f>IF(VLOOKUP(D361,Influenza!$A$1:$W$352,12,FALSE) = "*","*",IF(VLOOKUP(D361,Influenza!$A$1:$W$352,12,FALSE) = "---","---", VLOOKUP(D361,Influenza!$A$1:$W$352,12,FALSE)/100))</f>
        <v>1</v>
      </c>
      <c r="AK361" s="35">
        <f>IF(VLOOKUP(D361,Influenza!$A$1:$W$352,14,FALSE) = "*","*",IF(VLOOKUP(D361,Influenza!$A$1:$W$352,14,FALSE) = "---","---", VLOOKUP(D361,Influenza!$A$1:$W$352,14,FALSE)/100))</f>
        <v>1</v>
      </c>
      <c r="AL361" s="35">
        <f>IF(VLOOKUP(D361,Influenza!$A$1:$W$352,16,FALSE) = "*","*",IF(VLOOKUP(D361,Influenza!$A$1:$W$352,16,FALSE) = "---","---", VLOOKUP(D361,Influenza!$A$1:$W$352,16,FALSE)/100))</f>
        <v>1</v>
      </c>
      <c r="AM361" s="35">
        <f t="shared" si="185"/>
        <v>1</v>
      </c>
      <c r="AN361" s="49" t="str">
        <f t="shared" si="200"/>
        <v>Y</v>
      </c>
      <c r="AO361" s="35">
        <f>IF(VLOOKUP(D361,'hospitalizations per 1000'!$A$1:$Q$352,10,FALSE) = "*","*",IF(VLOOKUP(D361,'hospitalizations per 1000'!$A$1:$Q$352,10,FALSE) = "---","---", VLOOKUP(D361,'hospitalizations per 1000'!$A$1:$Q$352,10,FALSE)/100))</f>
        <v>2.1927270000000002E-2</v>
      </c>
      <c r="AP361" s="43" t="str">
        <f t="shared" si="201"/>
        <v>N</v>
      </c>
      <c r="AQ361" s="50" t="s">
        <v>1570</v>
      </c>
      <c r="AR361" s="50" t="s">
        <v>1572</v>
      </c>
      <c r="AS361" s="49" t="s">
        <v>662</v>
      </c>
      <c r="AT361" s="97">
        <f>COUNTIF($P361:$AS361,"=Y")</f>
        <v>3</v>
      </c>
    </row>
    <row r="362" spans="1:46" s="39" customFormat="1" x14ac:dyDescent="0.3">
      <c r="A362" s="19">
        <f t="shared" si="177"/>
        <v>357</v>
      </c>
      <c r="B362" s="52" t="s">
        <v>623</v>
      </c>
      <c r="C362" s="51"/>
      <c r="D362" s="56">
        <v>315372</v>
      </c>
      <c r="E362" s="59" t="s">
        <v>140</v>
      </c>
      <c r="F362" s="54" t="s">
        <v>1557</v>
      </c>
      <c r="G362" s="54" t="e">
        <f>IF(COUNTIF(#REF!,"SFF Candidate")&gt;=1,"Y",
IF(COUNTIF(#REF!,"SFF")&gt;=1,"Y","N"))</f>
        <v>#REF!</v>
      </c>
      <c r="H362" s="48" t="e">
        <f>IF(OR(#REF!=1,#REF!= 1,#REF!=
1,#REF!= 1,#REF!=
1,#REF!= 1,#REF!=
1,#REF!= 1,#REF!=
1,#REF!= 1,#REF!=
1,#REF!= 1),"Y","N")</f>
        <v>#REF!</v>
      </c>
      <c r="I362" s="48" t="s">
        <v>662</v>
      </c>
      <c r="J362" s="54" t="s">
        <v>1570</v>
      </c>
      <c r="K362" s="35">
        <f>IF(VLOOKUP(D362,'Physically Restrained'!$A$1:$W$352,10,FALSE) = "*","*",IF(VLOOKUP(D362,'Physically Restrained'!$A$1:$W$352,10,FALSE) = "---","---", VLOOKUP(D362,'Physically Restrained'!$A$1:$W$352,10,FALSE)/100))</f>
        <v>0</v>
      </c>
      <c r="L362" s="35">
        <f>IF(VLOOKUP(D362,'Physically Restrained'!$A$1:$W$352,12,FALSE) = "*","*",IF(VLOOKUP(D362,'Physically Restrained'!$A$1:$W$352,12,FALSE) = "---","---", VLOOKUP(D362,'Physically Restrained'!$A$1:$W$352,12,FALSE)/100))</f>
        <v>0</v>
      </c>
      <c r="M362" s="35">
        <f>IF(VLOOKUP(D362,'Physically Restrained'!$A$1:$W$352,14,FALSE) = "*","*",IF(VLOOKUP(D362,'Physically Restrained'!$A$1:$W$352,14,FALSE) = "---","---", VLOOKUP(D362,'Physically Restrained'!$A$1:$W$352,14,FALSE)/100))</f>
        <v>0</v>
      </c>
      <c r="N362" s="35">
        <f>IF(VLOOKUP(D362,'Physically Restrained'!$A$1:$W$352,16,FALSE) = "*","*",IF(VLOOKUP(D362,'Physically Restrained'!$A$1:$W$352,16,FALSE) = "---","---", VLOOKUP(D362,'Physically Restrained'!$A$1:$W$352,16,FALSE)/100))</f>
        <v>0</v>
      </c>
      <c r="O362" s="35">
        <f t="shared" si="178"/>
        <v>0</v>
      </c>
      <c r="P362" s="49" t="str">
        <f t="shared" si="196"/>
        <v>Y</v>
      </c>
      <c r="Q362" s="35">
        <f>IF(VLOOKUP(D362,'Falls with Major Injuries'!$A$1:$W$352,10,FALSE) = "*","*",IF(VLOOKUP(D362,'Falls with Major Injuries'!$A$1:$W$352,10,FALSE) = "---","---", VLOOKUP(D362,'Falls with Major Injuries'!$A$1:$W$352,10,FALSE)/100))</f>
        <v>0</v>
      </c>
      <c r="R362" s="35">
        <f>IF(VLOOKUP(D362,'Falls with Major Injuries'!$A$1:$W$352,12,FALSE) = "*","*",IF(VLOOKUP(D362,'Falls with Major Injuries'!$A$1:$W$352,12,FALSE) = "---","---", VLOOKUP(D362,'Falls with Major Injuries'!$A$1:$W$352,12,FALSE)/100))</f>
        <v>0</v>
      </c>
      <c r="S362" s="35">
        <f>IF(VLOOKUP(D362,'Falls with Major Injuries'!$A$1:$W$352,14,FALSE) = "*","*",IF(VLOOKUP(D362,'Falls with Major Injuries'!$A$1:$W$352,14,FALSE) = "---","---", VLOOKUP(D362,'Falls with Major Injuries'!$A$1:$W$352,14,FALSE)/100))</f>
        <v>0</v>
      </c>
      <c r="T362" s="35">
        <f>IF(VLOOKUP(D362,'Falls with Major Injuries'!$A$1:$W$352,16,FALSE) = "*","*",IF(VLOOKUP(D362,'Falls with Major Injuries'!$A$1:$W$352,16,FALSE) = "---","---", VLOOKUP(D362,'Falls with Major Injuries'!$A$1:$W$352,16,FALSE)/100))</f>
        <v>0</v>
      </c>
      <c r="U362" s="35">
        <f t="shared" si="180"/>
        <v>0</v>
      </c>
      <c r="V362" s="49" t="str">
        <f t="shared" si="197"/>
        <v>Y</v>
      </c>
      <c r="W362" s="35">
        <f>IF(VLOOKUP(D362,'Antipsychotic Meds'!$A$1:$W$352,10,FALSE) = "*","*",IF(VLOOKUP(D362,'Antipsychotic Meds'!$A$1:$W$352,10,FALSE) = "---","---", VLOOKUP(D362,'Antipsychotic Meds'!$A$1:$W$352,10,FALSE)/100))</f>
        <v>0</v>
      </c>
      <c r="X362" s="35">
        <f>IF(VLOOKUP(D362,'Antipsychotic Meds'!$A$1:$W$352,12,FALSE) = "*","*",IF(VLOOKUP(D362,'Antipsychotic Meds'!$A$1:$W$352,12,FALSE) = "---","---", VLOOKUP(D362,'Antipsychotic Meds'!$A$1:$W$352,12,FALSE)/100))</f>
        <v>1.7543899999999998E-2</v>
      </c>
      <c r="Y362" s="35">
        <f>IF(VLOOKUP(D362,'Antipsychotic Meds'!$A$1:$W$352,14,FALSE) = "*","*",IF(VLOOKUP(D362,'Antipsychotic Meds'!$A$1:$W$352,14,FALSE) = "---","---", VLOOKUP(D362,'Antipsychotic Meds'!$A$1:$W$352,14,FALSE)/100))</f>
        <v>8.4034000000000001E-3</v>
      </c>
      <c r="Z362" s="35">
        <f>IF(VLOOKUP(D362,'Antipsychotic Meds'!$A$1:$W$352,16,FALSE) = "*","*",IF(VLOOKUP(D362,'Antipsychotic Meds'!$A$1:$W$352,16,FALSE) = "---","---", VLOOKUP(D362,'Antipsychotic Meds'!$A$1:$W$352,16,FALSE)/100))</f>
        <v>1.7391300000000002E-2</v>
      </c>
      <c r="AA362" s="35">
        <f t="shared" si="182"/>
        <v>1.0834650000000001E-2</v>
      </c>
      <c r="AB362" s="49" t="str">
        <f t="shared" si="198"/>
        <v>Y</v>
      </c>
      <c r="AC362" s="35">
        <f>IF(VLOOKUP(D362,'Pressure Ulcers'!$A$1:$W$352,10,FALSE) = "*","*",IF(VLOOKUP(D362,'Pressure Ulcers'!$A$1:$W$352,10,FALSE) = "---","---", VLOOKUP(D362,'Pressure Ulcers'!$A$1:$W$352,10,FALSE)/100))</f>
        <v>0.1410256</v>
      </c>
      <c r="AD362" s="35">
        <f>IF(VLOOKUP(D362,'Pressure Ulcers'!$A$1:$W$352,12,FALSE) = "*","*",IF(VLOOKUP(D362,'Pressure Ulcers'!$A$1:$W$352,12,FALSE) = "---","---", VLOOKUP(D362,'Pressure Ulcers'!$A$1:$W$352,12,FALSE)/100))</f>
        <v>0.1097561</v>
      </c>
      <c r="AE362" s="35">
        <f>IF(VLOOKUP(D362,'Pressure Ulcers'!$A$1:$W$352,14,FALSE) = "*","*",IF(VLOOKUP(D362,'Pressure Ulcers'!$A$1:$W$352,14,FALSE) = "---","---", VLOOKUP(D362,'Pressure Ulcers'!$A$1:$W$352,14,FALSE)/100))</f>
        <v>0.19512199999999999</v>
      </c>
      <c r="AF362" s="35">
        <f>IF(VLOOKUP(D362,'Pressure Ulcers'!$A$1:$W$352,16,FALSE) = "*","*",IF(VLOOKUP(D362,'Pressure Ulcers'!$A$1:$W$352,16,FALSE) = "---","---", VLOOKUP(D362,'Pressure Ulcers'!$A$1:$W$352,16,FALSE)/100))</f>
        <v>0.16853929999999998</v>
      </c>
      <c r="AG362" s="35">
        <f t="shared" si="184"/>
        <v>0.15361074999999999</v>
      </c>
      <c r="AH362" s="49" t="str">
        <f t="shared" si="199"/>
        <v>N</v>
      </c>
      <c r="AI362" s="35">
        <f>IF(VLOOKUP(D362,Influenza!$A$1:$W$352,10,FALSE) = "*","*",IF(VLOOKUP(D362,Influenza!$A$1:$W$352,10,FALSE) = "---","---", VLOOKUP(D362,Influenza!$A$1:$W$352,10,FALSE)/100))</f>
        <v>1</v>
      </c>
      <c r="AJ362" s="35">
        <f>IF(VLOOKUP(D362,Influenza!$A$1:$W$352,12,FALSE) = "*","*",IF(VLOOKUP(D362,Influenza!$A$1:$W$352,12,FALSE) = "---","---", VLOOKUP(D362,Influenza!$A$1:$W$352,12,FALSE)/100))</f>
        <v>1</v>
      </c>
      <c r="AK362" s="35">
        <f>IF(VLOOKUP(D362,Influenza!$A$1:$W$352,14,FALSE) = "*","*",IF(VLOOKUP(D362,Influenza!$A$1:$W$352,14,FALSE) = "---","---", VLOOKUP(D362,Influenza!$A$1:$W$352,14,FALSE)/100))</f>
        <v>0.8984375</v>
      </c>
      <c r="AL362" s="35">
        <f>IF(VLOOKUP(D362,Influenza!$A$1:$W$352,16,FALSE) = "*","*",IF(VLOOKUP(D362,Influenza!$A$1:$W$352,16,FALSE) = "---","---", VLOOKUP(D362,Influenza!$A$1:$W$352,16,FALSE)/100))</f>
        <v>0.8984375</v>
      </c>
      <c r="AM362" s="35">
        <f t="shared" si="185"/>
        <v>0.94921875</v>
      </c>
      <c r="AN362" s="49" t="str">
        <f t="shared" si="200"/>
        <v>N</v>
      </c>
      <c r="AO362" s="35">
        <f>IF(VLOOKUP(D362,'hospitalizations per 1000'!$A$1:$Q$352,10,FALSE) = "*","*",IF(VLOOKUP(D362,'hospitalizations per 1000'!$A$1:$Q$352,10,FALSE) = "---","---", VLOOKUP(D362,'hospitalizations per 1000'!$A$1:$Q$352,10,FALSE)/100))</f>
        <v>2.765403E-2</v>
      </c>
      <c r="AP362" s="43" t="str">
        <f t="shared" si="201"/>
        <v>N</v>
      </c>
      <c r="AQ362" s="50" t="s">
        <v>1570</v>
      </c>
      <c r="AR362" s="50">
        <v>0.92500000000000004</v>
      </c>
      <c r="AS362" s="49" t="str">
        <f>IF(AR362="NS","NS",IF(AR362&gt;AR$1,"Y","N"))</f>
        <v>Y</v>
      </c>
      <c r="AT362" s="97">
        <f>COUNTIF($P362:$AS362,"=Y")</f>
        <v>4</v>
      </c>
    </row>
    <row r="363" spans="1:46" s="39" customFormat="1" x14ac:dyDescent="0.3">
      <c r="A363" s="19">
        <f t="shared" si="177"/>
        <v>358</v>
      </c>
      <c r="B363" s="52" t="s">
        <v>624</v>
      </c>
      <c r="C363" s="51"/>
      <c r="D363" s="56">
        <v>315418</v>
      </c>
      <c r="E363" s="59" t="s">
        <v>141</v>
      </c>
      <c r="F363" s="54" t="s">
        <v>1557</v>
      </c>
      <c r="G363" s="54" t="e">
        <f>IF(COUNTIF(#REF!,"SFF Candidate")&gt;=1,"Y",
IF(COUNTIF(#REF!,"SFF")&gt;=1,"Y","N"))</f>
        <v>#REF!</v>
      </c>
      <c r="H363" s="48" t="e">
        <f>IF(OR(#REF!=1,#REF!= 1,#REF!=
1,#REF!= 1,#REF!=
1,#REF!= 1,#REF!=
1,#REF!= 1,#REF!=
1,#REF!= 1,#REF!=
1,#REF!= 1),"Y","N")</f>
        <v>#REF!</v>
      </c>
      <c r="I363" s="48" t="s">
        <v>662</v>
      </c>
      <c r="J363" s="54" t="s">
        <v>1570</v>
      </c>
      <c r="K363" s="35">
        <f>IF(VLOOKUP(D363,'Physically Restrained'!$A$1:$W$352,10,FALSE) = "*","*",IF(VLOOKUP(D363,'Physically Restrained'!$A$1:$W$352,10,FALSE) = "---","---", VLOOKUP(D363,'Physically Restrained'!$A$1:$W$352,10,FALSE)/100))</f>
        <v>0</v>
      </c>
      <c r="L363" s="35">
        <f>IF(VLOOKUP(D363,'Physically Restrained'!$A$1:$W$352,12,FALSE) = "*","*",IF(VLOOKUP(D363,'Physically Restrained'!$A$1:$W$352,12,FALSE) = "---","---", VLOOKUP(D363,'Physically Restrained'!$A$1:$W$352,12,FALSE)/100))</f>
        <v>0</v>
      </c>
      <c r="M363" s="35">
        <f>IF(VLOOKUP(D363,'Physically Restrained'!$A$1:$W$352,14,FALSE) = "*","*",IF(VLOOKUP(D363,'Physically Restrained'!$A$1:$W$352,14,FALSE) = "---","---", VLOOKUP(D363,'Physically Restrained'!$A$1:$W$352,14,FALSE)/100))</f>
        <v>0</v>
      </c>
      <c r="N363" s="35">
        <f>IF(VLOOKUP(D363,'Physically Restrained'!$A$1:$W$352,16,FALSE) = "*","*",IF(VLOOKUP(D363,'Physically Restrained'!$A$1:$W$352,16,FALSE) = "---","---", VLOOKUP(D363,'Physically Restrained'!$A$1:$W$352,16,FALSE)/100))</f>
        <v>0</v>
      </c>
      <c r="O363" s="35">
        <f t="shared" si="178"/>
        <v>0</v>
      </c>
      <c r="P363" s="49" t="str">
        <f t="shared" si="196"/>
        <v>Y</v>
      </c>
      <c r="Q363" s="35">
        <f>IF(VLOOKUP(D363,'Falls with Major Injuries'!$A$1:$W$352,10,FALSE) = "*","*",IF(VLOOKUP(D363,'Falls with Major Injuries'!$A$1:$W$352,10,FALSE) = "---","---", VLOOKUP(D363,'Falls with Major Injuries'!$A$1:$W$352,10,FALSE)/100))</f>
        <v>9.3023299999999989E-2</v>
      </c>
      <c r="R363" s="35">
        <f>IF(VLOOKUP(D363,'Falls with Major Injuries'!$A$1:$W$352,12,FALSE) = "*","*",IF(VLOOKUP(D363,'Falls with Major Injuries'!$A$1:$W$352,12,FALSE) = "---","---", VLOOKUP(D363,'Falls with Major Injuries'!$A$1:$W$352,12,FALSE)/100))</f>
        <v>0.1</v>
      </c>
      <c r="S363" s="35">
        <f>IF(VLOOKUP(D363,'Falls with Major Injuries'!$A$1:$W$352,14,FALSE) = "*","*",IF(VLOOKUP(D363,'Falls with Major Injuries'!$A$1:$W$352,14,FALSE) = "---","---", VLOOKUP(D363,'Falls with Major Injuries'!$A$1:$W$352,14,FALSE)/100))</f>
        <v>0.10256410000000001</v>
      </c>
      <c r="T363" s="35">
        <f>IF(VLOOKUP(D363,'Falls with Major Injuries'!$A$1:$W$352,16,FALSE) = "*","*",IF(VLOOKUP(D363,'Falls with Major Injuries'!$A$1:$W$352,16,FALSE) = "---","---", VLOOKUP(D363,'Falls with Major Injuries'!$A$1:$W$352,16,FALSE)/100))</f>
        <v>0.1111111</v>
      </c>
      <c r="U363" s="35">
        <f t="shared" si="180"/>
        <v>0.101674625</v>
      </c>
      <c r="V363" s="49" t="str">
        <f t="shared" si="197"/>
        <v>N</v>
      </c>
      <c r="W363" s="35">
        <f>IF(VLOOKUP(D363,'Antipsychotic Meds'!$A$1:$W$352,10,FALSE) = "*","*",IF(VLOOKUP(D363,'Antipsychotic Meds'!$A$1:$W$352,10,FALSE) = "---","---", VLOOKUP(D363,'Antipsychotic Meds'!$A$1:$W$352,10,FALSE)/100))</f>
        <v>0.14285709999999999</v>
      </c>
      <c r="X363" s="35">
        <f>IF(VLOOKUP(D363,'Antipsychotic Meds'!$A$1:$W$352,12,FALSE) = "*","*",IF(VLOOKUP(D363,'Antipsychotic Meds'!$A$1:$W$352,12,FALSE) = "---","---", VLOOKUP(D363,'Antipsychotic Meds'!$A$1:$W$352,12,FALSE)/100))</f>
        <v>7.6923099999999994E-2</v>
      </c>
      <c r="Y363" s="35">
        <f>IF(VLOOKUP(D363,'Antipsychotic Meds'!$A$1:$W$352,14,FALSE) = "*","*",IF(VLOOKUP(D363,'Antipsychotic Meds'!$A$1:$W$352,14,FALSE) = "---","---", VLOOKUP(D363,'Antipsychotic Meds'!$A$1:$W$352,14,FALSE)/100))</f>
        <v>7.8947400000000001E-2</v>
      </c>
      <c r="Z363" s="35">
        <f>IF(VLOOKUP(D363,'Antipsychotic Meds'!$A$1:$W$352,16,FALSE) = "*","*",IF(VLOOKUP(D363,'Antipsychotic Meds'!$A$1:$W$352,16,FALSE) = "---","---", VLOOKUP(D363,'Antipsychotic Meds'!$A$1:$W$352,16,FALSE)/100))</f>
        <v>0.14285709999999999</v>
      </c>
      <c r="AA363" s="35">
        <f t="shared" si="182"/>
        <v>0.11039617499999999</v>
      </c>
      <c r="AB363" s="49" t="str">
        <f t="shared" si="198"/>
        <v>N</v>
      </c>
      <c r="AC363" s="35">
        <f>IF(VLOOKUP(D363,'Pressure Ulcers'!$A$1:$W$352,10,FALSE) = "*","*",IF(VLOOKUP(D363,'Pressure Ulcers'!$A$1:$W$352,10,FALSE) = "---","---", VLOOKUP(D363,'Pressure Ulcers'!$A$1:$W$352,10,FALSE)/100))</f>
        <v>0.1111111</v>
      </c>
      <c r="AD363" s="35">
        <f>IF(VLOOKUP(D363,'Pressure Ulcers'!$A$1:$W$352,12,FALSE) = "*","*",IF(VLOOKUP(D363,'Pressure Ulcers'!$A$1:$W$352,12,FALSE) = "---","---", VLOOKUP(D363,'Pressure Ulcers'!$A$1:$W$352,12,FALSE)/100))</f>
        <v>6.0606099999999996E-2</v>
      </c>
      <c r="AE363" s="35">
        <f>IF(VLOOKUP(D363,'Pressure Ulcers'!$A$1:$W$352,14,FALSE) = "*","*",IF(VLOOKUP(D363,'Pressure Ulcers'!$A$1:$W$352,14,FALSE) = "---","---", VLOOKUP(D363,'Pressure Ulcers'!$A$1:$W$352,14,FALSE)/100))</f>
        <v>2.9411800000000002E-2</v>
      </c>
      <c r="AF363" s="35">
        <f>IF(VLOOKUP(D363,'Pressure Ulcers'!$A$1:$W$352,16,FALSE) = "*","*",IF(VLOOKUP(D363,'Pressure Ulcers'!$A$1:$W$352,16,FALSE) = "---","---", VLOOKUP(D363,'Pressure Ulcers'!$A$1:$W$352,16,FALSE)/100))</f>
        <v>0.13333329999999999</v>
      </c>
      <c r="AG363" s="35">
        <f t="shared" si="184"/>
        <v>8.3615574999999998E-2</v>
      </c>
      <c r="AH363" s="49" t="str">
        <f t="shared" si="199"/>
        <v>N</v>
      </c>
      <c r="AI363" s="35">
        <f>IF(VLOOKUP(D363,Influenza!$A$1:$W$352,10,FALSE) = "*","*",IF(VLOOKUP(D363,Influenza!$A$1:$W$352,10,FALSE) = "---","---", VLOOKUP(D363,Influenza!$A$1:$W$352,10,FALSE)/100))</f>
        <v>1</v>
      </c>
      <c r="AJ363" s="35">
        <f>IF(VLOOKUP(D363,Influenza!$A$1:$W$352,12,FALSE) = "*","*",IF(VLOOKUP(D363,Influenza!$A$1:$W$352,12,FALSE) = "---","---", VLOOKUP(D363,Influenza!$A$1:$W$352,12,FALSE)/100))</f>
        <v>1</v>
      </c>
      <c r="AK363" s="35">
        <f>IF(VLOOKUP(D363,Influenza!$A$1:$W$352,14,FALSE) = "*","*",IF(VLOOKUP(D363,Influenza!$A$1:$W$352,14,FALSE) = "---","---", VLOOKUP(D363,Influenza!$A$1:$W$352,14,FALSE)/100))</f>
        <v>1</v>
      </c>
      <c r="AL363" s="35">
        <f>IF(VLOOKUP(D363,Influenza!$A$1:$W$352,16,FALSE) = "*","*",IF(VLOOKUP(D363,Influenza!$A$1:$W$352,16,FALSE) = "---","---", VLOOKUP(D363,Influenza!$A$1:$W$352,16,FALSE)/100))</f>
        <v>1</v>
      </c>
      <c r="AM363" s="35">
        <f t="shared" si="185"/>
        <v>1</v>
      </c>
      <c r="AN363" s="49" t="str">
        <f t="shared" si="200"/>
        <v>Y</v>
      </c>
      <c r="AO363" s="35">
        <f>IF(VLOOKUP(D363,'hospitalizations per 1000'!$A$1:$Q$352,10,FALSE) = "*","*",IF(VLOOKUP(D363,'hospitalizations per 1000'!$A$1:$Q$352,10,FALSE) = "---","---", VLOOKUP(D363,'hospitalizations per 1000'!$A$1:$Q$352,10,FALSE)/100))</f>
        <v>6.4769399999999996E-3</v>
      </c>
      <c r="AP363" s="43" t="str">
        <f t="shared" si="201"/>
        <v>Y</v>
      </c>
      <c r="AQ363" s="50" t="s">
        <v>1571</v>
      </c>
      <c r="AR363" s="50" t="s">
        <v>1573</v>
      </c>
      <c r="AS363" s="49" t="s">
        <v>662</v>
      </c>
      <c r="AT363" s="97">
        <f>COUNTIF($P363:$AS363,"=Y")</f>
        <v>3</v>
      </c>
    </row>
    <row r="364" spans="1:46" s="39" customFormat="1" ht="28.8" x14ac:dyDescent="0.3">
      <c r="A364" s="19">
        <f t="shared" si="177"/>
        <v>359</v>
      </c>
      <c r="B364" s="52" t="s">
        <v>625</v>
      </c>
      <c r="C364" s="51"/>
      <c r="D364" s="56">
        <v>315213</v>
      </c>
      <c r="E364" s="59" t="s">
        <v>142</v>
      </c>
      <c r="F364" s="54" t="s">
        <v>1557</v>
      </c>
      <c r="G364" s="54" t="e">
        <f>IF(COUNTIF(#REF!,"SFF Candidate")&gt;=1,"Y",
IF(COUNTIF(#REF!,"SFF")&gt;=1,"Y","N"))</f>
        <v>#REF!</v>
      </c>
      <c r="H364" s="48" t="e">
        <f>IF(OR(#REF!=1,#REF!= 1,#REF!=
1,#REF!= 1,#REF!=
1,#REF!= 1,#REF!=
1,#REF!= 1,#REF!=
1,#REF!= 1,#REF!=
1,#REF!= 1),"Y","N")</f>
        <v>#REF!</v>
      </c>
      <c r="I364" s="48" t="s">
        <v>662</v>
      </c>
      <c r="J364" s="54" t="s">
        <v>1570</v>
      </c>
      <c r="K364" s="35">
        <f>IF(VLOOKUP(D364,'Physically Restrained'!$A$1:$W$352,10,FALSE) = "*","*",IF(VLOOKUP(D364,'Physically Restrained'!$A$1:$W$352,10,FALSE) = "---","---", VLOOKUP(D364,'Physically Restrained'!$A$1:$W$352,10,FALSE)/100))</f>
        <v>0</v>
      </c>
      <c r="L364" s="35">
        <f>IF(VLOOKUP(D364,'Physically Restrained'!$A$1:$W$352,12,FALSE) = "*","*",IF(VLOOKUP(D364,'Physically Restrained'!$A$1:$W$352,12,FALSE) = "---","---", VLOOKUP(D364,'Physically Restrained'!$A$1:$W$352,12,FALSE)/100))</f>
        <v>0</v>
      </c>
      <c r="M364" s="35">
        <f>IF(VLOOKUP(D364,'Physically Restrained'!$A$1:$W$352,14,FALSE) = "*","*",IF(VLOOKUP(D364,'Physically Restrained'!$A$1:$W$352,14,FALSE) = "---","---", VLOOKUP(D364,'Physically Restrained'!$A$1:$W$352,14,FALSE)/100))</f>
        <v>0</v>
      </c>
      <c r="N364" s="35">
        <f>IF(VLOOKUP(D364,'Physically Restrained'!$A$1:$W$352,16,FALSE) = "*","*",IF(VLOOKUP(D364,'Physically Restrained'!$A$1:$W$352,16,FALSE) = "---","---", VLOOKUP(D364,'Physically Restrained'!$A$1:$W$352,16,FALSE)/100))</f>
        <v>0</v>
      </c>
      <c r="O364" s="35">
        <f t="shared" si="178"/>
        <v>0</v>
      </c>
      <c r="P364" s="49" t="str">
        <f t="shared" si="196"/>
        <v>Y</v>
      </c>
      <c r="Q364" s="35">
        <f>IF(VLOOKUP(D364,'Falls with Major Injuries'!$A$1:$W$352,10,FALSE) = "*","*",IF(VLOOKUP(D364,'Falls with Major Injuries'!$A$1:$W$352,10,FALSE) = "---","---", VLOOKUP(D364,'Falls with Major Injuries'!$A$1:$W$352,10,FALSE)/100))</f>
        <v>9.9010000000000001E-3</v>
      </c>
      <c r="R364" s="35">
        <f>IF(VLOOKUP(D364,'Falls with Major Injuries'!$A$1:$W$352,12,FALSE) = "*","*",IF(VLOOKUP(D364,'Falls with Major Injuries'!$A$1:$W$352,12,FALSE) = "---","---", VLOOKUP(D364,'Falls with Major Injuries'!$A$1:$W$352,12,FALSE)/100))</f>
        <v>1.85185E-2</v>
      </c>
      <c r="S364" s="35">
        <f>IF(VLOOKUP(D364,'Falls with Major Injuries'!$A$1:$W$352,14,FALSE) = "*","*",IF(VLOOKUP(D364,'Falls with Major Injuries'!$A$1:$W$352,14,FALSE) = "---","---", VLOOKUP(D364,'Falls with Major Injuries'!$A$1:$W$352,14,FALSE)/100))</f>
        <v>1.0526299999999999E-2</v>
      </c>
      <c r="T364" s="35">
        <f>IF(VLOOKUP(D364,'Falls with Major Injuries'!$A$1:$W$352,16,FALSE) = "*","*",IF(VLOOKUP(D364,'Falls with Major Injuries'!$A$1:$W$352,16,FALSE) = "---","---", VLOOKUP(D364,'Falls with Major Injuries'!$A$1:$W$352,16,FALSE)/100))</f>
        <v>3.0303E-2</v>
      </c>
      <c r="U364" s="35">
        <f t="shared" si="180"/>
        <v>1.73122E-2</v>
      </c>
      <c r="V364" s="49" t="str">
        <f t="shared" si="197"/>
        <v>Y</v>
      </c>
      <c r="W364" s="35">
        <f>IF(VLOOKUP(D364,'Antipsychotic Meds'!$A$1:$W$352,10,FALSE) = "*","*",IF(VLOOKUP(D364,'Antipsychotic Meds'!$A$1:$W$352,10,FALSE) = "---","---", VLOOKUP(D364,'Antipsychotic Meds'!$A$1:$W$352,10,FALSE)/100))</f>
        <v>0</v>
      </c>
      <c r="X364" s="35">
        <f>IF(VLOOKUP(D364,'Antipsychotic Meds'!$A$1:$W$352,12,FALSE) = "*","*",IF(VLOOKUP(D364,'Antipsychotic Meds'!$A$1:$W$352,12,FALSE) = "---","---", VLOOKUP(D364,'Antipsychotic Meds'!$A$1:$W$352,12,FALSE)/100))</f>
        <v>0</v>
      </c>
      <c r="Y364" s="35">
        <f>IF(VLOOKUP(D364,'Antipsychotic Meds'!$A$1:$W$352,14,FALSE) = "*","*",IF(VLOOKUP(D364,'Antipsychotic Meds'!$A$1:$W$352,14,FALSE) = "---","---", VLOOKUP(D364,'Antipsychotic Meds'!$A$1:$W$352,14,FALSE)/100))</f>
        <v>1.20482E-2</v>
      </c>
      <c r="Z364" s="35">
        <f>IF(VLOOKUP(D364,'Antipsychotic Meds'!$A$1:$W$352,16,FALSE) = "*","*",IF(VLOOKUP(D364,'Antipsychotic Meds'!$A$1:$W$352,16,FALSE) = "---","---", VLOOKUP(D364,'Antipsychotic Meds'!$A$1:$W$352,16,FALSE)/100))</f>
        <v>1.13636E-2</v>
      </c>
      <c r="AA364" s="35">
        <f t="shared" si="182"/>
        <v>5.85295E-3</v>
      </c>
      <c r="AB364" s="49" t="str">
        <f t="shared" si="198"/>
        <v>Y</v>
      </c>
      <c r="AC364" s="35">
        <f>IF(VLOOKUP(D364,'Pressure Ulcers'!$A$1:$W$352,10,FALSE) = "*","*",IF(VLOOKUP(D364,'Pressure Ulcers'!$A$1:$W$352,10,FALSE) = "---","---", VLOOKUP(D364,'Pressure Ulcers'!$A$1:$W$352,10,FALSE)/100))</f>
        <v>0.1232877</v>
      </c>
      <c r="AD364" s="35">
        <f>IF(VLOOKUP(D364,'Pressure Ulcers'!$A$1:$W$352,12,FALSE) = "*","*",IF(VLOOKUP(D364,'Pressure Ulcers'!$A$1:$W$352,12,FALSE) = "---","---", VLOOKUP(D364,'Pressure Ulcers'!$A$1:$W$352,12,FALSE)/100))</f>
        <v>0.1518987</v>
      </c>
      <c r="AE364" s="35">
        <f>IF(VLOOKUP(D364,'Pressure Ulcers'!$A$1:$W$352,14,FALSE) = "*","*",IF(VLOOKUP(D364,'Pressure Ulcers'!$A$1:$W$352,14,FALSE) = "---","---", VLOOKUP(D364,'Pressure Ulcers'!$A$1:$W$352,14,FALSE)/100))</f>
        <v>6.9444400000000003E-2</v>
      </c>
      <c r="AF364" s="35">
        <f>IF(VLOOKUP(D364,'Pressure Ulcers'!$A$1:$W$352,16,FALSE) = "*","*",IF(VLOOKUP(D364,'Pressure Ulcers'!$A$1:$W$352,16,FALSE) = "---","---", VLOOKUP(D364,'Pressure Ulcers'!$A$1:$W$352,16,FALSE)/100))</f>
        <v>5.1948100000000004E-2</v>
      </c>
      <c r="AG364" s="35">
        <f t="shared" si="184"/>
        <v>9.9144725000000003E-2</v>
      </c>
      <c r="AH364" s="49" t="str">
        <f t="shared" si="199"/>
        <v>N</v>
      </c>
      <c r="AI364" s="35">
        <f>IF(VLOOKUP(D364,Influenza!$A$1:$W$352,10,FALSE) = "*","*",IF(VLOOKUP(D364,Influenza!$A$1:$W$352,10,FALSE) = "---","---", VLOOKUP(D364,Influenza!$A$1:$W$352,10,FALSE)/100))</f>
        <v>0.94444444000000005</v>
      </c>
      <c r="AJ364" s="35">
        <f>IF(VLOOKUP(D364,Influenza!$A$1:$W$352,12,FALSE) = "*","*",IF(VLOOKUP(D364,Influenza!$A$1:$W$352,12,FALSE) = "---","---", VLOOKUP(D364,Influenza!$A$1:$W$352,12,FALSE)/100))</f>
        <v>0.94444444000000005</v>
      </c>
      <c r="AK364" s="35">
        <f>IF(VLOOKUP(D364,Influenza!$A$1:$W$352,14,FALSE) = "*","*",IF(VLOOKUP(D364,Influenza!$A$1:$W$352,14,FALSE) = "---","---", VLOOKUP(D364,Influenza!$A$1:$W$352,14,FALSE)/100))</f>
        <v>0.90265486999999989</v>
      </c>
      <c r="AL364" s="35">
        <f>IF(VLOOKUP(D364,Influenza!$A$1:$W$352,16,FALSE) = "*","*",IF(VLOOKUP(D364,Influenza!$A$1:$W$352,16,FALSE) = "---","---", VLOOKUP(D364,Influenza!$A$1:$W$352,16,FALSE)/100))</f>
        <v>0.90265486999999989</v>
      </c>
      <c r="AM364" s="35">
        <f t="shared" si="185"/>
        <v>0.92354965499999997</v>
      </c>
      <c r="AN364" s="49" t="str">
        <f t="shared" si="200"/>
        <v>N</v>
      </c>
      <c r="AO364" s="35">
        <f>IF(VLOOKUP(D364,'hospitalizations per 1000'!$A$1:$Q$352,10,FALSE) = "*","*",IF(VLOOKUP(D364,'hospitalizations per 1000'!$A$1:$Q$352,10,FALSE) = "---","---", VLOOKUP(D364,'hospitalizations per 1000'!$A$1:$Q$352,10,FALSE)/100))</f>
        <v>1.460936E-2</v>
      </c>
      <c r="AP364" s="43" t="str">
        <f t="shared" si="201"/>
        <v>Y</v>
      </c>
      <c r="AQ364" s="50" t="s">
        <v>1570</v>
      </c>
      <c r="AR364" s="50">
        <v>0.92999999999999994</v>
      </c>
      <c r="AS364" s="49" t="str">
        <f>IF(AR364="NS","NS",IF(AR364&gt;AR$1,"Y","N"))</f>
        <v>Y</v>
      </c>
      <c r="AT364" s="97">
        <f>COUNTIF($P364:$AS364,"=Y")</f>
        <v>5</v>
      </c>
    </row>
    <row r="365" spans="1:46" x14ac:dyDescent="0.3">
      <c r="A365" s="19">
        <f t="shared" si="177"/>
        <v>360</v>
      </c>
      <c r="B365" s="83" t="s">
        <v>627</v>
      </c>
      <c r="C365" s="84"/>
      <c r="D365" s="85">
        <v>315527</v>
      </c>
      <c r="E365" s="85" t="s">
        <v>1640</v>
      </c>
      <c r="F365" s="54" t="s">
        <v>662</v>
      </c>
      <c r="G365" s="54" t="e">
        <f>IF(COUNTIF(#REF!,"SFF Candidate")&gt;=1,"Y",
IF(COUNTIF(#REF!,"SFF")&gt;=1,"Y","N"))</f>
        <v>#REF!</v>
      </c>
      <c r="H365" s="48" t="e">
        <f>IF(OR(#REF!=1,#REF!= 1,#REF!=
1,#REF!= 1,#REF!=
1,#REF!= 1,#REF!=
1,#REF!= 1,#REF!=
1,#REF!= 1,#REF!=
1,#REF!= 1),"Y","N")</f>
        <v>#REF!</v>
      </c>
      <c r="I365" s="48" t="s">
        <v>662</v>
      </c>
      <c r="J365" s="58" t="s">
        <v>1571</v>
      </c>
      <c r="K365" s="35" t="str">
        <f>IF(VLOOKUP(D365,'[4]Physically Restrained'!$A$1:$W$352,10,FALSE) = "*","*",IF(VLOOKUP(D365,'[4]Physically Restrained'!$A$1:$W$352,10,FALSE) = "---","---", VLOOKUP(D365,'[4]Physically Restrained'!$A$1:$W$352,10,FALSE)/100))</f>
        <v>*</v>
      </c>
      <c r="L365" s="35" t="str">
        <f>IF(VLOOKUP(D365,'[4]Physically Restrained'!$A$1:$W$352,12,FALSE) = "*","*",IF(VLOOKUP(D365,'[4]Physically Restrained'!$A$1:$W$352,12,FALSE) = "---","---", VLOOKUP(D365,'[4]Physically Restrained'!$A$1:$W$352,12,FALSE)/100))</f>
        <v>*</v>
      </c>
      <c r="M365" s="35" t="str">
        <f>IF(VLOOKUP(D365,'[4]Physically Restrained'!$A$1:$W$352,14,FALSE) = "*","*",IF(VLOOKUP(D365,'[4]Physically Restrained'!$A$1:$W$352,14,FALSE) = "---","---", VLOOKUP(D365,'[4]Physically Restrained'!$A$1:$W$352,14,FALSE)/100))</f>
        <v>*</v>
      </c>
      <c r="N365" s="35" t="str">
        <f>IF(VLOOKUP(D365,'[4]Physically Restrained'!$A$1:$W$352,16,FALSE) = "*","*",IF(VLOOKUP(D365,'[4]Physically Restrained'!$A$1:$W$352,16,FALSE) = "---","---", VLOOKUP(D365,'[4]Physically Restrained'!$A$1:$W$352,16,FALSE)/100))</f>
        <v>*</v>
      </c>
      <c r="O365" s="35" t="str">
        <f t="shared" si="178"/>
        <v>*</v>
      </c>
      <c r="P365" s="49" t="s">
        <v>662</v>
      </c>
      <c r="Q365" s="35" t="str">
        <f>IF(VLOOKUP(D365,'[4]Falls with Major Injuries'!$A$1:$W$352,10,FALSE) = "*","*",IF(VLOOKUP(D365,'[4]Falls with Major Injuries'!$A$1:$W$352,10,FALSE) = "---","---", VLOOKUP(D365,'[4]Falls with Major Injuries'!$A$1:$W$352,10,FALSE)/100))</f>
        <v>*</v>
      </c>
      <c r="R365" s="35" t="str">
        <f>IF(VLOOKUP(D365,'[4]Falls with Major Injuries'!$A$1:$W$352,12,FALSE) = "*","*",IF(VLOOKUP(D365,'[4]Falls with Major Injuries'!$A$1:$W$352,12,FALSE) = "---","---", VLOOKUP(D365,'[4]Falls with Major Injuries'!$A$1:$W$352,12,FALSE)/100))</f>
        <v>*</v>
      </c>
      <c r="S365" s="35" t="str">
        <f>IF(VLOOKUP(D365,'[4]Falls with Major Injuries'!$A$1:$W$352,14,FALSE) = "*","*",IF(VLOOKUP(D365,'[4]Falls with Major Injuries'!$A$1:$W$352,14,FALSE) = "---","---", VLOOKUP(D365,'[4]Falls with Major Injuries'!$A$1:$W$352,14,FALSE)/100))</f>
        <v>*</v>
      </c>
      <c r="T365" s="35" t="str">
        <f>IF(VLOOKUP(D365,'[4]Falls with Major Injuries'!$A$1:$W$352,16,FALSE) = "*","*",IF(VLOOKUP(D365,'[4]Falls with Major Injuries'!$A$1:$W$352,16,FALSE) = "---","---", VLOOKUP(D365,'[4]Falls with Major Injuries'!$A$1:$W$352,16,FALSE)/100))</f>
        <v>*</v>
      </c>
      <c r="U365" s="35" t="str">
        <f t="shared" si="180"/>
        <v>*</v>
      </c>
      <c r="V365" s="49" t="s">
        <v>662</v>
      </c>
      <c r="W365" s="35" t="str">
        <f>IF(VLOOKUP(D365,'[4]Antipsychotic Meds'!$A$1:$W$352,10,FALSE) = "*","*",IF(VLOOKUP(D365,'[4]Antipsychotic Meds'!$A$1:$W$352,10,FALSE) = "---","---", VLOOKUP(D365,'[4]Antipsychotic Meds'!$A$1:$W$352,10,FALSE)/100))</f>
        <v>*</v>
      </c>
      <c r="X365" s="35" t="str">
        <f>IF(VLOOKUP(D365,'[4]Antipsychotic Meds'!$A$1:$W$352,12,FALSE) = "*","*",IF(VLOOKUP(D365,'[4]Antipsychotic Meds'!$A$1:$W$352,12,FALSE) = "---","---", VLOOKUP(D365,'[4]Antipsychotic Meds'!$A$1:$W$352,12,FALSE)/100))</f>
        <v>*</v>
      </c>
      <c r="Y365" s="35" t="str">
        <f>IF(VLOOKUP(D365,'[4]Antipsychotic Meds'!$A$1:$W$352,14,FALSE) = "*","*",IF(VLOOKUP(D365,'[4]Antipsychotic Meds'!$A$1:$W$352,14,FALSE) = "---","---", VLOOKUP(D365,'[4]Antipsychotic Meds'!$A$1:$W$352,14,FALSE)/100))</f>
        <v>*</v>
      </c>
      <c r="Z365" s="35" t="str">
        <f>IF(VLOOKUP(D365,'[4]Antipsychotic Meds'!$A$1:$W$352,16,FALSE) = "*","*",IF(VLOOKUP(D365,'[4]Antipsychotic Meds'!$A$1:$W$352,16,FALSE) = "---","---", VLOOKUP(D365,'[4]Antipsychotic Meds'!$A$1:$W$352,16,FALSE)/100))</f>
        <v>*</v>
      </c>
      <c r="AA365" s="35" t="str">
        <f t="shared" si="182"/>
        <v>*</v>
      </c>
      <c r="AB365" s="49" t="s">
        <v>662</v>
      </c>
      <c r="AC365" s="35" t="str">
        <f>IF(VLOOKUP(D365,'[4]Pressure Ulcers'!$A$1:$W$352,10,FALSE) = "*","*",IF(VLOOKUP(D365,'[4]Pressure Ulcers'!$A$1:$W$352,10,FALSE) = "---","---", VLOOKUP(D365,'[4]Pressure Ulcers'!$A$1:$W$352,10,FALSE)/100))</f>
        <v>*</v>
      </c>
      <c r="AD365" s="35" t="str">
        <f>IF(VLOOKUP(D365,'[4]Pressure Ulcers'!$A$1:$W$352,12,FALSE) = "*","*",IF(VLOOKUP(D365,'[4]Pressure Ulcers'!$A$1:$W$352,12,FALSE) = "---","---", VLOOKUP(D365,'[4]Pressure Ulcers'!$A$1:$W$352,12,FALSE)/100))</f>
        <v>*</v>
      </c>
      <c r="AE365" s="35" t="str">
        <f>IF(VLOOKUP(D365,'[4]Pressure Ulcers'!$A$1:$W$352,14,FALSE) = "*","*",IF(VLOOKUP(D365,'[4]Pressure Ulcers'!$A$1:$W$352,14,FALSE) = "---","---", VLOOKUP(D365,'[4]Pressure Ulcers'!$A$1:$W$352,14,FALSE)/100))</f>
        <v>*</v>
      </c>
      <c r="AF365" s="35" t="str">
        <f>IF(VLOOKUP(D365,'[4]Pressure Ulcers'!$A$1:$W$352,16,FALSE) = "*","*",IF(VLOOKUP(D365,'[4]Pressure Ulcers'!$A$1:$W$352,16,FALSE) = "---","---", VLOOKUP(D365,'[4]Pressure Ulcers'!$A$1:$W$352,16,FALSE)/100))</f>
        <v>*</v>
      </c>
      <c r="AG365" s="35" t="str">
        <f t="shared" si="184"/>
        <v>*</v>
      </c>
      <c r="AH365" s="49" t="s">
        <v>662</v>
      </c>
      <c r="AI365" s="35" t="str">
        <f>IF(VLOOKUP(D365,[4]Influenza!$A$1:$W$352,10,FALSE) = "*","*",IF(VLOOKUP(D365,[4]Influenza!$A$1:$W$352,10,FALSE) = "---","---", VLOOKUP(D365,[4]Influenza!$A$1:$W$352,10,FALSE)/100))</f>
        <v>*</v>
      </c>
      <c r="AJ365" s="35" t="str">
        <f>IF(VLOOKUP(D365,[4]Influenza!$A$1:$W$352,12,FALSE) = "*","*",IF(VLOOKUP(D365,[4]Influenza!$A$1:$W$352,12,FALSE) = "---","---", VLOOKUP(D365,[4]Influenza!$A$1:$W$352,12,FALSE)/100))</f>
        <v>*</v>
      </c>
      <c r="AK365" s="35" t="str">
        <f>IF(VLOOKUP(D365,[4]Influenza!$A$1:$W$352,14,FALSE) = "*","*",IF(VLOOKUP(D365,[4]Influenza!$A$1:$W$352,14,FALSE) = "---","---", VLOOKUP(D365,[4]Influenza!$A$1:$W$352,14,FALSE)/100))</f>
        <v>*</v>
      </c>
      <c r="AL365" s="35" t="str">
        <f>IF(VLOOKUP(D365,[4]Influenza!$A$1:$W$352,16,FALSE) = "*","*",IF(VLOOKUP(D365,[4]Influenza!$A$1:$W$352,16,FALSE) = "---","---", VLOOKUP(D365,[4]Influenza!$A$1:$W$352,16,FALSE)/100))</f>
        <v>*</v>
      </c>
      <c r="AM365" s="35" t="str">
        <f t="shared" si="185"/>
        <v>*</v>
      </c>
      <c r="AN365" s="49" t="s">
        <v>662</v>
      </c>
      <c r="AO365" s="35" t="str">
        <f>IF(VLOOKUP(D365,'[4]hospitalizations per 1000'!$A$1:$Q$352,10,FALSE) = "*","*",IF(VLOOKUP(D365,'[4]hospitalizations per 1000'!$A$1:$Q$352,10,FALSE) = "---","---", VLOOKUP(D365,'[4]hospitalizations per 1000'!$A$1:$Q$352,10,FALSE)/100))</f>
        <v>*</v>
      </c>
      <c r="AP365" s="43" t="s">
        <v>662</v>
      </c>
      <c r="AQ365" s="50" t="s">
        <v>1571</v>
      </c>
      <c r="AR365" s="50" t="s">
        <v>1573</v>
      </c>
      <c r="AS365" s="43" t="s">
        <v>662</v>
      </c>
      <c r="AT365" s="97" t="s">
        <v>1680</v>
      </c>
    </row>
    <row r="366" spans="1:46" x14ac:dyDescent="0.3">
      <c r="A366" s="19">
        <f t="shared" si="177"/>
        <v>361</v>
      </c>
      <c r="B366" s="52" t="s">
        <v>628</v>
      </c>
      <c r="C366" s="51"/>
      <c r="D366" s="56">
        <v>315133</v>
      </c>
      <c r="E366" s="59" t="s">
        <v>143</v>
      </c>
      <c r="F366" s="54" t="s">
        <v>1557</v>
      </c>
      <c r="G366" s="54" t="e">
        <f>IF(COUNTIF(#REF!,"SFF Candidate")&gt;=1,"Y",
IF(COUNTIF(#REF!,"SFF")&gt;=1,"Y","N"))</f>
        <v>#REF!</v>
      </c>
      <c r="H366" s="48" t="e">
        <f>IF(OR(#REF!=1,#REF!= 1,#REF!=
1,#REF!= 1,#REF!=
1,#REF!= 1,#REF!=
1,#REF!= 1,#REF!=
1,#REF!= 1,#REF!=
1,#REF!= 1),"Y","N")</f>
        <v>#REF!</v>
      </c>
      <c r="I366" s="48" t="s">
        <v>662</v>
      </c>
      <c r="J366" s="54" t="s">
        <v>1570</v>
      </c>
      <c r="K366" s="35">
        <f>IF(VLOOKUP(D366,'Physically Restrained'!$A$1:$W$352,10,FALSE) = "*","*",IF(VLOOKUP(D366,'Physically Restrained'!$A$1:$W$352,10,FALSE) = "---","---", VLOOKUP(D366,'Physically Restrained'!$A$1:$W$352,10,FALSE)/100))</f>
        <v>0</v>
      </c>
      <c r="L366" s="35">
        <f>IF(VLOOKUP(D366,'Physically Restrained'!$A$1:$W$352,12,FALSE) = "*","*",IF(VLOOKUP(D366,'Physically Restrained'!$A$1:$W$352,12,FALSE) = "---","---", VLOOKUP(D366,'Physically Restrained'!$A$1:$W$352,12,FALSE)/100))</f>
        <v>0</v>
      </c>
      <c r="M366" s="35">
        <f>IF(VLOOKUP(D366,'Physically Restrained'!$A$1:$W$352,14,FALSE) = "*","*",IF(VLOOKUP(D366,'Physically Restrained'!$A$1:$W$352,14,FALSE) = "---","---", VLOOKUP(D366,'Physically Restrained'!$A$1:$W$352,14,FALSE)/100))</f>
        <v>0</v>
      </c>
      <c r="N366" s="35">
        <f>IF(VLOOKUP(D366,'Physically Restrained'!$A$1:$W$352,16,FALSE) = "*","*",IF(VLOOKUP(D366,'Physically Restrained'!$A$1:$W$352,16,FALSE) = "---","---", VLOOKUP(D366,'Physically Restrained'!$A$1:$W$352,16,FALSE)/100))</f>
        <v>0</v>
      </c>
      <c r="O366" s="35">
        <f t="shared" si="178"/>
        <v>0</v>
      </c>
      <c r="P366" s="49" t="str">
        <f>IF(O366="*","*",IF(O366="---","---",IF(O366&lt;O$1,"Y","N")))</f>
        <v>Y</v>
      </c>
      <c r="Q366" s="35">
        <f>IF(VLOOKUP(D366,'Falls with Major Injuries'!$A$1:$W$352,10,FALSE) = "*","*",IF(VLOOKUP(D366,'Falls with Major Injuries'!$A$1:$W$352,10,FALSE) = "---","---", VLOOKUP(D366,'Falls with Major Injuries'!$A$1:$W$352,10,FALSE)/100))</f>
        <v>3.125E-2</v>
      </c>
      <c r="R366" s="35">
        <f>IF(VLOOKUP(D366,'Falls with Major Injuries'!$A$1:$W$352,12,FALSE) = "*","*",IF(VLOOKUP(D366,'Falls with Major Injuries'!$A$1:$W$352,12,FALSE) = "---","---", VLOOKUP(D366,'Falls with Major Injuries'!$A$1:$W$352,12,FALSE)/100))</f>
        <v>4.4444400000000002E-2</v>
      </c>
      <c r="S366" s="35">
        <f>IF(VLOOKUP(D366,'Falls with Major Injuries'!$A$1:$W$352,14,FALSE) = "*","*",IF(VLOOKUP(D366,'Falls with Major Injuries'!$A$1:$W$352,14,FALSE) = "---","---", VLOOKUP(D366,'Falls with Major Injuries'!$A$1:$W$352,14,FALSE)/100))</f>
        <v>6.5217400000000009E-2</v>
      </c>
      <c r="T366" s="35">
        <f>IF(VLOOKUP(D366,'Falls with Major Injuries'!$A$1:$W$352,16,FALSE) = "*","*",IF(VLOOKUP(D366,'Falls with Major Injuries'!$A$1:$W$352,16,FALSE) = "---","---", VLOOKUP(D366,'Falls with Major Injuries'!$A$1:$W$352,16,FALSE)/100))</f>
        <v>4.5454499999999995E-2</v>
      </c>
      <c r="U366" s="35">
        <f t="shared" si="180"/>
        <v>4.6591574999999996E-2</v>
      </c>
      <c r="V366" s="49" t="str">
        <f>IF(U366="*","*",IF(U366="---","---",IF(U366&lt;U$1,"Y","N")))</f>
        <v>N</v>
      </c>
      <c r="W366" s="35">
        <f>IF(VLOOKUP(D366,'Antipsychotic Meds'!$A$1:$W$352,10,FALSE) = "*","*",IF(VLOOKUP(D366,'Antipsychotic Meds'!$A$1:$W$352,10,FALSE) = "---","---", VLOOKUP(D366,'Antipsychotic Meds'!$A$1:$W$352,10,FALSE)/100))</f>
        <v>9.6774199999999991E-2</v>
      </c>
      <c r="X366" s="35">
        <f>IF(VLOOKUP(D366,'Antipsychotic Meds'!$A$1:$W$352,12,FALSE) = "*","*",IF(VLOOKUP(D366,'Antipsychotic Meds'!$A$1:$W$352,12,FALSE) = "---","---", VLOOKUP(D366,'Antipsychotic Meds'!$A$1:$W$352,12,FALSE)/100))</f>
        <v>9.0909099999999993E-2</v>
      </c>
      <c r="Y366" s="35">
        <f>IF(VLOOKUP(D366,'Antipsychotic Meds'!$A$1:$W$352,14,FALSE) = "*","*",IF(VLOOKUP(D366,'Antipsychotic Meds'!$A$1:$W$352,14,FALSE) = "---","---", VLOOKUP(D366,'Antipsychotic Meds'!$A$1:$W$352,14,FALSE)/100))</f>
        <v>8.8888899999999993E-2</v>
      </c>
      <c r="Z366" s="35">
        <f>IF(VLOOKUP(D366,'Antipsychotic Meds'!$A$1:$W$352,16,FALSE) = "*","*",IF(VLOOKUP(D366,'Antipsychotic Meds'!$A$1:$W$352,16,FALSE) = "---","---", VLOOKUP(D366,'Antipsychotic Meds'!$A$1:$W$352,16,FALSE)/100))</f>
        <v>9.3023299999999989E-2</v>
      </c>
      <c r="AA366" s="35">
        <f t="shared" si="182"/>
        <v>9.2398874999999991E-2</v>
      </c>
      <c r="AB366" s="49" t="str">
        <f>IF(AA366="*","*",IF(AA366="---","---",IF(AA366&lt;AA$1,"Y","N")))</f>
        <v>Y</v>
      </c>
      <c r="AC366" s="35">
        <f>IF(VLOOKUP(D366,'Pressure Ulcers'!$A$1:$W$352,10,FALSE) = "*","*",IF(VLOOKUP(D366,'Pressure Ulcers'!$A$1:$W$352,10,FALSE) = "---","---", VLOOKUP(D366,'Pressure Ulcers'!$A$1:$W$352,10,FALSE)/100))</f>
        <v>7.407409999999999E-2</v>
      </c>
      <c r="AD366" s="35">
        <f>IF(VLOOKUP(D366,'Pressure Ulcers'!$A$1:$W$352,12,FALSE) = "*","*",IF(VLOOKUP(D366,'Pressure Ulcers'!$A$1:$W$352,12,FALSE) = "---","---", VLOOKUP(D366,'Pressure Ulcers'!$A$1:$W$352,12,FALSE)/100))</f>
        <v>0.1111111</v>
      </c>
      <c r="AE366" s="35">
        <f>IF(VLOOKUP(D366,'Pressure Ulcers'!$A$1:$W$352,14,FALSE) = "*","*",IF(VLOOKUP(D366,'Pressure Ulcers'!$A$1:$W$352,14,FALSE) = "---","---", VLOOKUP(D366,'Pressure Ulcers'!$A$1:$W$352,14,FALSE)/100))</f>
        <v>0.14705880000000002</v>
      </c>
      <c r="AF366" s="35">
        <f>IF(VLOOKUP(D366,'Pressure Ulcers'!$A$1:$W$352,16,FALSE) = "*","*",IF(VLOOKUP(D366,'Pressure Ulcers'!$A$1:$W$352,16,FALSE) = "---","---", VLOOKUP(D366,'Pressure Ulcers'!$A$1:$W$352,16,FALSE)/100))</f>
        <v>0.1</v>
      </c>
      <c r="AG366" s="35">
        <f t="shared" si="184"/>
        <v>0.10806099999999999</v>
      </c>
      <c r="AH366" s="49" t="str">
        <f>IF(AG366="*","*",IF(AG366="---","---",IF(AG366&lt;AG$1,"Y","N")))</f>
        <v>N</v>
      </c>
      <c r="AI366" s="35">
        <f>IF(VLOOKUP(D366,Influenza!$A$1:$W$352,10,FALSE) = "*","*",IF(VLOOKUP(D366,Influenza!$A$1:$W$352,10,FALSE) = "---","---", VLOOKUP(D366,Influenza!$A$1:$W$352,10,FALSE)/100))</f>
        <v>1</v>
      </c>
      <c r="AJ366" s="35">
        <f>IF(VLOOKUP(D366,Influenza!$A$1:$W$352,12,FALSE) = "*","*",IF(VLOOKUP(D366,Influenza!$A$1:$W$352,12,FALSE) = "---","---", VLOOKUP(D366,Influenza!$A$1:$W$352,12,FALSE)/100))</f>
        <v>1</v>
      </c>
      <c r="AK366" s="35">
        <f>IF(VLOOKUP(D366,Influenza!$A$1:$W$352,14,FALSE) = "*","*",IF(VLOOKUP(D366,Influenza!$A$1:$W$352,14,FALSE) = "---","---", VLOOKUP(D366,Influenza!$A$1:$W$352,14,FALSE)/100))</f>
        <v>1</v>
      </c>
      <c r="AL366" s="35">
        <f>IF(VLOOKUP(D366,Influenza!$A$1:$W$352,16,FALSE) = "*","*",IF(VLOOKUP(D366,Influenza!$A$1:$W$352,16,FALSE) = "---","---", VLOOKUP(D366,Influenza!$A$1:$W$352,16,FALSE)/100))</f>
        <v>1</v>
      </c>
      <c r="AM366" s="35">
        <f t="shared" si="185"/>
        <v>1</v>
      </c>
      <c r="AN366" s="49" t="str">
        <f>IF(AM366="*","*",IF(AM366="---","---",IF(AM366&gt;AM$1,"Y","N")))</f>
        <v>Y</v>
      </c>
      <c r="AO366" s="35">
        <f>IF(VLOOKUP(D366,'hospitalizations per 1000'!$A$1:$Q$352,10,FALSE) = "*","*",IF(VLOOKUP(D366,'hospitalizations per 1000'!$A$1:$Q$352,10,FALSE) = "---","---", VLOOKUP(D366,'hospitalizations per 1000'!$A$1:$Q$352,10,FALSE)/100))</f>
        <v>1.2350119999999999E-2</v>
      </c>
      <c r="AP366" s="43" t="str">
        <f>IF(AO366="*","*",IF(AO366="---","---",IF(AO366&lt;AO$1,"Y","N")))</f>
        <v>Y</v>
      </c>
      <c r="AQ366" s="50" t="s">
        <v>1571</v>
      </c>
      <c r="AR366" s="50" t="s">
        <v>1573</v>
      </c>
      <c r="AS366" s="49" t="s">
        <v>662</v>
      </c>
      <c r="AT366" s="97">
        <f>COUNTIF($P366:$AS366,"=Y")</f>
        <v>4</v>
      </c>
    </row>
    <row r="367" spans="1:46" s="75" customFormat="1" x14ac:dyDescent="0.3">
      <c r="A367" s="19">
        <f t="shared" si="177"/>
        <v>362</v>
      </c>
      <c r="B367" s="42" t="s">
        <v>629</v>
      </c>
      <c r="C367" s="42"/>
      <c r="D367" s="56">
        <v>315047</v>
      </c>
      <c r="E367" s="71">
        <v>875872</v>
      </c>
      <c r="F367" s="54" t="s">
        <v>1557</v>
      </c>
      <c r="G367" s="54" t="e">
        <f>IF(COUNTIF(#REF!,"SFF Candidate")&gt;=1,"Y",
IF(COUNTIF(#REF!,"SFF")&gt;=1,"Y","N"))</f>
        <v>#REF!</v>
      </c>
      <c r="H367" s="48" t="e">
        <f>IF(OR(#REF!=1,#REF!= 1,#REF!=
1,#REF!= 1,#REF!=
1,#REF!= 1,#REF!=
1,#REF!= 1,#REF!=
1,#REF!= 1,#REF!=
1,#REF!= 1),"Y","N")</f>
        <v>#REF!</v>
      </c>
      <c r="I367" s="48" t="s">
        <v>662</v>
      </c>
      <c r="J367" s="54" t="s">
        <v>1570</v>
      </c>
      <c r="K367" s="35">
        <f>IF(VLOOKUP(D367,'Physically Restrained'!$A$1:$W$352,10,FALSE) = "*","*",IF(VLOOKUP(D367,'Physically Restrained'!$A$1:$W$352,10,FALSE) = "---","---", VLOOKUP(D367,'Physically Restrained'!$A$1:$W$352,10,FALSE)/100))</f>
        <v>0</v>
      </c>
      <c r="L367" s="35">
        <f>IF(VLOOKUP(D367,'Physically Restrained'!$A$1:$W$352,12,FALSE) = "*","*",IF(VLOOKUP(D367,'Physically Restrained'!$A$1:$W$352,12,FALSE) = "---","---", VLOOKUP(D367,'Physically Restrained'!$A$1:$W$352,12,FALSE)/100))</f>
        <v>0</v>
      </c>
      <c r="M367" s="35">
        <f>IF(VLOOKUP(D367,'Physically Restrained'!$A$1:$W$352,14,FALSE) = "*","*",IF(VLOOKUP(D367,'Physically Restrained'!$A$1:$W$352,14,FALSE) = "---","---", VLOOKUP(D367,'Physically Restrained'!$A$1:$W$352,14,FALSE)/100))</f>
        <v>0</v>
      </c>
      <c r="N367" s="35">
        <f>IF(VLOOKUP(D367,'Physically Restrained'!$A$1:$W$352,16,FALSE) = "*","*",IF(VLOOKUP(D367,'Physically Restrained'!$A$1:$W$352,16,FALSE) = "---","---", VLOOKUP(D367,'Physically Restrained'!$A$1:$W$352,16,FALSE)/100))</f>
        <v>0</v>
      </c>
      <c r="O367" s="35">
        <f t="shared" si="178"/>
        <v>0</v>
      </c>
      <c r="P367" s="49" t="str">
        <f>IF(O367="*","*",IF(O367="---","---",IF(O367&lt;O$1,"Y","N")))</f>
        <v>Y</v>
      </c>
      <c r="Q367" s="35">
        <f>IF(VLOOKUP(D367,'Falls with Major Injuries'!$A$1:$W$352,10,FALSE) = "*","*",IF(VLOOKUP(D367,'Falls with Major Injuries'!$A$1:$W$352,10,FALSE) = "---","---", VLOOKUP(D367,'Falls with Major Injuries'!$A$1:$W$352,10,FALSE)/100))</f>
        <v>1.08696E-2</v>
      </c>
      <c r="R367" s="35">
        <f>IF(VLOOKUP(D367,'Falls with Major Injuries'!$A$1:$W$352,12,FALSE) = "*","*",IF(VLOOKUP(D367,'Falls with Major Injuries'!$A$1:$W$352,12,FALSE) = "---","---", VLOOKUP(D367,'Falls with Major Injuries'!$A$1:$W$352,12,FALSE)/100))</f>
        <v>1.0526299999999999E-2</v>
      </c>
      <c r="S367" s="35">
        <f>IF(VLOOKUP(D367,'Falls with Major Injuries'!$A$1:$W$352,14,FALSE) = "*","*",IF(VLOOKUP(D367,'Falls with Major Injuries'!$A$1:$W$352,14,FALSE) = "---","---", VLOOKUP(D367,'Falls with Major Injuries'!$A$1:$W$352,14,FALSE)/100))</f>
        <v>2.0618599999999997E-2</v>
      </c>
      <c r="T367" s="35">
        <f>IF(VLOOKUP(D367,'Falls with Major Injuries'!$A$1:$W$352,16,FALSE) = "*","*",IF(VLOOKUP(D367,'Falls with Major Injuries'!$A$1:$W$352,16,FALSE) = "---","---", VLOOKUP(D367,'Falls with Major Injuries'!$A$1:$W$352,16,FALSE)/100))</f>
        <v>2.0202000000000001E-2</v>
      </c>
      <c r="U367" s="35">
        <f t="shared" si="180"/>
        <v>1.5554124999999999E-2</v>
      </c>
      <c r="V367" s="49" t="str">
        <f>IF(U367="*","*",IF(U367="---","---",IF(U367&lt;U$1,"Y","N")))</f>
        <v>Y</v>
      </c>
      <c r="W367" s="35">
        <f>IF(VLOOKUP(D367,'Antipsychotic Meds'!$A$1:$W$352,10,FALSE) = "*","*",IF(VLOOKUP(D367,'Antipsychotic Meds'!$A$1:$W$352,10,FALSE) = "---","---", VLOOKUP(D367,'Antipsychotic Meds'!$A$1:$W$352,10,FALSE)/100))</f>
        <v>0.1058824</v>
      </c>
      <c r="X367" s="35">
        <f>IF(VLOOKUP(D367,'Antipsychotic Meds'!$A$1:$W$352,12,FALSE) = "*","*",IF(VLOOKUP(D367,'Antipsychotic Meds'!$A$1:$W$352,12,FALSE) = "---","---", VLOOKUP(D367,'Antipsychotic Meds'!$A$1:$W$352,12,FALSE)/100))</f>
        <v>0.11494249999999999</v>
      </c>
      <c r="Y367" s="35">
        <f>IF(VLOOKUP(D367,'Antipsychotic Meds'!$A$1:$W$352,14,FALSE) = "*","*",IF(VLOOKUP(D367,'Antipsychotic Meds'!$A$1:$W$352,14,FALSE) = "---","---", VLOOKUP(D367,'Antipsychotic Meds'!$A$1:$W$352,14,FALSE)/100))</f>
        <v>0.11494249999999999</v>
      </c>
      <c r="Z367" s="35">
        <f>IF(VLOOKUP(D367,'Antipsychotic Meds'!$A$1:$W$352,16,FALSE) = "*","*",IF(VLOOKUP(D367,'Antipsychotic Meds'!$A$1:$W$352,16,FALSE) = "---","---", VLOOKUP(D367,'Antipsychotic Meds'!$A$1:$W$352,16,FALSE)/100))</f>
        <v>0.1123596</v>
      </c>
      <c r="AA367" s="35">
        <f t="shared" si="182"/>
        <v>0.11203175</v>
      </c>
      <c r="AB367" s="49" t="str">
        <f>IF(AA367="*","*",IF(AA367="---","---",IF(AA367&lt;AA$1,"Y","N")))</f>
        <v>N</v>
      </c>
      <c r="AC367" s="35">
        <f>IF(VLOOKUP(D367,'Pressure Ulcers'!$A$1:$W$352,10,FALSE) = "*","*",IF(VLOOKUP(D367,'Pressure Ulcers'!$A$1:$W$352,10,FALSE) = "---","---", VLOOKUP(D367,'Pressure Ulcers'!$A$1:$W$352,10,FALSE)/100))</f>
        <v>0.14285709999999999</v>
      </c>
      <c r="AD367" s="35">
        <f>IF(VLOOKUP(D367,'Pressure Ulcers'!$A$1:$W$352,12,FALSE) = "*","*",IF(VLOOKUP(D367,'Pressure Ulcers'!$A$1:$W$352,12,FALSE) = "---","---", VLOOKUP(D367,'Pressure Ulcers'!$A$1:$W$352,12,FALSE)/100))</f>
        <v>0.1129032</v>
      </c>
      <c r="AE367" s="35">
        <f>IF(VLOOKUP(D367,'Pressure Ulcers'!$A$1:$W$352,14,FALSE) = "*","*",IF(VLOOKUP(D367,'Pressure Ulcers'!$A$1:$W$352,14,FALSE) = "---","---", VLOOKUP(D367,'Pressure Ulcers'!$A$1:$W$352,14,FALSE)/100))</f>
        <v>8.3333299999999999E-2</v>
      </c>
      <c r="AF367" s="35">
        <f>IF(VLOOKUP(D367,'Pressure Ulcers'!$A$1:$W$352,16,FALSE) = "*","*",IF(VLOOKUP(D367,'Pressure Ulcers'!$A$1:$W$352,16,FALSE) = "---","---", VLOOKUP(D367,'Pressure Ulcers'!$A$1:$W$352,16,FALSE)/100))</f>
        <v>0.10344829999999999</v>
      </c>
      <c r="AG367" s="35">
        <f t="shared" si="184"/>
        <v>0.110635475</v>
      </c>
      <c r="AH367" s="49" t="str">
        <f>IF(AG367="*","*",IF(AG367="---","---",IF(AG367&lt;AG$1,"Y","N")))</f>
        <v>N</v>
      </c>
      <c r="AI367" s="35">
        <f>IF(VLOOKUP(D367,Influenza!$A$1:$W$352,10,FALSE) = "*","*",IF(VLOOKUP(D367,Influenza!$A$1:$W$352,10,FALSE) = "---","---", VLOOKUP(D367,Influenza!$A$1:$W$352,10,FALSE)/100))</f>
        <v>0.99009901</v>
      </c>
      <c r="AJ367" s="35">
        <f>IF(VLOOKUP(D367,Influenza!$A$1:$W$352,12,FALSE) = "*","*",IF(VLOOKUP(D367,Influenza!$A$1:$W$352,12,FALSE) = "---","---", VLOOKUP(D367,Influenza!$A$1:$W$352,12,FALSE)/100))</f>
        <v>0.99009901</v>
      </c>
      <c r="AK367" s="35">
        <f>IF(VLOOKUP(D367,Influenza!$A$1:$W$352,14,FALSE) = "*","*",IF(VLOOKUP(D367,Influenza!$A$1:$W$352,14,FALSE) = "---","---", VLOOKUP(D367,Influenza!$A$1:$W$352,14,FALSE)/100))</f>
        <v>0.98113207999999996</v>
      </c>
      <c r="AL367" s="35">
        <f>IF(VLOOKUP(D367,Influenza!$A$1:$W$352,16,FALSE) = "*","*",IF(VLOOKUP(D367,Influenza!$A$1:$W$352,16,FALSE) = "---","---", VLOOKUP(D367,Influenza!$A$1:$W$352,16,FALSE)/100))</f>
        <v>0.98113207999999996</v>
      </c>
      <c r="AM367" s="35">
        <f t="shared" si="185"/>
        <v>0.98561554500000004</v>
      </c>
      <c r="AN367" s="49" t="str">
        <f>IF(AM367="*","*",IF(AM367="---","---",IF(AM367&gt;AM$1,"Y","N")))</f>
        <v>Y</v>
      </c>
      <c r="AO367" s="35">
        <f>IF(VLOOKUP(D367,'hospitalizations per 1000'!$A$1:$Q$352,10,FALSE) = "*","*",IF(VLOOKUP(D367,'hospitalizations per 1000'!$A$1:$Q$352,10,FALSE) = "---","---", VLOOKUP(D367,'hospitalizations per 1000'!$A$1:$Q$352,10,FALSE)/100))</f>
        <v>1.6011789999999998E-2</v>
      </c>
      <c r="AP367" s="43" t="str">
        <f>IF(AO367="*","*",IF(AO367="---","---",IF(AO367&lt;AO$1,"Y","N")))</f>
        <v>N</v>
      </c>
      <c r="AQ367" s="50" t="s">
        <v>1570</v>
      </c>
      <c r="AR367" s="50">
        <v>0.875</v>
      </c>
      <c r="AS367" s="49" t="str">
        <f>IF(AR367="NS","NS",IF(AR367&gt;AR$1,"Y","N"))</f>
        <v>Y</v>
      </c>
      <c r="AT367" s="97">
        <f>COUNTIF($P367:$AS367,"=Y")</f>
        <v>4</v>
      </c>
    </row>
    <row r="368" spans="1:46" x14ac:dyDescent="0.3">
      <c r="A368" s="18"/>
      <c r="B368" s="18"/>
      <c r="C368" s="18"/>
      <c r="D368" s="2"/>
      <c r="E368" s="37"/>
      <c r="F368" s="17"/>
      <c r="G368" s="2"/>
      <c r="H368" s="2"/>
      <c r="I368" s="2"/>
      <c r="J368" s="17"/>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row>
    <row r="369" spans="1:46" x14ac:dyDescent="0.3">
      <c r="A369" s="18"/>
      <c r="B369" s="18"/>
      <c r="C369" s="18"/>
      <c r="D369" s="2"/>
      <c r="E369" s="37"/>
      <c r="F369" s="17"/>
      <c r="G369" s="2"/>
      <c r="H369" s="2"/>
      <c r="I369" s="2"/>
      <c r="J369" s="17"/>
      <c r="K369" s="37"/>
      <c r="L369" s="2"/>
      <c r="M369" s="37"/>
      <c r="N369" s="2"/>
      <c r="O369" s="37"/>
      <c r="P369" s="2"/>
      <c r="Q369" s="37"/>
      <c r="R369" s="2"/>
      <c r="S369" s="37"/>
      <c r="U369" s="37"/>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row>
    <row r="370" spans="1:46" x14ac:dyDescent="0.3">
      <c r="A370" s="18"/>
      <c r="B370" s="18"/>
      <c r="C370" s="18"/>
      <c r="D370" s="2"/>
      <c r="E370" s="37"/>
      <c r="F370" s="17"/>
      <c r="G370" s="2"/>
      <c r="H370" s="2"/>
      <c r="I370" s="2"/>
      <c r="J370" s="17"/>
      <c r="K370" s="37"/>
      <c r="L370" s="2"/>
      <c r="M370" s="37"/>
      <c r="N370" s="2"/>
      <c r="O370" s="37"/>
      <c r="P370" s="2"/>
      <c r="Q370" s="37"/>
      <c r="R370" s="2"/>
      <c r="S370" s="37"/>
      <c r="U370" s="37"/>
      <c r="X370" s="3"/>
      <c r="AQ370" s="2"/>
      <c r="AR370" s="2"/>
    </row>
    <row r="371" spans="1:46" x14ac:dyDescent="0.3">
      <c r="A371" s="18"/>
      <c r="B371" s="18"/>
      <c r="C371" s="18"/>
      <c r="D371" s="2"/>
      <c r="E371" s="37"/>
      <c r="F371" s="17"/>
      <c r="G371" s="2"/>
      <c r="H371" s="2"/>
      <c r="I371" s="2"/>
      <c r="J371" s="17"/>
      <c r="K371" s="37"/>
      <c r="L371" s="2"/>
      <c r="M371" s="37"/>
      <c r="N371" s="2"/>
      <c r="O371" s="37"/>
      <c r="P371" s="2"/>
      <c r="Q371" s="37"/>
      <c r="R371" s="2"/>
      <c r="S371" s="37"/>
      <c r="U371" s="37"/>
      <c r="X371" s="3"/>
      <c r="AQ371" s="2"/>
      <c r="AR371" s="2"/>
    </row>
    <row r="372" spans="1:46" x14ac:dyDescent="0.3">
      <c r="A372" s="18"/>
      <c r="B372" s="18"/>
      <c r="C372" s="18"/>
      <c r="D372" s="2"/>
      <c r="E372" s="37"/>
      <c r="F372" s="17"/>
      <c r="G372" s="2"/>
      <c r="H372" s="2"/>
      <c r="I372" s="2"/>
      <c r="J372" s="17"/>
      <c r="K372" s="37"/>
      <c r="L372" s="2"/>
      <c r="M372" s="37"/>
      <c r="N372" s="2"/>
      <c r="O372" s="37"/>
      <c r="P372" s="2"/>
      <c r="Q372" s="37"/>
      <c r="R372" s="2"/>
      <c r="S372" s="37"/>
      <c r="U372" s="37"/>
      <c r="X372" s="3"/>
      <c r="AQ372" s="2"/>
      <c r="AR372" s="2"/>
    </row>
    <row r="373" spans="1:46" x14ac:dyDescent="0.3">
      <c r="A373" s="18"/>
      <c r="B373" s="18"/>
      <c r="C373" s="18"/>
      <c r="D373" s="2"/>
      <c r="E373" s="37"/>
      <c r="F373" s="17"/>
      <c r="G373" s="2"/>
      <c r="H373" s="2"/>
      <c r="I373" s="2"/>
      <c r="J373" s="17"/>
      <c r="K373" s="37"/>
      <c r="L373" s="2"/>
      <c r="M373" s="37"/>
      <c r="N373" s="2"/>
      <c r="O373" s="37"/>
      <c r="P373" s="2"/>
      <c r="Q373" s="37"/>
      <c r="R373" s="2"/>
      <c r="S373" s="37"/>
      <c r="U373" s="37"/>
      <c r="X373" s="3"/>
      <c r="AQ373" s="2"/>
      <c r="AR373" s="2"/>
    </row>
    <row r="374" spans="1:46" x14ac:dyDescent="0.3">
      <c r="A374" s="18"/>
      <c r="B374" s="18"/>
      <c r="C374" s="18"/>
      <c r="D374" s="2"/>
      <c r="E374" s="37"/>
      <c r="F374" s="17"/>
      <c r="G374" s="2"/>
      <c r="H374" s="2"/>
      <c r="I374" s="2"/>
      <c r="J374" s="17"/>
      <c r="K374" s="37"/>
      <c r="L374" s="2"/>
      <c r="M374" s="37"/>
      <c r="N374" s="2"/>
      <c r="O374" s="37"/>
      <c r="P374" s="2"/>
      <c r="Q374" s="37"/>
      <c r="R374" s="2"/>
      <c r="S374" s="37"/>
      <c r="U374" s="37"/>
      <c r="X374" s="3"/>
      <c r="AQ374" s="2"/>
      <c r="AR374" s="2"/>
    </row>
    <row r="375" spans="1:46" x14ac:dyDescent="0.3">
      <c r="A375" s="18"/>
      <c r="B375" s="18"/>
      <c r="C375" s="18"/>
      <c r="D375" s="2"/>
      <c r="E375" s="37"/>
      <c r="F375" s="17"/>
      <c r="G375" s="2"/>
      <c r="H375" s="2"/>
      <c r="I375" s="2"/>
      <c r="J375" s="17"/>
      <c r="K375" s="37"/>
      <c r="L375" s="2"/>
      <c r="M375" s="37"/>
      <c r="N375" s="2"/>
      <c r="O375" s="37"/>
      <c r="P375" s="2"/>
      <c r="Q375" s="37"/>
      <c r="R375" s="2"/>
      <c r="S375" s="37"/>
      <c r="U375" s="37"/>
      <c r="X375" s="3"/>
      <c r="AQ375" s="2"/>
      <c r="AR375" s="2"/>
    </row>
    <row r="376" spans="1:46" x14ac:dyDescent="0.3">
      <c r="A376" s="18"/>
      <c r="B376" s="18"/>
      <c r="C376" s="18"/>
      <c r="D376" s="2"/>
      <c r="E376" s="37"/>
      <c r="F376" s="17"/>
      <c r="G376" s="2"/>
      <c r="H376" s="2"/>
      <c r="I376" s="2"/>
      <c r="J376" s="17"/>
      <c r="K376" s="37"/>
      <c r="L376" s="2"/>
      <c r="M376" s="37"/>
      <c r="N376" s="2"/>
      <c r="O376" s="37"/>
      <c r="P376" s="2"/>
      <c r="Q376" s="37"/>
      <c r="R376" s="2"/>
      <c r="S376" s="37"/>
      <c r="U376" s="37"/>
      <c r="X376" s="3"/>
      <c r="AQ376" s="2"/>
      <c r="AR376" s="2"/>
    </row>
    <row r="377" spans="1:46" x14ac:dyDescent="0.3">
      <c r="A377" s="18"/>
      <c r="B377" s="18"/>
      <c r="C377" s="18"/>
      <c r="D377" s="2"/>
      <c r="E377" s="37"/>
      <c r="F377" s="17"/>
      <c r="G377" s="2"/>
      <c r="H377" s="2"/>
      <c r="I377" s="2"/>
      <c r="J377" s="17"/>
      <c r="K377" s="37"/>
      <c r="L377" s="2"/>
      <c r="M377" s="37"/>
      <c r="N377" s="2"/>
      <c r="O377" s="37"/>
      <c r="P377" s="2"/>
      <c r="Q377" s="37"/>
      <c r="R377" s="2"/>
      <c r="S377" s="37"/>
      <c r="U377" s="37"/>
      <c r="X377" s="3"/>
      <c r="AQ377" s="2"/>
      <c r="AR377" s="2"/>
    </row>
    <row r="378" spans="1:46" x14ac:dyDescent="0.3">
      <c r="A378" s="18"/>
      <c r="B378" s="18"/>
      <c r="C378" s="18"/>
      <c r="D378" s="2"/>
      <c r="E378" s="37"/>
      <c r="F378" s="17"/>
      <c r="G378" s="2"/>
      <c r="H378" s="2"/>
      <c r="I378" s="2"/>
      <c r="J378" s="17"/>
      <c r="K378" s="37"/>
      <c r="L378" s="2"/>
      <c r="M378" s="37"/>
      <c r="N378" s="2"/>
      <c r="O378" s="37"/>
      <c r="P378" s="2"/>
      <c r="Q378" s="37"/>
      <c r="R378" s="2"/>
      <c r="S378" s="37"/>
      <c r="U378" s="37"/>
      <c r="X378" s="3"/>
      <c r="AQ378" s="2"/>
      <c r="AR378" s="2"/>
    </row>
    <row r="379" spans="1:46" x14ac:dyDescent="0.3">
      <c r="A379" s="18"/>
      <c r="B379" s="18"/>
      <c r="C379" s="18"/>
      <c r="D379" s="2"/>
      <c r="E379" s="37"/>
      <c r="F379" s="17"/>
      <c r="G379" s="2"/>
      <c r="H379" s="2"/>
      <c r="I379" s="2"/>
      <c r="J379" s="17"/>
      <c r="K379" s="37"/>
      <c r="L379" s="2"/>
      <c r="M379" s="37"/>
      <c r="N379" s="2"/>
      <c r="O379" s="37"/>
      <c r="P379" s="2"/>
      <c r="Q379" s="37"/>
      <c r="R379" s="2"/>
      <c r="S379" s="37"/>
      <c r="U379" s="37"/>
      <c r="X379" s="3"/>
      <c r="AQ379" s="2"/>
      <c r="AR379" s="2"/>
    </row>
    <row r="380" spans="1:46" x14ac:dyDescent="0.3">
      <c r="A380" s="18"/>
      <c r="B380" s="18"/>
      <c r="C380" s="18"/>
      <c r="D380" s="2"/>
      <c r="E380" s="37"/>
      <c r="F380" s="17"/>
      <c r="G380" s="2"/>
      <c r="H380" s="2"/>
      <c r="I380" s="2"/>
      <c r="J380" s="17"/>
      <c r="K380" s="37"/>
      <c r="L380" s="2"/>
      <c r="M380" s="37"/>
      <c r="N380" s="2"/>
      <c r="O380" s="37"/>
      <c r="P380" s="2"/>
      <c r="Q380" s="37"/>
      <c r="R380" s="2"/>
      <c r="S380" s="37"/>
      <c r="U380" s="37"/>
      <c r="X380" s="3"/>
      <c r="AQ380" s="2"/>
      <c r="AR380" s="2"/>
    </row>
    <row r="381" spans="1:46" x14ac:dyDescent="0.3">
      <c r="A381" s="18"/>
      <c r="B381" s="18"/>
      <c r="C381" s="18"/>
      <c r="D381" s="2"/>
      <c r="E381" s="37"/>
      <c r="F381" s="17"/>
      <c r="G381" s="2"/>
      <c r="H381" s="2"/>
      <c r="I381" s="2"/>
      <c r="J381" s="17"/>
      <c r="K381" s="37"/>
      <c r="L381" s="2"/>
      <c r="M381" s="37"/>
      <c r="N381" s="2"/>
      <c r="O381" s="37"/>
      <c r="P381" s="2"/>
      <c r="Q381" s="37"/>
      <c r="R381" s="2"/>
      <c r="S381" s="37"/>
      <c r="U381" s="37"/>
      <c r="X381" s="3"/>
      <c r="AQ381" s="2"/>
      <c r="AR381" s="2"/>
    </row>
    <row r="382" spans="1:46" x14ac:dyDescent="0.3">
      <c r="A382" s="18"/>
      <c r="B382" s="18"/>
      <c r="C382" s="18"/>
      <c r="D382" s="2"/>
      <c r="E382" s="37"/>
      <c r="F382" s="17"/>
      <c r="G382" s="2"/>
      <c r="H382" s="2"/>
      <c r="I382" s="2"/>
      <c r="J382" s="17"/>
      <c r="K382" s="37"/>
      <c r="L382" s="2"/>
      <c r="M382" s="37"/>
      <c r="N382" s="2"/>
      <c r="O382" s="37"/>
      <c r="P382" s="2"/>
      <c r="Q382" s="37"/>
      <c r="R382" s="2"/>
      <c r="S382" s="37"/>
      <c r="U382" s="37"/>
      <c r="X382" s="3"/>
      <c r="AQ382" s="2"/>
      <c r="AR382" s="2"/>
    </row>
    <row r="383" spans="1:46" x14ac:dyDescent="0.3">
      <c r="A383" s="2"/>
      <c r="B383" s="18"/>
      <c r="C383" s="18"/>
      <c r="D383" s="2"/>
      <c r="E383" s="37"/>
      <c r="F383" s="17"/>
      <c r="G383" s="2"/>
      <c r="H383" s="2"/>
      <c r="I383" s="2"/>
      <c r="J383" s="17"/>
      <c r="K383" s="37"/>
      <c r="L383" s="2"/>
      <c r="M383" s="37"/>
      <c r="N383" s="2"/>
      <c r="O383" s="37"/>
      <c r="P383" s="2"/>
      <c r="Q383" s="37"/>
      <c r="R383" s="2"/>
      <c r="S383" s="37"/>
      <c r="X383" s="3"/>
      <c r="AQ383" s="2"/>
      <c r="AR383" s="2"/>
    </row>
    <row r="384" spans="1:46" x14ac:dyDescent="0.3">
      <c r="A384" s="2"/>
      <c r="B384" s="18"/>
      <c r="C384" s="18"/>
      <c r="D384" s="2"/>
      <c r="E384" s="37"/>
      <c r="F384" s="17"/>
      <c r="G384" s="2"/>
      <c r="H384" s="2"/>
      <c r="I384" s="2"/>
      <c r="J384" s="17"/>
      <c r="K384" s="37"/>
      <c r="L384" s="2"/>
      <c r="M384" s="37"/>
      <c r="N384" s="2"/>
      <c r="O384" s="37"/>
      <c r="P384" s="2"/>
      <c r="Q384" s="37"/>
      <c r="R384" s="2"/>
      <c r="S384" s="37"/>
      <c r="X384" s="3"/>
      <c r="AQ384" s="2"/>
      <c r="AR384" s="2"/>
    </row>
    <row r="385" spans="1:44" x14ac:dyDescent="0.3">
      <c r="A385" s="2"/>
      <c r="B385" s="18"/>
      <c r="C385" s="18"/>
      <c r="D385" s="2"/>
      <c r="E385" s="37"/>
      <c r="F385" s="17"/>
      <c r="G385" s="2"/>
      <c r="H385" s="2"/>
      <c r="I385" s="2"/>
      <c r="J385" s="17"/>
      <c r="K385" s="37"/>
      <c r="L385" s="2"/>
      <c r="M385" s="37"/>
      <c r="N385" s="2"/>
      <c r="O385" s="37"/>
      <c r="P385" s="2"/>
      <c r="Q385" s="37"/>
      <c r="R385" s="2"/>
      <c r="S385" s="37"/>
      <c r="X385" s="3"/>
      <c r="AQ385" s="2"/>
      <c r="AR385" s="2"/>
    </row>
    <row r="386" spans="1:44" x14ac:dyDescent="0.3">
      <c r="A386" s="2"/>
      <c r="B386" s="18"/>
      <c r="C386" s="18"/>
      <c r="D386" s="2"/>
      <c r="E386" s="37"/>
      <c r="F386" s="17"/>
      <c r="G386" s="2"/>
      <c r="H386" s="2"/>
      <c r="I386" s="2"/>
      <c r="J386" s="17"/>
      <c r="K386" s="37"/>
      <c r="L386" s="2"/>
      <c r="M386" s="37"/>
      <c r="N386" s="2"/>
      <c r="O386" s="37"/>
      <c r="P386" s="2"/>
      <c r="Q386" s="37"/>
      <c r="R386" s="2"/>
      <c r="S386" s="37"/>
      <c r="X386" s="3"/>
      <c r="AQ386" s="2"/>
      <c r="AR386" s="2"/>
    </row>
    <row r="387" spans="1:44" x14ac:dyDescent="0.3">
      <c r="A387" s="2"/>
      <c r="B387" s="18"/>
      <c r="C387" s="18"/>
      <c r="D387" s="2"/>
      <c r="E387" s="37"/>
      <c r="F387" s="17"/>
      <c r="G387" s="2"/>
      <c r="H387" s="2"/>
      <c r="I387" s="2"/>
      <c r="J387" s="17"/>
      <c r="K387" s="37"/>
      <c r="L387" s="2"/>
      <c r="M387" s="37"/>
      <c r="N387" s="2"/>
      <c r="O387" s="37"/>
      <c r="P387" s="2"/>
      <c r="Q387" s="37"/>
      <c r="R387" s="2"/>
      <c r="S387" s="37"/>
      <c r="X387" s="3"/>
      <c r="AQ387" s="2"/>
      <c r="AR387" s="2"/>
    </row>
    <row r="388" spans="1:44" x14ac:dyDescent="0.3">
      <c r="A388" s="2"/>
      <c r="B388" s="18"/>
      <c r="C388" s="18"/>
      <c r="D388" s="2"/>
      <c r="E388" s="37"/>
      <c r="F388" s="17"/>
      <c r="G388" s="2"/>
      <c r="H388" s="2"/>
      <c r="I388" s="2"/>
      <c r="J388" s="17"/>
      <c r="K388" s="37"/>
      <c r="L388" s="2"/>
      <c r="M388" s="37"/>
      <c r="N388" s="2"/>
      <c r="O388" s="37"/>
      <c r="P388" s="2"/>
      <c r="Q388" s="37"/>
      <c r="R388" s="2"/>
      <c r="S388" s="37"/>
      <c r="X388" s="3"/>
      <c r="AQ388" s="2"/>
      <c r="AR388" s="2"/>
    </row>
    <row r="389" spans="1:44" x14ac:dyDescent="0.3">
      <c r="A389" s="2"/>
      <c r="B389" s="18"/>
      <c r="C389" s="18"/>
      <c r="D389" s="2"/>
      <c r="E389" s="37"/>
      <c r="F389" s="17"/>
      <c r="G389" s="2"/>
      <c r="H389" s="2"/>
      <c r="I389" s="2"/>
      <c r="J389" s="17"/>
      <c r="K389" s="37"/>
      <c r="L389" s="2"/>
      <c r="M389" s="37"/>
      <c r="N389" s="2"/>
      <c r="O389" s="37"/>
      <c r="P389" s="2"/>
      <c r="Q389" s="37"/>
      <c r="R389" s="2"/>
      <c r="S389" s="37"/>
      <c r="X389" s="3"/>
      <c r="AQ389" s="2"/>
      <c r="AR389" s="2"/>
    </row>
    <row r="390" spans="1:44" x14ac:dyDescent="0.3">
      <c r="A390" s="2"/>
      <c r="B390" s="18"/>
      <c r="C390" s="18"/>
      <c r="D390" s="2"/>
      <c r="E390" s="37"/>
      <c r="F390" s="17"/>
      <c r="G390" s="2"/>
      <c r="H390" s="2"/>
      <c r="I390" s="2"/>
      <c r="J390" s="17"/>
      <c r="K390" s="37"/>
      <c r="L390" s="2"/>
      <c r="M390" s="37"/>
      <c r="N390" s="2"/>
      <c r="O390" s="37"/>
      <c r="P390" s="2"/>
      <c r="Q390" s="37"/>
      <c r="R390" s="2"/>
      <c r="S390" s="37"/>
      <c r="X390" s="3"/>
      <c r="AQ390" s="2"/>
      <c r="AR390" s="2"/>
    </row>
    <row r="391" spans="1:44" x14ac:dyDescent="0.3">
      <c r="A391" s="2"/>
      <c r="B391" s="18"/>
      <c r="C391" s="18"/>
      <c r="D391" s="2"/>
      <c r="E391" s="37"/>
      <c r="F391" s="17"/>
      <c r="G391" s="2"/>
      <c r="H391" s="2"/>
      <c r="I391" s="2"/>
      <c r="J391" s="17"/>
      <c r="K391" s="37"/>
      <c r="L391" s="2"/>
      <c r="M391" s="37"/>
      <c r="N391" s="2"/>
      <c r="O391" s="37"/>
      <c r="P391" s="2"/>
      <c r="Q391" s="37"/>
      <c r="R391" s="2"/>
      <c r="S391" s="37"/>
      <c r="X391" s="3"/>
      <c r="AQ391" s="2"/>
      <c r="AR391" s="2"/>
    </row>
    <row r="392" spans="1:44" x14ac:dyDescent="0.3">
      <c r="A392" s="2"/>
      <c r="B392" s="18"/>
      <c r="C392" s="18"/>
      <c r="D392" s="2"/>
      <c r="E392" s="37"/>
      <c r="F392" s="17"/>
      <c r="G392" s="2"/>
      <c r="H392" s="2"/>
      <c r="I392" s="2"/>
      <c r="J392" s="17"/>
      <c r="K392" s="37"/>
      <c r="L392" s="2"/>
      <c r="M392" s="37"/>
      <c r="N392" s="2"/>
      <c r="O392" s="37"/>
      <c r="P392" s="2"/>
      <c r="Q392" s="37"/>
      <c r="R392" s="2"/>
      <c r="S392" s="37"/>
      <c r="X392" s="3"/>
      <c r="AQ392" s="2"/>
      <c r="AR392" s="2"/>
    </row>
    <row r="393" spans="1:44" x14ac:dyDescent="0.3">
      <c r="A393" s="2"/>
      <c r="B393" s="18"/>
      <c r="C393" s="18"/>
      <c r="D393" s="2"/>
      <c r="E393" s="37"/>
      <c r="F393" s="17"/>
      <c r="G393" s="2"/>
      <c r="H393" s="2"/>
      <c r="I393" s="2"/>
      <c r="J393" s="17"/>
      <c r="K393" s="37"/>
      <c r="L393" s="2"/>
      <c r="M393" s="37"/>
      <c r="N393" s="2"/>
      <c r="O393" s="37"/>
      <c r="P393" s="2"/>
      <c r="Q393" s="37"/>
      <c r="R393" s="2"/>
      <c r="S393" s="37"/>
      <c r="X393" s="3"/>
      <c r="AQ393" s="2"/>
      <c r="AR393" s="2"/>
    </row>
    <row r="394" spans="1:44" x14ac:dyDescent="0.3">
      <c r="A394" s="2"/>
      <c r="B394" s="18"/>
      <c r="C394" s="18"/>
      <c r="D394" s="2"/>
      <c r="E394" s="37"/>
      <c r="F394" s="17"/>
      <c r="G394" s="2"/>
      <c r="H394" s="2"/>
      <c r="I394" s="2"/>
      <c r="J394" s="17"/>
      <c r="K394" s="37"/>
      <c r="L394" s="2"/>
      <c r="M394" s="37"/>
      <c r="N394" s="2"/>
      <c r="O394" s="37"/>
      <c r="P394" s="2"/>
      <c r="Q394" s="37"/>
      <c r="R394" s="2"/>
      <c r="S394" s="37"/>
      <c r="X394" s="3"/>
      <c r="AQ394" s="2"/>
      <c r="AR394" s="2"/>
    </row>
    <row r="395" spans="1:44" x14ac:dyDescent="0.3">
      <c r="A395" s="2"/>
      <c r="B395" s="18"/>
      <c r="C395" s="18"/>
      <c r="D395" s="2"/>
      <c r="E395" s="37"/>
      <c r="F395" s="17"/>
      <c r="G395" s="2"/>
      <c r="H395" s="2"/>
      <c r="I395" s="2"/>
      <c r="J395" s="17"/>
      <c r="K395" s="37"/>
      <c r="L395" s="2"/>
      <c r="M395" s="37"/>
      <c r="N395" s="2"/>
      <c r="O395" s="37"/>
      <c r="P395" s="2"/>
      <c r="Q395" s="37"/>
      <c r="R395" s="2"/>
      <c r="S395" s="37"/>
      <c r="X395" s="3"/>
      <c r="AQ395" s="2"/>
      <c r="AR395" s="2"/>
    </row>
    <row r="396" spans="1:44" x14ac:dyDescent="0.3">
      <c r="A396" s="2"/>
      <c r="B396" s="18"/>
      <c r="C396" s="18"/>
      <c r="D396" s="2"/>
      <c r="E396" s="37"/>
      <c r="F396" s="17"/>
      <c r="G396" s="2"/>
      <c r="H396" s="2"/>
      <c r="I396" s="2"/>
      <c r="J396" s="17"/>
      <c r="K396" s="37"/>
      <c r="L396" s="2"/>
      <c r="M396" s="37"/>
      <c r="N396" s="2"/>
      <c r="O396" s="37"/>
      <c r="P396" s="2"/>
      <c r="Q396" s="37"/>
      <c r="R396" s="2"/>
      <c r="S396" s="37"/>
      <c r="X396" s="3"/>
      <c r="AQ396" s="2"/>
      <c r="AR396" s="2"/>
    </row>
    <row r="397" spans="1:44" x14ac:dyDescent="0.3">
      <c r="A397" s="2"/>
      <c r="B397" s="18"/>
      <c r="C397" s="18"/>
      <c r="D397" s="2"/>
      <c r="E397" s="37"/>
      <c r="F397" s="17"/>
      <c r="G397" s="2"/>
      <c r="H397" s="2"/>
      <c r="I397" s="2"/>
      <c r="J397" s="17"/>
      <c r="K397" s="37"/>
      <c r="L397" s="2"/>
      <c r="M397" s="37"/>
      <c r="N397" s="2"/>
      <c r="O397" s="37"/>
      <c r="P397" s="2"/>
      <c r="Q397" s="37"/>
      <c r="R397" s="2"/>
      <c r="S397" s="37"/>
      <c r="X397" s="3"/>
      <c r="AQ397" s="2"/>
      <c r="AR397" s="2"/>
    </row>
    <row r="398" spans="1:44" x14ac:dyDescent="0.3">
      <c r="A398" s="2"/>
      <c r="B398" s="18"/>
      <c r="C398" s="18"/>
      <c r="D398" s="2"/>
      <c r="E398" s="37"/>
      <c r="F398" s="17"/>
      <c r="G398" s="2"/>
      <c r="H398" s="2"/>
      <c r="I398" s="2"/>
      <c r="J398" s="17"/>
      <c r="K398" s="37"/>
      <c r="L398" s="2"/>
      <c r="M398" s="37"/>
      <c r="N398" s="2"/>
      <c r="O398" s="37"/>
      <c r="P398" s="2"/>
      <c r="Q398" s="37"/>
      <c r="R398" s="2"/>
      <c r="S398" s="37"/>
      <c r="X398" s="3"/>
      <c r="AQ398" s="2"/>
      <c r="AR398" s="2"/>
    </row>
    <row r="399" spans="1:44" x14ac:dyDescent="0.3">
      <c r="A399" s="2"/>
      <c r="B399" s="18"/>
      <c r="C399" s="18"/>
      <c r="D399" s="2"/>
      <c r="E399" s="37"/>
      <c r="F399" s="17"/>
      <c r="G399" s="2"/>
      <c r="H399" s="2"/>
      <c r="I399" s="2"/>
      <c r="J399" s="17"/>
      <c r="K399" s="37"/>
      <c r="L399" s="2"/>
      <c r="M399" s="37"/>
      <c r="N399" s="2"/>
      <c r="O399" s="37"/>
      <c r="P399" s="2"/>
      <c r="Q399" s="37"/>
      <c r="R399" s="2"/>
      <c r="S399" s="37"/>
      <c r="X399" s="3"/>
      <c r="AQ399" s="2"/>
      <c r="AR399" s="2"/>
    </row>
    <row r="400" spans="1:44" x14ac:dyDescent="0.3">
      <c r="A400" s="2"/>
      <c r="B400" s="18"/>
      <c r="C400" s="18"/>
      <c r="D400" s="2"/>
      <c r="E400" s="37"/>
      <c r="F400" s="17"/>
      <c r="G400" s="2"/>
      <c r="H400" s="2"/>
      <c r="I400" s="2"/>
      <c r="J400" s="17"/>
      <c r="K400" s="37"/>
      <c r="L400" s="2"/>
      <c r="M400" s="37"/>
      <c r="N400" s="2"/>
      <c r="O400" s="37"/>
      <c r="P400" s="2"/>
      <c r="Q400" s="37"/>
      <c r="R400" s="2"/>
      <c r="S400" s="37"/>
      <c r="X400" s="3"/>
      <c r="AQ400" s="2"/>
      <c r="AR400" s="2"/>
    </row>
    <row r="401" spans="1:44" x14ac:dyDescent="0.3">
      <c r="A401" s="2"/>
      <c r="B401" s="18"/>
      <c r="C401" s="18"/>
      <c r="D401" s="2"/>
      <c r="E401" s="37"/>
      <c r="F401" s="17"/>
      <c r="G401" s="2"/>
      <c r="H401" s="2"/>
      <c r="I401" s="2"/>
      <c r="J401" s="17"/>
      <c r="K401" s="37"/>
      <c r="L401" s="2"/>
      <c r="M401" s="37"/>
      <c r="N401" s="2"/>
      <c r="O401" s="37"/>
      <c r="P401" s="2"/>
      <c r="Q401" s="37"/>
      <c r="R401" s="2"/>
      <c r="S401" s="37"/>
      <c r="X401" s="3"/>
      <c r="AQ401" s="2"/>
      <c r="AR401" s="2"/>
    </row>
    <row r="402" spans="1:44" x14ac:dyDescent="0.3">
      <c r="A402" s="2"/>
      <c r="B402" s="18"/>
      <c r="C402" s="18"/>
      <c r="D402" s="2"/>
      <c r="E402" s="37"/>
      <c r="F402" s="17"/>
      <c r="G402" s="2"/>
      <c r="H402" s="2"/>
      <c r="I402" s="2"/>
      <c r="J402" s="17"/>
      <c r="K402" s="37"/>
      <c r="L402" s="2"/>
      <c r="M402" s="37"/>
      <c r="N402" s="2"/>
      <c r="O402" s="37"/>
      <c r="P402" s="2"/>
      <c r="Q402" s="37"/>
      <c r="R402" s="2"/>
      <c r="S402" s="37"/>
      <c r="X402" s="3"/>
      <c r="AQ402" s="2"/>
      <c r="AR402" s="2"/>
    </row>
    <row r="403" spans="1:44" x14ac:dyDescent="0.3">
      <c r="A403" s="2"/>
      <c r="B403" s="18"/>
      <c r="C403" s="18"/>
      <c r="D403" s="2"/>
      <c r="E403" s="37"/>
      <c r="F403" s="17"/>
      <c r="G403" s="2"/>
      <c r="H403" s="2"/>
      <c r="I403" s="2"/>
      <c r="J403" s="17"/>
      <c r="K403" s="37"/>
      <c r="L403" s="2"/>
      <c r="M403" s="37"/>
      <c r="N403" s="2"/>
      <c r="O403" s="37"/>
      <c r="P403" s="2"/>
      <c r="Q403" s="37"/>
      <c r="R403" s="2"/>
      <c r="S403" s="37"/>
      <c r="X403" s="3"/>
      <c r="AQ403" s="2"/>
      <c r="AR403" s="2"/>
    </row>
    <row r="404" spans="1:44" x14ac:dyDescent="0.3">
      <c r="A404" s="2"/>
      <c r="B404" s="18"/>
      <c r="C404" s="18"/>
      <c r="D404" s="2"/>
      <c r="E404" s="37"/>
      <c r="F404" s="17"/>
      <c r="G404" s="2"/>
      <c r="H404" s="2"/>
      <c r="I404" s="2"/>
      <c r="J404" s="17"/>
      <c r="K404" s="37"/>
      <c r="L404" s="2"/>
      <c r="M404" s="37"/>
      <c r="N404" s="2"/>
      <c r="O404" s="37"/>
      <c r="P404" s="2"/>
      <c r="Q404" s="37"/>
      <c r="R404" s="2"/>
      <c r="S404" s="37"/>
      <c r="X404" s="3"/>
      <c r="AQ404" s="2"/>
      <c r="AR404" s="2"/>
    </row>
    <row r="405" spans="1:44" x14ac:dyDescent="0.3">
      <c r="A405" s="2"/>
      <c r="B405" s="18"/>
      <c r="C405" s="18"/>
      <c r="D405" s="2"/>
      <c r="E405" s="37"/>
      <c r="F405" s="17"/>
      <c r="G405" s="2"/>
      <c r="H405" s="2"/>
      <c r="I405" s="2"/>
      <c r="J405" s="17"/>
      <c r="K405" s="37"/>
      <c r="L405" s="2"/>
      <c r="M405" s="37"/>
      <c r="N405" s="2"/>
      <c r="O405" s="37"/>
      <c r="P405" s="2"/>
      <c r="Q405" s="37"/>
      <c r="R405" s="2"/>
      <c r="S405" s="37"/>
      <c r="X405" s="3"/>
      <c r="AQ405" s="2"/>
      <c r="AR405" s="2"/>
    </row>
    <row r="406" spans="1:44" x14ac:dyDescent="0.3">
      <c r="A406" s="2"/>
      <c r="B406" s="18"/>
      <c r="C406" s="18"/>
      <c r="D406" s="2"/>
      <c r="E406" s="37"/>
      <c r="F406" s="17"/>
      <c r="G406" s="2"/>
      <c r="H406" s="2"/>
      <c r="I406" s="2"/>
      <c r="J406" s="17"/>
      <c r="K406" s="37"/>
      <c r="L406" s="2"/>
      <c r="M406" s="37"/>
      <c r="N406" s="2"/>
      <c r="O406" s="37"/>
      <c r="P406" s="2"/>
      <c r="Q406" s="37"/>
      <c r="R406" s="2"/>
      <c r="S406" s="37"/>
      <c r="X406" s="3"/>
      <c r="AQ406" s="2"/>
      <c r="AR406" s="2"/>
    </row>
    <row r="407" spans="1:44" x14ac:dyDescent="0.3">
      <c r="A407" s="2"/>
      <c r="B407" s="18"/>
      <c r="C407" s="18"/>
      <c r="D407" s="2"/>
      <c r="E407" s="37"/>
      <c r="F407" s="17"/>
      <c r="G407" s="2"/>
      <c r="H407" s="2"/>
      <c r="I407" s="2"/>
      <c r="J407" s="17"/>
      <c r="K407" s="37"/>
      <c r="L407" s="2"/>
      <c r="M407" s="37"/>
      <c r="N407" s="2"/>
      <c r="O407" s="37"/>
      <c r="P407" s="2"/>
      <c r="Q407" s="37"/>
      <c r="R407" s="2"/>
      <c r="S407" s="37"/>
      <c r="X407" s="3"/>
      <c r="AQ407" s="2"/>
      <c r="AR407" s="2"/>
    </row>
    <row r="408" spans="1:44" x14ac:dyDescent="0.3">
      <c r="A408" s="2"/>
      <c r="B408" s="18"/>
      <c r="C408" s="18"/>
      <c r="D408" s="2"/>
      <c r="E408" s="37"/>
      <c r="F408" s="17"/>
      <c r="G408" s="2"/>
      <c r="H408" s="2"/>
      <c r="I408" s="2"/>
      <c r="J408" s="17"/>
      <c r="K408" s="37"/>
      <c r="L408" s="2"/>
      <c r="M408" s="37"/>
      <c r="N408" s="2"/>
      <c r="O408" s="37"/>
      <c r="P408" s="2"/>
      <c r="Q408" s="37"/>
      <c r="R408" s="2"/>
      <c r="S408" s="37"/>
      <c r="X408" s="3"/>
      <c r="AQ408" s="2"/>
      <c r="AR408" s="2"/>
    </row>
    <row r="409" spans="1:44" x14ac:dyDescent="0.3">
      <c r="A409" s="2"/>
      <c r="B409" s="18"/>
      <c r="C409" s="18"/>
      <c r="D409" s="2"/>
      <c r="E409" s="37"/>
      <c r="F409" s="17"/>
      <c r="G409" s="2"/>
      <c r="H409" s="2"/>
      <c r="I409" s="2"/>
      <c r="J409" s="17"/>
      <c r="K409" s="37"/>
      <c r="L409" s="2"/>
      <c r="M409" s="37"/>
      <c r="N409" s="2"/>
      <c r="O409" s="37"/>
      <c r="P409" s="2"/>
      <c r="Q409" s="37"/>
      <c r="R409" s="2"/>
      <c r="S409" s="37"/>
      <c r="X409" s="3"/>
      <c r="AQ409" s="2"/>
      <c r="AR409" s="2"/>
    </row>
    <row r="410" spans="1:44" x14ac:dyDescent="0.3">
      <c r="A410" s="2"/>
      <c r="B410" s="18"/>
      <c r="C410" s="18"/>
      <c r="D410" s="2"/>
      <c r="E410" s="37"/>
      <c r="F410" s="17"/>
      <c r="G410" s="2"/>
      <c r="H410" s="2"/>
      <c r="I410" s="2"/>
      <c r="J410" s="17"/>
      <c r="K410" s="37"/>
      <c r="L410" s="2"/>
      <c r="M410" s="37"/>
      <c r="N410" s="2"/>
      <c r="O410" s="37"/>
      <c r="P410" s="2"/>
      <c r="Q410" s="37"/>
      <c r="R410" s="2"/>
      <c r="S410" s="37"/>
      <c r="X410" s="3"/>
      <c r="AQ410" s="2"/>
      <c r="AR410" s="2"/>
    </row>
    <row r="411" spans="1:44" x14ac:dyDescent="0.3">
      <c r="A411" s="2"/>
      <c r="B411" s="18"/>
      <c r="C411" s="18"/>
      <c r="D411" s="2"/>
      <c r="E411" s="37"/>
      <c r="F411" s="17"/>
      <c r="G411" s="2"/>
      <c r="H411" s="2"/>
      <c r="I411" s="2"/>
      <c r="J411" s="17"/>
      <c r="K411" s="37"/>
      <c r="L411" s="2"/>
      <c r="M411" s="37"/>
      <c r="N411" s="2"/>
      <c r="O411" s="37"/>
      <c r="P411" s="2"/>
      <c r="Q411" s="37"/>
      <c r="R411" s="2"/>
      <c r="S411" s="37"/>
      <c r="X411" s="3"/>
      <c r="AQ411" s="2"/>
      <c r="AR411" s="2"/>
    </row>
    <row r="412" spans="1:44" x14ac:dyDescent="0.3">
      <c r="A412" s="2"/>
      <c r="B412" s="18"/>
      <c r="C412" s="18"/>
      <c r="D412" s="2"/>
      <c r="E412" s="37"/>
      <c r="F412" s="17"/>
      <c r="G412" s="2"/>
      <c r="H412" s="2"/>
      <c r="I412" s="2"/>
      <c r="J412" s="17"/>
      <c r="K412" s="37"/>
      <c r="L412" s="2"/>
      <c r="M412" s="37"/>
      <c r="N412" s="2"/>
      <c r="O412" s="37"/>
      <c r="P412" s="2"/>
      <c r="Q412" s="37"/>
      <c r="R412" s="2"/>
      <c r="S412" s="37"/>
      <c r="X412" s="3"/>
      <c r="AQ412" s="2"/>
      <c r="AR412" s="2"/>
    </row>
    <row r="413" spans="1:44" x14ac:dyDescent="0.3">
      <c r="A413" s="2"/>
      <c r="B413" s="18"/>
      <c r="C413" s="18"/>
      <c r="D413" s="2"/>
      <c r="E413" s="37"/>
      <c r="F413" s="17"/>
      <c r="G413" s="2"/>
      <c r="H413" s="2"/>
      <c r="I413" s="2"/>
      <c r="J413" s="17"/>
      <c r="K413" s="37"/>
      <c r="L413" s="2"/>
      <c r="M413" s="37"/>
      <c r="N413" s="2"/>
      <c r="O413" s="37"/>
      <c r="P413" s="2"/>
      <c r="Q413" s="37"/>
      <c r="R413" s="2"/>
      <c r="S413" s="37"/>
      <c r="X413" s="3"/>
      <c r="AQ413" s="2"/>
      <c r="AR413" s="2"/>
    </row>
    <row r="414" spans="1:44" x14ac:dyDescent="0.3">
      <c r="A414" s="2"/>
      <c r="B414" s="18"/>
      <c r="C414" s="18"/>
      <c r="D414" s="2"/>
      <c r="E414" s="37"/>
      <c r="F414" s="17"/>
      <c r="G414" s="2"/>
      <c r="H414" s="2"/>
      <c r="I414" s="2"/>
      <c r="J414" s="17"/>
      <c r="K414" s="37"/>
      <c r="L414" s="2"/>
      <c r="M414" s="37"/>
      <c r="N414" s="2"/>
      <c r="O414" s="37"/>
      <c r="P414" s="2"/>
      <c r="Q414" s="37"/>
      <c r="R414" s="2"/>
      <c r="S414" s="37"/>
      <c r="X414" s="3"/>
      <c r="AQ414" s="2"/>
      <c r="AR414" s="2"/>
    </row>
    <row r="415" spans="1:44" x14ac:dyDescent="0.3">
      <c r="A415" s="2"/>
      <c r="B415" s="18"/>
      <c r="C415" s="18"/>
      <c r="D415" s="2"/>
      <c r="E415" s="37"/>
      <c r="F415" s="17"/>
      <c r="G415" s="2"/>
      <c r="H415" s="2"/>
      <c r="I415" s="2"/>
      <c r="J415" s="17"/>
      <c r="K415" s="37"/>
      <c r="L415" s="2"/>
      <c r="M415" s="37"/>
      <c r="N415" s="2"/>
      <c r="O415" s="37"/>
      <c r="P415" s="2"/>
      <c r="Q415" s="37"/>
      <c r="R415" s="2"/>
      <c r="S415" s="37"/>
      <c r="X415" s="3"/>
      <c r="AQ415" s="2"/>
      <c r="AR415" s="2"/>
    </row>
    <row r="416" spans="1:44" x14ac:dyDescent="0.3">
      <c r="A416" s="2"/>
      <c r="B416" s="18"/>
      <c r="C416" s="18"/>
      <c r="D416" s="2"/>
      <c r="E416" s="37"/>
      <c r="F416" s="17"/>
      <c r="G416" s="2"/>
      <c r="H416" s="2"/>
      <c r="I416" s="2"/>
      <c r="J416" s="17"/>
      <c r="K416" s="37"/>
      <c r="L416" s="2"/>
      <c r="M416" s="37"/>
      <c r="N416" s="2"/>
      <c r="O416" s="37"/>
      <c r="P416" s="2"/>
      <c r="Q416" s="37"/>
      <c r="R416" s="2"/>
      <c r="S416" s="37"/>
      <c r="X416" s="3"/>
      <c r="AQ416" s="2"/>
      <c r="AR416" s="2"/>
    </row>
    <row r="417" spans="1:44" x14ac:dyDescent="0.3">
      <c r="A417" s="2"/>
      <c r="B417" s="18"/>
      <c r="C417" s="18"/>
      <c r="D417" s="2"/>
      <c r="E417" s="37"/>
      <c r="F417" s="17"/>
      <c r="G417" s="2"/>
      <c r="H417" s="2"/>
      <c r="I417" s="2"/>
      <c r="J417" s="17"/>
      <c r="K417" s="37"/>
      <c r="L417" s="2"/>
      <c r="M417" s="37"/>
      <c r="N417" s="2"/>
      <c r="O417" s="37"/>
      <c r="P417" s="2"/>
      <c r="Q417" s="37"/>
      <c r="R417" s="2"/>
      <c r="S417" s="37"/>
      <c r="X417" s="3"/>
      <c r="AQ417" s="2"/>
      <c r="AR417" s="2"/>
    </row>
    <row r="418" spans="1:44" x14ac:dyDescent="0.3">
      <c r="A418" s="2"/>
      <c r="B418" s="18"/>
      <c r="C418" s="18"/>
      <c r="D418" s="2"/>
      <c r="E418" s="37"/>
      <c r="F418" s="17"/>
      <c r="G418" s="2"/>
      <c r="H418" s="2"/>
      <c r="I418" s="2"/>
      <c r="J418" s="17"/>
      <c r="K418" s="37"/>
      <c r="L418" s="2"/>
      <c r="M418" s="37"/>
      <c r="N418" s="2"/>
      <c r="O418" s="37"/>
      <c r="P418" s="2"/>
      <c r="Q418" s="37"/>
      <c r="R418" s="2"/>
      <c r="S418" s="37"/>
      <c r="X418" s="3"/>
      <c r="AQ418" s="2"/>
      <c r="AR418" s="2"/>
    </row>
    <row r="419" spans="1:44" x14ac:dyDescent="0.3">
      <c r="A419" s="2"/>
      <c r="B419" s="18"/>
      <c r="C419" s="18"/>
      <c r="D419" s="2"/>
      <c r="E419" s="37"/>
      <c r="F419" s="17"/>
      <c r="G419" s="2"/>
      <c r="H419" s="2"/>
      <c r="I419" s="2"/>
      <c r="J419" s="17"/>
      <c r="K419" s="37"/>
      <c r="L419" s="2"/>
      <c r="M419" s="37"/>
      <c r="N419" s="2"/>
      <c r="O419" s="37"/>
      <c r="P419" s="2"/>
      <c r="Q419" s="37"/>
      <c r="R419" s="2"/>
      <c r="S419" s="37"/>
      <c r="X419" s="3"/>
      <c r="AQ419" s="2"/>
      <c r="AR419" s="2"/>
    </row>
    <row r="420" spans="1:44" x14ac:dyDescent="0.3">
      <c r="A420" s="2"/>
      <c r="B420" s="18"/>
      <c r="C420" s="18"/>
      <c r="D420" s="2"/>
      <c r="E420" s="37"/>
      <c r="F420" s="17"/>
      <c r="G420" s="2"/>
      <c r="H420" s="2"/>
      <c r="I420" s="2"/>
      <c r="J420" s="17"/>
      <c r="K420" s="37"/>
      <c r="L420" s="2"/>
      <c r="M420" s="37"/>
      <c r="N420" s="2"/>
      <c r="O420" s="37"/>
      <c r="P420" s="2"/>
      <c r="Q420" s="37"/>
      <c r="R420" s="2"/>
      <c r="S420" s="37"/>
      <c r="X420" s="3"/>
      <c r="AQ420" s="2"/>
      <c r="AR420" s="2"/>
    </row>
    <row r="421" spans="1:44" x14ac:dyDescent="0.3">
      <c r="A421" s="2"/>
      <c r="B421" s="18"/>
      <c r="C421" s="18"/>
      <c r="D421" s="2"/>
      <c r="E421" s="37"/>
      <c r="F421" s="17"/>
      <c r="G421" s="2"/>
      <c r="H421" s="2"/>
      <c r="I421" s="2"/>
      <c r="J421" s="17"/>
      <c r="K421" s="37"/>
      <c r="L421" s="2"/>
      <c r="M421" s="37"/>
      <c r="N421" s="2"/>
      <c r="O421" s="37"/>
      <c r="P421" s="2"/>
      <c r="Q421" s="37"/>
      <c r="R421" s="2"/>
      <c r="S421" s="37"/>
      <c r="X421" s="3"/>
      <c r="AQ421" s="2"/>
      <c r="AR421" s="2"/>
    </row>
    <row r="422" spans="1:44" x14ac:dyDescent="0.3">
      <c r="A422" s="2"/>
      <c r="B422" s="18"/>
      <c r="C422" s="18"/>
      <c r="D422" s="2"/>
      <c r="E422" s="37"/>
      <c r="F422" s="17"/>
      <c r="G422" s="2"/>
      <c r="H422" s="2"/>
      <c r="I422" s="2"/>
      <c r="J422" s="17"/>
      <c r="K422" s="37"/>
      <c r="L422" s="2"/>
      <c r="M422" s="37"/>
      <c r="N422" s="2"/>
      <c r="O422" s="37"/>
      <c r="P422" s="2"/>
      <c r="Q422" s="37"/>
      <c r="R422" s="2"/>
      <c r="S422" s="37"/>
      <c r="X422" s="3"/>
      <c r="AQ422" s="2"/>
      <c r="AR422" s="2"/>
    </row>
    <row r="423" spans="1:44" x14ac:dyDescent="0.3">
      <c r="A423" s="2"/>
      <c r="B423" s="18"/>
      <c r="C423" s="18"/>
      <c r="D423" s="2"/>
      <c r="E423" s="37"/>
      <c r="F423" s="17"/>
      <c r="G423" s="2"/>
      <c r="H423" s="2"/>
      <c r="I423" s="2"/>
      <c r="J423" s="17"/>
      <c r="K423" s="37"/>
      <c r="L423" s="2"/>
      <c r="M423" s="37"/>
      <c r="N423" s="2"/>
      <c r="O423" s="37"/>
      <c r="P423" s="2"/>
      <c r="Q423" s="37"/>
      <c r="R423" s="2"/>
      <c r="S423" s="37"/>
      <c r="X423" s="3"/>
      <c r="AQ423" s="2"/>
      <c r="AR423" s="2"/>
    </row>
    <row r="424" spans="1:44" x14ac:dyDescent="0.3">
      <c r="A424" s="2"/>
      <c r="B424" s="18"/>
      <c r="C424" s="18"/>
      <c r="D424" s="2"/>
      <c r="E424" s="37"/>
      <c r="F424" s="17"/>
      <c r="G424" s="2"/>
      <c r="H424" s="2"/>
      <c r="I424" s="2"/>
      <c r="J424" s="17"/>
      <c r="K424" s="37"/>
      <c r="L424" s="2"/>
      <c r="M424" s="37"/>
      <c r="N424" s="2"/>
      <c r="O424" s="37"/>
      <c r="P424" s="2"/>
      <c r="Q424" s="37"/>
      <c r="R424" s="2"/>
      <c r="S424" s="37"/>
      <c r="X424" s="3"/>
      <c r="AQ424" s="2"/>
      <c r="AR424" s="2"/>
    </row>
    <row r="425" spans="1:44" x14ac:dyDescent="0.3">
      <c r="A425" s="2"/>
      <c r="B425" s="18"/>
      <c r="C425" s="18"/>
      <c r="D425" s="2"/>
      <c r="E425" s="37"/>
      <c r="F425" s="17"/>
      <c r="G425" s="2"/>
      <c r="H425" s="2"/>
      <c r="I425" s="2"/>
      <c r="J425" s="17"/>
      <c r="K425" s="37"/>
      <c r="L425" s="2"/>
      <c r="M425" s="37"/>
      <c r="N425" s="2"/>
      <c r="O425" s="37"/>
      <c r="P425" s="2"/>
      <c r="Q425" s="37"/>
      <c r="R425" s="2"/>
      <c r="S425" s="37"/>
      <c r="X425" s="3"/>
      <c r="AQ425" s="2"/>
      <c r="AR425" s="2"/>
    </row>
    <row r="426" spans="1:44" x14ac:dyDescent="0.3">
      <c r="A426" s="2"/>
      <c r="B426" s="18"/>
      <c r="C426" s="18"/>
      <c r="D426" s="2"/>
      <c r="E426" s="37"/>
      <c r="F426" s="17"/>
      <c r="G426" s="2"/>
      <c r="H426" s="2"/>
      <c r="I426" s="2"/>
      <c r="J426" s="17"/>
      <c r="K426" s="37"/>
      <c r="L426" s="2"/>
      <c r="M426" s="37"/>
      <c r="N426" s="2"/>
      <c r="O426" s="37"/>
      <c r="P426" s="2"/>
      <c r="Q426" s="37"/>
      <c r="R426" s="2"/>
      <c r="S426" s="37"/>
      <c r="X426" s="3"/>
      <c r="AQ426" s="2"/>
      <c r="AR426" s="2"/>
    </row>
    <row r="427" spans="1:44" x14ac:dyDescent="0.3">
      <c r="A427" s="2"/>
      <c r="B427" s="18"/>
      <c r="C427" s="18"/>
      <c r="D427" s="2"/>
      <c r="E427" s="37"/>
      <c r="F427" s="17"/>
      <c r="G427" s="2"/>
      <c r="H427" s="2"/>
      <c r="I427" s="2"/>
      <c r="J427" s="17"/>
      <c r="K427" s="37"/>
      <c r="L427" s="2"/>
      <c r="M427" s="37"/>
      <c r="N427" s="2"/>
      <c r="O427" s="37"/>
      <c r="P427" s="2"/>
      <c r="Q427" s="37"/>
      <c r="R427" s="2"/>
      <c r="S427" s="37"/>
      <c r="X427" s="3"/>
      <c r="AQ427" s="2"/>
      <c r="AR427" s="2"/>
    </row>
    <row r="428" spans="1:44" x14ac:dyDescent="0.3">
      <c r="A428" s="2"/>
      <c r="B428" s="18"/>
      <c r="C428" s="18"/>
      <c r="D428" s="2"/>
      <c r="E428" s="37"/>
      <c r="F428" s="17"/>
      <c r="G428" s="2"/>
      <c r="H428" s="2"/>
      <c r="I428" s="2"/>
      <c r="J428" s="17"/>
      <c r="K428" s="37"/>
      <c r="L428" s="2"/>
      <c r="M428" s="37"/>
      <c r="N428" s="2"/>
      <c r="O428" s="37"/>
      <c r="P428" s="2"/>
      <c r="Q428" s="37"/>
      <c r="R428" s="2"/>
      <c r="S428" s="37"/>
      <c r="X428" s="3"/>
      <c r="AQ428" s="2"/>
      <c r="AR428" s="2"/>
    </row>
    <row r="429" spans="1:44" x14ac:dyDescent="0.3">
      <c r="A429" s="2"/>
      <c r="B429" s="18"/>
      <c r="C429" s="18"/>
      <c r="D429" s="2"/>
      <c r="E429" s="37"/>
      <c r="F429" s="17"/>
      <c r="G429" s="2"/>
      <c r="H429" s="2"/>
      <c r="I429" s="2"/>
      <c r="J429" s="17"/>
      <c r="K429" s="37"/>
      <c r="L429" s="2"/>
      <c r="M429" s="37"/>
      <c r="N429" s="2"/>
      <c r="O429" s="37"/>
      <c r="P429" s="2"/>
      <c r="Q429" s="37"/>
      <c r="R429" s="2"/>
      <c r="S429" s="37"/>
      <c r="X429" s="3"/>
      <c r="AQ429" s="2"/>
      <c r="AR429" s="2"/>
    </row>
    <row r="430" spans="1:44" x14ac:dyDescent="0.3">
      <c r="A430" s="2"/>
      <c r="B430" s="18"/>
      <c r="C430" s="18"/>
      <c r="D430" s="2"/>
      <c r="E430" s="37"/>
      <c r="F430" s="17"/>
      <c r="G430" s="2"/>
      <c r="H430" s="2"/>
      <c r="I430" s="2"/>
      <c r="J430" s="17"/>
      <c r="K430" s="37"/>
      <c r="L430" s="2"/>
      <c r="M430" s="37"/>
      <c r="N430" s="2"/>
      <c r="O430" s="37"/>
      <c r="P430" s="2"/>
      <c r="Q430" s="37"/>
      <c r="R430" s="2"/>
      <c r="S430" s="37"/>
      <c r="X430" s="3"/>
      <c r="AQ430" s="2"/>
      <c r="AR430" s="2"/>
    </row>
    <row r="431" spans="1:44" x14ac:dyDescent="0.3">
      <c r="A431" s="2"/>
      <c r="B431" s="18"/>
      <c r="C431" s="18"/>
      <c r="D431" s="2"/>
      <c r="E431" s="37"/>
      <c r="F431" s="17"/>
      <c r="G431" s="2"/>
      <c r="H431" s="2"/>
      <c r="I431" s="2"/>
      <c r="J431" s="17"/>
      <c r="K431" s="37"/>
      <c r="L431" s="2"/>
      <c r="M431" s="37"/>
      <c r="N431" s="2"/>
      <c r="O431" s="37"/>
      <c r="P431" s="2"/>
      <c r="Q431" s="37"/>
      <c r="R431" s="2"/>
      <c r="S431" s="37"/>
      <c r="X431" s="3"/>
      <c r="AQ431" s="2"/>
      <c r="AR431" s="2"/>
    </row>
    <row r="432" spans="1:44" x14ac:dyDescent="0.3">
      <c r="A432" s="2"/>
      <c r="B432" s="18"/>
      <c r="C432" s="18"/>
      <c r="D432" s="2"/>
      <c r="E432" s="37"/>
      <c r="F432" s="17"/>
      <c r="G432" s="2"/>
      <c r="H432" s="2"/>
      <c r="I432" s="2"/>
      <c r="J432" s="17"/>
      <c r="K432" s="37"/>
      <c r="L432" s="2"/>
      <c r="M432" s="37"/>
      <c r="N432" s="2"/>
      <c r="O432" s="37"/>
      <c r="P432" s="2"/>
      <c r="Q432" s="37"/>
      <c r="R432" s="2"/>
      <c r="S432" s="37"/>
      <c r="X432" s="3"/>
      <c r="AQ432" s="2"/>
      <c r="AR432" s="2"/>
    </row>
    <row r="433" spans="1:44" x14ac:dyDescent="0.3">
      <c r="A433" s="2"/>
      <c r="B433" s="18"/>
      <c r="C433" s="18"/>
      <c r="D433" s="2"/>
      <c r="E433" s="37"/>
      <c r="F433" s="17"/>
      <c r="G433" s="2"/>
      <c r="H433" s="2"/>
      <c r="I433" s="2"/>
      <c r="J433" s="17"/>
      <c r="K433" s="37"/>
      <c r="L433" s="2"/>
      <c r="M433" s="37"/>
      <c r="N433" s="2"/>
      <c r="O433" s="37"/>
      <c r="P433" s="2"/>
      <c r="Q433" s="37"/>
      <c r="R433" s="2"/>
      <c r="S433" s="37"/>
      <c r="X433" s="3"/>
      <c r="AQ433" s="2"/>
      <c r="AR433" s="2"/>
    </row>
    <row r="434" spans="1:44" x14ac:dyDescent="0.3">
      <c r="A434" s="2"/>
      <c r="B434" s="18"/>
      <c r="C434" s="18"/>
      <c r="D434" s="2"/>
      <c r="E434" s="37"/>
      <c r="F434" s="17"/>
      <c r="G434" s="2"/>
      <c r="H434" s="2"/>
      <c r="I434" s="2"/>
      <c r="J434" s="17"/>
      <c r="K434" s="37"/>
      <c r="L434" s="2"/>
      <c r="M434" s="37"/>
      <c r="N434" s="2"/>
      <c r="O434" s="37"/>
      <c r="P434" s="2"/>
      <c r="Q434" s="37"/>
      <c r="R434" s="2"/>
      <c r="S434" s="37"/>
      <c r="X434" s="3"/>
      <c r="AQ434" s="2"/>
      <c r="AR434" s="2"/>
    </row>
    <row r="435" spans="1:44" x14ac:dyDescent="0.3">
      <c r="A435" s="2"/>
      <c r="B435" s="18"/>
      <c r="C435" s="18"/>
      <c r="D435" s="2"/>
      <c r="E435" s="37"/>
      <c r="F435" s="17"/>
      <c r="G435" s="2"/>
      <c r="H435" s="2"/>
      <c r="I435" s="2"/>
      <c r="J435" s="17"/>
      <c r="K435" s="37"/>
      <c r="L435" s="2"/>
      <c r="M435" s="37"/>
      <c r="N435" s="2"/>
      <c r="O435" s="37"/>
      <c r="P435" s="2"/>
      <c r="Q435" s="37"/>
      <c r="R435" s="2"/>
      <c r="S435" s="37"/>
      <c r="X435" s="3"/>
      <c r="AQ435" s="2"/>
      <c r="AR435" s="2"/>
    </row>
    <row r="436" spans="1:44" x14ac:dyDescent="0.3">
      <c r="A436" s="2"/>
      <c r="B436" s="18"/>
      <c r="C436" s="18"/>
      <c r="D436" s="2"/>
      <c r="E436" s="37"/>
      <c r="F436" s="17"/>
      <c r="G436" s="2"/>
      <c r="H436" s="2"/>
      <c r="I436" s="2"/>
      <c r="J436" s="17"/>
      <c r="K436" s="37"/>
      <c r="L436" s="2"/>
      <c r="M436" s="37"/>
      <c r="N436" s="2"/>
      <c r="O436" s="37"/>
      <c r="P436" s="2"/>
      <c r="Q436" s="37"/>
      <c r="R436" s="2"/>
      <c r="S436" s="37"/>
      <c r="X436" s="3"/>
      <c r="AQ436" s="2"/>
      <c r="AR436" s="2"/>
    </row>
    <row r="437" spans="1:44" x14ac:dyDescent="0.3">
      <c r="A437" s="2"/>
      <c r="B437" s="18"/>
      <c r="C437" s="18"/>
      <c r="D437" s="2"/>
      <c r="E437" s="37"/>
      <c r="F437" s="17"/>
      <c r="G437" s="2"/>
      <c r="H437" s="2"/>
      <c r="I437" s="2"/>
      <c r="J437" s="17"/>
      <c r="K437" s="37"/>
      <c r="L437" s="2"/>
      <c r="M437" s="37"/>
      <c r="N437" s="2"/>
      <c r="O437" s="37"/>
      <c r="P437" s="2"/>
      <c r="Q437" s="37"/>
      <c r="R437" s="2"/>
      <c r="S437" s="37"/>
      <c r="X437" s="3"/>
      <c r="AQ437" s="2"/>
      <c r="AR437" s="2"/>
    </row>
    <row r="438" spans="1:44" x14ac:dyDescent="0.3">
      <c r="A438" s="2"/>
      <c r="B438" s="18"/>
      <c r="C438" s="18"/>
      <c r="D438" s="2"/>
      <c r="E438" s="37"/>
      <c r="F438" s="17"/>
      <c r="G438" s="2"/>
      <c r="H438" s="2"/>
      <c r="I438" s="2"/>
      <c r="J438" s="17"/>
      <c r="K438" s="37"/>
      <c r="L438" s="2"/>
      <c r="M438" s="37"/>
      <c r="N438" s="2"/>
      <c r="O438" s="37"/>
      <c r="P438" s="2"/>
      <c r="Q438" s="37"/>
      <c r="R438" s="2"/>
      <c r="S438" s="37"/>
      <c r="X438" s="3"/>
      <c r="AQ438" s="2"/>
      <c r="AR438" s="2"/>
    </row>
    <row r="439" spans="1:44" x14ac:dyDescent="0.3">
      <c r="A439" s="2"/>
      <c r="B439" s="18"/>
      <c r="C439" s="18"/>
      <c r="D439" s="2"/>
      <c r="E439" s="37"/>
      <c r="F439" s="17"/>
      <c r="G439" s="2"/>
      <c r="H439" s="2"/>
      <c r="I439" s="2"/>
      <c r="J439" s="17"/>
      <c r="K439" s="37"/>
      <c r="L439" s="2"/>
      <c r="M439" s="37"/>
      <c r="N439" s="2"/>
      <c r="O439" s="37"/>
      <c r="P439" s="2"/>
      <c r="Q439" s="37"/>
      <c r="R439" s="2"/>
      <c r="S439" s="37"/>
      <c r="X439" s="3"/>
      <c r="AQ439" s="2"/>
      <c r="AR439" s="2"/>
    </row>
    <row r="440" spans="1:44" x14ac:dyDescent="0.3">
      <c r="A440" s="2"/>
      <c r="B440" s="18"/>
      <c r="C440" s="18"/>
      <c r="D440" s="2"/>
      <c r="E440" s="37"/>
      <c r="F440" s="17"/>
      <c r="G440" s="2"/>
      <c r="H440" s="2"/>
      <c r="I440" s="2"/>
      <c r="J440" s="17"/>
      <c r="K440" s="37"/>
      <c r="L440" s="2"/>
      <c r="M440" s="37"/>
      <c r="N440" s="2"/>
      <c r="O440" s="37"/>
      <c r="P440" s="2"/>
      <c r="Q440" s="37"/>
      <c r="R440" s="2"/>
      <c r="S440" s="37"/>
      <c r="X440" s="3"/>
      <c r="AQ440" s="2"/>
      <c r="AR440" s="2"/>
    </row>
    <row r="441" spans="1:44" x14ac:dyDescent="0.3">
      <c r="A441" s="2"/>
      <c r="B441" s="18"/>
      <c r="C441" s="18"/>
      <c r="D441" s="2"/>
      <c r="E441" s="37"/>
      <c r="F441" s="17"/>
      <c r="G441" s="2"/>
      <c r="H441" s="2"/>
      <c r="I441" s="2"/>
      <c r="J441" s="17"/>
      <c r="K441" s="37"/>
      <c r="L441" s="2"/>
      <c r="M441" s="37"/>
      <c r="N441" s="2"/>
      <c r="O441" s="37"/>
      <c r="P441" s="2"/>
      <c r="Q441" s="37"/>
      <c r="R441" s="2"/>
      <c r="S441" s="37"/>
      <c r="X441" s="3"/>
      <c r="AQ441" s="2"/>
      <c r="AR441" s="2"/>
    </row>
    <row r="442" spans="1:44" x14ac:dyDescent="0.3">
      <c r="A442" s="2"/>
      <c r="B442" s="18"/>
      <c r="C442" s="18"/>
      <c r="D442" s="2"/>
      <c r="E442" s="37"/>
      <c r="F442" s="17"/>
      <c r="G442" s="2"/>
      <c r="H442" s="2"/>
      <c r="I442" s="2"/>
      <c r="J442" s="17"/>
      <c r="K442" s="37"/>
      <c r="L442" s="2"/>
      <c r="M442" s="37"/>
      <c r="N442" s="2"/>
      <c r="O442" s="37"/>
      <c r="P442" s="2"/>
      <c r="Q442" s="37"/>
      <c r="R442" s="2"/>
      <c r="S442" s="37"/>
      <c r="X442" s="3"/>
      <c r="AQ442" s="2"/>
      <c r="AR442" s="2"/>
    </row>
    <row r="443" spans="1:44" x14ac:dyDescent="0.3">
      <c r="A443" s="2"/>
      <c r="B443" s="18"/>
      <c r="C443" s="18"/>
      <c r="D443" s="2"/>
      <c r="E443" s="37"/>
      <c r="F443" s="17"/>
      <c r="G443" s="2"/>
      <c r="H443" s="2"/>
      <c r="I443" s="2"/>
      <c r="J443" s="17"/>
      <c r="K443" s="37"/>
      <c r="L443" s="2"/>
      <c r="M443" s="37"/>
      <c r="N443" s="2"/>
      <c r="O443" s="37"/>
      <c r="P443" s="2"/>
      <c r="Q443" s="37"/>
      <c r="R443" s="2"/>
      <c r="S443" s="37"/>
      <c r="X443" s="3"/>
      <c r="AQ443" s="2"/>
      <c r="AR443" s="2"/>
    </row>
    <row r="444" spans="1:44" x14ac:dyDescent="0.3">
      <c r="A444" s="2"/>
      <c r="B444" s="18"/>
      <c r="C444" s="18"/>
      <c r="D444" s="2"/>
      <c r="E444" s="37"/>
      <c r="F444" s="17"/>
      <c r="G444" s="2"/>
      <c r="H444" s="2"/>
      <c r="I444" s="2"/>
      <c r="J444" s="17"/>
      <c r="K444" s="37"/>
      <c r="L444" s="2"/>
      <c r="M444" s="37"/>
      <c r="N444" s="2"/>
      <c r="O444" s="37"/>
      <c r="P444" s="2"/>
      <c r="Q444" s="37"/>
      <c r="R444" s="2"/>
      <c r="S444" s="37"/>
      <c r="X444" s="3"/>
      <c r="AQ444" s="2"/>
      <c r="AR444" s="2"/>
    </row>
    <row r="445" spans="1:44" x14ac:dyDescent="0.3">
      <c r="A445" s="2"/>
      <c r="B445" s="18"/>
      <c r="C445" s="18"/>
      <c r="D445" s="2"/>
      <c r="E445" s="37"/>
      <c r="F445" s="17"/>
      <c r="G445" s="2"/>
      <c r="H445" s="2"/>
      <c r="I445" s="2"/>
      <c r="J445" s="17"/>
      <c r="K445" s="37"/>
      <c r="L445" s="2"/>
      <c r="M445" s="37"/>
      <c r="N445" s="2"/>
      <c r="O445" s="37"/>
      <c r="P445" s="2"/>
      <c r="Q445" s="37"/>
      <c r="R445" s="2"/>
      <c r="S445" s="37"/>
      <c r="X445" s="3"/>
      <c r="AQ445" s="2"/>
      <c r="AR445" s="2"/>
    </row>
    <row r="446" spans="1:44" x14ac:dyDescent="0.3">
      <c r="A446" s="2"/>
      <c r="B446" s="18"/>
      <c r="C446" s="18"/>
      <c r="D446" s="2"/>
      <c r="E446" s="37"/>
      <c r="F446" s="17"/>
      <c r="G446" s="2"/>
      <c r="H446" s="2"/>
      <c r="I446" s="2"/>
      <c r="J446" s="17"/>
      <c r="K446" s="37"/>
      <c r="L446" s="2"/>
      <c r="M446" s="37"/>
      <c r="N446" s="2"/>
      <c r="O446" s="37"/>
      <c r="P446" s="2"/>
      <c r="Q446" s="37"/>
      <c r="R446" s="2"/>
      <c r="S446" s="37"/>
      <c r="X446" s="3"/>
      <c r="AQ446" s="2"/>
      <c r="AR446" s="2"/>
    </row>
    <row r="447" spans="1:44" x14ac:dyDescent="0.3">
      <c r="A447" s="2"/>
      <c r="B447" s="18"/>
      <c r="C447" s="18"/>
      <c r="D447" s="2"/>
      <c r="E447" s="37"/>
      <c r="F447" s="17"/>
      <c r="G447" s="2"/>
      <c r="H447" s="2"/>
      <c r="I447" s="2"/>
      <c r="J447" s="17"/>
      <c r="K447" s="37"/>
      <c r="L447" s="2"/>
      <c r="M447" s="37"/>
      <c r="N447" s="2"/>
      <c r="O447" s="37"/>
      <c r="P447" s="2"/>
      <c r="Q447" s="37"/>
      <c r="R447" s="2"/>
      <c r="S447" s="37"/>
      <c r="X447" s="3"/>
      <c r="AQ447" s="2"/>
      <c r="AR447" s="2"/>
    </row>
    <row r="448" spans="1:44" x14ac:dyDescent="0.3">
      <c r="A448" s="2"/>
      <c r="B448" s="18"/>
      <c r="C448" s="18"/>
      <c r="D448" s="2"/>
      <c r="E448" s="37"/>
      <c r="F448" s="17"/>
      <c r="G448" s="2"/>
      <c r="H448" s="2"/>
      <c r="I448" s="2"/>
      <c r="J448" s="17"/>
      <c r="K448" s="37"/>
      <c r="L448" s="2"/>
      <c r="M448" s="37"/>
      <c r="N448" s="2"/>
      <c r="O448" s="37"/>
      <c r="P448" s="2"/>
      <c r="Q448" s="37"/>
      <c r="R448" s="2"/>
      <c r="S448" s="37"/>
      <c r="X448" s="3"/>
      <c r="AQ448" s="2"/>
      <c r="AR448" s="2"/>
    </row>
    <row r="449" spans="1:44" x14ac:dyDescent="0.3">
      <c r="A449" s="2"/>
      <c r="B449" s="18"/>
      <c r="C449" s="18"/>
      <c r="D449" s="2"/>
      <c r="E449" s="37"/>
      <c r="F449" s="17"/>
      <c r="G449" s="2"/>
      <c r="H449" s="2"/>
      <c r="I449" s="2"/>
      <c r="J449" s="17"/>
      <c r="K449" s="37"/>
      <c r="L449" s="2"/>
      <c r="M449" s="37"/>
      <c r="N449" s="2"/>
      <c r="O449" s="37"/>
      <c r="P449" s="2"/>
      <c r="Q449" s="37"/>
      <c r="R449" s="2"/>
      <c r="S449" s="37"/>
      <c r="X449" s="3"/>
      <c r="AQ449" s="2"/>
      <c r="AR449" s="2"/>
    </row>
    <row r="450" spans="1:44" x14ac:dyDescent="0.3">
      <c r="A450" s="2"/>
      <c r="B450" s="18"/>
      <c r="C450" s="18"/>
      <c r="D450" s="2"/>
      <c r="E450" s="37"/>
      <c r="F450" s="17"/>
      <c r="G450" s="2"/>
      <c r="H450" s="2"/>
      <c r="I450" s="2"/>
      <c r="J450" s="17"/>
      <c r="K450" s="37"/>
      <c r="L450" s="2"/>
      <c r="M450" s="37"/>
      <c r="N450" s="2"/>
      <c r="O450" s="37"/>
      <c r="P450" s="2"/>
      <c r="Q450" s="37"/>
      <c r="R450" s="2"/>
      <c r="S450" s="37"/>
      <c r="X450" s="3"/>
      <c r="AQ450" s="2"/>
      <c r="AR450" s="2"/>
    </row>
    <row r="451" spans="1:44" x14ac:dyDescent="0.3">
      <c r="A451" s="2"/>
      <c r="B451" s="18"/>
      <c r="C451" s="18"/>
      <c r="D451" s="2"/>
      <c r="E451" s="37"/>
      <c r="F451" s="17"/>
      <c r="G451" s="2"/>
      <c r="H451" s="2"/>
      <c r="I451" s="2"/>
      <c r="J451" s="17"/>
      <c r="K451" s="37"/>
      <c r="L451" s="2"/>
      <c r="M451" s="37"/>
      <c r="N451" s="2"/>
      <c r="O451" s="37"/>
      <c r="P451" s="2"/>
      <c r="Q451" s="37"/>
      <c r="R451" s="2"/>
      <c r="S451" s="37"/>
      <c r="X451" s="3"/>
      <c r="AQ451" s="2"/>
      <c r="AR451" s="2"/>
    </row>
    <row r="452" spans="1:44" x14ac:dyDescent="0.3">
      <c r="A452" s="2"/>
      <c r="B452" s="18"/>
      <c r="C452" s="18"/>
      <c r="D452" s="2"/>
      <c r="E452" s="37"/>
      <c r="F452" s="17"/>
      <c r="G452" s="2"/>
      <c r="H452" s="2"/>
      <c r="I452" s="2"/>
      <c r="J452" s="17"/>
      <c r="K452" s="37"/>
      <c r="L452" s="2"/>
      <c r="M452" s="37"/>
      <c r="N452" s="2"/>
      <c r="O452" s="37"/>
      <c r="P452" s="2"/>
      <c r="Q452" s="37"/>
      <c r="R452" s="2"/>
      <c r="S452" s="37"/>
      <c r="X452" s="3"/>
      <c r="AQ452" s="2"/>
      <c r="AR452" s="2"/>
    </row>
    <row r="453" spans="1:44" x14ac:dyDescent="0.3">
      <c r="A453" s="2"/>
      <c r="B453" s="18"/>
      <c r="C453" s="18"/>
      <c r="D453" s="2"/>
      <c r="E453" s="37"/>
      <c r="F453" s="17"/>
      <c r="G453" s="2"/>
      <c r="H453" s="2"/>
      <c r="I453" s="2"/>
      <c r="J453" s="17"/>
      <c r="K453" s="37"/>
      <c r="L453" s="2"/>
      <c r="M453" s="37"/>
      <c r="N453" s="2"/>
      <c r="O453" s="37"/>
      <c r="P453" s="2"/>
      <c r="Q453" s="37"/>
      <c r="R453" s="2"/>
      <c r="S453" s="37"/>
      <c r="X453" s="3"/>
      <c r="AQ453" s="2"/>
      <c r="AR453" s="2"/>
    </row>
    <row r="454" spans="1:44" x14ac:dyDescent="0.3">
      <c r="A454" s="2"/>
      <c r="B454" s="18"/>
      <c r="C454" s="18"/>
      <c r="D454" s="2"/>
      <c r="E454" s="37"/>
      <c r="F454" s="17"/>
      <c r="G454" s="2"/>
      <c r="H454" s="2"/>
      <c r="I454" s="2"/>
      <c r="J454" s="17"/>
      <c r="K454" s="37"/>
      <c r="L454" s="2"/>
      <c r="M454" s="37"/>
      <c r="N454" s="2"/>
      <c r="O454" s="37"/>
      <c r="P454" s="2"/>
      <c r="Q454" s="37"/>
      <c r="R454" s="2"/>
      <c r="S454" s="37"/>
      <c r="X454" s="3"/>
      <c r="AQ454" s="2"/>
      <c r="AR454" s="2"/>
    </row>
    <row r="455" spans="1:44" x14ac:dyDescent="0.3">
      <c r="A455" s="2"/>
      <c r="B455" s="18"/>
      <c r="C455" s="18"/>
      <c r="D455" s="2"/>
      <c r="E455" s="37"/>
      <c r="F455" s="17"/>
      <c r="G455" s="2"/>
      <c r="H455" s="2"/>
      <c r="I455" s="2"/>
      <c r="J455" s="17"/>
      <c r="K455" s="37"/>
      <c r="L455" s="2"/>
      <c r="M455" s="37"/>
      <c r="N455" s="2"/>
      <c r="O455" s="37"/>
      <c r="P455" s="2"/>
      <c r="Q455" s="37"/>
      <c r="R455" s="2"/>
      <c r="S455" s="37"/>
      <c r="X455" s="3"/>
      <c r="AQ455" s="2"/>
      <c r="AR455" s="2"/>
    </row>
    <row r="456" spans="1:44" x14ac:dyDescent="0.3">
      <c r="A456" s="2"/>
      <c r="B456" s="18"/>
      <c r="C456" s="18"/>
      <c r="D456" s="2"/>
      <c r="E456" s="37"/>
      <c r="F456" s="17"/>
      <c r="G456" s="2"/>
      <c r="H456" s="2"/>
      <c r="I456" s="2"/>
      <c r="J456" s="17"/>
      <c r="K456" s="37"/>
      <c r="L456" s="2"/>
      <c r="M456" s="37"/>
      <c r="N456" s="2"/>
      <c r="O456" s="37"/>
      <c r="P456" s="2"/>
      <c r="Q456" s="37"/>
      <c r="R456" s="2"/>
      <c r="S456" s="37"/>
      <c r="X456" s="3"/>
      <c r="AQ456" s="2"/>
      <c r="AR456" s="2"/>
    </row>
    <row r="457" spans="1:44" x14ac:dyDescent="0.3">
      <c r="A457" s="2"/>
      <c r="B457" s="18"/>
      <c r="C457" s="18"/>
      <c r="D457" s="2"/>
      <c r="E457" s="37"/>
      <c r="F457" s="17"/>
      <c r="G457" s="2"/>
      <c r="H457" s="2"/>
      <c r="I457" s="2"/>
      <c r="J457" s="17"/>
      <c r="K457" s="37"/>
      <c r="L457" s="2"/>
      <c r="M457" s="37"/>
      <c r="N457" s="2"/>
      <c r="O457" s="37"/>
      <c r="P457" s="2"/>
      <c r="Q457" s="37"/>
      <c r="R457" s="2"/>
      <c r="S457" s="37"/>
      <c r="X457" s="3"/>
      <c r="AQ457" s="2"/>
      <c r="AR457" s="2"/>
    </row>
    <row r="458" spans="1:44" x14ac:dyDescent="0.3">
      <c r="A458" s="2"/>
      <c r="B458" s="18"/>
      <c r="C458" s="18"/>
      <c r="D458" s="2"/>
      <c r="E458" s="37"/>
      <c r="F458" s="17"/>
      <c r="G458" s="2"/>
      <c r="H458" s="2"/>
      <c r="I458" s="2"/>
      <c r="J458" s="17"/>
      <c r="K458" s="37"/>
      <c r="L458" s="2"/>
      <c r="M458" s="37"/>
      <c r="N458" s="2"/>
      <c r="O458" s="37"/>
      <c r="P458" s="2"/>
      <c r="Q458" s="37"/>
      <c r="R458" s="2"/>
      <c r="S458" s="37"/>
      <c r="X458" s="3"/>
      <c r="AQ458" s="2"/>
      <c r="AR458" s="2"/>
    </row>
    <row r="459" spans="1:44" x14ac:dyDescent="0.3">
      <c r="A459" s="2"/>
      <c r="B459" s="18"/>
      <c r="C459" s="18"/>
      <c r="D459" s="2"/>
      <c r="E459" s="37"/>
      <c r="F459" s="17"/>
      <c r="G459" s="2"/>
      <c r="H459" s="2"/>
      <c r="I459" s="2"/>
      <c r="J459" s="17"/>
      <c r="K459" s="37"/>
      <c r="L459" s="2"/>
      <c r="M459" s="37"/>
      <c r="N459" s="2"/>
      <c r="O459" s="37"/>
      <c r="P459" s="2"/>
      <c r="Q459" s="37"/>
      <c r="R459" s="2"/>
      <c r="S459" s="37"/>
      <c r="X459" s="3"/>
      <c r="AQ459" s="2"/>
      <c r="AR459" s="2"/>
    </row>
    <row r="460" spans="1:44" x14ac:dyDescent="0.3">
      <c r="A460" s="2"/>
      <c r="B460" s="18"/>
      <c r="C460" s="18"/>
      <c r="D460" s="2"/>
      <c r="E460" s="37"/>
      <c r="F460" s="17"/>
      <c r="G460" s="2"/>
      <c r="H460" s="2"/>
      <c r="I460" s="2"/>
      <c r="J460" s="17"/>
      <c r="K460" s="37"/>
      <c r="L460" s="2"/>
      <c r="M460" s="37"/>
      <c r="N460" s="2"/>
      <c r="O460" s="37"/>
      <c r="P460" s="2"/>
      <c r="Q460" s="37"/>
      <c r="R460" s="2"/>
      <c r="S460" s="37"/>
      <c r="X460" s="3"/>
      <c r="AQ460" s="2"/>
      <c r="AR460" s="2"/>
    </row>
    <row r="461" spans="1:44" x14ac:dyDescent="0.3">
      <c r="A461" s="2"/>
      <c r="B461" s="18"/>
      <c r="C461" s="18"/>
      <c r="D461" s="2"/>
      <c r="E461" s="37"/>
      <c r="F461" s="17"/>
      <c r="G461" s="2"/>
      <c r="H461" s="2"/>
      <c r="I461" s="2"/>
      <c r="J461" s="17"/>
      <c r="K461" s="37"/>
      <c r="L461" s="2"/>
      <c r="M461" s="37"/>
      <c r="N461" s="2"/>
      <c r="O461" s="37"/>
      <c r="P461" s="2"/>
      <c r="Q461" s="37"/>
      <c r="R461" s="2"/>
      <c r="S461" s="37"/>
      <c r="X461" s="3"/>
      <c r="AQ461" s="2"/>
      <c r="AR461" s="2"/>
    </row>
    <row r="462" spans="1:44" x14ac:dyDescent="0.3">
      <c r="A462" s="2"/>
      <c r="B462" s="18"/>
      <c r="C462" s="18"/>
      <c r="D462" s="2"/>
      <c r="E462" s="37"/>
      <c r="F462" s="17"/>
      <c r="G462" s="2"/>
      <c r="H462" s="2"/>
      <c r="I462" s="2"/>
      <c r="J462" s="17"/>
      <c r="K462" s="37"/>
      <c r="L462" s="2"/>
      <c r="M462" s="37"/>
      <c r="N462" s="2"/>
      <c r="O462" s="37"/>
      <c r="P462" s="2"/>
      <c r="Q462" s="37"/>
      <c r="R462" s="2"/>
      <c r="S462" s="37"/>
      <c r="X462" s="3"/>
      <c r="AQ462" s="2"/>
      <c r="AR462" s="2"/>
    </row>
    <row r="463" spans="1:44" x14ac:dyDescent="0.3">
      <c r="A463" s="2"/>
      <c r="B463" s="18"/>
      <c r="C463" s="18"/>
      <c r="D463" s="2"/>
      <c r="E463" s="37"/>
      <c r="F463" s="17"/>
      <c r="G463" s="2"/>
      <c r="H463" s="2"/>
      <c r="I463" s="2"/>
      <c r="J463" s="17"/>
      <c r="K463" s="37"/>
      <c r="L463" s="2"/>
      <c r="M463" s="37"/>
      <c r="N463" s="2"/>
      <c r="O463" s="37"/>
      <c r="P463" s="2"/>
      <c r="Q463" s="37"/>
      <c r="R463" s="2"/>
      <c r="S463" s="37"/>
      <c r="X463" s="3"/>
      <c r="AQ463" s="2"/>
      <c r="AR463" s="2"/>
    </row>
    <row r="464" spans="1:44" x14ac:dyDescent="0.3">
      <c r="A464" s="2"/>
      <c r="B464" s="18"/>
      <c r="C464" s="18"/>
      <c r="D464" s="2"/>
      <c r="E464" s="37"/>
      <c r="F464" s="17"/>
      <c r="G464" s="2"/>
      <c r="H464" s="2"/>
      <c r="I464" s="2"/>
      <c r="J464" s="17"/>
      <c r="K464" s="37"/>
      <c r="L464" s="2"/>
      <c r="M464" s="37"/>
      <c r="N464" s="2"/>
      <c r="O464" s="37"/>
      <c r="P464" s="2"/>
      <c r="Q464" s="37"/>
      <c r="R464" s="2"/>
      <c r="S464" s="37"/>
      <c r="X464" s="3"/>
      <c r="AQ464" s="2"/>
      <c r="AR464" s="2"/>
    </row>
    <row r="465" spans="1:44" x14ac:dyDescent="0.3">
      <c r="A465" s="2"/>
      <c r="B465" s="18"/>
      <c r="C465" s="18"/>
      <c r="D465" s="2"/>
      <c r="E465" s="37"/>
      <c r="F465" s="17"/>
      <c r="G465" s="2"/>
      <c r="H465" s="2"/>
      <c r="I465" s="2"/>
      <c r="J465" s="17"/>
      <c r="K465" s="37"/>
      <c r="L465" s="2"/>
      <c r="M465" s="37"/>
      <c r="N465" s="2"/>
      <c r="O465" s="37"/>
      <c r="P465" s="2"/>
      <c r="Q465" s="37"/>
      <c r="R465" s="2"/>
      <c r="S465" s="37"/>
      <c r="X465" s="3"/>
      <c r="AQ465" s="2"/>
      <c r="AR465" s="2"/>
    </row>
    <row r="466" spans="1:44" x14ac:dyDescent="0.3">
      <c r="A466" s="2"/>
      <c r="B466" s="18"/>
      <c r="C466" s="18"/>
      <c r="D466" s="2"/>
      <c r="E466" s="37"/>
      <c r="F466" s="17"/>
      <c r="G466" s="2"/>
      <c r="H466" s="2"/>
      <c r="I466" s="2"/>
      <c r="J466" s="17"/>
      <c r="K466" s="37"/>
      <c r="L466" s="2"/>
      <c r="M466" s="37"/>
      <c r="N466" s="2"/>
      <c r="O466" s="37"/>
      <c r="P466" s="2"/>
      <c r="Q466" s="37"/>
      <c r="R466" s="2"/>
      <c r="S466" s="37"/>
      <c r="X466" s="3"/>
      <c r="AQ466" s="2"/>
      <c r="AR466" s="2"/>
    </row>
    <row r="467" spans="1:44" x14ac:dyDescent="0.3">
      <c r="A467" s="2"/>
      <c r="B467" s="18"/>
      <c r="C467" s="18"/>
      <c r="D467" s="2"/>
      <c r="E467" s="37"/>
      <c r="F467" s="17"/>
      <c r="G467" s="2"/>
      <c r="H467" s="2"/>
      <c r="I467" s="2"/>
      <c r="J467" s="17"/>
      <c r="K467" s="37"/>
      <c r="L467" s="2"/>
      <c r="M467" s="37"/>
      <c r="N467" s="2"/>
      <c r="O467" s="37"/>
      <c r="P467" s="2"/>
      <c r="Q467" s="37"/>
      <c r="R467" s="2"/>
      <c r="S467" s="37"/>
      <c r="X467" s="3"/>
      <c r="AQ467" s="2"/>
      <c r="AR467" s="2"/>
    </row>
    <row r="468" spans="1:44" x14ac:dyDescent="0.3">
      <c r="A468" s="2"/>
      <c r="B468" s="18"/>
      <c r="C468" s="18"/>
      <c r="D468" s="2"/>
      <c r="E468" s="37"/>
      <c r="F468" s="17"/>
      <c r="G468" s="2"/>
      <c r="H468" s="2"/>
      <c r="I468" s="2"/>
      <c r="J468" s="17"/>
      <c r="K468" s="37"/>
      <c r="L468" s="2"/>
      <c r="M468" s="37"/>
      <c r="N468" s="2"/>
      <c r="O468" s="37"/>
      <c r="P468" s="2"/>
      <c r="Q468" s="37"/>
      <c r="R468" s="2"/>
      <c r="S468" s="37"/>
      <c r="X468" s="3"/>
      <c r="AQ468" s="2"/>
      <c r="AR468" s="2"/>
    </row>
    <row r="469" spans="1:44" x14ac:dyDescent="0.3">
      <c r="A469" s="2"/>
      <c r="B469" s="18"/>
      <c r="C469" s="18"/>
      <c r="D469" s="2"/>
      <c r="E469" s="37"/>
      <c r="F469" s="17"/>
      <c r="G469" s="2"/>
      <c r="H469" s="2"/>
      <c r="I469" s="2"/>
      <c r="J469" s="17"/>
      <c r="K469" s="37"/>
      <c r="L469" s="2"/>
      <c r="M469" s="37"/>
      <c r="N469" s="2"/>
      <c r="O469" s="37"/>
      <c r="P469" s="2"/>
      <c r="Q469" s="37"/>
      <c r="R469" s="2"/>
      <c r="S469" s="37"/>
      <c r="X469" s="3"/>
      <c r="AQ469" s="2"/>
      <c r="AR469" s="2"/>
    </row>
    <row r="470" spans="1:44" x14ac:dyDescent="0.3">
      <c r="A470" s="2"/>
      <c r="B470" s="18"/>
      <c r="C470" s="18"/>
      <c r="D470" s="2"/>
      <c r="E470" s="37"/>
      <c r="F470" s="17"/>
      <c r="G470" s="2"/>
      <c r="H470" s="2"/>
      <c r="I470" s="2"/>
      <c r="J470" s="17"/>
      <c r="K470" s="37"/>
      <c r="L470" s="2"/>
      <c r="M470" s="37"/>
      <c r="N470" s="2"/>
      <c r="O470" s="37"/>
      <c r="P470" s="2"/>
      <c r="Q470" s="37"/>
      <c r="R470" s="2"/>
      <c r="S470" s="37"/>
      <c r="X470" s="3"/>
      <c r="AQ470" s="2"/>
      <c r="AR470" s="2"/>
    </row>
    <row r="471" spans="1:44" x14ac:dyDescent="0.3">
      <c r="A471" s="2"/>
      <c r="B471" s="18"/>
      <c r="C471" s="18"/>
      <c r="D471" s="2"/>
      <c r="E471" s="37"/>
      <c r="F471" s="17"/>
      <c r="G471" s="2"/>
      <c r="H471" s="2"/>
      <c r="I471" s="2"/>
      <c r="J471" s="17"/>
      <c r="K471" s="37"/>
      <c r="L471" s="2"/>
      <c r="M471" s="37"/>
      <c r="N471" s="2"/>
      <c r="O471" s="37"/>
      <c r="P471" s="2"/>
      <c r="Q471" s="37"/>
      <c r="R471" s="2"/>
      <c r="S471" s="37"/>
      <c r="X471" s="3"/>
      <c r="AQ471" s="2"/>
      <c r="AR471" s="2"/>
    </row>
    <row r="472" spans="1:44" x14ac:dyDescent="0.3">
      <c r="A472" s="2"/>
      <c r="B472" s="18"/>
      <c r="C472" s="18"/>
      <c r="D472" s="2"/>
      <c r="E472" s="37"/>
      <c r="F472" s="17"/>
      <c r="G472" s="2"/>
      <c r="H472" s="2"/>
      <c r="I472" s="2"/>
      <c r="J472" s="17"/>
      <c r="K472" s="37"/>
      <c r="L472" s="2"/>
      <c r="M472" s="37"/>
      <c r="N472" s="2"/>
      <c r="O472" s="37"/>
      <c r="P472" s="2"/>
      <c r="Q472" s="37"/>
      <c r="R472" s="2"/>
      <c r="S472" s="37"/>
      <c r="X472" s="3"/>
      <c r="AQ472" s="2"/>
      <c r="AR472" s="2"/>
    </row>
    <row r="473" spans="1:44" x14ac:dyDescent="0.3">
      <c r="A473" s="2"/>
      <c r="B473" s="18"/>
      <c r="C473" s="18"/>
      <c r="D473" s="2"/>
      <c r="E473" s="37"/>
      <c r="F473" s="17"/>
      <c r="G473" s="2"/>
      <c r="H473" s="2"/>
      <c r="I473" s="2"/>
      <c r="J473" s="17"/>
      <c r="K473" s="37"/>
      <c r="L473" s="2"/>
      <c r="M473" s="37"/>
      <c r="N473" s="2"/>
      <c r="O473" s="37"/>
      <c r="P473" s="2"/>
      <c r="Q473" s="37"/>
      <c r="R473" s="2"/>
      <c r="S473" s="37"/>
      <c r="X473" s="3"/>
      <c r="AQ473" s="2"/>
      <c r="AR473" s="2"/>
    </row>
    <row r="474" spans="1:44" x14ac:dyDescent="0.3">
      <c r="A474" s="2"/>
      <c r="B474" s="18"/>
      <c r="C474" s="18"/>
      <c r="D474" s="2"/>
      <c r="E474" s="37"/>
      <c r="F474" s="17"/>
      <c r="G474" s="2"/>
      <c r="H474" s="2"/>
      <c r="I474" s="2"/>
      <c r="J474" s="17"/>
      <c r="K474" s="37"/>
      <c r="L474" s="2"/>
      <c r="M474" s="37"/>
      <c r="N474" s="2"/>
      <c r="O474" s="37"/>
      <c r="P474" s="2"/>
      <c r="Q474" s="37"/>
      <c r="R474" s="2"/>
      <c r="S474" s="37"/>
      <c r="X474" s="3"/>
      <c r="AQ474" s="2"/>
      <c r="AR474" s="2"/>
    </row>
    <row r="475" spans="1:44" x14ac:dyDescent="0.3">
      <c r="A475" s="2"/>
      <c r="B475" s="18"/>
      <c r="C475" s="18"/>
      <c r="D475" s="2"/>
      <c r="E475" s="37"/>
      <c r="F475" s="17"/>
      <c r="G475" s="2"/>
      <c r="H475" s="2"/>
      <c r="I475" s="2"/>
      <c r="J475" s="17"/>
      <c r="K475" s="37"/>
      <c r="L475" s="2"/>
      <c r="M475" s="37"/>
      <c r="N475" s="2"/>
      <c r="O475" s="37"/>
      <c r="P475" s="2"/>
      <c r="Q475" s="37"/>
      <c r="R475" s="2"/>
      <c r="S475" s="37"/>
      <c r="X475" s="3"/>
      <c r="AQ475" s="2"/>
      <c r="AR475" s="2"/>
    </row>
    <row r="476" spans="1:44" x14ac:dyDescent="0.3">
      <c r="A476" s="2"/>
      <c r="B476" s="18"/>
      <c r="C476" s="18"/>
      <c r="D476" s="2"/>
      <c r="E476" s="37"/>
      <c r="F476" s="17"/>
      <c r="G476" s="2"/>
      <c r="H476" s="2"/>
      <c r="I476" s="2"/>
      <c r="J476" s="17"/>
      <c r="K476" s="37"/>
      <c r="L476" s="2"/>
      <c r="M476" s="37"/>
      <c r="N476" s="2"/>
      <c r="O476" s="37"/>
      <c r="P476" s="2"/>
      <c r="Q476" s="37"/>
      <c r="R476" s="2"/>
      <c r="S476" s="37"/>
      <c r="X476" s="3"/>
      <c r="AQ476" s="2"/>
      <c r="AR476" s="2"/>
    </row>
    <row r="477" spans="1:44" x14ac:dyDescent="0.3">
      <c r="A477" s="2"/>
      <c r="B477" s="18"/>
      <c r="C477" s="18"/>
      <c r="D477" s="2"/>
      <c r="E477" s="37"/>
      <c r="F477" s="17"/>
      <c r="G477" s="2"/>
      <c r="H477" s="2"/>
      <c r="I477" s="2"/>
      <c r="J477" s="17"/>
      <c r="K477" s="37"/>
      <c r="L477" s="2"/>
      <c r="M477" s="37"/>
      <c r="N477" s="2"/>
      <c r="O477" s="37"/>
      <c r="P477" s="2"/>
      <c r="Q477" s="37"/>
      <c r="R477" s="2"/>
      <c r="S477" s="37"/>
      <c r="X477" s="3"/>
      <c r="AQ477" s="2"/>
      <c r="AR477" s="2"/>
    </row>
    <row r="478" spans="1:44" x14ac:dyDescent="0.3">
      <c r="A478" s="2"/>
      <c r="B478" s="18"/>
      <c r="C478" s="18"/>
      <c r="D478" s="2"/>
      <c r="E478" s="37"/>
      <c r="F478" s="17"/>
      <c r="G478" s="2"/>
      <c r="H478" s="2"/>
      <c r="I478" s="2"/>
      <c r="J478" s="17"/>
      <c r="K478" s="37"/>
      <c r="L478" s="2"/>
      <c r="M478" s="37"/>
      <c r="N478" s="2"/>
      <c r="O478" s="37"/>
      <c r="P478" s="2"/>
      <c r="Q478" s="37"/>
      <c r="R478" s="2"/>
      <c r="S478" s="37"/>
      <c r="X478" s="3"/>
      <c r="AQ478" s="2"/>
      <c r="AR478" s="2"/>
    </row>
    <row r="479" spans="1:44" x14ac:dyDescent="0.3">
      <c r="A479" s="2"/>
      <c r="B479" s="18"/>
      <c r="C479" s="18"/>
      <c r="D479" s="2"/>
      <c r="E479" s="37"/>
      <c r="F479" s="17"/>
      <c r="G479" s="2"/>
      <c r="H479" s="2"/>
      <c r="I479" s="2"/>
      <c r="J479" s="17"/>
      <c r="K479" s="37"/>
      <c r="L479" s="2"/>
      <c r="M479" s="37"/>
      <c r="N479" s="2"/>
      <c r="O479" s="37"/>
      <c r="P479" s="2"/>
      <c r="Q479" s="37"/>
      <c r="R479" s="2"/>
      <c r="S479" s="37"/>
      <c r="X479" s="3"/>
      <c r="AQ479" s="2"/>
      <c r="AR479" s="2"/>
    </row>
    <row r="480" spans="1:44" x14ac:dyDescent="0.3">
      <c r="A480" s="2"/>
      <c r="B480" s="18"/>
      <c r="C480" s="18"/>
      <c r="D480" s="2"/>
      <c r="E480" s="37"/>
      <c r="F480" s="17"/>
      <c r="G480" s="2"/>
      <c r="H480" s="2"/>
      <c r="I480" s="2"/>
      <c r="J480" s="17"/>
      <c r="K480" s="37"/>
      <c r="L480" s="2"/>
      <c r="M480" s="37"/>
      <c r="N480" s="2"/>
      <c r="O480" s="37"/>
      <c r="P480" s="2"/>
      <c r="Q480" s="37"/>
      <c r="R480" s="2"/>
      <c r="S480" s="37"/>
      <c r="X480" s="3"/>
      <c r="AQ480" s="2"/>
      <c r="AR480" s="2"/>
    </row>
    <row r="481" spans="1:44" x14ac:dyDescent="0.3">
      <c r="A481" s="2"/>
      <c r="B481" s="18"/>
      <c r="C481" s="18"/>
      <c r="D481" s="2"/>
      <c r="E481" s="37"/>
      <c r="F481" s="17"/>
      <c r="G481" s="2"/>
      <c r="H481" s="2"/>
      <c r="I481" s="2"/>
      <c r="J481" s="17"/>
      <c r="K481" s="37"/>
      <c r="L481" s="2"/>
      <c r="M481" s="37"/>
      <c r="N481" s="2"/>
      <c r="O481" s="37"/>
      <c r="P481" s="2"/>
      <c r="Q481" s="37"/>
      <c r="R481" s="2"/>
      <c r="S481" s="37"/>
      <c r="X481" s="3"/>
      <c r="AQ481" s="2"/>
      <c r="AR481" s="2"/>
    </row>
    <row r="482" spans="1:44" x14ac:dyDescent="0.3">
      <c r="A482" s="2"/>
      <c r="B482" s="18"/>
      <c r="C482" s="18"/>
      <c r="D482" s="2"/>
      <c r="E482" s="37"/>
      <c r="F482" s="17"/>
      <c r="G482" s="2"/>
      <c r="H482" s="2"/>
      <c r="I482" s="2"/>
      <c r="J482" s="17"/>
      <c r="K482" s="37"/>
      <c r="L482" s="2"/>
      <c r="M482" s="37"/>
      <c r="N482" s="2"/>
      <c r="O482" s="37"/>
      <c r="P482" s="2"/>
      <c r="Q482" s="37"/>
      <c r="R482" s="2"/>
      <c r="S482" s="37"/>
      <c r="X482" s="3"/>
      <c r="AQ482" s="2"/>
      <c r="AR482" s="2"/>
    </row>
    <row r="483" spans="1:44" x14ac:dyDescent="0.3">
      <c r="A483" s="2"/>
      <c r="B483" s="18"/>
      <c r="C483" s="18"/>
      <c r="D483" s="2"/>
      <c r="E483" s="37"/>
      <c r="F483" s="17"/>
      <c r="G483" s="2"/>
      <c r="H483" s="2"/>
      <c r="I483" s="2"/>
      <c r="J483" s="17"/>
      <c r="K483" s="37"/>
      <c r="L483" s="2"/>
      <c r="M483" s="37"/>
      <c r="N483" s="2"/>
      <c r="O483" s="37"/>
      <c r="P483" s="2"/>
      <c r="Q483" s="37"/>
      <c r="R483" s="2"/>
      <c r="S483" s="37"/>
      <c r="X483" s="3"/>
      <c r="AQ483" s="2"/>
      <c r="AR483" s="2"/>
    </row>
    <row r="484" spans="1:44" x14ac:dyDescent="0.3">
      <c r="A484" s="2"/>
      <c r="B484" s="18"/>
      <c r="C484" s="18"/>
      <c r="D484" s="2"/>
      <c r="E484" s="37"/>
      <c r="F484" s="17"/>
      <c r="G484" s="2"/>
      <c r="H484" s="2"/>
      <c r="I484" s="2"/>
      <c r="J484" s="17"/>
      <c r="K484" s="37"/>
      <c r="L484" s="2"/>
      <c r="M484" s="37"/>
      <c r="N484" s="2"/>
      <c r="O484" s="37"/>
      <c r="P484" s="2"/>
      <c r="Q484" s="37"/>
      <c r="R484" s="2"/>
      <c r="S484" s="37"/>
      <c r="X484" s="3"/>
      <c r="AQ484" s="2"/>
      <c r="AR484" s="2"/>
    </row>
    <row r="485" spans="1:44" x14ac:dyDescent="0.3">
      <c r="A485" s="2"/>
      <c r="B485" s="18"/>
      <c r="C485" s="18"/>
      <c r="D485" s="2"/>
      <c r="E485" s="37"/>
      <c r="F485" s="17"/>
      <c r="G485" s="2"/>
      <c r="H485" s="2"/>
      <c r="I485" s="2"/>
      <c r="J485" s="17"/>
      <c r="K485" s="37"/>
      <c r="L485" s="2"/>
      <c r="M485" s="37"/>
      <c r="N485" s="2"/>
      <c r="O485" s="37"/>
      <c r="P485" s="2"/>
      <c r="Q485" s="37"/>
      <c r="R485" s="2"/>
      <c r="S485" s="37"/>
      <c r="X485" s="3"/>
      <c r="AQ485" s="2"/>
      <c r="AR485" s="2"/>
    </row>
    <row r="486" spans="1:44" x14ac:dyDescent="0.3">
      <c r="A486" s="2"/>
      <c r="B486" s="18"/>
      <c r="C486" s="18"/>
      <c r="D486" s="2"/>
      <c r="E486" s="37"/>
      <c r="F486" s="17"/>
      <c r="G486" s="2"/>
      <c r="H486" s="2"/>
      <c r="I486" s="2"/>
      <c r="J486" s="17"/>
      <c r="K486" s="37"/>
      <c r="L486" s="2"/>
      <c r="M486" s="37"/>
      <c r="N486" s="2"/>
      <c r="O486" s="37"/>
      <c r="P486" s="2"/>
      <c r="Q486" s="37"/>
      <c r="R486" s="2"/>
      <c r="S486" s="37"/>
      <c r="X486" s="3"/>
      <c r="AQ486" s="2"/>
      <c r="AR486" s="2"/>
    </row>
    <row r="487" spans="1:44" x14ac:dyDescent="0.3">
      <c r="A487" s="2"/>
      <c r="B487" s="18"/>
      <c r="C487" s="18"/>
      <c r="D487" s="2"/>
      <c r="E487" s="37"/>
      <c r="F487" s="17"/>
      <c r="G487" s="2"/>
      <c r="H487" s="2"/>
      <c r="I487" s="2"/>
      <c r="J487" s="17"/>
      <c r="K487" s="37"/>
      <c r="L487" s="2"/>
      <c r="M487" s="37"/>
      <c r="N487" s="2"/>
      <c r="O487" s="37"/>
      <c r="P487" s="2"/>
      <c r="Q487" s="37"/>
      <c r="R487" s="2"/>
      <c r="S487" s="37"/>
      <c r="X487" s="3"/>
      <c r="AQ487" s="2"/>
      <c r="AR487" s="2"/>
    </row>
    <row r="488" spans="1:44" x14ac:dyDescent="0.3">
      <c r="A488" s="2"/>
      <c r="B488" s="18"/>
      <c r="C488" s="18"/>
      <c r="D488" s="2"/>
      <c r="E488" s="37"/>
      <c r="F488" s="17"/>
      <c r="G488" s="2"/>
      <c r="H488" s="2"/>
      <c r="I488" s="2"/>
      <c r="J488" s="17"/>
      <c r="K488" s="37"/>
      <c r="L488" s="2"/>
      <c r="M488" s="37"/>
      <c r="N488" s="2"/>
      <c r="O488" s="37"/>
      <c r="P488" s="2"/>
      <c r="Q488" s="37"/>
      <c r="R488" s="2"/>
      <c r="S488" s="37"/>
      <c r="X488" s="3"/>
      <c r="AQ488" s="2"/>
      <c r="AR488" s="2"/>
    </row>
    <row r="489" spans="1:44" x14ac:dyDescent="0.3">
      <c r="A489" s="2"/>
      <c r="B489" s="18"/>
      <c r="C489" s="18"/>
      <c r="D489" s="2"/>
      <c r="E489" s="37"/>
      <c r="F489" s="17"/>
      <c r="G489" s="2"/>
      <c r="H489" s="2"/>
      <c r="I489" s="2"/>
      <c r="J489" s="17"/>
      <c r="K489" s="37"/>
      <c r="L489" s="2"/>
      <c r="M489" s="37"/>
      <c r="N489" s="2"/>
      <c r="O489" s="37"/>
      <c r="P489" s="2"/>
      <c r="Q489" s="37"/>
      <c r="R489" s="2"/>
      <c r="S489" s="37"/>
      <c r="X489" s="3"/>
      <c r="AQ489" s="2"/>
      <c r="AR489" s="2"/>
    </row>
    <row r="490" spans="1:44" x14ac:dyDescent="0.3">
      <c r="A490" s="2"/>
      <c r="B490" s="18"/>
      <c r="C490" s="18"/>
      <c r="D490" s="2"/>
      <c r="E490" s="37"/>
      <c r="F490" s="17"/>
      <c r="G490" s="2"/>
      <c r="H490" s="2"/>
      <c r="I490" s="2"/>
      <c r="J490" s="17"/>
      <c r="K490" s="37"/>
      <c r="L490" s="2"/>
      <c r="M490" s="37"/>
      <c r="N490" s="2"/>
      <c r="O490" s="37"/>
      <c r="P490" s="2"/>
      <c r="Q490" s="37"/>
      <c r="R490" s="2"/>
      <c r="S490" s="37"/>
      <c r="X490" s="3"/>
      <c r="AQ490" s="2"/>
      <c r="AR490" s="2"/>
    </row>
    <row r="491" spans="1:44" x14ac:dyDescent="0.3">
      <c r="A491" s="2"/>
      <c r="B491" s="18"/>
      <c r="C491" s="18"/>
      <c r="D491" s="2"/>
      <c r="E491" s="37"/>
      <c r="F491" s="17"/>
      <c r="G491" s="2"/>
      <c r="H491" s="2"/>
      <c r="I491" s="2"/>
      <c r="J491" s="17"/>
      <c r="K491" s="37"/>
      <c r="L491" s="2"/>
      <c r="M491" s="37"/>
      <c r="N491" s="2"/>
      <c r="O491" s="37"/>
      <c r="P491" s="2"/>
      <c r="Q491" s="37"/>
      <c r="R491" s="2"/>
      <c r="S491" s="37"/>
      <c r="X491" s="3"/>
      <c r="AQ491" s="2"/>
      <c r="AR491" s="2"/>
    </row>
    <row r="492" spans="1:44" x14ac:dyDescent="0.3">
      <c r="A492" s="2"/>
      <c r="B492" s="18"/>
      <c r="C492" s="18"/>
      <c r="D492" s="2"/>
      <c r="E492" s="37"/>
      <c r="F492" s="17"/>
      <c r="G492" s="2"/>
      <c r="H492" s="2"/>
      <c r="I492" s="2"/>
      <c r="J492" s="17"/>
      <c r="K492" s="37"/>
      <c r="L492" s="2"/>
      <c r="M492" s="37"/>
      <c r="N492" s="2"/>
      <c r="O492" s="37"/>
      <c r="P492" s="2"/>
      <c r="Q492" s="37"/>
      <c r="R492" s="2"/>
      <c r="S492" s="37"/>
      <c r="X492" s="3"/>
      <c r="AQ492" s="2"/>
      <c r="AR492" s="2"/>
    </row>
    <row r="493" spans="1:44" x14ac:dyDescent="0.3">
      <c r="A493" s="2"/>
      <c r="B493" s="18"/>
      <c r="C493" s="18"/>
      <c r="D493" s="2"/>
      <c r="E493" s="37"/>
      <c r="F493" s="17"/>
      <c r="G493" s="2"/>
      <c r="H493" s="2"/>
      <c r="I493" s="2"/>
      <c r="J493" s="17"/>
      <c r="K493" s="37"/>
      <c r="L493" s="2"/>
      <c r="M493" s="37"/>
      <c r="N493" s="2"/>
      <c r="O493" s="37"/>
      <c r="P493" s="2"/>
      <c r="Q493" s="37"/>
      <c r="R493" s="2"/>
      <c r="S493" s="37"/>
      <c r="X493" s="3"/>
      <c r="AQ493" s="2"/>
      <c r="AR493" s="2"/>
    </row>
    <row r="494" spans="1:44" x14ac:dyDescent="0.3">
      <c r="A494" s="2"/>
      <c r="B494" s="18"/>
      <c r="C494" s="18"/>
      <c r="D494" s="2"/>
      <c r="E494" s="37"/>
      <c r="F494" s="17"/>
      <c r="G494" s="2"/>
      <c r="H494" s="2"/>
      <c r="I494" s="2"/>
      <c r="J494" s="17"/>
      <c r="K494" s="37"/>
      <c r="L494" s="2"/>
      <c r="M494" s="37"/>
      <c r="N494" s="2"/>
      <c r="O494" s="37"/>
      <c r="P494" s="2"/>
      <c r="Q494" s="37"/>
      <c r="R494" s="2"/>
      <c r="S494" s="37"/>
      <c r="X494" s="3"/>
      <c r="AQ494" s="2"/>
      <c r="AR494" s="2"/>
    </row>
    <row r="495" spans="1:44" x14ac:dyDescent="0.3">
      <c r="A495" s="2"/>
      <c r="B495" s="18"/>
      <c r="C495" s="18"/>
      <c r="D495" s="2"/>
      <c r="E495" s="37"/>
      <c r="F495" s="17"/>
      <c r="G495" s="2"/>
      <c r="H495" s="2"/>
      <c r="I495" s="2"/>
      <c r="J495" s="17"/>
      <c r="K495" s="37"/>
      <c r="L495" s="2"/>
      <c r="M495" s="37"/>
      <c r="N495" s="2"/>
      <c r="O495" s="37"/>
      <c r="P495" s="2"/>
      <c r="Q495" s="37"/>
      <c r="R495" s="2"/>
      <c r="S495" s="37"/>
      <c r="X495" s="3"/>
      <c r="AQ495" s="2"/>
      <c r="AR495" s="2"/>
    </row>
    <row r="496" spans="1:44" x14ac:dyDescent="0.3">
      <c r="A496" s="2"/>
      <c r="B496" s="18"/>
      <c r="C496" s="18"/>
      <c r="D496" s="2"/>
      <c r="E496" s="37"/>
      <c r="F496" s="17"/>
      <c r="G496" s="2"/>
      <c r="H496" s="2"/>
      <c r="I496" s="2"/>
      <c r="J496" s="17"/>
      <c r="K496" s="37"/>
      <c r="L496" s="2"/>
      <c r="M496" s="37"/>
      <c r="N496" s="2"/>
      <c r="O496" s="37"/>
      <c r="P496" s="2"/>
      <c r="Q496" s="37"/>
      <c r="R496" s="2"/>
      <c r="S496" s="37"/>
      <c r="X496" s="3"/>
      <c r="AQ496" s="2"/>
      <c r="AR496" s="2"/>
    </row>
    <row r="497" spans="1:44" x14ac:dyDescent="0.3">
      <c r="A497" s="2"/>
      <c r="B497" s="18"/>
      <c r="C497" s="18"/>
      <c r="D497" s="2"/>
      <c r="E497" s="37"/>
      <c r="F497" s="17"/>
      <c r="G497" s="2"/>
      <c r="H497" s="2"/>
      <c r="I497" s="2"/>
      <c r="J497" s="17"/>
      <c r="K497" s="37"/>
      <c r="L497" s="2"/>
      <c r="M497" s="37"/>
      <c r="N497" s="2"/>
      <c r="O497" s="37"/>
      <c r="P497" s="2"/>
      <c r="Q497" s="37"/>
      <c r="R497" s="2"/>
      <c r="S497" s="37"/>
      <c r="X497" s="3"/>
      <c r="AQ497" s="2"/>
      <c r="AR497" s="2"/>
    </row>
    <row r="498" spans="1:44" x14ac:dyDescent="0.3">
      <c r="A498" s="2"/>
      <c r="B498" s="18"/>
      <c r="C498" s="18"/>
      <c r="D498" s="2"/>
      <c r="E498" s="37"/>
      <c r="F498" s="17"/>
      <c r="G498" s="2"/>
      <c r="H498" s="2"/>
      <c r="I498" s="2"/>
      <c r="J498" s="17"/>
      <c r="K498" s="37"/>
      <c r="L498" s="2"/>
      <c r="M498" s="37"/>
      <c r="N498" s="2"/>
      <c r="O498" s="37"/>
      <c r="P498" s="2"/>
      <c r="Q498" s="37"/>
      <c r="R498" s="2"/>
      <c r="S498" s="37"/>
      <c r="X498" s="3"/>
      <c r="AQ498" s="2"/>
      <c r="AR498" s="2"/>
    </row>
    <row r="499" spans="1:44" x14ac:dyDescent="0.3">
      <c r="A499" s="2"/>
      <c r="B499" s="18"/>
      <c r="C499" s="18"/>
      <c r="D499" s="2"/>
      <c r="E499" s="37"/>
      <c r="F499" s="17"/>
      <c r="G499" s="2"/>
      <c r="H499" s="2"/>
      <c r="I499" s="2"/>
      <c r="J499" s="17"/>
      <c r="K499" s="37"/>
      <c r="L499" s="2"/>
      <c r="M499" s="37"/>
      <c r="N499" s="2"/>
      <c r="O499" s="37"/>
      <c r="P499" s="2"/>
      <c r="Q499" s="37"/>
      <c r="R499" s="2"/>
      <c r="S499" s="37"/>
      <c r="X499" s="3"/>
      <c r="AQ499" s="2"/>
      <c r="AR499" s="2"/>
    </row>
    <row r="500" spans="1:44" x14ac:dyDescent="0.3">
      <c r="A500" s="2"/>
      <c r="B500" s="18"/>
      <c r="C500" s="18"/>
      <c r="D500" s="2"/>
      <c r="E500" s="37"/>
      <c r="F500" s="17"/>
      <c r="G500" s="2"/>
      <c r="H500" s="2"/>
      <c r="I500" s="2"/>
      <c r="J500" s="17"/>
      <c r="K500" s="37"/>
      <c r="L500" s="2"/>
      <c r="M500" s="37"/>
      <c r="N500" s="2"/>
      <c r="O500" s="37"/>
      <c r="P500" s="2"/>
      <c r="Q500" s="37"/>
      <c r="R500" s="2"/>
      <c r="S500" s="37"/>
      <c r="X500" s="3"/>
      <c r="AQ500" s="2"/>
      <c r="AR500" s="2"/>
    </row>
    <row r="501" spans="1:44" x14ac:dyDescent="0.3">
      <c r="A501" s="2"/>
      <c r="B501" s="18"/>
      <c r="C501" s="18"/>
      <c r="D501" s="2"/>
      <c r="E501" s="37"/>
      <c r="F501" s="17"/>
      <c r="G501" s="2"/>
      <c r="H501" s="2"/>
      <c r="I501" s="2"/>
      <c r="J501" s="17"/>
      <c r="K501" s="37"/>
      <c r="L501" s="2"/>
      <c r="M501" s="37"/>
      <c r="N501" s="2"/>
      <c r="O501" s="37"/>
      <c r="P501" s="2"/>
      <c r="Q501" s="37"/>
      <c r="R501" s="2"/>
      <c r="S501" s="37"/>
      <c r="X501" s="3"/>
      <c r="AQ501" s="2"/>
      <c r="AR501" s="2"/>
    </row>
    <row r="502" spans="1:44" x14ac:dyDescent="0.3">
      <c r="A502" s="2"/>
      <c r="B502" s="18"/>
      <c r="C502" s="18"/>
      <c r="D502" s="2"/>
      <c r="E502" s="37"/>
      <c r="F502" s="17"/>
      <c r="G502" s="2"/>
      <c r="H502" s="2"/>
      <c r="I502" s="2"/>
      <c r="J502" s="17"/>
      <c r="K502" s="37"/>
      <c r="L502" s="2"/>
      <c r="M502" s="37"/>
      <c r="N502" s="2"/>
      <c r="O502" s="37"/>
      <c r="P502" s="2"/>
      <c r="Q502" s="37"/>
      <c r="R502" s="2"/>
      <c r="S502" s="37"/>
      <c r="X502" s="3"/>
      <c r="AQ502" s="2"/>
      <c r="AR502" s="2"/>
    </row>
    <row r="503" spans="1:44" x14ac:dyDescent="0.3">
      <c r="A503" s="2"/>
      <c r="B503" s="18"/>
      <c r="C503" s="18"/>
      <c r="D503" s="2"/>
      <c r="E503" s="37"/>
      <c r="F503" s="17"/>
      <c r="G503" s="2"/>
      <c r="H503" s="2"/>
      <c r="I503" s="2"/>
      <c r="J503" s="17"/>
      <c r="K503" s="37"/>
      <c r="L503" s="2"/>
      <c r="M503" s="37"/>
      <c r="N503" s="2"/>
      <c r="O503" s="37"/>
      <c r="P503" s="2"/>
      <c r="Q503" s="37"/>
      <c r="R503" s="2"/>
      <c r="S503" s="37"/>
      <c r="X503" s="3"/>
      <c r="AQ503" s="2"/>
      <c r="AR503" s="2"/>
    </row>
    <row r="504" spans="1:44" x14ac:dyDescent="0.3">
      <c r="A504" s="2"/>
      <c r="B504" s="18"/>
      <c r="C504" s="18"/>
      <c r="D504" s="2"/>
      <c r="E504" s="37"/>
      <c r="F504" s="17"/>
      <c r="G504" s="2"/>
      <c r="H504" s="2"/>
      <c r="I504" s="2"/>
      <c r="J504" s="17"/>
      <c r="K504" s="37"/>
      <c r="L504" s="2"/>
      <c r="M504" s="37"/>
      <c r="N504" s="2"/>
      <c r="O504" s="37"/>
      <c r="P504" s="2"/>
      <c r="Q504" s="37"/>
      <c r="R504" s="2"/>
      <c r="S504" s="37"/>
      <c r="X504" s="3"/>
      <c r="AQ504" s="2"/>
      <c r="AR504" s="2"/>
    </row>
    <row r="505" spans="1:44" x14ac:dyDescent="0.3">
      <c r="A505" s="2"/>
      <c r="B505" s="18"/>
      <c r="C505" s="18"/>
      <c r="D505" s="2"/>
      <c r="E505" s="37"/>
      <c r="F505" s="17"/>
      <c r="G505" s="2"/>
      <c r="H505" s="2"/>
      <c r="I505" s="2"/>
      <c r="J505" s="17"/>
      <c r="K505" s="37"/>
      <c r="L505" s="2"/>
      <c r="M505" s="37"/>
      <c r="N505" s="2"/>
      <c r="O505" s="37"/>
      <c r="P505" s="2"/>
      <c r="Q505" s="37"/>
      <c r="R505" s="2"/>
      <c r="S505" s="37"/>
      <c r="X505" s="3"/>
      <c r="AQ505" s="2"/>
      <c r="AR505" s="2"/>
    </row>
    <row r="506" spans="1:44" x14ac:dyDescent="0.3">
      <c r="A506" s="2"/>
      <c r="B506" s="18"/>
      <c r="C506" s="18"/>
      <c r="D506" s="2"/>
      <c r="E506" s="37"/>
      <c r="F506" s="17"/>
      <c r="G506" s="2"/>
      <c r="H506" s="2"/>
      <c r="I506" s="2"/>
      <c r="J506" s="17"/>
      <c r="K506" s="37"/>
      <c r="L506" s="2"/>
      <c r="M506" s="37"/>
      <c r="N506" s="2"/>
      <c r="O506" s="37"/>
      <c r="P506" s="2"/>
      <c r="Q506" s="37"/>
      <c r="R506" s="2"/>
      <c r="S506" s="37"/>
      <c r="X506" s="3"/>
      <c r="AQ506" s="2"/>
      <c r="AR506" s="2"/>
    </row>
    <row r="507" spans="1:44" x14ac:dyDescent="0.3">
      <c r="A507" s="2"/>
      <c r="B507" s="18"/>
      <c r="C507" s="18"/>
      <c r="D507" s="2"/>
      <c r="E507" s="37"/>
      <c r="F507" s="17"/>
      <c r="G507" s="2"/>
      <c r="H507" s="2"/>
      <c r="I507" s="2"/>
      <c r="J507" s="17"/>
      <c r="K507" s="37"/>
      <c r="L507" s="2"/>
      <c r="M507" s="37"/>
      <c r="N507" s="2"/>
      <c r="O507" s="37"/>
      <c r="P507" s="2"/>
      <c r="Q507" s="37"/>
      <c r="R507" s="2"/>
      <c r="S507" s="37"/>
      <c r="X507" s="3"/>
      <c r="AQ507" s="2"/>
      <c r="AR507" s="2"/>
    </row>
    <row r="508" spans="1:44" x14ac:dyDescent="0.3">
      <c r="A508" s="2"/>
      <c r="B508" s="18"/>
      <c r="C508" s="18"/>
      <c r="D508" s="2"/>
      <c r="E508" s="37"/>
      <c r="F508" s="17"/>
      <c r="G508" s="2"/>
      <c r="H508" s="2"/>
      <c r="I508" s="2"/>
      <c r="J508" s="17"/>
      <c r="K508" s="37"/>
      <c r="L508" s="2"/>
      <c r="M508" s="37"/>
      <c r="N508" s="2"/>
      <c r="O508" s="37"/>
      <c r="P508" s="2"/>
      <c r="Q508" s="37"/>
      <c r="R508" s="2"/>
      <c r="S508" s="37"/>
      <c r="X508" s="3"/>
      <c r="AQ508" s="2"/>
      <c r="AR508" s="2"/>
    </row>
    <row r="509" spans="1:44" x14ac:dyDescent="0.3">
      <c r="A509" s="2"/>
      <c r="B509" s="18"/>
      <c r="C509" s="18"/>
      <c r="D509" s="2"/>
      <c r="E509" s="37"/>
      <c r="F509" s="17"/>
      <c r="G509" s="2"/>
      <c r="H509" s="2"/>
      <c r="I509" s="2"/>
      <c r="J509" s="17"/>
      <c r="K509" s="37"/>
      <c r="L509" s="2"/>
      <c r="M509" s="37"/>
      <c r="N509" s="2"/>
      <c r="O509" s="37"/>
      <c r="P509" s="2"/>
      <c r="Q509" s="37"/>
      <c r="R509" s="2"/>
      <c r="S509" s="37"/>
      <c r="X509" s="3"/>
      <c r="AQ509" s="2"/>
      <c r="AR509" s="2"/>
    </row>
    <row r="510" spans="1:44" x14ac:dyDescent="0.3">
      <c r="A510" s="2"/>
      <c r="B510" s="18"/>
      <c r="C510" s="18"/>
      <c r="D510" s="2"/>
      <c r="E510" s="37"/>
      <c r="F510" s="17"/>
      <c r="G510" s="2"/>
      <c r="H510" s="2"/>
      <c r="I510" s="2"/>
      <c r="J510" s="17"/>
      <c r="K510" s="37"/>
      <c r="L510" s="2"/>
      <c r="M510" s="37"/>
      <c r="N510" s="2"/>
      <c r="O510" s="37"/>
      <c r="P510" s="2"/>
      <c r="Q510" s="37"/>
      <c r="R510" s="2"/>
      <c r="S510" s="37"/>
      <c r="X510" s="3"/>
      <c r="AQ510" s="2"/>
      <c r="AR510" s="2"/>
    </row>
    <row r="511" spans="1:44" x14ac:dyDescent="0.3">
      <c r="A511" s="2"/>
      <c r="B511" s="18"/>
      <c r="C511" s="18"/>
      <c r="D511" s="2"/>
      <c r="E511" s="37"/>
      <c r="F511" s="17"/>
      <c r="G511" s="2"/>
      <c r="H511" s="2"/>
      <c r="I511" s="2"/>
      <c r="J511" s="17"/>
      <c r="K511" s="37"/>
      <c r="L511" s="2"/>
      <c r="M511" s="37"/>
      <c r="N511" s="2"/>
      <c r="O511" s="37"/>
      <c r="P511" s="2"/>
      <c r="Q511" s="37"/>
      <c r="R511" s="2"/>
      <c r="S511" s="37"/>
      <c r="X511" s="3"/>
      <c r="AQ511" s="2"/>
      <c r="AR511" s="2"/>
    </row>
    <row r="512" spans="1:44" x14ac:dyDescent="0.3">
      <c r="A512" s="2"/>
      <c r="B512" s="18"/>
      <c r="C512" s="18"/>
      <c r="D512" s="2"/>
      <c r="E512" s="37"/>
      <c r="F512" s="17"/>
      <c r="G512" s="2"/>
      <c r="H512" s="2"/>
      <c r="I512" s="2"/>
      <c r="J512" s="17"/>
      <c r="K512" s="37"/>
      <c r="L512" s="2"/>
      <c r="M512" s="37"/>
      <c r="N512" s="2"/>
      <c r="O512" s="37"/>
      <c r="P512" s="2"/>
      <c r="Q512" s="37"/>
      <c r="R512" s="2"/>
      <c r="S512" s="37"/>
      <c r="X512" s="3"/>
      <c r="AQ512" s="2"/>
      <c r="AR512" s="2"/>
    </row>
    <row r="513" spans="1:44" x14ac:dyDescent="0.3">
      <c r="A513" s="2"/>
      <c r="B513" s="18"/>
      <c r="C513" s="18"/>
      <c r="D513" s="2"/>
      <c r="E513" s="37"/>
      <c r="F513" s="17"/>
      <c r="G513" s="2"/>
      <c r="H513" s="2"/>
      <c r="I513" s="2"/>
      <c r="J513" s="17"/>
      <c r="K513" s="37"/>
      <c r="L513" s="2"/>
      <c r="M513" s="37"/>
      <c r="N513" s="2"/>
      <c r="O513" s="37"/>
      <c r="P513" s="2"/>
      <c r="Q513" s="37"/>
      <c r="R513" s="2"/>
      <c r="S513" s="37"/>
      <c r="X513" s="3"/>
      <c r="AQ513" s="2"/>
      <c r="AR513" s="2"/>
    </row>
    <row r="514" spans="1:44" x14ac:dyDescent="0.3">
      <c r="A514" s="2"/>
      <c r="B514" s="18"/>
      <c r="C514" s="18"/>
      <c r="D514" s="2"/>
      <c r="E514" s="37"/>
      <c r="F514" s="17"/>
      <c r="G514" s="2"/>
      <c r="H514" s="2"/>
      <c r="I514" s="2"/>
      <c r="J514" s="17"/>
      <c r="K514" s="37"/>
      <c r="L514" s="2"/>
      <c r="M514" s="37"/>
      <c r="N514" s="2"/>
      <c r="O514" s="37"/>
      <c r="P514" s="2"/>
      <c r="Q514" s="37"/>
      <c r="R514" s="2"/>
      <c r="S514" s="37"/>
      <c r="X514" s="3"/>
      <c r="AQ514" s="2"/>
      <c r="AR514" s="2"/>
    </row>
    <row r="515" spans="1:44" x14ac:dyDescent="0.3">
      <c r="A515" s="2"/>
      <c r="B515" s="18"/>
      <c r="C515" s="18"/>
      <c r="D515" s="2"/>
      <c r="E515" s="37"/>
      <c r="F515" s="17"/>
      <c r="G515" s="2"/>
      <c r="H515" s="2"/>
      <c r="I515" s="2"/>
      <c r="J515" s="17"/>
      <c r="K515" s="37"/>
      <c r="L515" s="2"/>
      <c r="M515" s="37"/>
      <c r="N515" s="2"/>
      <c r="O515" s="37"/>
      <c r="P515" s="2"/>
      <c r="Q515" s="37"/>
      <c r="R515" s="2"/>
      <c r="S515" s="37"/>
      <c r="X515" s="3"/>
      <c r="AQ515" s="2"/>
      <c r="AR515" s="2"/>
    </row>
    <row r="516" spans="1:44" x14ac:dyDescent="0.3">
      <c r="A516" s="2"/>
      <c r="B516" s="18"/>
      <c r="C516" s="18"/>
      <c r="D516" s="2"/>
      <c r="E516" s="37"/>
      <c r="F516" s="17"/>
      <c r="G516" s="2"/>
      <c r="H516" s="2"/>
      <c r="I516" s="2"/>
      <c r="J516" s="17"/>
      <c r="K516" s="37"/>
      <c r="L516" s="2"/>
      <c r="M516" s="37"/>
      <c r="N516" s="2"/>
      <c r="O516" s="37"/>
      <c r="P516" s="2"/>
      <c r="Q516" s="37"/>
      <c r="R516" s="2"/>
      <c r="S516" s="37"/>
      <c r="X516" s="3"/>
      <c r="AQ516" s="2"/>
      <c r="AR516" s="2"/>
    </row>
    <row r="517" spans="1:44" x14ac:dyDescent="0.3">
      <c r="A517" s="2"/>
      <c r="B517" s="18"/>
      <c r="C517" s="18"/>
      <c r="D517" s="2"/>
      <c r="E517" s="37"/>
      <c r="F517" s="17"/>
      <c r="G517" s="2"/>
      <c r="H517" s="2"/>
      <c r="I517" s="2"/>
      <c r="J517" s="17"/>
      <c r="K517" s="37"/>
      <c r="L517" s="2"/>
      <c r="M517" s="37"/>
      <c r="N517" s="2"/>
      <c r="O517" s="37"/>
      <c r="P517" s="2"/>
      <c r="Q517" s="37"/>
      <c r="R517" s="2"/>
      <c r="S517" s="37"/>
      <c r="X517" s="3"/>
      <c r="AQ517" s="2"/>
      <c r="AR517" s="2"/>
    </row>
    <row r="518" spans="1:44" x14ac:dyDescent="0.3">
      <c r="A518" s="2"/>
      <c r="B518" s="18"/>
      <c r="C518" s="18"/>
      <c r="D518" s="2"/>
      <c r="E518" s="37"/>
      <c r="F518" s="17"/>
      <c r="G518" s="2"/>
      <c r="H518" s="2"/>
      <c r="I518" s="2"/>
      <c r="J518" s="17"/>
      <c r="K518" s="37"/>
      <c r="L518" s="2"/>
      <c r="M518" s="37"/>
      <c r="N518" s="2"/>
      <c r="O518" s="37"/>
      <c r="P518" s="2"/>
      <c r="Q518" s="37"/>
      <c r="R518" s="2"/>
      <c r="S518" s="37"/>
      <c r="X518" s="3"/>
      <c r="AQ518" s="2"/>
      <c r="AR518" s="2"/>
    </row>
    <row r="519" spans="1:44" x14ac:dyDescent="0.3">
      <c r="A519" s="2"/>
      <c r="B519" s="18"/>
      <c r="C519" s="18"/>
      <c r="D519" s="2"/>
      <c r="E519" s="37"/>
      <c r="F519" s="17"/>
      <c r="G519" s="2"/>
      <c r="H519" s="2"/>
      <c r="I519" s="2"/>
      <c r="J519" s="17"/>
      <c r="K519" s="37"/>
      <c r="L519" s="2"/>
      <c r="M519" s="37"/>
      <c r="N519" s="2"/>
      <c r="O519" s="37"/>
      <c r="P519" s="2"/>
      <c r="Q519" s="37"/>
      <c r="R519" s="2"/>
      <c r="S519" s="37"/>
      <c r="X519" s="3"/>
      <c r="AQ519" s="2"/>
      <c r="AR519" s="2"/>
    </row>
    <row r="520" spans="1:44" x14ac:dyDescent="0.3">
      <c r="A520" s="2"/>
      <c r="B520" s="18"/>
      <c r="C520" s="18"/>
      <c r="D520" s="2"/>
      <c r="E520" s="37"/>
      <c r="F520" s="17"/>
      <c r="G520" s="2"/>
      <c r="H520" s="2"/>
      <c r="I520" s="2"/>
      <c r="J520" s="17"/>
      <c r="K520" s="37"/>
      <c r="L520" s="2"/>
      <c r="M520" s="37"/>
      <c r="N520" s="2"/>
      <c r="O520" s="37"/>
      <c r="P520" s="2"/>
      <c r="Q520" s="37"/>
      <c r="R520" s="2"/>
      <c r="S520" s="37"/>
      <c r="X520" s="3"/>
      <c r="AQ520" s="2"/>
      <c r="AR520" s="2"/>
    </row>
    <row r="521" spans="1:44" x14ac:dyDescent="0.3">
      <c r="A521" s="2"/>
      <c r="B521" s="18"/>
      <c r="C521" s="18"/>
      <c r="D521" s="2"/>
      <c r="E521" s="37"/>
      <c r="F521" s="17"/>
      <c r="G521" s="2"/>
      <c r="H521" s="2"/>
      <c r="I521" s="2"/>
      <c r="J521" s="17"/>
      <c r="K521" s="37"/>
      <c r="L521" s="2"/>
      <c r="M521" s="37"/>
      <c r="N521" s="2"/>
      <c r="O521" s="37"/>
      <c r="P521" s="2"/>
      <c r="Q521" s="37"/>
      <c r="R521" s="2"/>
      <c r="S521" s="37"/>
      <c r="X521" s="3"/>
      <c r="AQ521" s="2"/>
      <c r="AR521" s="2"/>
    </row>
    <row r="522" spans="1:44" x14ac:dyDescent="0.3">
      <c r="A522" s="2"/>
      <c r="B522" s="18"/>
      <c r="C522" s="18"/>
      <c r="D522" s="2"/>
      <c r="E522" s="37"/>
      <c r="F522" s="17"/>
      <c r="G522" s="2"/>
      <c r="H522" s="2"/>
      <c r="I522" s="2"/>
      <c r="J522" s="17"/>
      <c r="K522" s="37"/>
      <c r="L522" s="2"/>
      <c r="M522" s="37"/>
      <c r="N522" s="2"/>
      <c r="O522" s="37"/>
      <c r="P522" s="2"/>
      <c r="Q522" s="37"/>
      <c r="R522" s="2"/>
      <c r="S522" s="37"/>
      <c r="X522" s="3"/>
      <c r="AQ522" s="2"/>
      <c r="AR522" s="2"/>
    </row>
    <row r="523" spans="1:44" x14ac:dyDescent="0.3">
      <c r="A523" s="2"/>
      <c r="B523" s="18"/>
      <c r="C523" s="18"/>
      <c r="D523" s="2"/>
      <c r="E523" s="37"/>
      <c r="F523" s="17"/>
      <c r="G523" s="2"/>
      <c r="H523" s="2"/>
      <c r="I523" s="2"/>
      <c r="J523" s="17"/>
      <c r="K523" s="37"/>
      <c r="L523" s="2"/>
      <c r="M523" s="37"/>
      <c r="N523" s="2"/>
      <c r="O523" s="37"/>
      <c r="P523" s="2"/>
      <c r="Q523" s="37"/>
      <c r="R523" s="2"/>
      <c r="S523" s="37"/>
      <c r="X523" s="3"/>
      <c r="AQ523" s="2"/>
      <c r="AR523" s="2"/>
    </row>
    <row r="524" spans="1:44" x14ac:dyDescent="0.3">
      <c r="A524" s="2"/>
      <c r="B524" s="18"/>
      <c r="C524" s="18"/>
      <c r="D524" s="2"/>
      <c r="E524" s="37"/>
      <c r="F524" s="17"/>
      <c r="G524" s="2"/>
      <c r="H524" s="2"/>
      <c r="I524" s="2"/>
      <c r="J524" s="17"/>
      <c r="K524" s="37"/>
      <c r="L524" s="2"/>
      <c r="M524" s="37"/>
      <c r="N524" s="2"/>
      <c r="O524" s="37"/>
      <c r="P524" s="2"/>
      <c r="Q524" s="37"/>
      <c r="R524" s="2"/>
      <c r="S524" s="37"/>
      <c r="X524" s="3"/>
      <c r="AQ524" s="2"/>
      <c r="AR524" s="2"/>
    </row>
    <row r="525" spans="1:44" x14ac:dyDescent="0.3">
      <c r="A525" s="2"/>
      <c r="B525" s="18"/>
      <c r="C525" s="18"/>
      <c r="D525" s="2"/>
      <c r="E525" s="37"/>
      <c r="F525" s="17"/>
      <c r="G525" s="2"/>
      <c r="H525" s="2"/>
      <c r="I525" s="2"/>
      <c r="J525" s="17"/>
      <c r="K525" s="37"/>
      <c r="L525" s="2"/>
      <c r="M525" s="37"/>
      <c r="N525" s="2"/>
      <c r="O525" s="37"/>
      <c r="P525" s="2"/>
      <c r="Q525" s="37"/>
      <c r="R525" s="2"/>
      <c r="S525" s="37"/>
      <c r="X525" s="3"/>
      <c r="AQ525" s="2"/>
      <c r="AR525" s="2"/>
    </row>
    <row r="526" spans="1:44" x14ac:dyDescent="0.3">
      <c r="A526" s="2"/>
      <c r="B526" s="18"/>
      <c r="C526" s="18"/>
      <c r="D526" s="2"/>
      <c r="E526" s="37"/>
      <c r="F526" s="17"/>
      <c r="G526" s="2"/>
      <c r="H526" s="2"/>
      <c r="I526" s="2"/>
      <c r="J526" s="17"/>
      <c r="K526" s="37"/>
      <c r="L526" s="2"/>
      <c r="M526" s="37"/>
      <c r="N526" s="2"/>
      <c r="O526" s="37"/>
      <c r="P526" s="2"/>
      <c r="Q526" s="37"/>
      <c r="R526" s="2"/>
      <c r="S526" s="37"/>
      <c r="X526" s="3"/>
      <c r="AQ526" s="2"/>
      <c r="AR526" s="2"/>
    </row>
    <row r="527" spans="1:44" x14ac:dyDescent="0.3">
      <c r="A527" s="2"/>
      <c r="B527" s="18"/>
      <c r="C527" s="18"/>
      <c r="D527" s="2"/>
      <c r="E527" s="37"/>
      <c r="F527" s="17"/>
      <c r="G527" s="2"/>
      <c r="H527" s="2"/>
      <c r="I527" s="2"/>
      <c r="J527" s="17"/>
      <c r="K527" s="37"/>
      <c r="L527" s="2"/>
      <c r="M527" s="37"/>
      <c r="N527" s="2"/>
      <c r="O527" s="37"/>
      <c r="P527" s="2"/>
      <c r="Q527" s="37"/>
      <c r="R527" s="2"/>
      <c r="S527" s="37"/>
      <c r="X527" s="3"/>
      <c r="AQ527" s="2"/>
      <c r="AR527" s="2"/>
    </row>
    <row r="528" spans="1:44" x14ac:dyDescent="0.3">
      <c r="A528" s="2"/>
      <c r="B528" s="18"/>
      <c r="C528" s="18"/>
      <c r="D528" s="2"/>
      <c r="E528" s="37"/>
      <c r="F528" s="17"/>
      <c r="G528" s="2"/>
      <c r="H528" s="2"/>
      <c r="I528" s="2"/>
      <c r="J528" s="17"/>
      <c r="K528" s="37"/>
      <c r="L528" s="2"/>
      <c r="M528" s="37"/>
      <c r="N528" s="2"/>
      <c r="O528" s="37"/>
      <c r="P528" s="2"/>
      <c r="Q528" s="37"/>
      <c r="R528" s="2"/>
      <c r="S528" s="37"/>
      <c r="X528" s="3"/>
      <c r="AQ528" s="2"/>
      <c r="AR528" s="2"/>
    </row>
    <row r="529" spans="1:44" x14ac:dyDescent="0.3">
      <c r="A529" s="2"/>
      <c r="B529" s="18"/>
      <c r="C529" s="18"/>
      <c r="D529" s="2"/>
      <c r="E529" s="37"/>
      <c r="F529" s="17"/>
      <c r="G529" s="2"/>
      <c r="H529" s="2"/>
      <c r="I529" s="2"/>
      <c r="J529" s="17"/>
      <c r="K529" s="37"/>
      <c r="L529" s="2"/>
      <c r="M529" s="37"/>
      <c r="N529" s="2"/>
      <c r="O529" s="37"/>
      <c r="P529" s="2"/>
      <c r="Q529" s="37"/>
      <c r="R529" s="2"/>
      <c r="S529" s="37"/>
      <c r="X529" s="3"/>
      <c r="AQ529" s="2"/>
      <c r="AR529" s="2"/>
    </row>
    <row r="530" spans="1:44" x14ac:dyDescent="0.3">
      <c r="A530" s="2"/>
      <c r="B530" s="18"/>
      <c r="C530" s="18"/>
      <c r="D530" s="2"/>
      <c r="E530" s="37"/>
      <c r="F530" s="17"/>
      <c r="G530" s="2"/>
      <c r="H530" s="2"/>
      <c r="I530" s="2"/>
      <c r="J530" s="17"/>
      <c r="K530" s="37"/>
      <c r="L530" s="2"/>
      <c r="M530" s="37"/>
      <c r="N530" s="2"/>
      <c r="O530" s="37"/>
      <c r="P530" s="2"/>
      <c r="Q530" s="37"/>
      <c r="R530" s="2"/>
      <c r="S530" s="37"/>
      <c r="X530" s="3"/>
      <c r="AQ530" s="2"/>
      <c r="AR530" s="2"/>
    </row>
    <row r="531" spans="1:44" x14ac:dyDescent="0.3">
      <c r="A531" s="2"/>
      <c r="B531" s="18"/>
      <c r="C531" s="18"/>
      <c r="D531" s="2"/>
      <c r="E531" s="37"/>
      <c r="F531" s="17"/>
      <c r="G531" s="2"/>
      <c r="H531" s="2"/>
      <c r="I531" s="2"/>
      <c r="J531" s="17"/>
      <c r="K531" s="37"/>
      <c r="L531" s="2"/>
      <c r="M531" s="37"/>
      <c r="N531" s="2"/>
      <c r="O531" s="37"/>
      <c r="P531" s="2"/>
      <c r="Q531" s="37"/>
      <c r="R531" s="2"/>
      <c r="S531" s="37"/>
      <c r="X531" s="3"/>
      <c r="AQ531" s="2"/>
      <c r="AR531" s="2"/>
    </row>
    <row r="532" spans="1:44" x14ac:dyDescent="0.3">
      <c r="A532" s="2"/>
      <c r="B532" s="18"/>
      <c r="C532" s="18"/>
      <c r="D532" s="2"/>
      <c r="E532" s="37"/>
      <c r="F532" s="17"/>
      <c r="G532" s="2"/>
      <c r="H532" s="2"/>
      <c r="I532" s="2"/>
      <c r="J532" s="17"/>
      <c r="K532" s="37"/>
      <c r="L532" s="2"/>
      <c r="M532" s="37"/>
      <c r="N532" s="2"/>
      <c r="O532" s="37"/>
      <c r="P532" s="2"/>
      <c r="Q532" s="37"/>
      <c r="R532" s="2"/>
      <c r="S532" s="37"/>
      <c r="X532" s="3"/>
      <c r="AQ532" s="2"/>
      <c r="AR532" s="2"/>
    </row>
    <row r="533" spans="1:44" x14ac:dyDescent="0.3">
      <c r="A533" s="2"/>
      <c r="B533" s="18"/>
      <c r="C533" s="18"/>
      <c r="D533" s="2"/>
      <c r="E533" s="37"/>
      <c r="F533" s="17"/>
      <c r="G533" s="2"/>
      <c r="H533" s="2"/>
      <c r="I533" s="2"/>
      <c r="J533" s="17"/>
      <c r="K533" s="37"/>
      <c r="L533" s="2"/>
      <c r="M533" s="37"/>
      <c r="N533" s="2"/>
      <c r="O533" s="37"/>
      <c r="P533" s="2"/>
      <c r="Q533" s="37"/>
      <c r="R533" s="2"/>
      <c r="S533" s="37"/>
      <c r="X533" s="3"/>
      <c r="AQ533" s="2"/>
      <c r="AR533" s="2"/>
    </row>
    <row r="534" spans="1:44" x14ac:dyDescent="0.3">
      <c r="A534" s="2"/>
      <c r="B534" s="18"/>
      <c r="C534" s="18"/>
      <c r="D534" s="2"/>
      <c r="E534" s="37"/>
      <c r="F534" s="17"/>
      <c r="G534" s="2"/>
      <c r="H534" s="2"/>
      <c r="I534" s="2"/>
      <c r="J534" s="17"/>
      <c r="K534" s="37"/>
      <c r="L534" s="2"/>
      <c r="M534" s="37"/>
      <c r="N534" s="2"/>
      <c r="O534" s="37"/>
      <c r="P534" s="2"/>
      <c r="Q534" s="37"/>
      <c r="R534" s="2"/>
      <c r="S534" s="37"/>
      <c r="X534" s="3"/>
      <c r="AQ534" s="2"/>
      <c r="AR534" s="2"/>
    </row>
    <row r="535" spans="1:44" x14ac:dyDescent="0.3">
      <c r="A535" s="2"/>
      <c r="B535" s="18"/>
      <c r="C535" s="18"/>
      <c r="D535" s="2"/>
      <c r="E535" s="37"/>
      <c r="F535" s="17"/>
      <c r="G535" s="2"/>
      <c r="H535" s="2"/>
      <c r="I535" s="2"/>
      <c r="J535" s="17"/>
      <c r="K535" s="37"/>
      <c r="L535" s="2"/>
      <c r="M535" s="37"/>
      <c r="N535" s="2"/>
      <c r="O535" s="37"/>
      <c r="P535" s="2"/>
      <c r="Q535" s="37"/>
      <c r="R535" s="2"/>
      <c r="S535" s="37"/>
      <c r="X535" s="3"/>
      <c r="AQ535" s="2"/>
      <c r="AR535" s="2"/>
    </row>
    <row r="536" spans="1:44" x14ac:dyDescent="0.3">
      <c r="A536" s="2"/>
      <c r="B536" s="18"/>
      <c r="C536" s="18"/>
      <c r="D536" s="2"/>
      <c r="E536" s="37"/>
      <c r="F536" s="17"/>
      <c r="G536" s="2"/>
      <c r="H536" s="2"/>
      <c r="I536" s="2"/>
      <c r="J536" s="17"/>
      <c r="K536" s="37"/>
      <c r="L536" s="2"/>
      <c r="M536" s="37"/>
      <c r="N536" s="2"/>
      <c r="O536" s="37"/>
      <c r="P536" s="2"/>
      <c r="Q536" s="37"/>
      <c r="R536" s="2"/>
      <c r="S536" s="37"/>
      <c r="X536" s="3"/>
      <c r="AQ536" s="2"/>
      <c r="AR536" s="2"/>
    </row>
    <row r="537" spans="1:44" x14ac:dyDescent="0.3">
      <c r="A537" s="2"/>
      <c r="B537" s="18"/>
      <c r="C537" s="18"/>
      <c r="D537" s="2"/>
      <c r="E537" s="37"/>
      <c r="F537" s="17"/>
      <c r="G537" s="2"/>
      <c r="H537" s="2"/>
      <c r="I537" s="2"/>
      <c r="J537" s="17"/>
      <c r="K537" s="37"/>
      <c r="L537" s="2"/>
      <c r="M537" s="37"/>
      <c r="N537" s="2"/>
      <c r="O537" s="37"/>
      <c r="P537" s="2"/>
      <c r="Q537" s="37"/>
      <c r="R537" s="2"/>
      <c r="S537" s="37"/>
      <c r="X537" s="3"/>
      <c r="AQ537" s="2"/>
      <c r="AR537" s="2"/>
    </row>
    <row r="538" spans="1:44" x14ac:dyDescent="0.3">
      <c r="A538" s="2"/>
      <c r="B538" s="18"/>
      <c r="C538" s="18"/>
      <c r="D538" s="2"/>
      <c r="E538" s="37"/>
      <c r="F538" s="17"/>
      <c r="G538" s="2"/>
      <c r="H538" s="2"/>
      <c r="I538" s="2"/>
      <c r="J538" s="17"/>
      <c r="K538" s="37"/>
      <c r="L538" s="2"/>
      <c r="M538" s="37"/>
      <c r="N538" s="2"/>
      <c r="O538" s="37"/>
      <c r="P538" s="2"/>
      <c r="Q538" s="37"/>
      <c r="R538" s="2"/>
      <c r="S538" s="37"/>
      <c r="X538" s="3"/>
      <c r="AQ538" s="2"/>
      <c r="AR538" s="2"/>
    </row>
    <row r="539" spans="1:44" x14ac:dyDescent="0.3">
      <c r="A539" s="2"/>
      <c r="B539" s="18"/>
      <c r="C539" s="18"/>
      <c r="D539" s="2"/>
      <c r="E539" s="37"/>
      <c r="F539" s="17"/>
      <c r="G539" s="2"/>
      <c r="H539" s="2"/>
      <c r="I539" s="2"/>
      <c r="J539" s="17"/>
      <c r="K539" s="37"/>
      <c r="L539" s="2"/>
      <c r="M539" s="37"/>
      <c r="N539" s="2"/>
      <c r="O539" s="37"/>
      <c r="P539" s="2"/>
      <c r="Q539" s="37"/>
      <c r="R539" s="2"/>
      <c r="S539" s="37"/>
      <c r="X539" s="3"/>
      <c r="AQ539" s="2"/>
      <c r="AR539" s="2"/>
    </row>
    <row r="540" spans="1:44" x14ac:dyDescent="0.3">
      <c r="A540" s="2"/>
      <c r="B540" s="18"/>
      <c r="C540" s="18"/>
      <c r="D540" s="2"/>
      <c r="E540" s="37"/>
      <c r="F540" s="17"/>
      <c r="G540" s="2"/>
      <c r="H540" s="2"/>
      <c r="I540" s="2"/>
      <c r="J540" s="17"/>
      <c r="K540" s="37"/>
      <c r="L540" s="2"/>
      <c r="M540" s="37"/>
      <c r="N540" s="2"/>
      <c r="O540" s="37"/>
      <c r="P540" s="2"/>
      <c r="Q540" s="37"/>
      <c r="R540" s="2"/>
      <c r="S540" s="37"/>
      <c r="X540" s="3"/>
      <c r="AQ540" s="2"/>
      <c r="AR540" s="2"/>
    </row>
    <row r="541" spans="1:44" x14ac:dyDescent="0.3">
      <c r="A541" s="2"/>
      <c r="B541" s="18"/>
      <c r="C541" s="18"/>
      <c r="D541" s="2"/>
      <c r="E541" s="37"/>
      <c r="F541" s="17"/>
      <c r="G541" s="2"/>
      <c r="H541" s="2"/>
      <c r="I541" s="2"/>
      <c r="J541" s="17"/>
      <c r="K541" s="37"/>
      <c r="L541" s="2"/>
      <c r="M541" s="37"/>
      <c r="N541" s="2"/>
      <c r="O541" s="37"/>
      <c r="P541" s="2"/>
      <c r="Q541" s="37"/>
      <c r="R541" s="2"/>
      <c r="S541" s="37"/>
      <c r="X541" s="3"/>
      <c r="AQ541" s="2"/>
      <c r="AR541" s="2"/>
    </row>
    <row r="542" spans="1:44" x14ac:dyDescent="0.3">
      <c r="A542" s="2"/>
      <c r="B542" s="18"/>
      <c r="C542" s="18"/>
      <c r="D542" s="2"/>
      <c r="E542" s="37"/>
      <c r="F542" s="17"/>
      <c r="G542" s="2"/>
      <c r="H542" s="2"/>
      <c r="I542" s="2"/>
      <c r="J542" s="17"/>
      <c r="K542" s="37"/>
      <c r="L542" s="2"/>
      <c r="M542" s="37"/>
      <c r="N542" s="2"/>
      <c r="O542" s="37"/>
      <c r="P542" s="2"/>
      <c r="Q542" s="37"/>
      <c r="R542" s="2"/>
      <c r="S542" s="37"/>
      <c r="X542" s="3"/>
      <c r="AQ542" s="2"/>
      <c r="AR542" s="2"/>
    </row>
    <row r="543" spans="1:44" x14ac:dyDescent="0.3">
      <c r="A543" s="2"/>
      <c r="B543" s="18"/>
      <c r="C543" s="18"/>
      <c r="D543" s="2"/>
      <c r="E543" s="37"/>
      <c r="F543" s="17"/>
      <c r="G543" s="2"/>
      <c r="H543" s="2"/>
      <c r="I543" s="2"/>
      <c r="J543" s="17"/>
      <c r="K543" s="37"/>
      <c r="L543" s="2"/>
      <c r="M543" s="37"/>
      <c r="N543" s="2"/>
      <c r="O543" s="37"/>
      <c r="P543" s="2"/>
      <c r="Q543" s="37"/>
      <c r="R543" s="2"/>
      <c r="S543" s="37"/>
      <c r="X543" s="3"/>
      <c r="AQ543" s="2"/>
      <c r="AR543" s="2"/>
    </row>
    <row r="544" spans="1:44" x14ac:dyDescent="0.3">
      <c r="A544" s="2"/>
      <c r="B544" s="18"/>
      <c r="C544" s="18"/>
      <c r="D544" s="2"/>
      <c r="E544" s="37"/>
      <c r="F544" s="17"/>
      <c r="G544" s="2"/>
      <c r="H544" s="2"/>
      <c r="I544" s="2"/>
      <c r="J544" s="17"/>
      <c r="K544" s="37"/>
      <c r="L544" s="2"/>
      <c r="M544" s="37"/>
      <c r="N544" s="2"/>
      <c r="O544" s="37"/>
      <c r="P544" s="2"/>
      <c r="Q544" s="37"/>
      <c r="R544" s="2"/>
      <c r="S544" s="37"/>
      <c r="X544" s="3"/>
      <c r="AQ544" s="2"/>
      <c r="AR544" s="2"/>
    </row>
    <row r="545" spans="1:44" x14ac:dyDescent="0.3">
      <c r="A545" s="2"/>
      <c r="B545" s="18"/>
      <c r="C545" s="18"/>
      <c r="D545" s="2"/>
      <c r="E545" s="37"/>
      <c r="F545" s="17"/>
      <c r="G545" s="2"/>
      <c r="H545" s="2"/>
      <c r="I545" s="2"/>
      <c r="J545" s="17"/>
      <c r="K545" s="37"/>
      <c r="L545" s="2"/>
      <c r="M545" s="37"/>
      <c r="N545" s="2"/>
      <c r="O545" s="37"/>
      <c r="P545" s="2"/>
      <c r="Q545" s="37"/>
      <c r="R545" s="2"/>
      <c r="S545" s="37"/>
      <c r="X545" s="3"/>
      <c r="AQ545" s="2"/>
      <c r="AR545" s="2"/>
    </row>
    <row r="546" spans="1:44" x14ac:dyDescent="0.3">
      <c r="A546" s="2"/>
      <c r="B546" s="18"/>
      <c r="C546" s="18"/>
      <c r="D546" s="2"/>
      <c r="E546" s="37"/>
      <c r="F546" s="17"/>
      <c r="G546" s="2"/>
      <c r="H546" s="2"/>
      <c r="I546" s="2"/>
      <c r="J546" s="17"/>
      <c r="K546" s="37"/>
      <c r="L546" s="2"/>
      <c r="M546" s="37"/>
      <c r="N546" s="2"/>
      <c r="O546" s="37"/>
      <c r="P546" s="2"/>
      <c r="Q546" s="37"/>
      <c r="R546" s="2"/>
      <c r="S546" s="37"/>
      <c r="X546" s="3"/>
      <c r="AQ546" s="2"/>
      <c r="AR546" s="2"/>
    </row>
    <row r="547" spans="1:44" x14ac:dyDescent="0.3">
      <c r="A547" s="2"/>
      <c r="B547" s="18"/>
      <c r="C547" s="18"/>
      <c r="D547" s="2"/>
      <c r="E547" s="37"/>
      <c r="F547" s="17"/>
      <c r="G547" s="2"/>
      <c r="H547" s="2"/>
      <c r="I547" s="2"/>
      <c r="J547" s="17"/>
      <c r="K547" s="37"/>
      <c r="L547" s="2"/>
      <c r="M547" s="37"/>
      <c r="N547" s="2"/>
      <c r="O547" s="37"/>
      <c r="P547" s="2"/>
      <c r="Q547" s="37"/>
      <c r="R547" s="2"/>
      <c r="S547" s="37"/>
      <c r="X547" s="3"/>
      <c r="AQ547" s="2"/>
      <c r="AR547" s="2"/>
    </row>
    <row r="548" spans="1:44" x14ac:dyDescent="0.3">
      <c r="A548" s="2"/>
      <c r="B548" s="18"/>
      <c r="C548" s="18"/>
      <c r="D548" s="2"/>
      <c r="E548" s="37"/>
      <c r="F548" s="17"/>
      <c r="G548" s="2"/>
      <c r="H548" s="2"/>
      <c r="I548" s="2"/>
      <c r="J548" s="17"/>
      <c r="K548" s="37"/>
      <c r="L548" s="2"/>
      <c r="M548" s="37"/>
      <c r="N548" s="2"/>
      <c r="O548" s="37"/>
      <c r="P548" s="2"/>
      <c r="Q548" s="37"/>
      <c r="R548" s="2"/>
      <c r="S548" s="37"/>
      <c r="X548" s="3"/>
      <c r="AQ548" s="2"/>
      <c r="AR548" s="2"/>
    </row>
    <row r="549" spans="1:44" x14ac:dyDescent="0.3">
      <c r="A549" s="2"/>
      <c r="B549" s="18"/>
      <c r="C549" s="18"/>
      <c r="D549" s="2"/>
      <c r="E549" s="37"/>
      <c r="F549" s="17"/>
      <c r="G549" s="2"/>
      <c r="H549" s="2"/>
      <c r="I549" s="2"/>
      <c r="J549" s="17"/>
      <c r="K549" s="37"/>
      <c r="L549" s="2"/>
      <c r="M549" s="37"/>
      <c r="N549" s="2"/>
      <c r="O549" s="37"/>
      <c r="P549" s="2"/>
      <c r="Q549" s="37"/>
      <c r="R549" s="2"/>
      <c r="S549" s="37"/>
      <c r="X549" s="3"/>
      <c r="AQ549" s="2"/>
      <c r="AR549" s="2"/>
    </row>
    <row r="550" spans="1:44" x14ac:dyDescent="0.3">
      <c r="A550" s="2"/>
      <c r="B550" s="18"/>
      <c r="C550" s="18"/>
      <c r="D550" s="2"/>
      <c r="E550" s="37"/>
      <c r="F550" s="17"/>
      <c r="G550" s="2"/>
      <c r="H550" s="2"/>
      <c r="I550" s="2"/>
      <c r="J550" s="17"/>
      <c r="K550" s="37"/>
      <c r="L550" s="2"/>
      <c r="M550" s="37"/>
      <c r="N550" s="2"/>
      <c r="O550" s="37"/>
      <c r="P550" s="2"/>
      <c r="Q550" s="37"/>
      <c r="R550" s="2"/>
      <c r="S550" s="37"/>
      <c r="X550" s="3"/>
      <c r="AQ550" s="2"/>
      <c r="AR550" s="2"/>
    </row>
    <row r="551" spans="1:44" x14ac:dyDescent="0.3">
      <c r="A551" s="2"/>
      <c r="B551" s="18"/>
      <c r="C551" s="18"/>
      <c r="D551" s="2"/>
      <c r="E551" s="37"/>
      <c r="F551" s="17"/>
      <c r="G551" s="2"/>
      <c r="H551" s="2"/>
      <c r="I551" s="2"/>
      <c r="J551" s="17"/>
      <c r="K551" s="37"/>
      <c r="L551" s="2"/>
      <c r="M551" s="37"/>
      <c r="N551" s="2"/>
      <c r="O551" s="37"/>
      <c r="P551" s="2"/>
      <c r="Q551" s="37"/>
      <c r="R551" s="2"/>
      <c r="S551" s="37"/>
      <c r="X551" s="3"/>
      <c r="AQ551" s="2"/>
      <c r="AR551" s="2"/>
    </row>
    <row r="552" spans="1:44" x14ac:dyDescent="0.3">
      <c r="A552" s="2"/>
      <c r="B552" s="18"/>
      <c r="C552" s="18"/>
      <c r="D552" s="2"/>
      <c r="E552" s="37"/>
      <c r="F552" s="17"/>
      <c r="G552" s="2"/>
      <c r="H552" s="2"/>
      <c r="I552" s="2"/>
      <c r="J552" s="17"/>
      <c r="K552" s="37"/>
      <c r="L552" s="2"/>
      <c r="M552" s="37"/>
      <c r="N552" s="2"/>
      <c r="O552" s="37"/>
      <c r="P552" s="2"/>
      <c r="Q552" s="37"/>
      <c r="R552" s="2"/>
      <c r="S552" s="37"/>
      <c r="X552" s="3"/>
      <c r="AQ552" s="2"/>
      <c r="AR552" s="2"/>
    </row>
    <row r="553" spans="1:44" x14ac:dyDescent="0.3">
      <c r="A553" s="2"/>
      <c r="B553" s="18"/>
      <c r="C553" s="18"/>
      <c r="D553" s="2"/>
      <c r="E553" s="37"/>
      <c r="F553" s="17"/>
      <c r="G553" s="2"/>
      <c r="H553" s="2"/>
      <c r="I553" s="2"/>
      <c r="J553" s="17"/>
      <c r="K553" s="37"/>
      <c r="L553" s="2"/>
      <c r="M553" s="37"/>
      <c r="N553" s="2"/>
      <c r="O553" s="37"/>
      <c r="P553" s="2"/>
      <c r="Q553" s="37"/>
      <c r="R553" s="2"/>
      <c r="S553" s="37"/>
      <c r="X553" s="3"/>
      <c r="AQ553" s="2"/>
      <c r="AR553" s="2"/>
    </row>
    <row r="554" spans="1:44" x14ac:dyDescent="0.3">
      <c r="A554" s="2"/>
      <c r="B554" s="18"/>
      <c r="C554" s="18"/>
      <c r="D554" s="2"/>
      <c r="E554" s="37"/>
      <c r="F554" s="17"/>
      <c r="G554" s="2"/>
      <c r="H554" s="2"/>
      <c r="I554" s="2"/>
      <c r="J554" s="17"/>
      <c r="K554" s="37"/>
      <c r="L554" s="2"/>
      <c r="M554" s="37"/>
      <c r="N554" s="2"/>
      <c r="O554" s="37"/>
      <c r="P554" s="2"/>
      <c r="Q554" s="37"/>
      <c r="R554" s="2"/>
      <c r="S554" s="37"/>
      <c r="X554" s="3"/>
      <c r="AQ554" s="2"/>
      <c r="AR554" s="2"/>
    </row>
    <row r="555" spans="1:44" x14ac:dyDescent="0.3">
      <c r="A555" s="2"/>
      <c r="B555" s="18"/>
      <c r="C555" s="18"/>
      <c r="D555" s="2"/>
      <c r="E555" s="37"/>
      <c r="F555" s="17"/>
      <c r="G555" s="2"/>
      <c r="H555" s="2"/>
      <c r="I555" s="2"/>
      <c r="J555" s="17"/>
      <c r="K555" s="37"/>
      <c r="L555" s="2"/>
      <c r="M555" s="37"/>
      <c r="N555" s="2"/>
      <c r="O555" s="37"/>
      <c r="P555" s="2"/>
      <c r="Q555" s="37"/>
      <c r="R555" s="2"/>
      <c r="S555" s="37"/>
      <c r="X555" s="3"/>
      <c r="AQ555" s="2"/>
      <c r="AR555" s="2"/>
    </row>
    <row r="556" spans="1:44" x14ac:dyDescent="0.3">
      <c r="A556" s="2"/>
      <c r="B556" s="18"/>
      <c r="C556" s="18"/>
      <c r="D556" s="2"/>
      <c r="E556" s="37"/>
      <c r="F556" s="17"/>
      <c r="G556" s="2"/>
      <c r="H556" s="2"/>
      <c r="I556" s="2"/>
      <c r="J556" s="17"/>
      <c r="K556" s="37"/>
      <c r="L556" s="2"/>
      <c r="M556" s="37"/>
      <c r="N556" s="2"/>
      <c r="O556" s="37"/>
      <c r="P556" s="2"/>
      <c r="Q556" s="37"/>
      <c r="R556" s="2"/>
      <c r="S556" s="37"/>
      <c r="X556" s="3"/>
      <c r="AQ556" s="2"/>
      <c r="AR556" s="2"/>
    </row>
    <row r="557" spans="1:44" x14ac:dyDescent="0.3">
      <c r="A557" s="2"/>
      <c r="B557" s="18"/>
      <c r="C557" s="18"/>
      <c r="D557" s="2"/>
      <c r="E557" s="37"/>
      <c r="F557" s="17"/>
      <c r="G557" s="2"/>
      <c r="H557" s="2"/>
      <c r="I557" s="2"/>
      <c r="J557" s="17"/>
      <c r="K557" s="37"/>
      <c r="L557" s="2"/>
      <c r="M557" s="37"/>
      <c r="N557" s="2"/>
      <c r="O557" s="37"/>
      <c r="P557" s="2"/>
      <c r="Q557" s="37"/>
      <c r="R557" s="2"/>
      <c r="S557" s="37"/>
      <c r="X557" s="3"/>
      <c r="AQ557" s="2"/>
      <c r="AR557" s="2"/>
    </row>
    <row r="558" spans="1:44" x14ac:dyDescent="0.3">
      <c r="A558" s="2"/>
      <c r="B558" s="18"/>
      <c r="C558" s="18"/>
      <c r="D558" s="2"/>
      <c r="E558" s="37"/>
      <c r="F558" s="17"/>
      <c r="G558" s="2"/>
      <c r="H558" s="2"/>
      <c r="I558" s="2"/>
      <c r="J558" s="17"/>
      <c r="K558" s="37"/>
      <c r="L558" s="2"/>
      <c r="M558" s="37"/>
      <c r="N558" s="2"/>
      <c r="O558" s="37"/>
      <c r="P558" s="2"/>
      <c r="Q558" s="37"/>
      <c r="R558" s="2"/>
      <c r="S558" s="37"/>
      <c r="X558" s="3"/>
      <c r="AQ558" s="2"/>
      <c r="AR558" s="2"/>
    </row>
    <row r="559" spans="1:44" x14ac:dyDescent="0.3">
      <c r="A559" s="2"/>
      <c r="B559" s="18"/>
      <c r="C559" s="18"/>
      <c r="D559" s="2"/>
      <c r="E559" s="37"/>
      <c r="F559" s="17"/>
      <c r="G559" s="2"/>
      <c r="H559" s="2"/>
      <c r="I559" s="2"/>
      <c r="J559" s="17"/>
      <c r="K559" s="37"/>
      <c r="L559" s="2"/>
      <c r="M559" s="37"/>
      <c r="N559" s="2"/>
      <c r="O559" s="37"/>
      <c r="P559" s="2"/>
      <c r="Q559" s="37"/>
      <c r="R559" s="2"/>
      <c r="S559" s="37"/>
      <c r="X559" s="3"/>
      <c r="AQ559" s="2"/>
      <c r="AR559" s="2"/>
    </row>
    <row r="560" spans="1:44" x14ac:dyDescent="0.3">
      <c r="A560" s="2"/>
      <c r="B560" s="18"/>
      <c r="C560" s="18"/>
      <c r="D560" s="2"/>
      <c r="E560" s="37"/>
      <c r="F560" s="17"/>
      <c r="G560" s="2"/>
      <c r="H560" s="2"/>
      <c r="I560" s="2"/>
      <c r="J560" s="17"/>
      <c r="K560" s="37"/>
      <c r="L560" s="2"/>
      <c r="M560" s="37"/>
      <c r="N560" s="2"/>
      <c r="O560" s="37"/>
      <c r="P560" s="2"/>
      <c r="Q560" s="37"/>
      <c r="R560" s="2"/>
      <c r="S560" s="37"/>
      <c r="X560" s="3"/>
      <c r="AQ560" s="2"/>
      <c r="AR560" s="2"/>
    </row>
    <row r="561" spans="1:44" x14ac:dyDescent="0.3">
      <c r="A561" s="2"/>
      <c r="B561" s="18"/>
      <c r="C561" s="18"/>
      <c r="D561" s="2"/>
      <c r="E561" s="37"/>
      <c r="F561" s="17"/>
      <c r="G561" s="2"/>
      <c r="H561" s="2"/>
      <c r="I561" s="2"/>
      <c r="J561" s="17"/>
      <c r="K561" s="37"/>
      <c r="L561" s="2"/>
      <c r="M561" s="37"/>
      <c r="N561" s="2"/>
      <c r="O561" s="37"/>
      <c r="P561" s="2"/>
      <c r="Q561" s="37"/>
      <c r="R561" s="2"/>
      <c r="S561" s="37"/>
      <c r="X561" s="3"/>
      <c r="AQ561" s="2"/>
      <c r="AR561" s="2"/>
    </row>
    <row r="562" spans="1:44" x14ac:dyDescent="0.3">
      <c r="A562" s="2"/>
      <c r="B562" s="18"/>
      <c r="C562" s="18"/>
      <c r="D562" s="2"/>
      <c r="E562" s="37"/>
      <c r="F562" s="17"/>
      <c r="G562" s="2"/>
      <c r="H562" s="2"/>
      <c r="I562" s="2"/>
      <c r="J562" s="17"/>
      <c r="K562" s="37"/>
      <c r="L562" s="2"/>
      <c r="M562" s="37"/>
      <c r="N562" s="2"/>
      <c r="O562" s="37"/>
      <c r="P562" s="2"/>
      <c r="Q562" s="37"/>
      <c r="R562" s="2"/>
      <c r="S562" s="37"/>
      <c r="X562" s="3"/>
      <c r="AQ562" s="2"/>
      <c r="AR562" s="2"/>
    </row>
    <row r="563" spans="1:44" x14ac:dyDescent="0.3">
      <c r="A563" s="2"/>
      <c r="B563" s="18"/>
      <c r="C563" s="18"/>
      <c r="D563" s="2"/>
      <c r="E563" s="37"/>
      <c r="F563" s="17"/>
      <c r="G563" s="2"/>
      <c r="H563" s="2"/>
      <c r="I563" s="2"/>
      <c r="J563" s="17"/>
      <c r="K563" s="37"/>
      <c r="L563" s="2"/>
      <c r="M563" s="37"/>
      <c r="N563" s="2"/>
      <c r="O563" s="37"/>
      <c r="P563" s="2"/>
      <c r="Q563" s="37"/>
      <c r="R563" s="2"/>
      <c r="S563" s="37"/>
      <c r="X563" s="3"/>
      <c r="AQ563" s="2"/>
      <c r="AR563" s="2"/>
    </row>
    <row r="564" spans="1:44" x14ac:dyDescent="0.3">
      <c r="A564" s="2"/>
      <c r="B564" s="18"/>
      <c r="C564" s="18"/>
      <c r="D564" s="2"/>
      <c r="E564" s="37"/>
      <c r="F564" s="17"/>
      <c r="G564" s="2"/>
      <c r="H564" s="2"/>
      <c r="I564" s="2"/>
      <c r="J564" s="17"/>
      <c r="K564" s="37"/>
      <c r="L564" s="2"/>
      <c r="M564" s="37"/>
      <c r="N564" s="2"/>
      <c r="O564" s="37"/>
      <c r="P564" s="2"/>
      <c r="Q564" s="37"/>
      <c r="R564" s="2"/>
      <c r="S564" s="37"/>
      <c r="X564" s="3"/>
      <c r="AQ564" s="2"/>
      <c r="AR564" s="2"/>
    </row>
    <row r="565" spans="1:44" x14ac:dyDescent="0.3">
      <c r="A565" s="2"/>
      <c r="B565" s="18"/>
      <c r="C565" s="18"/>
      <c r="D565" s="2"/>
      <c r="E565" s="37"/>
      <c r="F565" s="17"/>
      <c r="G565" s="2"/>
      <c r="H565" s="2"/>
      <c r="I565" s="2"/>
      <c r="J565" s="17"/>
      <c r="K565" s="37"/>
      <c r="L565" s="2"/>
      <c r="M565" s="37"/>
      <c r="N565" s="2"/>
      <c r="O565" s="37"/>
      <c r="P565" s="2"/>
      <c r="Q565" s="37"/>
      <c r="R565" s="2"/>
      <c r="S565" s="37"/>
      <c r="X565" s="3"/>
      <c r="AQ565" s="2"/>
      <c r="AR565" s="2"/>
    </row>
    <row r="566" spans="1:44" x14ac:dyDescent="0.3">
      <c r="A566" s="2"/>
      <c r="B566" s="18"/>
      <c r="C566" s="18"/>
      <c r="D566" s="2"/>
      <c r="E566" s="37"/>
      <c r="F566" s="17"/>
      <c r="G566" s="2"/>
      <c r="H566" s="2"/>
      <c r="I566" s="2"/>
      <c r="J566" s="17"/>
      <c r="K566" s="37"/>
      <c r="L566" s="2"/>
      <c r="M566" s="37"/>
      <c r="N566" s="2"/>
      <c r="O566" s="37"/>
      <c r="P566" s="2"/>
      <c r="Q566" s="37"/>
      <c r="R566" s="2"/>
      <c r="S566" s="37"/>
      <c r="X566" s="3"/>
      <c r="AQ566" s="2"/>
      <c r="AR566" s="2"/>
    </row>
    <row r="567" spans="1:44" x14ac:dyDescent="0.3">
      <c r="A567" s="2"/>
      <c r="B567" s="18"/>
      <c r="C567" s="18"/>
      <c r="D567" s="2"/>
      <c r="E567" s="37"/>
      <c r="F567" s="17"/>
      <c r="G567" s="2"/>
      <c r="H567" s="2"/>
      <c r="I567" s="2"/>
      <c r="J567" s="17"/>
      <c r="K567" s="37"/>
      <c r="L567" s="2"/>
      <c r="M567" s="37"/>
      <c r="N567" s="2"/>
      <c r="O567" s="37"/>
      <c r="P567" s="2"/>
      <c r="Q567" s="37"/>
      <c r="R567" s="2"/>
      <c r="S567" s="37"/>
      <c r="X567" s="3"/>
      <c r="AQ567" s="2"/>
      <c r="AR567" s="2"/>
    </row>
    <row r="568" spans="1:44" x14ac:dyDescent="0.3">
      <c r="A568" s="2"/>
      <c r="B568" s="18"/>
      <c r="C568" s="18"/>
      <c r="D568" s="2"/>
      <c r="E568" s="37"/>
      <c r="F568" s="17"/>
      <c r="G568" s="2"/>
      <c r="H568" s="2"/>
      <c r="I568" s="2"/>
      <c r="J568" s="17"/>
      <c r="K568" s="37"/>
      <c r="L568" s="2"/>
      <c r="M568" s="37"/>
      <c r="N568" s="2"/>
      <c r="O568" s="37"/>
      <c r="P568" s="2"/>
      <c r="Q568" s="37"/>
      <c r="R568" s="2"/>
      <c r="S568" s="37"/>
      <c r="X568" s="3"/>
      <c r="AQ568" s="2"/>
      <c r="AR568" s="2"/>
    </row>
    <row r="569" spans="1:44" x14ac:dyDescent="0.3">
      <c r="A569" s="2"/>
      <c r="B569" s="18"/>
      <c r="C569" s="18"/>
      <c r="D569" s="2"/>
      <c r="E569" s="37"/>
      <c r="F569" s="17"/>
      <c r="G569" s="2"/>
      <c r="H569" s="2"/>
      <c r="I569" s="2"/>
      <c r="J569" s="17"/>
      <c r="K569" s="37"/>
      <c r="L569" s="2"/>
      <c r="M569" s="37"/>
      <c r="N569" s="2"/>
      <c r="O569" s="37"/>
      <c r="P569" s="2"/>
      <c r="Q569" s="37"/>
      <c r="R569" s="2"/>
      <c r="S569" s="37"/>
      <c r="X569" s="3"/>
      <c r="AQ569" s="2"/>
      <c r="AR569" s="2"/>
    </row>
    <row r="570" spans="1:44" x14ac:dyDescent="0.3">
      <c r="A570" s="2"/>
      <c r="B570" s="18"/>
      <c r="C570" s="18"/>
      <c r="D570" s="2"/>
      <c r="E570" s="37"/>
      <c r="F570" s="17"/>
      <c r="G570" s="2"/>
      <c r="H570" s="2"/>
      <c r="I570" s="2"/>
      <c r="J570" s="17"/>
      <c r="K570" s="37"/>
      <c r="L570" s="2"/>
      <c r="M570" s="37"/>
      <c r="N570" s="2"/>
      <c r="O570" s="37"/>
      <c r="P570" s="2"/>
      <c r="Q570" s="37"/>
      <c r="R570" s="2"/>
      <c r="S570" s="37"/>
      <c r="X570" s="3"/>
      <c r="AQ570" s="2"/>
      <c r="AR570" s="2"/>
    </row>
    <row r="571" spans="1:44" x14ac:dyDescent="0.3">
      <c r="A571" s="2"/>
      <c r="B571" s="18"/>
      <c r="C571" s="18"/>
      <c r="D571" s="2"/>
      <c r="E571" s="37"/>
      <c r="F571" s="17"/>
      <c r="G571" s="2"/>
      <c r="H571" s="2"/>
      <c r="I571" s="2"/>
      <c r="J571" s="17"/>
      <c r="K571" s="37"/>
      <c r="L571" s="2"/>
      <c r="M571" s="37"/>
      <c r="N571" s="2"/>
      <c r="O571" s="37"/>
      <c r="P571" s="2"/>
      <c r="Q571" s="37"/>
      <c r="R571" s="2"/>
      <c r="S571" s="37"/>
      <c r="X571" s="3"/>
      <c r="AQ571" s="2"/>
      <c r="AR571" s="2"/>
    </row>
    <row r="572" spans="1:44" x14ac:dyDescent="0.3">
      <c r="A572" s="2"/>
      <c r="B572" s="18"/>
      <c r="C572" s="18"/>
      <c r="D572" s="2"/>
      <c r="E572" s="37"/>
      <c r="F572" s="17"/>
      <c r="G572" s="2"/>
      <c r="H572" s="2"/>
      <c r="I572" s="2"/>
      <c r="J572" s="17"/>
      <c r="K572" s="37"/>
      <c r="L572" s="2"/>
      <c r="M572" s="37"/>
      <c r="N572" s="2"/>
      <c r="O572" s="37"/>
      <c r="P572" s="2"/>
      <c r="Q572" s="37"/>
      <c r="R572" s="2"/>
      <c r="S572" s="37"/>
      <c r="X572" s="3"/>
      <c r="AQ572" s="2"/>
      <c r="AR572" s="2"/>
    </row>
    <row r="573" spans="1:44" x14ac:dyDescent="0.3">
      <c r="A573" s="2"/>
      <c r="B573" s="18"/>
      <c r="C573" s="18"/>
      <c r="D573" s="2"/>
      <c r="E573" s="37"/>
      <c r="F573" s="17"/>
      <c r="G573" s="2"/>
      <c r="H573" s="2"/>
      <c r="I573" s="2"/>
      <c r="J573" s="17"/>
      <c r="K573" s="37"/>
      <c r="L573" s="2"/>
      <c r="M573" s="37"/>
      <c r="N573" s="2"/>
      <c r="O573" s="37"/>
      <c r="P573" s="2"/>
      <c r="Q573" s="37"/>
      <c r="R573" s="2"/>
      <c r="S573" s="37"/>
      <c r="X573" s="3"/>
      <c r="AQ573" s="2"/>
      <c r="AR573" s="2"/>
    </row>
    <row r="574" spans="1:44" x14ac:dyDescent="0.3">
      <c r="A574" s="2"/>
      <c r="B574" s="18"/>
      <c r="C574" s="18"/>
      <c r="D574" s="2"/>
      <c r="E574" s="37"/>
      <c r="F574" s="17"/>
      <c r="G574" s="2"/>
      <c r="H574" s="2"/>
      <c r="I574" s="2"/>
      <c r="J574" s="17"/>
      <c r="K574" s="37"/>
      <c r="L574" s="2"/>
      <c r="M574" s="37"/>
      <c r="N574" s="2"/>
      <c r="O574" s="37"/>
      <c r="P574" s="2"/>
      <c r="Q574" s="37"/>
      <c r="R574" s="2"/>
      <c r="S574" s="37"/>
      <c r="X574" s="3"/>
      <c r="AQ574" s="2"/>
      <c r="AR574" s="2"/>
    </row>
    <row r="575" spans="1:44" x14ac:dyDescent="0.3">
      <c r="A575" s="2"/>
      <c r="B575" s="18"/>
      <c r="C575" s="18"/>
      <c r="D575" s="2"/>
      <c r="E575" s="37"/>
      <c r="F575" s="17"/>
      <c r="G575" s="2"/>
      <c r="H575" s="2"/>
      <c r="I575" s="2"/>
      <c r="J575" s="17"/>
      <c r="K575" s="37"/>
      <c r="L575" s="2"/>
      <c r="M575" s="37"/>
      <c r="N575" s="2"/>
      <c r="O575" s="37"/>
      <c r="P575" s="2"/>
      <c r="Q575" s="37"/>
      <c r="R575" s="2"/>
      <c r="S575" s="37"/>
      <c r="X575" s="3"/>
      <c r="AQ575" s="2"/>
      <c r="AR575" s="2"/>
    </row>
    <row r="576" spans="1:44" x14ac:dyDescent="0.3">
      <c r="A576" s="2"/>
      <c r="B576" s="18"/>
      <c r="C576" s="18"/>
      <c r="D576" s="2"/>
      <c r="E576" s="37"/>
      <c r="F576" s="17"/>
      <c r="G576" s="2"/>
      <c r="H576" s="2"/>
      <c r="I576" s="2"/>
      <c r="J576" s="17"/>
      <c r="K576" s="37"/>
      <c r="L576" s="2"/>
      <c r="M576" s="37"/>
      <c r="N576" s="2"/>
      <c r="O576" s="37"/>
      <c r="P576" s="2"/>
      <c r="Q576" s="37"/>
      <c r="R576" s="2"/>
      <c r="S576" s="37"/>
      <c r="X576" s="3"/>
      <c r="AQ576" s="2"/>
      <c r="AR576" s="2"/>
    </row>
    <row r="577" spans="1:44" x14ac:dyDescent="0.3">
      <c r="A577" s="2"/>
      <c r="B577" s="18"/>
      <c r="C577" s="18"/>
      <c r="D577" s="2"/>
      <c r="E577" s="37"/>
      <c r="F577" s="17"/>
      <c r="G577" s="2"/>
      <c r="H577" s="2"/>
      <c r="I577" s="2"/>
      <c r="J577" s="17"/>
      <c r="K577" s="37"/>
      <c r="L577" s="2"/>
      <c r="M577" s="37"/>
      <c r="N577" s="2"/>
      <c r="O577" s="37"/>
      <c r="P577" s="2"/>
      <c r="Q577" s="37"/>
      <c r="R577" s="2"/>
      <c r="S577" s="37"/>
      <c r="X577" s="3"/>
      <c r="AQ577" s="2"/>
      <c r="AR577" s="2"/>
    </row>
    <row r="578" spans="1:44" x14ac:dyDescent="0.3">
      <c r="A578" s="2"/>
      <c r="B578" s="18"/>
      <c r="C578" s="18"/>
      <c r="D578" s="2"/>
      <c r="E578" s="37"/>
      <c r="F578" s="17"/>
      <c r="G578" s="2"/>
      <c r="H578" s="2"/>
      <c r="I578" s="2"/>
      <c r="J578" s="17"/>
      <c r="K578" s="37"/>
      <c r="L578" s="2"/>
      <c r="M578" s="37"/>
      <c r="N578" s="2"/>
      <c r="O578" s="37"/>
      <c r="P578" s="2"/>
      <c r="Q578" s="37"/>
      <c r="R578" s="2"/>
      <c r="S578" s="37"/>
      <c r="X578" s="3"/>
      <c r="AQ578" s="2"/>
      <c r="AR578" s="2"/>
    </row>
    <row r="579" spans="1:44" x14ac:dyDescent="0.3">
      <c r="A579" s="2"/>
      <c r="B579" s="18"/>
      <c r="C579" s="18"/>
      <c r="D579" s="2"/>
      <c r="E579" s="37"/>
      <c r="F579" s="17"/>
      <c r="G579" s="2"/>
      <c r="H579" s="2"/>
      <c r="I579" s="2"/>
      <c r="J579" s="17"/>
      <c r="K579" s="37"/>
      <c r="L579" s="2"/>
      <c r="M579" s="37"/>
      <c r="N579" s="2"/>
      <c r="O579" s="37"/>
      <c r="P579" s="2"/>
      <c r="Q579" s="37"/>
      <c r="R579" s="2"/>
      <c r="S579" s="37"/>
      <c r="X579" s="3"/>
      <c r="AQ579" s="2"/>
      <c r="AR579" s="2"/>
    </row>
    <row r="580" spans="1:44" x14ac:dyDescent="0.3">
      <c r="A580" s="2"/>
      <c r="B580" s="18"/>
      <c r="C580" s="18"/>
      <c r="D580" s="2"/>
      <c r="E580" s="37"/>
      <c r="F580" s="17"/>
      <c r="G580" s="2"/>
      <c r="H580" s="2"/>
      <c r="I580" s="2"/>
      <c r="J580" s="17"/>
      <c r="K580" s="37"/>
      <c r="L580" s="2"/>
      <c r="M580" s="37"/>
      <c r="N580" s="2"/>
      <c r="O580" s="37"/>
      <c r="P580" s="2"/>
      <c r="Q580" s="37"/>
      <c r="R580" s="2"/>
      <c r="S580" s="37"/>
      <c r="X580" s="3"/>
      <c r="AQ580" s="2"/>
      <c r="AR580" s="2"/>
    </row>
    <row r="581" spans="1:44" x14ac:dyDescent="0.3">
      <c r="A581" s="2"/>
      <c r="B581" s="18"/>
      <c r="C581" s="18"/>
      <c r="D581" s="2"/>
      <c r="E581" s="37"/>
      <c r="F581" s="17"/>
      <c r="G581" s="2"/>
      <c r="H581" s="2"/>
      <c r="I581" s="2"/>
      <c r="J581" s="17"/>
      <c r="K581" s="37"/>
      <c r="L581" s="2"/>
      <c r="M581" s="37"/>
      <c r="N581" s="2"/>
      <c r="O581" s="37"/>
      <c r="P581" s="2"/>
      <c r="Q581" s="37"/>
      <c r="R581" s="2"/>
      <c r="S581" s="37"/>
      <c r="X581" s="3"/>
      <c r="AQ581" s="2"/>
      <c r="AR581" s="2"/>
    </row>
    <row r="582" spans="1:44" x14ac:dyDescent="0.3">
      <c r="A582" s="2"/>
      <c r="B582" s="18"/>
      <c r="C582" s="18"/>
      <c r="D582" s="2"/>
      <c r="E582" s="37"/>
      <c r="F582" s="17"/>
      <c r="G582" s="2"/>
      <c r="H582" s="2"/>
      <c r="I582" s="2"/>
      <c r="J582" s="17"/>
      <c r="K582" s="37"/>
      <c r="L582" s="2"/>
      <c r="M582" s="37"/>
      <c r="N582" s="2"/>
      <c r="O582" s="37"/>
      <c r="P582" s="2"/>
      <c r="Q582" s="37"/>
      <c r="R582" s="2"/>
      <c r="S582" s="37"/>
      <c r="X582" s="3"/>
      <c r="AQ582" s="2"/>
      <c r="AR582" s="2"/>
    </row>
    <row r="583" spans="1:44" x14ac:dyDescent="0.3">
      <c r="A583" s="2"/>
      <c r="B583" s="18"/>
      <c r="C583" s="18"/>
      <c r="D583" s="2"/>
      <c r="E583" s="37"/>
      <c r="F583" s="17"/>
      <c r="G583" s="2"/>
      <c r="H583" s="2"/>
      <c r="I583" s="2"/>
      <c r="J583" s="17"/>
      <c r="K583" s="37"/>
      <c r="L583" s="2"/>
      <c r="M583" s="37"/>
      <c r="N583" s="2"/>
      <c r="O583" s="37"/>
      <c r="P583" s="2"/>
      <c r="Q583" s="37"/>
      <c r="R583" s="2"/>
      <c r="S583" s="37"/>
      <c r="X583" s="3"/>
      <c r="AQ583" s="2"/>
      <c r="AR583" s="2"/>
    </row>
    <row r="584" spans="1:44" x14ac:dyDescent="0.3">
      <c r="A584" s="2"/>
      <c r="B584" s="18"/>
      <c r="C584" s="18"/>
      <c r="D584" s="2"/>
      <c r="E584" s="37"/>
      <c r="F584" s="17"/>
      <c r="G584" s="2"/>
      <c r="H584" s="2"/>
      <c r="I584" s="2"/>
      <c r="J584" s="17"/>
      <c r="K584" s="37"/>
      <c r="L584" s="2"/>
      <c r="M584" s="37"/>
      <c r="N584" s="2"/>
      <c r="O584" s="37"/>
      <c r="P584" s="2"/>
      <c r="Q584" s="37"/>
      <c r="R584" s="2"/>
      <c r="S584" s="37"/>
      <c r="X584" s="3"/>
      <c r="AQ584" s="2"/>
      <c r="AR584" s="2"/>
    </row>
    <row r="585" spans="1:44" x14ac:dyDescent="0.3">
      <c r="A585" s="2"/>
      <c r="B585" s="18"/>
      <c r="C585" s="18"/>
      <c r="D585" s="2"/>
      <c r="E585" s="37"/>
      <c r="F585" s="17"/>
      <c r="G585" s="2"/>
      <c r="H585" s="2"/>
      <c r="I585" s="2"/>
      <c r="J585" s="17"/>
      <c r="K585" s="37"/>
      <c r="L585" s="2"/>
      <c r="M585" s="37"/>
      <c r="N585" s="2"/>
      <c r="O585" s="37"/>
      <c r="P585" s="2"/>
      <c r="Q585" s="37"/>
      <c r="R585" s="2"/>
      <c r="S585" s="37"/>
      <c r="X585" s="3"/>
      <c r="AQ585" s="2"/>
      <c r="AR585" s="2"/>
    </row>
    <row r="586" spans="1:44" x14ac:dyDescent="0.3">
      <c r="A586" s="2"/>
      <c r="B586" s="18"/>
      <c r="C586" s="18"/>
      <c r="D586" s="2"/>
      <c r="E586" s="37"/>
      <c r="F586" s="17"/>
      <c r="G586" s="2"/>
      <c r="H586" s="2"/>
      <c r="I586" s="2"/>
      <c r="J586" s="17"/>
      <c r="K586" s="37"/>
      <c r="L586" s="2"/>
      <c r="M586" s="37"/>
      <c r="N586" s="2"/>
      <c r="O586" s="37"/>
      <c r="P586" s="2"/>
      <c r="Q586" s="37"/>
      <c r="R586" s="2"/>
      <c r="S586" s="37"/>
      <c r="X586" s="3"/>
      <c r="AQ586" s="2"/>
      <c r="AR586" s="2"/>
    </row>
    <row r="587" spans="1:44" x14ac:dyDescent="0.3">
      <c r="A587" s="2"/>
      <c r="B587" s="18"/>
      <c r="C587" s="18"/>
      <c r="D587" s="2"/>
      <c r="E587" s="37"/>
      <c r="F587" s="17"/>
      <c r="G587" s="2"/>
      <c r="H587" s="2"/>
      <c r="I587" s="2"/>
      <c r="J587" s="17"/>
      <c r="K587" s="37"/>
      <c r="L587" s="2"/>
      <c r="M587" s="37"/>
      <c r="N587" s="2"/>
      <c r="O587" s="37"/>
      <c r="P587" s="2"/>
      <c r="Q587" s="37"/>
      <c r="R587" s="2"/>
      <c r="S587" s="37"/>
      <c r="X587" s="3"/>
      <c r="AQ587" s="2"/>
      <c r="AR587" s="2"/>
    </row>
    <row r="588" spans="1:44" x14ac:dyDescent="0.3">
      <c r="A588" s="2"/>
      <c r="B588" s="18"/>
      <c r="C588" s="18"/>
      <c r="D588" s="2"/>
      <c r="E588" s="37"/>
      <c r="F588" s="17"/>
      <c r="G588" s="2"/>
      <c r="H588" s="2"/>
      <c r="I588" s="2"/>
      <c r="J588" s="17"/>
      <c r="K588" s="37"/>
      <c r="L588" s="2"/>
      <c r="M588" s="37"/>
      <c r="N588" s="2"/>
      <c r="O588" s="37"/>
      <c r="P588" s="2"/>
      <c r="Q588" s="37"/>
      <c r="R588" s="2"/>
      <c r="S588" s="37"/>
      <c r="X588" s="3"/>
      <c r="AQ588" s="2"/>
      <c r="AR588" s="2"/>
    </row>
    <row r="589" spans="1:44" x14ac:dyDescent="0.3">
      <c r="A589" s="2"/>
      <c r="B589" s="18"/>
      <c r="C589" s="18"/>
      <c r="D589" s="2"/>
      <c r="E589" s="37"/>
      <c r="F589" s="17"/>
      <c r="G589" s="2"/>
      <c r="H589" s="2"/>
      <c r="I589" s="2"/>
      <c r="J589" s="17"/>
      <c r="K589" s="37"/>
      <c r="L589" s="2"/>
      <c r="M589" s="37"/>
      <c r="N589" s="2"/>
      <c r="O589" s="37"/>
      <c r="P589" s="2"/>
      <c r="Q589" s="37"/>
      <c r="R589" s="2"/>
      <c r="S589" s="37"/>
      <c r="X589" s="3"/>
      <c r="AQ589" s="2"/>
      <c r="AR589" s="2"/>
    </row>
    <row r="590" spans="1:44" x14ac:dyDescent="0.3">
      <c r="A590" s="2"/>
      <c r="B590" s="18"/>
      <c r="C590" s="18"/>
      <c r="D590" s="2"/>
      <c r="E590" s="37"/>
      <c r="F590" s="17"/>
      <c r="G590" s="2"/>
      <c r="H590" s="2"/>
      <c r="I590" s="2"/>
      <c r="J590" s="17"/>
      <c r="K590" s="37"/>
      <c r="L590" s="2"/>
      <c r="M590" s="37"/>
      <c r="N590" s="2"/>
      <c r="O590" s="37"/>
      <c r="P590" s="2"/>
      <c r="Q590" s="37"/>
      <c r="R590" s="2"/>
      <c r="S590" s="37"/>
      <c r="X590" s="3"/>
      <c r="AQ590" s="2"/>
      <c r="AR590" s="2"/>
    </row>
    <row r="591" spans="1:44" x14ac:dyDescent="0.3">
      <c r="A591" s="2"/>
      <c r="B591" s="18"/>
      <c r="C591" s="18"/>
      <c r="D591" s="2"/>
      <c r="E591" s="37"/>
      <c r="F591" s="17"/>
      <c r="G591" s="2"/>
      <c r="H591" s="2"/>
      <c r="I591" s="2"/>
      <c r="J591" s="17"/>
      <c r="K591" s="37"/>
      <c r="L591" s="2"/>
      <c r="M591" s="37"/>
      <c r="N591" s="2"/>
      <c r="O591" s="37"/>
      <c r="P591" s="2"/>
      <c r="Q591" s="37"/>
      <c r="R591" s="2"/>
      <c r="S591" s="37"/>
      <c r="X591" s="3"/>
      <c r="AQ591" s="2"/>
      <c r="AR591" s="2"/>
    </row>
    <row r="592" spans="1:44" x14ac:dyDescent="0.3">
      <c r="A592" s="2"/>
      <c r="B592" s="18"/>
      <c r="C592" s="18"/>
      <c r="D592" s="2"/>
      <c r="E592" s="37"/>
      <c r="F592" s="17"/>
      <c r="G592" s="2"/>
      <c r="H592" s="2"/>
      <c r="I592" s="2"/>
      <c r="J592" s="17"/>
      <c r="K592" s="37"/>
      <c r="L592" s="2"/>
      <c r="M592" s="37"/>
      <c r="N592" s="2"/>
      <c r="O592" s="37"/>
      <c r="P592" s="2"/>
      <c r="Q592" s="37"/>
      <c r="R592" s="2"/>
      <c r="S592" s="37"/>
      <c r="X592" s="3"/>
      <c r="AQ592" s="2"/>
      <c r="AR592" s="2"/>
    </row>
    <row r="593" spans="1:44" x14ac:dyDescent="0.3">
      <c r="A593" s="2"/>
      <c r="B593" s="18"/>
      <c r="C593" s="18"/>
      <c r="D593" s="2"/>
      <c r="E593" s="37"/>
      <c r="F593" s="17"/>
      <c r="G593" s="2"/>
      <c r="H593" s="2"/>
      <c r="I593" s="2"/>
      <c r="J593" s="17"/>
      <c r="K593" s="37"/>
      <c r="L593" s="2"/>
      <c r="M593" s="37"/>
      <c r="N593" s="2"/>
      <c r="O593" s="37"/>
      <c r="P593" s="2"/>
      <c r="Q593" s="37"/>
      <c r="R593" s="2"/>
      <c r="S593" s="37"/>
      <c r="X593" s="3"/>
      <c r="AQ593" s="2"/>
      <c r="AR593" s="2"/>
    </row>
    <row r="594" spans="1:44" x14ac:dyDescent="0.3">
      <c r="A594" s="2"/>
      <c r="B594" s="18"/>
      <c r="C594" s="18"/>
      <c r="D594" s="2"/>
      <c r="E594" s="37"/>
      <c r="F594" s="17"/>
      <c r="G594" s="2"/>
      <c r="H594" s="2"/>
      <c r="I594" s="2"/>
      <c r="J594" s="17"/>
      <c r="K594" s="37"/>
      <c r="L594" s="2"/>
      <c r="M594" s="37"/>
      <c r="N594" s="2"/>
      <c r="O594" s="37"/>
      <c r="P594" s="2"/>
      <c r="Q594" s="37"/>
      <c r="R594" s="2"/>
      <c r="S594" s="37"/>
      <c r="X594" s="3"/>
      <c r="AQ594" s="2"/>
      <c r="AR594" s="2"/>
    </row>
    <row r="595" spans="1:44" x14ac:dyDescent="0.3">
      <c r="A595" s="2"/>
      <c r="B595" s="18"/>
      <c r="C595" s="18"/>
      <c r="D595" s="2"/>
      <c r="E595" s="37"/>
      <c r="F595" s="17"/>
      <c r="G595" s="2"/>
      <c r="H595" s="2"/>
      <c r="I595" s="2"/>
      <c r="J595" s="17"/>
      <c r="K595" s="37"/>
      <c r="L595" s="2"/>
      <c r="M595" s="37"/>
      <c r="N595" s="2"/>
      <c r="O595" s="37"/>
      <c r="P595" s="2"/>
      <c r="Q595" s="37"/>
      <c r="R595" s="2"/>
      <c r="S595" s="37"/>
      <c r="X595" s="3"/>
      <c r="AQ595" s="2"/>
      <c r="AR595" s="2"/>
    </row>
    <row r="596" spans="1:44" x14ac:dyDescent="0.3">
      <c r="A596" s="2"/>
      <c r="B596" s="18"/>
      <c r="C596" s="18"/>
      <c r="D596" s="2"/>
      <c r="E596" s="37"/>
      <c r="F596" s="17"/>
      <c r="G596" s="2"/>
      <c r="H596" s="2"/>
      <c r="I596" s="2"/>
      <c r="J596" s="17"/>
      <c r="K596" s="37"/>
      <c r="L596" s="2"/>
      <c r="M596" s="37"/>
      <c r="N596" s="2"/>
      <c r="O596" s="37"/>
      <c r="P596" s="2"/>
      <c r="Q596" s="37"/>
      <c r="R596" s="2"/>
      <c r="S596" s="37"/>
      <c r="X596" s="3"/>
      <c r="AQ596" s="2"/>
      <c r="AR596" s="2"/>
    </row>
    <row r="597" spans="1:44" x14ac:dyDescent="0.3">
      <c r="A597" s="2"/>
      <c r="B597" s="18"/>
      <c r="C597" s="18"/>
      <c r="D597" s="2"/>
      <c r="E597" s="37"/>
      <c r="F597" s="17"/>
      <c r="G597" s="2"/>
      <c r="H597" s="2"/>
      <c r="I597" s="2"/>
      <c r="J597" s="17"/>
      <c r="K597" s="37"/>
      <c r="L597" s="2"/>
      <c r="M597" s="37"/>
      <c r="N597" s="2"/>
      <c r="O597" s="37"/>
      <c r="P597" s="2"/>
      <c r="Q597" s="37"/>
      <c r="R597" s="2"/>
      <c r="S597" s="37"/>
      <c r="X597" s="3"/>
      <c r="AQ597" s="2"/>
      <c r="AR597" s="2"/>
    </row>
    <row r="598" spans="1:44" x14ac:dyDescent="0.3">
      <c r="A598" s="2"/>
      <c r="B598" s="18"/>
      <c r="C598" s="18"/>
      <c r="D598" s="2"/>
      <c r="E598" s="37"/>
      <c r="F598" s="17"/>
      <c r="G598" s="2"/>
      <c r="H598" s="2"/>
      <c r="I598" s="2"/>
      <c r="J598" s="17"/>
      <c r="K598" s="37"/>
      <c r="L598" s="2"/>
      <c r="M598" s="37"/>
      <c r="N598" s="2"/>
      <c r="O598" s="37"/>
      <c r="P598" s="2"/>
      <c r="Q598" s="37"/>
      <c r="R598" s="2"/>
      <c r="S598" s="37"/>
      <c r="X598" s="3"/>
      <c r="AQ598" s="2"/>
      <c r="AR598" s="2"/>
    </row>
    <row r="599" spans="1:44" x14ac:dyDescent="0.3">
      <c r="A599" s="2"/>
      <c r="B599" s="18"/>
      <c r="C599" s="18"/>
      <c r="D599" s="2"/>
      <c r="E599" s="37"/>
      <c r="F599" s="17"/>
      <c r="G599" s="2"/>
      <c r="H599" s="2"/>
      <c r="I599" s="2"/>
      <c r="J599" s="17"/>
      <c r="K599" s="37"/>
      <c r="L599" s="2"/>
      <c r="M599" s="37"/>
      <c r="N599" s="2"/>
      <c r="O599" s="37"/>
      <c r="P599" s="2"/>
      <c r="Q599" s="37"/>
      <c r="R599" s="2"/>
      <c r="S599" s="37"/>
      <c r="X599" s="3"/>
      <c r="AQ599" s="2"/>
      <c r="AR599" s="2"/>
    </row>
    <row r="600" spans="1:44" x14ac:dyDescent="0.3">
      <c r="A600" s="2"/>
      <c r="B600" s="18"/>
      <c r="C600" s="18"/>
      <c r="D600" s="2"/>
      <c r="E600" s="37"/>
      <c r="F600" s="17"/>
      <c r="G600" s="2"/>
      <c r="H600" s="2"/>
      <c r="I600" s="2"/>
      <c r="J600" s="17"/>
      <c r="K600" s="37"/>
      <c r="L600" s="2"/>
      <c r="M600" s="37"/>
      <c r="N600" s="2"/>
      <c r="O600" s="37"/>
      <c r="P600" s="2"/>
      <c r="Q600" s="37"/>
      <c r="R600" s="2"/>
      <c r="S600" s="37"/>
      <c r="X600" s="3"/>
      <c r="AQ600" s="2"/>
      <c r="AR600" s="2"/>
    </row>
    <row r="601" spans="1:44" x14ac:dyDescent="0.3">
      <c r="A601" s="2"/>
      <c r="B601" s="18"/>
      <c r="C601" s="18"/>
      <c r="D601" s="2"/>
      <c r="E601" s="37"/>
      <c r="F601" s="17"/>
      <c r="G601" s="2"/>
      <c r="H601" s="2"/>
      <c r="I601" s="2"/>
      <c r="J601" s="17"/>
      <c r="K601" s="37"/>
      <c r="L601" s="2"/>
      <c r="M601" s="37"/>
      <c r="N601" s="2"/>
      <c r="O601" s="37"/>
      <c r="P601" s="2"/>
      <c r="Q601" s="37"/>
      <c r="R601" s="2"/>
      <c r="S601" s="37"/>
      <c r="X601" s="3"/>
      <c r="AQ601" s="2"/>
      <c r="AR601" s="2"/>
    </row>
    <row r="602" spans="1:44" x14ac:dyDescent="0.3">
      <c r="A602" s="2"/>
      <c r="B602" s="18"/>
      <c r="C602" s="18"/>
      <c r="D602" s="2"/>
      <c r="E602" s="37"/>
      <c r="F602" s="17"/>
      <c r="G602" s="2"/>
      <c r="H602" s="2"/>
      <c r="I602" s="2"/>
      <c r="J602" s="17"/>
      <c r="K602" s="37"/>
      <c r="L602" s="2"/>
      <c r="M602" s="37"/>
      <c r="N602" s="2"/>
      <c r="O602" s="37"/>
      <c r="P602" s="2"/>
      <c r="Q602" s="37"/>
      <c r="R602" s="2"/>
      <c r="S602" s="37"/>
      <c r="X602" s="3"/>
      <c r="AQ602" s="2"/>
      <c r="AR602" s="2"/>
    </row>
    <row r="603" spans="1:44" x14ac:dyDescent="0.3">
      <c r="A603" s="2"/>
      <c r="B603" s="18"/>
      <c r="C603" s="18"/>
      <c r="D603" s="2"/>
      <c r="E603" s="37"/>
      <c r="F603" s="17"/>
      <c r="G603" s="2"/>
      <c r="H603" s="2"/>
      <c r="I603" s="2"/>
      <c r="J603" s="17"/>
      <c r="K603" s="37"/>
      <c r="L603" s="2"/>
      <c r="M603" s="37"/>
      <c r="N603" s="2"/>
      <c r="O603" s="37"/>
      <c r="P603" s="2"/>
      <c r="Q603" s="37"/>
      <c r="R603" s="2"/>
      <c r="S603" s="37"/>
      <c r="X603" s="3"/>
      <c r="AQ603" s="2"/>
      <c r="AR603" s="2"/>
    </row>
    <row r="604" spans="1:44" x14ac:dyDescent="0.3">
      <c r="A604" s="2"/>
      <c r="B604" s="18"/>
      <c r="C604" s="18"/>
      <c r="D604" s="2"/>
      <c r="E604" s="37"/>
      <c r="F604" s="17"/>
      <c r="G604" s="2"/>
      <c r="H604" s="2"/>
      <c r="I604" s="2"/>
      <c r="J604" s="17"/>
      <c r="K604" s="37"/>
      <c r="L604" s="2"/>
      <c r="M604" s="37"/>
      <c r="N604" s="2"/>
      <c r="O604" s="37"/>
      <c r="P604" s="2"/>
      <c r="Q604" s="37"/>
      <c r="R604" s="2"/>
      <c r="S604" s="37"/>
      <c r="X604" s="3"/>
      <c r="AQ604" s="2"/>
      <c r="AR604" s="2"/>
    </row>
    <row r="605" spans="1:44" x14ac:dyDescent="0.3">
      <c r="A605" s="2"/>
      <c r="B605" s="18"/>
      <c r="C605" s="18"/>
      <c r="D605" s="2"/>
      <c r="E605" s="37"/>
      <c r="F605" s="17"/>
      <c r="G605" s="2"/>
      <c r="H605" s="2"/>
      <c r="I605" s="2"/>
      <c r="J605" s="17"/>
      <c r="K605" s="37"/>
      <c r="L605" s="2"/>
      <c r="M605" s="37"/>
      <c r="N605" s="2"/>
      <c r="O605" s="37"/>
      <c r="P605" s="2"/>
      <c r="Q605" s="37"/>
      <c r="R605" s="2"/>
      <c r="S605" s="37"/>
      <c r="X605" s="3"/>
      <c r="AQ605" s="2"/>
      <c r="AR605" s="2"/>
    </row>
    <row r="606" spans="1:44" x14ac:dyDescent="0.3">
      <c r="A606" s="2"/>
      <c r="B606" s="18"/>
      <c r="C606" s="18"/>
      <c r="D606" s="2"/>
      <c r="E606" s="37"/>
      <c r="F606" s="17"/>
      <c r="G606" s="2"/>
      <c r="H606" s="2"/>
      <c r="I606" s="2"/>
      <c r="J606" s="17"/>
      <c r="K606" s="37"/>
      <c r="L606" s="2"/>
      <c r="M606" s="37"/>
      <c r="N606" s="2"/>
      <c r="O606" s="37"/>
      <c r="P606" s="2"/>
      <c r="Q606" s="37"/>
      <c r="R606" s="2"/>
      <c r="S606" s="37"/>
      <c r="X606" s="3"/>
      <c r="AQ606" s="2"/>
      <c r="AR606" s="2"/>
    </row>
    <row r="607" spans="1:44" x14ac:dyDescent="0.3">
      <c r="A607" s="2"/>
      <c r="B607" s="18"/>
      <c r="C607" s="18"/>
      <c r="D607" s="2"/>
      <c r="E607" s="37"/>
      <c r="F607" s="17"/>
      <c r="G607" s="2"/>
      <c r="H607" s="2"/>
      <c r="I607" s="2"/>
      <c r="J607" s="17"/>
      <c r="K607" s="37"/>
      <c r="L607" s="2"/>
      <c r="M607" s="37"/>
      <c r="N607" s="2"/>
      <c r="O607" s="37"/>
      <c r="P607" s="2"/>
      <c r="Q607" s="37"/>
      <c r="R607" s="2"/>
      <c r="S607" s="37"/>
      <c r="X607" s="3"/>
      <c r="AQ607" s="2"/>
      <c r="AR607" s="2"/>
    </row>
    <row r="608" spans="1:44" x14ac:dyDescent="0.3">
      <c r="A608" s="2"/>
      <c r="B608" s="18"/>
      <c r="C608" s="18"/>
      <c r="D608" s="2"/>
      <c r="E608" s="37"/>
      <c r="F608" s="17"/>
      <c r="G608" s="2"/>
      <c r="H608" s="2"/>
      <c r="I608" s="2"/>
      <c r="J608" s="17"/>
      <c r="K608" s="37"/>
      <c r="L608" s="2"/>
      <c r="M608" s="37"/>
      <c r="N608" s="2"/>
      <c r="O608" s="37"/>
      <c r="P608" s="2"/>
      <c r="Q608" s="37"/>
      <c r="R608" s="2"/>
      <c r="S608" s="37"/>
      <c r="X608" s="3"/>
      <c r="AQ608" s="2"/>
      <c r="AR608" s="2"/>
    </row>
    <row r="609" spans="1:44" x14ac:dyDescent="0.3">
      <c r="A609" s="2"/>
      <c r="B609" s="18"/>
      <c r="C609" s="18"/>
      <c r="D609" s="2"/>
      <c r="E609" s="37"/>
      <c r="F609" s="17"/>
      <c r="G609" s="2"/>
      <c r="H609" s="2"/>
      <c r="I609" s="2"/>
      <c r="J609" s="17"/>
      <c r="K609" s="37"/>
      <c r="L609" s="2"/>
      <c r="M609" s="37"/>
      <c r="N609" s="2"/>
      <c r="O609" s="37"/>
      <c r="P609" s="2"/>
      <c r="Q609" s="37"/>
      <c r="R609" s="2"/>
      <c r="S609" s="37"/>
      <c r="X609" s="3"/>
      <c r="AQ609" s="2"/>
      <c r="AR609" s="2"/>
    </row>
    <row r="610" spans="1:44" x14ac:dyDescent="0.3">
      <c r="A610" s="2"/>
      <c r="B610" s="18"/>
      <c r="C610" s="18"/>
      <c r="D610" s="2"/>
      <c r="E610" s="37"/>
      <c r="F610" s="17"/>
      <c r="G610" s="2"/>
      <c r="H610" s="2"/>
      <c r="I610" s="2"/>
      <c r="J610" s="17"/>
      <c r="K610" s="37"/>
      <c r="L610" s="2"/>
      <c r="M610" s="37"/>
      <c r="N610" s="2"/>
      <c r="O610" s="37"/>
      <c r="P610" s="2"/>
      <c r="Q610" s="37"/>
      <c r="R610" s="2"/>
      <c r="S610" s="37"/>
      <c r="X610" s="3"/>
      <c r="AQ610" s="2"/>
      <c r="AR610" s="2"/>
    </row>
    <row r="611" spans="1:44" x14ac:dyDescent="0.3">
      <c r="A611" s="2"/>
      <c r="B611" s="18"/>
      <c r="C611" s="18"/>
      <c r="D611" s="2"/>
      <c r="E611" s="37"/>
      <c r="F611" s="17"/>
      <c r="G611" s="2"/>
      <c r="H611" s="2"/>
      <c r="I611" s="2"/>
      <c r="J611" s="17"/>
      <c r="K611" s="37"/>
      <c r="L611" s="2"/>
      <c r="M611" s="37"/>
      <c r="N611" s="2"/>
      <c r="O611" s="37"/>
      <c r="P611" s="2"/>
      <c r="Q611" s="37"/>
      <c r="R611" s="2"/>
      <c r="S611" s="37"/>
      <c r="X611" s="3"/>
      <c r="AQ611" s="2"/>
      <c r="AR611" s="2"/>
    </row>
    <row r="612" spans="1:44" x14ac:dyDescent="0.3">
      <c r="A612" s="2"/>
      <c r="B612" s="18"/>
      <c r="C612" s="18"/>
      <c r="D612" s="2"/>
      <c r="E612" s="37"/>
      <c r="F612" s="17"/>
      <c r="G612" s="2"/>
      <c r="H612" s="2"/>
      <c r="I612" s="2"/>
      <c r="J612" s="17"/>
      <c r="K612" s="37"/>
      <c r="L612" s="2"/>
      <c r="M612" s="37"/>
      <c r="N612" s="2"/>
      <c r="O612" s="37"/>
      <c r="P612" s="2"/>
      <c r="Q612" s="37"/>
      <c r="R612" s="2"/>
      <c r="S612" s="37"/>
      <c r="X612" s="3"/>
      <c r="AQ612" s="2"/>
      <c r="AR612" s="2"/>
    </row>
    <row r="613" spans="1:44" x14ac:dyDescent="0.3">
      <c r="A613" s="2"/>
      <c r="B613" s="18"/>
      <c r="C613" s="18"/>
      <c r="D613" s="2"/>
      <c r="E613" s="37"/>
      <c r="F613" s="17"/>
      <c r="G613" s="2"/>
      <c r="H613" s="2"/>
      <c r="I613" s="2"/>
      <c r="J613" s="17"/>
      <c r="K613" s="37"/>
      <c r="L613" s="2"/>
      <c r="M613" s="37"/>
      <c r="N613" s="2"/>
      <c r="O613" s="37"/>
      <c r="P613" s="2"/>
      <c r="Q613" s="37"/>
      <c r="R613" s="2"/>
      <c r="S613" s="37"/>
      <c r="X613" s="3"/>
      <c r="AQ613" s="2"/>
      <c r="AR613" s="2"/>
    </row>
    <row r="614" spans="1:44" x14ac:dyDescent="0.3">
      <c r="A614" s="2"/>
      <c r="B614" s="18"/>
      <c r="C614" s="18"/>
      <c r="D614" s="2"/>
      <c r="E614" s="37"/>
      <c r="F614" s="17"/>
      <c r="G614" s="2"/>
      <c r="H614" s="2"/>
      <c r="I614" s="2"/>
      <c r="J614" s="17"/>
      <c r="K614" s="37"/>
      <c r="L614" s="2"/>
      <c r="M614" s="37"/>
      <c r="N614" s="2"/>
      <c r="O614" s="37"/>
      <c r="P614" s="2"/>
      <c r="Q614" s="37"/>
      <c r="R614" s="2"/>
      <c r="S614" s="37"/>
      <c r="X614" s="3"/>
      <c r="AQ614" s="2"/>
      <c r="AR614" s="2"/>
    </row>
    <row r="615" spans="1:44" x14ac:dyDescent="0.3">
      <c r="A615" s="2"/>
      <c r="B615" s="18"/>
      <c r="C615" s="18"/>
      <c r="D615" s="2"/>
      <c r="E615" s="37"/>
      <c r="F615" s="17"/>
      <c r="G615" s="2"/>
      <c r="H615" s="2"/>
      <c r="I615" s="2"/>
      <c r="J615" s="17"/>
      <c r="K615" s="37"/>
      <c r="L615" s="2"/>
      <c r="M615" s="37"/>
      <c r="N615" s="2"/>
      <c r="O615" s="37"/>
      <c r="P615" s="2"/>
      <c r="Q615" s="37"/>
      <c r="R615" s="2"/>
      <c r="S615" s="37"/>
      <c r="X615" s="3"/>
      <c r="AQ615" s="2"/>
      <c r="AR615" s="2"/>
    </row>
    <row r="616" spans="1:44" x14ac:dyDescent="0.3">
      <c r="A616" s="2"/>
      <c r="B616" s="18"/>
      <c r="C616" s="18"/>
      <c r="D616" s="2"/>
      <c r="E616" s="37"/>
      <c r="F616" s="17"/>
      <c r="G616" s="2"/>
      <c r="H616" s="2"/>
      <c r="I616" s="2"/>
      <c r="J616" s="17"/>
      <c r="K616" s="37"/>
      <c r="L616" s="2"/>
      <c r="M616" s="37"/>
      <c r="N616" s="2"/>
      <c r="O616" s="37"/>
      <c r="P616" s="2"/>
      <c r="Q616" s="37"/>
      <c r="R616" s="2"/>
      <c r="S616" s="37"/>
      <c r="X616" s="3"/>
      <c r="AQ616" s="2"/>
      <c r="AR616" s="2"/>
    </row>
    <row r="617" spans="1:44" x14ac:dyDescent="0.3">
      <c r="A617" s="2"/>
      <c r="B617" s="18"/>
      <c r="C617" s="18"/>
      <c r="D617" s="2"/>
      <c r="E617" s="37"/>
      <c r="F617" s="17"/>
      <c r="G617" s="2"/>
      <c r="H617" s="2"/>
      <c r="I617" s="2"/>
      <c r="J617" s="17"/>
      <c r="K617" s="37"/>
      <c r="L617" s="2"/>
      <c r="M617" s="37"/>
      <c r="N617" s="2"/>
      <c r="O617" s="37"/>
      <c r="P617" s="2"/>
      <c r="Q617" s="37"/>
      <c r="R617" s="2"/>
      <c r="S617" s="37"/>
      <c r="X617" s="3"/>
      <c r="AQ617" s="2"/>
      <c r="AR617" s="2"/>
    </row>
    <row r="618" spans="1:44" x14ac:dyDescent="0.3">
      <c r="A618" s="2"/>
      <c r="B618" s="18"/>
      <c r="C618" s="18"/>
      <c r="D618" s="2"/>
      <c r="E618" s="37"/>
      <c r="F618" s="17"/>
      <c r="G618" s="2"/>
      <c r="H618" s="2"/>
      <c r="I618" s="2"/>
      <c r="J618" s="17"/>
      <c r="K618" s="37"/>
      <c r="L618" s="2"/>
      <c r="M618" s="37"/>
      <c r="N618" s="2"/>
      <c r="O618" s="37"/>
      <c r="P618" s="2"/>
      <c r="Q618" s="37"/>
      <c r="R618" s="2"/>
      <c r="S618" s="37"/>
      <c r="X618" s="3"/>
      <c r="AQ618" s="2"/>
      <c r="AR618" s="2"/>
    </row>
    <row r="619" spans="1:44" x14ac:dyDescent="0.3">
      <c r="A619" s="2"/>
      <c r="B619" s="18"/>
      <c r="C619" s="18"/>
      <c r="D619" s="2"/>
      <c r="E619" s="37"/>
      <c r="F619" s="17"/>
      <c r="G619" s="2"/>
      <c r="H619" s="2"/>
      <c r="I619" s="2"/>
      <c r="J619" s="17"/>
      <c r="K619" s="37"/>
      <c r="L619" s="2"/>
      <c r="M619" s="37"/>
      <c r="N619" s="2"/>
      <c r="O619" s="37"/>
      <c r="P619" s="2"/>
      <c r="Q619" s="37"/>
      <c r="R619" s="2"/>
      <c r="S619" s="37"/>
      <c r="X619" s="3"/>
      <c r="AQ619" s="2"/>
      <c r="AR619" s="2"/>
    </row>
    <row r="620" spans="1:44" x14ac:dyDescent="0.3">
      <c r="C620" s="18"/>
      <c r="D620" s="2"/>
      <c r="E620" s="37"/>
      <c r="F620" s="17"/>
      <c r="G620" s="2"/>
      <c r="H620" s="2"/>
      <c r="I620" s="2"/>
      <c r="J620" s="17"/>
      <c r="K620" s="37"/>
      <c r="L620" s="2"/>
      <c r="M620" s="37"/>
      <c r="N620" s="2"/>
      <c r="O620" s="37"/>
      <c r="P620" s="2"/>
      <c r="Q620" s="37"/>
      <c r="R620" s="2"/>
      <c r="S620" s="37"/>
    </row>
    <row r="621" spans="1:44" x14ac:dyDescent="0.3">
      <c r="C621" s="18"/>
      <c r="D621" s="2"/>
      <c r="E621" s="37"/>
      <c r="F621" s="17"/>
      <c r="G621" s="2"/>
      <c r="H621" s="2"/>
      <c r="I621" s="2"/>
      <c r="J621" s="17"/>
      <c r="K621" s="37"/>
      <c r="L621" s="2"/>
      <c r="M621" s="37"/>
      <c r="N621" s="2"/>
      <c r="O621" s="37"/>
      <c r="P621" s="2"/>
      <c r="Q621" s="37"/>
      <c r="R621" s="2"/>
      <c r="S621" s="37"/>
    </row>
    <row r="622" spans="1:44" x14ac:dyDescent="0.3">
      <c r="C622" s="18"/>
      <c r="D622" s="2"/>
      <c r="E622" s="37"/>
      <c r="F622" s="17"/>
      <c r="G622" s="2"/>
      <c r="H622" s="2"/>
      <c r="I622" s="2"/>
      <c r="J622" s="17"/>
      <c r="K622" s="37"/>
      <c r="L622" s="2"/>
      <c r="M622" s="37"/>
      <c r="N622" s="2"/>
      <c r="O622" s="37"/>
      <c r="P622" s="2"/>
      <c r="Q622" s="37"/>
      <c r="R622" s="2"/>
      <c r="S622" s="37"/>
    </row>
    <row r="623" spans="1:44" x14ac:dyDescent="0.3">
      <c r="C623" s="18"/>
      <c r="D623" s="2"/>
      <c r="E623" s="37"/>
      <c r="F623" s="17"/>
      <c r="G623" s="2"/>
      <c r="H623" s="2"/>
      <c r="I623" s="2"/>
      <c r="J623" s="17"/>
      <c r="K623" s="37"/>
      <c r="L623" s="2"/>
      <c r="M623" s="37"/>
      <c r="N623" s="2"/>
      <c r="O623" s="37"/>
      <c r="P623" s="2"/>
      <c r="Q623" s="37"/>
      <c r="R623" s="2"/>
      <c r="S623" s="37"/>
    </row>
    <row r="624" spans="1:44" x14ac:dyDescent="0.3">
      <c r="C624" s="18"/>
      <c r="D624" s="2"/>
      <c r="E624" s="37"/>
      <c r="F624" s="17"/>
      <c r="G624" s="2"/>
      <c r="H624" s="2"/>
      <c r="I624" s="2"/>
      <c r="J624" s="17"/>
      <c r="K624" s="37"/>
      <c r="L624" s="2"/>
      <c r="M624" s="37"/>
      <c r="N624" s="2"/>
      <c r="O624" s="37"/>
      <c r="P624" s="2"/>
      <c r="Q624" s="37"/>
      <c r="R624" s="2"/>
      <c r="S624" s="37"/>
    </row>
    <row r="625" spans="3:19" x14ac:dyDescent="0.3">
      <c r="C625" s="18"/>
      <c r="D625" s="2"/>
      <c r="E625" s="37"/>
      <c r="F625" s="17"/>
      <c r="G625" s="2"/>
      <c r="H625" s="2"/>
      <c r="I625" s="2"/>
      <c r="J625" s="17"/>
      <c r="K625" s="37"/>
      <c r="L625" s="2"/>
      <c r="M625" s="37"/>
      <c r="N625" s="2"/>
      <c r="O625" s="37"/>
      <c r="P625" s="2"/>
      <c r="Q625" s="37"/>
      <c r="R625" s="2"/>
      <c r="S625" s="37"/>
    </row>
    <row r="626" spans="3:19" x14ac:dyDescent="0.3">
      <c r="C626" s="18"/>
      <c r="D626" s="2"/>
      <c r="E626" s="37"/>
      <c r="F626" s="17"/>
      <c r="G626" s="2"/>
      <c r="H626" s="2"/>
      <c r="I626" s="2"/>
      <c r="J626" s="17"/>
      <c r="K626" s="37"/>
      <c r="L626" s="2"/>
      <c r="M626" s="37"/>
      <c r="N626" s="2"/>
      <c r="O626" s="37"/>
      <c r="P626" s="2"/>
      <c r="Q626" s="37"/>
      <c r="R626" s="2"/>
      <c r="S626" s="37"/>
    </row>
    <row r="627" spans="3:19" x14ac:dyDescent="0.3">
      <c r="C627" s="18"/>
      <c r="D627" s="2"/>
      <c r="E627" s="37"/>
      <c r="F627" s="17"/>
      <c r="G627" s="2"/>
      <c r="H627" s="2"/>
      <c r="I627" s="2"/>
      <c r="J627" s="17"/>
      <c r="K627" s="37"/>
      <c r="L627" s="2"/>
      <c r="M627" s="37"/>
      <c r="N627" s="2"/>
      <c r="O627" s="37"/>
      <c r="P627" s="2"/>
      <c r="Q627" s="37"/>
      <c r="R627" s="2"/>
      <c r="S627" s="37"/>
    </row>
    <row r="628" spans="3:19" x14ac:dyDescent="0.3">
      <c r="C628" s="18"/>
      <c r="D628" s="2"/>
      <c r="E628" s="37"/>
      <c r="F628" s="17"/>
      <c r="G628" s="2"/>
      <c r="H628" s="2"/>
      <c r="I628" s="2"/>
      <c r="J628" s="17"/>
      <c r="K628" s="37"/>
      <c r="L628" s="2"/>
      <c r="M628" s="37"/>
      <c r="N628" s="2"/>
      <c r="O628" s="37"/>
      <c r="P628" s="2"/>
      <c r="Q628" s="37"/>
      <c r="R628" s="2"/>
      <c r="S628" s="37"/>
    </row>
    <row r="629" spans="3:19" x14ac:dyDescent="0.3">
      <c r="C629" s="18"/>
      <c r="D629" s="2"/>
      <c r="E629" s="37"/>
      <c r="F629" s="17"/>
      <c r="G629" s="2"/>
      <c r="H629" s="2"/>
      <c r="I629" s="2"/>
      <c r="J629" s="17"/>
      <c r="K629" s="37"/>
      <c r="L629" s="2"/>
      <c r="M629" s="37"/>
      <c r="N629" s="2"/>
      <c r="O629" s="37"/>
      <c r="P629" s="2"/>
      <c r="Q629" s="37"/>
      <c r="R629" s="2"/>
      <c r="S629" s="37"/>
    </row>
    <row r="630" spans="3:19" x14ac:dyDescent="0.3">
      <c r="C630" s="18"/>
      <c r="D630" s="2"/>
      <c r="E630" s="37"/>
      <c r="F630" s="17"/>
      <c r="G630" s="2"/>
      <c r="H630" s="2"/>
      <c r="I630" s="2"/>
      <c r="J630" s="17"/>
      <c r="K630" s="37"/>
      <c r="L630" s="2"/>
      <c r="M630" s="37"/>
      <c r="N630" s="2"/>
      <c r="O630" s="37"/>
      <c r="P630" s="2"/>
      <c r="Q630" s="37"/>
      <c r="R630" s="2"/>
      <c r="S630" s="37"/>
    </row>
    <row r="631" spans="3:19" x14ac:dyDescent="0.3">
      <c r="C631" s="18"/>
      <c r="D631" s="2"/>
      <c r="E631" s="37"/>
      <c r="F631" s="17"/>
      <c r="G631" s="2"/>
      <c r="H631" s="2"/>
      <c r="I631" s="2"/>
      <c r="J631" s="17"/>
      <c r="K631" s="37"/>
      <c r="L631" s="2"/>
      <c r="M631" s="37"/>
      <c r="N631" s="2"/>
      <c r="O631" s="37"/>
      <c r="P631" s="2"/>
      <c r="Q631" s="37"/>
      <c r="R631" s="2"/>
      <c r="S631" s="37"/>
    </row>
    <row r="632" spans="3:19" x14ac:dyDescent="0.3">
      <c r="C632" s="18"/>
      <c r="D632" s="2"/>
      <c r="E632" s="37"/>
      <c r="F632" s="17"/>
      <c r="G632" s="2"/>
      <c r="H632" s="2"/>
      <c r="I632" s="2"/>
      <c r="J632" s="17"/>
      <c r="K632" s="37"/>
      <c r="L632" s="2"/>
      <c r="M632" s="37"/>
      <c r="N632" s="2"/>
      <c r="O632" s="37"/>
      <c r="P632" s="2"/>
      <c r="Q632" s="37"/>
      <c r="R632" s="2"/>
      <c r="S632" s="37"/>
    </row>
    <row r="633" spans="3:19" x14ac:dyDescent="0.3">
      <c r="C633" s="18"/>
      <c r="D633" s="2"/>
      <c r="E633" s="37"/>
      <c r="F633" s="17"/>
      <c r="G633" s="2"/>
      <c r="H633" s="2"/>
      <c r="I633" s="2"/>
      <c r="J633" s="17"/>
      <c r="K633" s="37"/>
      <c r="L633" s="2"/>
      <c r="M633" s="37"/>
      <c r="N633" s="2"/>
      <c r="O633" s="37"/>
      <c r="P633" s="2"/>
      <c r="Q633" s="37"/>
      <c r="R633" s="2"/>
      <c r="S633" s="37"/>
    </row>
    <row r="634" spans="3:19" x14ac:dyDescent="0.3">
      <c r="C634" s="18"/>
      <c r="D634" s="2"/>
      <c r="E634" s="37"/>
      <c r="F634" s="17"/>
      <c r="G634" s="2"/>
      <c r="H634" s="2"/>
      <c r="I634" s="2"/>
      <c r="J634" s="17"/>
      <c r="K634" s="37"/>
      <c r="L634" s="2"/>
      <c r="M634" s="37"/>
      <c r="N634" s="2"/>
      <c r="O634" s="37"/>
      <c r="P634" s="2"/>
      <c r="Q634" s="37"/>
      <c r="R634" s="2"/>
      <c r="S634" s="37"/>
    </row>
    <row r="635" spans="3:19" x14ac:dyDescent="0.3">
      <c r="C635" s="18"/>
      <c r="D635" s="2"/>
      <c r="E635" s="37"/>
      <c r="F635" s="17"/>
      <c r="G635" s="2"/>
      <c r="H635" s="2"/>
      <c r="I635" s="2"/>
      <c r="J635" s="17"/>
      <c r="K635" s="37"/>
      <c r="L635" s="2"/>
      <c r="M635" s="37"/>
      <c r="N635" s="2"/>
      <c r="O635" s="37"/>
      <c r="P635" s="2"/>
      <c r="Q635" s="37"/>
      <c r="R635" s="2"/>
      <c r="S635" s="37"/>
    </row>
    <row r="636" spans="3:19" x14ac:dyDescent="0.3">
      <c r="C636" s="18"/>
      <c r="D636" s="2"/>
      <c r="E636" s="37"/>
      <c r="F636" s="17"/>
      <c r="G636" s="2"/>
      <c r="H636" s="2"/>
      <c r="I636" s="2"/>
      <c r="J636" s="17"/>
      <c r="K636" s="37"/>
      <c r="L636" s="2"/>
      <c r="M636" s="37"/>
      <c r="N636" s="2"/>
      <c r="O636" s="37"/>
      <c r="P636" s="2"/>
      <c r="Q636" s="37"/>
      <c r="R636" s="2"/>
      <c r="S636" s="37"/>
    </row>
    <row r="637" spans="3:19" x14ac:dyDescent="0.3">
      <c r="C637" s="18"/>
      <c r="D637" s="2"/>
      <c r="E637" s="37"/>
      <c r="F637" s="17"/>
      <c r="G637" s="2"/>
      <c r="H637" s="2"/>
      <c r="I637" s="2"/>
      <c r="J637" s="17"/>
      <c r="K637" s="37"/>
      <c r="L637" s="2"/>
      <c r="M637" s="37"/>
      <c r="N637" s="2"/>
      <c r="O637" s="37"/>
      <c r="P637" s="2"/>
      <c r="Q637" s="37"/>
      <c r="R637" s="2"/>
      <c r="S637" s="37"/>
    </row>
    <row r="638" spans="3:19" x14ac:dyDescent="0.3">
      <c r="C638" s="18"/>
      <c r="D638" s="2"/>
      <c r="E638" s="37"/>
      <c r="F638" s="17"/>
      <c r="G638" s="2"/>
      <c r="H638" s="2"/>
      <c r="I638" s="2"/>
      <c r="J638" s="17"/>
      <c r="K638" s="37"/>
      <c r="L638" s="2"/>
      <c r="M638" s="37"/>
      <c r="N638" s="2"/>
      <c r="O638" s="37"/>
      <c r="P638" s="2"/>
      <c r="Q638" s="37"/>
      <c r="R638" s="2"/>
      <c r="S638" s="37"/>
    </row>
    <row r="639" spans="3:19" x14ac:dyDescent="0.3">
      <c r="C639" s="18"/>
      <c r="D639" s="2"/>
      <c r="E639" s="37"/>
      <c r="F639" s="17"/>
      <c r="G639" s="2"/>
      <c r="H639" s="2"/>
      <c r="I639" s="2"/>
      <c r="J639" s="17"/>
      <c r="K639" s="37"/>
      <c r="L639" s="2"/>
      <c r="M639" s="37"/>
      <c r="N639" s="2"/>
      <c r="O639" s="37"/>
      <c r="P639" s="2"/>
      <c r="Q639" s="37"/>
      <c r="R639" s="2"/>
      <c r="S639" s="37"/>
    </row>
    <row r="640" spans="3:19" x14ac:dyDescent="0.3">
      <c r="C640" s="18"/>
      <c r="D640" s="2"/>
      <c r="E640" s="37"/>
      <c r="F640" s="17"/>
      <c r="G640" s="2"/>
      <c r="H640" s="2"/>
      <c r="I640" s="2"/>
      <c r="J640" s="17"/>
      <c r="K640" s="37"/>
      <c r="L640" s="2"/>
      <c r="M640" s="37"/>
      <c r="N640" s="2"/>
      <c r="O640" s="37"/>
      <c r="P640" s="2"/>
      <c r="Q640" s="37"/>
      <c r="R640" s="2"/>
      <c r="S640" s="37"/>
    </row>
    <row r="641" spans="3:19" x14ac:dyDescent="0.3">
      <c r="C641" s="18"/>
      <c r="D641" s="2"/>
      <c r="E641" s="37"/>
      <c r="F641" s="17"/>
      <c r="G641" s="2"/>
      <c r="H641" s="2"/>
      <c r="I641" s="2"/>
      <c r="J641" s="17"/>
      <c r="K641" s="37"/>
      <c r="L641" s="2"/>
      <c r="M641" s="37"/>
      <c r="N641" s="2"/>
      <c r="O641" s="37"/>
      <c r="P641" s="2"/>
      <c r="Q641" s="37"/>
      <c r="R641" s="2"/>
      <c r="S641" s="37"/>
    </row>
    <row r="642" spans="3:19" x14ac:dyDescent="0.3">
      <c r="C642" s="18"/>
      <c r="D642" s="2"/>
      <c r="E642" s="37"/>
      <c r="F642" s="17"/>
      <c r="G642" s="2"/>
      <c r="H642" s="2"/>
      <c r="I642" s="2"/>
      <c r="J642" s="17"/>
      <c r="K642" s="37"/>
      <c r="L642" s="2"/>
      <c r="M642" s="37"/>
      <c r="N642" s="2"/>
      <c r="O642" s="37"/>
      <c r="P642" s="2"/>
      <c r="Q642" s="37"/>
      <c r="R642" s="2"/>
      <c r="S642" s="37"/>
    </row>
    <row r="643" spans="3:19" x14ac:dyDescent="0.3">
      <c r="C643" s="18"/>
      <c r="D643" s="2"/>
      <c r="E643" s="37"/>
      <c r="F643" s="17"/>
      <c r="G643" s="2"/>
      <c r="H643" s="2"/>
      <c r="I643" s="2"/>
      <c r="J643" s="17"/>
      <c r="K643" s="37"/>
      <c r="L643" s="2"/>
      <c r="M643" s="37"/>
      <c r="N643" s="2"/>
      <c r="O643" s="37"/>
      <c r="P643" s="2"/>
      <c r="Q643" s="37"/>
      <c r="R643" s="2"/>
      <c r="S643" s="37"/>
    </row>
    <row r="644" spans="3:19" x14ac:dyDescent="0.3">
      <c r="C644" s="18"/>
      <c r="D644" s="2"/>
      <c r="E644" s="37"/>
      <c r="F644" s="17"/>
      <c r="G644" s="2"/>
      <c r="H644" s="2"/>
      <c r="I644" s="2"/>
      <c r="J644" s="17"/>
      <c r="K644" s="37"/>
      <c r="L644" s="2"/>
      <c r="M644" s="37"/>
      <c r="N644" s="2"/>
      <c r="O644" s="37"/>
      <c r="P644" s="2"/>
      <c r="Q644" s="37"/>
      <c r="R644" s="2"/>
      <c r="S644" s="37"/>
    </row>
    <row r="645" spans="3:19" x14ac:dyDescent="0.3">
      <c r="C645" s="18"/>
      <c r="D645" s="2"/>
      <c r="E645" s="37"/>
      <c r="F645" s="17"/>
      <c r="G645" s="2"/>
      <c r="H645" s="2"/>
      <c r="I645" s="2"/>
      <c r="J645" s="17"/>
      <c r="K645" s="37"/>
      <c r="L645" s="2"/>
      <c r="M645" s="37"/>
      <c r="N645" s="2"/>
      <c r="O645" s="37"/>
      <c r="P645" s="2"/>
      <c r="Q645" s="37"/>
      <c r="R645" s="2"/>
      <c r="S645" s="37"/>
    </row>
    <row r="646" spans="3:19" x14ac:dyDescent="0.3">
      <c r="C646" s="18"/>
      <c r="D646" s="2"/>
      <c r="E646" s="37"/>
      <c r="F646" s="17"/>
      <c r="G646" s="2"/>
      <c r="H646" s="2"/>
      <c r="I646" s="2"/>
      <c r="J646" s="17"/>
      <c r="K646" s="37"/>
      <c r="L646" s="2"/>
      <c r="M646" s="37"/>
      <c r="N646" s="2"/>
      <c r="O646" s="37"/>
      <c r="P646" s="2"/>
      <c r="Q646" s="37"/>
      <c r="R646" s="2"/>
      <c r="S646" s="37"/>
    </row>
    <row r="647" spans="3:19" x14ac:dyDescent="0.3">
      <c r="C647" s="18"/>
      <c r="D647" s="2"/>
      <c r="E647" s="37"/>
      <c r="F647" s="17"/>
      <c r="G647" s="2"/>
      <c r="H647" s="2"/>
      <c r="I647" s="2"/>
      <c r="J647" s="17"/>
      <c r="K647" s="37"/>
      <c r="L647" s="2"/>
      <c r="M647" s="37"/>
      <c r="N647" s="2"/>
      <c r="O647" s="37"/>
      <c r="P647" s="2"/>
      <c r="Q647" s="37"/>
      <c r="R647" s="2"/>
      <c r="S647" s="37"/>
    </row>
    <row r="648" spans="3:19" x14ac:dyDescent="0.3">
      <c r="C648" s="18"/>
      <c r="D648" s="2"/>
      <c r="E648" s="37"/>
      <c r="F648" s="17"/>
      <c r="G648" s="2"/>
      <c r="H648" s="2"/>
      <c r="I648" s="2"/>
      <c r="J648" s="17"/>
      <c r="K648" s="37"/>
      <c r="L648" s="2"/>
      <c r="M648" s="37"/>
      <c r="N648" s="2"/>
      <c r="O648" s="37"/>
      <c r="P648" s="2"/>
      <c r="Q648" s="37"/>
      <c r="R648" s="2"/>
      <c r="S648" s="37"/>
    </row>
    <row r="649" spans="3:19" x14ac:dyDescent="0.3">
      <c r="C649" s="18"/>
      <c r="D649" s="2"/>
      <c r="E649" s="37"/>
      <c r="F649" s="17"/>
      <c r="G649" s="2"/>
      <c r="H649" s="2"/>
      <c r="I649" s="2"/>
      <c r="J649" s="17"/>
      <c r="K649" s="37"/>
      <c r="L649" s="2"/>
      <c r="M649" s="37"/>
      <c r="N649" s="2"/>
      <c r="O649" s="37"/>
      <c r="P649" s="2"/>
      <c r="Q649" s="37"/>
      <c r="R649" s="2"/>
      <c r="S649" s="37"/>
    </row>
    <row r="650" spans="3:19" x14ac:dyDescent="0.3">
      <c r="C650" s="18"/>
      <c r="D650" s="2"/>
      <c r="E650" s="37"/>
      <c r="F650" s="17"/>
      <c r="G650" s="2"/>
      <c r="H650" s="2"/>
      <c r="I650" s="2"/>
      <c r="J650" s="17"/>
      <c r="K650" s="37"/>
      <c r="L650" s="2"/>
      <c r="M650" s="37"/>
      <c r="N650" s="2"/>
      <c r="O650" s="37"/>
      <c r="P650" s="2"/>
      <c r="Q650" s="37"/>
      <c r="R650" s="2"/>
      <c r="S650" s="37"/>
    </row>
    <row r="651" spans="3:19" x14ac:dyDescent="0.3">
      <c r="C651" s="18"/>
      <c r="D651" s="2"/>
      <c r="E651" s="37"/>
      <c r="F651" s="17"/>
      <c r="G651" s="2"/>
      <c r="H651" s="2"/>
      <c r="I651" s="2"/>
      <c r="J651" s="17"/>
      <c r="K651" s="37"/>
      <c r="L651" s="2"/>
      <c r="M651" s="37"/>
      <c r="N651" s="2"/>
      <c r="O651" s="37"/>
      <c r="P651" s="2"/>
      <c r="Q651" s="37"/>
      <c r="R651" s="2"/>
      <c r="S651" s="37"/>
    </row>
    <row r="652" spans="3:19" x14ac:dyDescent="0.3">
      <c r="C652" s="18"/>
      <c r="D652" s="2"/>
      <c r="E652" s="37"/>
      <c r="F652" s="17"/>
      <c r="G652" s="2"/>
      <c r="H652" s="2"/>
      <c r="I652" s="2"/>
      <c r="J652" s="17"/>
      <c r="K652" s="37"/>
      <c r="L652" s="2"/>
      <c r="M652" s="37"/>
      <c r="N652" s="2"/>
      <c r="O652" s="37"/>
      <c r="P652" s="2"/>
      <c r="Q652" s="37"/>
      <c r="R652" s="2"/>
      <c r="S652" s="37"/>
    </row>
    <row r="653" spans="3:19" x14ac:dyDescent="0.3">
      <c r="C653" s="18"/>
      <c r="D653" s="2"/>
      <c r="E653" s="37"/>
      <c r="F653" s="17"/>
      <c r="G653" s="2"/>
      <c r="H653" s="2"/>
      <c r="I653" s="2"/>
      <c r="J653" s="17"/>
      <c r="K653" s="37"/>
      <c r="L653" s="2"/>
      <c r="M653" s="37"/>
      <c r="N653" s="2"/>
      <c r="O653" s="37"/>
      <c r="P653" s="2"/>
      <c r="Q653" s="37"/>
      <c r="R653" s="2"/>
      <c r="S653" s="37"/>
    </row>
    <row r="654" spans="3:19" x14ac:dyDescent="0.3">
      <c r="C654" s="18"/>
      <c r="D654" s="2"/>
      <c r="E654" s="37"/>
      <c r="F654" s="17"/>
      <c r="G654" s="2"/>
      <c r="H654" s="2"/>
      <c r="I654" s="2"/>
      <c r="J654" s="17"/>
      <c r="K654" s="37"/>
      <c r="L654" s="2"/>
      <c r="M654" s="37"/>
      <c r="N654" s="2"/>
      <c r="O654" s="37"/>
      <c r="P654" s="2"/>
      <c r="Q654" s="37"/>
      <c r="R654" s="2"/>
      <c r="S654" s="37"/>
    </row>
    <row r="655" spans="3:19" x14ac:dyDescent="0.3">
      <c r="C655" s="18"/>
      <c r="D655" s="2"/>
      <c r="E655" s="37"/>
      <c r="F655" s="17"/>
      <c r="G655" s="2"/>
      <c r="H655" s="2"/>
      <c r="I655" s="2"/>
      <c r="J655" s="17"/>
      <c r="K655" s="37"/>
      <c r="L655" s="2"/>
      <c r="M655" s="37"/>
      <c r="N655" s="2"/>
      <c r="O655" s="37"/>
      <c r="P655" s="2"/>
      <c r="Q655" s="37"/>
      <c r="R655" s="2"/>
      <c r="S655" s="37"/>
    </row>
    <row r="656" spans="3:19" x14ac:dyDescent="0.3">
      <c r="C656" s="18"/>
      <c r="D656" s="2"/>
      <c r="E656" s="37"/>
      <c r="F656" s="17"/>
      <c r="G656" s="2"/>
      <c r="H656" s="2"/>
      <c r="I656" s="2"/>
      <c r="J656" s="17"/>
      <c r="K656" s="37"/>
      <c r="L656" s="2"/>
      <c r="M656" s="37"/>
      <c r="N656" s="2"/>
      <c r="O656" s="37"/>
      <c r="P656" s="2"/>
      <c r="Q656" s="37"/>
      <c r="R656" s="2"/>
      <c r="S656" s="37"/>
    </row>
    <row r="657" spans="3:19" x14ac:dyDescent="0.3">
      <c r="C657" s="18"/>
      <c r="D657" s="2"/>
      <c r="E657" s="37"/>
      <c r="F657" s="17"/>
      <c r="G657" s="2"/>
      <c r="H657" s="2"/>
      <c r="I657" s="2"/>
      <c r="J657" s="17"/>
      <c r="K657" s="37"/>
      <c r="L657" s="2"/>
      <c r="M657" s="37"/>
      <c r="N657" s="2"/>
      <c r="O657" s="37"/>
      <c r="P657" s="2"/>
      <c r="Q657" s="37"/>
      <c r="R657" s="2"/>
      <c r="S657" s="37"/>
    </row>
    <row r="658" spans="3:19" x14ac:dyDescent="0.3">
      <c r="C658" s="18"/>
      <c r="D658" s="2"/>
      <c r="E658" s="37"/>
      <c r="F658" s="17"/>
      <c r="G658" s="2"/>
      <c r="H658" s="2"/>
      <c r="I658" s="2"/>
      <c r="J658" s="17"/>
      <c r="K658" s="37"/>
      <c r="L658" s="2"/>
      <c r="M658" s="37"/>
      <c r="N658" s="2"/>
      <c r="O658" s="37"/>
      <c r="P658" s="2"/>
      <c r="Q658" s="37"/>
      <c r="R658" s="2"/>
      <c r="S658" s="37"/>
    </row>
    <row r="659" spans="3:19" x14ac:dyDescent="0.3">
      <c r="C659" s="18"/>
      <c r="D659" s="2"/>
      <c r="E659" s="37"/>
      <c r="F659" s="17"/>
      <c r="G659" s="2"/>
      <c r="H659" s="2"/>
      <c r="I659" s="2"/>
      <c r="J659" s="17"/>
      <c r="K659" s="37"/>
      <c r="L659" s="2"/>
      <c r="M659" s="37"/>
      <c r="N659" s="2"/>
      <c r="O659" s="37"/>
      <c r="P659" s="2"/>
      <c r="Q659" s="37"/>
      <c r="R659" s="2"/>
      <c r="S659" s="37"/>
    </row>
    <row r="660" spans="3:19" x14ac:dyDescent="0.3">
      <c r="C660" s="18"/>
      <c r="D660" s="2"/>
      <c r="E660" s="37"/>
      <c r="F660" s="17"/>
      <c r="G660" s="2"/>
      <c r="H660" s="2"/>
      <c r="I660" s="2"/>
      <c r="J660" s="17"/>
      <c r="K660" s="37"/>
      <c r="L660" s="2"/>
      <c r="M660" s="37"/>
      <c r="N660" s="2"/>
      <c r="O660" s="37"/>
      <c r="P660" s="2"/>
      <c r="Q660" s="37"/>
      <c r="R660" s="2"/>
      <c r="S660" s="37"/>
    </row>
    <row r="661" spans="3:19" x14ac:dyDescent="0.3">
      <c r="C661" s="18"/>
      <c r="D661" s="2"/>
      <c r="E661" s="37"/>
      <c r="F661" s="17"/>
      <c r="G661" s="2"/>
      <c r="H661" s="2"/>
      <c r="I661" s="2"/>
      <c r="J661" s="17"/>
      <c r="K661" s="37"/>
      <c r="L661" s="2"/>
      <c r="M661" s="37"/>
      <c r="N661" s="2"/>
      <c r="O661" s="37"/>
      <c r="P661" s="2"/>
      <c r="Q661" s="37"/>
      <c r="R661" s="2"/>
      <c r="S661" s="37"/>
    </row>
    <row r="662" spans="3:19" x14ac:dyDescent="0.3">
      <c r="C662" s="18"/>
      <c r="D662" s="2"/>
      <c r="E662" s="37"/>
      <c r="F662" s="17"/>
      <c r="G662" s="2"/>
      <c r="H662" s="2"/>
      <c r="I662" s="2"/>
      <c r="J662" s="17"/>
      <c r="K662" s="37"/>
      <c r="L662" s="2"/>
      <c r="M662" s="37"/>
      <c r="N662" s="2"/>
      <c r="O662" s="37"/>
      <c r="P662" s="2"/>
      <c r="Q662" s="37"/>
      <c r="R662" s="2"/>
      <c r="S662" s="37"/>
    </row>
    <row r="663" spans="3:19" x14ac:dyDescent="0.3">
      <c r="C663" s="18"/>
      <c r="D663" s="2"/>
      <c r="E663" s="37"/>
      <c r="F663" s="17"/>
      <c r="G663" s="2"/>
      <c r="H663" s="2"/>
      <c r="I663" s="2"/>
      <c r="J663" s="17"/>
      <c r="K663" s="37"/>
      <c r="L663" s="2"/>
      <c r="M663" s="37"/>
      <c r="N663" s="2"/>
      <c r="O663" s="37"/>
      <c r="P663" s="2"/>
      <c r="Q663" s="37"/>
      <c r="R663" s="2"/>
      <c r="S663" s="37"/>
    </row>
    <row r="664" spans="3:19" x14ac:dyDescent="0.3">
      <c r="C664" s="18"/>
      <c r="D664" s="2"/>
      <c r="E664" s="37"/>
      <c r="F664" s="17"/>
      <c r="G664" s="2"/>
      <c r="H664" s="2"/>
      <c r="I664" s="2"/>
      <c r="J664" s="17"/>
      <c r="K664" s="37"/>
      <c r="L664" s="2"/>
      <c r="M664" s="37"/>
      <c r="N664" s="2"/>
      <c r="O664" s="37"/>
      <c r="P664" s="2"/>
      <c r="Q664" s="37"/>
      <c r="R664" s="2"/>
      <c r="S664" s="37"/>
    </row>
    <row r="665" spans="3:19" x14ac:dyDescent="0.3">
      <c r="C665" s="18"/>
      <c r="D665" s="2"/>
      <c r="E665" s="37"/>
      <c r="F665" s="17"/>
      <c r="G665" s="2"/>
      <c r="H665" s="2"/>
      <c r="I665" s="2"/>
      <c r="J665" s="17"/>
      <c r="K665" s="37"/>
      <c r="L665" s="2"/>
      <c r="M665" s="37"/>
      <c r="N665" s="2"/>
      <c r="O665" s="37"/>
      <c r="P665" s="2"/>
      <c r="Q665" s="37"/>
      <c r="R665" s="2"/>
      <c r="S665" s="37"/>
    </row>
    <row r="666" spans="3:19" x14ac:dyDescent="0.3">
      <c r="C666" s="18"/>
      <c r="D666" s="2"/>
      <c r="E666" s="37"/>
      <c r="F666" s="17"/>
      <c r="G666" s="2"/>
      <c r="H666" s="2"/>
      <c r="I666" s="2"/>
      <c r="J666" s="17"/>
      <c r="K666" s="37"/>
      <c r="L666" s="2"/>
      <c r="M666" s="37"/>
      <c r="N666" s="2"/>
      <c r="O666" s="37"/>
      <c r="P666" s="2"/>
      <c r="Q666" s="37"/>
      <c r="R666" s="2"/>
      <c r="S666" s="37"/>
    </row>
    <row r="667" spans="3:19" x14ac:dyDescent="0.3">
      <c r="C667" s="18"/>
      <c r="D667" s="2"/>
      <c r="E667" s="37"/>
      <c r="F667" s="17"/>
      <c r="G667" s="2"/>
      <c r="H667" s="2"/>
      <c r="I667" s="2"/>
      <c r="J667" s="17"/>
      <c r="K667" s="37"/>
      <c r="L667" s="2"/>
      <c r="M667" s="37"/>
      <c r="N667" s="2"/>
      <c r="O667" s="37"/>
      <c r="P667" s="2"/>
      <c r="Q667" s="37"/>
      <c r="R667" s="2"/>
      <c r="S667" s="37"/>
    </row>
    <row r="668" spans="3:19" x14ac:dyDescent="0.3">
      <c r="C668" s="18"/>
      <c r="D668" s="2"/>
      <c r="E668" s="37"/>
      <c r="F668" s="17"/>
      <c r="G668" s="2"/>
      <c r="H668" s="2"/>
      <c r="I668" s="2"/>
      <c r="J668" s="17"/>
      <c r="K668" s="37"/>
      <c r="L668" s="2"/>
      <c r="M668" s="37"/>
      <c r="N668" s="2"/>
      <c r="O668" s="37"/>
      <c r="P668" s="2"/>
      <c r="Q668" s="37"/>
      <c r="R668" s="2"/>
      <c r="S668" s="37"/>
    </row>
    <row r="669" spans="3:19" x14ac:dyDescent="0.3">
      <c r="C669" s="18"/>
      <c r="D669" s="2"/>
      <c r="E669" s="37"/>
      <c r="F669" s="17"/>
      <c r="G669" s="2"/>
      <c r="H669" s="2"/>
      <c r="I669" s="2"/>
      <c r="J669" s="17"/>
      <c r="K669" s="37"/>
      <c r="L669" s="2"/>
      <c r="M669" s="37"/>
      <c r="N669" s="2"/>
      <c r="O669" s="37"/>
      <c r="P669" s="2"/>
      <c r="Q669" s="37"/>
      <c r="R669" s="2"/>
      <c r="S669" s="37"/>
    </row>
    <row r="670" spans="3:19" x14ac:dyDescent="0.3">
      <c r="C670" s="18"/>
      <c r="D670" s="2"/>
      <c r="E670" s="37"/>
      <c r="F670" s="17"/>
      <c r="G670" s="2"/>
      <c r="H670" s="2"/>
      <c r="I670" s="2"/>
      <c r="J670" s="17"/>
      <c r="K670" s="37"/>
      <c r="L670" s="2"/>
      <c r="M670" s="37"/>
      <c r="N670" s="2"/>
      <c r="O670" s="37"/>
      <c r="P670" s="2"/>
      <c r="Q670" s="37"/>
      <c r="R670" s="2"/>
      <c r="S670" s="37"/>
    </row>
    <row r="671" spans="3:19" x14ac:dyDescent="0.3">
      <c r="C671" s="18"/>
      <c r="D671" s="2"/>
      <c r="E671" s="37"/>
      <c r="F671" s="17"/>
      <c r="G671" s="2"/>
      <c r="H671" s="2"/>
      <c r="I671" s="2"/>
      <c r="J671" s="17"/>
      <c r="K671" s="37"/>
      <c r="L671" s="2"/>
      <c r="M671" s="37"/>
      <c r="N671" s="2"/>
      <c r="O671" s="37"/>
      <c r="P671" s="2"/>
      <c r="Q671" s="37"/>
      <c r="R671" s="2"/>
      <c r="S671" s="37"/>
    </row>
    <row r="672" spans="3:19" x14ac:dyDescent="0.3">
      <c r="C672" s="18"/>
      <c r="D672" s="2"/>
      <c r="E672" s="37"/>
      <c r="F672" s="17"/>
      <c r="G672" s="2"/>
      <c r="H672" s="2"/>
      <c r="I672" s="2"/>
      <c r="J672" s="17"/>
      <c r="K672" s="37"/>
      <c r="L672" s="2"/>
      <c r="M672" s="37"/>
      <c r="N672" s="2"/>
      <c r="O672" s="37"/>
      <c r="P672" s="2"/>
      <c r="Q672" s="37"/>
      <c r="R672" s="2"/>
      <c r="S672" s="37"/>
    </row>
    <row r="673" spans="3:19" x14ac:dyDescent="0.3">
      <c r="C673" s="18"/>
      <c r="D673" s="2"/>
      <c r="E673" s="37"/>
      <c r="F673" s="17"/>
      <c r="G673" s="2"/>
      <c r="H673" s="2"/>
      <c r="I673" s="2"/>
      <c r="J673" s="17"/>
      <c r="K673" s="37"/>
      <c r="L673" s="2"/>
      <c r="M673" s="37"/>
      <c r="N673" s="2"/>
      <c r="O673" s="37"/>
      <c r="P673" s="2"/>
      <c r="Q673" s="37"/>
      <c r="R673" s="2"/>
      <c r="S673" s="37"/>
    </row>
    <row r="674" spans="3:19" x14ac:dyDescent="0.3">
      <c r="C674" s="18"/>
      <c r="D674" s="2"/>
      <c r="E674" s="37"/>
      <c r="F674" s="17"/>
      <c r="G674" s="2"/>
      <c r="H674" s="2"/>
      <c r="I674" s="2"/>
      <c r="J674" s="17"/>
      <c r="K674" s="37"/>
      <c r="L674" s="2"/>
      <c r="M674" s="37"/>
      <c r="N674" s="2"/>
      <c r="O674" s="37"/>
      <c r="P674" s="2"/>
      <c r="Q674" s="37"/>
      <c r="R674" s="2"/>
      <c r="S674" s="37"/>
    </row>
    <row r="675" spans="3:19" x14ac:dyDescent="0.3">
      <c r="C675" s="18"/>
      <c r="D675" s="2"/>
      <c r="E675" s="37"/>
      <c r="F675" s="17"/>
      <c r="G675" s="2"/>
      <c r="H675" s="2"/>
      <c r="I675" s="2"/>
      <c r="J675" s="17"/>
      <c r="K675" s="37"/>
      <c r="L675" s="2"/>
      <c r="M675" s="37"/>
      <c r="N675" s="2"/>
      <c r="O675" s="37"/>
      <c r="P675" s="2"/>
      <c r="Q675" s="37"/>
      <c r="R675" s="2"/>
      <c r="S675" s="37"/>
    </row>
    <row r="676" spans="3:19" x14ac:dyDescent="0.3">
      <c r="C676" s="18"/>
      <c r="D676" s="2"/>
      <c r="E676" s="37"/>
      <c r="F676" s="17"/>
      <c r="G676" s="2"/>
      <c r="H676" s="2"/>
      <c r="I676" s="2"/>
      <c r="J676" s="17"/>
      <c r="K676" s="37"/>
      <c r="L676" s="2"/>
      <c r="M676" s="37"/>
      <c r="N676" s="2"/>
      <c r="O676" s="37"/>
      <c r="P676" s="2"/>
      <c r="Q676" s="37"/>
      <c r="R676" s="2"/>
      <c r="S676" s="37"/>
    </row>
    <row r="677" spans="3:19" x14ac:dyDescent="0.3">
      <c r="C677" s="18"/>
      <c r="D677" s="2"/>
      <c r="E677" s="37"/>
      <c r="F677" s="17"/>
      <c r="G677" s="2"/>
      <c r="H677" s="2"/>
      <c r="I677" s="2"/>
      <c r="J677" s="17"/>
      <c r="K677" s="37"/>
      <c r="L677" s="2"/>
      <c r="M677" s="37"/>
      <c r="N677" s="2"/>
      <c r="O677" s="37"/>
      <c r="P677" s="2"/>
      <c r="Q677" s="37"/>
      <c r="R677" s="2"/>
      <c r="S677" s="37"/>
    </row>
    <row r="678" spans="3:19" x14ac:dyDescent="0.3">
      <c r="C678" s="18"/>
      <c r="D678" s="2"/>
      <c r="E678" s="37"/>
      <c r="F678" s="17"/>
      <c r="G678" s="2"/>
      <c r="H678" s="2"/>
      <c r="I678" s="2"/>
      <c r="J678" s="17"/>
      <c r="K678" s="37"/>
      <c r="L678" s="2"/>
      <c r="M678" s="37"/>
      <c r="N678" s="2"/>
      <c r="O678" s="37"/>
      <c r="P678" s="2"/>
      <c r="Q678" s="37"/>
      <c r="R678" s="2"/>
      <c r="S678" s="37"/>
    </row>
    <row r="679" spans="3:19" x14ac:dyDescent="0.3">
      <c r="C679" s="18"/>
      <c r="D679" s="2"/>
      <c r="E679" s="37"/>
      <c r="F679" s="17"/>
      <c r="G679" s="2"/>
      <c r="H679" s="2"/>
      <c r="I679" s="2"/>
      <c r="J679" s="17"/>
      <c r="K679" s="37"/>
      <c r="L679" s="2"/>
      <c r="M679" s="37"/>
      <c r="N679" s="2"/>
      <c r="O679" s="37"/>
      <c r="P679" s="2"/>
      <c r="Q679" s="37"/>
      <c r="R679" s="2"/>
      <c r="S679" s="37"/>
    </row>
    <row r="680" spans="3:19" x14ac:dyDescent="0.3">
      <c r="C680" s="18"/>
      <c r="D680" s="2"/>
      <c r="E680" s="37"/>
      <c r="F680" s="17"/>
      <c r="G680" s="2"/>
      <c r="H680" s="2"/>
      <c r="I680" s="2"/>
      <c r="J680" s="17"/>
      <c r="K680" s="37"/>
      <c r="L680" s="2"/>
      <c r="M680" s="37"/>
      <c r="N680" s="2"/>
      <c r="O680" s="37"/>
      <c r="P680" s="2"/>
      <c r="Q680" s="37"/>
      <c r="R680" s="2"/>
      <c r="S680" s="37"/>
    </row>
    <row r="681" spans="3:19" x14ac:dyDescent="0.3">
      <c r="C681" s="18"/>
      <c r="D681" s="2"/>
      <c r="E681" s="37"/>
      <c r="F681" s="17"/>
      <c r="G681" s="2"/>
      <c r="H681" s="2"/>
      <c r="I681" s="2"/>
      <c r="J681" s="17"/>
      <c r="K681" s="37"/>
      <c r="L681" s="2"/>
      <c r="M681" s="37"/>
      <c r="N681" s="2"/>
      <c r="O681" s="37"/>
      <c r="P681" s="2"/>
      <c r="Q681" s="37"/>
      <c r="R681" s="2"/>
      <c r="S681" s="37"/>
    </row>
    <row r="682" spans="3:19" x14ac:dyDescent="0.3">
      <c r="C682" s="18"/>
      <c r="D682" s="2"/>
      <c r="E682" s="37"/>
      <c r="F682" s="17"/>
      <c r="G682" s="2"/>
      <c r="H682" s="2"/>
      <c r="I682" s="2"/>
      <c r="J682" s="17"/>
      <c r="K682" s="37"/>
      <c r="L682" s="2"/>
      <c r="M682" s="37"/>
      <c r="N682" s="2"/>
      <c r="O682" s="37"/>
      <c r="P682" s="2"/>
      <c r="Q682" s="37"/>
      <c r="R682" s="2"/>
      <c r="S682" s="37"/>
    </row>
    <row r="683" spans="3:19" x14ac:dyDescent="0.3">
      <c r="C683" s="18"/>
      <c r="D683" s="2"/>
      <c r="E683" s="37"/>
      <c r="F683" s="17"/>
      <c r="G683" s="2"/>
      <c r="H683" s="2"/>
      <c r="I683" s="2"/>
      <c r="J683" s="17"/>
      <c r="K683" s="37"/>
      <c r="L683" s="2"/>
      <c r="M683" s="37"/>
      <c r="N683" s="2"/>
      <c r="O683" s="37"/>
      <c r="P683" s="2"/>
      <c r="Q683" s="37"/>
      <c r="R683" s="2"/>
      <c r="S683" s="37"/>
    </row>
    <row r="684" spans="3:19" x14ac:dyDescent="0.3">
      <c r="C684" s="18"/>
      <c r="D684" s="2"/>
      <c r="E684" s="37"/>
      <c r="F684" s="17"/>
      <c r="G684" s="2"/>
      <c r="H684" s="2"/>
      <c r="I684" s="2"/>
      <c r="J684" s="17"/>
      <c r="K684" s="37"/>
      <c r="L684" s="2"/>
      <c r="M684" s="37"/>
      <c r="N684" s="2"/>
      <c r="O684" s="37"/>
      <c r="P684" s="2"/>
      <c r="Q684" s="37"/>
      <c r="R684" s="2"/>
      <c r="S684" s="37"/>
    </row>
    <row r="685" spans="3:19" x14ac:dyDescent="0.3">
      <c r="C685" s="18"/>
      <c r="D685" s="2"/>
      <c r="E685" s="37"/>
      <c r="F685" s="17"/>
      <c r="G685" s="2"/>
      <c r="H685" s="2"/>
      <c r="I685" s="2"/>
      <c r="J685" s="17"/>
      <c r="K685" s="37"/>
      <c r="L685" s="2"/>
      <c r="M685" s="37"/>
      <c r="N685" s="2"/>
      <c r="O685" s="37"/>
      <c r="P685" s="2"/>
      <c r="Q685" s="37"/>
      <c r="R685" s="2"/>
      <c r="S685" s="37"/>
    </row>
    <row r="686" spans="3:19" x14ac:dyDescent="0.3">
      <c r="C686" s="18"/>
      <c r="D686" s="2"/>
      <c r="E686" s="37"/>
      <c r="F686" s="17"/>
      <c r="G686" s="2"/>
      <c r="H686" s="2"/>
      <c r="I686" s="2"/>
      <c r="J686" s="17"/>
      <c r="K686" s="37"/>
      <c r="L686" s="2"/>
      <c r="M686" s="37"/>
      <c r="N686" s="2"/>
      <c r="O686" s="37"/>
      <c r="P686" s="2"/>
      <c r="Q686" s="37"/>
      <c r="R686" s="2"/>
      <c r="S686" s="37"/>
    </row>
    <row r="687" spans="3:19" x14ac:dyDescent="0.3">
      <c r="C687" s="18"/>
      <c r="D687" s="2"/>
      <c r="E687" s="37"/>
      <c r="F687" s="17"/>
      <c r="G687" s="2"/>
      <c r="H687" s="2"/>
      <c r="I687" s="2"/>
      <c r="J687" s="17"/>
      <c r="K687" s="37"/>
      <c r="L687" s="2"/>
      <c r="M687" s="37"/>
      <c r="N687" s="2"/>
      <c r="O687" s="37"/>
      <c r="P687" s="2"/>
      <c r="Q687" s="37"/>
      <c r="R687" s="2"/>
      <c r="S687" s="37"/>
    </row>
    <row r="688" spans="3:19" x14ac:dyDescent="0.3">
      <c r="C688" s="18"/>
      <c r="D688" s="2"/>
      <c r="E688" s="37"/>
      <c r="F688" s="17"/>
      <c r="G688" s="2"/>
      <c r="H688" s="2"/>
      <c r="I688" s="2"/>
      <c r="J688" s="17"/>
      <c r="K688" s="37"/>
      <c r="L688" s="2"/>
      <c r="M688" s="37"/>
      <c r="N688" s="2"/>
      <c r="O688" s="37"/>
      <c r="P688" s="2"/>
      <c r="Q688" s="37"/>
      <c r="R688" s="2"/>
      <c r="S688" s="37"/>
    </row>
    <row r="689" spans="3:19" x14ac:dyDescent="0.3">
      <c r="C689" s="18"/>
      <c r="D689" s="2"/>
      <c r="E689" s="37"/>
      <c r="F689" s="17"/>
      <c r="G689" s="2"/>
      <c r="H689" s="2"/>
      <c r="I689" s="2"/>
      <c r="J689" s="17"/>
      <c r="K689" s="37"/>
      <c r="L689" s="2"/>
      <c r="M689" s="37"/>
      <c r="N689" s="2"/>
      <c r="O689" s="37"/>
      <c r="P689" s="2"/>
      <c r="Q689" s="37"/>
      <c r="R689" s="2"/>
      <c r="S689" s="37"/>
    </row>
    <row r="690" spans="3:19" x14ac:dyDescent="0.3">
      <c r="C690" s="18"/>
      <c r="D690" s="2"/>
      <c r="E690" s="37"/>
      <c r="F690" s="17"/>
      <c r="G690" s="2"/>
      <c r="H690" s="2"/>
      <c r="I690" s="2"/>
      <c r="J690" s="17"/>
      <c r="K690" s="37"/>
      <c r="L690" s="2"/>
      <c r="M690" s="37"/>
      <c r="N690" s="2"/>
      <c r="O690" s="37"/>
      <c r="P690" s="2"/>
      <c r="Q690" s="37"/>
      <c r="R690" s="2"/>
      <c r="S690" s="37"/>
    </row>
    <row r="691" spans="3:19" x14ac:dyDescent="0.3">
      <c r="C691" s="18"/>
      <c r="D691" s="2"/>
      <c r="E691" s="37"/>
      <c r="F691" s="17"/>
      <c r="G691" s="2"/>
      <c r="H691" s="2"/>
      <c r="I691" s="2"/>
      <c r="J691" s="17"/>
      <c r="K691" s="37"/>
      <c r="L691" s="2"/>
      <c r="M691" s="37"/>
      <c r="N691" s="2"/>
      <c r="O691" s="37"/>
      <c r="P691" s="2"/>
      <c r="Q691" s="37"/>
      <c r="R691" s="2"/>
      <c r="S691" s="37"/>
    </row>
    <row r="692" spans="3:19" x14ac:dyDescent="0.3">
      <c r="C692" s="18"/>
      <c r="D692" s="2"/>
      <c r="E692" s="37"/>
      <c r="F692" s="17"/>
      <c r="G692" s="2"/>
      <c r="H692" s="2"/>
      <c r="I692" s="2"/>
      <c r="J692" s="17"/>
      <c r="K692" s="37"/>
      <c r="L692" s="2"/>
      <c r="M692" s="37"/>
      <c r="N692" s="2"/>
      <c r="O692" s="37"/>
      <c r="P692" s="2"/>
      <c r="Q692" s="37"/>
      <c r="R692" s="2"/>
      <c r="S692" s="37"/>
    </row>
    <row r="693" spans="3:19" x14ac:dyDescent="0.3">
      <c r="C693" s="18"/>
      <c r="D693" s="2"/>
      <c r="E693" s="37"/>
      <c r="F693" s="17"/>
      <c r="G693" s="2"/>
      <c r="H693" s="2"/>
      <c r="I693" s="2"/>
      <c r="J693" s="17"/>
      <c r="K693" s="37"/>
      <c r="L693" s="2"/>
      <c r="M693" s="37"/>
      <c r="N693" s="2"/>
      <c r="O693" s="37"/>
      <c r="P693" s="2"/>
      <c r="Q693" s="37"/>
      <c r="R693" s="2"/>
      <c r="S693" s="37"/>
    </row>
    <row r="694" spans="3:19" x14ac:dyDescent="0.3">
      <c r="C694" s="18"/>
      <c r="D694" s="2"/>
      <c r="E694" s="37"/>
      <c r="F694" s="17"/>
      <c r="G694" s="2"/>
      <c r="H694" s="2"/>
      <c r="I694" s="2"/>
      <c r="J694" s="17"/>
      <c r="K694" s="37"/>
      <c r="L694" s="2"/>
      <c r="M694" s="37"/>
      <c r="N694" s="2"/>
      <c r="O694" s="37"/>
      <c r="P694" s="2"/>
      <c r="Q694" s="37"/>
      <c r="R694" s="2"/>
      <c r="S694" s="37"/>
    </row>
    <row r="695" spans="3:19" x14ac:dyDescent="0.3">
      <c r="C695" s="18"/>
      <c r="D695" s="2"/>
      <c r="E695" s="37"/>
      <c r="F695" s="17"/>
      <c r="G695" s="2"/>
      <c r="H695" s="2"/>
      <c r="I695" s="2"/>
      <c r="J695" s="17"/>
      <c r="K695" s="37"/>
      <c r="L695" s="2"/>
      <c r="M695" s="37"/>
      <c r="N695" s="2"/>
      <c r="O695" s="37"/>
      <c r="P695" s="2"/>
      <c r="Q695" s="37"/>
      <c r="R695" s="2"/>
      <c r="S695" s="37"/>
    </row>
    <row r="696" spans="3:19" x14ac:dyDescent="0.3">
      <c r="C696" s="18"/>
      <c r="D696" s="2"/>
      <c r="E696" s="37"/>
      <c r="F696" s="17"/>
      <c r="G696" s="2"/>
      <c r="H696" s="2"/>
      <c r="I696" s="2"/>
      <c r="J696" s="17"/>
      <c r="K696" s="37"/>
      <c r="L696" s="2"/>
      <c r="M696" s="37"/>
      <c r="N696" s="2"/>
      <c r="O696" s="37"/>
      <c r="P696" s="2"/>
      <c r="Q696" s="37"/>
      <c r="R696" s="2"/>
      <c r="S696" s="37"/>
    </row>
    <row r="697" spans="3:19" x14ac:dyDescent="0.3">
      <c r="C697" s="18"/>
      <c r="D697" s="2"/>
      <c r="E697" s="37"/>
      <c r="F697" s="17"/>
      <c r="G697" s="2"/>
      <c r="H697" s="2"/>
      <c r="I697" s="2"/>
      <c r="J697" s="17"/>
      <c r="K697" s="37"/>
      <c r="L697" s="2"/>
      <c r="M697" s="37"/>
      <c r="N697" s="2"/>
      <c r="O697" s="37"/>
      <c r="P697" s="2"/>
      <c r="Q697" s="37"/>
      <c r="R697" s="2"/>
      <c r="S697" s="37"/>
    </row>
    <row r="698" spans="3:19" x14ac:dyDescent="0.3">
      <c r="C698" s="18"/>
      <c r="D698" s="2"/>
      <c r="E698" s="37"/>
      <c r="F698" s="17"/>
      <c r="G698" s="2"/>
      <c r="H698" s="2"/>
      <c r="I698" s="2"/>
      <c r="J698" s="17"/>
      <c r="K698" s="37"/>
      <c r="L698" s="2"/>
      <c r="M698" s="37"/>
      <c r="N698" s="2"/>
      <c r="O698" s="37"/>
      <c r="P698" s="2"/>
      <c r="Q698" s="37"/>
      <c r="R698" s="2"/>
      <c r="S698" s="37"/>
    </row>
    <row r="699" spans="3:19" x14ac:dyDescent="0.3">
      <c r="C699" s="18"/>
      <c r="D699" s="2"/>
      <c r="E699" s="37"/>
      <c r="F699" s="17"/>
      <c r="G699" s="2"/>
      <c r="H699" s="2"/>
      <c r="I699" s="2"/>
      <c r="J699" s="17"/>
      <c r="K699" s="37"/>
      <c r="L699" s="2"/>
      <c r="M699" s="37"/>
      <c r="N699" s="2"/>
      <c r="O699" s="37"/>
      <c r="P699" s="2"/>
      <c r="Q699" s="37"/>
      <c r="R699" s="2"/>
      <c r="S699" s="37"/>
    </row>
    <row r="700" spans="3:19" x14ac:dyDescent="0.3">
      <c r="C700" s="18"/>
      <c r="D700" s="2"/>
      <c r="E700" s="37"/>
      <c r="F700" s="17"/>
      <c r="G700" s="2"/>
      <c r="H700" s="2"/>
      <c r="I700" s="2"/>
      <c r="J700" s="17"/>
      <c r="K700" s="37"/>
      <c r="L700" s="2"/>
      <c r="M700" s="37"/>
      <c r="N700" s="2"/>
      <c r="O700" s="37"/>
      <c r="P700" s="2"/>
      <c r="Q700" s="37"/>
      <c r="R700" s="2"/>
      <c r="S700" s="37"/>
    </row>
    <row r="701" spans="3:19" x14ac:dyDescent="0.3">
      <c r="C701" s="18"/>
      <c r="D701" s="2"/>
      <c r="E701" s="37"/>
      <c r="F701" s="17"/>
      <c r="G701" s="2"/>
      <c r="H701" s="2"/>
      <c r="I701" s="2"/>
      <c r="J701" s="17"/>
      <c r="K701" s="37"/>
      <c r="L701" s="2"/>
      <c r="M701" s="37"/>
      <c r="N701" s="2"/>
      <c r="O701" s="37"/>
      <c r="P701" s="2"/>
      <c r="Q701" s="37"/>
      <c r="R701" s="2"/>
      <c r="S701" s="37"/>
    </row>
    <row r="702" spans="3:19" x14ac:dyDescent="0.3">
      <c r="C702" s="18"/>
      <c r="D702" s="2"/>
      <c r="E702" s="37"/>
      <c r="F702" s="17"/>
      <c r="G702" s="2"/>
      <c r="H702" s="2"/>
      <c r="I702" s="2"/>
      <c r="J702" s="17"/>
      <c r="K702" s="37"/>
      <c r="L702" s="2"/>
      <c r="M702" s="37"/>
      <c r="N702" s="2"/>
      <c r="O702" s="37"/>
      <c r="P702" s="2"/>
      <c r="Q702" s="37"/>
      <c r="R702" s="2"/>
      <c r="S702" s="37"/>
    </row>
    <row r="703" spans="3:19" x14ac:dyDescent="0.3">
      <c r="C703" s="18"/>
      <c r="D703" s="2"/>
      <c r="E703" s="37"/>
      <c r="F703" s="17"/>
      <c r="G703" s="2"/>
      <c r="H703" s="2"/>
      <c r="I703" s="2"/>
      <c r="J703" s="17"/>
      <c r="K703" s="37"/>
      <c r="L703" s="2"/>
      <c r="M703" s="37"/>
      <c r="N703" s="2"/>
      <c r="O703" s="37"/>
      <c r="P703" s="2"/>
      <c r="Q703" s="37"/>
      <c r="R703" s="2"/>
      <c r="S703" s="37"/>
    </row>
    <row r="704" spans="3:19" x14ac:dyDescent="0.3">
      <c r="C704" s="18"/>
      <c r="D704" s="2"/>
      <c r="E704" s="37"/>
      <c r="F704" s="17"/>
      <c r="G704" s="2"/>
      <c r="H704" s="2"/>
      <c r="I704" s="2"/>
      <c r="J704" s="17"/>
      <c r="K704" s="37"/>
      <c r="L704" s="2"/>
      <c r="M704" s="37"/>
      <c r="N704" s="2"/>
      <c r="O704" s="37"/>
      <c r="P704" s="2"/>
      <c r="Q704" s="37"/>
      <c r="R704" s="2"/>
      <c r="S704" s="37"/>
    </row>
    <row r="705" spans="3:19" x14ac:dyDescent="0.3">
      <c r="C705" s="18"/>
      <c r="D705" s="2"/>
      <c r="E705" s="37"/>
      <c r="F705" s="17"/>
      <c r="G705" s="2"/>
      <c r="H705" s="2"/>
      <c r="I705" s="2"/>
      <c r="J705" s="17"/>
      <c r="K705" s="37"/>
      <c r="L705" s="2"/>
      <c r="M705" s="37"/>
      <c r="N705" s="2"/>
      <c r="O705" s="37"/>
      <c r="P705" s="2"/>
      <c r="Q705" s="37"/>
      <c r="R705" s="2"/>
      <c r="S705" s="37"/>
    </row>
    <row r="706" spans="3:19" x14ac:dyDescent="0.3">
      <c r="C706" s="18"/>
      <c r="D706" s="2"/>
      <c r="E706" s="37"/>
      <c r="F706" s="17"/>
      <c r="G706" s="2"/>
      <c r="H706" s="2"/>
      <c r="I706" s="2"/>
      <c r="J706" s="17"/>
      <c r="K706" s="37"/>
      <c r="L706" s="2"/>
      <c r="M706" s="37"/>
      <c r="N706" s="2"/>
      <c r="O706" s="37"/>
      <c r="P706" s="2"/>
      <c r="Q706" s="37"/>
      <c r="R706" s="2"/>
      <c r="S706" s="37"/>
    </row>
    <row r="707" spans="3:19" x14ac:dyDescent="0.3">
      <c r="C707" s="18"/>
      <c r="D707" s="2"/>
      <c r="E707" s="37"/>
      <c r="F707" s="17"/>
      <c r="G707" s="2"/>
      <c r="H707" s="2"/>
      <c r="I707" s="2"/>
      <c r="J707" s="17"/>
      <c r="K707" s="37"/>
      <c r="L707" s="2"/>
      <c r="M707" s="37"/>
      <c r="N707" s="2"/>
      <c r="O707" s="37"/>
      <c r="P707" s="2"/>
      <c r="Q707" s="37"/>
      <c r="R707" s="2"/>
      <c r="S707" s="37"/>
    </row>
    <row r="708" spans="3:19" x14ac:dyDescent="0.3">
      <c r="C708" s="18"/>
      <c r="D708" s="2"/>
      <c r="E708" s="37"/>
      <c r="F708" s="17"/>
      <c r="G708" s="2"/>
      <c r="H708" s="2"/>
      <c r="I708" s="2"/>
      <c r="J708" s="17"/>
      <c r="K708" s="37"/>
      <c r="L708" s="2"/>
      <c r="M708" s="37"/>
      <c r="N708" s="2"/>
      <c r="O708" s="37"/>
      <c r="P708" s="2"/>
      <c r="Q708" s="37"/>
      <c r="R708" s="2"/>
      <c r="S708" s="37"/>
    </row>
    <row r="709" spans="3:19" x14ac:dyDescent="0.3">
      <c r="C709" s="18"/>
      <c r="D709" s="2"/>
      <c r="E709" s="37"/>
      <c r="F709" s="17"/>
      <c r="G709" s="2"/>
      <c r="H709" s="2"/>
      <c r="I709" s="2"/>
      <c r="J709" s="17"/>
      <c r="K709" s="37"/>
      <c r="L709" s="2"/>
      <c r="M709" s="37"/>
      <c r="N709" s="2"/>
      <c r="O709" s="37"/>
      <c r="P709" s="2"/>
      <c r="Q709" s="37"/>
      <c r="R709" s="2"/>
      <c r="S709" s="37"/>
    </row>
    <row r="710" spans="3:19" x14ac:dyDescent="0.3">
      <c r="C710" s="18"/>
      <c r="D710" s="2"/>
      <c r="E710" s="37"/>
      <c r="F710" s="17"/>
      <c r="G710" s="2"/>
      <c r="H710" s="2"/>
      <c r="I710" s="2"/>
      <c r="J710" s="17"/>
      <c r="K710" s="37"/>
      <c r="L710" s="2"/>
      <c r="M710" s="37"/>
      <c r="N710" s="2"/>
      <c r="O710" s="37"/>
      <c r="P710" s="2"/>
      <c r="Q710" s="37"/>
      <c r="R710" s="2"/>
      <c r="S710" s="37"/>
    </row>
    <row r="711" spans="3:19" x14ac:dyDescent="0.3">
      <c r="C711" s="18"/>
      <c r="D711" s="2"/>
      <c r="E711" s="37"/>
      <c r="F711" s="17"/>
      <c r="G711" s="2"/>
      <c r="H711" s="2"/>
      <c r="I711" s="2"/>
      <c r="J711" s="17"/>
      <c r="K711" s="37"/>
      <c r="L711" s="2"/>
      <c r="M711" s="37"/>
      <c r="N711" s="2"/>
      <c r="O711" s="37"/>
      <c r="P711" s="2"/>
      <c r="Q711" s="37"/>
      <c r="R711" s="2"/>
      <c r="S711" s="37"/>
    </row>
    <row r="712" spans="3:19" x14ac:dyDescent="0.3">
      <c r="C712" s="18"/>
      <c r="D712" s="2"/>
      <c r="E712" s="37"/>
      <c r="F712" s="17"/>
      <c r="G712" s="2"/>
      <c r="H712" s="2"/>
      <c r="I712" s="2"/>
      <c r="J712" s="17"/>
      <c r="K712" s="37"/>
      <c r="L712" s="2"/>
      <c r="M712" s="37"/>
      <c r="N712" s="2"/>
      <c r="O712" s="37"/>
      <c r="P712" s="2"/>
      <c r="Q712" s="37"/>
      <c r="R712" s="2"/>
      <c r="S712" s="37"/>
    </row>
    <row r="713" spans="3:19" x14ac:dyDescent="0.3">
      <c r="C713" s="18"/>
      <c r="D713" s="2"/>
      <c r="E713" s="37"/>
      <c r="F713" s="17"/>
      <c r="G713" s="2"/>
      <c r="H713" s="2"/>
      <c r="I713" s="2"/>
      <c r="J713" s="17"/>
      <c r="K713" s="37"/>
      <c r="L713" s="2"/>
      <c r="M713" s="37"/>
      <c r="N713" s="2"/>
      <c r="O713" s="37"/>
      <c r="P713" s="2"/>
      <c r="Q713" s="37"/>
      <c r="R713" s="2"/>
      <c r="S713" s="37"/>
    </row>
    <row r="714" spans="3:19" x14ac:dyDescent="0.3">
      <c r="C714" s="18"/>
      <c r="D714" s="2"/>
      <c r="E714" s="37"/>
      <c r="F714" s="17"/>
      <c r="G714" s="2"/>
      <c r="H714" s="2"/>
      <c r="I714" s="2"/>
      <c r="J714" s="17"/>
      <c r="K714" s="37"/>
      <c r="L714" s="2"/>
      <c r="M714" s="37"/>
      <c r="N714" s="2"/>
      <c r="O714" s="37"/>
      <c r="P714" s="2"/>
      <c r="Q714" s="37"/>
      <c r="R714" s="2"/>
      <c r="S714" s="37"/>
    </row>
    <row r="715" spans="3:19" x14ac:dyDescent="0.3">
      <c r="C715" s="18"/>
      <c r="D715" s="2"/>
      <c r="E715" s="37"/>
      <c r="F715" s="17"/>
      <c r="G715" s="2"/>
      <c r="H715" s="2"/>
      <c r="I715" s="2"/>
      <c r="J715" s="17"/>
      <c r="K715" s="37"/>
      <c r="L715" s="2"/>
      <c r="M715" s="37"/>
      <c r="N715" s="2"/>
      <c r="O715" s="37"/>
      <c r="P715" s="2"/>
      <c r="Q715" s="37"/>
      <c r="R715" s="2"/>
      <c r="S715" s="37"/>
    </row>
    <row r="716" spans="3:19" x14ac:dyDescent="0.3">
      <c r="C716" s="18"/>
      <c r="D716" s="2"/>
      <c r="E716" s="37"/>
      <c r="F716" s="17"/>
      <c r="G716" s="2"/>
      <c r="H716" s="2"/>
      <c r="I716" s="2"/>
      <c r="J716" s="17"/>
      <c r="K716" s="37"/>
      <c r="L716" s="2"/>
      <c r="M716" s="37"/>
      <c r="N716" s="2"/>
      <c r="O716" s="37"/>
      <c r="P716" s="2"/>
      <c r="Q716" s="37"/>
      <c r="R716" s="2"/>
      <c r="S716" s="37"/>
    </row>
    <row r="717" spans="3:19" x14ac:dyDescent="0.3">
      <c r="C717" s="18"/>
      <c r="D717" s="2"/>
      <c r="E717" s="37"/>
      <c r="F717" s="17"/>
      <c r="G717" s="2"/>
      <c r="H717" s="2"/>
      <c r="I717" s="2"/>
      <c r="J717" s="17"/>
      <c r="K717" s="37"/>
      <c r="L717" s="2"/>
      <c r="M717" s="37"/>
      <c r="N717" s="2"/>
      <c r="O717" s="37"/>
      <c r="P717" s="2"/>
      <c r="Q717" s="37"/>
      <c r="R717" s="2"/>
      <c r="S717" s="37"/>
    </row>
    <row r="718" spans="3:19" x14ac:dyDescent="0.3">
      <c r="C718" s="18"/>
      <c r="D718" s="2"/>
      <c r="E718" s="37"/>
      <c r="F718" s="17"/>
      <c r="G718" s="2"/>
      <c r="H718" s="2"/>
      <c r="I718" s="2"/>
      <c r="J718" s="17"/>
      <c r="K718" s="37"/>
      <c r="L718" s="2"/>
      <c r="M718" s="37"/>
      <c r="N718" s="2"/>
      <c r="O718" s="37"/>
      <c r="P718" s="2"/>
      <c r="Q718" s="37"/>
      <c r="R718" s="2"/>
      <c r="S718" s="37"/>
    </row>
    <row r="719" spans="3:19" x14ac:dyDescent="0.3">
      <c r="C719" s="18"/>
      <c r="D719" s="2"/>
      <c r="E719" s="37"/>
      <c r="F719" s="17"/>
      <c r="G719" s="2"/>
      <c r="H719" s="2"/>
      <c r="I719" s="2"/>
      <c r="J719" s="17"/>
      <c r="K719" s="37"/>
      <c r="L719" s="2"/>
      <c r="M719" s="37"/>
      <c r="N719" s="2"/>
      <c r="O719" s="37"/>
      <c r="P719" s="2"/>
      <c r="Q719" s="37"/>
      <c r="R719" s="2"/>
      <c r="S719" s="37"/>
    </row>
    <row r="720" spans="3:19" x14ac:dyDescent="0.3">
      <c r="C720" s="18"/>
      <c r="D720" s="2"/>
      <c r="E720" s="37"/>
      <c r="F720" s="17"/>
      <c r="G720" s="2"/>
      <c r="H720" s="2"/>
      <c r="I720" s="2"/>
      <c r="J720" s="17"/>
      <c r="K720" s="37"/>
      <c r="L720" s="2"/>
      <c r="M720" s="37"/>
      <c r="N720" s="2"/>
      <c r="O720" s="37"/>
      <c r="P720" s="2"/>
      <c r="Q720" s="37"/>
      <c r="R720" s="2"/>
      <c r="S720" s="37"/>
    </row>
    <row r="721" spans="3:19" x14ac:dyDescent="0.3">
      <c r="C721" s="18"/>
      <c r="D721" s="2"/>
      <c r="E721" s="37"/>
      <c r="F721" s="17"/>
      <c r="G721" s="2"/>
      <c r="H721" s="2"/>
      <c r="I721" s="2"/>
      <c r="J721" s="17"/>
      <c r="K721" s="37"/>
      <c r="L721" s="2"/>
      <c r="M721" s="37"/>
      <c r="N721" s="2"/>
      <c r="O721" s="37"/>
      <c r="P721" s="2"/>
      <c r="Q721" s="37"/>
      <c r="R721" s="2"/>
      <c r="S721" s="37"/>
    </row>
    <row r="722" spans="3:19" x14ac:dyDescent="0.3">
      <c r="C722" s="18"/>
      <c r="D722" s="2"/>
      <c r="E722" s="37"/>
      <c r="F722" s="17"/>
      <c r="G722" s="2"/>
      <c r="H722" s="2"/>
      <c r="I722" s="2"/>
      <c r="J722" s="17"/>
      <c r="K722" s="37"/>
      <c r="L722" s="2"/>
      <c r="M722" s="37"/>
      <c r="N722" s="2"/>
      <c r="O722" s="37"/>
      <c r="P722" s="2"/>
      <c r="Q722" s="37"/>
      <c r="R722" s="2"/>
      <c r="S722" s="37"/>
    </row>
    <row r="723" spans="3:19" x14ac:dyDescent="0.3">
      <c r="C723" s="18"/>
      <c r="D723" s="2"/>
      <c r="E723" s="37"/>
      <c r="F723" s="17"/>
      <c r="G723" s="2"/>
      <c r="H723" s="2"/>
      <c r="I723" s="2"/>
      <c r="J723" s="17"/>
      <c r="K723" s="37"/>
      <c r="L723" s="2"/>
      <c r="M723" s="37"/>
      <c r="N723" s="2"/>
      <c r="O723" s="37"/>
      <c r="P723" s="2"/>
      <c r="Q723" s="37"/>
      <c r="R723" s="2"/>
      <c r="S723" s="37"/>
    </row>
    <row r="724" spans="3:19" x14ac:dyDescent="0.3">
      <c r="C724" s="18"/>
      <c r="D724" s="2"/>
      <c r="E724" s="37"/>
      <c r="F724" s="17"/>
      <c r="G724" s="2"/>
      <c r="H724" s="2"/>
      <c r="I724" s="2"/>
      <c r="J724" s="17"/>
      <c r="K724" s="37"/>
      <c r="L724" s="2"/>
      <c r="M724" s="37"/>
      <c r="N724" s="2"/>
      <c r="O724" s="37"/>
      <c r="P724" s="2"/>
      <c r="Q724" s="37"/>
      <c r="R724" s="2"/>
      <c r="S724" s="37"/>
    </row>
    <row r="725" spans="3:19" x14ac:dyDescent="0.3">
      <c r="C725" s="18"/>
      <c r="D725" s="2"/>
      <c r="E725" s="37"/>
      <c r="F725" s="17"/>
      <c r="G725" s="2"/>
      <c r="H725" s="2"/>
      <c r="I725" s="2"/>
      <c r="J725" s="17"/>
      <c r="K725" s="37"/>
      <c r="L725" s="2"/>
      <c r="M725" s="37"/>
      <c r="N725" s="2"/>
      <c r="O725" s="37"/>
      <c r="P725" s="2"/>
      <c r="Q725" s="37"/>
      <c r="R725" s="2"/>
      <c r="S725" s="37"/>
    </row>
    <row r="726" spans="3:19" x14ac:dyDescent="0.3">
      <c r="C726" s="18"/>
      <c r="D726" s="2"/>
      <c r="E726" s="37"/>
      <c r="F726" s="17"/>
      <c r="G726" s="2"/>
      <c r="H726" s="2"/>
      <c r="I726" s="2"/>
      <c r="J726" s="17"/>
      <c r="K726" s="37"/>
      <c r="L726" s="2"/>
      <c r="M726" s="37"/>
      <c r="N726" s="2"/>
      <c r="O726" s="37"/>
      <c r="P726" s="2"/>
      <c r="Q726" s="37"/>
      <c r="R726" s="2"/>
      <c r="S726" s="37"/>
    </row>
    <row r="727" spans="3:19" x14ac:dyDescent="0.3">
      <c r="C727" s="18"/>
      <c r="D727" s="2"/>
      <c r="E727" s="37"/>
      <c r="F727" s="17"/>
      <c r="G727" s="2"/>
      <c r="H727" s="2"/>
      <c r="I727" s="2"/>
      <c r="J727" s="17"/>
      <c r="K727" s="37"/>
      <c r="L727" s="2"/>
      <c r="M727" s="37"/>
      <c r="N727" s="2"/>
      <c r="O727" s="37"/>
      <c r="P727" s="2"/>
      <c r="Q727" s="37"/>
      <c r="R727" s="2"/>
      <c r="S727" s="37"/>
    </row>
    <row r="728" spans="3:19" x14ac:dyDescent="0.3">
      <c r="C728" s="18"/>
      <c r="D728" s="2"/>
      <c r="E728" s="37"/>
      <c r="F728" s="17"/>
      <c r="G728" s="2"/>
      <c r="H728" s="2"/>
      <c r="I728" s="2"/>
      <c r="J728" s="17"/>
      <c r="K728" s="37"/>
      <c r="L728" s="2"/>
      <c r="M728" s="37"/>
      <c r="N728" s="2"/>
      <c r="O728" s="37"/>
      <c r="P728" s="2"/>
      <c r="Q728" s="37"/>
      <c r="R728" s="2"/>
      <c r="S728" s="37"/>
    </row>
    <row r="729" spans="3:19" x14ac:dyDescent="0.3">
      <c r="C729" s="18"/>
      <c r="D729" s="2"/>
      <c r="E729" s="37"/>
      <c r="F729" s="17"/>
      <c r="G729" s="2"/>
      <c r="H729" s="2"/>
      <c r="I729" s="2"/>
      <c r="J729" s="17"/>
      <c r="K729" s="37"/>
      <c r="L729" s="2"/>
      <c r="M729" s="37"/>
      <c r="N729" s="2"/>
      <c r="O729" s="37"/>
      <c r="P729" s="2"/>
      <c r="Q729" s="37"/>
      <c r="R729" s="2"/>
      <c r="S729" s="37"/>
    </row>
    <row r="730" spans="3:19" x14ac:dyDescent="0.3">
      <c r="C730" s="18"/>
      <c r="D730" s="2"/>
      <c r="E730" s="37"/>
      <c r="F730" s="17"/>
      <c r="G730" s="2"/>
      <c r="H730" s="2"/>
      <c r="I730" s="2"/>
      <c r="J730" s="17"/>
      <c r="K730" s="37"/>
      <c r="L730" s="2"/>
      <c r="M730" s="37"/>
      <c r="N730" s="2"/>
      <c r="O730" s="37"/>
      <c r="P730" s="2"/>
      <c r="Q730" s="37"/>
      <c r="R730" s="2"/>
      <c r="S730" s="37"/>
    </row>
    <row r="731" spans="3:19" x14ac:dyDescent="0.3">
      <c r="C731" s="18"/>
      <c r="D731" s="2"/>
      <c r="E731" s="37"/>
      <c r="F731" s="17"/>
      <c r="G731" s="2"/>
      <c r="H731" s="2"/>
      <c r="I731" s="2"/>
      <c r="J731" s="17"/>
      <c r="K731" s="37"/>
      <c r="L731" s="2"/>
      <c r="M731" s="37"/>
      <c r="N731" s="2"/>
      <c r="O731" s="37"/>
      <c r="P731" s="2"/>
      <c r="Q731" s="37"/>
      <c r="R731" s="2"/>
      <c r="S731" s="37"/>
    </row>
    <row r="732" spans="3:19" x14ac:dyDescent="0.3">
      <c r="C732" s="18"/>
      <c r="D732" s="2"/>
      <c r="E732" s="37"/>
      <c r="F732" s="17"/>
      <c r="G732" s="2"/>
      <c r="H732" s="2"/>
      <c r="I732" s="2"/>
      <c r="J732" s="17"/>
      <c r="K732" s="37"/>
      <c r="L732" s="2"/>
      <c r="M732" s="37"/>
      <c r="N732" s="2"/>
      <c r="O732" s="37"/>
      <c r="P732" s="2"/>
      <c r="Q732" s="37"/>
      <c r="R732" s="2"/>
      <c r="S732" s="37"/>
    </row>
    <row r="733" spans="3:19" x14ac:dyDescent="0.3">
      <c r="C733" s="18"/>
      <c r="D733" s="2"/>
      <c r="E733" s="37"/>
      <c r="F733" s="17"/>
      <c r="G733" s="2"/>
      <c r="H733" s="2"/>
      <c r="I733" s="2"/>
      <c r="J733" s="17"/>
      <c r="K733" s="37"/>
      <c r="L733" s="2"/>
      <c r="M733" s="37"/>
      <c r="N733" s="2"/>
      <c r="O733" s="37"/>
      <c r="P733" s="2"/>
      <c r="Q733" s="37"/>
      <c r="R733" s="2"/>
      <c r="S733" s="37"/>
    </row>
    <row r="734" spans="3:19" x14ac:dyDescent="0.3">
      <c r="C734" s="18"/>
      <c r="D734" s="2"/>
      <c r="E734" s="37"/>
      <c r="F734" s="17"/>
      <c r="G734" s="2"/>
      <c r="H734" s="2"/>
      <c r="I734" s="2"/>
      <c r="J734" s="17"/>
      <c r="K734" s="37"/>
      <c r="L734" s="2"/>
      <c r="M734" s="37"/>
      <c r="N734" s="2"/>
      <c r="O734" s="37"/>
      <c r="P734" s="2"/>
      <c r="Q734" s="37"/>
      <c r="R734" s="2"/>
      <c r="S734" s="37"/>
    </row>
    <row r="735" spans="3:19" x14ac:dyDescent="0.3">
      <c r="C735" s="18"/>
      <c r="D735" s="2"/>
      <c r="E735" s="37"/>
      <c r="F735" s="17"/>
      <c r="G735" s="2"/>
      <c r="H735" s="2"/>
      <c r="I735" s="2"/>
      <c r="J735" s="17"/>
      <c r="K735" s="37"/>
      <c r="L735" s="2"/>
      <c r="M735" s="37"/>
      <c r="N735" s="2"/>
      <c r="O735" s="37"/>
      <c r="P735" s="2"/>
      <c r="Q735" s="37"/>
      <c r="R735" s="2"/>
      <c r="S735" s="37"/>
    </row>
    <row r="736" spans="3:19" x14ac:dyDescent="0.3">
      <c r="C736" s="18"/>
      <c r="D736" s="2"/>
      <c r="E736" s="37"/>
      <c r="F736" s="17"/>
      <c r="G736" s="2"/>
      <c r="H736" s="2"/>
      <c r="I736" s="2"/>
      <c r="J736" s="17"/>
      <c r="K736" s="37"/>
      <c r="L736" s="2"/>
      <c r="M736" s="37"/>
      <c r="N736" s="2"/>
      <c r="O736" s="37"/>
      <c r="P736" s="2"/>
      <c r="Q736" s="37"/>
      <c r="R736" s="2"/>
      <c r="S736" s="37"/>
    </row>
    <row r="737" spans="3:19" x14ac:dyDescent="0.3">
      <c r="C737" s="18"/>
      <c r="D737" s="2"/>
      <c r="E737" s="37"/>
      <c r="F737" s="17"/>
      <c r="G737" s="2"/>
      <c r="H737" s="2"/>
      <c r="I737" s="2"/>
      <c r="J737" s="17"/>
      <c r="K737" s="37"/>
      <c r="L737" s="2"/>
      <c r="M737" s="37"/>
      <c r="N737" s="2"/>
      <c r="O737" s="37"/>
      <c r="P737" s="2"/>
      <c r="Q737" s="37"/>
      <c r="R737" s="2"/>
      <c r="S737" s="37"/>
    </row>
    <row r="738" spans="3:19" x14ac:dyDescent="0.3">
      <c r="C738" s="18"/>
      <c r="D738" s="2"/>
      <c r="E738" s="37"/>
      <c r="F738" s="17"/>
      <c r="G738" s="2"/>
      <c r="H738" s="2"/>
      <c r="I738" s="2"/>
      <c r="J738" s="17"/>
      <c r="K738" s="37"/>
      <c r="L738" s="2"/>
      <c r="M738" s="37"/>
      <c r="N738" s="2"/>
      <c r="O738" s="37"/>
      <c r="P738" s="2"/>
      <c r="Q738" s="37"/>
      <c r="R738" s="2"/>
      <c r="S738" s="37"/>
    </row>
    <row r="739" spans="3:19" x14ac:dyDescent="0.3">
      <c r="C739" s="18"/>
      <c r="D739" s="2"/>
      <c r="E739" s="37"/>
      <c r="F739" s="17"/>
      <c r="G739" s="2"/>
      <c r="H739" s="2"/>
      <c r="I739" s="2"/>
      <c r="J739" s="17"/>
      <c r="K739" s="37"/>
      <c r="L739" s="2"/>
      <c r="M739" s="37"/>
      <c r="N739" s="2"/>
      <c r="O739" s="37"/>
      <c r="P739" s="2"/>
      <c r="Q739" s="37"/>
      <c r="R739" s="2"/>
      <c r="S739" s="37"/>
    </row>
    <row r="740" spans="3:19" x14ac:dyDescent="0.3">
      <c r="C740" s="18"/>
      <c r="D740" s="2"/>
      <c r="E740" s="37"/>
      <c r="F740" s="17"/>
      <c r="G740" s="2"/>
      <c r="H740" s="2"/>
      <c r="I740" s="2"/>
      <c r="J740" s="17"/>
      <c r="K740" s="37"/>
      <c r="L740" s="2"/>
      <c r="M740" s="37"/>
      <c r="N740" s="2"/>
      <c r="O740" s="37"/>
      <c r="P740" s="2"/>
      <c r="Q740" s="37"/>
      <c r="R740" s="2"/>
      <c r="S740" s="37"/>
    </row>
    <row r="741" spans="3:19" x14ac:dyDescent="0.3">
      <c r="C741" s="18"/>
      <c r="D741" s="2"/>
      <c r="E741" s="37"/>
      <c r="F741" s="17"/>
      <c r="G741" s="2"/>
      <c r="H741" s="2"/>
      <c r="I741" s="2"/>
      <c r="J741" s="17"/>
      <c r="K741" s="37"/>
      <c r="L741" s="2"/>
      <c r="M741" s="37"/>
      <c r="N741" s="2"/>
      <c r="O741" s="37"/>
      <c r="P741" s="2"/>
      <c r="Q741" s="37"/>
      <c r="R741" s="2"/>
      <c r="S741" s="37"/>
    </row>
    <row r="742" spans="3:19" x14ac:dyDescent="0.3">
      <c r="C742" s="18"/>
      <c r="D742" s="2"/>
      <c r="E742" s="37"/>
      <c r="F742" s="17"/>
      <c r="G742" s="2"/>
      <c r="H742" s="2"/>
      <c r="I742" s="2"/>
      <c r="J742" s="17"/>
      <c r="K742" s="37"/>
      <c r="L742" s="2"/>
      <c r="M742" s="37"/>
      <c r="N742" s="2"/>
      <c r="O742" s="37"/>
      <c r="P742" s="2"/>
      <c r="Q742" s="37"/>
      <c r="R742" s="2"/>
      <c r="S742" s="37"/>
    </row>
    <row r="743" spans="3:19" x14ac:dyDescent="0.3">
      <c r="C743" s="18"/>
      <c r="D743" s="2"/>
      <c r="E743" s="37"/>
      <c r="F743" s="17"/>
      <c r="G743" s="2"/>
      <c r="H743" s="2"/>
      <c r="I743" s="2"/>
      <c r="J743" s="17"/>
      <c r="K743" s="37"/>
      <c r="L743" s="2"/>
      <c r="M743" s="37"/>
      <c r="N743" s="2"/>
      <c r="O743" s="37"/>
      <c r="P743" s="2"/>
      <c r="Q743" s="37"/>
      <c r="R743" s="2"/>
      <c r="S743" s="37"/>
    </row>
    <row r="744" spans="3:19" x14ac:dyDescent="0.3">
      <c r="C744" s="18"/>
      <c r="D744" s="2"/>
      <c r="E744" s="37"/>
      <c r="F744" s="17"/>
      <c r="G744" s="2"/>
      <c r="H744" s="2"/>
      <c r="I744" s="2"/>
      <c r="J744" s="17"/>
      <c r="K744" s="37"/>
      <c r="L744" s="2"/>
      <c r="M744" s="37"/>
      <c r="N744" s="2"/>
      <c r="O744" s="37"/>
      <c r="P744" s="2"/>
      <c r="Q744" s="37"/>
      <c r="R744" s="2"/>
      <c r="S744" s="37"/>
    </row>
    <row r="745" spans="3:19" x14ac:dyDescent="0.3">
      <c r="C745" s="18"/>
      <c r="D745" s="2"/>
      <c r="E745" s="37"/>
      <c r="F745" s="17"/>
      <c r="G745" s="2"/>
      <c r="H745" s="2"/>
      <c r="I745" s="2"/>
      <c r="J745" s="17"/>
      <c r="K745" s="37"/>
      <c r="L745" s="2"/>
      <c r="M745" s="37"/>
      <c r="N745" s="2"/>
      <c r="O745" s="37"/>
      <c r="P745" s="2"/>
      <c r="Q745" s="37"/>
      <c r="R745" s="2"/>
      <c r="S745" s="37"/>
    </row>
    <row r="746" spans="3:19" x14ac:dyDescent="0.3">
      <c r="C746" s="18"/>
      <c r="D746" s="2"/>
      <c r="E746" s="37"/>
      <c r="F746" s="17"/>
      <c r="G746" s="2"/>
      <c r="H746" s="2"/>
      <c r="I746" s="2"/>
      <c r="J746" s="17"/>
      <c r="K746" s="37"/>
      <c r="L746" s="2"/>
      <c r="M746" s="37"/>
      <c r="N746" s="2"/>
      <c r="O746" s="37"/>
      <c r="P746" s="2"/>
      <c r="Q746" s="37"/>
      <c r="R746" s="2"/>
      <c r="S746" s="37"/>
    </row>
    <row r="747" spans="3:19" x14ac:dyDescent="0.3">
      <c r="C747" s="18"/>
      <c r="D747" s="2"/>
      <c r="E747" s="37"/>
      <c r="F747" s="17"/>
      <c r="G747" s="2"/>
      <c r="H747" s="2"/>
      <c r="I747" s="2"/>
      <c r="J747" s="17"/>
      <c r="K747" s="37"/>
      <c r="L747" s="2"/>
      <c r="M747" s="37"/>
      <c r="N747" s="2"/>
      <c r="O747" s="37"/>
      <c r="P747" s="2"/>
      <c r="Q747" s="37"/>
      <c r="R747" s="2"/>
      <c r="S747" s="37"/>
    </row>
    <row r="748" spans="3:19" x14ac:dyDescent="0.3">
      <c r="C748" s="18"/>
      <c r="D748" s="2"/>
      <c r="E748" s="37"/>
      <c r="F748" s="17"/>
      <c r="G748" s="2"/>
      <c r="H748" s="2"/>
      <c r="I748" s="2"/>
      <c r="J748" s="17"/>
      <c r="K748" s="37"/>
      <c r="L748" s="2"/>
      <c r="M748" s="37"/>
      <c r="N748" s="2"/>
      <c r="O748" s="37"/>
      <c r="P748" s="2"/>
      <c r="Q748" s="37"/>
      <c r="R748" s="2"/>
      <c r="S748" s="37"/>
    </row>
    <row r="749" spans="3:19" x14ac:dyDescent="0.3">
      <c r="C749" s="18"/>
      <c r="D749" s="2"/>
      <c r="E749" s="37"/>
      <c r="F749" s="17"/>
      <c r="G749" s="2"/>
      <c r="H749" s="2"/>
      <c r="I749" s="2"/>
      <c r="J749" s="17"/>
      <c r="K749" s="37"/>
      <c r="L749" s="2"/>
      <c r="M749" s="37"/>
      <c r="N749" s="2"/>
      <c r="O749" s="37"/>
      <c r="P749" s="2"/>
      <c r="Q749" s="37"/>
      <c r="R749" s="2"/>
      <c r="S749" s="37"/>
    </row>
    <row r="750" spans="3:19" x14ac:dyDescent="0.3">
      <c r="C750" s="18"/>
      <c r="D750" s="2"/>
      <c r="E750" s="37"/>
      <c r="F750" s="17"/>
      <c r="G750" s="2"/>
      <c r="H750" s="2"/>
      <c r="I750" s="2"/>
      <c r="J750" s="17"/>
      <c r="K750" s="37"/>
      <c r="L750" s="2"/>
      <c r="M750" s="37"/>
      <c r="N750" s="2"/>
      <c r="O750" s="37"/>
      <c r="P750" s="2"/>
      <c r="Q750" s="37"/>
      <c r="R750" s="2"/>
      <c r="S750" s="37"/>
    </row>
    <row r="751" spans="3:19" x14ac:dyDescent="0.3">
      <c r="C751" s="18"/>
      <c r="D751" s="2"/>
      <c r="E751" s="37"/>
      <c r="F751" s="17"/>
      <c r="G751" s="2"/>
      <c r="H751" s="2"/>
      <c r="I751" s="2"/>
      <c r="J751" s="17"/>
      <c r="K751" s="37"/>
      <c r="L751" s="2"/>
      <c r="M751" s="37"/>
      <c r="N751" s="2"/>
      <c r="O751" s="37"/>
      <c r="P751" s="2"/>
      <c r="Q751" s="37"/>
      <c r="R751" s="2"/>
      <c r="S751" s="37"/>
    </row>
    <row r="752" spans="3:19" x14ac:dyDescent="0.3">
      <c r="C752" s="18"/>
      <c r="D752" s="2"/>
      <c r="E752" s="37"/>
      <c r="F752" s="17"/>
      <c r="G752" s="2"/>
      <c r="H752" s="2"/>
      <c r="I752" s="2"/>
      <c r="J752" s="17"/>
      <c r="K752" s="37"/>
      <c r="L752" s="2"/>
      <c r="M752" s="37"/>
      <c r="N752" s="2"/>
      <c r="O752" s="37"/>
      <c r="P752" s="2"/>
      <c r="Q752" s="37"/>
      <c r="R752" s="2"/>
      <c r="S752" s="37"/>
    </row>
    <row r="753" spans="3:19" x14ac:dyDescent="0.3">
      <c r="C753" s="18"/>
      <c r="D753" s="2"/>
      <c r="E753" s="37"/>
      <c r="F753" s="17"/>
      <c r="G753" s="2"/>
      <c r="H753" s="2"/>
      <c r="I753" s="2"/>
      <c r="J753" s="17"/>
      <c r="K753" s="37"/>
      <c r="L753" s="2"/>
      <c r="M753" s="37"/>
      <c r="N753" s="2"/>
      <c r="O753" s="37"/>
      <c r="P753" s="2"/>
      <c r="Q753" s="37"/>
      <c r="R753" s="2"/>
      <c r="S753" s="37"/>
    </row>
    <row r="754" spans="3:19" x14ac:dyDescent="0.3">
      <c r="C754" s="18"/>
      <c r="D754" s="2"/>
      <c r="E754" s="37"/>
      <c r="F754" s="17"/>
      <c r="G754" s="2"/>
      <c r="H754" s="2"/>
      <c r="I754" s="2"/>
      <c r="J754" s="17"/>
      <c r="K754" s="37"/>
      <c r="L754" s="2"/>
      <c r="M754" s="37"/>
      <c r="N754" s="2"/>
      <c r="O754" s="37"/>
      <c r="P754" s="2"/>
      <c r="Q754" s="37"/>
      <c r="R754" s="2"/>
      <c r="S754" s="37"/>
    </row>
    <row r="755" spans="3:19" x14ac:dyDescent="0.3">
      <c r="C755" s="18"/>
      <c r="D755" s="2"/>
      <c r="E755" s="37"/>
      <c r="F755" s="17"/>
      <c r="G755" s="2"/>
      <c r="H755" s="2"/>
      <c r="I755" s="2"/>
      <c r="J755" s="17"/>
      <c r="K755" s="37"/>
      <c r="L755" s="2"/>
      <c r="M755" s="37"/>
      <c r="N755" s="2"/>
      <c r="O755" s="37"/>
      <c r="P755" s="2"/>
      <c r="Q755" s="37"/>
      <c r="R755" s="2"/>
      <c r="S755" s="37"/>
    </row>
    <row r="756" spans="3:19" x14ac:dyDescent="0.3">
      <c r="C756" s="18"/>
      <c r="D756" s="2"/>
      <c r="E756" s="37"/>
      <c r="F756" s="17"/>
      <c r="G756" s="2"/>
      <c r="H756" s="2"/>
      <c r="I756" s="2"/>
      <c r="J756" s="17"/>
      <c r="K756" s="37"/>
      <c r="L756" s="2"/>
      <c r="M756" s="37"/>
      <c r="N756" s="2"/>
      <c r="O756" s="37"/>
      <c r="P756" s="2"/>
      <c r="Q756" s="37"/>
      <c r="R756" s="2"/>
      <c r="S756" s="37"/>
    </row>
    <row r="757" spans="3:19" x14ac:dyDescent="0.3">
      <c r="C757" s="18"/>
      <c r="D757" s="2"/>
      <c r="E757" s="37"/>
      <c r="F757" s="17"/>
      <c r="G757" s="2"/>
      <c r="H757" s="2"/>
      <c r="I757" s="2"/>
      <c r="J757" s="17"/>
      <c r="K757" s="37"/>
      <c r="L757" s="2"/>
      <c r="M757" s="37"/>
      <c r="N757" s="2"/>
      <c r="O757" s="37"/>
      <c r="P757" s="2"/>
      <c r="Q757" s="37"/>
      <c r="R757" s="2"/>
      <c r="S757" s="37"/>
    </row>
    <row r="758" spans="3:19" x14ac:dyDescent="0.3">
      <c r="C758" s="18"/>
      <c r="D758" s="2"/>
      <c r="E758" s="37"/>
      <c r="F758" s="17"/>
      <c r="G758" s="2"/>
      <c r="H758" s="2"/>
      <c r="I758" s="2"/>
      <c r="J758" s="17"/>
      <c r="K758" s="37"/>
      <c r="L758" s="2"/>
      <c r="M758" s="37"/>
      <c r="N758" s="2"/>
      <c r="O758" s="37"/>
      <c r="P758" s="2"/>
      <c r="Q758" s="37"/>
      <c r="R758" s="2"/>
      <c r="S758" s="37"/>
    </row>
    <row r="759" spans="3:19" x14ac:dyDescent="0.3">
      <c r="C759" s="18"/>
      <c r="D759" s="2"/>
      <c r="E759" s="37"/>
      <c r="F759" s="17"/>
      <c r="G759" s="2"/>
      <c r="H759" s="2"/>
      <c r="I759" s="2"/>
      <c r="J759" s="17"/>
      <c r="K759" s="37"/>
      <c r="L759" s="2"/>
      <c r="M759" s="37"/>
      <c r="N759" s="2"/>
      <c r="O759" s="37"/>
      <c r="P759" s="2"/>
      <c r="Q759" s="37"/>
      <c r="R759" s="2"/>
      <c r="S759" s="37"/>
    </row>
    <row r="760" spans="3:19" x14ac:dyDescent="0.3">
      <c r="C760" s="18"/>
      <c r="D760" s="2"/>
      <c r="E760" s="37"/>
      <c r="F760" s="17"/>
      <c r="G760" s="2"/>
      <c r="H760" s="2"/>
      <c r="I760" s="2"/>
      <c r="J760" s="17"/>
      <c r="K760" s="37"/>
      <c r="L760" s="2"/>
      <c r="M760" s="37"/>
      <c r="N760" s="2"/>
      <c r="O760" s="37"/>
      <c r="P760" s="2"/>
      <c r="Q760" s="37"/>
      <c r="R760" s="2"/>
      <c r="S760" s="37"/>
    </row>
    <row r="761" spans="3:19" x14ac:dyDescent="0.3">
      <c r="C761" s="18"/>
      <c r="D761" s="2"/>
      <c r="E761" s="37"/>
      <c r="F761" s="17"/>
      <c r="G761" s="2"/>
      <c r="H761" s="2"/>
      <c r="I761" s="2"/>
      <c r="J761" s="17"/>
      <c r="K761" s="37"/>
      <c r="L761" s="2"/>
      <c r="M761" s="37"/>
      <c r="N761" s="2"/>
      <c r="O761" s="37"/>
      <c r="P761" s="2"/>
      <c r="Q761" s="37"/>
      <c r="R761" s="2"/>
      <c r="S761" s="37"/>
    </row>
    <row r="762" spans="3:19" x14ac:dyDescent="0.3">
      <c r="C762" s="18"/>
      <c r="D762" s="2"/>
      <c r="E762" s="37"/>
      <c r="F762" s="17"/>
      <c r="G762" s="2"/>
      <c r="H762" s="2"/>
      <c r="I762" s="2"/>
      <c r="J762" s="17"/>
      <c r="K762" s="37"/>
      <c r="L762" s="2"/>
      <c r="M762" s="37"/>
      <c r="N762" s="2"/>
      <c r="O762" s="37"/>
      <c r="P762" s="2"/>
      <c r="Q762" s="37"/>
      <c r="R762" s="2"/>
      <c r="S762" s="37"/>
    </row>
    <row r="763" spans="3:19" x14ac:dyDescent="0.3">
      <c r="C763" s="18"/>
      <c r="D763" s="2"/>
      <c r="E763" s="37"/>
      <c r="F763" s="17"/>
      <c r="G763" s="2"/>
      <c r="H763" s="2"/>
      <c r="I763" s="2"/>
      <c r="J763" s="17"/>
      <c r="K763" s="37"/>
      <c r="L763" s="2"/>
      <c r="M763" s="37"/>
      <c r="N763" s="2"/>
      <c r="O763" s="37"/>
      <c r="P763" s="2"/>
      <c r="Q763" s="37"/>
      <c r="R763" s="2"/>
      <c r="S763" s="37"/>
    </row>
    <row r="764" spans="3:19" x14ac:dyDescent="0.3">
      <c r="C764" s="18"/>
      <c r="D764" s="2"/>
      <c r="E764" s="37"/>
      <c r="F764" s="17"/>
      <c r="G764" s="2"/>
      <c r="H764" s="2"/>
      <c r="I764" s="2"/>
      <c r="J764" s="17"/>
      <c r="K764" s="37"/>
      <c r="L764" s="2"/>
      <c r="M764" s="37"/>
      <c r="N764" s="2"/>
      <c r="O764" s="37"/>
      <c r="P764" s="2"/>
      <c r="Q764" s="37"/>
      <c r="R764" s="2"/>
      <c r="S764" s="37"/>
    </row>
    <row r="765" spans="3:19" x14ac:dyDescent="0.3">
      <c r="C765" s="18"/>
      <c r="D765" s="2"/>
      <c r="E765" s="37"/>
      <c r="F765" s="17"/>
      <c r="G765" s="2"/>
      <c r="H765" s="2"/>
      <c r="I765" s="2"/>
      <c r="J765" s="17"/>
      <c r="K765" s="37"/>
      <c r="L765" s="2"/>
      <c r="M765" s="37"/>
      <c r="N765" s="2"/>
      <c r="O765" s="37"/>
      <c r="P765" s="2"/>
      <c r="Q765" s="37"/>
      <c r="R765" s="2"/>
      <c r="S765" s="37"/>
    </row>
    <row r="766" spans="3:19" x14ac:dyDescent="0.3">
      <c r="C766" s="18"/>
      <c r="D766" s="2"/>
      <c r="E766" s="37"/>
      <c r="F766" s="17"/>
      <c r="G766" s="2"/>
      <c r="H766" s="2"/>
      <c r="I766" s="2"/>
      <c r="J766" s="17"/>
      <c r="K766" s="37"/>
      <c r="L766" s="2"/>
      <c r="M766" s="37"/>
      <c r="N766" s="2"/>
      <c r="O766" s="37"/>
      <c r="P766" s="2"/>
      <c r="Q766" s="37"/>
      <c r="R766" s="2"/>
      <c r="S766" s="37"/>
    </row>
    <row r="767" spans="3:19" x14ac:dyDescent="0.3">
      <c r="C767" s="18"/>
      <c r="D767" s="2"/>
      <c r="E767" s="37"/>
      <c r="F767" s="17"/>
      <c r="G767" s="2"/>
      <c r="H767" s="2"/>
      <c r="I767" s="2"/>
      <c r="J767" s="17"/>
      <c r="K767" s="37"/>
      <c r="L767" s="2"/>
      <c r="M767" s="37"/>
      <c r="N767" s="2"/>
      <c r="O767" s="37"/>
      <c r="P767" s="2"/>
      <c r="Q767" s="37"/>
      <c r="R767" s="2"/>
      <c r="S767" s="37"/>
    </row>
    <row r="768" spans="3:19" x14ac:dyDescent="0.3">
      <c r="C768" s="18"/>
      <c r="D768" s="2"/>
      <c r="E768" s="37"/>
      <c r="F768" s="17"/>
      <c r="G768" s="2"/>
      <c r="H768" s="2"/>
      <c r="I768" s="2"/>
      <c r="J768" s="17"/>
      <c r="K768" s="37"/>
      <c r="L768" s="2"/>
      <c r="M768" s="37"/>
      <c r="N768" s="2"/>
      <c r="O768" s="37"/>
      <c r="P768" s="2"/>
      <c r="Q768" s="37"/>
      <c r="R768" s="2"/>
      <c r="S768" s="37"/>
    </row>
    <row r="769" spans="3:19" x14ac:dyDescent="0.3">
      <c r="C769" s="18"/>
      <c r="D769" s="2"/>
      <c r="E769" s="37"/>
      <c r="F769" s="17"/>
      <c r="G769" s="2"/>
      <c r="H769" s="2"/>
      <c r="I769" s="2"/>
      <c r="J769" s="17"/>
      <c r="K769" s="37"/>
      <c r="L769" s="2"/>
      <c r="M769" s="37"/>
      <c r="N769" s="2"/>
      <c r="O769" s="37"/>
      <c r="P769" s="2"/>
      <c r="Q769" s="37"/>
      <c r="R769" s="2"/>
      <c r="S769" s="37"/>
    </row>
    <row r="770" spans="3:19" x14ac:dyDescent="0.3">
      <c r="C770" s="18"/>
      <c r="D770" s="2"/>
      <c r="E770" s="37"/>
      <c r="F770" s="17"/>
      <c r="G770" s="2"/>
      <c r="H770" s="2"/>
      <c r="I770" s="2"/>
      <c r="J770" s="17"/>
      <c r="K770" s="37"/>
      <c r="L770" s="2"/>
      <c r="M770" s="37"/>
      <c r="N770" s="2"/>
      <c r="O770" s="37"/>
      <c r="P770" s="2"/>
      <c r="Q770" s="37"/>
      <c r="R770" s="2"/>
      <c r="S770" s="37"/>
    </row>
    <row r="771" spans="3:19" x14ac:dyDescent="0.3">
      <c r="C771" s="18"/>
      <c r="D771" s="2"/>
      <c r="E771" s="37"/>
      <c r="F771" s="17"/>
      <c r="G771" s="2"/>
      <c r="H771" s="2"/>
      <c r="I771" s="2"/>
      <c r="J771" s="17"/>
      <c r="K771" s="37"/>
      <c r="L771" s="2"/>
      <c r="M771" s="37"/>
      <c r="N771" s="2"/>
      <c r="O771" s="37"/>
      <c r="P771" s="2"/>
      <c r="Q771" s="37"/>
      <c r="R771" s="2"/>
      <c r="S771" s="37"/>
    </row>
    <row r="772" spans="3:19" x14ac:dyDescent="0.3">
      <c r="C772" s="18"/>
      <c r="D772" s="2"/>
      <c r="E772" s="37"/>
      <c r="F772" s="17"/>
      <c r="G772" s="2"/>
      <c r="H772" s="2"/>
      <c r="I772" s="2"/>
      <c r="J772" s="17"/>
      <c r="K772" s="37"/>
      <c r="L772" s="2"/>
      <c r="M772" s="37"/>
      <c r="N772" s="2"/>
      <c r="O772" s="37"/>
      <c r="P772" s="2"/>
      <c r="Q772" s="37"/>
      <c r="R772" s="2"/>
      <c r="S772" s="37"/>
    </row>
    <row r="773" spans="3:19" x14ac:dyDescent="0.3">
      <c r="C773" s="18"/>
      <c r="D773" s="2"/>
      <c r="E773" s="37"/>
      <c r="F773" s="17"/>
      <c r="G773" s="2"/>
      <c r="H773" s="2"/>
      <c r="I773" s="2"/>
      <c r="J773" s="17"/>
      <c r="K773" s="37"/>
      <c r="L773" s="2"/>
      <c r="M773" s="37"/>
      <c r="N773" s="2"/>
      <c r="O773" s="37"/>
      <c r="P773" s="2"/>
      <c r="Q773" s="37"/>
      <c r="R773" s="2"/>
      <c r="S773" s="37"/>
    </row>
    <row r="774" spans="3:19" x14ac:dyDescent="0.3">
      <c r="C774" s="18"/>
      <c r="D774" s="2"/>
      <c r="E774" s="37"/>
      <c r="F774" s="17"/>
      <c r="G774" s="2"/>
      <c r="H774" s="2"/>
      <c r="I774" s="2"/>
      <c r="J774" s="17"/>
      <c r="K774" s="37"/>
      <c r="L774" s="2"/>
      <c r="M774" s="37"/>
      <c r="N774" s="2"/>
      <c r="O774" s="37"/>
      <c r="P774" s="2"/>
      <c r="Q774" s="37"/>
      <c r="R774" s="2"/>
      <c r="S774" s="37"/>
    </row>
    <row r="775" spans="3:19" x14ac:dyDescent="0.3">
      <c r="C775" s="18"/>
      <c r="D775" s="2"/>
      <c r="E775" s="37"/>
      <c r="F775" s="17"/>
      <c r="G775" s="2"/>
      <c r="H775" s="2"/>
      <c r="I775" s="2"/>
      <c r="J775" s="17"/>
      <c r="K775" s="37"/>
      <c r="L775" s="2"/>
      <c r="M775" s="37"/>
      <c r="N775" s="2"/>
      <c r="O775" s="37"/>
      <c r="P775" s="2"/>
      <c r="Q775" s="37"/>
      <c r="R775" s="2"/>
      <c r="S775" s="37"/>
    </row>
    <row r="776" spans="3:19" x14ac:dyDescent="0.3">
      <c r="C776" s="18"/>
      <c r="D776" s="2"/>
      <c r="E776" s="37"/>
      <c r="F776" s="17"/>
      <c r="G776" s="2"/>
      <c r="H776" s="2"/>
      <c r="I776" s="2"/>
      <c r="J776" s="17"/>
      <c r="K776" s="37"/>
      <c r="L776" s="2"/>
      <c r="M776" s="37"/>
      <c r="N776" s="2"/>
      <c r="O776" s="37"/>
      <c r="P776" s="2"/>
      <c r="Q776" s="37"/>
      <c r="R776" s="2"/>
      <c r="S776" s="37"/>
    </row>
    <row r="777" spans="3:19" x14ac:dyDescent="0.3">
      <c r="C777" s="18"/>
      <c r="D777" s="2"/>
      <c r="E777" s="37"/>
      <c r="F777" s="17"/>
      <c r="G777" s="2"/>
      <c r="H777" s="2"/>
      <c r="I777" s="2"/>
      <c r="J777" s="17"/>
      <c r="K777" s="37"/>
      <c r="L777" s="2"/>
      <c r="M777" s="37"/>
      <c r="N777" s="2"/>
      <c r="O777" s="37"/>
      <c r="P777" s="2"/>
      <c r="Q777" s="37"/>
      <c r="R777" s="2"/>
      <c r="S777" s="37"/>
    </row>
    <row r="778" spans="3:19" x14ac:dyDescent="0.3">
      <c r="C778" s="18"/>
      <c r="D778" s="2"/>
      <c r="E778" s="37"/>
      <c r="F778" s="17"/>
      <c r="G778" s="2"/>
      <c r="H778" s="2"/>
      <c r="I778" s="2"/>
      <c r="J778" s="17"/>
      <c r="K778" s="37"/>
      <c r="L778" s="2"/>
      <c r="M778" s="37"/>
      <c r="N778" s="2"/>
      <c r="O778" s="37"/>
      <c r="P778" s="2"/>
      <c r="Q778" s="37"/>
      <c r="R778" s="2"/>
      <c r="S778" s="37"/>
    </row>
    <row r="779" spans="3:19" x14ac:dyDescent="0.3">
      <c r="C779" s="18"/>
      <c r="D779" s="2"/>
      <c r="E779" s="37"/>
      <c r="F779" s="17"/>
      <c r="G779" s="2"/>
      <c r="H779" s="2"/>
      <c r="I779" s="2"/>
      <c r="J779" s="17"/>
      <c r="K779" s="37"/>
      <c r="L779" s="2"/>
      <c r="M779" s="37"/>
      <c r="N779" s="2"/>
      <c r="O779" s="37"/>
      <c r="P779" s="2"/>
      <c r="Q779" s="37"/>
      <c r="R779" s="2"/>
      <c r="S779" s="37"/>
    </row>
    <row r="780" spans="3:19" x14ac:dyDescent="0.3">
      <c r="C780" s="18"/>
      <c r="D780" s="2"/>
      <c r="E780" s="37"/>
      <c r="F780" s="17"/>
      <c r="G780" s="2"/>
      <c r="H780" s="2"/>
      <c r="I780" s="2"/>
      <c r="J780" s="17"/>
      <c r="K780" s="37"/>
      <c r="L780" s="2"/>
      <c r="M780" s="37"/>
      <c r="N780" s="2"/>
      <c r="O780" s="37"/>
      <c r="P780" s="2"/>
      <c r="Q780" s="37"/>
      <c r="R780" s="2"/>
      <c r="S780" s="37"/>
    </row>
    <row r="781" spans="3:19" x14ac:dyDescent="0.3">
      <c r="C781" s="18"/>
      <c r="D781" s="2"/>
      <c r="E781" s="37"/>
      <c r="F781" s="17"/>
      <c r="G781" s="2"/>
      <c r="H781" s="2"/>
      <c r="I781" s="2"/>
      <c r="J781" s="17"/>
      <c r="K781" s="37"/>
      <c r="L781" s="2"/>
      <c r="M781" s="37"/>
      <c r="N781" s="2"/>
      <c r="O781" s="37"/>
      <c r="P781" s="2"/>
      <c r="Q781" s="37"/>
      <c r="R781" s="2"/>
      <c r="S781" s="37"/>
    </row>
    <row r="782" spans="3:19" x14ac:dyDescent="0.3">
      <c r="C782" s="18"/>
      <c r="D782" s="2"/>
      <c r="E782" s="37"/>
      <c r="F782" s="17"/>
      <c r="G782" s="2"/>
      <c r="H782" s="2"/>
      <c r="I782" s="2"/>
      <c r="J782" s="17"/>
      <c r="K782" s="37"/>
      <c r="L782" s="2"/>
      <c r="M782" s="37"/>
      <c r="N782" s="2"/>
      <c r="O782" s="37"/>
      <c r="P782" s="2"/>
      <c r="Q782" s="37"/>
      <c r="R782" s="2"/>
      <c r="S782" s="37"/>
    </row>
    <row r="783" spans="3:19" x14ac:dyDescent="0.3">
      <c r="C783" s="18"/>
      <c r="D783" s="2"/>
      <c r="E783" s="37"/>
      <c r="F783" s="17"/>
      <c r="G783" s="2"/>
      <c r="H783" s="2"/>
      <c r="I783" s="2"/>
      <c r="J783" s="17"/>
      <c r="K783" s="37"/>
      <c r="L783" s="2"/>
      <c r="M783" s="37"/>
      <c r="N783" s="2"/>
      <c r="O783" s="37"/>
      <c r="P783" s="2"/>
      <c r="Q783" s="37"/>
      <c r="R783" s="2"/>
      <c r="S783" s="37"/>
    </row>
    <row r="784" spans="3:19" x14ac:dyDescent="0.3">
      <c r="C784" s="18"/>
      <c r="D784" s="2"/>
      <c r="E784" s="37"/>
      <c r="F784" s="17"/>
      <c r="G784" s="2"/>
      <c r="H784" s="2"/>
      <c r="I784" s="2"/>
      <c r="J784" s="17"/>
      <c r="K784" s="37"/>
      <c r="L784" s="2"/>
      <c r="M784" s="37"/>
      <c r="N784" s="2"/>
      <c r="O784" s="37"/>
      <c r="P784" s="2"/>
      <c r="Q784" s="37"/>
      <c r="R784" s="2"/>
      <c r="S784" s="37"/>
    </row>
    <row r="785" spans="3:19" x14ac:dyDescent="0.3">
      <c r="C785" s="18"/>
      <c r="D785" s="2"/>
      <c r="E785" s="37"/>
      <c r="F785" s="17"/>
      <c r="G785" s="2"/>
      <c r="H785" s="2"/>
      <c r="I785" s="2"/>
      <c r="J785" s="17"/>
      <c r="K785" s="37"/>
      <c r="L785" s="2"/>
      <c r="M785" s="37"/>
      <c r="N785" s="2"/>
      <c r="O785" s="37"/>
      <c r="P785" s="2"/>
      <c r="Q785" s="37"/>
      <c r="R785" s="2"/>
      <c r="S785" s="37"/>
    </row>
    <row r="786" spans="3:19" x14ac:dyDescent="0.3">
      <c r="C786" s="18"/>
      <c r="D786" s="2"/>
      <c r="E786" s="37"/>
      <c r="F786" s="17"/>
      <c r="G786" s="2"/>
      <c r="H786" s="2"/>
      <c r="I786" s="2"/>
      <c r="J786" s="17"/>
      <c r="K786" s="37"/>
      <c r="L786" s="2"/>
      <c r="M786" s="37"/>
      <c r="N786" s="2"/>
      <c r="O786" s="37"/>
      <c r="P786" s="2"/>
      <c r="Q786" s="37"/>
      <c r="R786" s="2"/>
      <c r="S786" s="37"/>
    </row>
    <row r="787" spans="3:19" x14ac:dyDescent="0.3">
      <c r="C787" s="18"/>
      <c r="D787" s="2"/>
      <c r="E787" s="37"/>
      <c r="F787" s="17"/>
      <c r="G787" s="2"/>
      <c r="H787" s="2"/>
      <c r="I787" s="2"/>
      <c r="J787" s="17"/>
      <c r="K787" s="37"/>
      <c r="L787" s="2"/>
      <c r="M787" s="37"/>
      <c r="N787" s="2"/>
      <c r="O787" s="37"/>
      <c r="P787" s="2"/>
      <c r="Q787" s="37"/>
      <c r="R787" s="2"/>
      <c r="S787" s="37"/>
    </row>
    <row r="788" spans="3:19" x14ac:dyDescent="0.3">
      <c r="C788" s="18"/>
      <c r="D788" s="2"/>
      <c r="E788" s="37"/>
      <c r="F788" s="17"/>
      <c r="G788" s="2"/>
      <c r="H788" s="2"/>
      <c r="I788" s="2"/>
      <c r="J788" s="17"/>
      <c r="K788" s="37"/>
      <c r="L788" s="2"/>
      <c r="M788" s="37"/>
      <c r="N788" s="2"/>
      <c r="O788" s="37"/>
      <c r="P788" s="2"/>
      <c r="Q788" s="37"/>
      <c r="R788" s="2"/>
      <c r="S788" s="37"/>
    </row>
    <row r="789" spans="3:19" x14ac:dyDescent="0.3">
      <c r="C789" s="18"/>
      <c r="D789" s="2"/>
      <c r="E789" s="37"/>
      <c r="F789" s="17"/>
      <c r="G789" s="2"/>
      <c r="H789" s="2"/>
      <c r="I789" s="2"/>
      <c r="J789" s="17"/>
      <c r="K789" s="37"/>
      <c r="L789" s="2"/>
      <c r="M789" s="37"/>
      <c r="N789" s="2"/>
      <c r="O789" s="37"/>
      <c r="P789" s="2"/>
      <c r="Q789" s="37"/>
      <c r="R789" s="2"/>
      <c r="S789" s="37"/>
    </row>
    <row r="790" spans="3:19" x14ac:dyDescent="0.3">
      <c r="C790" s="18"/>
      <c r="D790" s="2"/>
      <c r="E790" s="37"/>
      <c r="F790" s="17"/>
      <c r="G790" s="2"/>
      <c r="H790" s="2"/>
      <c r="I790" s="2"/>
      <c r="J790" s="17"/>
      <c r="K790" s="37"/>
      <c r="L790" s="2"/>
      <c r="M790" s="37"/>
      <c r="N790" s="2"/>
      <c r="O790" s="37"/>
      <c r="P790" s="2"/>
      <c r="Q790" s="37"/>
      <c r="R790" s="2"/>
      <c r="S790" s="37"/>
    </row>
    <row r="791" spans="3:19" x14ac:dyDescent="0.3">
      <c r="C791" s="18"/>
      <c r="D791" s="2"/>
      <c r="E791" s="37"/>
      <c r="F791" s="17"/>
      <c r="G791" s="2"/>
      <c r="H791" s="2"/>
      <c r="I791" s="2"/>
      <c r="J791" s="17"/>
      <c r="K791" s="37"/>
      <c r="L791" s="2"/>
      <c r="M791" s="37"/>
      <c r="N791" s="2"/>
      <c r="O791" s="37"/>
      <c r="P791" s="2"/>
      <c r="Q791" s="37"/>
      <c r="R791" s="2"/>
      <c r="S791" s="37"/>
    </row>
    <row r="792" spans="3:19" x14ac:dyDescent="0.3">
      <c r="C792" s="18"/>
      <c r="D792" s="2"/>
      <c r="E792" s="37"/>
      <c r="F792" s="17"/>
      <c r="G792" s="2"/>
      <c r="H792" s="2"/>
      <c r="I792" s="2"/>
      <c r="J792" s="17"/>
      <c r="K792" s="37"/>
      <c r="L792" s="2"/>
      <c r="M792" s="37"/>
      <c r="N792" s="2"/>
      <c r="O792" s="37"/>
      <c r="P792" s="2"/>
      <c r="Q792" s="37"/>
      <c r="R792" s="2"/>
      <c r="S792" s="37"/>
    </row>
    <row r="793" spans="3:19" x14ac:dyDescent="0.3">
      <c r="C793" s="18"/>
      <c r="D793" s="2"/>
      <c r="E793" s="37"/>
      <c r="F793" s="17"/>
      <c r="G793" s="2"/>
      <c r="H793" s="2"/>
      <c r="I793" s="2"/>
      <c r="J793" s="17"/>
      <c r="K793" s="37"/>
      <c r="L793" s="2"/>
      <c r="M793" s="37"/>
      <c r="N793" s="2"/>
      <c r="O793" s="37"/>
      <c r="P793" s="2"/>
      <c r="Q793" s="37"/>
      <c r="R793" s="2"/>
      <c r="S793" s="37"/>
    </row>
    <row r="794" spans="3:19" x14ac:dyDescent="0.3">
      <c r="C794" s="18"/>
      <c r="D794" s="2"/>
      <c r="E794" s="37"/>
      <c r="F794" s="17"/>
      <c r="G794" s="2"/>
      <c r="H794" s="2"/>
      <c r="I794" s="2"/>
      <c r="J794" s="17"/>
      <c r="K794" s="37"/>
      <c r="L794" s="2"/>
      <c r="M794" s="37"/>
      <c r="N794" s="2"/>
      <c r="O794" s="37"/>
      <c r="P794" s="2"/>
      <c r="Q794" s="37"/>
      <c r="R794" s="2"/>
      <c r="S794" s="37"/>
    </row>
    <row r="795" spans="3:19" x14ac:dyDescent="0.3">
      <c r="C795" s="18"/>
      <c r="D795" s="2"/>
      <c r="E795" s="37"/>
      <c r="F795" s="17"/>
      <c r="G795" s="2"/>
      <c r="H795" s="2"/>
      <c r="I795" s="2"/>
      <c r="J795" s="17"/>
      <c r="K795" s="37"/>
      <c r="L795" s="2"/>
      <c r="M795" s="37"/>
      <c r="N795" s="2"/>
      <c r="O795" s="37"/>
      <c r="P795" s="2"/>
      <c r="Q795" s="37"/>
      <c r="R795" s="2"/>
      <c r="S795" s="37"/>
    </row>
    <row r="796" spans="3:19" x14ac:dyDescent="0.3">
      <c r="C796" s="18"/>
      <c r="D796" s="2"/>
      <c r="E796" s="37"/>
      <c r="F796" s="17"/>
      <c r="G796" s="2"/>
      <c r="H796" s="2"/>
      <c r="I796" s="2"/>
      <c r="J796" s="17"/>
      <c r="K796" s="37"/>
      <c r="L796" s="2"/>
      <c r="M796" s="37"/>
      <c r="N796" s="2"/>
      <c r="O796" s="37"/>
      <c r="P796" s="2"/>
      <c r="Q796" s="37"/>
      <c r="R796" s="2"/>
      <c r="S796" s="37"/>
    </row>
    <row r="797" spans="3:19" x14ac:dyDescent="0.3">
      <c r="C797" s="18"/>
      <c r="D797" s="2"/>
      <c r="E797" s="37"/>
      <c r="F797" s="17"/>
      <c r="G797" s="2"/>
      <c r="H797" s="2"/>
      <c r="I797" s="2"/>
      <c r="J797" s="17"/>
      <c r="K797" s="37"/>
      <c r="L797" s="2"/>
      <c r="M797" s="37"/>
      <c r="N797" s="2"/>
      <c r="O797" s="37"/>
      <c r="P797" s="2"/>
      <c r="Q797" s="37"/>
      <c r="R797" s="2"/>
      <c r="S797" s="37"/>
    </row>
    <row r="798" spans="3:19" x14ac:dyDescent="0.3">
      <c r="C798" s="18"/>
      <c r="D798" s="2"/>
      <c r="E798" s="37"/>
      <c r="F798" s="17"/>
      <c r="G798" s="2"/>
      <c r="H798" s="2"/>
      <c r="I798" s="2"/>
      <c r="J798" s="17"/>
      <c r="K798" s="37"/>
      <c r="L798" s="2"/>
      <c r="M798" s="37"/>
      <c r="N798" s="2"/>
      <c r="O798" s="37"/>
      <c r="P798" s="2"/>
      <c r="Q798" s="37"/>
      <c r="R798" s="2"/>
      <c r="S798" s="37"/>
    </row>
    <row r="799" spans="3:19" x14ac:dyDescent="0.3">
      <c r="C799" s="18"/>
      <c r="D799" s="2"/>
      <c r="E799" s="37"/>
      <c r="F799" s="17"/>
      <c r="G799" s="2"/>
      <c r="H799" s="2"/>
      <c r="I799" s="2"/>
      <c r="J799" s="17"/>
      <c r="K799" s="37"/>
      <c r="L799" s="2"/>
      <c r="M799" s="37"/>
      <c r="N799" s="2"/>
      <c r="O799" s="37"/>
      <c r="P799" s="2"/>
      <c r="Q799" s="37"/>
      <c r="R799" s="2"/>
      <c r="S799" s="37"/>
    </row>
    <row r="800" spans="3:19" x14ac:dyDescent="0.3">
      <c r="C800" s="18"/>
      <c r="D800" s="2"/>
      <c r="E800" s="37"/>
      <c r="F800" s="17"/>
      <c r="G800" s="2"/>
      <c r="H800" s="2"/>
      <c r="I800" s="2"/>
      <c r="J800" s="17"/>
      <c r="K800" s="37"/>
      <c r="L800" s="2"/>
      <c r="M800" s="37"/>
      <c r="N800" s="2"/>
      <c r="O800" s="37"/>
      <c r="P800" s="2"/>
      <c r="Q800" s="37"/>
      <c r="R800" s="2"/>
      <c r="S800" s="37"/>
    </row>
    <row r="801" spans="3:19" x14ac:dyDescent="0.3">
      <c r="C801" s="18"/>
      <c r="D801" s="2"/>
      <c r="E801" s="37"/>
      <c r="F801" s="17"/>
      <c r="G801" s="2"/>
      <c r="H801" s="2"/>
      <c r="I801" s="2"/>
      <c r="J801" s="17"/>
      <c r="K801" s="37"/>
      <c r="L801" s="2"/>
      <c r="M801" s="37"/>
      <c r="N801" s="2"/>
      <c r="O801" s="37"/>
      <c r="P801" s="2"/>
      <c r="Q801" s="37"/>
      <c r="R801" s="2"/>
      <c r="S801" s="37"/>
    </row>
    <row r="802" spans="3:19" x14ac:dyDescent="0.3">
      <c r="C802" s="18"/>
      <c r="D802" s="2"/>
      <c r="E802" s="37"/>
      <c r="F802" s="17"/>
      <c r="G802" s="2"/>
      <c r="H802" s="2"/>
      <c r="I802" s="2"/>
      <c r="J802" s="17"/>
      <c r="K802" s="37"/>
      <c r="L802" s="2"/>
      <c r="M802" s="37"/>
      <c r="N802" s="2"/>
      <c r="O802" s="37"/>
      <c r="P802" s="2"/>
      <c r="Q802" s="37"/>
      <c r="R802" s="2"/>
      <c r="S802" s="37"/>
    </row>
    <row r="803" spans="3:19" x14ac:dyDescent="0.3">
      <c r="C803" s="18"/>
      <c r="D803" s="2"/>
      <c r="E803" s="37"/>
      <c r="F803" s="17"/>
      <c r="G803" s="2"/>
      <c r="H803" s="2"/>
      <c r="I803" s="2"/>
      <c r="J803" s="17"/>
      <c r="K803" s="37"/>
      <c r="L803" s="2"/>
      <c r="M803" s="37"/>
      <c r="N803" s="2"/>
      <c r="O803" s="37"/>
      <c r="P803" s="2"/>
      <c r="Q803" s="37"/>
      <c r="R803" s="2"/>
      <c r="S803" s="37"/>
    </row>
    <row r="804" spans="3:19" x14ac:dyDescent="0.3">
      <c r="C804" s="18"/>
      <c r="D804" s="2"/>
      <c r="E804" s="37"/>
      <c r="F804" s="17"/>
      <c r="G804" s="2"/>
      <c r="H804" s="2"/>
      <c r="I804" s="2"/>
      <c r="J804" s="17"/>
      <c r="K804" s="37"/>
      <c r="L804" s="2"/>
      <c r="M804" s="37"/>
      <c r="N804" s="2"/>
      <c r="O804" s="37"/>
      <c r="P804" s="2"/>
      <c r="Q804" s="37"/>
      <c r="R804" s="2"/>
      <c r="S804" s="37"/>
    </row>
    <row r="805" spans="3:19" x14ac:dyDescent="0.3">
      <c r="C805" s="18"/>
      <c r="D805" s="2"/>
      <c r="E805" s="37"/>
      <c r="F805" s="17"/>
      <c r="G805" s="2"/>
      <c r="H805" s="2"/>
      <c r="I805" s="2"/>
      <c r="J805" s="17"/>
      <c r="K805" s="37"/>
      <c r="L805" s="2"/>
      <c r="M805" s="37"/>
      <c r="N805" s="2"/>
      <c r="O805" s="37"/>
      <c r="P805" s="2"/>
      <c r="Q805" s="37"/>
      <c r="R805" s="2"/>
      <c r="S805" s="37"/>
    </row>
    <row r="806" spans="3:19" x14ac:dyDescent="0.3">
      <c r="C806" s="18"/>
      <c r="D806" s="2"/>
      <c r="E806" s="37"/>
      <c r="F806" s="17"/>
      <c r="G806" s="2"/>
      <c r="H806" s="2"/>
      <c r="I806" s="2"/>
      <c r="J806" s="17"/>
      <c r="K806" s="37"/>
      <c r="L806" s="2"/>
      <c r="M806" s="37"/>
      <c r="N806" s="2"/>
      <c r="O806" s="37"/>
      <c r="P806" s="2"/>
      <c r="Q806" s="37"/>
      <c r="R806" s="2"/>
      <c r="S806" s="37"/>
    </row>
    <row r="807" spans="3:19" x14ac:dyDescent="0.3">
      <c r="C807" s="18"/>
      <c r="D807" s="2"/>
      <c r="E807" s="37"/>
      <c r="F807" s="17"/>
      <c r="G807" s="2"/>
      <c r="H807" s="2"/>
      <c r="I807" s="2"/>
      <c r="J807" s="17"/>
      <c r="K807" s="37"/>
      <c r="L807" s="2"/>
      <c r="M807" s="37"/>
      <c r="N807" s="2"/>
      <c r="O807" s="37"/>
      <c r="P807" s="2"/>
      <c r="Q807" s="37"/>
      <c r="R807" s="2"/>
      <c r="S807" s="37"/>
    </row>
    <row r="808" spans="3:19" x14ac:dyDescent="0.3">
      <c r="C808" s="18"/>
      <c r="D808" s="2"/>
      <c r="E808" s="37"/>
      <c r="F808" s="17"/>
      <c r="G808" s="2"/>
      <c r="H808" s="2"/>
      <c r="I808" s="2"/>
      <c r="J808" s="17"/>
      <c r="K808" s="37"/>
      <c r="L808" s="2"/>
      <c r="M808" s="37"/>
      <c r="N808" s="2"/>
      <c r="O808" s="37"/>
      <c r="P808" s="2"/>
      <c r="Q808" s="37"/>
      <c r="R808" s="2"/>
      <c r="S808" s="37"/>
    </row>
    <row r="809" spans="3:19" x14ac:dyDescent="0.3">
      <c r="C809" s="18"/>
      <c r="D809" s="2"/>
      <c r="E809" s="37"/>
      <c r="F809" s="17"/>
      <c r="G809" s="2"/>
      <c r="H809" s="2"/>
      <c r="I809" s="2"/>
      <c r="J809" s="17"/>
      <c r="K809" s="37"/>
      <c r="L809" s="2"/>
      <c r="M809" s="37"/>
      <c r="N809" s="2"/>
      <c r="O809" s="37"/>
      <c r="P809" s="2"/>
      <c r="Q809" s="37"/>
      <c r="R809" s="2"/>
      <c r="S809" s="37"/>
    </row>
    <row r="810" spans="3:19" x14ac:dyDescent="0.3">
      <c r="C810" s="18"/>
      <c r="D810" s="2"/>
      <c r="E810" s="37"/>
      <c r="F810" s="17"/>
      <c r="G810" s="2"/>
      <c r="H810" s="2"/>
      <c r="I810" s="2"/>
      <c r="J810" s="17"/>
      <c r="K810" s="37"/>
      <c r="L810" s="2"/>
      <c r="M810" s="37"/>
      <c r="N810" s="2"/>
      <c r="O810" s="37"/>
      <c r="P810" s="2"/>
      <c r="Q810" s="37"/>
      <c r="R810" s="2"/>
      <c r="S810" s="37"/>
    </row>
    <row r="811" spans="3:19" x14ac:dyDescent="0.3">
      <c r="C811" s="18"/>
      <c r="D811" s="2"/>
      <c r="E811" s="37"/>
      <c r="F811" s="17"/>
      <c r="G811" s="2"/>
      <c r="H811" s="2"/>
      <c r="I811" s="2"/>
      <c r="J811" s="17"/>
      <c r="K811" s="37"/>
      <c r="L811" s="2"/>
      <c r="M811" s="37"/>
      <c r="N811" s="2"/>
      <c r="O811" s="37"/>
      <c r="P811" s="2"/>
      <c r="Q811" s="37"/>
      <c r="R811" s="2"/>
      <c r="S811" s="37"/>
    </row>
    <row r="812" spans="3:19" x14ac:dyDescent="0.3">
      <c r="C812" s="18"/>
      <c r="D812" s="2"/>
      <c r="E812" s="37"/>
      <c r="F812" s="17"/>
      <c r="G812" s="2"/>
      <c r="H812" s="2"/>
      <c r="I812" s="2"/>
      <c r="J812" s="17"/>
      <c r="K812" s="37"/>
      <c r="L812" s="2"/>
      <c r="M812" s="37"/>
      <c r="N812" s="2"/>
      <c r="O812" s="37"/>
      <c r="P812" s="2"/>
      <c r="Q812" s="37"/>
      <c r="R812" s="2"/>
      <c r="S812" s="37"/>
    </row>
    <row r="813" spans="3:19" x14ac:dyDescent="0.3">
      <c r="C813" s="18"/>
      <c r="D813" s="2"/>
      <c r="E813" s="37"/>
      <c r="F813" s="17"/>
      <c r="G813" s="2"/>
      <c r="H813" s="2"/>
      <c r="I813" s="2"/>
      <c r="J813" s="17"/>
      <c r="K813" s="37"/>
      <c r="L813" s="2"/>
      <c r="M813" s="37"/>
      <c r="N813" s="2"/>
      <c r="O813" s="37"/>
      <c r="P813" s="2"/>
      <c r="Q813" s="37"/>
      <c r="R813" s="2"/>
      <c r="S813" s="37"/>
    </row>
    <row r="814" spans="3:19" x14ac:dyDescent="0.3">
      <c r="C814" s="18"/>
      <c r="D814" s="2"/>
      <c r="E814" s="37"/>
      <c r="F814" s="17"/>
      <c r="G814" s="2"/>
      <c r="H814" s="2"/>
      <c r="I814" s="2"/>
      <c r="J814" s="17"/>
      <c r="K814" s="37"/>
      <c r="L814" s="2"/>
      <c r="M814" s="37"/>
      <c r="N814" s="2"/>
      <c r="O814" s="37"/>
      <c r="P814" s="2"/>
      <c r="Q814" s="37"/>
      <c r="R814" s="2"/>
      <c r="S814" s="37"/>
    </row>
    <row r="815" spans="3:19" x14ac:dyDescent="0.3">
      <c r="C815" s="18"/>
      <c r="D815" s="2"/>
      <c r="E815" s="37"/>
      <c r="F815" s="17"/>
      <c r="G815" s="2"/>
      <c r="H815" s="2"/>
      <c r="I815" s="2"/>
      <c r="J815" s="17"/>
      <c r="K815" s="37"/>
      <c r="L815" s="2"/>
      <c r="M815" s="37"/>
      <c r="N815" s="2"/>
      <c r="O815" s="37"/>
      <c r="P815" s="2"/>
      <c r="Q815" s="37"/>
      <c r="R815" s="2"/>
      <c r="S815" s="37"/>
    </row>
    <row r="816" spans="3:19" x14ac:dyDescent="0.3">
      <c r="C816" s="18"/>
      <c r="D816" s="2"/>
      <c r="E816" s="37"/>
      <c r="F816" s="17"/>
      <c r="G816" s="2"/>
      <c r="H816" s="2"/>
      <c r="I816" s="2"/>
      <c r="J816" s="17"/>
      <c r="K816" s="37"/>
      <c r="L816" s="2"/>
      <c r="M816" s="37"/>
      <c r="N816" s="2"/>
      <c r="O816" s="37"/>
      <c r="P816" s="2"/>
      <c r="Q816" s="37"/>
      <c r="R816" s="2"/>
      <c r="S816" s="37"/>
    </row>
    <row r="817" spans="3:19" x14ac:dyDescent="0.3">
      <c r="C817" s="18"/>
      <c r="D817" s="2"/>
      <c r="E817" s="37"/>
      <c r="F817" s="17"/>
      <c r="G817" s="2"/>
      <c r="H817" s="2"/>
      <c r="I817" s="2"/>
      <c r="J817" s="17"/>
      <c r="K817" s="37"/>
      <c r="L817" s="2"/>
      <c r="M817" s="37"/>
      <c r="N817" s="2"/>
      <c r="O817" s="37"/>
      <c r="P817" s="2"/>
      <c r="Q817" s="37"/>
      <c r="R817" s="2"/>
      <c r="S817" s="37"/>
    </row>
    <row r="818" spans="3:19" x14ac:dyDescent="0.3">
      <c r="C818" s="18"/>
      <c r="D818" s="2"/>
      <c r="E818" s="37"/>
      <c r="F818" s="17"/>
      <c r="G818" s="2"/>
      <c r="H818" s="2"/>
      <c r="I818" s="2"/>
      <c r="J818" s="17"/>
      <c r="K818" s="37"/>
      <c r="L818" s="2"/>
      <c r="M818" s="37"/>
      <c r="N818" s="2"/>
      <c r="O818" s="37"/>
      <c r="P818" s="2"/>
      <c r="Q818" s="37"/>
      <c r="R818" s="2"/>
      <c r="S818" s="37"/>
    </row>
    <row r="819" spans="3:19" x14ac:dyDescent="0.3">
      <c r="C819" s="18"/>
      <c r="D819" s="2"/>
      <c r="E819" s="37"/>
      <c r="F819" s="17"/>
      <c r="G819" s="2"/>
      <c r="H819" s="2"/>
      <c r="I819" s="2"/>
      <c r="J819" s="17"/>
      <c r="K819" s="37"/>
      <c r="L819" s="2"/>
      <c r="M819" s="37"/>
      <c r="N819" s="2"/>
      <c r="O819" s="37"/>
      <c r="P819" s="2"/>
      <c r="Q819" s="37"/>
      <c r="R819" s="2"/>
      <c r="S819" s="37"/>
    </row>
    <row r="820" spans="3:19" x14ac:dyDescent="0.3">
      <c r="C820" s="18"/>
      <c r="D820" s="2"/>
      <c r="E820" s="37"/>
      <c r="F820" s="17"/>
      <c r="G820" s="2"/>
      <c r="H820" s="2"/>
      <c r="I820" s="2"/>
      <c r="J820" s="17"/>
      <c r="K820" s="37"/>
      <c r="L820" s="2"/>
      <c r="M820" s="37"/>
      <c r="N820" s="2"/>
      <c r="O820" s="37"/>
      <c r="P820" s="2"/>
      <c r="Q820" s="37"/>
      <c r="R820" s="2"/>
      <c r="S820" s="37"/>
    </row>
    <row r="821" spans="3:19" x14ac:dyDescent="0.3">
      <c r="C821" s="18"/>
      <c r="D821" s="2"/>
      <c r="E821" s="37"/>
      <c r="F821" s="17"/>
      <c r="G821" s="2"/>
      <c r="H821" s="2"/>
      <c r="I821" s="2"/>
      <c r="J821" s="17"/>
      <c r="K821" s="37"/>
      <c r="L821" s="2"/>
      <c r="M821" s="37"/>
      <c r="N821" s="2"/>
      <c r="O821" s="37"/>
      <c r="P821" s="2"/>
      <c r="Q821" s="37"/>
      <c r="R821" s="2"/>
      <c r="S821" s="37"/>
    </row>
    <row r="822" spans="3:19" x14ac:dyDescent="0.3">
      <c r="C822" s="18"/>
      <c r="D822" s="2"/>
      <c r="E822" s="37"/>
      <c r="F822" s="17"/>
      <c r="G822" s="2"/>
      <c r="H822" s="2"/>
      <c r="I822" s="2"/>
      <c r="J822" s="17"/>
      <c r="K822" s="37"/>
      <c r="L822" s="2"/>
      <c r="M822" s="37"/>
      <c r="N822" s="2"/>
      <c r="O822" s="37"/>
      <c r="P822" s="2"/>
      <c r="Q822" s="37"/>
      <c r="R822" s="2"/>
      <c r="S822" s="37"/>
    </row>
    <row r="823" spans="3:19" x14ac:dyDescent="0.3">
      <c r="C823" s="18"/>
      <c r="D823" s="2"/>
      <c r="E823" s="37"/>
      <c r="F823" s="17"/>
      <c r="G823" s="2"/>
      <c r="H823" s="2"/>
      <c r="I823" s="2"/>
      <c r="J823" s="17"/>
      <c r="K823" s="37"/>
      <c r="L823" s="2"/>
      <c r="M823" s="37"/>
      <c r="N823" s="2"/>
      <c r="O823" s="37"/>
      <c r="P823" s="2"/>
      <c r="Q823" s="37"/>
      <c r="R823" s="2"/>
      <c r="S823" s="37"/>
    </row>
    <row r="824" spans="3:19" x14ac:dyDescent="0.3">
      <c r="C824" s="18"/>
      <c r="D824" s="2"/>
      <c r="E824" s="37"/>
      <c r="F824" s="17"/>
      <c r="G824" s="2"/>
      <c r="H824" s="2"/>
      <c r="I824" s="2"/>
      <c r="J824" s="17"/>
      <c r="K824" s="37"/>
      <c r="L824" s="2"/>
      <c r="M824" s="37"/>
      <c r="N824" s="2"/>
      <c r="O824" s="37"/>
      <c r="P824" s="2"/>
      <c r="Q824" s="37"/>
      <c r="R824" s="2"/>
      <c r="S824" s="37"/>
    </row>
    <row r="825" spans="3:19" x14ac:dyDescent="0.3">
      <c r="C825" s="18"/>
      <c r="D825" s="2"/>
      <c r="E825" s="37"/>
      <c r="F825" s="17"/>
      <c r="G825" s="2"/>
      <c r="H825" s="2"/>
      <c r="I825" s="2"/>
      <c r="J825" s="17"/>
      <c r="K825" s="37"/>
      <c r="L825" s="2"/>
      <c r="M825" s="37"/>
      <c r="N825" s="2"/>
      <c r="O825" s="37"/>
      <c r="P825" s="2"/>
      <c r="Q825" s="37"/>
      <c r="R825" s="2"/>
      <c r="S825" s="37"/>
    </row>
    <row r="826" spans="3:19" x14ac:dyDescent="0.3">
      <c r="C826" s="18"/>
      <c r="D826" s="2"/>
      <c r="E826" s="37"/>
      <c r="F826" s="17"/>
      <c r="G826" s="2"/>
      <c r="H826" s="2"/>
      <c r="I826" s="2"/>
      <c r="J826" s="17"/>
      <c r="K826" s="37"/>
      <c r="L826" s="2"/>
      <c r="M826" s="37"/>
      <c r="N826" s="2"/>
      <c r="O826" s="37"/>
      <c r="P826" s="2"/>
      <c r="Q826" s="37"/>
      <c r="R826" s="2"/>
      <c r="S826" s="37"/>
    </row>
    <row r="827" spans="3:19" x14ac:dyDescent="0.3">
      <c r="C827" s="18"/>
      <c r="D827" s="2"/>
      <c r="E827" s="37"/>
      <c r="F827" s="17"/>
      <c r="G827" s="2"/>
      <c r="H827" s="2"/>
      <c r="I827" s="2"/>
      <c r="J827" s="17"/>
      <c r="K827" s="37"/>
      <c r="L827" s="2"/>
      <c r="M827" s="37"/>
      <c r="N827" s="2"/>
      <c r="O827" s="37"/>
      <c r="P827" s="2"/>
      <c r="Q827" s="37"/>
      <c r="R827" s="2"/>
      <c r="S827" s="37"/>
    </row>
    <row r="828" spans="3:19" x14ac:dyDescent="0.3">
      <c r="C828" s="18"/>
      <c r="D828" s="2"/>
      <c r="E828" s="37"/>
      <c r="F828" s="17"/>
      <c r="G828" s="2"/>
      <c r="H828" s="2"/>
      <c r="I828" s="2"/>
      <c r="J828" s="17"/>
      <c r="K828" s="37"/>
      <c r="L828" s="2"/>
      <c r="M828" s="37"/>
      <c r="N828" s="2"/>
      <c r="O828" s="37"/>
      <c r="P828" s="2"/>
      <c r="Q828" s="37"/>
      <c r="R828" s="2"/>
      <c r="S828" s="37"/>
    </row>
    <row r="829" spans="3:19" x14ac:dyDescent="0.3">
      <c r="C829" s="18"/>
      <c r="D829" s="2"/>
      <c r="E829" s="37"/>
      <c r="F829" s="17"/>
      <c r="G829" s="2"/>
      <c r="H829" s="2"/>
      <c r="I829" s="2"/>
      <c r="J829" s="17"/>
      <c r="K829" s="37"/>
      <c r="L829" s="2"/>
      <c r="M829" s="37"/>
      <c r="N829" s="2"/>
      <c r="O829" s="37"/>
      <c r="P829" s="2"/>
      <c r="Q829" s="37"/>
      <c r="R829" s="2"/>
      <c r="S829" s="37"/>
    </row>
    <row r="830" spans="3:19" x14ac:dyDescent="0.3">
      <c r="C830" s="18"/>
      <c r="D830" s="2"/>
      <c r="E830" s="37"/>
      <c r="F830" s="17"/>
      <c r="G830" s="2"/>
      <c r="H830" s="2"/>
      <c r="I830" s="2"/>
      <c r="J830" s="17"/>
      <c r="K830" s="37"/>
      <c r="L830" s="2"/>
      <c r="M830" s="37"/>
      <c r="N830" s="2"/>
      <c r="O830" s="37"/>
      <c r="P830" s="2"/>
      <c r="Q830" s="37"/>
      <c r="R830" s="2"/>
      <c r="S830" s="37"/>
    </row>
    <row r="831" spans="3:19" x14ac:dyDescent="0.3">
      <c r="C831" s="18"/>
      <c r="D831" s="2"/>
      <c r="E831" s="37"/>
      <c r="F831" s="17"/>
      <c r="G831" s="2"/>
      <c r="H831" s="2"/>
      <c r="I831" s="2"/>
      <c r="J831" s="17"/>
      <c r="K831" s="37"/>
      <c r="L831" s="2"/>
      <c r="M831" s="37"/>
      <c r="N831" s="2"/>
      <c r="O831" s="37"/>
      <c r="P831" s="2"/>
      <c r="Q831" s="37"/>
      <c r="R831" s="2"/>
      <c r="S831" s="37"/>
    </row>
    <row r="832" spans="3:19" x14ac:dyDescent="0.3">
      <c r="C832" s="18"/>
      <c r="D832" s="2"/>
      <c r="E832" s="37"/>
      <c r="F832" s="17"/>
      <c r="G832" s="2"/>
      <c r="H832" s="2"/>
      <c r="I832" s="2"/>
      <c r="J832" s="17"/>
      <c r="K832" s="37"/>
      <c r="L832" s="2"/>
      <c r="M832" s="37"/>
      <c r="N832" s="2"/>
      <c r="O832" s="37"/>
      <c r="P832" s="2"/>
      <c r="Q832" s="37"/>
      <c r="R832" s="2"/>
      <c r="S832" s="37"/>
    </row>
    <row r="833" spans="3:19" x14ac:dyDescent="0.3">
      <c r="C833" s="18"/>
      <c r="D833" s="2"/>
      <c r="E833" s="37"/>
      <c r="F833" s="17"/>
      <c r="G833" s="2"/>
      <c r="H833" s="2"/>
      <c r="I833" s="2"/>
      <c r="J833" s="17"/>
      <c r="K833" s="37"/>
      <c r="L833" s="2"/>
      <c r="M833" s="37"/>
      <c r="N833" s="2"/>
      <c r="O833" s="37"/>
      <c r="P833" s="2"/>
      <c r="Q833" s="37"/>
      <c r="R833" s="2"/>
      <c r="S833" s="37"/>
    </row>
    <row r="834" spans="3:19" x14ac:dyDescent="0.3">
      <c r="C834" s="18"/>
      <c r="D834" s="2"/>
      <c r="E834" s="37"/>
      <c r="F834" s="17"/>
      <c r="G834" s="2"/>
      <c r="H834" s="2"/>
      <c r="I834" s="2"/>
      <c r="J834" s="17"/>
      <c r="K834" s="37"/>
      <c r="L834" s="2"/>
      <c r="M834" s="37"/>
      <c r="N834" s="2"/>
      <c r="O834" s="37"/>
      <c r="P834" s="2"/>
      <c r="Q834" s="37"/>
      <c r="R834" s="2"/>
      <c r="S834" s="37"/>
    </row>
    <row r="835" spans="3:19" x14ac:dyDescent="0.3">
      <c r="C835" s="18"/>
      <c r="D835" s="2"/>
      <c r="E835" s="37"/>
      <c r="F835" s="17"/>
      <c r="G835" s="2"/>
      <c r="H835" s="2"/>
      <c r="I835" s="2"/>
      <c r="J835" s="17"/>
      <c r="K835" s="37"/>
      <c r="L835" s="2"/>
      <c r="M835" s="37"/>
      <c r="N835" s="2"/>
      <c r="O835" s="37"/>
      <c r="P835" s="2"/>
      <c r="Q835" s="37"/>
      <c r="R835" s="2"/>
      <c r="S835" s="37"/>
    </row>
    <row r="836" spans="3:19" x14ac:dyDescent="0.3">
      <c r="C836" s="18"/>
      <c r="D836" s="2"/>
      <c r="E836" s="37"/>
      <c r="F836" s="17"/>
      <c r="G836" s="2"/>
      <c r="H836" s="2"/>
      <c r="I836" s="2"/>
      <c r="J836" s="17"/>
      <c r="K836" s="37"/>
      <c r="L836" s="2"/>
      <c r="M836" s="37"/>
      <c r="N836" s="2"/>
      <c r="O836" s="37"/>
      <c r="P836" s="2"/>
      <c r="Q836" s="37"/>
      <c r="R836" s="2"/>
      <c r="S836" s="37"/>
    </row>
    <row r="837" spans="3:19" x14ac:dyDescent="0.3">
      <c r="C837" s="18"/>
      <c r="D837" s="2"/>
      <c r="E837" s="37"/>
      <c r="F837" s="17"/>
      <c r="G837" s="2"/>
      <c r="H837" s="2"/>
      <c r="I837" s="2"/>
      <c r="J837" s="17"/>
      <c r="K837" s="37"/>
      <c r="L837" s="2"/>
      <c r="M837" s="37"/>
      <c r="N837" s="2"/>
      <c r="O837" s="37"/>
      <c r="P837" s="2"/>
      <c r="Q837" s="37"/>
      <c r="R837" s="2"/>
      <c r="S837" s="37"/>
    </row>
    <row r="838" spans="3:19" x14ac:dyDescent="0.3">
      <c r="C838" s="18"/>
      <c r="D838" s="2"/>
      <c r="E838" s="37"/>
      <c r="F838" s="17"/>
      <c r="G838" s="2"/>
      <c r="H838" s="2"/>
      <c r="I838" s="2"/>
      <c r="J838" s="17"/>
      <c r="K838" s="37"/>
      <c r="L838" s="2"/>
      <c r="M838" s="37"/>
      <c r="N838" s="2"/>
      <c r="O838" s="37"/>
      <c r="P838" s="2"/>
      <c r="Q838" s="37"/>
      <c r="R838" s="2"/>
      <c r="S838" s="37"/>
    </row>
    <row r="839" spans="3:19" x14ac:dyDescent="0.3">
      <c r="C839" s="18"/>
      <c r="D839" s="2"/>
      <c r="E839" s="37"/>
      <c r="F839" s="17"/>
      <c r="G839" s="2"/>
      <c r="H839" s="2"/>
      <c r="I839" s="2"/>
      <c r="J839" s="17"/>
      <c r="K839" s="37"/>
      <c r="L839" s="2"/>
      <c r="M839" s="37"/>
      <c r="N839" s="2"/>
      <c r="O839" s="37"/>
      <c r="P839" s="2"/>
      <c r="Q839" s="37"/>
      <c r="R839" s="2"/>
      <c r="S839" s="37"/>
    </row>
    <row r="840" spans="3:19" x14ac:dyDescent="0.3">
      <c r="C840" s="18"/>
      <c r="D840" s="2"/>
      <c r="E840" s="37"/>
      <c r="F840" s="17"/>
      <c r="G840" s="2"/>
      <c r="H840" s="2"/>
      <c r="I840" s="2"/>
      <c r="J840" s="17"/>
      <c r="K840" s="37"/>
      <c r="L840" s="2"/>
      <c r="M840" s="37"/>
      <c r="N840" s="2"/>
      <c r="O840" s="37"/>
      <c r="P840" s="2"/>
      <c r="Q840" s="37"/>
      <c r="R840" s="2"/>
      <c r="S840" s="37"/>
    </row>
    <row r="841" spans="3:19" x14ac:dyDescent="0.3">
      <c r="C841" s="18"/>
      <c r="D841" s="2"/>
      <c r="E841" s="37"/>
      <c r="F841" s="17"/>
      <c r="G841" s="2"/>
      <c r="H841" s="2"/>
      <c r="I841" s="2"/>
      <c r="J841" s="17"/>
      <c r="K841" s="37"/>
      <c r="L841" s="2"/>
      <c r="M841" s="37"/>
      <c r="N841" s="2"/>
      <c r="O841" s="37"/>
      <c r="P841" s="2"/>
      <c r="Q841" s="37"/>
      <c r="R841" s="2"/>
      <c r="S841" s="37"/>
    </row>
    <row r="842" spans="3:19" x14ac:dyDescent="0.3">
      <c r="C842" s="18"/>
      <c r="D842" s="2"/>
      <c r="E842" s="37"/>
      <c r="F842" s="17"/>
      <c r="G842" s="2"/>
      <c r="H842" s="2"/>
      <c r="I842" s="2"/>
      <c r="J842" s="17"/>
      <c r="K842" s="37"/>
      <c r="L842" s="2"/>
      <c r="M842" s="37"/>
      <c r="N842" s="2"/>
      <c r="O842" s="37"/>
      <c r="P842" s="2"/>
      <c r="Q842" s="37"/>
      <c r="R842" s="2"/>
      <c r="S842" s="37"/>
    </row>
    <row r="843" spans="3:19" x14ac:dyDescent="0.3">
      <c r="C843" s="18"/>
      <c r="D843" s="2"/>
      <c r="E843" s="37"/>
      <c r="F843" s="17"/>
      <c r="G843" s="2"/>
      <c r="H843" s="2"/>
      <c r="I843" s="2"/>
      <c r="J843" s="17"/>
      <c r="K843" s="37"/>
      <c r="L843" s="2"/>
      <c r="M843" s="37"/>
      <c r="N843" s="2"/>
      <c r="O843" s="37"/>
      <c r="P843" s="2"/>
      <c r="Q843" s="37"/>
      <c r="R843" s="2"/>
      <c r="S843" s="37"/>
    </row>
    <row r="844" spans="3:19" x14ac:dyDescent="0.3">
      <c r="C844" s="18"/>
      <c r="D844" s="2"/>
      <c r="E844" s="37"/>
      <c r="F844" s="17"/>
      <c r="G844" s="2"/>
      <c r="H844" s="2"/>
      <c r="I844" s="2"/>
      <c r="J844" s="17"/>
      <c r="K844" s="37"/>
      <c r="L844" s="2"/>
      <c r="M844" s="37"/>
      <c r="N844" s="2"/>
      <c r="O844" s="37"/>
      <c r="P844" s="2"/>
      <c r="Q844" s="37"/>
      <c r="R844" s="2"/>
      <c r="S844" s="37"/>
    </row>
    <row r="845" spans="3:19" x14ac:dyDescent="0.3">
      <c r="C845" s="18"/>
      <c r="D845" s="2"/>
      <c r="E845" s="37"/>
      <c r="F845" s="17"/>
      <c r="G845" s="2"/>
      <c r="H845" s="2"/>
      <c r="I845" s="2"/>
      <c r="J845" s="17"/>
      <c r="K845" s="37"/>
      <c r="L845" s="2"/>
      <c r="M845" s="37"/>
      <c r="N845" s="2"/>
      <c r="O845" s="37"/>
      <c r="P845" s="2"/>
      <c r="Q845" s="37"/>
      <c r="R845" s="2"/>
      <c r="S845" s="37"/>
    </row>
    <row r="846" spans="3:19" x14ac:dyDescent="0.3">
      <c r="C846" s="18"/>
      <c r="D846" s="2"/>
      <c r="E846" s="37"/>
      <c r="F846" s="17"/>
      <c r="G846" s="2"/>
      <c r="H846" s="2"/>
      <c r="I846" s="2"/>
      <c r="J846" s="17"/>
      <c r="K846" s="37"/>
      <c r="L846" s="2"/>
      <c r="M846" s="37"/>
      <c r="N846" s="2"/>
      <c r="O846" s="37"/>
      <c r="P846" s="2"/>
      <c r="Q846" s="37"/>
      <c r="R846" s="2"/>
      <c r="S846" s="37"/>
    </row>
    <row r="847" spans="3:19" x14ac:dyDescent="0.3">
      <c r="C847" s="18"/>
      <c r="D847" s="2"/>
      <c r="E847" s="37"/>
      <c r="F847" s="17"/>
      <c r="G847" s="2"/>
      <c r="H847" s="2"/>
      <c r="I847" s="2"/>
      <c r="J847" s="17"/>
      <c r="K847" s="37"/>
      <c r="L847" s="2"/>
      <c r="M847" s="37"/>
      <c r="N847" s="2"/>
      <c r="O847" s="37"/>
      <c r="P847" s="2"/>
      <c r="Q847" s="37"/>
      <c r="R847" s="2"/>
      <c r="S847" s="37"/>
    </row>
    <row r="848" spans="3:19" x14ac:dyDescent="0.3">
      <c r="C848" s="18"/>
      <c r="D848" s="2"/>
      <c r="E848" s="37"/>
      <c r="F848" s="17"/>
      <c r="G848" s="2"/>
      <c r="H848" s="2"/>
      <c r="I848" s="2"/>
      <c r="J848" s="17"/>
      <c r="K848" s="37"/>
      <c r="L848" s="2"/>
      <c r="M848" s="37"/>
      <c r="N848" s="2"/>
      <c r="O848" s="37"/>
      <c r="P848" s="2"/>
      <c r="Q848" s="37"/>
      <c r="R848" s="2"/>
      <c r="S848" s="37"/>
    </row>
    <row r="849" spans="3:19" x14ac:dyDescent="0.3">
      <c r="C849" s="18"/>
      <c r="D849" s="2"/>
      <c r="E849" s="37"/>
      <c r="F849" s="17"/>
      <c r="G849" s="2"/>
      <c r="H849" s="2"/>
      <c r="I849" s="2"/>
      <c r="J849" s="17"/>
      <c r="K849" s="37"/>
      <c r="L849" s="2"/>
      <c r="M849" s="37"/>
      <c r="N849" s="2"/>
      <c r="O849" s="37"/>
      <c r="P849" s="2"/>
      <c r="Q849" s="37"/>
      <c r="R849" s="2"/>
      <c r="S849" s="37"/>
    </row>
    <row r="850" spans="3:19" x14ac:dyDescent="0.3">
      <c r="C850" s="18"/>
      <c r="D850" s="2"/>
      <c r="E850" s="37"/>
      <c r="F850" s="17"/>
      <c r="G850" s="2"/>
      <c r="H850" s="2"/>
      <c r="I850" s="2"/>
      <c r="J850" s="17"/>
      <c r="K850" s="37"/>
      <c r="L850" s="2"/>
      <c r="M850" s="37"/>
      <c r="N850" s="2"/>
      <c r="O850" s="37"/>
      <c r="P850" s="2"/>
      <c r="Q850" s="37"/>
      <c r="R850" s="2"/>
      <c r="S850" s="37"/>
    </row>
    <row r="851" spans="3:19" x14ac:dyDescent="0.3">
      <c r="C851" s="18"/>
      <c r="D851" s="2"/>
      <c r="E851" s="37"/>
      <c r="F851" s="17"/>
      <c r="G851" s="2"/>
      <c r="H851" s="2"/>
      <c r="I851" s="2"/>
      <c r="J851" s="17"/>
      <c r="K851" s="37"/>
      <c r="L851" s="2"/>
      <c r="M851" s="37"/>
      <c r="N851" s="2"/>
      <c r="O851" s="37"/>
      <c r="P851" s="2"/>
      <c r="Q851" s="37"/>
      <c r="R851" s="2"/>
      <c r="S851" s="37"/>
    </row>
    <row r="852" spans="3:19" x14ac:dyDescent="0.3">
      <c r="C852" s="18"/>
      <c r="D852" s="2"/>
      <c r="E852" s="37"/>
      <c r="F852" s="17"/>
      <c r="G852" s="2"/>
      <c r="H852" s="2"/>
      <c r="I852" s="2"/>
      <c r="J852" s="17"/>
      <c r="K852" s="37"/>
      <c r="L852" s="2"/>
      <c r="M852" s="37"/>
      <c r="N852" s="2"/>
      <c r="O852" s="37"/>
      <c r="P852" s="2"/>
      <c r="Q852" s="37"/>
      <c r="R852" s="2"/>
      <c r="S852" s="37"/>
    </row>
    <row r="853" spans="3:19" x14ac:dyDescent="0.3">
      <c r="C853" s="18"/>
      <c r="D853" s="2"/>
      <c r="E853" s="37"/>
      <c r="F853" s="17"/>
      <c r="G853" s="2"/>
      <c r="H853" s="2"/>
      <c r="I853" s="2"/>
      <c r="J853" s="17"/>
      <c r="K853" s="37"/>
      <c r="L853" s="2"/>
      <c r="M853" s="37"/>
      <c r="N853" s="2"/>
      <c r="O853" s="37"/>
      <c r="P853" s="2"/>
      <c r="Q853" s="37"/>
      <c r="R853" s="2"/>
      <c r="S853" s="37"/>
    </row>
    <row r="854" spans="3:19" x14ac:dyDescent="0.3">
      <c r="C854" s="18"/>
      <c r="D854" s="2"/>
      <c r="E854" s="37"/>
      <c r="F854" s="17"/>
      <c r="G854" s="2"/>
      <c r="H854" s="2"/>
      <c r="I854" s="2"/>
      <c r="J854" s="17"/>
      <c r="K854" s="37"/>
      <c r="L854" s="2"/>
      <c r="M854" s="37"/>
      <c r="N854" s="2"/>
      <c r="O854" s="37"/>
      <c r="P854" s="2"/>
      <c r="Q854" s="37"/>
      <c r="R854" s="2"/>
      <c r="S854" s="37"/>
    </row>
    <row r="855" spans="3:19" x14ac:dyDescent="0.3">
      <c r="C855" s="18"/>
      <c r="D855" s="2"/>
      <c r="E855" s="37"/>
      <c r="F855" s="17"/>
      <c r="G855" s="2"/>
      <c r="H855" s="2"/>
      <c r="I855" s="2"/>
      <c r="J855" s="17"/>
      <c r="K855" s="37"/>
      <c r="L855" s="2"/>
      <c r="M855" s="37"/>
      <c r="N855" s="2"/>
      <c r="O855" s="37"/>
      <c r="P855" s="2"/>
      <c r="Q855" s="37"/>
      <c r="R855" s="2"/>
      <c r="S855" s="37"/>
    </row>
    <row r="856" spans="3:19" x14ac:dyDescent="0.3">
      <c r="C856" s="18"/>
      <c r="D856" s="2"/>
      <c r="E856" s="37"/>
      <c r="F856" s="17"/>
      <c r="G856" s="2"/>
      <c r="H856" s="2"/>
      <c r="I856" s="2"/>
      <c r="J856" s="17"/>
      <c r="K856" s="37"/>
      <c r="L856" s="2"/>
      <c r="M856" s="37"/>
      <c r="N856" s="2"/>
      <c r="O856" s="37"/>
      <c r="P856" s="2"/>
      <c r="Q856" s="37"/>
      <c r="R856" s="2"/>
      <c r="S856" s="37"/>
    </row>
    <row r="857" spans="3:19" x14ac:dyDescent="0.3">
      <c r="C857" s="18"/>
      <c r="D857" s="2"/>
      <c r="E857" s="37"/>
      <c r="F857" s="17"/>
      <c r="G857" s="2"/>
      <c r="H857" s="2"/>
      <c r="I857" s="2"/>
      <c r="J857" s="17"/>
      <c r="K857" s="37"/>
      <c r="L857" s="2"/>
      <c r="M857" s="37"/>
      <c r="N857" s="2"/>
      <c r="O857" s="37"/>
      <c r="P857" s="2"/>
      <c r="Q857" s="37"/>
      <c r="R857" s="2"/>
      <c r="S857" s="37"/>
    </row>
    <row r="858" spans="3:19" x14ac:dyDescent="0.3">
      <c r="C858" s="18"/>
      <c r="D858" s="2"/>
      <c r="E858" s="37"/>
      <c r="F858" s="17"/>
      <c r="G858" s="2"/>
      <c r="H858" s="2"/>
      <c r="I858" s="2"/>
      <c r="J858" s="17"/>
      <c r="K858" s="37"/>
      <c r="L858" s="2"/>
      <c r="M858" s="37"/>
      <c r="N858" s="2"/>
      <c r="O858" s="37"/>
      <c r="P858" s="2"/>
      <c r="Q858" s="37"/>
      <c r="R858" s="2"/>
      <c r="S858" s="37"/>
    </row>
    <row r="859" spans="3:19" x14ac:dyDescent="0.3">
      <c r="C859" s="18"/>
      <c r="D859" s="2"/>
      <c r="E859" s="37"/>
      <c r="F859" s="17"/>
      <c r="G859" s="2"/>
      <c r="H859" s="2"/>
      <c r="I859" s="2"/>
      <c r="J859" s="17"/>
      <c r="K859" s="37"/>
      <c r="L859" s="2"/>
      <c r="M859" s="37"/>
      <c r="N859" s="2"/>
      <c r="O859" s="37"/>
      <c r="P859" s="2"/>
      <c r="Q859" s="37"/>
      <c r="R859" s="2"/>
      <c r="S859" s="37"/>
    </row>
    <row r="860" spans="3:19" x14ac:dyDescent="0.3">
      <c r="C860" s="18"/>
      <c r="D860" s="2"/>
      <c r="E860" s="37"/>
      <c r="F860" s="17"/>
      <c r="G860" s="2"/>
      <c r="H860" s="2"/>
      <c r="I860" s="2"/>
      <c r="J860" s="17"/>
      <c r="K860" s="37"/>
      <c r="L860" s="2"/>
      <c r="M860" s="37"/>
      <c r="N860" s="2"/>
      <c r="O860" s="37"/>
      <c r="P860" s="2"/>
      <c r="Q860" s="37"/>
      <c r="R860" s="2"/>
      <c r="S860" s="37"/>
    </row>
    <row r="861" spans="3:19" x14ac:dyDescent="0.3">
      <c r="C861" s="18"/>
      <c r="D861" s="2"/>
      <c r="E861" s="37"/>
      <c r="F861" s="17"/>
      <c r="G861" s="2"/>
      <c r="H861" s="2"/>
      <c r="I861" s="2"/>
      <c r="J861" s="17"/>
      <c r="K861" s="37"/>
      <c r="L861" s="2"/>
      <c r="M861" s="37"/>
      <c r="N861" s="2"/>
      <c r="O861" s="37"/>
      <c r="P861" s="2"/>
      <c r="Q861" s="37"/>
      <c r="R861" s="2"/>
      <c r="S861" s="37"/>
    </row>
    <row r="862" spans="3:19" x14ac:dyDescent="0.3">
      <c r="C862" s="18"/>
      <c r="D862" s="2"/>
      <c r="E862" s="37"/>
      <c r="F862" s="17"/>
      <c r="G862" s="2"/>
      <c r="H862" s="2"/>
      <c r="I862" s="2"/>
      <c r="J862" s="17"/>
      <c r="K862" s="37"/>
      <c r="L862" s="2"/>
      <c r="M862" s="37"/>
      <c r="N862" s="2"/>
      <c r="O862" s="37"/>
      <c r="P862" s="2"/>
      <c r="Q862" s="37"/>
      <c r="R862" s="2"/>
      <c r="S862" s="37"/>
    </row>
    <row r="863" spans="3:19" x14ac:dyDescent="0.3">
      <c r="C863" s="18"/>
      <c r="D863" s="2"/>
      <c r="E863" s="37"/>
      <c r="F863" s="17"/>
      <c r="G863" s="2"/>
      <c r="H863" s="2"/>
      <c r="I863" s="2"/>
      <c r="J863" s="17"/>
      <c r="K863" s="37"/>
      <c r="L863" s="2"/>
      <c r="M863" s="37"/>
      <c r="N863" s="2"/>
      <c r="O863" s="37"/>
      <c r="P863" s="2"/>
      <c r="Q863" s="37"/>
      <c r="R863" s="2"/>
      <c r="S863" s="37"/>
    </row>
    <row r="864" spans="3:19" x14ac:dyDescent="0.3">
      <c r="C864" s="18"/>
      <c r="D864" s="2"/>
      <c r="E864" s="37"/>
      <c r="F864" s="17"/>
      <c r="G864" s="2"/>
      <c r="H864" s="2"/>
      <c r="I864" s="2"/>
      <c r="J864" s="17"/>
      <c r="K864" s="37"/>
      <c r="L864" s="2"/>
      <c r="M864" s="37"/>
      <c r="N864" s="2"/>
      <c r="O864" s="37"/>
      <c r="P864" s="2"/>
      <c r="Q864" s="37"/>
      <c r="R864" s="2"/>
      <c r="S864" s="37"/>
    </row>
    <row r="865" spans="3:19" x14ac:dyDescent="0.3">
      <c r="C865" s="18"/>
      <c r="D865" s="2"/>
      <c r="E865" s="37"/>
      <c r="F865" s="17"/>
      <c r="G865" s="2"/>
      <c r="H865" s="2"/>
      <c r="I865" s="2"/>
      <c r="J865" s="17"/>
      <c r="K865" s="37"/>
      <c r="L865" s="2"/>
      <c r="M865" s="37"/>
      <c r="N865" s="2"/>
      <c r="O865" s="37"/>
      <c r="P865" s="2"/>
      <c r="Q865" s="37"/>
      <c r="R865" s="2"/>
      <c r="S865" s="37"/>
    </row>
    <row r="866" spans="3:19" x14ac:dyDescent="0.3">
      <c r="C866" s="18"/>
      <c r="D866" s="2"/>
      <c r="E866" s="37"/>
      <c r="F866" s="17"/>
      <c r="G866" s="2"/>
      <c r="H866" s="2"/>
      <c r="I866" s="2"/>
      <c r="J866" s="17"/>
      <c r="K866" s="37"/>
      <c r="L866" s="2"/>
      <c r="M866" s="37"/>
      <c r="N866" s="2"/>
      <c r="O866" s="37"/>
      <c r="P866" s="2"/>
      <c r="Q866" s="37"/>
      <c r="R866" s="2"/>
      <c r="S866" s="37"/>
    </row>
    <row r="867" spans="3:19" x14ac:dyDescent="0.3">
      <c r="C867" s="18"/>
      <c r="D867" s="2"/>
      <c r="E867" s="37"/>
      <c r="F867" s="17"/>
      <c r="G867" s="2"/>
      <c r="H867" s="2"/>
      <c r="I867" s="2"/>
      <c r="J867" s="17"/>
      <c r="K867" s="37"/>
      <c r="L867" s="2"/>
      <c r="M867" s="37"/>
      <c r="N867" s="2"/>
      <c r="O867" s="37"/>
      <c r="P867" s="2"/>
      <c r="Q867" s="37"/>
      <c r="R867" s="2"/>
      <c r="S867" s="37"/>
    </row>
    <row r="868" spans="3:19" x14ac:dyDescent="0.3">
      <c r="C868" s="18"/>
      <c r="D868" s="2"/>
      <c r="E868" s="37"/>
      <c r="F868" s="17"/>
      <c r="G868" s="2"/>
      <c r="H868" s="2"/>
      <c r="I868" s="2"/>
      <c r="J868" s="17"/>
      <c r="K868" s="37"/>
      <c r="L868" s="2"/>
      <c r="M868" s="37"/>
      <c r="N868" s="2"/>
      <c r="O868" s="37"/>
      <c r="P868" s="2"/>
      <c r="Q868" s="37"/>
      <c r="R868" s="2"/>
      <c r="S868" s="37"/>
    </row>
    <row r="869" spans="3:19" x14ac:dyDescent="0.3">
      <c r="C869" s="18"/>
      <c r="D869" s="2"/>
      <c r="E869" s="37"/>
      <c r="F869" s="17"/>
      <c r="G869" s="2"/>
      <c r="H869" s="2"/>
      <c r="I869" s="2"/>
      <c r="J869" s="17"/>
      <c r="K869" s="37"/>
      <c r="L869" s="2"/>
      <c r="M869" s="37"/>
      <c r="N869" s="2"/>
      <c r="O869" s="37"/>
      <c r="P869" s="2"/>
      <c r="Q869" s="37"/>
      <c r="R869" s="2"/>
      <c r="S869" s="37"/>
    </row>
    <row r="870" spans="3:19" x14ac:dyDescent="0.3">
      <c r="C870" s="18"/>
      <c r="D870" s="2"/>
      <c r="E870" s="37"/>
      <c r="F870" s="17"/>
      <c r="G870" s="2"/>
      <c r="H870" s="2"/>
      <c r="I870" s="2"/>
      <c r="J870" s="17"/>
      <c r="K870" s="37"/>
      <c r="L870" s="2"/>
      <c r="M870" s="37"/>
      <c r="N870" s="2"/>
      <c r="O870" s="37"/>
      <c r="P870" s="2"/>
      <c r="Q870" s="37"/>
      <c r="R870" s="2"/>
      <c r="S870" s="37"/>
    </row>
    <row r="871" spans="3:19" x14ac:dyDescent="0.3">
      <c r="C871" s="18"/>
      <c r="D871" s="2"/>
      <c r="E871" s="37"/>
      <c r="F871" s="17"/>
      <c r="G871" s="2"/>
      <c r="H871" s="2"/>
      <c r="I871" s="2"/>
      <c r="J871" s="17"/>
      <c r="K871" s="37"/>
      <c r="L871" s="2"/>
      <c r="M871" s="37"/>
      <c r="N871" s="2"/>
      <c r="O871" s="37"/>
      <c r="P871" s="2"/>
      <c r="Q871" s="37"/>
      <c r="R871" s="2"/>
      <c r="S871" s="37"/>
    </row>
    <row r="872" spans="3:19" x14ac:dyDescent="0.3">
      <c r="C872" s="18"/>
      <c r="D872" s="2"/>
      <c r="E872" s="37"/>
      <c r="F872" s="17"/>
      <c r="G872" s="2"/>
      <c r="H872" s="2"/>
      <c r="I872" s="2"/>
      <c r="J872" s="17"/>
      <c r="K872" s="37"/>
      <c r="L872" s="2"/>
      <c r="M872" s="37"/>
      <c r="N872" s="2"/>
      <c r="O872" s="37"/>
      <c r="P872" s="2"/>
      <c r="Q872" s="37"/>
      <c r="R872" s="2"/>
      <c r="S872" s="37"/>
    </row>
    <row r="873" spans="3:19" x14ac:dyDescent="0.3">
      <c r="C873" s="18"/>
      <c r="D873" s="2"/>
      <c r="E873" s="37"/>
      <c r="F873" s="17"/>
      <c r="G873" s="2"/>
      <c r="H873" s="2"/>
      <c r="I873" s="2"/>
      <c r="J873" s="17"/>
      <c r="K873" s="37"/>
      <c r="L873" s="2"/>
      <c r="M873" s="37"/>
      <c r="N873" s="2"/>
      <c r="O873" s="37"/>
      <c r="P873" s="2"/>
      <c r="Q873" s="37"/>
      <c r="R873" s="2"/>
      <c r="S873" s="37"/>
    </row>
    <row r="874" spans="3:19" x14ac:dyDescent="0.3">
      <c r="C874" s="18"/>
      <c r="D874" s="2"/>
      <c r="E874" s="37"/>
      <c r="F874" s="17"/>
      <c r="G874" s="2"/>
      <c r="H874" s="2"/>
      <c r="I874" s="2"/>
      <c r="J874" s="17"/>
      <c r="K874" s="37"/>
      <c r="L874" s="2"/>
      <c r="M874" s="37"/>
      <c r="N874" s="2"/>
      <c r="O874" s="37"/>
      <c r="P874" s="2"/>
      <c r="Q874" s="37"/>
      <c r="R874" s="2"/>
      <c r="S874" s="37"/>
    </row>
    <row r="875" spans="3:19" x14ac:dyDescent="0.3">
      <c r="C875" s="18"/>
      <c r="D875" s="2"/>
      <c r="E875" s="37"/>
      <c r="F875" s="17"/>
      <c r="G875" s="2"/>
      <c r="H875" s="2"/>
      <c r="I875" s="2"/>
      <c r="J875" s="17"/>
      <c r="K875" s="37"/>
      <c r="L875" s="2"/>
      <c r="M875" s="37"/>
      <c r="N875" s="2"/>
      <c r="O875" s="37"/>
      <c r="P875" s="2"/>
      <c r="Q875" s="37"/>
      <c r="R875" s="2"/>
      <c r="S875" s="37"/>
    </row>
    <row r="876" spans="3:19" x14ac:dyDescent="0.3">
      <c r="C876" s="18"/>
      <c r="D876" s="2"/>
      <c r="E876" s="37"/>
      <c r="F876" s="17"/>
      <c r="G876" s="2"/>
      <c r="H876" s="2"/>
      <c r="I876" s="2"/>
      <c r="J876" s="17"/>
      <c r="K876" s="37"/>
      <c r="L876" s="2"/>
      <c r="M876" s="37"/>
      <c r="N876" s="2"/>
      <c r="O876" s="37"/>
      <c r="P876" s="2"/>
      <c r="Q876" s="37"/>
      <c r="R876" s="2"/>
      <c r="S876" s="37"/>
    </row>
    <row r="877" spans="3:19" x14ac:dyDescent="0.3">
      <c r="C877" s="18"/>
      <c r="D877" s="2"/>
      <c r="E877" s="37"/>
      <c r="F877" s="17"/>
      <c r="G877" s="2"/>
      <c r="H877" s="2"/>
      <c r="I877" s="2"/>
      <c r="J877" s="17"/>
      <c r="K877" s="37"/>
      <c r="L877" s="2"/>
      <c r="M877" s="37"/>
      <c r="N877" s="2"/>
      <c r="O877" s="37"/>
      <c r="P877" s="2"/>
      <c r="Q877" s="37"/>
      <c r="R877" s="2"/>
      <c r="S877" s="37"/>
    </row>
    <row r="878" spans="3:19" x14ac:dyDescent="0.3">
      <c r="C878" s="18"/>
      <c r="D878" s="2"/>
      <c r="E878" s="37"/>
      <c r="F878" s="17"/>
      <c r="G878" s="2"/>
      <c r="H878" s="2"/>
      <c r="I878" s="2"/>
      <c r="J878" s="17"/>
      <c r="K878" s="37"/>
      <c r="L878" s="2"/>
      <c r="M878" s="37"/>
      <c r="N878" s="2"/>
      <c r="O878" s="37"/>
      <c r="P878" s="2"/>
      <c r="Q878" s="37"/>
      <c r="R878" s="2"/>
      <c r="S878" s="37"/>
    </row>
    <row r="879" spans="3:19" x14ac:dyDescent="0.3">
      <c r="C879" s="18"/>
      <c r="D879" s="2"/>
      <c r="E879" s="37"/>
      <c r="F879" s="17"/>
      <c r="G879" s="2"/>
      <c r="H879" s="2"/>
      <c r="I879" s="2"/>
      <c r="J879" s="17"/>
      <c r="K879" s="37"/>
      <c r="L879" s="2"/>
      <c r="M879" s="37"/>
      <c r="N879" s="2"/>
      <c r="O879" s="37"/>
      <c r="P879" s="2"/>
      <c r="Q879" s="37"/>
      <c r="R879" s="2"/>
      <c r="S879" s="37"/>
    </row>
    <row r="880" spans="3:19" x14ac:dyDescent="0.3">
      <c r="C880" s="18"/>
      <c r="D880" s="2"/>
      <c r="E880" s="37"/>
      <c r="F880" s="17"/>
      <c r="G880" s="2"/>
      <c r="H880" s="2"/>
      <c r="I880" s="2"/>
      <c r="J880" s="17"/>
      <c r="K880" s="37"/>
      <c r="L880" s="2"/>
      <c r="M880" s="37"/>
      <c r="N880" s="2"/>
      <c r="O880" s="37"/>
      <c r="P880" s="2"/>
      <c r="Q880" s="37"/>
      <c r="R880" s="2"/>
      <c r="S880" s="37"/>
    </row>
    <row r="881" spans="3:19" x14ac:dyDescent="0.3">
      <c r="C881" s="18"/>
      <c r="D881" s="2"/>
      <c r="E881" s="37"/>
      <c r="F881" s="17"/>
      <c r="G881" s="2"/>
      <c r="H881" s="2"/>
      <c r="I881" s="2"/>
      <c r="J881" s="17"/>
      <c r="K881" s="37"/>
      <c r="L881" s="2"/>
      <c r="M881" s="37"/>
      <c r="N881" s="2"/>
      <c r="O881" s="37"/>
      <c r="P881" s="2"/>
      <c r="Q881" s="37"/>
      <c r="R881" s="2"/>
      <c r="S881" s="37"/>
    </row>
    <row r="882" spans="3:19" x14ac:dyDescent="0.3">
      <c r="C882" s="18"/>
      <c r="D882" s="2"/>
      <c r="E882" s="37"/>
      <c r="F882" s="17"/>
      <c r="G882" s="2"/>
      <c r="H882" s="2"/>
      <c r="I882" s="2"/>
      <c r="J882" s="17"/>
      <c r="K882" s="37"/>
      <c r="L882" s="2"/>
      <c r="M882" s="37"/>
      <c r="N882" s="2"/>
      <c r="O882" s="37"/>
      <c r="P882" s="2"/>
      <c r="Q882" s="37"/>
      <c r="R882" s="2"/>
      <c r="S882" s="37"/>
    </row>
    <row r="883" spans="3:19" x14ac:dyDescent="0.3">
      <c r="C883" s="18"/>
      <c r="D883" s="2"/>
      <c r="E883" s="37"/>
      <c r="F883" s="17"/>
      <c r="G883" s="2"/>
      <c r="H883" s="2"/>
      <c r="I883" s="2"/>
      <c r="J883" s="17"/>
      <c r="K883" s="37"/>
      <c r="L883" s="2"/>
      <c r="M883" s="37"/>
      <c r="N883" s="2"/>
      <c r="O883" s="37"/>
      <c r="P883" s="2"/>
      <c r="Q883" s="37"/>
      <c r="R883" s="2"/>
      <c r="S883" s="37"/>
    </row>
    <row r="884" spans="3:19" x14ac:dyDescent="0.3">
      <c r="C884" s="18"/>
      <c r="D884" s="2"/>
      <c r="E884" s="37"/>
      <c r="F884" s="17"/>
      <c r="G884" s="2"/>
      <c r="H884" s="2"/>
      <c r="I884" s="2"/>
      <c r="J884" s="17"/>
      <c r="K884" s="37"/>
      <c r="L884" s="2"/>
      <c r="M884" s="37"/>
      <c r="N884" s="2"/>
      <c r="O884" s="37"/>
      <c r="P884" s="2"/>
      <c r="Q884" s="37"/>
      <c r="R884" s="2"/>
      <c r="S884" s="37"/>
    </row>
    <row r="885" spans="3:19" x14ac:dyDescent="0.3">
      <c r="C885" s="18"/>
      <c r="D885" s="2"/>
      <c r="E885" s="37"/>
      <c r="F885" s="17"/>
      <c r="G885" s="2"/>
      <c r="H885" s="2"/>
      <c r="I885" s="2"/>
      <c r="J885" s="17"/>
      <c r="K885" s="37"/>
      <c r="L885" s="2"/>
      <c r="M885" s="37"/>
      <c r="N885" s="2"/>
      <c r="O885" s="37"/>
      <c r="P885" s="2"/>
      <c r="Q885" s="37"/>
      <c r="R885" s="2"/>
      <c r="S885" s="37"/>
    </row>
    <row r="886" spans="3:19" x14ac:dyDescent="0.3">
      <c r="C886" s="18"/>
      <c r="D886" s="2"/>
      <c r="E886" s="37"/>
      <c r="F886" s="17"/>
      <c r="G886" s="2"/>
      <c r="H886" s="2"/>
      <c r="I886" s="2"/>
      <c r="J886" s="17"/>
      <c r="K886" s="37"/>
      <c r="L886" s="2"/>
      <c r="M886" s="37"/>
      <c r="N886" s="2"/>
      <c r="O886" s="37"/>
      <c r="P886" s="2"/>
      <c r="Q886" s="37"/>
      <c r="R886" s="2"/>
      <c r="S886" s="37"/>
    </row>
    <row r="887" spans="3:19" x14ac:dyDescent="0.3">
      <c r="C887" s="18"/>
      <c r="D887" s="2"/>
      <c r="E887" s="37"/>
      <c r="F887" s="17"/>
      <c r="G887" s="2"/>
      <c r="H887" s="2"/>
      <c r="I887" s="2"/>
      <c r="J887" s="17"/>
      <c r="K887" s="37"/>
      <c r="L887" s="2"/>
      <c r="M887" s="37"/>
      <c r="N887" s="2"/>
      <c r="O887" s="37"/>
      <c r="P887" s="2"/>
      <c r="Q887" s="37"/>
      <c r="R887" s="2"/>
      <c r="S887" s="37"/>
    </row>
    <row r="888" spans="3:19" x14ac:dyDescent="0.3">
      <c r="C888" s="18"/>
      <c r="D888" s="2"/>
      <c r="E888" s="37"/>
      <c r="F888" s="17"/>
      <c r="G888" s="2"/>
      <c r="H888" s="2"/>
      <c r="I888" s="2"/>
      <c r="J888" s="17"/>
      <c r="K888" s="37"/>
      <c r="L888" s="2"/>
      <c r="M888" s="37"/>
      <c r="N888" s="2"/>
      <c r="O888" s="37"/>
      <c r="P888" s="2"/>
      <c r="Q888" s="37"/>
      <c r="R888" s="2"/>
      <c r="S888" s="37"/>
    </row>
    <row r="889" spans="3:19" x14ac:dyDescent="0.3">
      <c r="C889" s="18"/>
      <c r="D889" s="2"/>
      <c r="E889" s="37"/>
      <c r="F889" s="17"/>
      <c r="G889" s="2"/>
      <c r="H889" s="2"/>
      <c r="I889" s="2"/>
      <c r="J889" s="17"/>
      <c r="K889" s="37"/>
      <c r="L889" s="2"/>
      <c r="M889" s="37"/>
      <c r="N889" s="2"/>
      <c r="O889" s="37"/>
      <c r="P889" s="2"/>
      <c r="Q889" s="37"/>
      <c r="R889" s="2"/>
      <c r="S889" s="37"/>
    </row>
    <row r="890" spans="3:19" x14ac:dyDescent="0.3">
      <c r="C890" s="18"/>
      <c r="D890" s="2"/>
      <c r="E890" s="37"/>
      <c r="F890" s="17"/>
      <c r="G890" s="2"/>
      <c r="H890" s="2"/>
      <c r="I890" s="2"/>
      <c r="J890" s="17"/>
      <c r="K890" s="37"/>
      <c r="L890" s="2"/>
      <c r="M890" s="37"/>
      <c r="N890" s="2"/>
      <c r="O890" s="37"/>
      <c r="P890" s="2"/>
      <c r="Q890" s="37"/>
      <c r="R890" s="2"/>
      <c r="S890" s="37"/>
    </row>
    <row r="891" spans="3:19" x14ac:dyDescent="0.3">
      <c r="C891" s="18"/>
      <c r="D891" s="2"/>
      <c r="E891" s="37"/>
      <c r="F891" s="17"/>
      <c r="G891" s="2"/>
      <c r="H891" s="2"/>
      <c r="I891" s="2"/>
      <c r="J891" s="17"/>
      <c r="K891" s="37"/>
      <c r="L891" s="2"/>
      <c r="M891" s="37"/>
      <c r="N891" s="2"/>
      <c r="O891" s="37"/>
      <c r="P891" s="2"/>
      <c r="Q891" s="37"/>
      <c r="R891" s="2"/>
      <c r="S891" s="37"/>
    </row>
    <row r="892" spans="3:19" x14ac:dyDescent="0.3">
      <c r="C892" s="18"/>
      <c r="D892" s="2"/>
      <c r="E892" s="37"/>
      <c r="F892" s="17"/>
      <c r="G892" s="2"/>
      <c r="H892" s="2"/>
      <c r="I892" s="2"/>
      <c r="J892" s="17"/>
      <c r="K892" s="37"/>
      <c r="L892" s="2"/>
      <c r="M892" s="37"/>
      <c r="N892" s="2"/>
      <c r="O892" s="37"/>
      <c r="P892" s="2"/>
      <c r="Q892" s="37"/>
      <c r="R892" s="2"/>
      <c r="S892" s="37"/>
    </row>
    <row r="893" spans="3:19" x14ac:dyDescent="0.3">
      <c r="C893" s="18"/>
      <c r="D893" s="2"/>
      <c r="E893" s="37"/>
      <c r="F893" s="17"/>
      <c r="G893" s="2"/>
      <c r="H893" s="2"/>
      <c r="I893" s="2"/>
      <c r="J893" s="17"/>
      <c r="K893" s="37"/>
      <c r="L893" s="2"/>
      <c r="M893" s="37"/>
      <c r="N893" s="2"/>
      <c r="O893" s="37"/>
      <c r="P893" s="2"/>
      <c r="Q893" s="37"/>
      <c r="R893" s="2"/>
      <c r="S893" s="37"/>
    </row>
    <row r="894" spans="3:19" x14ac:dyDescent="0.3">
      <c r="C894" s="18"/>
      <c r="D894" s="2"/>
      <c r="E894" s="37"/>
      <c r="F894" s="17"/>
      <c r="G894" s="2"/>
      <c r="H894" s="2"/>
      <c r="I894" s="2"/>
      <c r="J894" s="17"/>
      <c r="K894" s="37"/>
      <c r="L894" s="2"/>
      <c r="M894" s="37"/>
      <c r="N894" s="2"/>
      <c r="O894" s="37"/>
      <c r="P894" s="2"/>
      <c r="Q894" s="37"/>
      <c r="R894" s="2"/>
      <c r="S894" s="37"/>
    </row>
    <row r="895" spans="3:19" x14ac:dyDescent="0.3">
      <c r="C895" s="18"/>
      <c r="D895" s="2"/>
      <c r="E895" s="37"/>
      <c r="F895" s="17"/>
      <c r="G895" s="2"/>
      <c r="H895" s="2"/>
      <c r="I895" s="2"/>
      <c r="J895" s="17"/>
      <c r="K895" s="37"/>
      <c r="L895" s="2"/>
      <c r="M895" s="37"/>
      <c r="N895" s="2"/>
      <c r="O895" s="37"/>
      <c r="P895" s="2"/>
      <c r="Q895" s="37"/>
      <c r="R895" s="2"/>
      <c r="S895" s="37"/>
    </row>
    <row r="896" spans="3:19" x14ac:dyDescent="0.3">
      <c r="C896" s="18"/>
      <c r="D896" s="2"/>
      <c r="E896" s="37"/>
      <c r="F896" s="17"/>
      <c r="G896" s="2"/>
      <c r="H896" s="2"/>
      <c r="I896" s="2"/>
      <c r="J896" s="17"/>
      <c r="K896" s="37"/>
      <c r="L896" s="2"/>
      <c r="M896" s="37"/>
      <c r="N896" s="2"/>
      <c r="O896" s="37"/>
      <c r="P896" s="2"/>
      <c r="Q896" s="37"/>
      <c r="R896" s="2"/>
      <c r="S896" s="37"/>
    </row>
    <row r="897" spans="3:19" x14ac:dyDescent="0.3">
      <c r="C897" s="18"/>
      <c r="D897" s="2"/>
      <c r="E897" s="37"/>
      <c r="F897" s="17"/>
      <c r="G897" s="2"/>
      <c r="H897" s="2"/>
      <c r="I897" s="2"/>
      <c r="J897" s="17"/>
      <c r="K897" s="37"/>
      <c r="L897" s="2"/>
      <c r="M897" s="37"/>
      <c r="N897" s="2"/>
      <c r="O897" s="37"/>
      <c r="P897" s="2"/>
      <c r="Q897" s="37"/>
      <c r="R897" s="2"/>
      <c r="S897" s="37"/>
    </row>
    <row r="898" spans="3:19" x14ac:dyDescent="0.3">
      <c r="C898" s="18"/>
      <c r="D898" s="2"/>
      <c r="E898" s="37"/>
      <c r="F898" s="17"/>
      <c r="G898" s="2"/>
      <c r="H898" s="2"/>
      <c r="I898" s="2"/>
      <c r="J898" s="17"/>
      <c r="K898" s="37"/>
      <c r="L898" s="2"/>
      <c r="M898" s="37"/>
      <c r="N898" s="2"/>
      <c r="O898" s="37"/>
      <c r="P898" s="2"/>
      <c r="Q898" s="37"/>
      <c r="R898" s="2"/>
      <c r="S898" s="37"/>
    </row>
    <row r="899" spans="3:19" x14ac:dyDescent="0.3">
      <c r="C899" s="18"/>
      <c r="D899" s="2"/>
      <c r="E899" s="37"/>
      <c r="F899" s="17"/>
      <c r="G899" s="2"/>
      <c r="H899" s="2"/>
      <c r="I899" s="2"/>
      <c r="J899" s="17"/>
      <c r="K899" s="37"/>
      <c r="L899" s="2"/>
      <c r="M899" s="37"/>
      <c r="N899" s="2"/>
      <c r="O899" s="37"/>
      <c r="P899" s="2"/>
      <c r="Q899" s="37"/>
      <c r="R899" s="2"/>
      <c r="S899" s="37"/>
    </row>
    <row r="900" spans="3:19" x14ac:dyDescent="0.3">
      <c r="C900" s="18"/>
      <c r="D900" s="2"/>
      <c r="E900" s="37"/>
      <c r="F900" s="17"/>
      <c r="G900" s="2"/>
      <c r="H900" s="2"/>
      <c r="I900" s="2"/>
      <c r="J900" s="17"/>
      <c r="K900" s="37"/>
      <c r="L900" s="2"/>
      <c r="M900" s="37"/>
      <c r="N900" s="2"/>
      <c r="O900" s="37"/>
      <c r="P900" s="2"/>
      <c r="Q900" s="37"/>
      <c r="R900" s="2"/>
      <c r="S900" s="37"/>
    </row>
    <row r="901" spans="3:19" x14ac:dyDescent="0.3">
      <c r="C901" s="18"/>
      <c r="D901" s="2"/>
      <c r="E901" s="37"/>
      <c r="F901" s="17"/>
      <c r="G901" s="2"/>
      <c r="H901" s="2"/>
      <c r="I901" s="2"/>
      <c r="J901" s="17"/>
      <c r="K901" s="37"/>
      <c r="L901" s="2"/>
      <c r="M901" s="37"/>
      <c r="N901" s="2"/>
      <c r="O901" s="37"/>
      <c r="P901" s="2"/>
      <c r="Q901" s="37"/>
      <c r="R901" s="2"/>
      <c r="S901" s="37"/>
    </row>
    <row r="902" spans="3:19" x14ac:dyDescent="0.3">
      <c r="C902" s="18"/>
      <c r="D902" s="2"/>
      <c r="E902" s="37"/>
      <c r="F902" s="17"/>
      <c r="G902" s="2"/>
      <c r="H902" s="2"/>
      <c r="I902" s="2"/>
      <c r="J902" s="17"/>
      <c r="K902" s="37"/>
      <c r="L902" s="2"/>
      <c r="M902" s="37"/>
      <c r="N902" s="2"/>
      <c r="O902" s="37"/>
      <c r="P902" s="2"/>
      <c r="Q902" s="37"/>
      <c r="R902" s="2"/>
      <c r="S902" s="37"/>
    </row>
    <row r="903" spans="3:19" x14ac:dyDescent="0.3">
      <c r="C903" s="18"/>
      <c r="D903" s="2"/>
      <c r="E903" s="37"/>
      <c r="F903" s="17"/>
      <c r="G903" s="2"/>
      <c r="H903" s="2"/>
      <c r="I903" s="2"/>
      <c r="J903" s="17"/>
      <c r="K903" s="37"/>
      <c r="L903" s="2"/>
      <c r="M903" s="37"/>
      <c r="N903" s="2"/>
      <c r="O903" s="37"/>
      <c r="P903" s="2"/>
      <c r="Q903" s="37"/>
      <c r="R903" s="2"/>
      <c r="S903" s="37"/>
    </row>
    <row r="904" spans="3:19" x14ac:dyDescent="0.3">
      <c r="C904" s="18"/>
      <c r="D904" s="2"/>
      <c r="E904" s="37"/>
      <c r="F904" s="17"/>
      <c r="G904" s="2"/>
      <c r="H904" s="2"/>
      <c r="I904" s="2"/>
      <c r="J904" s="17"/>
      <c r="K904" s="37"/>
      <c r="L904" s="2"/>
      <c r="M904" s="37"/>
      <c r="N904" s="2"/>
      <c r="O904" s="37"/>
      <c r="P904" s="2"/>
      <c r="Q904" s="37"/>
      <c r="R904" s="2"/>
      <c r="S904" s="37"/>
    </row>
    <row r="905" spans="3:19" x14ac:dyDescent="0.3">
      <c r="C905" s="18"/>
      <c r="D905" s="2"/>
      <c r="E905" s="37"/>
      <c r="F905" s="17"/>
      <c r="G905" s="2"/>
      <c r="H905" s="2"/>
      <c r="I905" s="2"/>
      <c r="J905" s="17"/>
      <c r="K905" s="37"/>
      <c r="L905" s="2"/>
      <c r="M905" s="37"/>
      <c r="N905" s="2"/>
      <c r="O905" s="37"/>
      <c r="P905" s="2"/>
      <c r="Q905" s="37"/>
      <c r="R905" s="2"/>
      <c r="S905" s="37"/>
    </row>
    <row r="906" spans="3:19" x14ac:dyDescent="0.3">
      <c r="C906" s="18"/>
      <c r="D906" s="2"/>
      <c r="E906" s="37"/>
      <c r="F906" s="17"/>
      <c r="G906" s="2"/>
      <c r="H906" s="2"/>
      <c r="I906" s="2"/>
      <c r="J906" s="17"/>
      <c r="K906" s="37"/>
      <c r="L906" s="2"/>
      <c r="M906" s="37"/>
      <c r="N906" s="2"/>
      <c r="O906" s="37"/>
      <c r="P906" s="2"/>
      <c r="Q906" s="37"/>
      <c r="R906" s="2"/>
      <c r="S906" s="37"/>
    </row>
    <row r="907" spans="3:19" x14ac:dyDescent="0.3">
      <c r="C907" s="18"/>
      <c r="D907" s="2"/>
      <c r="E907" s="37"/>
      <c r="F907" s="17"/>
      <c r="G907" s="2"/>
      <c r="H907" s="2"/>
      <c r="I907" s="2"/>
      <c r="J907" s="17"/>
      <c r="K907" s="37"/>
      <c r="L907" s="2"/>
      <c r="M907" s="37"/>
      <c r="N907" s="2"/>
      <c r="O907" s="37"/>
      <c r="P907" s="2"/>
      <c r="Q907" s="37"/>
      <c r="R907" s="2"/>
      <c r="S907" s="37"/>
    </row>
    <row r="908" spans="3:19" x14ac:dyDescent="0.3">
      <c r="C908" s="18"/>
      <c r="D908" s="2"/>
      <c r="E908" s="37"/>
      <c r="F908" s="17"/>
      <c r="G908" s="2"/>
      <c r="H908" s="2"/>
      <c r="I908" s="2"/>
      <c r="J908" s="17"/>
      <c r="K908" s="37"/>
      <c r="L908" s="2"/>
      <c r="M908" s="37"/>
      <c r="N908" s="2"/>
      <c r="O908" s="37"/>
      <c r="P908" s="2"/>
      <c r="Q908" s="37"/>
      <c r="R908" s="2"/>
      <c r="S908" s="37"/>
    </row>
    <row r="909" spans="3:19" x14ac:dyDescent="0.3">
      <c r="C909" s="18"/>
      <c r="D909" s="2"/>
      <c r="E909" s="37"/>
      <c r="F909" s="17"/>
      <c r="G909" s="2"/>
      <c r="H909" s="2"/>
      <c r="I909" s="2"/>
      <c r="J909" s="17"/>
      <c r="K909" s="37"/>
      <c r="L909" s="2"/>
      <c r="M909" s="37"/>
      <c r="N909" s="2"/>
      <c r="O909" s="37"/>
      <c r="P909" s="2"/>
      <c r="Q909" s="37"/>
      <c r="R909" s="2"/>
      <c r="S909" s="37"/>
    </row>
    <row r="910" spans="3:19" x14ac:dyDescent="0.3">
      <c r="C910" s="18"/>
      <c r="D910" s="2"/>
      <c r="E910" s="37"/>
      <c r="F910" s="17"/>
      <c r="G910" s="2"/>
      <c r="H910" s="2"/>
      <c r="I910" s="2"/>
      <c r="J910" s="17"/>
      <c r="K910" s="37"/>
      <c r="L910" s="2"/>
      <c r="M910" s="37"/>
      <c r="N910" s="2"/>
      <c r="O910" s="37"/>
      <c r="P910" s="2"/>
      <c r="Q910" s="37"/>
      <c r="R910" s="2"/>
      <c r="S910" s="37"/>
    </row>
    <row r="911" spans="3:19" x14ac:dyDescent="0.3">
      <c r="C911" s="18"/>
      <c r="D911" s="2"/>
      <c r="E911" s="37"/>
      <c r="F911" s="17"/>
      <c r="G911" s="2"/>
      <c r="H911" s="2"/>
      <c r="I911" s="2"/>
      <c r="J911" s="17"/>
      <c r="K911" s="37"/>
      <c r="L911" s="2"/>
      <c r="M911" s="37"/>
      <c r="N911" s="2"/>
      <c r="O911" s="37"/>
      <c r="P911" s="2"/>
      <c r="Q911" s="37"/>
      <c r="R911" s="2"/>
      <c r="S911" s="37"/>
    </row>
    <row r="912" spans="3:19" x14ac:dyDescent="0.3">
      <c r="C912" s="18"/>
      <c r="D912" s="2"/>
      <c r="E912" s="37"/>
      <c r="F912" s="17"/>
      <c r="G912" s="2"/>
      <c r="H912" s="2"/>
      <c r="I912" s="2"/>
      <c r="J912" s="17"/>
      <c r="K912" s="37"/>
      <c r="L912" s="2"/>
      <c r="M912" s="37"/>
      <c r="N912" s="2"/>
      <c r="O912" s="37"/>
      <c r="P912" s="2"/>
      <c r="Q912" s="37"/>
      <c r="R912" s="2"/>
      <c r="S912" s="37"/>
    </row>
    <row r="913" spans="3:19" x14ac:dyDescent="0.3">
      <c r="C913" s="18"/>
      <c r="D913" s="2"/>
      <c r="E913" s="37"/>
      <c r="F913" s="17"/>
      <c r="G913" s="2"/>
      <c r="H913" s="2"/>
      <c r="I913" s="2"/>
      <c r="J913" s="17"/>
      <c r="K913" s="37"/>
      <c r="L913" s="2"/>
      <c r="M913" s="37"/>
      <c r="N913" s="2"/>
      <c r="O913" s="37"/>
      <c r="P913" s="2"/>
      <c r="Q913" s="37"/>
      <c r="R913" s="2"/>
      <c r="S913" s="37"/>
    </row>
    <row r="914" spans="3:19" x14ac:dyDescent="0.3">
      <c r="C914" s="18"/>
      <c r="D914" s="2"/>
      <c r="E914" s="37"/>
      <c r="F914" s="17"/>
      <c r="G914" s="2"/>
      <c r="H914" s="2"/>
      <c r="I914" s="2"/>
      <c r="J914" s="17"/>
      <c r="K914" s="37"/>
      <c r="L914" s="2"/>
      <c r="M914" s="37"/>
      <c r="N914" s="2"/>
      <c r="O914" s="37"/>
      <c r="P914" s="2"/>
      <c r="Q914" s="37"/>
      <c r="R914" s="2"/>
      <c r="S914" s="37"/>
    </row>
    <row r="915" spans="3:19" x14ac:dyDescent="0.3">
      <c r="C915" s="18"/>
      <c r="D915" s="2"/>
      <c r="E915" s="37"/>
      <c r="F915" s="17"/>
      <c r="G915" s="2"/>
      <c r="H915" s="2"/>
      <c r="I915" s="2"/>
      <c r="J915" s="17"/>
      <c r="K915" s="37"/>
      <c r="L915" s="2"/>
      <c r="M915" s="37"/>
      <c r="N915" s="2"/>
      <c r="O915" s="37"/>
      <c r="P915" s="2"/>
      <c r="Q915" s="37"/>
      <c r="R915" s="2"/>
      <c r="S915" s="37"/>
    </row>
    <row r="916" spans="3:19" x14ac:dyDescent="0.3">
      <c r="C916" s="18"/>
      <c r="D916" s="2"/>
      <c r="E916" s="37"/>
      <c r="F916" s="17"/>
      <c r="G916" s="2"/>
      <c r="H916" s="2"/>
      <c r="I916" s="2"/>
      <c r="J916" s="17"/>
      <c r="K916" s="37"/>
      <c r="L916" s="2"/>
      <c r="M916" s="37"/>
      <c r="N916" s="2"/>
      <c r="O916" s="37"/>
      <c r="P916" s="2"/>
      <c r="Q916" s="37"/>
      <c r="R916" s="2"/>
      <c r="S916" s="37"/>
    </row>
    <row r="917" spans="3:19" x14ac:dyDescent="0.3">
      <c r="C917" s="18"/>
      <c r="D917" s="2"/>
      <c r="E917" s="37"/>
      <c r="F917" s="17"/>
      <c r="G917" s="2"/>
      <c r="H917" s="2"/>
      <c r="I917" s="2"/>
      <c r="J917" s="17"/>
      <c r="K917" s="37"/>
      <c r="L917" s="2"/>
      <c r="M917" s="37"/>
      <c r="N917" s="2"/>
      <c r="O917" s="37"/>
      <c r="P917" s="2"/>
      <c r="Q917" s="37"/>
      <c r="R917" s="2"/>
      <c r="S917" s="37"/>
    </row>
    <row r="918" spans="3:19" x14ac:dyDescent="0.3">
      <c r="C918" s="18"/>
      <c r="D918" s="2"/>
      <c r="E918" s="37"/>
      <c r="F918" s="17"/>
      <c r="G918" s="2"/>
      <c r="H918" s="2"/>
      <c r="I918" s="2"/>
      <c r="J918" s="17"/>
      <c r="K918" s="37"/>
      <c r="L918" s="2"/>
      <c r="M918" s="37"/>
      <c r="N918" s="2"/>
      <c r="O918" s="37"/>
      <c r="P918" s="2"/>
      <c r="Q918" s="37"/>
      <c r="R918" s="2"/>
      <c r="S918" s="37"/>
    </row>
    <row r="919" spans="3:19" x14ac:dyDescent="0.3">
      <c r="C919" s="18"/>
      <c r="D919" s="2"/>
      <c r="E919" s="37"/>
      <c r="F919" s="17"/>
      <c r="G919" s="2"/>
      <c r="H919" s="2"/>
      <c r="I919" s="2"/>
      <c r="J919" s="17"/>
      <c r="K919" s="37"/>
      <c r="L919" s="2"/>
      <c r="M919" s="37"/>
      <c r="N919" s="2"/>
      <c r="O919" s="37"/>
      <c r="P919" s="2"/>
      <c r="Q919" s="37"/>
      <c r="R919" s="2"/>
      <c r="S919" s="37"/>
    </row>
    <row r="920" spans="3:19" x14ac:dyDescent="0.3">
      <c r="C920" s="18"/>
      <c r="D920" s="2"/>
      <c r="E920" s="37"/>
      <c r="F920" s="17"/>
      <c r="G920" s="2"/>
      <c r="H920" s="2"/>
      <c r="I920" s="2"/>
      <c r="J920" s="17"/>
      <c r="K920" s="37"/>
      <c r="L920" s="2"/>
      <c r="M920" s="37"/>
      <c r="N920" s="2"/>
      <c r="O920" s="37"/>
      <c r="P920" s="2"/>
      <c r="Q920" s="37"/>
      <c r="R920" s="2"/>
      <c r="S920" s="37"/>
    </row>
    <row r="921" spans="3:19" x14ac:dyDescent="0.3">
      <c r="C921" s="18"/>
      <c r="D921" s="2"/>
      <c r="E921" s="37"/>
      <c r="F921" s="17"/>
      <c r="G921" s="2"/>
      <c r="H921" s="2"/>
      <c r="I921" s="2"/>
      <c r="J921" s="17"/>
      <c r="K921" s="37"/>
      <c r="L921" s="2"/>
      <c r="M921" s="37"/>
      <c r="N921" s="2"/>
      <c r="O921" s="37"/>
      <c r="P921" s="2"/>
      <c r="Q921" s="37"/>
      <c r="R921" s="2"/>
      <c r="S921" s="37"/>
    </row>
    <row r="922" spans="3:19" x14ac:dyDescent="0.3">
      <c r="C922" s="18"/>
      <c r="D922" s="2"/>
      <c r="E922" s="37"/>
      <c r="F922" s="17"/>
      <c r="G922" s="2"/>
      <c r="H922" s="2"/>
      <c r="I922" s="2"/>
      <c r="J922" s="17"/>
      <c r="K922" s="37"/>
      <c r="L922" s="2"/>
      <c r="M922" s="37"/>
      <c r="N922" s="2"/>
      <c r="O922" s="37"/>
      <c r="P922" s="2"/>
      <c r="Q922" s="37"/>
      <c r="R922" s="2"/>
      <c r="S922" s="37"/>
    </row>
    <row r="923" spans="3:19" x14ac:dyDescent="0.3">
      <c r="C923" s="18"/>
      <c r="D923" s="2"/>
      <c r="E923" s="37"/>
      <c r="F923" s="17"/>
      <c r="G923" s="2"/>
      <c r="H923" s="2"/>
      <c r="I923" s="2"/>
      <c r="J923" s="17"/>
      <c r="K923" s="37"/>
      <c r="L923" s="2"/>
      <c r="M923" s="37"/>
      <c r="N923" s="2"/>
      <c r="O923" s="37"/>
      <c r="P923" s="2"/>
      <c r="Q923" s="37"/>
      <c r="R923" s="2"/>
      <c r="S923" s="37"/>
    </row>
    <row r="924" spans="3:19" x14ac:dyDescent="0.3">
      <c r="C924" s="18"/>
      <c r="D924" s="2"/>
      <c r="E924" s="37"/>
      <c r="F924" s="17"/>
      <c r="G924" s="2"/>
      <c r="H924" s="2"/>
      <c r="I924" s="2"/>
      <c r="J924" s="17"/>
      <c r="K924" s="37"/>
      <c r="L924" s="2"/>
      <c r="M924" s="37"/>
      <c r="N924" s="2"/>
      <c r="O924" s="37"/>
      <c r="P924" s="2"/>
      <c r="Q924" s="37"/>
      <c r="R924" s="2"/>
      <c r="S924" s="37"/>
    </row>
    <row r="925" spans="3:19" x14ac:dyDescent="0.3">
      <c r="C925" s="18"/>
      <c r="D925" s="2"/>
      <c r="E925" s="37"/>
      <c r="F925" s="17"/>
      <c r="G925" s="2"/>
      <c r="H925" s="2"/>
      <c r="I925" s="2"/>
      <c r="J925" s="17"/>
      <c r="K925" s="37"/>
      <c r="L925" s="2"/>
      <c r="M925" s="37"/>
      <c r="N925" s="2"/>
      <c r="O925" s="37"/>
      <c r="P925" s="2"/>
      <c r="Q925" s="37"/>
      <c r="R925" s="2"/>
      <c r="S925" s="37"/>
    </row>
    <row r="926" spans="3:19" x14ac:dyDescent="0.3">
      <c r="C926" s="18"/>
      <c r="D926" s="2"/>
      <c r="E926" s="37"/>
      <c r="F926" s="17"/>
      <c r="G926" s="2"/>
      <c r="H926" s="2"/>
      <c r="I926" s="2"/>
      <c r="J926" s="17"/>
      <c r="K926" s="37"/>
      <c r="L926" s="2"/>
      <c r="M926" s="37"/>
      <c r="N926" s="2"/>
      <c r="O926" s="37"/>
      <c r="P926" s="2"/>
      <c r="Q926" s="37"/>
      <c r="R926" s="2"/>
      <c r="S926" s="37"/>
    </row>
    <row r="927" spans="3:19" x14ac:dyDescent="0.3">
      <c r="C927" s="18"/>
      <c r="D927" s="2"/>
      <c r="E927" s="37"/>
      <c r="F927" s="17"/>
      <c r="G927" s="2"/>
      <c r="H927" s="2"/>
      <c r="I927" s="2"/>
      <c r="J927" s="17"/>
      <c r="K927" s="37"/>
      <c r="L927" s="2"/>
      <c r="M927" s="37"/>
      <c r="N927" s="2"/>
      <c r="O927" s="37"/>
      <c r="P927" s="2"/>
      <c r="Q927" s="37"/>
      <c r="R927" s="2"/>
      <c r="S927" s="37"/>
    </row>
    <row r="928" spans="3:19" x14ac:dyDescent="0.3">
      <c r="C928" s="18"/>
      <c r="D928" s="2"/>
      <c r="E928" s="37"/>
      <c r="F928" s="17"/>
      <c r="G928" s="2"/>
      <c r="H928" s="2"/>
      <c r="I928" s="2"/>
      <c r="J928" s="17"/>
      <c r="K928" s="37"/>
      <c r="L928" s="2"/>
      <c r="M928" s="37"/>
      <c r="N928" s="2"/>
      <c r="O928" s="37"/>
      <c r="P928" s="2"/>
      <c r="Q928" s="37"/>
      <c r="R928" s="2"/>
      <c r="S928" s="37"/>
    </row>
    <row r="929" spans="3:19" x14ac:dyDescent="0.3">
      <c r="C929" s="18"/>
      <c r="D929" s="2"/>
      <c r="E929" s="37"/>
      <c r="F929" s="17"/>
      <c r="G929" s="2"/>
      <c r="H929" s="2"/>
      <c r="I929" s="2"/>
      <c r="J929" s="17"/>
      <c r="K929" s="37"/>
      <c r="L929" s="2"/>
      <c r="M929" s="37"/>
      <c r="N929" s="2"/>
      <c r="O929" s="37"/>
      <c r="P929" s="2"/>
      <c r="Q929" s="37"/>
      <c r="R929" s="2"/>
      <c r="S929" s="37"/>
    </row>
    <row r="930" spans="3:19" x14ac:dyDescent="0.3">
      <c r="C930" s="18"/>
      <c r="D930" s="2"/>
      <c r="E930" s="37"/>
      <c r="F930" s="17"/>
      <c r="G930" s="2"/>
      <c r="H930" s="2"/>
      <c r="I930" s="2"/>
      <c r="J930" s="17"/>
      <c r="K930" s="37"/>
      <c r="L930" s="2"/>
      <c r="M930" s="37"/>
      <c r="N930" s="2"/>
      <c r="O930" s="37"/>
      <c r="P930" s="2"/>
      <c r="Q930" s="37"/>
      <c r="R930" s="2"/>
      <c r="S930" s="37"/>
    </row>
    <row r="931" spans="3:19" x14ac:dyDescent="0.3">
      <c r="C931" s="18"/>
      <c r="D931" s="2"/>
      <c r="E931" s="37"/>
      <c r="F931" s="17"/>
      <c r="G931" s="2"/>
      <c r="H931" s="2"/>
      <c r="I931" s="2"/>
      <c r="J931" s="17"/>
      <c r="K931" s="37"/>
      <c r="L931" s="2"/>
      <c r="M931" s="37"/>
      <c r="N931" s="2"/>
      <c r="O931" s="37"/>
      <c r="P931" s="2"/>
      <c r="Q931" s="37"/>
      <c r="R931" s="2"/>
      <c r="S931" s="37"/>
    </row>
    <row r="932" spans="3:19" x14ac:dyDescent="0.3">
      <c r="C932" s="18"/>
      <c r="D932" s="2"/>
      <c r="E932" s="37"/>
      <c r="F932" s="17"/>
      <c r="G932" s="2"/>
      <c r="H932" s="2"/>
      <c r="I932" s="2"/>
      <c r="J932" s="17"/>
      <c r="K932" s="37"/>
      <c r="L932" s="2"/>
      <c r="M932" s="37"/>
      <c r="N932" s="2"/>
      <c r="O932" s="37"/>
      <c r="P932" s="2"/>
      <c r="Q932" s="37"/>
      <c r="R932" s="2"/>
      <c r="S932" s="37"/>
    </row>
    <row r="933" spans="3:19" x14ac:dyDescent="0.3">
      <c r="C933" s="18"/>
      <c r="D933" s="2"/>
      <c r="E933" s="37"/>
      <c r="F933" s="17"/>
      <c r="G933" s="2"/>
      <c r="H933" s="2"/>
      <c r="I933" s="2"/>
      <c r="J933" s="17"/>
      <c r="K933" s="37"/>
      <c r="L933" s="2"/>
      <c r="M933" s="37"/>
      <c r="N933" s="2"/>
      <c r="O933" s="37"/>
      <c r="P933" s="2"/>
      <c r="Q933" s="37"/>
      <c r="R933" s="2"/>
      <c r="S933" s="37"/>
    </row>
    <row r="934" spans="3:19" x14ac:dyDescent="0.3">
      <c r="C934" s="18"/>
      <c r="D934" s="2"/>
      <c r="E934" s="37"/>
      <c r="F934" s="17"/>
      <c r="G934" s="2"/>
      <c r="H934" s="2"/>
      <c r="I934" s="2"/>
      <c r="J934" s="17"/>
      <c r="K934" s="37"/>
      <c r="L934" s="2"/>
      <c r="M934" s="37"/>
      <c r="N934" s="2"/>
      <c r="O934" s="37"/>
      <c r="P934" s="2"/>
      <c r="Q934" s="37"/>
      <c r="R934" s="2"/>
      <c r="S934" s="37"/>
    </row>
    <row r="935" spans="3:19" x14ac:dyDescent="0.3">
      <c r="C935" s="18"/>
      <c r="D935" s="2"/>
      <c r="E935" s="37"/>
      <c r="F935" s="17"/>
      <c r="G935" s="2"/>
      <c r="H935" s="2"/>
      <c r="I935" s="2"/>
      <c r="J935" s="17"/>
      <c r="K935" s="37"/>
      <c r="L935" s="2"/>
      <c r="M935" s="37"/>
      <c r="N935" s="2"/>
      <c r="O935" s="37"/>
      <c r="P935" s="2"/>
      <c r="Q935" s="37"/>
      <c r="R935" s="2"/>
      <c r="S935" s="37"/>
    </row>
    <row r="936" spans="3:19" x14ac:dyDescent="0.3">
      <c r="C936" s="18"/>
      <c r="D936" s="2"/>
      <c r="E936" s="37"/>
      <c r="F936" s="17"/>
      <c r="G936" s="2"/>
      <c r="H936" s="2"/>
      <c r="I936" s="2"/>
      <c r="J936" s="17"/>
      <c r="K936" s="37"/>
      <c r="L936" s="2"/>
      <c r="M936" s="37"/>
      <c r="N936" s="2"/>
      <c r="O936" s="37"/>
      <c r="P936" s="2"/>
      <c r="Q936" s="37"/>
      <c r="R936" s="2"/>
      <c r="S936" s="37"/>
    </row>
    <row r="937" spans="3:19" x14ac:dyDescent="0.3">
      <c r="C937" s="18"/>
      <c r="D937" s="2"/>
      <c r="E937" s="37"/>
      <c r="F937" s="17"/>
      <c r="G937" s="2"/>
      <c r="H937" s="2"/>
      <c r="I937" s="2"/>
      <c r="J937" s="17"/>
      <c r="K937" s="37"/>
      <c r="L937" s="2"/>
      <c r="M937" s="37"/>
      <c r="N937" s="2"/>
      <c r="O937" s="37"/>
      <c r="P937" s="2"/>
      <c r="Q937" s="37"/>
      <c r="R937" s="2"/>
      <c r="S937" s="37"/>
    </row>
    <row r="938" spans="3:19" x14ac:dyDescent="0.3">
      <c r="C938" s="18"/>
      <c r="D938" s="2"/>
      <c r="E938" s="37"/>
      <c r="F938" s="17"/>
      <c r="G938" s="2"/>
      <c r="H938" s="2"/>
      <c r="I938" s="2"/>
      <c r="J938" s="17"/>
      <c r="K938" s="37"/>
      <c r="L938" s="2"/>
      <c r="M938" s="37"/>
      <c r="N938" s="2"/>
      <c r="O938" s="37"/>
      <c r="P938" s="2"/>
      <c r="Q938" s="37"/>
      <c r="R938" s="2"/>
      <c r="S938" s="37"/>
    </row>
    <row r="939" spans="3:19" x14ac:dyDescent="0.3">
      <c r="C939" s="18"/>
      <c r="D939" s="2"/>
      <c r="E939" s="37"/>
      <c r="F939" s="17"/>
      <c r="G939" s="2"/>
      <c r="H939" s="2"/>
      <c r="I939" s="2"/>
      <c r="J939" s="17"/>
      <c r="K939" s="37"/>
      <c r="L939" s="2"/>
      <c r="M939" s="37"/>
      <c r="N939" s="2"/>
      <c r="O939" s="37"/>
      <c r="P939" s="2"/>
      <c r="Q939" s="37"/>
      <c r="R939" s="2"/>
      <c r="S939" s="37"/>
    </row>
    <row r="940" spans="3:19" x14ac:dyDescent="0.3">
      <c r="C940" s="18"/>
      <c r="D940" s="2"/>
      <c r="E940" s="37"/>
      <c r="F940" s="17"/>
      <c r="G940" s="2"/>
      <c r="H940" s="2"/>
      <c r="I940" s="2"/>
      <c r="J940" s="17"/>
      <c r="K940" s="37"/>
      <c r="L940" s="2"/>
      <c r="M940" s="37"/>
      <c r="N940" s="2"/>
      <c r="O940" s="37"/>
      <c r="P940" s="2"/>
      <c r="Q940" s="37"/>
      <c r="R940" s="2"/>
      <c r="S940" s="37"/>
    </row>
    <row r="941" spans="3:19" x14ac:dyDescent="0.3">
      <c r="C941" s="18"/>
      <c r="D941" s="2"/>
      <c r="E941" s="37"/>
      <c r="F941" s="17"/>
      <c r="G941" s="2"/>
      <c r="H941" s="2"/>
      <c r="I941" s="2"/>
      <c r="J941" s="17"/>
      <c r="K941" s="37"/>
      <c r="L941" s="2"/>
      <c r="M941" s="37"/>
      <c r="N941" s="2"/>
      <c r="O941" s="37"/>
      <c r="P941" s="2"/>
      <c r="Q941" s="37"/>
      <c r="R941" s="2"/>
      <c r="S941" s="37"/>
    </row>
    <row r="942" spans="3:19" x14ac:dyDescent="0.3">
      <c r="C942" s="18"/>
      <c r="D942" s="2"/>
      <c r="E942" s="37"/>
      <c r="F942" s="17"/>
      <c r="G942" s="2"/>
      <c r="H942" s="2"/>
      <c r="I942" s="2"/>
      <c r="J942" s="17"/>
      <c r="K942" s="37"/>
      <c r="L942" s="2"/>
      <c r="M942" s="37"/>
      <c r="N942" s="2"/>
      <c r="O942" s="37"/>
      <c r="P942" s="2"/>
      <c r="Q942" s="37"/>
      <c r="R942" s="2"/>
      <c r="S942" s="37"/>
    </row>
    <row r="943" spans="3:19" x14ac:dyDescent="0.3">
      <c r="C943" s="18"/>
      <c r="D943" s="2"/>
      <c r="E943" s="37"/>
      <c r="F943" s="17"/>
      <c r="G943" s="2"/>
      <c r="H943" s="2"/>
      <c r="I943" s="2"/>
      <c r="J943" s="17"/>
      <c r="K943" s="37"/>
      <c r="L943" s="2"/>
      <c r="M943" s="37"/>
      <c r="N943" s="2"/>
      <c r="O943" s="37"/>
      <c r="P943" s="2"/>
      <c r="Q943" s="37"/>
      <c r="R943" s="2"/>
      <c r="S943" s="37"/>
    </row>
    <row r="944" spans="3:19" x14ac:dyDescent="0.3">
      <c r="C944" s="18"/>
      <c r="D944" s="2"/>
      <c r="E944" s="37"/>
      <c r="F944" s="17"/>
      <c r="G944" s="2"/>
      <c r="H944" s="2"/>
      <c r="I944" s="2"/>
      <c r="J944" s="17"/>
      <c r="K944" s="37"/>
      <c r="L944" s="2"/>
      <c r="M944" s="37"/>
      <c r="N944" s="2"/>
      <c r="O944" s="37"/>
      <c r="P944" s="2"/>
      <c r="Q944" s="37"/>
      <c r="R944" s="2"/>
      <c r="S944" s="37"/>
    </row>
    <row r="945" spans="3:19" x14ac:dyDescent="0.3">
      <c r="C945" s="18"/>
      <c r="D945" s="2"/>
      <c r="E945" s="37"/>
      <c r="F945" s="17"/>
      <c r="G945" s="2"/>
      <c r="H945" s="2"/>
      <c r="I945" s="2"/>
      <c r="J945" s="17"/>
      <c r="K945" s="37"/>
      <c r="L945" s="2"/>
      <c r="M945" s="37"/>
      <c r="N945" s="2"/>
      <c r="O945" s="37"/>
      <c r="P945" s="2"/>
      <c r="Q945" s="37"/>
      <c r="R945" s="2"/>
      <c r="S945" s="37"/>
    </row>
    <row r="946" spans="3:19" x14ac:dyDescent="0.3">
      <c r="C946" s="18"/>
      <c r="D946" s="2"/>
      <c r="E946" s="37"/>
      <c r="F946" s="17"/>
      <c r="G946" s="2"/>
      <c r="H946" s="2"/>
      <c r="I946" s="2"/>
      <c r="J946" s="17"/>
      <c r="K946" s="37"/>
      <c r="L946" s="2"/>
      <c r="M946" s="37"/>
      <c r="N946" s="2"/>
      <c r="O946" s="37"/>
      <c r="P946" s="2"/>
      <c r="Q946" s="37"/>
      <c r="R946" s="2"/>
      <c r="S946" s="37"/>
    </row>
    <row r="947" spans="3:19" x14ac:dyDescent="0.3">
      <c r="C947" s="18"/>
      <c r="D947" s="2"/>
      <c r="E947" s="37"/>
      <c r="F947" s="17"/>
      <c r="G947" s="2"/>
      <c r="H947" s="2"/>
      <c r="I947" s="2"/>
      <c r="J947" s="17"/>
      <c r="K947" s="37"/>
      <c r="L947" s="2"/>
      <c r="M947" s="37"/>
      <c r="N947" s="2"/>
      <c r="O947" s="37"/>
      <c r="P947" s="2"/>
      <c r="Q947" s="37"/>
      <c r="R947" s="2"/>
      <c r="S947" s="37"/>
    </row>
    <row r="948" spans="3:19" x14ac:dyDescent="0.3">
      <c r="C948" s="18"/>
      <c r="D948" s="2"/>
      <c r="E948" s="37"/>
      <c r="F948" s="17"/>
      <c r="G948" s="2"/>
      <c r="H948" s="2"/>
      <c r="I948" s="2"/>
      <c r="J948" s="17"/>
      <c r="K948" s="37"/>
      <c r="L948" s="2"/>
      <c r="M948" s="37"/>
      <c r="N948" s="2"/>
      <c r="O948" s="37"/>
      <c r="P948" s="2"/>
      <c r="Q948" s="37"/>
      <c r="R948" s="2"/>
      <c r="S948" s="37"/>
    </row>
    <row r="949" spans="3:19" x14ac:dyDescent="0.3">
      <c r="C949" s="18"/>
      <c r="D949" s="2"/>
      <c r="E949" s="37"/>
      <c r="F949" s="17"/>
      <c r="G949" s="2"/>
      <c r="H949" s="2"/>
      <c r="I949" s="2"/>
      <c r="J949" s="17"/>
      <c r="K949" s="37"/>
      <c r="L949" s="2"/>
      <c r="M949" s="37"/>
      <c r="N949" s="2"/>
      <c r="O949" s="37"/>
      <c r="P949" s="2"/>
      <c r="Q949" s="37"/>
      <c r="R949" s="2"/>
      <c r="S949" s="37"/>
    </row>
    <row r="950" spans="3:19" x14ac:dyDescent="0.3">
      <c r="C950" s="18"/>
      <c r="D950" s="2"/>
      <c r="E950" s="37"/>
      <c r="F950" s="17"/>
      <c r="G950" s="2"/>
      <c r="H950" s="2"/>
      <c r="I950" s="2"/>
      <c r="J950" s="17"/>
      <c r="K950" s="37"/>
      <c r="L950" s="2"/>
      <c r="M950" s="37"/>
      <c r="N950" s="2"/>
      <c r="O950" s="37"/>
      <c r="P950" s="2"/>
      <c r="Q950" s="37"/>
      <c r="R950" s="2"/>
      <c r="S950" s="37"/>
    </row>
    <row r="951" spans="3:19" x14ac:dyDescent="0.3">
      <c r="C951" s="18"/>
      <c r="D951" s="2"/>
      <c r="E951" s="37"/>
      <c r="F951" s="17"/>
      <c r="G951" s="2"/>
      <c r="H951" s="2"/>
      <c r="I951" s="2"/>
      <c r="J951" s="17"/>
      <c r="K951" s="37"/>
      <c r="L951" s="2"/>
      <c r="M951" s="37"/>
      <c r="N951" s="2"/>
      <c r="O951" s="37"/>
      <c r="P951" s="2"/>
      <c r="Q951" s="37"/>
      <c r="R951" s="2"/>
      <c r="S951" s="37"/>
    </row>
    <row r="952" spans="3:19" x14ac:dyDescent="0.3">
      <c r="C952" s="18"/>
      <c r="D952" s="2"/>
      <c r="E952" s="37"/>
      <c r="F952" s="17"/>
      <c r="G952" s="2"/>
      <c r="H952" s="2"/>
      <c r="I952" s="2"/>
      <c r="J952" s="17"/>
      <c r="K952" s="37"/>
      <c r="L952" s="2"/>
      <c r="M952" s="37"/>
      <c r="N952" s="2"/>
      <c r="O952" s="37"/>
      <c r="P952" s="2"/>
      <c r="Q952" s="37"/>
      <c r="R952" s="2"/>
      <c r="S952" s="37"/>
    </row>
    <row r="953" spans="3:19" x14ac:dyDescent="0.3">
      <c r="C953" s="18"/>
      <c r="D953" s="2"/>
      <c r="E953" s="37"/>
      <c r="F953" s="17"/>
      <c r="G953" s="2"/>
      <c r="H953" s="2"/>
      <c r="I953" s="2"/>
      <c r="J953" s="17"/>
      <c r="K953" s="37"/>
      <c r="L953" s="2"/>
      <c r="M953" s="37"/>
      <c r="N953" s="2"/>
      <c r="O953" s="37"/>
      <c r="P953" s="2"/>
      <c r="Q953" s="37"/>
      <c r="R953" s="2"/>
      <c r="S953" s="37"/>
    </row>
    <row r="954" spans="3:19" x14ac:dyDescent="0.3">
      <c r="C954" s="18"/>
      <c r="D954" s="2"/>
      <c r="E954" s="37"/>
      <c r="F954" s="17"/>
      <c r="G954" s="2"/>
      <c r="H954" s="2"/>
      <c r="I954" s="2"/>
      <c r="J954" s="17"/>
      <c r="K954" s="37"/>
      <c r="L954" s="2"/>
      <c r="M954" s="37"/>
      <c r="N954" s="2"/>
      <c r="O954" s="37"/>
      <c r="P954" s="2"/>
      <c r="Q954" s="37"/>
      <c r="R954" s="2"/>
      <c r="S954" s="37"/>
    </row>
    <row r="955" spans="3:19" x14ac:dyDescent="0.3">
      <c r="C955" s="18"/>
      <c r="D955" s="2"/>
      <c r="E955" s="37"/>
      <c r="F955" s="17"/>
      <c r="G955" s="2"/>
      <c r="H955" s="2"/>
      <c r="I955" s="2"/>
      <c r="J955" s="17"/>
      <c r="K955" s="37"/>
      <c r="L955" s="2"/>
      <c r="M955" s="37"/>
      <c r="N955" s="2"/>
      <c r="O955" s="37"/>
      <c r="P955" s="2"/>
      <c r="Q955" s="37"/>
      <c r="R955" s="2"/>
      <c r="S955" s="37"/>
    </row>
    <row r="956" spans="3:19" x14ac:dyDescent="0.3">
      <c r="C956" s="18"/>
      <c r="D956" s="2"/>
      <c r="E956" s="37"/>
      <c r="F956" s="17"/>
      <c r="G956" s="2"/>
      <c r="H956" s="2"/>
      <c r="I956" s="2"/>
      <c r="J956" s="17"/>
      <c r="K956" s="37"/>
      <c r="L956" s="2"/>
      <c r="M956" s="37"/>
      <c r="N956" s="2"/>
      <c r="O956" s="37"/>
      <c r="P956" s="2"/>
      <c r="Q956" s="37"/>
      <c r="R956" s="2"/>
      <c r="S956" s="37"/>
    </row>
    <row r="957" spans="3:19" x14ac:dyDescent="0.3">
      <c r="C957" s="18"/>
      <c r="D957" s="2"/>
      <c r="E957" s="37"/>
      <c r="F957" s="17"/>
      <c r="G957" s="2"/>
      <c r="H957" s="2"/>
      <c r="I957" s="2"/>
      <c r="J957" s="17"/>
      <c r="K957" s="37"/>
      <c r="L957" s="2"/>
      <c r="M957" s="37"/>
      <c r="N957" s="2"/>
      <c r="O957" s="37"/>
      <c r="P957" s="2"/>
      <c r="Q957" s="37"/>
      <c r="R957" s="2"/>
      <c r="S957" s="37"/>
    </row>
    <row r="958" spans="3:19" x14ac:dyDescent="0.3">
      <c r="C958" s="18"/>
      <c r="D958" s="2"/>
      <c r="E958" s="37"/>
      <c r="F958" s="17"/>
      <c r="G958" s="2"/>
      <c r="H958" s="2"/>
      <c r="I958" s="2"/>
      <c r="J958" s="17"/>
      <c r="K958" s="37"/>
      <c r="L958" s="2"/>
      <c r="M958" s="37"/>
      <c r="N958" s="2"/>
      <c r="O958" s="37"/>
      <c r="P958" s="2"/>
      <c r="Q958" s="37"/>
      <c r="R958" s="2"/>
      <c r="S958" s="37"/>
    </row>
    <row r="959" spans="3:19" x14ac:dyDescent="0.3">
      <c r="C959" s="18"/>
      <c r="D959" s="2"/>
      <c r="E959" s="37"/>
      <c r="F959" s="17"/>
      <c r="G959" s="2"/>
      <c r="H959" s="2"/>
      <c r="I959" s="2"/>
      <c r="J959" s="17"/>
      <c r="K959" s="37"/>
      <c r="L959" s="2"/>
      <c r="M959" s="37"/>
      <c r="N959" s="2"/>
      <c r="O959" s="37"/>
      <c r="P959" s="2"/>
      <c r="Q959" s="37"/>
      <c r="R959" s="2"/>
      <c r="S959" s="37"/>
    </row>
    <row r="960" spans="3:19" x14ac:dyDescent="0.3">
      <c r="C960" s="18"/>
      <c r="D960" s="2"/>
      <c r="E960" s="37"/>
      <c r="F960" s="17"/>
      <c r="G960" s="2"/>
      <c r="H960" s="2"/>
      <c r="I960" s="2"/>
      <c r="J960" s="17"/>
      <c r="K960" s="37"/>
      <c r="L960" s="2"/>
      <c r="M960" s="37"/>
      <c r="N960" s="2"/>
      <c r="O960" s="37"/>
      <c r="P960" s="2"/>
      <c r="Q960" s="37"/>
      <c r="R960" s="2"/>
      <c r="S960" s="37"/>
    </row>
    <row r="961" spans="3:19" x14ac:dyDescent="0.3">
      <c r="C961" s="18"/>
      <c r="D961" s="2"/>
      <c r="E961" s="37"/>
      <c r="F961" s="17"/>
      <c r="G961" s="2"/>
      <c r="H961" s="2"/>
      <c r="I961" s="2"/>
      <c r="J961" s="17"/>
      <c r="K961" s="37"/>
      <c r="L961" s="2"/>
      <c r="M961" s="37"/>
      <c r="N961" s="2"/>
      <c r="O961" s="37"/>
      <c r="P961" s="2"/>
      <c r="Q961" s="37"/>
      <c r="R961" s="2"/>
      <c r="S961" s="37"/>
    </row>
    <row r="962" spans="3:19" x14ac:dyDescent="0.3">
      <c r="C962" s="18"/>
      <c r="D962" s="2"/>
      <c r="E962" s="37"/>
      <c r="F962" s="17"/>
      <c r="G962" s="2"/>
      <c r="H962" s="2"/>
      <c r="I962" s="2"/>
      <c r="J962" s="17"/>
      <c r="K962" s="37"/>
      <c r="L962" s="2"/>
      <c r="M962" s="37"/>
      <c r="N962" s="2"/>
      <c r="O962" s="37"/>
      <c r="P962" s="2"/>
      <c r="Q962" s="37"/>
      <c r="R962" s="2"/>
      <c r="S962" s="37"/>
    </row>
    <row r="963" spans="3:19" x14ac:dyDescent="0.3">
      <c r="C963" s="18"/>
      <c r="D963" s="2"/>
      <c r="E963" s="37"/>
      <c r="F963" s="17"/>
      <c r="G963" s="2"/>
      <c r="H963" s="2"/>
      <c r="I963" s="2"/>
      <c r="J963" s="17"/>
      <c r="K963" s="37"/>
      <c r="L963" s="2"/>
      <c r="M963" s="37"/>
      <c r="N963" s="2"/>
      <c r="O963" s="37"/>
      <c r="P963" s="2"/>
      <c r="Q963" s="37"/>
      <c r="R963" s="2"/>
      <c r="S963" s="37"/>
    </row>
    <row r="964" spans="3:19" x14ac:dyDescent="0.3">
      <c r="C964" s="18"/>
      <c r="D964" s="2"/>
      <c r="E964" s="37"/>
      <c r="F964" s="17"/>
      <c r="G964" s="2"/>
      <c r="H964" s="2"/>
      <c r="I964" s="2"/>
      <c r="J964" s="17"/>
      <c r="K964" s="37"/>
      <c r="L964" s="2"/>
      <c r="M964" s="37"/>
      <c r="N964" s="2"/>
      <c r="O964" s="37"/>
      <c r="P964" s="2"/>
      <c r="Q964" s="37"/>
      <c r="R964" s="2"/>
      <c r="S964" s="37"/>
    </row>
    <row r="965" spans="3:19" x14ac:dyDescent="0.3">
      <c r="C965" s="18"/>
      <c r="D965" s="2"/>
      <c r="E965" s="37"/>
      <c r="F965" s="17"/>
      <c r="G965" s="2"/>
      <c r="H965" s="2"/>
      <c r="I965" s="2"/>
      <c r="J965" s="17"/>
      <c r="K965" s="37"/>
      <c r="L965" s="2"/>
      <c r="M965" s="37"/>
      <c r="N965" s="2"/>
      <c r="O965" s="37"/>
      <c r="P965" s="2"/>
      <c r="Q965" s="37"/>
      <c r="R965" s="2"/>
      <c r="S965" s="37"/>
    </row>
    <row r="966" spans="3:19" x14ac:dyDescent="0.3">
      <c r="C966" s="18"/>
      <c r="D966" s="2"/>
      <c r="E966" s="37"/>
      <c r="F966" s="17"/>
      <c r="G966" s="2"/>
      <c r="H966" s="2"/>
      <c r="I966" s="2"/>
      <c r="J966" s="17"/>
      <c r="K966" s="37"/>
      <c r="L966" s="2"/>
      <c r="M966" s="37"/>
      <c r="N966" s="2"/>
      <c r="O966" s="37"/>
      <c r="P966" s="2"/>
      <c r="Q966" s="37"/>
      <c r="R966" s="2"/>
      <c r="S966" s="37"/>
    </row>
    <row r="967" spans="3:19" x14ac:dyDescent="0.3">
      <c r="C967" s="18"/>
      <c r="D967" s="2"/>
      <c r="E967" s="37"/>
      <c r="F967" s="17"/>
      <c r="G967" s="2"/>
      <c r="H967" s="2"/>
      <c r="I967" s="2"/>
      <c r="J967" s="17"/>
      <c r="K967" s="37"/>
      <c r="L967" s="2"/>
      <c r="M967" s="37"/>
      <c r="N967" s="2"/>
      <c r="O967" s="37"/>
      <c r="P967" s="2"/>
      <c r="Q967" s="37"/>
      <c r="R967" s="2"/>
      <c r="S967" s="37"/>
    </row>
    <row r="968" spans="3:19" x14ac:dyDescent="0.3">
      <c r="C968" s="18"/>
      <c r="D968" s="2"/>
      <c r="E968" s="37"/>
      <c r="F968" s="17"/>
      <c r="G968" s="2"/>
      <c r="H968" s="2"/>
      <c r="I968" s="2"/>
      <c r="J968" s="17"/>
      <c r="K968" s="37"/>
      <c r="L968" s="2"/>
      <c r="M968" s="37"/>
      <c r="N968" s="2"/>
      <c r="O968" s="37"/>
      <c r="P968" s="2"/>
      <c r="Q968" s="37"/>
      <c r="R968" s="2"/>
      <c r="S968" s="37"/>
    </row>
    <row r="969" spans="3:19" x14ac:dyDescent="0.3">
      <c r="C969" s="18"/>
      <c r="D969" s="2"/>
      <c r="E969" s="37"/>
      <c r="F969" s="17"/>
      <c r="G969" s="2"/>
      <c r="H969" s="2"/>
      <c r="I969" s="2"/>
      <c r="J969" s="17"/>
      <c r="K969" s="37"/>
      <c r="L969" s="2"/>
      <c r="M969" s="37"/>
      <c r="N969" s="2"/>
      <c r="O969" s="37"/>
      <c r="P969" s="2"/>
      <c r="Q969" s="37"/>
      <c r="R969" s="2"/>
      <c r="S969" s="37"/>
    </row>
    <row r="970" spans="3:19" x14ac:dyDescent="0.3">
      <c r="C970" s="18"/>
      <c r="D970" s="2"/>
      <c r="E970" s="37"/>
      <c r="F970" s="17"/>
      <c r="G970" s="2"/>
      <c r="H970" s="2"/>
      <c r="I970" s="2"/>
      <c r="J970" s="17"/>
      <c r="K970" s="37"/>
      <c r="L970" s="2"/>
      <c r="M970" s="37"/>
      <c r="N970" s="2"/>
      <c r="O970" s="37"/>
      <c r="P970" s="2"/>
      <c r="Q970" s="37"/>
      <c r="R970" s="2"/>
      <c r="S970" s="37"/>
    </row>
    <row r="971" spans="3:19" x14ac:dyDescent="0.3">
      <c r="C971" s="18"/>
      <c r="D971" s="2"/>
      <c r="E971" s="37"/>
      <c r="F971" s="17"/>
      <c r="G971" s="2"/>
      <c r="H971" s="2"/>
      <c r="I971" s="2"/>
      <c r="J971" s="17"/>
      <c r="K971" s="37"/>
      <c r="L971" s="2"/>
      <c r="M971" s="37"/>
      <c r="N971" s="2"/>
      <c r="O971" s="37"/>
      <c r="P971" s="2"/>
      <c r="Q971" s="37"/>
      <c r="R971" s="2"/>
      <c r="S971" s="37"/>
    </row>
    <row r="972" spans="3:19" x14ac:dyDescent="0.3">
      <c r="C972" s="18"/>
      <c r="D972" s="2"/>
      <c r="E972" s="37"/>
      <c r="F972" s="17"/>
      <c r="G972" s="2"/>
      <c r="H972" s="2"/>
      <c r="I972" s="2"/>
      <c r="J972" s="17"/>
      <c r="K972" s="37"/>
      <c r="L972" s="2"/>
      <c r="M972" s="37"/>
      <c r="N972" s="2"/>
      <c r="O972" s="37"/>
      <c r="P972" s="2"/>
      <c r="Q972" s="37"/>
      <c r="R972" s="2"/>
      <c r="S972" s="37"/>
    </row>
    <row r="973" spans="3:19" x14ac:dyDescent="0.3">
      <c r="C973" s="18"/>
      <c r="D973" s="2"/>
      <c r="E973" s="37"/>
      <c r="F973" s="17"/>
      <c r="G973" s="2"/>
      <c r="H973" s="2"/>
      <c r="I973" s="2"/>
      <c r="J973" s="17"/>
      <c r="K973" s="37"/>
      <c r="L973" s="2"/>
      <c r="M973" s="37"/>
      <c r="N973" s="2"/>
      <c r="O973" s="37"/>
      <c r="P973" s="2"/>
      <c r="Q973" s="37"/>
      <c r="R973" s="2"/>
      <c r="S973" s="37"/>
    </row>
    <row r="974" spans="3:19" x14ac:dyDescent="0.3">
      <c r="C974" s="18"/>
      <c r="D974" s="2"/>
      <c r="E974" s="37"/>
      <c r="F974" s="17"/>
      <c r="G974" s="2"/>
      <c r="H974" s="2"/>
      <c r="I974" s="2"/>
      <c r="J974" s="17"/>
      <c r="K974" s="37"/>
      <c r="L974" s="2"/>
      <c r="M974" s="37"/>
      <c r="N974" s="2"/>
      <c r="O974" s="37"/>
      <c r="P974" s="2"/>
      <c r="Q974" s="37"/>
      <c r="R974" s="2"/>
      <c r="S974" s="37"/>
    </row>
    <row r="975" spans="3:19" x14ac:dyDescent="0.3">
      <c r="C975" s="18"/>
      <c r="D975" s="2"/>
      <c r="E975" s="37"/>
      <c r="F975" s="17"/>
      <c r="G975" s="2"/>
      <c r="H975" s="2"/>
      <c r="I975" s="2"/>
      <c r="J975" s="17"/>
      <c r="K975" s="37"/>
      <c r="L975" s="2"/>
      <c r="M975" s="37"/>
      <c r="N975" s="2"/>
      <c r="O975" s="37"/>
      <c r="P975" s="2"/>
      <c r="Q975" s="37"/>
      <c r="R975" s="2"/>
      <c r="S975" s="37"/>
    </row>
    <row r="976" spans="3:19" x14ac:dyDescent="0.3">
      <c r="C976" s="18"/>
      <c r="D976" s="2"/>
      <c r="E976" s="37"/>
      <c r="F976" s="17"/>
      <c r="G976" s="2"/>
      <c r="H976" s="2"/>
      <c r="I976" s="2"/>
      <c r="J976" s="17"/>
      <c r="K976" s="37"/>
      <c r="L976" s="2"/>
      <c r="M976" s="37"/>
      <c r="N976" s="2"/>
      <c r="O976" s="37"/>
      <c r="P976" s="2"/>
      <c r="Q976" s="37"/>
      <c r="R976" s="2"/>
      <c r="S976" s="37"/>
    </row>
    <row r="977" spans="3:19" x14ac:dyDescent="0.3">
      <c r="C977" s="18"/>
      <c r="D977" s="2"/>
      <c r="E977" s="37"/>
      <c r="F977" s="17"/>
      <c r="G977" s="2"/>
      <c r="H977" s="2"/>
      <c r="I977" s="2"/>
      <c r="J977" s="17"/>
      <c r="K977" s="37"/>
      <c r="L977" s="2"/>
      <c r="M977" s="37"/>
      <c r="N977" s="2"/>
      <c r="O977" s="37"/>
      <c r="P977" s="2"/>
      <c r="Q977" s="37"/>
      <c r="R977" s="2"/>
      <c r="S977" s="37"/>
    </row>
    <row r="978" spans="3:19" x14ac:dyDescent="0.3">
      <c r="C978" s="18"/>
      <c r="D978" s="2"/>
      <c r="E978" s="37"/>
      <c r="F978" s="17"/>
      <c r="G978" s="2"/>
      <c r="H978" s="2"/>
      <c r="I978" s="2"/>
      <c r="J978" s="17"/>
      <c r="K978" s="37"/>
      <c r="L978" s="2"/>
      <c r="M978" s="37"/>
      <c r="N978" s="2"/>
      <c r="O978" s="37"/>
      <c r="P978" s="2"/>
      <c r="Q978" s="37"/>
      <c r="R978" s="2"/>
      <c r="S978" s="37"/>
    </row>
    <row r="979" spans="3:19" x14ac:dyDescent="0.3">
      <c r="C979" s="18"/>
      <c r="D979" s="2"/>
      <c r="E979" s="37"/>
      <c r="F979" s="17"/>
      <c r="G979" s="2"/>
      <c r="H979" s="2"/>
      <c r="I979" s="2"/>
      <c r="J979" s="17"/>
      <c r="K979" s="37"/>
      <c r="L979" s="2"/>
      <c r="M979" s="37"/>
      <c r="N979" s="2"/>
      <c r="O979" s="37"/>
      <c r="P979" s="2"/>
      <c r="Q979" s="37"/>
      <c r="R979" s="2"/>
      <c r="S979" s="37"/>
    </row>
    <row r="980" spans="3:19" x14ac:dyDescent="0.3">
      <c r="C980" s="18"/>
      <c r="D980" s="2"/>
      <c r="E980" s="37"/>
      <c r="F980" s="17"/>
      <c r="G980" s="2"/>
      <c r="H980" s="2"/>
      <c r="I980" s="2"/>
      <c r="J980" s="17"/>
      <c r="K980" s="37"/>
      <c r="L980" s="2"/>
      <c r="M980" s="37"/>
      <c r="N980" s="2"/>
      <c r="O980" s="37"/>
      <c r="P980" s="2"/>
      <c r="Q980" s="37"/>
      <c r="R980" s="2"/>
      <c r="S980" s="37"/>
    </row>
    <row r="981" spans="3:19" x14ac:dyDescent="0.3">
      <c r="C981" s="18"/>
      <c r="D981" s="2"/>
      <c r="E981" s="37"/>
      <c r="F981" s="17"/>
      <c r="G981" s="2"/>
      <c r="H981" s="2"/>
      <c r="I981" s="2"/>
      <c r="J981" s="17"/>
      <c r="K981" s="37"/>
      <c r="L981" s="2"/>
      <c r="M981" s="37"/>
      <c r="N981" s="2"/>
      <c r="O981" s="37"/>
      <c r="P981" s="2"/>
      <c r="Q981" s="37"/>
      <c r="R981" s="2"/>
      <c r="S981" s="37"/>
    </row>
    <row r="982" spans="3:19" x14ac:dyDescent="0.3">
      <c r="C982" s="18"/>
      <c r="D982" s="2"/>
      <c r="E982" s="37"/>
      <c r="F982" s="17"/>
      <c r="G982" s="2"/>
      <c r="H982" s="2"/>
      <c r="I982" s="2"/>
      <c r="J982" s="17"/>
      <c r="K982" s="37"/>
      <c r="L982" s="2"/>
      <c r="M982" s="37"/>
      <c r="N982" s="2"/>
      <c r="O982" s="37"/>
      <c r="P982" s="2"/>
      <c r="Q982" s="37"/>
      <c r="R982" s="2"/>
      <c r="S982" s="37"/>
    </row>
    <row r="983" spans="3:19" x14ac:dyDescent="0.3">
      <c r="C983" s="18"/>
      <c r="D983" s="2"/>
      <c r="E983" s="37"/>
      <c r="F983" s="17"/>
      <c r="G983" s="2"/>
      <c r="H983" s="2"/>
      <c r="I983" s="2"/>
      <c r="J983" s="17"/>
      <c r="K983" s="37"/>
      <c r="L983" s="2"/>
      <c r="M983" s="37"/>
      <c r="N983" s="2"/>
      <c r="O983" s="37"/>
      <c r="P983" s="2"/>
      <c r="Q983" s="37"/>
      <c r="R983" s="2"/>
      <c r="S983" s="37"/>
    </row>
    <row r="984" spans="3:19" x14ac:dyDescent="0.3">
      <c r="C984" s="18"/>
      <c r="D984" s="2"/>
      <c r="E984" s="37"/>
      <c r="F984" s="17"/>
      <c r="G984" s="2"/>
      <c r="H984" s="2"/>
      <c r="I984" s="2"/>
      <c r="J984" s="17"/>
      <c r="K984" s="37"/>
      <c r="L984" s="2"/>
      <c r="M984" s="37"/>
      <c r="N984" s="2"/>
      <c r="O984" s="37"/>
      <c r="P984" s="2"/>
      <c r="Q984" s="37"/>
      <c r="R984" s="2"/>
      <c r="S984" s="37"/>
    </row>
    <row r="985" spans="3:19" x14ac:dyDescent="0.3">
      <c r="C985" s="18"/>
      <c r="D985" s="2"/>
      <c r="E985" s="37"/>
      <c r="F985" s="17"/>
      <c r="G985" s="2"/>
      <c r="H985" s="2"/>
      <c r="I985" s="2"/>
      <c r="J985" s="17"/>
      <c r="K985" s="37"/>
      <c r="L985" s="2"/>
      <c r="M985" s="37"/>
      <c r="N985" s="2"/>
      <c r="O985" s="37"/>
      <c r="P985" s="2"/>
      <c r="Q985" s="37"/>
      <c r="R985" s="2"/>
      <c r="S985" s="37"/>
    </row>
    <row r="986" spans="3:19" x14ac:dyDescent="0.3">
      <c r="C986" s="18"/>
      <c r="D986" s="2"/>
      <c r="E986" s="37"/>
      <c r="F986" s="17"/>
      <c r="G986" s="2"/>
      <c r="H986" s="2"/>
      <c r="I986" s="2"/>
      <c r="J986" s="17"/>
      <c r="K986" s="37"/>
      <c r="L986" s="2"/>
      <c r="M986" s="37"/>
      <c r="N986" s="2"/>
      <c r="O986" s="37"/>
      <c r="P986" s="2"/>
      <c r="Q986" s="37"/>
      <c r="R986" s="2"/>
      <c r="S986" s="37"/>
    </row>
    <row r="987" spans="3:19" x14ac:dyDescent="0.3">
      <c r="C987" s="18"/>
      <c r="D987" s="2"/>
      <c r="E987" s="37"/>
      <c r="F987" s="17"/>
      <c r="G987" s="2"/>
      <c r="H987" s="2"/>
      <c r="I987" s="2"/>
      <c r="J987" s="17"/>
      <c r="K987" s="37"/>
      <c r="L987" s="2"/>
      <c r="M987" s="37"/>
      <c r="N987" s="2"/>
      <c r="O987" s="37"/>
      <c r="P987" s="2"/>
      <c r="Q987" s="37"/>
      <c r="R987" s="2"/>
      <c r="S987" s="37"/>
    </row>
    <row r="988" spans="3:19" x14ac:dyDescent="0.3">
      <c r="C988" s="18"/>
      <c r="D988" s="2"/>
      <c r="E988" s="37"/>
      <c r="F988" s="17"/>
      <c r="G988" s="2"/>
      <c r="H988" s="2"/>
      <c r="I988" s="2"/>
      <c r="J988" s="17"/>
      <c r="K988" s="37"/>
      <c r="L988" s="2"/>
      <c r="M988" s="37"/>
      <c r="N988" s="2"/>
      <c r="O988" s="37"/>
      <c r="P988" s="2"/>
      <c r="Q988" s="37"/>
      <c r="R988" s="2"/>
      <c r="S988" s="37"/>
    </row>
    <row r="989" spans="3:19" x14ac:dyDescent="0.3">
      <c r="C989" s="18"/>
      <c r="D989" s="2"/>
      <c r="E989" s="37"/>
      <c r="F989" s="17"/>
      <c r="G989" s="2"/>
      <c r="H989" s="2"/>
      <c r="I989" s="2"/>
      <c r="J989" s="17"/>
      <c r="K989" s="37"/>
      <c r="L989" s="2"/>
      <c r="M989" s="37"/>
      <c r="N989" s="2"/>
      <c r="O989" s="37"/>
      <c r="P989" s="2"/>
      <c r="Q989" s="37"/>
      <c r="R989" s="2"/>
      <c r="S989" s="37"/>
    </row>
    <row r="990" spans="3:19" x14ac:dyDescent="0.3">
      <c r="C990" s="18"/>
      <c r="D990" s="2"/>
      <c r="E990" s="37"/>
      <c r="F990" s="17"/>
      <c r="G990" s="2"/>
      <c r="H990" s="2"/>
      <c r="I990" s="2"/>
      <c r="J990" s="17"/>
      <c r="K990" s="37"/>
      <c r="L990" s="2"/>
      <c r="M990" s="37"/>
      <c r="N990" s="2"/>
      <c r="O990" s="37"/>
      <c r="P990" s="2"/>
      <c r="Q990" s="37"/>
      <c r="R990" s="2"/>
      <c r="S990" s="37"/>
    </row>
    <row r="991" spans="3:19" x14ac:dyDescent="0.3">
      <c r="C991" s="18"/>
      <c r="D991" s="2"/>
      <c r="E991" s="37"/>
      <c r="F991" s="17"/>
      <c r="G991" s="2"/>
      <c r="H991" s="2"/>
      <c r="I991" s="2"/>
      <c r="J991" s="17"/>
      <c r="K991" s="37"/>
      <c r="L991" s="2"/>
      <c r="M991" s="37"/>
      <c r="N991" s="2"/>
      <c r="O991" s="37"/>
      <c r="P991" s="2"/>
      <c r="Q991" s="37"/>
      <c r="R991" s="2"/>
      <c r="S991" s="37"/>
    </row>
    <row r="992" spans="3:19" x14ac:dyDescent="0.3">
      <c r="C992" s="18"/>
      <c r="D992" s="2"/>
      <c r="E992" s="37"/>
      <c r="F992" s="17"/>
      <c r="G992" s="2"/>
      <c r="H992" s="2"/>
      <c r="I992" s="2"/>
      <c r="J992" s="17"/>
      <c r="K992" s="37"/>
      <c r="L992" s="2"/>
      <c r="M992" s="37"/>
      <c r="N992" s="2"/>
      <c r="O992" s="37"/>
      <c r="P992" s="2"/>
      <c r="Q992" s="37"/>
      <c r="R992" s="2"/>
      <c r="S992" s="37"/>
    </row>
    <row r="993" spans="3:19" x14ac:dyDescent="0.3">
      <c r="C993" s="18"/>
      <c r="D993" s="2"/>
      <c r="E993" s="37"/>
      <c r="F993" s="17"/>
      <c r="G993" s="2"/>
      <c r="H993" s="2"/>
      <c r="I993" s="2"/>
      <c r="J993" s="17"/>
      <c r="K993" s="37"/>
      <c r="L993" s="2"/>
      <c r="M993" s="37"/>
      <c r="N993" s="2"/>
      <c r="O993" s="37"/>
      <c r="P993" s="2"/>
      <c r="Q993" s="37"/>
      <c r="R993" s="2"/>
      <c r="S993" s="37"/>
    </row>
    <row r="994" spans="3:19" x14ac:dyDescent="0.3">
      <c r="C994" s="18"/>
      <c r="D994" s="2"/>
      <c r="E994" s="37"/>
      <c r="F994" s="17"/>
      <c r="G994" s="2"/>
      <c r="H994" s="2"/>
      <c r="I994" s="2"/>
      <c r="J994" s="17"/>
      <c r="K994" s="37"/>
      <c r="L994" s="2"/>
      <c r="M994" s="37"/>
      <c r="N994" s="2"/>
      <c r="O994" s="37"/>
      <c r="P994" s="2"/>
      <c r="Q994" s="37"/>
      <c r="R994" s="2"/>
      <c r="S994" s="37"/>
    </row>
    <row r="995" spans="3:19" x14ac:dyDescent="0.3">
      <c r="C995" s="18"/>
      <c r="D995" s="2"/>
      <c r="E995" s="37"/>
      <c r="F995" s="17"/>
      <c r="G995" s="2"/>
      <c r="H995" s="2"/>
      <c r="I995" s="2"/>
      <c r="J995" s="17"/>
      <c r="K995" s="37"/>
      <c r="L995" s="2"/>
      <c r="M995" s="37"/>
      <c r="N995" s="2"/>
      <c r="O995" s="37"/>
      <c r="P995" s="2"/>
      <c r="Q995" s="37"/>
      <c r="R995" s="2"/>
      <c r="S995" s="37"/>
    </row>
    <row r="996" spans="3:19" x14ac:dyDescent="0.3">
      <c r="C996" s="18"/>
      <c r="D996" s="2"/>
      <c r="E996" s="37"/>
      <c r="F996" s="17"/>
      <c r="G996" s="2"/>
      <c r="H996" s="2"/>
      <c r="I996" s="2"/>
      <c r="J996" s="17"/>
      <c r="K996" s="37"/>
      <c r="L996" s="2"/>
      <c r="M996" s="37"/>
      <c r="N996" s="2"/>
      <c r="O996" s="37"/>
      <c r="P996" s="2"/>
      <c r="Q996" s="37"/>
      <c r="R996" s="2"/>
      <c r="S996" s="37"/>
    </row>
    <row r="997" spans="3:19" x14ac:dyDescent="0.3">
      <c r="C997" s="18"/>
      <c r="D997" s="2"/>
      <c r="E997" s="37"/>
      <c r="F997" s="17"/>
      <c r="G997" s="2"/>
      <c r="H997" s="2"/>
      <c r="I997" s="2"/>
      <c r="J997" s="17"/>
      <c r="K997" s="37"/>
      <c r="L997" s="2"/>
      <c r="M997" s="37"/>
      <c r="N997" s="2"/>
      <c r="O997" s="37"/>
      <c r="P997" s="2"/>
      <c r="Q997" s="37"/>
      <c r="R997" s="2"/>
      <c r="S997" s="37"/>
    </row>
    <row r="998" spans="3:19" x14ac:dyDescent="0.3">
      <c r="C998" s="18"/>
      <c r="D998" s="2"/>
      <c r="E998" s="37"/>
      <c r="F998" s="17"/>
      <c r="G998" s="2"/>
      <c r="H998" s="2"/>
      <c r="I998" s="2"/>
      <c r="J998" s="17"/>
      <c r="K998" s="37"/>
      <c r="L998" s="2"/>
      <c r="M998" s="37"/>
      <c r="N998" s="2"/>
      <c r="O998" s="37"/>
      <c r="P998" s="2"/>
      <c r="Q998" s="37"/>
      <c r="R998" s="2"/>
      <c r="S998" s="37"/>
    </row>
    <row r="999" spans="3:19" x14ac:dyDescent="0.3">
      <c r="C999" s="18"/>
      <c r="D999" s="2"/>
      <c r="E999" s="37"/>
      <c r="F999" s="17"/>
      <c r="G999" s="2"/>
      <c r="H999" s="2"/>
      <c r="I999" s="2"/>
      <c r="J999" s="17"/>
      <c r="K999" s="37"/>
      <c r="L999" s="2"/>
      <c r="M999" s="37"/>
      <c r="N999" s="2"/>
      <c r="O999" s="37"/>
      <c r="P999" s="2"/>
      <c r="Q999" s="37"/>
      <c r="R999" s="2"/>
      <c r="S999" s="37"/>
    </row>
    <row r="1000" spans="3:19" x14ac:dyDescent="0.3">
      <c r="C1000" s="18"/>
      <c r="D1000" s="2"/>
      <c r="E1000" s="37"/>
      <c r="F1000" s="17"/>
      <c r="G1000" s="2"/>
      <c r="H1000" s="2"/>
      <c r="I1000" s="2"/>
      <c r="J1000" s="17"/>
      <c r="K1000" s="37"/>
      <c r="L1000" s="2"/>
      <c r="M1000" s="37"/>
      <c r="N1000" s="2"/>
      <c r="O1000" s="37"/>
      <c r="P1000" s="2"/>
      <c r="Q1000" s="37"/>
      <c r="R1000" s="2"/>
      <c r="S1000" s="37"/>
    </row>
    <row r="1001" spans="3:19" x14ac:dyDescent="0.3">
      <c r="C1001" s="18"/>
      <c r="D1001" s="2"/>
      <c r="E1001" s="37"/>
      <c r="F1001" s="17"/>
      <c r="G1001" s="2"/>
      <c r="H1001" s="2"/>
      <c r="I1001" s="2"/>
      <c r="J1001" s="17"/>
      <c r="K1001" s="37"/>
      <c r="L1001" s="2"/>
      <c r="M1001" s="37"/>
      <c r="N1001" s="2"/>
      <c r="O1001" s="37"/>
      <c r="P1001" s="2"/>
      <c r="Q1001" s="37"/>
      <c r="R1001" s="2"/>
      <c r="S1001" s="37"/>
    </row>
    <row r="1002" spans="3:19" x14ac:dyDescent="0.3">
      <c r="C1002" s="18"/>
      <c r="D1002" s="2"/>
      <c r="E1002" s="37"/>
      <c r="F1002" s="17"/>
      <c r="G1002" s="2"/>
      <c r="H1002" s="2"/>
      <c r="I1002" s="2"/>
      <c r="J1002" s="17"/>
      <c r="K1002" s="37"/>
      <c r="L1002" s="2"/>
      <c r="M1002" s="37"/>
      <c r="N1002" s="2"/>
      <c r="O1002" s="37"/>
      <c r="P1002" s="2"/>
      <c r="Q1002" s="37"/>
      <c r="R1002" s="2"/>
      <c r="S1002" s="37"/>
    </row>
    <row r="1003" spans="3:19" x14ac:dyDescent="0.3">
      <c r="C1003" s="18"/>
      <c r="D1003" s="2"/>
      <c r="E1003" s="37"/>
      <c r="F1003" s="17"/>
      <c r="G1003" s="2"/>
      <c r="H1003" s="2"/>
      <c r="I1003" s="2"/>
      <c r="J1003" s="17"/>
      <c r="K1003" s="37"/>
      <c r="L1003" s="2"/>
      <c r="M1003" s="37"/>
      <c r="N1003" s="2"/>
      <c r="O1003" s="37"/>
      <c r="P1003" s="2"/>
      <c r="Q1003" s="37"/>
      <c r="R1003" s="2"/>
      <c r="S1003" s="37"/>
    </row>
    <row r="1004" spans="3:19" x14ac:dyDescent="0.3">
      <c r="C1004" s="18"/>
      <c r="D1004" s="2"/>
      <c r="E1004" s="37"/>
      <c r="F1004" s="17"/>
      <c r="G1004" s="2"/>
      <c r="H1004" s="2"/>
      <c r="I1004" s="2"/>
      <c r="J1004" s="17"/>
      <c r="K1004" s="37"/>
      <c r="L1004" s="2"/>
      <c r="M1004" s="37"/>
      <c r="N1004" s="2"/>
      <c r="O1004" s="37"/>
      <c r="P1004" s="2"/>
      <c r="Q1004" s="37"/>
      <c r="R1004" s="2"/>
      <c r="S1004" s="37"/>
    </row>
    <row r="1005" spans="3:19" x14ac:dyDescent="0.3">
      <c r="C1005" s="18"/>
      <c r="D1005" s="2"/>
      <c r="E1005" s="37"/>
      <c r="F1005" s="17"/>
      <c r="G1005" s="2"/>
      <c r="H1005" s="2"/>
      <c r="I1005" s="2"/>
      <c r="J1005" s="17"/>
      <c r="K1005" s="37"/>
      <c r="L1005" s="2"/>
      <c r="M1005" s="37"/>
      <c r="N1005" s="2"/>
      <c r="O1005" s="37"/>
      <c r="P1005" s="2"/>
      <c r="Q1005" s="37"/>
      <c r="R1005" s="2"/>
      <c r="S1005" s="37"/>
    </row>
    <row r="1006" spans="3:19" x14ac:dyDescent="0.3">
      <c r="C1006" s="18"/>
      <c r="D1006" s="2"/>
      <c r="E1006" s="37"/>
      <c r="F1006" s="17"/>
      <c r="G1006" s="2"/>
      <c r="H1006" s="2"/>
      <c r="I1006" s="2"/>
      <c r="J1006" s="17"/>
      <c r="K1006" s="37"/>
      <c r="L1006" s="2"/>
      <c r="M1006" s="37"/>
      <c r="N1006" s="2"/>
      <c r="O1006" s="37"/>
      <c r="P1006" s="2"/>
      <c r="Q1006" s="37"/>
      <c r="R1006" s="2"/>
      <c r="S1006" s="37"/>
    </row>
    <row r="1007" spans="3:19" x14ac:dyDescent="0.3">
      <c r="C1007" s="18"/>
      <c r="D1007" s="2"/>
      <c r="E1007" s="37"/>
      <c r="F1007" s="17"/>
      <c r="G1007" s="2"/>
      <c r="H1007" s="2"/>
      <c r="I1007" s="2"/>
      <c r="J1007" s="17"/>
      <c r="K1007" s="37"/>
      <c r="L1007" s="2"/>
      <c r="M1007" s="37"/>
      <c r="N1007" s="2"/>
      <c r="O1007" s="37"/>
      <c r="P1007" s="2"/>
      <c r="Q1007" s="37"/>
      <c r="R1007" s="2"/>
      <c r="S1007" s="37"/>
    </row>
    <row r="1008" spans="3:19" x14ac:dyDescent="0.3">
      <c r="C1008" s="18"/>
      <c r="D1008" s="2"/>
      <c r="E1008" s="37"/>
      <c r="F1008" s="17"/>
      <c r="G1008" s="2"/>
      <c r="H1008" s="2"/>
      <c r="I1008" s="2"/>
      <c r="J1008" s="17"/>
      <c r="K1008" s="37"/>
      <c r="L1008" s="2"/>
      <c r="M1008" s="37"/>
      <c r="N1008" s="2"/>
      <c r="O1008" s="37"/>
      <c r="P1008" s="2"/>
      <c r="Q1008" s="37"/>
      <c r="R1008" s="2"/>
      <c r="S1008" s="37"/>
    </row>
    <row r="1009" spans="3:19" x14ac:dyDescent="0.3">
      <c r="C1009" s="18"/>
      <c r="D1009" s="2"/>
      <c r="E1009" s="37"/>
      <c r="F1009" s="17"/>
      <c r="G1009" s="2"/>
      <c r="H1009" s="2"/>
      <c r="I1009" s="2"/>
      <c r="J1009" s="17"/>
      <c r="K1009" s="37"/>
      <c r="L1009" s="2"/>
      <c r="M1009" s="37"/>
      <c r="N1009" s="2"/>
      <c r="O1009" s="37"/>
      <c r="P1009" s="2"/>
      <c r="Q1009" s="37"/>
      <c r="R1009" s="2"/>
      <c r="S1009" s="37"/>
    </row>
    <row r="1010" spans="3:19" x14ac:dyDescent="0.3">
      <c r="C1010" s="18"/>
      <c r="D1010" s="2"/>
      <c r="E1010" s="37"/>
      <c r="F1010" s="17"/>
      <c r="G1010" s="2"/>
      <c r="H1010" s="2"/>
      <c r="I1010" s="2"/>
      <c r="J1010" s="17"/>
      <c r="K1010" s="37"/>
      <c r="L1010" s="2"/>
      <c r="M1010" s="37"/>
      <c r="N1010" s="2"/>
      <c r="O1010" s="37"/>
      <c r="P1010" s="2"/>
      <c r="Q1010" s="37"/>
      <c r="R1010" s="2"/>
      <c r="S1010" s="37"/>
    </row>
    <row r="1011" spans="3:19" x14ac:dyDescent="0.3">
      <c r="C1011" s="18"/>
      <c r="D1011" s="2"/>
      <c r="E1011" s="37"/>
      <c r="F1011" s="17"/>
      <c r="G1011" s="2"/>
      <c r="H1011" s="2"/>
      <c r="I1011" s="2"/>
      <c r="J1011" s="17"/>
      <c r="K1011" s="37"/>
      <c r="L1011" s="2"/>
      <c r="M1011" s="37"/>
      <c r="N1011" s="2"/>
      <c r="O1011" s="37"/>
      <c r="P1011" s="2"/>
      <c r="Q1011" s="37"/>
      <c r="R1011" s="2"/>
      <c r="S1011" s="37"/>
    </row>
    <row r="1012" spans="3:19" x14ac:dyDescent="0.3">
      <c r="C1012" s="18"/>
      <c r="D1012" s="2"/>
      <c r="E1012" s="37"/>
      <c r="F1012" s="17"/>
      <c r="G1012" s="2"/>
      <c r="H1012" s="2"/>
      <c r="I1012" s="2"/>
      <c r="J1012" s="17"/>
      <c r="K1012" s="37"/>
      <c r="L1012" s="2"/>
      <c r="M1012" s="37"/>
      <c r="N1012" s="2"/>
      <c r="O1012" s="37"/>
      <c r="P1012" s="2"/>
      <c r="Q1012" s="37"/>
      <c r="R1012" s="2"/>
      <c r="S1012" s="37"/>
    </row>
    <row r="1013" spans="3:19" x14ac:dyDescent="0.3">
      <c r="C1013" s="18"/>
      <c r="D1013" s="2"/>
      <c r="E1013" s="37"/>
      <c r="F1013" s="17"/>
      <c r="G1013" s="2"/>
      <c r="H1013" s="2"/>
      <c r="I1013" s="2"/>
      <c r="J1013" s="17"/>
      <c r="K1013" s="37"/>
      <c r="L1013" s="2"/>
      <c r="M1013" s="37"/>
      <c r="N1013" s="2"/>
      <c r="O1013" s="37"/>
      <c r="P1013" s="2"/>
      <c r="Q1013" s="37"/>
      <c r="R1013" s="2"/>
      <c r="S1013" s="37"/>
    </row>
    <row r="1014" spans="3:19" x14ac:dyDescent="0.3">
      <c r="C1014" s="18"/>
      <c r="D1014" s="2"/>
      <c r="E1014" s="37"/>
      <c r="F1014" s="17"/>
      <c r="G1014" s="2"/>
      <c r="H1014" s="2"/>
      <c r="I1014" s="2"/>
      <c r="J1014" s="17"/>
      <c r="K1014" s="37"/>
      <c r="L1014" s="2"/>
      <c r="M1014" s="37"/>
      <c r="N1014" s="2"/>
      <c r="O1014" s="37"/>
      <c r="P1014" s="2"/>
      <c r="Q1014" s="37"/>
      <c r="R1014" s="2"/>
      <c r="S1014" s="37"/>
    </row>
    <row r="1015" spans="3:19" x14ac:dyDescent="0.3">
      <c r="C1015" s="18"/>
      <c r="D1015" s="2"/>
      <c r="E1015" s="37"/>
      <c r="F1015" s="17"/>
      <c r="G1015" s="2"/>
      <c r="H1015" s="2"/>
      <c r="I1015" s="2"/>
      <c r="J1015" s="17"/>
      <c r="K1015" s="37"/>
      <c r="L1015" s="2"/>
      <c r="M1015" s="37"/>
      <c r="N1015" s="2"/>
      <c r="O1015" s="37"/>
      <c r="P1015" s="2"/>
      <c r="Q1015" s="37"/>
      <c r="R1015" s="2"/>
      <c r="S1015" s="37"/>
    </row>
    <row r="1016" spans="3:19" x14ac:dyDescent="0.3">
      <c r="C1016" s="18"/>
      <c r="D1016" s="2"/>
      <c r="E1016" s="37"/>
      <c r="F1016" s="17"/>
      <c r="G1016" s="2"/>
      <c r="H1016" s="2"/>
      <c r="I1016" s="2"/>
      <c r="J1016" s="17"/>
      <c r="K1016" s="37"/>
      <c r="L1016" s="2"/>
      <c r="M1016" s="37"/>
      <c r="N1016" s="2"/>
      <c r="O1016" s="37"/>
      <c r="P1016" s="2"/>
      <c r="Q1016" s="37"/>
      <c r="R1016" s="2"/>
      <c r="S1016" s="37"/>
    </row>
    <row r="1017" spans="3:19" x14ac:dyDescent="0.3">
      <c r="C1017" s="18"/>
      <c r="D1017" s="2"/>
      <c r="E1017" s="37"/>
      <c r="F1017" s="17"/>
      <c r="G1017" s="2"/>
      <c r="H1017" s="2"/>
      <c r="I1017" s="2"/>
      <c r="J1017" s="17"/>
      <c r="K1017" s="37"/>
      <c r="L1017" s="2"/>
      <c r="M1017" s="37"/>
      <c r="N1017" s="2"/>
      <c r="O1017" s="37"/>
      <c r="P1017" s="2"/>
      <c r="Q1017" s="37"/>
      <c r="R1017" s="2"/>
      <c r="S1017" s="37"/>
    </row>
    <row r="1018" spans="3:19" x14ac:dyDescent="0.3">
      <c r="C1018" s="18"/>
      <c r="D1018" s="2"/>
      <c r="E1018" s="37"/>
      <c r="F1018" s="17"/>
      <c r="G1018" s="2"/>
      <c r="H1018" s="2"/>
      <c r="I1018" s="2"/>
      <c r="J1018" s="17"/>
      <c r="K1018" s="37"/>
      <c r="L1018" s="2"/>
      <c r="M1018" s="37"/>
      <c r="N1018" s="2"/>
      <c r="O1018" s="37"/>
      <c r="P1018" s="2"/>
      <c r="Q1018" s="37"/>
      <c r="R1018" s="2"/>
      <c r="S1018" s="37"/>
    </row>
    <row r="1019" spans="3:19" x14ac:dyDescent="0.3">
      <c r="C1019" s="18"/>
      <c r="D1019" s="2"/>
      <c r="E1019" s="37"/>
      <c r="F1019" s="17"/>
      <c r="G1019" s="2"/>
      <c r="H1019" s="2"/>
      <c r="I1019" s="2"/>
      <c r="J1019" s="17"/>
      <c r="K1019" s="37"/>
      <c r="L1019" s="2"/>
      <c r="M1019" s="37"/>
      <c r="N1019" s="2"/>
      <c r="O1019" s="37"/>
      <c r="P1019" s="2"/>
      <c r="Q1019" s="37"/>
      <c r="R1019" s="2"/>
      <c r="S1019" s="37"/>
    </row>
    <row r="1020" spans="3:19" x14ac:dyDescent="0.3">
      <c r="C1020" s="18"/>
      <c r="D1020" s="2"/>
      <c r="E1020" s="37"/>
      <c r="F1020" s="17"/>
      <c r="G1020" s="2"/>
      <c r="H1020" s="2"/>
      <c r="I1020" s="2"/>
      <c r="J1020" s="17"/>
      <c r="K1020" s="37"/>
      <c r="L1020" s="2"/>
      <c r="M1020" s="37"/>
      <c r="N1020" s="2"/>
      <c r="O1020" s="37"/>
      <c r="P1020" s="2"/>
      <c r="Q1020" s="37"/>
      <c r="R1020" s="2"/>
      <c r="S1020" s="37"/>
    </row>
    <row r="1021" spans="3:19" x14ac:dyDescent="0.3">
      <c r="C1021" s="18"/>
      <c r="D1021" s="2"/>
      <c r="E1021" s="37"/>
      <c r="F1021" s="17"/>
      <c r="G1021" s="2"/>
      <c r="H1021" s="2"/>
      <c r="I1021" s="2"/>
      <c r="J1021" s="17"/>
      <c r="K1021" s="37"/>
      <c r="L1021" s="2"/>
      <c r="M1021" s="37"/>
      <c r="N1021" s="2"/>
      <c r="O1021" s="37"/>
      <c r="P1021" s="2"/>
      <c r="Q1021" s="37"/>
      <c r="R1021" s="2"/>
      <c r="S1021" s="37"/>
    </row>
    <row r="1022" spans="3:19" x14ac:dyDescent="0.3">
      <c r="C1022" s="18"/>
      <c r="D1022" s="2"/>
      <c r="E1022" s="37"/>
      <c r="F1022" s="17"/>
      <c r="G1022" s="2"/>
      <c r="H1022" s="2"/>
      <c r="I1022" s="2"/>
      <c r="J1022" s="17"/>
      <c r="K1022" s="37"/>
      <c r="L1022" s="2"/>
      <c r="M1022" s="37"/>
      <c r="N1022" s="2"/>
      <c r="O1022" s="37"/>
      <c r="P1022" s="2"/>
      <c r="Q1022" s="37"/>
      <c r="R1022" s="2"/>
      <c r="S1022" s="37"/>
    </row>
    <row r="1023" spans="3:19" x14ac:dyDescent="0.3">
      <c r="C1023" s="18"/>
      <c r="D1023" s="2"/>
      <c r="E1023" s="37"/>
      <c r="F1023" s="17"/>
      <c r="G1023" s="2"/>
      <c r="H1023" s="2"/>
      <c r="I1023" s="2"/>
      <c r="J1023" s="17"/>
      <c r="K1023" s="37"/>
      <c r="L1023" s="2"/>
      <c r="M1023" s="37"/>
      <c r="N1023" s="2"/>
      <c r="O1023" s="37"/>
      <c r="P1023" s="2"/>
      <c r="Q1023" s="37"/>
      <c r="R1023" s="2"/>
      <c r="S1023" s="37"/>
    </row>
    <row r="1024" spans="3:19" x14ac:dyDescent="0.3">
      <c r="C1024" s="18"/>
      <c r="D1024" s="2"/>
      <c r="E1024" s="37"/>
      <c r="F1024" s="17"/>
      <c r="G1024" s="2"/>
      <c r="H1024" s="2"/>
      <c r="I1024" s="2"/>
      <c r="J1024" s="17"/>
      <c r="K1024" s="37"/>
      <c r="L1024" s="2"/>
      <c r="M1024" s="37"/>
      <c r="N1024" s="2"/>
      <c r="O1024" s="37"/>
      <c r="P1024" s="2"/>
      <c r="Q1024" s="37"/>
      <c r="R1024" s="2"/>
      <c r="S1024" s="37"/>
    </row>
    <row r="1025" spans="3:19" x14ac:dyDescent="0.3">
      <c r="C1025" s="18"/>
      <c r="D1025" s="2"/>
      <c r="E1025" s="37"/>
      <c r="F1025" s="17"/>
      <c r="G1025" s="2"/>
      <c r="H1025" s="2"/>
      <c r="I1025" s="2"/>
      <c r="J1025" s="17"/>
      <c r="K1025" s="37"/>
      <c r="L1025" s="2"/>
      <c r="M1025" s="37"/>
      <c r="N1025" s="2"/>
      <c r="O1025" s="37"/>
      <c r="P1025" s="2"/>
      <c r="Q1025" s="37"/>
      <c r="R1025" s="2"/>
      <c r="S1025" s="37"/>
    </row>
    <row r="1026" spans="3:19" x14ac:dyDescent="0.3">
      <c r="C1026" s="18"/>
      <c r="D1026" s="2"/>
      <c r="E1026" s="37"/>
      <c r="F1026" s="17"/>
      <c r="G1026" s="2"/>
      <c r="H1026" s="2"/>
      <c r="I1026" s="2"/>
      <c r="J1026" s="17"/>
      <c r="K1026" s="37"/>
      <c r="L1026" s="2"/>
      <c r="M1026" s="37"/>
      <c r="N1026" s="2"/>
      <c r="O1026" s="37"/>
      <c r="P1026" s="2"/>
      <c r="Q1026" s="37"/>
      <c r="R1026" s="2"/>
      <c r="S1026" s="37"/>
    </row>
    <row r="1027" spans="3:19" x14ac:dyDescent="0.3">
      <c r="C1027" s="18"/>
      <c r="D1027" s="2"/>
      <c r="E1027" s="37"/>
      <c r="F1027" s="17"/>
      <c r="G1027" s="2"/>
      <c r="H1027" s="2"/>
      <c r="I1027" s="2"/>
      <c r="J1027" s="17"/>
      <c r="K1027" s="37"/>
      <c r="L1027" s="2"/>
      <c r="M1027" s="37"/>
      <c r="N1027" s="2"/>
      <c r="O1027" s="37"/>
      <c r="P1027" s="2"/>
      <c r="Q1027" s="37"/>
      <c r="R1027" s="2"/>
      <c r="S1027" s="37"/>
    </row>
    <row r="1028" spans="3:19" x14ac:dyDescent="0.3">
      <c r="C1028" s="18"/>
      <c r="D1028" s="2"/>
      <c r="E1028" s="37"/>
      <c r="F1028" s="17"/>
      <c r="G1028" s="2"/>
      <c r="H1028" s="2"/>
      <c r="I1028" s="2"/>
      <c r="J1028" s="17"/>
      <c r="K1028" s="37"/>
      <c r="L1028" s="2"/>
      <c r="M1028" s="37"/>
      <c r="N1028" s="2"/>
      <c r="O1028" s="37"/>
      <c r="P1028" s="2"/>
      <c r="Q1028" s="37"/>
      <c r="R1028" s="2"/>
      <c r="S1028" s="37"/>
    </row>
    <row r="1029" spans="3:19" x14ac:dyDescent="0.3">
      <c r="C1029" s="18"/>
      <c r="D1029" s="2"/>
      <c r="E1029" s="37"/>
      <c r="F1029" s="17"/>
      <c r="G1029" s="2"/>
      <c r="H1029" s="2"/>
      <c r="I1029" s="2"/>
      <c r="J1029" s="17"/>
      <c r="K1029" s="37"/>
      <c r="L1029" s="2"/>
      <c r="M1029" s="37"/>
      <c r="N1029" s="2"/>
      <c r="O1029" s="37"/>
      <c r="P1029" s="2"/>
      <c r="Q1029" s="37"/>
      <c r="R1029" s="2"/>
      <c r="S1029" s="37"/>
    </row>
    <row r="1030" spans="3:19" x14ac:dyDescent="0.3">
      <c r="C1030" s="18"/>
      <c r="D1030" s="2"/>
      <c r="E1030" s="37"/>
      <c r="F1030" s="17"/>
      <c r="G1030" s="2"/>
      <c r="H1030" s="2"/>
      <c r="I1030" s="2"/>
      <c r="J1030" s="17"/>
      <c r="K1030" s="37"/>
      <c r="L1030" s="2"/>
      <c r="M1030" s="37"/>
      <c r="N1030" s="2"/>
      <c r="O1030" s="37"/>
      <c r="P1030" s="2"/>
      <c r="Q1030" s="37"/>
      <c r="R1030" s="2"/>
      <c r="S1030" s="37"/>
    </row>
    <row r="1031" spans="3:19" x14ac:dyDescent="0.3">
      <c r="C1031" s="18"/>
      <c r="D1031" s="2"/>
      <c r="E1031" s="37"/>
      <c r="F1031" s="17"/>
      <c r="G1031" s="2"/>
      <c r="H1031" s="2"/>
      <c r="I1031" s="2"/>
      <c r="J1031" s="17"/>
      <c r="K1031" s="37"/>
      <c r="L1031" s="2"/>
      <c r="M1031" s="37"/>
      <c r="N1031" s="2"/>
      <c r="O1031" s="37"/>
      <c r="P1031" s="2"/>
      <c r="Q1031" s="37"/>
      <c r="R1031" s="2"/>
      <c r="S1031" s="37"/>
    </row>
    <row r="1032" spans="3:19" x14ac:dyDescent="0.3">
      <c r="C1032" s="18"/>
      <c r="D1032" s="2"/>
      <c r="E1032" s="37"/>
      <c r="F1032" s="17"/>
      <c r="G1032" s="2"/>
      <c r="H1032" s="2"/>
      <c r="I1032" s="2"/>
      <c r="J1032" s="17"/>
      <c r="K1032" s="37"/>
      <c r="L1032" s="2"/>
      <c r="M1032" s="37"/>
      <c r="N1032" s="2"/>
      <c r="O1032" s="37"/>
      <c r="P1032" s="2"/>
      <c r="Q1032" s="37"/>
      <c r="R1032" s="2"/>
      <c r="S1032" s="37"/>
    </row>
    <row r="1033" spans="3:19" x14ac:dyDescent="0.3">
      <c r="C1033" s="18"/>
      <c r="D1033" s="2"/>
      <c r="E1033" s="37"/>
      <c r="F1033" s="17"/>
      <c r="G1033" s="2"/>
      <c r="H1033" s="2"/>
      <c r="I1033" s="2"/>
      <c r="J1033" s="17"/>
      <c r="K1033" s="37"/>
      <c r="L1033" s="2"/>
      <c r="M1033" s="37"/>
      <c r="N1033" s="2"/>
      <c r="O1033" s="37"/>
      <c r="P1033" s="2"/>
      <c r="Q1033" s="37"/>
      <c r="R1033" s="2"/>
      <c r="S1033" s="37"/>
    </row>
    <row r="1034" spans="3:19" x14ac:dyDescent="0.3">
      <c r="C1034" s="18"/>
      <c r="D1034" s="2"/>
      <c r="E1034" s="37"/>
      <c r="F1034" s="17"/>
      <c r="G1034" s="2"/>
      <c r="H1034" s="2"/>
      <c r="I1034" s="2"/>
      <c r="J1034" s="17"/>
      <c r="K1034" s="37"/>
      <c r="L1034" s="2"/>
      <c r="M1034" s="37"/>
      <c r="N1034" s="2"/>
      <c r="O1034" s="37"/>
      <c r="P1034" s="2"/>
      <c r="Q1034" s="37"/>
      <c r="R1034" s="2"/>
      <c r="S1034" s="37"/>
    </row>
    <row r="1035" spans="3:19" x14ac:dyDescent="0.3">
      <c r="C1035" s="18"/>
      <c r="D1035" s="2"/>
      <c r="E1035" s="37"/>
      <c r="F1035" s="17"/>
      <c r="G1035" s="2"/>
      <c r="H1035" s="2"/>
      <c r="I1035" s="2"/>
      <c r="J1035" s="17"/>
      <c r="K1035" s="37"/>
      <c r="L1035" s="2"/>
      <c r="M1035" s="37"/>
      <c r="N1035" s="2"/>
      <c r="O1035" s="37"/>
      <c r="P1035" s="2"/>
      <c r="Q1035" s="37"/>
      <c r="R1035" s="2"/>
      <c r="S1035" s="37"/>
    </row>
    <row r="1036" spans="3:19" x14ac:dyDescent="0.3">
      <c r="C1036" s="18"/>
      <c r="D1036" s="2"/>
      <c r="E1036" s="37"/>
      <c r="F1036" s="17"/>
      <c r="G1036" s="2"/>
      <c r="H1036" s="2"/>
      <c r="I1036" s="2"/>
      <c r="J1036" s="17"/>
      <c r="K1036" s="37"/>
      <c r="L1036" s="2"/>
      <c r="M1036" s="37"/>
      <c r="N1036" s="2"/>
      <c r="O1036" s="37"/>
      <c r="P1036" s="2"/>
      <c r="Q1036" s="37"/>
      <c r="R1036" s="2"/>
      <c r="S1036" s="37"/>
    </row>
    <row r="1037" spans="3:19" x14ac:dyDescent="0.3">
      <c r="C1037" s="18"/>
      <c r="D1037" s="2"/>
      <c r="E1037" s="37"/>
      <c r="F1037" s="17"/>
      <c r="G1037" s="2"/>
      <c r="H1037" s="2"/>
      <c r="I1037" s="2"/>
      <c r="J1037" s="17"/>
      <c r="K1037" s="37"/>
      <c r="L1037" s="2"/>
      <c r="M1037" s="37"/>
      <c r="N1037" s="2"/>
      <c r="O1037" s="37"/>
      <c r="P1037" s="2"/>
      <c r="Q1037" s="37"/>
      <c r="R1037" s="2"/>
      <c r="S1037" s="37"/>
    </row>
    <row r="1038" spans="3:19" x14ac:dyDescent="0.3">
      <c r="C1038" s="18"/>
      <c r="D1038" s="2"/>
      <c r="E1038" s="37"/>
      <c r="F1038" s="17"/>
      <c r="G1038" s="2"/>
      <c r="H1038" s="2"/>
      <c r="I1038" s="2"/>
      <c r="J1038" s="17"/>
      <c r="K1038" s="37"/>
      <c r="L1038" s="2"/>
      <c r="M1038" s="37"/>
      <c r="N1038" s="2"/>
      <c r="O1038" s="37"/>
      <c r="P1038" s="2"/>
      <c r="Q1038" s="37"/>
      <c r="R1038" s="2"/>
      <c r="S1038" s="37"/>
    </row>
    <row r="1039" spans="3:19" x14ac:dyDescent="0.3">
      <c r="C1039" s="18"/>
      <c r="D1039" s="2"/>
      <c r="E1039" s="37"/>
      <c r="F1039" s="17"/>
      <c r="G1039" s="2"/>
      <c r="H1039" s="2"/>
      <c r="I1039" s="2"/>
      <c r="J1039" s="17"/>
      <c r="K1039" s="37"/>
      <c r="L1039" s="2"/>
      <c r="M1039" s="37"/>
      <c r="N1039" s="2"/>
      <c r="O1039" s="37"/>
      <c r="P1039" s="2"/>
      <c r="Q1039" s="37"/>
      <c r="R1039" s="2"/>
      <c r="S1039" s="37"/>
    </row>
    <row r="1040" spans="3:19" x14ac:dyDescent="0.3">
      <c r="C1040" s="18"/>
      <c r="D1040" s="2"/>
      <c r="E1040" s="37"/>
      <c r="F1040" s="17"/>
      <c r="G1040" s="2"/>
      <c r="H1040" s="2"/>
      <c r="I1040" s="2"/>
      <c r="J1040" s="17"/>
      <c r="K1040" s="37"/>
      <c r="L1040" s="2"/>
      <c r="M1040" s="37"/>
      <c r="N1040" s="2"/>
      <c r="O1040" s="37"/>
      <c r="P1040" s="2"/>
      <c r="Q1040" s="37"/>
      <c r="R1040" s="2"/>
      <c r="S1040" s="37"/>
    </row>
    <row r="1041" spans="3:19" x14ac:dyDescent="0.3">
      <c r="C1041" s="18"/>
      <c r="D1041" s="2"/>
      <c r="E1041" s="37"/>
      <c r="F1041" s="17"/>
      <c r="G1041" s="2"/>
      <c r="H1041" s="2"/>
      <c r="I1041" s="2"/>
      <c r="J1041" s="17"/>
      <c r="K1041" s="37"/>
      <c r="L1041" s="2"/>
      <c r="M1041" s="37"/>
      <c r="N1041" s="2"/>
      <c r="O1041" s="37"/>
      <c r="P1041" s="2"/>
      <c r="Q1041" s="37"/>
      <c r="R1041" s="2"/>
      <c r="S1041" s="37"/>
    </row>
    <row r="1042" spans="3:19" x14ac:dyDescent="0.3">
      <c r="C1042" s="18"/>
      <c r="D1042" s="2"/>
      <c r="E1042" s="37"/>
      <c r="F1042" s="17"/>
      <c r="G1042" s="2"/>
      <c r="H1042" s="2"/>
      <c r="I1042" s="2"/>
      <c r="J1042" s="17"/>
      <c r="K1042" s="37"/>
      <c r="L1042" s="2"/>
      <c r="M1042" s="37"/>
      <c r="N1042" s="2"/>
      <c r="O1042" s="37"/>
      <c r="P1042" s="2"/>
      <c r="Q1042" s="37"/>
      <c r="R1042" s="2"/>
      <c r="S1042" s="37"/>
    </row>
    <row r="1043" spans="3:19" x14ac:dyDescent="0.3">
      <c r="C1043" s="18"/>
      <c r="D1043" s="2"/>
      <c r="E1043" s="37"/>
      <c r="F1043" s="17"/>
      <c r="G1043" s="2"/>
      <c r="H1043" s="2"/>
      <c r="I1043" s="2"/>
      <c r="J1043" s="17"/>
      <c r="K1043" s="37"/>
      <c r="L1043" s="2"/>
      <c r="M1043" s="37"/>
      <c r="N1043" s="2"/>
      <c r="O1043" s="37"/>
      <c r="P1043" s="2"/>
      <c r="Q1043" s="37"/>
      <c r="R1043" s="2"/>
      <c r="S1043" s="37"/>
    </row>
    <row r="1044" spans="3:19" x14ac:dyDescent="0.3">
      <c r="C1044" s="18"/>
      <c r="D1044" s="2"/>
      <c r="E1044" s="37"/>
      <c r="F1044" s="17"/>
      <c r="G1044" s="2"/>
      <c r="H1044" s="2"/>
      <c r="I1044" s="2"/>
      <c r="J1044" s="17"/>
      <c r="K1044" s="37"/>
      <c r="L1044" s="2"/>
      <c r="M1044" s="37"/>
      <c r="N1044" s="2"/>
      <c r="O1044" s="37"/>
      <c r="P1044" s="2"/>
      <c r="Q1044" s="37"/>
      <c r="R1044" s="2"/>
      <c r="S1044" s="37"/>
    </row>
    <row r="1045" spans="3:19" x14ac:dyDescent="0.3">
      <c r="C1045" s="18"/>
      <c r="D1045" s="2"/>
      <c r="E1045" s="37"/>
      <c r="F1045" s="17"/>
      <c r="G1045" s="2"/>
      <c r="H1045" s="2"/>
      <c r="I1045" s="2"/>
      <c r="J1045" s="17"/>
      <c r="K1045" s="37"/>
      <c r="L1045" s="2"/>
      <c r="M1045" s="37"/>
      <c r="N1045" s="2"/>
      <c r="O1045" s="37"/>
      <c r="P1045" s="2"/>
      <c r="Q1045" s="37"/>
      <c r="R1045" s="2"/>
      <c r="S1045" s="37"/>
    </row>
    <row r="1046" spans="3:19" x14ac:dyDescent="0.3">
      <c r="C1046" s="18"/>
      <c r="D1046" s="2"/>
      <c r="E1046" s="37"/>
      <c r="F1046" s="17"/>
      <c r="G1046" s="2"/>
      <c r="H1046" s="2"/>
      <c r="I1046" s="2"/>
      <c r="J1046" s="17"/>
      <c r="K1046" s="37"/>
      <c r="L1046" s="2"/>
      <c r="M1046" s="37"/>
      <c r="N1046" s="2"/>
      <c r="O1046" s="37"/>
      <c r="P1046" s="2"/>
      <c r="Q1046" s="37"/>
      <c r="R1046" s="2"/>
      <c r="S1046" s="37"/>
    </row>
    <row r="1047" spans="3:19" x14ac:dyDescent="0.3">
      <c r="C1047" s="18"/>
      <c r="D1047" s="2"/>
      <c r="E1047" s="37"/>
      <c r="F1047" s="17"/>
      <c r="G1047" s="2"/>
      <c r="H1047" s="2"/>
      <c r="I1047" s="2"/>
      <c r="J1047" s="17"/>
      <c r="K1047" s="37"/>
      <c r="L1047" s="2"/>
      <c r="M1047" s="37"/>
      <c r="N1047" s="2"/>
      <c r="O1047" s="37"/>
      <c r="P1047" s="2"/>
      <c r="Q1047" s="37"/>
      <c r="R1047" s="2"/>
      <c r="S1047" s="37"/>
    </row>
    <row r="1048" spans="3:19" x14ac:dyDescent="0.3">
      <c r="C1048" s="18"/>
      <c r="D1048" s="2"/>
      <c r="E1048" s="37"/>
      <c r="F1048" s="17"/>
      <c r="G1048" s="2"/>
      <c r="H1048" s="2"/>
      <c r="I1048" s="2"/>
      <c r="J1048" s="17"/>
      <c r="K1048" s="37"/>
      <c r="L1048" s="2"/>
      <c r="M1048" s="37"/>
      <c r="N1048" s="2"/>
      <c r="O1048" s="37"/>
      <c r="P1048" s="2"/>
      <c r="Q1048" s="37"/>
      <c r="R1048" s="2"/>
      <c r="S1048" s="37"/>
    </row>
    <row r="1049" spans="3:19" x14ac:dyDescent="0.3">
      <c r="C1049" s="18"/>
      <c r="D1049" s="2"/>
      <c r="E1049" s="37"/>
      <c r="F1049" s="17"/>
      <c r="G1049" s="2"/>
      <c r="H1049" s="2"/>
      <c r="I1049" s="2"/>
      <c r="J1049" s="17"/>
      <c r="K1049" s="37"/>
      <c r="L1049" s="2"/>
      <c r="M1049" s="37"/>
      <c r="N1049" s="2"/>
      <c r="O1049" s="37"/>
      <c r="P1049" s="2"/>
      <c r="Q1049" s="37"/>
      <c r="R1049" s="2"/>
      <c r="S1049" s="37"/>
    </row>
    <row r="1050" spans="3:19" x14ac:dyDescent="0.3">
      <c r="C1050" s="18"/>
      <c r="D1050" s="2"/>
      <c r="E1050" s="37"/>
      <c r="F1050" s="17"/>
      <c r="G1050" s="2"/>
      <c r="H1050" s="2"/>
      <c r="I1050" s="2"/>
      <c r="J1050" s="17"/>
      <c r="K1050" s="37"/>
      <c r="L1050" s="2"/>
      <c r="M1050" s="37"/>
      <c r="N1050" s="2"/>
      <c r="O1050" s="37"/>
      <c r="P1050" s="2"/>
      <c r="Q1050" s="37"/>
      <c r="R1050" s="2"/>
      <c r="S1050" s="37"/>
    </row>
    <row r="1051" spans="3:19" x14ac:dyDescent="0.3">
      <c r="C1051" s="18"/>
      <c r="D1051" s="2"/>
      <c r="E1051" s="37"/>
      <c r="F1051" s="17"/>
      <c r="G1051" s="2"/>
      <c r="H1051" s="2"/>
      <c r="I1051" s="2"/>
      <c r="J1051" s="17"/>
      <c r="K1051" s="37"/>
      <c r="L1051" s="2"/>
      <c r="M1051" s="37"/>
      <c r="N1051" s="2"/>
      <c r="O1051" s="37"/>
      <c r="P1051" s="2"/>
      <c r="Q1051" s="37"/>
      <c r="R1051" s="2"/>
      <c r="S1051" s="37"/>
    </row>
    <row r="1052" spans="3:19" x14ac:dyDescent="0.3">
      <c r="C1052" s="18"/>
      <c r="D1052" s="2"/>
      <c r="E1052" s="37"/>
      <c r="F1052" s="17"/>
      <c r="G1052" s="2"/>
      <c r="H1052" s="2"/>
      <c r="I1052" s="2"/>
      <c r="J1052" s="17"/>
      <c r="K1052" s="37"/>
      <c r="L1052" s="2"/>
      <c r="M1052" s="37"/>
      <c r="N1052" s="2"/>
      <c r="O1052" s="37"/>
      <c r="P1052" s="2"/>
      <c r="Q1052" s="37"/>
      <c r="R1052" s="2"/>
      <c r="S1052" s="37"/>
    </row>
    <row r="1053" spans="3:19" x14ac:dyDescent="0.3">
      <c r="C1053" s="18"/>
      <c r="D1053" s="2"/>
      <c r="E1053" s="37"/>
      <c r="F1053" s="17"/>
      <c r="G1053" s="2"/>
      <c r="H1053" s="2"/>
      <c r="I1053" s="2"/>
      <c r="J1053" s="17"/>
      <c r="K1053" s="37"/>
      <c r="L1053" s="2"/>
      <c r="M1053" s="37"/>
      <c r="N1053" s="2"/>
      <c r="O1053" s="37"/>
      <c r="P1053" s="2"/>
      <c r="Q1053" s="37"/>
      <c r="R1053" s="2"/>
      <c r="S1053" s="37"/>
    </row>
    <row r="1054" spans="3:19" x14ac:dyDescent="0.3">
      <c r="C1054" s="18"/>
      <c r="D1054" s="2"/>
      <c r="E1054" s="37"/>
      <c r="F1054" s="17"/>
      <c r="G1054" s="2"/>
      <c r="H1054" s="2"/>
      <c r="I1054" s="2"/>
      <c r="J1054" s="17"/>
      <c r="K1054" s="37"/>
      <c r="L1054" s="2"/>
      <c r="M1054" s="37"/>
      <c r="N1054" s="2"/>
      <c r="O1054" s="37"/>
      <c r="P1054" s="2"/>
      <c r="Q1054" s="37"/>
      <c r="R1054" s="2"/>
      <c r="S1054" s="37"/>
    </row>
    <row r="1055" spans="3:19" x14ac:dyDescent="0.3">
      <c r="C1055" s="18"/>
      <c r="D1055" s="2"/>
      <c r="E1055" s="37"/>
      <c r="F1055" s="17"/>
      <c r="G1055" s="2"/>
      <c r="H1055" s="2"/>
      <c r="I1055" s="2"/>
      <c r="J1055" s="17"/>
      <c r="K1055" s="37"/>
      <c r="L1055" s="2"/>
      <c r="M1055" s="37"/>
      <c r="N1055" s="2"/>
      <c r="O1055" s="37"/>
      <c r="P1055" s="2"/>
      <c r="Q1055" s="37"/>
      <c r="R1055" s="2"/>
      <c r="S1055" s="37"/>
    </row>
    <row r="1056" spans="3:19" x14ac:dyDescent="0.3">
      <c r="C1056" s="18"/>
      <c r="D1056" s="2"/>
      <c r="E1056" s="37"/>
      <c r="F1056" s="17"/>
      <c r="G1056" s="2"/>
      <c r="H1056" s="2"/>
      <c r="I1056" s="2"/>
      <c r="J1056" s="17"/>
      <c r="K1056" s="37"/>
      <c r="L1056" s="2"/>
      <c r="M1056" s="37"/>
      <c r="N1056" s="2"/>
      <c r="O1056" s="37"/>
      <c r="P1056" s="2"/>
      <c r="Q1056" s="37"/>
      <c r="R1056" s="2"/>
      <c r="S1056" s="37"/>
    </row>
    <row r="1057" spans="3:19" x14ac:dyDescent="0.3">
      <c r="C1057" s="18"/>
      <c r="D1057" s="2"/>
      <c r="E1057" s="37"/>
      <c r="F1057" s="17"/>
      <c r="G1057" s="2"/>
      <c r="H1057" s="2"/>
      <c r="I1057" s="2"/>
      <c r="J1057" s="17"/>
      <c r="K1057" s="37"/>
      <c r="L1057" s="2"/>
      <c r="M1057" s="37"/>
      <c r="N1057" s="2"/>
      <c r="O1057" s="37"/>
      <c r="P1057" s="2"/>
      <c r="Q1057" s="37"/>
      <c r="R1057" s="2"/>
      <c r="S1057" s="37"/>
    </row>
    <row r="1058" spans="3:19" x14ac:dyDescent="0.3">
      <c r="C1058" s="18"/>
      <c r="D1058" s="2"/>
      <c r="E1058" s="37"/>
      <c r="F1058" s="17"/>
      <c r="G1058" s="2"/>
      <c r="H1058" s="2"/>
      <c r="I1058" s="2"/>
      <c r="J1058" s="17"/>
      <c r="K1058" s="37"/>
      <c r="L1058" s="2"/>
      <c r="M1058" s="37"/>
      <c r="N1058" s="2"/>
      <c r="O1058" s="37"/>
      <c r="P1058" s="2"/>
      <c r="Q1058" s="37"/>
      <c r="R1058" s="2"/>
      <c r="S1058" s="37"/>
    </row>
    <row r="1059" spans="3:19" x14ac:dyDescent="0.3">
      <c r="C1059" s="18"/>
      <c r="D1059" s="2"/>
      <c r="E1059" s="37"/>
      <c r="F1059" s="17"/>
      <c r="G1059" s="2"/>
      <c r="H1059" s="2"/>
      <c r="I1059" s="2"/>
      <c r="J1059" s="17"/>
      <c r="K1059" s="37"/>
      <c r="L1059" s="2"/>
      <c r="M1059" s="37"/>
      <c r="N1059" s="2"/>
      <c r="O1059" s="37"/>
      <c r="P1059" s="2"/>
      <c r="Q1059" s="37"/>
      <c r="R1059" s="2"/>
      <c r="S1059" s="37"/>
    </row>
    <row r="1060" spans="3:19" x14ac:dyDescent="0.3">
      <c r="C1060" s="18"/>
      <c r="D1060" s="2"/>
      <c r="E1060" s="37"/>
      <c r="F1060" s="17"/>
      <c r="G1060" s="2"/>
      <c r="H1060" s="2"/>
      <c r="I1060" s="2"/>
      <c r="J1060" s="17"/>
      <c r="K1060" s="37"/>
      <c r="L1060" s="2"/>
      <c r="M1060" s="37"/>
      <c r="N1060" s="2"/>
      <c r="O1060" s="37"/>
      <c r="P1060" s="2"/>
      <c r="Q1060" s="37"/>
      <c r="R1060" s="2"/>
      <c r="S1060" s="37"/>
    </row>
    <row r="1061" spans="3:19" x14ac:dyDescent="0.3">
      <c r="C1061" s="18"/>
      <c r="D1061" s="2"/>
      <c r="E1061" s="37"/>
      <c r="F1061" s="17"/>
      <c r="G1061" s="2"/>
      <c r="H1061" s="2"/>
      <c r="I1061" s="2"/>
      <c r="J1061" s="17"/>
      <c r="K1061" s="37"/>
      <c r="L1061" s="2"/>
      <c r="M1061" s="37"/>
      <c r="N1061" s="2"/>
      <c r="O1061" s="37"/>
      <c r="P1061" s="2"/>
      <c r="Q1061" s="37"/>
      <c r="R1061" s="2"/>
      <c r="S1061" s="37"/>
    </row>
    <row r="1062" spans="3:19" x14ac:dyDescent="0.3">
      <c r="C1062" s="18"/>
      <c r="D1062" s="2"/>
      <c r="E1062" s="37"/>
      <c r="F1062" s="17"/>
      <c r="G1062" s="2"/>
      <c r="H1062" s="2"/>
      <c r="I1062" s="2"/>
      <c r="J1062" s="17"/>
      <c r="K1062" s="37"/>
      <c r="L1062" s="2"/>
      <c r="M1062" s="37"/>
      <c r="N1062" s="2"/>
      <c r="O1062" s="37"/>
      <c r="P1062" s="2"/>
      <c r="Q1062" s="37"/>
      <c r="R1062" s="2"/>
      <c r="S1062" s="37"/>
    </row>
    <row r="1063" spans="3:19" x14ac:dyDescent="0.3">
      <c r="C1063" s="18"/>
      <c r="D1063" s="2"/>
      <c r="E1063" s="37"/>
      <c r="F1063" s="17"/>
      <c r="G1063" s="2"/>
      <c r="H1063" s="2"/>
      <c r="I1063" s="2"/>
      <c r="J1063" s="17"/>
      <c r="K1063" s="37"/>
      <c r="L1063" s="2"/>
      <c r="M1063" s="37"/>
      <c r="N1063" s="2"/>
      <c r="O1063" s="37"/>
      <c r="P1063" s="2"/>
      <c r="Q1063" s="37"/>
      <c r="R1063" s="2"/>
      <c r="S1063" s="37"/>
    </row>
    <row r="1064" spans="3:19" x14ac:dyDescent="0.3">
      <c r="C1064" s="18"/>
      <c r="D1064" s="2"/>
      <c r="E1064" s="37"/>
      <c r="F1064" s="17"/>
      <c r="G1064" s="2"/>
      <c r="H1064" s="2"/>
      <c r="I1064" s="2"/>
      <c r="J1064" s="17"/>
      <c r="K1064" s="37"/>
      <c r="L1064" s="2"/>
      <c r="M1064" s="37"/>
      <c r="N1064" s="2"/>
      <c r="O1064" s="37"/>
      <c r="P1064" s="2"/>
      <c r="Q1064" s="37"/>
      <c r="R1064" s="2"/>
      <c r="S1064" s="37"/>
    </row>
    <row r="1065" spans="3:19" x14ac:dyDescent="0.3">
      <c r="C1065" s="18"/>
      <c r="D1065" s="2"/>
      <c r="E1065" s="37"/>
      <c r="F1065" s="17"/>
      <c r="G1065" s="2"/>
      <c r="H1065" s="2"/>
      <c r="I1065" s="2"/>
      <c r="J1065" s="17"/>
      <c r="K1065" s="37"/>
      <c r="L1065" s="2"/>
      <c r="M1065" s="37"/>
      <c r="N1065" s="2"/>
      <c r="O1065" s="37"/>
      <c r="P1065" s="2"/>
      <c r="Q1065" s="37"/>
      <c r="R1065" s="2"/>
      <c r="S1065" s="37"/>
    </row>
    <row r="1066" spans="3:19" x14ac:dyDescent="0.3">
      <c r="C1066" s="18"/>
      <c r="D1066" s="2"/>
      <c r="E1066" s="37"/>
      <c r="F1066" s="17"/>
      <c r="G1066" s="2"/>
      <c r="H1066" s="2"/>
      <c r="I1066" s="2"/>
      <c r="J1066" s="17"/>
      <c r="K1066" s="37"/>
      <c r="L1066" s="2"/>
      <c r="M1066" s="37"/>
      <c r="N1066" s="2"/>
      <c r="O1066" s="37"/>
      <c r="P1066" s="2"/>
      <c r="Q1066" s="37"/>
      <c r="R1066" s="2"/>
      <c r="S1066" s="37"/>
    </row>
    <row r="1067" spans="3:19" x14ac:dyDescent="0.3">
      <c r="C1067" s="18"/>
      <c r="D1067" s="2"/>
      <c r="E1067" s="37"/>
      <c r="F1067" s="17"/>
      <c r="G1067" s="2"/>
      <c r="H1067" s="2"/>
      <c r="I1067" s="2"/>
      <c r="J1067" s="17"/>
      <c r="K1067" s="37"/>
      <c r="L1067" s="2"/>
      <c r="M1067" s="37"/>
      <c r="N1067" s="2"/>
      <c r="O1067" s="37"/>
      <c r="P1067" s="2"/>
      <c r="Q1067" s="37"/>
      <c r="R1067" s="2"/>
      <c r="S1067" s="37"/>
    </row>
    <row r="1068" spans="3:19" x14ac:dyDescent="0.3">
      <c r="C1068" s="18"/>
      <c r="D1068" s="2"/>
      <c r="E1068" s="37"/>
      <c r="F1068" s="17"/>
      <c r="G1068" s="2"/>
      <c r="H1068" s="2"/>
      <c r="I1068" s="2"/>
      <c r="J1068" s="17"/>
      <c r="K1068" s="37"/>
      <c r="L1068" s="2"/>
      <c r="M1068" s="37"/>
      <c r="N1068" s="2"/>
      <c r="O1068" s="37"/>
      <c r="P1068" s="2"/>
      <c r="Q1068" s="37"/>
      <c r="R1068" s="2"/>
      <c r="S1068" s="37"/>
    </row>
    <row r="1069" spans="3:19" x14ac:dyDescent="0.3">
      <c r="C1069" s="18"/>
      <c r="D1069" s="2"/>
      <c r="E1069" s="37"/>
      <c r="F1069" s="17"/>
      <c r="G1069" s="2"/>
      <c r="H1069" s="2"/>
      <c r="I1069" s="2"/>
      <c r="J1069" s="17"/>
      <c r="K1069" s="37"/>
      <c r="L1069" s="2"/>
      <c r="M1069" s="37"/>
      <c r="N1069" s="2"/>
      <c r="O1069" s="37"/>
      <c r="P1069" s="2"/>
      <c r="Q1069" s="37"/>
      <c r="R1069" s="2"/>
      <c r="S1069" s="37"/>
    </row>
    <row r="1070" spans="3:19" x14ac:dyDescent="0.3">
      <c r="C1070" s="18"/>
      <c r="D1070" s="2"/>
      <c r="E1070" s="37"/>
      <c r="F1070" s="17"/>
      <c r="G1070" s="2"/>
      <c r="H1070" s="2"/>
      <c r="I1070" s="2"/>
      <c r="J1070" s="17"/>
      <c r="K1070" s="37"/>
      <c r="L1070" s="2"/>
      <c r="M1070" s="37"/>
      <c r="N1070" s="2"/>
      <c r="O1070" s="37"/>
      <c r="P1070" s="2"/>
      <c r="Q1070" s="37"/>
      <c r="R1070" s="2"/>
      <c r="S1070" s="37"/>
    </row>
    <row r="1071" spans="3:19" x14ac:dyDescent="0.3">
      <c r="C1071" s="18"/>
      <c r="D1071" s="2"/>
      <c r="E1071" s="37"/>
      <c r="F1071" s="17"/>
      <c r="G1071" s="2"/>
      <c r="H1071" s="2"/>
      <c r="I1071" s="2"/>
      <c r="J1071" s="17"/>
      <c r="K1071" s="37"/>
      <c r="L1071" s="2"/>
      <c r="M1071" s="37"/>
      <c r="N1071" s="2"/>
      <c r="O1071" s="37"/>
      <c r="P1071" s="2"/>
      <c r="Q1071" s="37"/>
      <c r="R1071" s="2"/>
      <c r="S1071" s="37"/>
    </row>
    <row r="1072" spans="3:19" x14ac:dyDescent="0.3">
      <c r="C1072" s="18"/>
      <c r="D1072" s="2"/>
      <c r="E1072" s="37"/>
      <c r="F1072" s="17"/>
      <c r="G1072" s="2"/>
      <c r="H1072" s="2"/>
      <c r="I1072" s="2"/>
      <c r="J1072" s="17"/>
      <c r="K1072" s="37"/>
      <c r="L1072" s="2"/>
      <c r="M1072" s="37"/>
      <c r="N1072" s="2"/>
      <c r="O1072" s="37"/>
      <c r="P1072" s="2"/>
      <c r="Q1072" s="37"/>
      <c r="R1072" s="2"/>
      <c r="S1072" s="37"/>
    </row>
    <row r="1073" spans="3:19" x14ac:dyDescent="0.3">
      <c r="C1073" s="18"/>
      <c r="D1073" s="2"/>
      <c r="E1073" s="37"/>
      <c r="F1073" s="17"/>
      <c r="G1073" s="2"/>
      <c r="H1073" s="2"/>
      <c r="I1073" s="2"/>
      <c r="J1073" s="17"/>
      <c r="K1073" s="37"/>
      <c r="L1073" s="2"/>
      <c r="M1073" s="37"/>
      <c r="N1073" s="2"/>
      <c r="O1073" s="37"/>
      <c r="P1073" s="2"/>
      <c r="Q1073" s="37"/>
      <c r="R1073" s="2"/>
      <c r="S1073" s="37"/>
    </row>
    <row r="1074" spans="3:19" x14ac:dyDescent="0.3">
      <c r="C1074" s="18"/>
      <c r="D1074" s="2"/>
      <c r="E1074" s="37"/>
      <c r="F1074" s="17"/>
      <c r="G1074" s="2"/>
      <c r="H1074" s="2"/>
      <c r="I1074" s="2"/>
      <c r="J1074" s="17"/>
      <c r="K1074" s="37"/>
      <c r="L1074" s="2"/>
      <c r="M1074" s="37"/>
      <c r="N1074" s="2"/>
      <c r="O1074" s="37"/>
      <c r="P1074" s="2"/>
      <c r="Q1074" s="37"/>
      <c r="R1074" s="2"/>
      <c r="S1074" s="37"/>
    </row>
    <row r="1075" spans="3:19" x14ac:dyDescent="0.3">
      <c r="C1075" s="18"/>
      <c r="D1075" s="2"/>
      <c r="E1075" s="37"/>
      <c r="F1075" s="17"/>
      <c r="G1075" s="2"/>
      <c r="H1075" s="2"/>
      <c r="I1075" s="2"/>
      <c r="J1075" s="17"/>
      <c r="K1075" s="37"/>
      <c r="L1075" s="2"/>
      <c r="M1075" s="37"/>
      <c r="N1075" s="2"/>
      <c r="O1075" s="37"/>
      <c r="P1075" s="2"/>
      <c r="Q1075" s="37"/>
      <c r="R1075" s="2"/>
      <c r="S1075" s="37"/>
    </row>
    <row r="1076" spans="3:19" x14ac:dyDescent="0.3">
      <c r="C1076" s="18"/>
      <c r="D1076" s="2"/>
      <c r="E1076" s="37"/>
      <c r="F1076" s="17"/>
      <c r="G1076" s="2"/>
      <c r="H1076" s="2"/>
      <c r="I1076" s="2"/>
      <c r="J1076" s="17"/>
      <c r="K1076" s="37"/>
      <c r="L1076" s="2"/>
      <c r="M1076" s="37"/>
      <c r="N1076" s="2"/>
      <c r="O1076" s="37"/>
      <c r="P1076" s="2"/>
      <c r="Q1076" s="37"/>
      <c r="R1076" s="2"/>
      <c r="S1076" s="37"/>
    </row>
    <row r="1077" spans="3:19" x14ac:dyDescent="0.3">
      <c r="C1077" s="18"/>
      <c r="D1077" s="2"/>
      <c r="E1077" s="37"/>
      <c r="F1077" s="17"/>
      <c r="G1077" s="2"/>
      <c r="H1077" s="2"/>
      <c r="I1077" s="2"/>
      <c r="J1077" s="17"/>
      <c r="K1077" s="37"/>
      <c r="L1077" s="2"/>
      <c r="M1077" s="37"/>
      <c r="N1077" s="2"/>
      <c r="O1077" s="37"/>
      <c r="P1077" s="2"/>
      <c r="Q1077" s="37"/>
      <c r="R1077" s="2"/>
      <c r="S1077" s="37"/>
    </row>
    <row r="1078" spans="3:19" x14ac:dyDescent="0.3">
      <c r="C1078" s="18"/>
      <c r="D1078" s="2"/>
      <c r="E1078" s="37"/>
      <c r="F1078" s="17"/>
      <c r="G1078" s="2"/>
      <c r="H1078" s="2"/>
      <c r="I1078" s="2"/>
      <c r="J1078" s="17"/>
      <c r="K1078" s="37"/>
      <c r="L1078" s="2"/>
      <c r="M1078" s="37"/>
      <c r="N1078" s="2"/>
      <c r="O1078" s="37"/>
      <c r="P1078" s="2"/>
      <c r="Q1078" s="37"/>
      <c r="R1078" s="2"/>
      <c r="S1078" s="37"/>
    </row>
    <row r="1079" spans="3:19" x14ac:dyDescent="0.3">
      <c r="C1079" s="18"/>
      <c r="D1079" s="2"/>
      <c r="E1079" s="37"/>
      <c r="F1079" s="17"/>
      <c r="G1079" s="2"/>
      <c r="H1079" s="2"/>
      <c r="I1079" s="2"/>
      <c r="J1079" s="17"/>
      <c r="K1079" s="37"/>
      <c r="L1079" s="2"/>
      <c r="M1079" s="37"/>
      <c r="N1079" s="2"/>
      <c r="O1079" s="37"/>
      <c r="P1079" s="2"/>
      <c r="Q1079" s="37"/>
      <c r="R1079" s="2"/>
      <c r="S1079" s="37"/>
    </row>
    <row r="1080" spans="3:19" x14ac:dyDescent="0.3">
      <c r="C1080" s="18"/>
      <c r="D1080" s="2"/>
      <c r="E1080" s="37"/>
      <c r="F1080" s="17"/>
      <c r="G1080" s="2"/>
      <c r="H1080" s="2"/>
      <c r="I1080" s="2"/>
      <c r="J1080" s="17"/>
      <c r="K1080" s="37"/>
      <c r="L1080" s="2"/>
      <c r="M1080" s="37"/>
      <c r="N1080" s="2"/>
      <c r="O1080" s="37"/>
      <c r="P1080" s="2"/>
      <c r="Q1080" s="37"/>
      <c r="R1080" s="2"/>
      <c r="S1080" s="37"/>
    </row>
    <row r="1081" spans="3:19" x14ac:dyDescent="0.3">
      <c r="C1081" s="18"/>
      <c r="D1081" s="2"/>
      <c r="E1081" s="37"/>
      <c r="F1081" s="17"/>
      <c r="G1081" s="2"/>
      <c r="H1081" s="2"/>
      <c r="I1081" s="2"/>
      <c r="J1081" s="17"/>
      <c r="K1081" s="37"/>
      <c r="L1081" s="2"/>
      <c r="M1081" s="37"/>
      <c r="N1081" s="2"/>
      <c r="O1081" s="37"/>
      <c r="P1081" s="2"/>
      <c r="Q1081" s="37"/>
      <c r="R1081" s="2"/>
      <c r="S1081" s="37"/>
    </row>
    <row r="1082" spans="3:19" x14ac:dyDescent="0.3">
      <c r="C1082" s="18"/>
      <c r="D1082" s="2"/>
      <c r="E1082" s="37"/>
      <c r="F1082" s="17"/>
      <c r="G1082" s="2"/>
      <c r="H1082" s="2"/>
      <c r="I1082" s="2"/>
      <c r="J1082" s="17"/>
      <c r="K1082" s="37"/>
      <c r="L1082" s="2"/>
      <c r="M1082" s="37"/>
      <c r="N1082" s="2"/>
      <c r="O1082" s="37"/>
      <c r="P1082" s="2"/>
      <c r="Q1082" s="37"/>
      <c r="R1082" s="2"/>
      <c r="S1082" s="37"/>
    </row>
    <row r="1083" spans="3:19" x14ac:dyDescent="0.3">
      <c r="C1083" s="18"/>
      <c r="D1083" s="2"/>
      <c r="E1083" s="37"/>
      <c r="F1083" s="17"/>
      <c r="G1083" s="2"/>
      <c r="H1083" s="2"/>
      <c r="I1083" s="2"/>
      <c r="J1083" s="17"/>
      <c r="K1083" s="37"/>
      <c r="L1083" s="2"/>
      <c r="M1083" s="37"/>
      <c r="N1083" s="2"/>
      <c r="O1083" s="37"/>
      <c r="P1083" s="2"/>
      <c r="Q1083" s="37"/>
      <c r="R1083" s="2"/>
      <c r="S1083" s="37"/>
    </row>
    <row r="1084" spans="3:19" x14ac:dyDescent="0.3">
      <c r="C1084" s="18"/>
      <c r="D1084" s="2"/>
      <c r="E1084" s="37"/>
      <c r="F1084" s="17"/>
      <c r="G1084" s="2"/>
      <c r="H1084" s="2"/>
      <c r="I1084" s="2"/>
      <c r="J1084" s="17"/>
      <c r="K1084" s="37"/>
      <c r="L1084" s="2"/>
      <c r="M1084" s="37"/>
      <c r="N1084" s="2"/>
      <c r="O1084" s="37"/>
      <c r="P1084" s="2"/>
      <c r="Q1084" s="37"/>
      <c r="R1084" s="2"/>
      <c r="S1084" s="37"/>
    </row>
    <row r="1085" spans="3:19" x14ac:dyDescent="0.3">
      <c r="C1085" s="18"/>
      <c r="D1085" s="2"/>
      <c r="E1085" s="37"/>
      <c r="F1085" s="17"/>
      <c r="G1085" s="2"/>
      <c r="H1085" s="2"/>
      <c r="I1085" s="2"/>
      <c r="J1085" s="17"/>
      <c r="K1085" s="37"/>
      <c r="L1085" s="2"/>
      <c r="M1085" s="37"/>
      <c r="N1085" s="2"/>
      <c r="O1085" s="37"/>
      <c r="P1085" s="2"/>
      <c r="Q1085" s="37"/>
      <c r="R1085" s="2"/>
      <c r="S1085" s="37"/>
    </row>
    <row r="1086" spans="3:19" x14ac:dyDescent="0.3">
      <c r="C1086" s="18"/>
      <c r="D1086" s="2"/>
      <c r="E1086" s="37"/>
      <c r="F1086" s="17"/>
      <c r="G1086" s="2"/>
      <c r="H1086" s="2"/>
      <c r="I1086" s="2"/>
      <c r="J1086" s="17"/>
      <c r="K1086" s="37"/>
      <c r="L1086" s="2"/>
      <c r="M1086" s="37"/>
      <c r="N1086" s="2"/>
      <c r="O1086" s="37"/>
      <c r="P1086" s="2"/>
      <c r="Q1086" s="37"/>
      <c r="R1086" s="2"/>
      <c r="S1086" s="37"/>
    </row>
    <row r="1087" spans="3:19" x14ac:dyDescent="0.3">
      <c r="C1087" s="18"/>
      <c r="D1087" s="2"/>
      <c r="E1087" s="37"/>
      <c r="F1087" s="17"/>
      <c r="G1087" s="2"/>
      <c r="H1087" s="2"/>
      <c r="I1087" s="2"/>
      <c r="J1087" s="17"/>
      <c r="K1087" s="37"/>
      <c r="L1087" s="2"/>
      <c r="M1087" s="37"/>
      <c r="N1087" s="2"/>
      <c r="O1087" s="37"/>
      <c r="P1087" s="2"/>
      <c r="Q1087" s="37"/>
      <c r="R1087" s="2"/>
      <c r="S1087" s="37"/>
    </row>
    <row r="1088" spans="3:19" x14ac:dyDescent="0.3">
      <c r="C1088" s="18"/>
      <c r="D1088" s="2"/>
      <c r="E1088" s="37"/>
      <c r="F1088" s="17"/>
      <c r="G1088" s="2"/>
      <c r="H1088" s="2"/>
      <c r="I1088" s="2"/>
      <c r="J1088" s="17"/>
      <c r="K1088" s="37"/>
      <c r="L1088" s="2"/>
      <c r="M1088" s="37"/>
      <c r="N1088" s="2"/>
      <c r="O1088" s="37"/>
      <c r="P1088" s="2"/>
      <c r="Q1088" s="37"/>
      <c r="R1088" s="2"/>
      <c r="S1088" s="37"/>
    </row>
    <row r="1089" spans="3:19" x14ac:dyDescent="0.3">
      <c r="C1089" s="18"/>
      <c r="D1089" s="2"/>
      <c r="E1089" s="37"/>
      <c r="F1089" s="17"/>
      <c r="G1089" s="2"/>
      <c r="H1089" s="2"/>
      <c r="I1089" s="2"/>
      <c r="J1089" s="17"/>
      <c r="K1089" s="37"/>
      <c r="L1089" s="2"/>
      <c r="M1089" s="37"/>
      <c r="N1089" s="2"/>
      <c r="O1089" s="37"/>
      <c r="P1089" s="2"/>
      <c r="Q1089" s="37"/>
      <c r="R1089" s="2"/>
      <c r="S1089" s="37"/>
    </row>
    <row r="1090" spans="3:19" x14ac:dyDescent="0.3">
      <c r="C1090" s="18"/>
      <c r="D1090" s="2"/>
      <c r="E1090" s="37"/>
      <c r="F1090" s="17"/>
      <c r="G1090" s="2"/>
      <c r="H1090" s="2"/>
      <c r="I1090" s="2"/>
      <c r="J1090" s="17"/>
      <c r="K1090" s="37"/>
      <c r="L1090" s="2"/>
      <c r="M1090" s="37"/>
      <c r="N1090" s="2"/>
      <c r="O1090" s="37"/>
      <c r="P1090" s="2"/>
      <c r="Q1090" s="37"/>
      <c r="R1090" s="2"/>
      <c r="S1090" s="37"/>
    </row>
    <row r="1091" spans="3:19" x14ac:dyDescent="0.3">
      <c r="C1091" s="18"/>
      <c r="D1091" s="2"/>
      <c r="E1091" s="37"/>
      <c r="F1091" s="17"/>
      <c r="G1091" s="2"/>
      <c r="H1091" s="2"/>
      <c r="I1091" s="2"/>
      <c r="J1091" s="17"/>
      <c r="K1091" s="37"/>
      <c r="L1091" s="2"/>
      <c r="M1091" s="37"/>
      <c r="N1091" s="2"/>
      <c r="O1091" s="37"/>
      <c r="P1091" s="2"/>
      <c r="Q1091" s="37"/>
      <c r="R1091" s="2"/>
      <c r="S1091" s="37"/>
    </row>
    <row r="1092" spans="3:19" x14ac:dyDescent="0.3">
      <c r="C1092" s="18"/>
      <c r="D1092" s="2"/>
      <c r="E1092" s="37"/>
      <c r="F1092" s="17"/>
      <c r="G1092" s="2"/>
      <c r="H1092" s="2"/>
      <c r="I1092" s="2"/>
      <c r="J1092" s="17"/>
      <c r="K1092" s="37"/>
      <c r="L1092" s="2"/>
      <c r="M1092" s="37"/>
      <c r="N1092" s="2"/>
      <c r="O1092" s="37"/>
      <c r="P1092" s="2"/>
      <c r="Q1092" s="37"/>
      <c r="R1092" s="2"/>
      <c r="S1092" s="37"/>
    </row>
    <row r="1093" spans="3:19" x14ac:dyDescent="0.3">
      <c r="C1093" s="18"/>
      <c r="D1093" s="2"/>
      <c r="E1093" s="37"/>
      <c r="F1093" s="17"/>
      <c r="G1093" s="2"/>
      <c r="H1093" s="2"/>
      <c r="I1093" s="2"/>
      <c r="J1093" s="17"/>
      <c r="K1093" s="37"/>
      <c r="L1093" s="2"/>
      <c r="M1093" s="37"/>
      <c r="N1093" s="2"/>
      <c r="O1093" s="37"/>
      <c r="P1093" s="2"/>
      <c r="Q1093" s="37"/>
      <c r="R1093" s="2"/>
      <c r="S1093" s="37"/>
    </row>
    <row r="1094" spans="3:19" x14ac:dyDescent="0.3">
      <c r="C1094" s="18"/>
      <c r="D1094" s="2"/>
      <c r="E1094" s="37"/>
      <c r="F1094" s="17"/>
      <c r="G1094" s="2"/>
      <c r="H1094" s="2"/>
      <c r="I1094" s="2"/>
      <c r="J1094" s="17"/>
      <c r="K1094" s="37"/>
      <c r="L1094" s="2"/>
      <c r="M1094" s="37"/>
      <c r="N1094" s="2"/>
      <c r="O1094" s="37"/>
      <c r="P1094" s="2"/>
      <c r="Q1094" s="37"/>
      <c r="R1094" s="2"/>
      <c r="S1094" s="37"/>
    </row>
    <row r="1095" spans="3:19" x14ac:dyDescent="0.3">
      <c r="C1095" s="18"/>
      <c r="D1095" s="2"/>
      <c r="E1095" s="37"/>
      <c r="F1095" s="17"/>
      <c r="G1095" s="2"/>
      <c r="H1095" s="2"/>
      <c r="I1095" s="2"/>
      <c r="J1095" s="17"/>
      <c r="K1095" s="37"/>
      <c r="L1095" s="2"/>
      <c r="M1095" s="37"/>
      <c r="N1095" s="2"/>
      <c r="O1095" s="37"/>
      <c r="P1095" s="2"/>
      <c r="Q1095" s="37"/>
      <c r="R1095" s="2"/>
      <c r="S1095" s="37"/>
    </row>
    <row r="1096" spans="3:19" x14ac:dyDescent="0.3">
      <c r="C1096" s="18"/>
      <c r="D1096" s="2"/>
      <c r="E1096" s="37"/>
      <c r="F1096" s="17"/>
      <c r="G1096" s="2"/>
      <c r="H1096" s="2"/>
      <c r="I1096" s="2"/>
      <c r="J1096" s="17"/>
      <c r="K1096" s="37"/>
      <c r="L1096" s="2"/>
      <c r="M1096" s="37"/>
      <c r="N1096" s="2"/>
      <c r="O1096" s="37"/>
      <c r="P1096" s="2"/>
      <c r="Q1096" s="37"/>
      <c r="R1096" s="2"/>
      <c r="S1096" s="37"/>
    </row>
    <row r="1097" spans="3:19" x14ac:dyDescent="0.3">
      <c r="C1097" s="18"/>
      <c r="D1097" s="2"/>
      <c r="E1097" s="37"/>
      <c r="F1097" s="17"/>
      <c r="G1097" s="2"/>
      <c r="H1097" s="2"/>
      <c r="I1097" s="2"/>
      <c r="J1097" s="17"/>
      <c r="K1097" s="37"/>
      <c r="L1097" s="2"/>
      <c r="M1097" s="37"/>
      <c r="N1097" s="2"/>
      <c r="O1097" s="37"/>
      <c r="P1097" s="2"/>
      <c r="Q1097" s="37"/>
      <c r="R1097" s="2"/>
      <c r="S1097" s="37"/>
    </row>
    <row r="1098" spans="3:19" x14ac:dyDescent="0.3">
      <c r="C1098" s="18"/>
      <c r="D1098" s="2"/>
      <c r="E1098" s="37"/>
      <c r="F1098" s="17"/>
      <c r="G1098" s="2"/>
      <c r="H1098" s="2"/>
      <c r="I1098" s="2"/>
      <c r="J1098" s="17"/>
      <c r="K1098" s="37"/>
      <c r="L1098" s="2"/>
      <c r="M1098" s="37"/>
      <c r="N1098" s="2"/>
      <c r="O1098" s="37"/>
      <c r="P1098" s="2"/>
      <c r="Q1098" s="37"/>
      <c r="R1098" s="2"/>
      <c r="S1098" s="37"/>
    </row>
    <row r="1099" spans="3:19" x14ac:dyDescent="0.3">
      <c r="C1099" s="18"/>
      <c r="D1099" s="2"/>
      <c r="E1099" s="37"/>
      <c r="F1099" s="17"/>
      <c r="G1099" s="2"/>
      <c r="H1099" s="2"/>
      <c r="I1099" s="2"/>
      <c r="J1099" s="17"/>
      <c r="K1099" s="37"/>
      <c r="L1099" s="2"/>
      <c r="M1099" s="37"/>
      <c r="N1099" s="2"/>
      <c r="O1099" s="37"/>
      <c r="P1099" s="2"/>
      <c r="Q1099" s="37"/>
      <c r="R1099" s="2"/>
      <c r="S1099" s="37"/>
    </row>
    <row r="1100" spans="3:19" x14ac:dyDescent="0.3">
      <c r="C1100" s="18"/>
      <c r="D1100" s="2"/>
      <c r="E1100" s="37"/>
      <c r="F1100" s="17"/>
      <c r="G1100" s="2"/>
      <c r="H1100" s="2"/>
      <c r="I1100" s="2"/>
      <c r="J1100" s="17"/>
      <c r="K1100" s="37"/>
      <c r="L1100" s="2"/>
      <c r="M1100" s="37"/>
      <c r="N1100" s="2"/>
      <c r="O1100" s="37"/>
      <c r="P1100" s="2"/>
      <c r="Q1100" s="37"/>
      <c r="R1100" s="2"/>
      <c r="S1100" s="37"/>
    </row>
    <row r="1101" spans="3:19" x14ac:dyDescent="0.3">
      <c r="C1101" s="18"/>
      <c r="D1101" s="2"/>
      <c r="E1101" s="37"/>
      <c r="F1101" s="17"/>
      <c r="G1101" s="2"/>
      <c r="H1101" s="2"/>
      <c r="I1101" s="2"/>
      <c r="J1101" s="17"/>
      <c r="K1101" s="37"/>
      <c r="L1101" s="2"/>
      <c r="M1101" s="37"/>
      <c r="N1101" s="2"/>
      <c r="O1101" s="37"/>
      <c r="P1101" s="2"/>
      <c r="Q1101" s="37"/>
      <c r="R1101" s="2"/>
      <c r="S1101" s="37"/>
    </row>
    <row r="1102" spans="3:19" x14ac:dyDescent="0.3">
      <c r="C1102" s="18"/>
      <c r="D1102" s="2"/>
      <c r="E1102" s="37"/>
      <c r="F1102" s="17"/>
      <c r="G1102" s="2"/>
      <c r="H1102" s="2"/>
      <c r="I1102" s="2"/>
      <c r="J1102" s="17"/>
      <c r="K1102" s="37"/>
      <c r="L1102" s="2"/>
      <c r="M1102" s="37"/>
      <c r="N1102" s="2"/>
      <c r="O1102" s="37"/>
      <c r="P1102" s="2"/>
      <c r="Q1102" s="37"/>
      <c r="R1102" s="2"/>
      <c r="S1102" s="37"/>
    </row>
    <row r="1103" spans="3:19" x14ac:dyDescent="0.3">
      <c r="C1103" s="18"/>
      <c r="D1103" s="2"/>
      <c r="E1103" s="37"/>
      <c r="F1103" s="17"/>
      <c r="G1103" s="2"/>
      <c r="H1103" s="2"/>
      <c r="I1103" s="2"/>
      <c r="J1103" s="17"/>
      <c r="K1103" s="37"/>
      <c r="L1103" s="2"/>
      <c r="M1103" s="37"/>
      <c r="N1103" s="2"/>
      <c r="O1103" s="37"/>
      <c r="P1103" s="2"/>
      <c r="Q1103" s="37"/>
      <c r="R1103" s="2"/>
      <c r="S1103" s="37"/>
    </row>
    <row r="1104" spans="3:19" x14ac:dyDescent="0.3">
      <c r="C1104" s="18"/>
      <c r="D1104" s="2"/>
      <c r="E1104" s="37"/>
      <c r="F1104" s="17"/>
      <c r="G1104" s="2"/>
      <c r="H1104" s="2"/>
      <c r="I1104" s="2"/>
      <c r="J1104" s="17"/>
      <c r="K1104" s="37"/>
      <c r="L1104" s="2"/>
      <c r="M1104" s="37"/>
      <c r="N1104" s="2"/>
      <c r="O1104" s="37"/>
      <c r="P1104" s="2"/>
      <c r="Q1104" s="37"/>
      <c r="R1104" s="2"/>
      <c r="S1104" s="37"/>
    </row>
    <row r="1105" spans="3:19" x14ac:dyDescent="0.3">
      <c r="C1105" s="18"/>
      <c r="D1105" s="2"/>
      <c r="E1105" s="37"/>
      <c r="F1105" s="17"/>
      <c r="G1105" s="2"/>
      <c r="H1105" s="2"/>
      <c r="I1105" s="2"/>
      <c r="J1105" s="17"/>
      <c r="K1105" s="37"/>
      <c r="L1105" s="2"/>
      <c r="M1105" s="37"/>
      <c r="N1105" s="2"/>
      <c r="O1105" s="37"/>
      <c r="P1105" s="2"/>
      <c r="Q1105" s="37"/>
      <c r="R1105" s="2"/>
      <c r="S1105" s="37"/>
    </row>
    <row r="1106" spans="3:19" x14ac:dyDescent="0.3">
      <c r="C1106" s="18"/>
      <c r="D1106" s="2"/>
      <c r="E1106" s="37"/>
      <c r="F1106" s="17"/>
      <c r="G1106" s="2"/>
      <c r="H1106" s="2"/>
      <c r="I1106" s="2"/>
      <c r="J1106" s="17"/>
      <c r="K1106" s="37"/>
      <c r="L1106" s="2"/>
      <c r="M1106" s="37"/>
      <c r="N1106" s="2"/>
      <c r="O1106" s="37"/>
      <c r="P1106" s="2"/>
      <c r="Q1106" s="37"/>
      <c r="R1106" s="2"/>
      <c r="S1106" s="37"/>
    </row>
    <row r="1107" spans="3:19" x14ac:dyDescent="0.3">
      <c r="C1107" s="18"/>
      <c r="D1107" s="2"/>
      <c r="E1107" s="37"/>
      <c r="F1107" s="17"/>
      <c r="G1107" s="2"/>
      <c r="H1107" s="2"/>
      <c r="I1107" s="2"/>
      <c r="J1107" s="17"/>
      <c r="K1107" s="37"/>
      <c r="L1107" s="2"/>
      <c r="M1107" s="37"/>
      <c r="N1107" s="2"/>
      <c r="O1107" s="37"/>
      <c r="P1107" s="2"/>
      <c r="Q1107" s="37"/>
      <c r="R1107" s="2"/>
      <c r="S1107" s="37"/>
    </row>
    <row r="1108" spans="3:19" x14ac:dyDescent="0.3">
      <c r="C1108" s="18"/>
      <c r="D1108" s="2"/>
      <c r="E1108" s="37"/>
      <c r="F1108" s="17"/>
      <c r="G1108" s="2"/>
      <c r="H1108" s="2"/>
      <c r="I1108" s="2"/>
      <c r="J1108" s="17"/>
      <c r="K1108" s="37"/>
      <c r="L1108" s="2"/>
      <c r="M1108" s="37"/>
      <c r="N1108" s="2"/>
      <c r="O1108" s="37"/>
      <c r="P1108" s="2"/>
      <c r="Q1108" s="37"/>
      <c r="R1108" s="2"/>
      <c r="S1108" s="37"/>
    </row>
    <row r="1109" spans="3:19" x14ac:dyDescent="0.3">
      <c r="C1109" s="18"/>
      <c r="D1109" s="2"/>
      <c r="E1109" s="37"/>
      <c r="F1109" s="17"/>
      <c r="G1109" s="2"/>
      <c r="H1109" s="2"/>
      <c r="I1109" s="2"/>
      <c r="J1109" s="17"/>
      <c r="K1109" s="37"/>
      <c r="L1109" s="2"/>
      <c r="M1109" s="37"/>
      <c r="N1109" s="2"/>
      <c r="O1109" s="37"/>
      <c r="P1109" s="2"/>
      <c r="Q1109" s="37"/>
      <c r="R1109" s="2"/>
      <c r="S1109" s="37"/>
    </row>
    <row r="1110" spans="3:19" x14ac:dyDescent="0.3">
      <c r="C1110" s="18"/>
      <c r="D1110" s="2"/>
      <c r="E1110" s="37"/>
      <c r="F1110" s="17"/>
      <c r="G1110" s="2"/>
      <c r="H1110" s="2"/>
      <c r="I1110" s="2"/>
      <c r="J1110" s="17"/>
      <c r="K1110" s="37"/>
      <c r="L1110" s="2"/>
      <c r="M1110" s="37"/>
      <c r="N1110" s="2"/>
      <c r="O1110" s="37"/>
      <c r="P1110" s="2"/>
      <c r="Q1110" s="37"/>
      <c r="R1110" s="2"/>
      <c r="S1110" s="37"/>
    </row>
    <row r="1111" spans="3:19" x14ac:dyDescent="0.3">
      <c r="C1111" s="18"/>
      <c r="D1111" s="2"/>
      <c r="E1111" s="37"/>
      <c r="F1111" s="17"/>
      <c r="G1111" s="2"/>
      <c r="H1111" s="2"/>
      <c r="I1111" s="2"/>
      <c r="J1111" s="17"/>
      <c r="K1111" s="37"/>
      <c r="L1111" s="2"/>
      <c r="M1111" s="37"/>
      <c r="N1111" s="2"/>
      <c r="O1111" s="37"/>
      <c r="P1111" s="2"/>
      <c r="Q1111" s="37"/>
      <c r="R1111" s="2"/>
      <c r="S1111" s="37"/>
    </row>
    <row r="1112" spans="3:19" x14ac:dyDescent="0.3">
      <c r="C1112" s="18"/>
      <c r="D1112" s="2"/>
      <c r="E1112" s="37"/>
      <c r="F1112" s="17"/>
      <c r="G1112" s="2"/>
      <c r="H1112" s="2"/>
      <c r="I1112" s="2"/>
      <c r="J1112" s="17"/>
      <c r="K1112" s="37"/>
      <c r="L1112" s="2"/>
      <c r="M1112" s="37"/>
      <c r="N1112" s="2"/>
      <c r="O1112" s="37"/>
      <c r="P1112" s="2"/>
      <c r="Q1112" s="37"/>
      <c r="R1112" s="2"/>
      <c r="S1112" s="37"/>
    </row>
    <row r="1113" spans="3:19" x14ac:dyDescent="0.3">
      <c r="C1113" s="18"/>
      <c r="D1113" s="2"/>
      <c r="E1113" s="37"/>
      <c r="F1113" s="17"/>
      <c r="G1113" s="2"/>
      <c r="H1113" s="2"/>
      <c r="I1113" s="2"/>
      <c r="J1113" s="17"/>
      <c r="K1113" s="37"/>
      <c r="L1113" s="2"/>
      <c r="M1113" s="37"/>
      <c r="N1113" s="2"/>
      <c r="O1113" s="37"/>
      <c r="P1113" s="2"/>
      <c r="Q1113" s="37"/>
      <c r="R1113" s="2"/>
      <c r="S1113" s="37"/>
    </row>
    <row r="1114" spans="3:19" x14ac:dyDescent="0.3">
      <c r="C1114" s="18"/>
      <c r="D1114" s="2"/>
      <c r="E1114" s="37"/>
      <c r="F1114" s="17"/>
      <c r="G1114" s="2"/>
      <c r="H1114" s="2"/>
      <c r="I1114" s="2"/>
      <c r="J1114" s="17"/>
      <c r="K1114" s="37"/>
      <c r="L1114" s="2"/>
      <c r="M1114" s="37"/>
      <c r="N1114" s="2"/>
      <c r="O1114" s="37"/>
      <c r="P1114" s="2"/>
      <c r="Q1114" s="37"/>
      <c r="R1114" s="2"/>
      <c r="S1114" s="37"/>
    </row>
    <row r="1115" spans="3:19" x14ac:dyDescent="0.3">
      <c r="C1115" s="18"/>
      <c r="D1115" s="2"/>
      <c r="E1115" s="37"/>
      <c r="F1115" s="17"/>
      <c r="G1115" s="2"/>
      <c r="H1115" s="2"/>
      <c r="I1115" s="2"/>
      <c r="J1115" s="17"/>
      <c r="K1115" s="37"/>
      <c r="L1115" s="2"/>
      <c r="M1115" s="37"/>
      <c r="N1115" s="2"/>
      <c r="O1115" s="37"/>
      <c r="P1115" s="2"/>
      <c r="Q1115" s="37"/>
      <c r="R1115" s="2"/>
      <c r="S1115" s="37"/>
    </row>
    <row r="1116" spans="3:19" x14ac:dyDescent="0.3">
      <c r="C1116" s="18"/>
      <c r="D1116" s="2"/>
      <c r="E1116" s="37"/>
      <c r="F1116" s="17"/>
      <c r="G1116" s="2"/>
      <c r="H1116" s="2"/>
      <c r="I1116" s="2"/>
      <c r="J1116" s="17"/>
      <c r="K1116" s="37"/>
      <c r="L1116" s="2"/>
      <c r="M1116" s="37"/>
      <c r="N1116" s="2"/>
      <c r="O1116" s="37"/>
      <c r="P1116" s="2"/>
      <c r="Q1116" s="37"/>
      <c r="R1116" s="2"/>
      <c r="S1116" s="37"/>
    </row>
    <row r="1117" spans="3:19" x14ac:dyDescent="0.3">
      <c r="C1117" s="18"/>
      <c r="D1117" s="2"/>
      <c r="E1117" s="37"/>
      <c r="F1117" s="17"/>
      <c r="G1117" s="2"/>
      <c r="H1117" s="2"/>
      <c r="I1117" s="2"/>
      <c r="J1117" s="17"/>
      <c r="K1117" s="37"/>
      <c r="L1117" s="2"/>
      <c r="M1117" s="37"/>
      <c r="N1117" s="2"/>
      <c r="O1117" s="37"/>
      <c r="P1117" s="2"/>
      <c r="Q1117" s="37"/>
      <c r="R1117" s="2"/>
      <c r="S1117" s="37"/>
    </row>
    <row r="1118" spans="3:19" x14ac:dyDescent="0.3">
      <c r="C1118" s="18"/>
      <c r="D1118" s="2"/>
      <c r="E1118" s="37"/>
      <c r="F1118" s="17"/>
      <c r="G1118" s="2"/>
      <c r="H1118" s="2"/>
      <c r="I1118" s="2"/>
      <c r="J1118" s="17"/>
      <c r="K1118" s="37"/>
      <c r="L1118" s="2"/>
      <c r="M1118" s="37"/>
      <c r="N1118" s="2"/>
      <c r="O1118" s="37"/>
      <c r="P1118" s="2"/>
      <c r="Q1118" s="37"/>
      <c r="R1118" s="2"/>
      <c r="S1118" s="37"/>
    </row>
    <row r="1119" spans="3:19" x14ac:dyDescent="0.3">
      <c r="C1119" s="18"/>
      <c r="D1119" s="2"/>
      <c r="E1119" s="37"/>
      <c r="F1119" s="17"/>
      <c r="G1119" s="2"/>
      <c r="H1119" s="2"/>
      <c r="I1119" s="2"/>
      <c r="J1119" s="17"/>
      <c r="K1119" s="37"/>
      <c r="L1119" s="2"/>
      <c r="M1119" s="37"/>
      <c r="N1119" s="2"/>
      <c r="O1119" s="37"/>
      <c r="P1119" s="2"/>
      <c r="Q1119" s="37"/>
      <c r="R1119" s="2"/>
      <c r="S1119" s="37"/>
    </row>
    <row r="1120" spans="3:19" x14ac:dyDescent="0.3">
      <c r="C1120" s="18"/>
      <c r="D1120" s="2"/>
      <c r="E1120" s="37"/>
      <c r="F1120" s="17"/>
      <c r="G1120" s="2"/>
      <c r="H1120" s="2"/>
      <c r="I1120" s="2"/>
      <c r="J1120" s="17"/>
      <c r="K1120" s="37"/>
      <c r="L1120" s="2"/>
      <c r="M1120" s="37"/>
      <c r="N1120" s="2"/>
      <c r="O1120" s="37"/>
      <c r="P1120" s="2"/>
      <c r="Q1120" s="37"/>
      <c r="R1120" s="2"/>
      <c r="S1120" s="37"/>
    </row>
    <row r="1121" spans="3:19" x14ac:dyDescent="0.3">
      <c r="C1121" s="18"/>
      <c r="D1121" s="2"/>
      <c r="E1121" s="37"/>
      <c r="F1121" s="17"/>
      <c r="G1121" s="2"/>
      <c r="H1121" s="2"/>
      <c r="I1121" s="2"/>
      <c r="J1121" s="17"/>
      <c r="K1121" s="37"/>
      <c r="L1121" s="2"/>
      <c r="M1121" s="37"/>
      <c r="N1121" s="2"/>
      <c r="O1121" s="37"/>
      <c r="P1121" s="2"/>
      <c r="Q1121" s="37"/>
      <c r="R1121" s="2"/>
      <c r="S1121" s="37"/>
    </row>
    <row r="1122" spans="3:19" x14ac:dyDescent="0.3">
      <c r="C1122" s="18"/>
      <c r="D1122" s="2"/>
      <c r="E1122" s="37"/>
      <c r="F1122" s="17"/>
      <c r="G1122" s="2"/>
      <c r="H1122" s="2"/>
      <c r="I1122" s="2"/>
      <c r="J1122" s="17"/>
      <c r="K1122" s="37"/>
      <c r="L1122" s="2"/>
      <c r="M1122" s="37"/>
      <c r="N1122" s="2"/>
      <c r="O1122" s="37"/>
      <c r="P1122" s="2"/>
      <c r="Q1122" s="37"/>
      <c r="R1122" s="2"/>
      <c r="S1122" s="37"/>
    </row>
    <row r="1123" spans="3:19" x14ac:dyDescent="0.3">
      <c r="C1123" s="18"/>
      <c r="D1123" s="2"/>
      <c r="E1123" s="37"/>
      <c r="F1123" s="17"/>
      <c r="G1123" s="2"/>
      <c r="H1123" s="2"/>
      <c r="I1123" s="2"/>
      <c r="J1123" s="17"/>
      <c r="K1123" s="37"/>
      <c r="L1123" s="2"/>
      <c r="M1123" s="37"/>
      <c r="N1123" s="2"/>
      <c r="O1123" s="37"/>
      <c r="P1123" s="2"/>
      <c r="Q1123" s="37"/>
      <c r="R1123" s="2"/>
      <c r="S1123" s="37"/>
    </row>
    <row r="1124" spans="3:19" x14ac:dyDescent="0.3">
      <c r="C1124" s="18"/>
      <c r="D1124" s="2"/>
      <c r="E1124" s="37"/>
      <c r="F1124" s="17"/>
      <c r="G1124" s="2"/>
      <c r="H1124" s="2"/>
      <c r="I1124" s="2"/>
      <c r="J1124" s="17"/>
      <c r="K1124" s="37"/>
      <c r="L1124" s="2"/>
      <c r="M1124" s="37"/>
      <c r="N1124" s="2"/>
      <c r="O1124" s="37"/>
      <c r="P1124" s="2"/>
      <c r="Q1124" s="37"/>
      <c r="R1124" s="2"/>
      <c r="S1124" s="37"/>
    </row>
    <row r="1125" spans="3:19" x14ac:dyDescent="0.3">
      <c r="C1125" s="18"/>
      <c r="D1125" s="2"/>
      <c r="E1125" s="37"/>
      <c r="F1125" s="17"/>
      <c r="G1125" s="2"/>
      <c r="H1125" s="2"/>
      <c r="I1125" s="2"/>
      <c r="J1125" s="17"/>
      <c r="K1125" s="37"/>
      <c r="L1125" s="2"/>
      <c r="M1125" s="37"/>
      <c r="N1125" s="2"/>
      <c r="O1125" s="37"/>
      <c r="P1125" s="2"/>
      <c r="Q1125" s="37"/>
      <c r="R1125" s="2"/>
      <c r="S1125" s="37"/>
    </row>
    <row r="1126" spans="3:19" x14ac:dyDescent="0.3">
      <c r="C1126" s="18"/>
      <c r="D1126" s="2"/>
      <c r="E1126" s="37"/>
      <c r="F1126" s="17"/>
      <c r="G1126" s="2"/>
      <c r="H1126" s="2"/>
      <c r="I1126" s="2"/>
      <c r="J1126" s="17"/>
      <c r="K1126" s="37"/>
      <c r="L1126" s="2"/>
      <c r="M1126" s="37"/>
      <c r="N1126" s="2"/>
      <c r="O1126" s="37"/>
      <c r="P1126" s="2"/>
      <c r="Q1126" s="37"/>
      <c r="R1126" s="2"/>
      <c r="S1126" s="37"/>
    </row>
    <row r="1127" spans="3:19" x14ac:dyDescent="0.3">
      <c r="C1127" s="18"/>
      <c r="D1127" s="2"/>
      <c r="E1127" s="37"/>
      <c r="F1127" s="17"/>
      <c r="G1127" s="2"/>
      <c r="H1127" s="2"/>
      <c r="I1127" s="2"/>
      <c r="J1127" s="17"/>
      <c r="K1127" s="37"/>
      <c r="L1127" s="2"/>
      <c r="M1127" s="37"/>
      <c r="N1127" s="2"/>
      <c r="O1127" s="37"/>
      <c r="P1127" s="2"/>
      <c r="Q1127" s="37"/>
      <c r="R1127" s="2"/>
      <c r="S1127" s="37"/>
    </row>
    <row r="1128" spans="3:19" x14ac:dyDescent="0.3">
      <c r="C1128" s="18"/>
      <c r="D1128" s="2"/>
      <c r="E1128" s="37"/>
      <c r="F1128" s="17"/>
      <c r="G1128" s="2"/>
      <c r="H1128" s="2"/>
      <c r="I1128" s="2"/>
      <c r="J1128" s="17"/>
      <c r="K1128" s="37"/>
      <c r="L1128" s="2"/>
      <c r="M1128" s="37"/>
      <c r="N1128" s="2"/>
      <c r="O1128" s="37"/>
      <c r="P1128" s="2"/>
      <c r="Q1128" s="37"/>
      <c r="R1128" s="2"/>
      <c r="S1128" s="37"/>
    </row>
    <row r="1129" spans="3:19" x14ac:dyDescent="0.3">
      <c r="C1129" s="18"/>
      <c r="D1129" s="2"/>
      <c r="E1129" s="37"/>
      <c r="F1129" s="17"/>
      <c r="G1129" s="2"/>
      <c r="H1129" s="2"/>
      <c r="I1129" s="2"/>
      <c r="J1129" s="17"/>
      <c r="K1129" s="37"/>
      <c r="L1129" s="2"/>
      <c r="M1129" s="37"/>
      <c r="N1129" s="2"/>
      <c r="O1129" s="37"/>
      <c r="P1129" s="2"/>
      <c r="Q1129" s="37"/>
      <c r="R1129" s="2"/>
      <c r="S1129" s="37"/>
    </row>
    <row r="1130" spans="3:19" x14ac:dyDescent="0.3">
      <c r="C1130" s="18"/>
      <c r="D1130" s="2"/>
      <c r="E1130" s="37"/>
      <c r="F1130" s="17"/>
      <c r="G1130" s="2"/>
      <c r="H1130" s="2"/>
      <c r="I1130" s="2"/>
      <c r="J1130" s="17"/>
      <c r="K1130" s="37"/>
      <c r="L1130" s="2"/>
      <c r="M1130" s="37"/>
      <c r="N1130" s="2"/>
      <c r="O1130" s="37"/>
      <c r="P1130" s="2"/>
      <c r="Q1130" s="37"/>
      <c r="R1130" s="2"/>
      <c r="S1130" s="37"/>
    </row>
    <row r="1131" spans="3:19" x14ac:dyDescent="0.3">
      <c r="C1131" s="18"/>
      <c r="D1131" s="2"/>
      <c r="E1131" s="37"/>
      <c r="F1131" s="17"/>
      <c r="G1131" s="2"/>
      <c r="H1131" s="2"/>
      <c r="I1131" s="2"/>
      <c r="J1131" s="17"/>
      <c r="K1131" s="37"/>
      <c r="L1131" s="2"/>
      <c r="M1131" s="37"/>
      <c r="N1131" s="2"/>
      <c r="O1131" s="37"/>
      <c r="P1131" s="2"/>
      <c r="Q1131" s="37"/>
      <c r="R1131" s="2"/>
      <c r="S1131" s="37"/>
    </row>
    <row r="1132" spans="3:19" x14ac:dyDescent="0.3">
      <c r="C1132" s="18"/>
      <c r="D1132" s="2"/>
      <c r="E1132" s="37"/>
      <c r="F1132" s="17"/>
      <c r="G1132" s="2"/>
      <c r="H1132" s="2"/>
      <c r="I1132" s="2"/>
      <c r="J1132" s="17"/>
      <c r="K1132" s="37"/>
      <c r="L1132" s="2"/>
      <c r="M1132" s="37"/>
      <c r="N1132" s="2"/>
      <c r="O1132" s="37"/>
      <c r="P1132" s="2"/>
      <c r="Q1132" s="37"/>
      <c r="R1132" s="2"/>
      <c r="S1132" s="37"/>
    </row>
    <row r="1133" spans="3:19" x14ac:dyDescent="0.3">
      <c r="C1133" s="18"/>
      <c r="D1133" s="2"/>
      <c r="E1133" s="37"/>
      <c r="F1133" s="17"/>
      <c r="G1133" s="2"/>
      <c r="H1133" s="2"/>
      <c r="I1133" s="2"/>
      <c r="J1133" s="17"/>
      <c r="K1133" s="37"/>
      <c r="L1133" s="2"/>
      <c r="M1133" s="37"/>
      <c r="N1133" s="2"/>
      <c r="O1133" s="37"/>
      <c r="P1133" s="2"/>
      <c r="Q1133" s="37"/>
      <c r="R1133" s="2"/>
      <c r="S1133" s="37"/>
    </row>
    <row r="1134" spans="3:19" x14ac:dyDescent="0.3">
      <c r="C1134" s="18"/>
      <c r="D1134" s="2"/>
      <c r="E1134" s="37"/>
      <c r="F1134" s="17"/>
      <c r="G1134" s="2"/>
      <c r="H1134" s="2"/>
      <c r="I1134" s="2"/>
      <c r="J1134" s="17"/>
      <c r="K1134" s="37"/>
      <c r="L1134" s="2"/>
      <c r="M1134" s="37"/>
      <c r="N1134" s="2"/>
      <c r="O1134" s="37"/>
      <c r="P1134" s="2"/>
      <c r="Q1134" s="37"/>
      <c r="R1134" s="2"/>
      <c r="S1134" s="37"/>
    </row>
    <row r="1135" spans="3:19" x14ac:dyDescent="0.3">
      <c r="C1135" s="18"/>
      <c r="D1135" s="2"/>
      <c r="E1135" s="37"/>
      <c r="F1135" s="17"/>
      <c r="G1135" s="2"/>
      <c r="H1135" s="2"/>
      <c r="I1135" s="2"/>
      <c r="J1135" s="17"/>
      <c r="K1135" s="37"/>
      <c r="L1135" s="2"/>
      <c r="M1135" s="37"/>
      <c r="N1135" s="2"/>
      <c r="O1135" s="37"/>
      <c r="P1135" s="2"/>
      <c r="Q1135" s="37"/>
      <c r="R1135" s="2"/>
      <c r="S1135" s="37"/>
    </row>
    <row r="1136" spans="3:19" x14ac:dyDescent="0.3">
      <c r="C1136" s="18"/>
      <c r="D1136" s="2"/>
      <c r="E1136" s="37"/>
      <c r="F1136" s="17"/>
      <c r="G1136" s="2"/>
      <c r="H1136" s="2"/>
      <c r="I1136" s="2"/>
      <c r="J1136" s="17"/>
      <c r="K1136" s="37"/>
      <c r="L1136" s="2"/>
      <c r="M1136" s="37"/>
      <c r="N1136" s="2"/>
      <c r="O1136" s="37"/>
      <c r="P1136" s="2"/>
      <c r="Q1136" s="37"/>
      <c r="R1136" s="2"/>
      <c r="S1136" s="37"/>
    </row>
    <row r="1137" spans="3:19" x14ac:dyDescent="0.3">
      <c r="C1137" s="18"/>
      <c r="D1137" s="2"/>
      <c r="E1137" s="37"/>
      <c r="F1137" s="17"/>
      <c r="G1137" s="2"/>
      <c r="H1137" s="2"/>
      <c r="I1137" s="2"/>
      <c r="J1137" s="17"/>
      <c r="K1137" s="37"/>
      <c r="L1137" s="2"/>
      <c r="M1137" s="37"/>
      <c r="N1137" s="2"/>
      <c r="O1137" s="37"/>
      <c r="P1137" s="2"/>
      <c r="Q1137" s="37"/>
      <c r="R1137" s="2"/>
      <c r="S1137" s="37"/>
    </row>
    <row r="1138" spans="3:19" x14ac:dyDescent="0.3">
      <c r="C1138" s="18"/>
      <c r="D1138" s="2"/>
      <c r="E1138" s="37"/>
      <c r="F1138" s="17"/>
      <c r="G1138" s="2"/>
      <c r="H1138" s="2"/>
      <c r="I1138" s="2"/>
      <c r="J1138" s="17"/>
      <c r="K1138" s="37"/>
      <c r="L1138" s="2"/>
      <c r="M1138" s="37"/>
      <c r="N1138" s="2"/>
      <c r="O1138" s="37"/>
      <c r="P1138" s="2"/>
      <c r="Q1138" s="37"/>
      <c r="R1138" s="2"/>
      <c r="S1138" s="37"/>
    </row>
    <row r="1139" spans="3:19" x14ac:dyDescent="0.3">
      <c r="C1139" s="18"/>
      <c r="D1139" s="2"/>
      <c r="E1139" s="37"/>
      <c r="F1139" s="17"/>
      <c r="G1139" s="2"/>
      <c r="H1139" s="2"/>
      <c r="I1139" s="2"/>
      <c r="J1139" s="17"/>
      <c r="K1139" s="37"/>
      <c r="L1139" s="2"/>
      <c r="M1139" s="37"/>
      <c r="N1139" s="2"/>
      <c r="O1139" s="37"/>
      <c r="P1139" s="2"/>
      <c r="Q1139" s="37"/>
      <c r="R1139" s="2"/>
      <c r="S1139" s="37"/>
    </row>
    <row r="1140" spans="3:19" x14ac:dyDescent="0.3">
      <c r="C1140" s="18"/>
      <c r="D1140" s="2"/>
      <c r="E1140" s="37"/>
      <c r="F1140" s="17"/>
      <c r="G1140" s="2"/>
      <c r="H1140" s="2"/>
      <c r="I1140" s="2"/>
      <c r="J1140" s="17"/>
      <c r="K1140" s="37"/>
      <c r="L1140" s="2"/>
      <c r="M1140" s="37"/>
      <c r="N1140" s="2"/>
      <c r="O1140" s="37"/>
      <c r="P1140" s="2"/>
      <c r="Q1140" s="37"/>
      <c r="R1140" s="2"/>
      <c r="S1140" s="37"/>
    </row>
    <row r="1141" spans="3:19" x14ac:dyDescent="0.3">
      <c r="C1141" s="18"/>
      <c r="D1141" s="2"/>
      <c r="E1141" s="37"/>
      <c r="F1141" s="17"/>
      <c r="G1141" s="2"/>
      <c r="H1141" s="2"/>
      <c r="I1141" s="2"/>
      <c r="J1141" s="17"/>
      <c r="K1141" s="37"/>
      <c r="L1141" s="2"/>
      <c r="M1141" s="37"/>
      <c r="N1141" s="2"/>
      <c r="O1141" s="37"/>
      <c r="P1141" s="2"/>
      <c r="Q1141" s="37"/>
      <c r="R1141" s="2"/>
      <c r="S1141" s="37"/>
    </row>
    <row r="1142" spans="3:19" x14ac:dyDescent="0.3">
      <c r="C1142" s="18"/>
      <c r="D1142" s="2"/>
      <c r="E1142" s="37"/>
      <c r="F1142" s="17"/>
      <c r="G1142" s="2"/>
      <c r="H1142" s="2"/>
      <c r="I1142" s="2"/>
      <c r="J1142" s="17"/>
      <c r="K1142" s="37"/>
      <c r="L1142" s="2"/>
      <c r="M1142" s="37"/>
      <c r="N1142" s="2"/>
      <c r="O1142" s="37"/>
      <c r="P1142" s="2"/>
      <c r="Q1142" s="37"/>
      <c r="R1142" s="2"/>
      <c r="S1142" s="37"/>
    </row>
    <row r="1143" spans="3:19" x14ac:dyDescent="0.3">
      <c r="C1143" s="18"/>
      <c r="D1143" s="2"/>
      <c r="E1143" s="37"/>
      <c r="F1143" s="17"/>
      <c r="G1143" s="2"/>
      <c r="H1143" s="2"/>
      <c r="I1143" s="2"/>
      <c r="J1143" s="17"/>
      <c r="K1143" s="37"/>
      <c r="L1143" s="2"/>
      <c r="M1143" s="37"/>
      <c r="N1143" s="2"/>
      <c r="O1143" s="37"/>
      <c r="P1143" s="2"/>
      <c r="Q1143" s="37"/>
      <c r="R1143" s="2"/>
      <c r="S1143" s="37"/>
    </row>
    <row r="1144" spans="3:19" x14ac:dyDescent="0.3">
      <c r="C1144" s="18"/>
      <c r="D1144" s="2"/>
      <c r="E1144" s="37"/>
      <c r="F1144" s="17"/>
      <c r="G1144" s="2"/>
      <c r="H1144" s="2"/>
      <c r="I1144" s="2"/>
      <c r="J1144" s="17"/>
      <c r="K1144" s="37"/>
      <c r="L1144" s="2"/>
      <c r="M1144" s="37"/>
      <c r="N1144" s="2"/>
      <c r="O1144" s="37"/>
      <c r="P1144" s="2"/>
      <c r="Q1144" s="37"/>
      <c r="R1144" s="2"/>
      <c r="S1144" s="37"/>
    </row>
    <row r="1145" spans="3:19" x14ac:dyDescent="0.3">
      <c r="C1145" s="18"/>
      <c r="D1145" s="2"/>
      <c r="E1145" s="37"/>
      <c r="F1145" s="17"/>
      <c r="G1145" s="2"/>
      <c r="H1145" s="2"/>
      <c r="I1145" s="2"/>
      <c r="J1145" s="17"/>
      <c r="K1145" s="37"/>
      <c r="L1145" s="2"/>
      <c r="M1145" s="37"/>
      <c r="N1145" s="2"/>
      <c r="O1145" s="37"/>
      <c r="P1145" s="2"/>
      <c r="Q1145" s="37"/>
      <c r="R1145" s="2"/>
      <c r="S1145" s="37"/>
    </row>
    <row r="1146" spans="3:19" x14ac:dyDescent="0.3">
      <c r="C1146" s="18"/>
      <c r="D1146" s="2"/>
      <c r="E1146" s="37"/>
      <c r="F1146" s="17"/>
      <c r="G1146" s="2"/>
      <c r="H1146" s="2"/>
      <c r="I1146" s="2"/>
      <c r="J1146" s="17"/>
      <c r="K1146" s="37"/>
      <c r="L1146" s="2"/>
      <c r="M1146" s="37"/>
      <c r="N1146" s="2"/>
      <c r="O1146" s="37"/>
      <c r="P1146" s="2"/>
      <c r="Q1146" s="37"/>
      <c r="R1146" s="2"/>
      <c r="S1146" s="37"/>
    </row>
    <row r="1147" spans="3:19" x14ac:dyDescent="0.3">
      <c r="C1147" s="18"/>
      <c r="D1147" s="2"/>
      <c r="E1147" s="37"/>
      <c r="F1147" s="17"/>
      <c r="G1147" s="2"/>
      <c r="H1147" s="2"/>
      <c r="I1147" s="2"/>
      <c r="J1147" s="17"/>
      <c r="K1147" s="37"/>
      <c r="L1147" s="2"/>
      <c r="M1147" s="37"/>
      <c r="N1147" s="2"/>
      <c r="O1147" s="37"/>
      <c r="P1147" s="2"/>
      <c r="Q1147" s="37"/>
      <c r="R1147" s="2"/>
      <c r="S1147" s="37"/>
    </row>
    <row r="1148" spans="3:19" x14ac:dyDescent="0.3">
      <c r="C1148" s="18"/>
      <c r="D1148" s="2"/>
      <c r="E1148" s="37"/>
      <c r="F1148" s="17"/>
      <c r="G1148" s="2"/>
      <c r="H1148" s="2"/>
      <c r="I1148" s="2"/>
      <c r="J1148" s="17"/>
      <c r="K1148" s="37"/>
      <c r="L1148" s="2"/>
      <c r="M1148" s="37"/>
      <c r="N1148" s="2"/>
      <c r="O1148" s="37"/>
      <c r="P1148" s="2"/>
      <c r="Q1148" s="37"/>
      <c r="R1148" s="2"/>
      <c r="S1148" s="37"/>
    </row>
    <row r="1149" spans="3:19" x14ac:dyDescent="0.3">
      <c r="C1149" s="18"/>
      <c r="D1149" s="2"/>
      <c r="E1149" s="37"/>
      <c r="F1149" s="17"/>
      <c r="G1149" s="2"/>
      <c r="H1149" s="2"/>
      <c r="I1149" s="2"/>
      <c r="J1149" s="17"/>
      <c r="K1149" s="37"/>
      <c r="L1149" s="2"/>
      <c r="M1149" s="37"/>
      <c r="N1149" s="2"/>
      <c r="O1149" s="37"/>
      <c r="P1149" s="2"/>
      <c r="Q1149" s="37"/>
      <c r="R1149" s="2"/>
      <c r="S1149" s="37"/>
    </row>
    <row r="1150" spans="3:19" x14ac:dyDescent="0.3">
      <c r="C1150" s="18"/>
      <c r="D1150" s="2"/>
      <c r="E1150" s="37"/>
      <c r="F1150" s="17"/>
      <c r="G1150" s="2"/>
      <c r="H1150" s="2"/>
      <c r="I1150" s="2"/>
      <c r="J1150" s="17"/>
      <c r="K1150" s="37"/>
      <c r="L1150" s="2"/>
      <c r="M1150" s="37"/>
      <c r="N1150" s="2"/>
      <c r="O1150" s="37"/>
      <c r="P1150" s="2"/>
      <c r="Q1150" s="37"/>
      <c r="R1150" s="2"/>
      <c r="S1150" s="37"/>
    </row>
    <row r="1151" spans="3:19" x14ac:dyDescent="0.3">
      <c r="C1151" s="18"/>
      <c r="D1151" s="2"/>
      <c r="E1151" s="37"/>
      <c r="F1151" s="17"/>
      <c r="G1151" s="2"/>
      <c r="H1151" s="2"/>
      <c r="I1151" s="2"/>
      <c r="J1151" s="17"/>
      <c r="K1151" s="37"/>
      <c r="L1151" s="2"/>
      <c r="M1151" s="37"/>
      <c r="N1151" s="2"/>
      <c r="O1151" s="37"/>
      <c r="P1151" s="2"/>
      <c r="Q1151" s="37"/>
      <c r="R1151" s="2"/>
      <c r="S1151" s="37"/>
    </row>
    <row r="1152" spans="3:19" x14ac:dyDescent="0.3">
      <c r="C1152" s="18"/>
      <c r="D1152" s="2"/>
      <c r="E1152" s="37"/>
      <c r="F1152" s="17"/>
      <c r="G1152" s="2"/>
      <c r="H1152" s="2"/>
      <c r="I1152" s="2"/>
      <c r="J1152" s="17"/>
      <c r="K1152" s="37"/>
      <c r="L1152" s="2"/>
      <c r="M1152" s="37"/>
      <c r="N1152" s="2"/>
      <c r="O1152" s="37"/>
      <c r="P1152" s="2"/>
      <c r="Q1152" s="37"/>
      <c r="R1152" s="2"/>
      <c r="S1152" s="37"/>
    </row>
    <row r="1153" spans="3:19" x14ac:dyDescent="0.3">
      <c r="C1153" s="18"/>
      <c r="D1153" s="2"/>
      <c r="E1153" s="37"/>
      <c r="F1153" s="17"/>
      <c r="G1153" s="2"/>
      <c r="H1153" s="2"/>
      <c r="I1153" s="2"/>
      <c r="J1153" s="17"/>
      <c r="K1153" s="37"/>
      <c r="L1153" s="2"/>
      <c r="M1153" s="37"/>
      <c r="N1153" s="2"/>
      <c r="O1153" s="37"/>
      <c r="P1153" s="2"/>
      <c r="Q1153" s="37"/>
      <c r="R1153" s="2"/>
      <c r="S1153" s="37"/>
    </row>
    <row r="1154" spans="3:19" x14ac:dyDescent="0.3">
      <c r="C1154" s="18"/>
      <c r="D1154" s="2"/>
      <c r="E1154" s="37"/>
      <c r="F1154" s="17"/>
      <c r="G1154" s="2"/>
      <c r="H1154" s="2"/>
      <c r="I1154" s="2"/>
      <c r="J1154" s="17"/>
      <c r="K1154" s="37"/>
      <c r="L1154" s="2"/>
      <c r="M1154" s="37"/>
      <c r="N1154" s="2"/>
      <c r="O1154" s="37"/>
      <c r="P1154" s="2"/>
      <c r="Q1154" s="37"/>
      <c r="R1154" s="2"/>
      <c r="S1154" s="37"/>
    </row>
    <row r="1155" spans="3:19" x14ac:dyDescent="0.3">
      <c r="C1155" s="18"/>
      <c r="D1155" s="2"/>
      <c r="E1155" s="37"/>
      <c r="F1155" s="17"/>
      <c r="G1155" s="2"/>
      <c r="H1155" s="2"/>
      <c r="I1155" s="2"/>
      <c r="J1155" s="17"/>
      <c r="K1155" s="37"/>
      <c r="L1155" s="2"/>
      <c r="M1155" s="37"/>
      <c r="N1155" s="2"/>
      <c r="O1155" s="37"/>
      <c r="P1155" s="2"/>
      <c r="Q1155" s="37"/>
      <c r="R1155" s="2"/>
      <c r="S1155" s="37"/>
    </row>
    <row r="1156" spans="3:19" x14ac:dyDescent="0.3">
      <c r="C1156" s="18"/>
      <c r="D1156" s="2"/>
      <c r="E1156" s="37"/>
      <c r="F1156" s="17"/>
      <c r="G1156" s="2"/>
      <c r="H1156" s="2"/>
      <c r="I1156" s="2"/>
      <c r="J1156" s="17"/>
      <c r="K1156" s="37"/>
      <c r="L1156" s="2"/>
      <c r="M1156" s="37"/>
      <c r="N1156" s="2"/>
      <c r="O1156" s="37"/>
      <c r="P1156" s="2"/>
      <c r="Q1156" s="37"/>
      <c r="R1156" s="2"/>
      <c r="S1156" s="37"/>
    </row>
    <row r="1157" spans="3:19" x14ac:dyDescent="0.3">
      <c r="C1157" s="18"/>
      <c r="D1157" s="2"/>
      <c r="E1157" s="37"/>
      <c r="F1157" s="17"/>
      <c r="G1157" s="2"/>
      <c r="H1157" s="2"/>
      <c r="I1157" s="2"/>
      <c r="J1157" s="17"/>
      <c r="K1157" s="37"/>
      <c r="L1157" s="2"/>
      <c r="M1157" s="37"/>
      <c r="N1157" s="2"/>
      <c r="O1157" s="37"/>
      <c r="P1157" s="2"/>
      <c r="Q1157" s="37"/>
      <c r="R1157" s="2"/>
      <c r="S1157" s="37"/>
    </row>
    <row r="1158" spans="3:19" x14ac:dyDescent="0.3">
      <c r="C1158" s="18"/>
      <c r="D1158" s="2"/>
      <c r="E1158" s="37"/>
      <c r="F1158" s="17"/>
      <c r="G1158" s="2"/>
      <c r="H1158" s="2"/>
      <c r="I1158" s="2"/>
      <c r="J1158" s="17"/>
      <c r="K1158" s="37"/>
      <c r="L1158" s="2"/>
      <c r="M1158" s="37"/>
      <c r="N1158" s="2"/>
      <c r="O1158" s="37"/>
      <c r="P1158" s="2"/>
      <c r="Q1158" s="37"/>
      <c r="R1158" s="2"/>
      <c r="S1158" s="37"/>
    </row>
    <row r="1159" spans="3:19" x14ac:dyDescent="0.3">
      <c r="C1159" s="18"/>
      <c r="D1159" s="2"/>
      <c r="E1159" s="37"/>
      <c r="F1159" s="17"/>
      <c r="G1159" s="2"/>
      <c r="H1159" s="2"/>
      <c r="I1159" s="2"/>
      <c r="J1159" s="17"/>
      <c r="K1159" s="37"/>
      <c r="L1159" s="2"/>
      <c r="M1159" s="37"/>
      <c r="N1159" s="2"/>
      <c r="O1159" s="37"/>
      <c r="P1159" s="2"/>
      <c r="Q1159" s="37"/>
      <c r="R1159" s="2"/>
      <c r="S1159" s="37"/>
    </row>
    <row r="1160" spans="3:19" x14ac:dyDescent="0.3">
      <c r="C1160" s="18"/>
      <c r="D1160" s="2"/>
      <c r="E1160" s="37"/>
      <c r="F1160" s="17"/>
      <c r="G1160" s="2"/>
      <c r="H1160" s="2"/>
      <c r="I1160" s="2"/>
      <c r="J1160" s="17"/>
      <c r="K1160" s="37"/>
      <c r="L1160" s="2"/>
      <c r="M1160" s="37"/>
      <c r="N1160" s="2"/>
      <c r="O1160" s="37"/>
      <c r="P1160" s="2"/>
      <c r="Q1160" s="37"/>
      <c r="R1160" s="2"/>
      <c r="S1160" s="37"/>
    </row>
    <row r="1161" spans="3:19" x14ac:dyDescent="0.3">
      <c r="C1161" s="18"/>
      <c r="D1161" s="2"/>
      <c r="E1161" s="37"/>
      <c r="F1161" s="17"/>
      <c r="G1161" s="2"/>
      <c r="H1161" s="2"/>
      <c r="I1161" s="2"/>
      <c r="J1161" s="17"/>
      <c r="K1161" s="37"/>
      <c r="L1161" s="2"/>
      <c r="M1161" s="37"/>
      <c r="N1161" s="2"/>
      <c r="O1161" s="37"/>
      <c r="P1161" s="2"/>
      <c r="Q1161" s="37"/>
      <c r="R1161" s="2"/>
      <c r="S1161" s="37"/>
    </row>
    <row r="1162" spans="3:19" x14ac:dyDescent="0.3">
      <c r="C1162" s="18"/>
      <c r="D1162" s="2"/>
      <c r="E1162" s="37"/>
      <c r="F1162" s="17"/>
      <c r="G1162" s="2"/>
      <c r="H1162" s="2"/>
      <c r="I1162" s="2"/>
      <c r="J1162" s="17"/>
      <c r="K1162" s="37"/>
      <c r="L1162" s="2"/>
      <c r="M1162" s="37"/>
      <c r="N1162" s="2"/>
      <c r="O1162" s="37"/>
      <c r="P1162" s="2"/>
      <c r="Q1162" s="37"/>
      <c r="R1162" s="2"/>
      <c r="S1162" s="37"/>
    </row>
    <row r="1163" spans="3:19" x14ac:dyDescent="0.3">
      <c r="C1163" s="18"/>
      <c r="D1163" s="2"/>
      <c r="E1163" s="37"/>
      <c r="F1163" s="17"/>
      <c r="G1163" s="2"/>
      <c r="H1163" s="2"/>
      <c r="I1163" s="2"/>
      <c r="J1163" s="17"/>
      <c r="K1163" s="37"/>
      <c r="L1163" s="2"/>
      <c r="M1163" s="37"/>
      <c r="N1163" s="2"/>
      <c r="O1163" s="37"/>
      <c r="P1163" s="2"/>
      <c r="Q1163" s="37"/>
      <c r="R1163" s="2"/>
      <c r="S1163" s="37"/>
    </row>
    <row r="1164" spans="3:19" x14ac:dyDescent="0.3">
      <c r="C1164" s="18"/>
      <c r="D1164" s="2"/>
      <c r="E1164" s="37"/>
      <c r="F1164" s="17"/>
      <c r="G1164" s="2"/>
      <c r="H1164" s="2"/>
      <c r="I1164" s="2"/>
      <c r="J1164" s="17"/>
      <c r="K1164" s="37"/>
      <c r="L1164" s="2"/>
      <c r="M1164" s="37"/>
      <c r="N1164" s="2"/>
      <c r="O1164" s="37"/>
      <c r="P1164" s="2"/>
      <c r="Q1164" s="37"/>
      <c r="R1164" s="2"/>
      <c r="S1164" s="37"/>
    </row>
    <row r="1165" spans="3:19" x14ac:dyDescent="0.3">
      <c r="C1165" s="18"/>
      <c r="D1165" s="2"/>
      <c r="E1165" s="37"/>
      <c r="F1165" s="17"/>
      <c r="G1165" s="2"/>
      <c r="H1165" s="2"/>
      <c r="I1165" s="2"/>
      <c r="J1165" s="17"/>
      <c r="K1165" s="37"/>
      <c r="L1165" s="2"/>
      <c r="M1165" s="37"/>
      <c r="N1165" s="2"/>
      <c r="O1165" s="37"/>
      <c r="P1165" s="2"/>
      <c r="Q1165" s="37"/>
      <c r="R1165" s="2"/>
      <c r="S1165" s="37"/>
    </row>
    <row r="1166" spans="3:19" x14ac:dyDescent="0.3">
      <c r="C1166" s="18"/>
      <c r="D1166" s="2"/>
      <c r="E1166" s="37"/>
      <c r="F1166" s="17"/>
      <c r="G1166" s="2"/>
      <c r="H1166" s="2"/>
      <c r="I1166" s="2"/>
      <c r="J1166" s="17"/>
      <c r="K1166" s="37"/>
      <c r="L1166" s="2"/>
      <c r="M1166" s="37"/>
      <c r="N1166" s="2"/>
      <c r="O1166" s="37"/>
      <c r="P1166" s="2"/>
      <c r="Q1166" s="37"/>
      <c r="R1166" s="2"/>
      <c r="S1166" s="37"/>
    </row>
    <row r="1167" spans="3:19" x14ac:dyDescent="0.3">
      <c r="C1167" s="18"/>
      <c r="D1167" s="2"/>
      <c r="E1167" s="37"/>
      <c r="F1167" s="17"/>
      <c r="G1167" s="2"/>
      <c r="H1167" s="2"/>
      <c r="I1167" s="2"/>
      <c r="J1167" s="17"/>
      <c r="K1167" s="37"/>
      <c r="L1167" s="2"/>
      <c r="M1167" s="37"/>
      <c r="N1167" s="2"/>
      <c r="O1167" s="37"/>
      <c r="P1167" s="2"/>
      <c r="Q1167" s="37"/>
      <c r="R1167" s="2"/>
      <c r="S1167" s="37"/>
    </row>
    <row r="1168" spans="3:19" x14ac:dyDescent="0.3">
      <c r="C1168" s="18"/>
      <c r="D1168" s="2"/>
      <c r="E1168" s="37"/>
      <c r="F1168" s="17"/>
      <c r="G1168" s="2"/>
      <c r="H1168" s="2"/>
      <c r="I1168" s="2"/>
      <c r="J1168" s="17"/>
      <c r="K1168" s="37"/>
      <c r="L1168" s="2"/>
      <c r="M1168" s="37"/>
      <c r="N1168" s="2"/>
      <c r="O1168" s="37"/>
      <c r="P1168" s="2"/>
      <c r="Q1168" s="37"/>
      <c r="R1168" s="2"/>
      <c r="S1168" s="37"/>
    </row>
    <row r="1169" spans="3:19" x14ac:dyDescent="0.3">
      <c r="C1169" s="18"/>
      <c r="D1169" s="2"/>
      <c r="E1169" s="37"/>
      <c r="F1169" s="17"/>
      <c r="G1169" s="2"/>
      <c r="H1169" s="2"/>
      <c r="I1169" s="2"/>
      <c r="J1169" s="17"/>
      <c r="K1169" s="37"/>
      <c r="L1169" s="2"/>
      <c r="M1169" s="37"/>
      <c r="N1169" s="2"/>
      <c r="O1169" s="37"/>
      <c r="P1169" s="2"/>
      <c r="Q1169" s="37"/>
      <c r="R1169" s="2"/>
      <c r="S1169" s="37"/>
    </row>
    <row r="1170" spans="3:19" x14ac:dyDescent="0.3">
      <c r="C1170" s="18"/>
      <c r="D1170" s="2"/>
      <c r="E1170" s="37"/>
      <c r="F1170" s="17"/>
      <c r="G1170" s="2"/>
      <c r="H1170" s="2"/>
      <c r="I1170" s="2"/>
      <c r="J1170" s="17"/>
      <c r="K1170" s="37"/>
      <c r="L1170" s="2"/>
      <c r="M1170" s="37"/>
      <c r="N1170" s="2"/>
      <c r="O1170" s="37"/>
      <c r="P1170" s="2"/>
      <c r="Q1170" s="37"/>
      <c r="R1170" s="2"/>
      <c r="S1170" s="37"/>
    </row>
    <row r="1171" spans="3:19" x14ac:dyDescent="0.3">
      <c r="C1171" s="18"/>
      <c r="D1171" s="2"/>
      <c r="E1171" s="37"/>
      <c r="F1171" s="17"/>
      <c r="G1171" s="2"/>
      <c r="H1171" s="2"/>
      <c r="I1171" s="2"/>
      <c r="J1171" s="17"/>
      <c r="K1171" s="37"/>
      <c r="L1171" s="2"/>
      <c r="M1171" s="37"/>
      <c r="N1171" s="2"/>
      <c r="O1171" s="37"/>
      <c r="P1171" s="2"/>
      <c r="Q1171" s="37"/>
      <c r="R1171" s="2"/>
      <c r="S1171" s="37"/>
    </row>
    <row r="1172" spans="3:19" x14ac:dyDescent="0.3">
      <c r="C1172" s="18"/>
      <c r="D1172" s="2"/>
      <c r="E1172" s="37"/>
      <c r="F1172" s="17"/>
      <c r="G1172" s="2"/>
      <c r="H1172" s="2"/>
      <c r="I1172" s="2"/>
      <c r="J1172" s="17"/>
      <c r="K1172" s="37"/>
      <c r="L1172" s="2"/>
      <c r="M1172" s="37"/>
      <c r="N1172" s="2"/>
      <c r="O1172" s="37"/>
      <c r="P1172" s="2"/>
      <c r="Q1172" s="37"/>
      <c r="R1172" s="2"/>
      <c r="S1172" s="37"/>
    </row>
    <row r="1173" spans="3:19" x14ac:dyDescent="0.3">
      <c r="C1173" s="18"/>
      <c r="D1173" s="2"/>
      <c r="E1173" s="37"/>
      <c r="F1173" s="17"/>
      <c r="G1173" s="2"/>
      <c r="H1173" s="2"/>
      <c r="I1173" s="2"/>
      <c r="J1173" s="17"/>
      <c r="K1173" s="37"/>
      <c r="L1173" s="2"/>
      <c r="M1173" s="37"/>
      <c r="N1173" s="2"/>
      <c r="O1173" s="37"/>
      <c r="P1173" s="2"/>
      <c r="Q1173" s="37"/>
      <c r="R1173" s="2"/>
      <c r="S1173" s="37"/>
    </row>
    <row r="1174" spans="3:19" x14ac:dyDescent="0.3">
      <c r="C1174" s="18"/>
      <c r="D1174" s="2"/>
      <c r="E1174" s="37"/>
      <c r="F1174" s="17"/>
      <c r="G1174" s="2"/>
      <c r="H1174" s="2"/>
      <c r="I1174" s="2"/>
      <c r="J1174" s="17"/>
      <c r="K1174" s="37"/>
      <c r="L1174" s="2"/>
      <c r="M1174" s="37"/>
      <c r="N1174" s="2"/>
      <c r="O1174" s="37"/>
      <c r="P1174" s="2"/>
      <c r="Q1174" s="37"/>
      <c r="R1174" s="2"/>
      <c r="S1174" s="37"/>
    </row>
    <row r="1175" spans="3:19" x14ac:dyDescent="0.3">
      <c r="C1175" s="18"/>
      <c r="D1175" s="2"/>
      <c r="E1175" s="37"/>
      <c r="F1175" s="17"/>
      <c r="G1175" s="2"/>
      <c r="H1175" s="2"/>
      <c r="I1175" s="2"/>
      <c r="J1175" s="17"/>
      <c r="K1175" s="37"/>
      <c r="L1175" s="2"/>
      <c r="M1175" s="37"/>
      <c r="N1175" s="2"/>
      <c r="O1175" s="37"/>
      <c r="P1175" s="2"/>
      <c r="Q1175" s="37"/>
      <c r="R1175" s="2"/>
      <c r="S1175" s="37"/>
    </row>
    <row r="1176" spans="3:19" x14ac:dyDescent="0.3">
      <c r="C1176" s="18"/>
      <c r="D1176" s="2"/>
      <c r="E1176" s="37"/>
      <c r="F1176" s="17"/>
      <c r="G1176" s="2"/>
      <c r="H1176" s="2"/>
      <c r="I1176" s="2"/>
      <c r="J1176" s="17"/>
      <c r="K1176" s="37"/>
      <c r="L1176" s="2"/>
      <c r="M1176" s="37"/>
      <c r="N1176" s="2"/>
      <c r="O1176" s="37"/>
      <c r="P1176" s="2"/>
      <c r="Q1176" s="37"/>
      <c r="R1176" s="2"/>
      <c r="S1176" s="37"/>
    </row>
    <row r="1177" spans="3:19" x14ac:dyDescent="0.3">
      <c r="C1177" s="18"/>
      <c r="D1177" s="2"/>
      <c r="E1177" s="37"/>
      <c r="F1177" s="17"/>
      <c r="G1177" s="2"/>
      <c r="H1177" s="2"/>
      <c r="I1177" s="2"/>
      <c r="J1177" s="17"/>
      <c r="K1177" s="37"/>
      <c r="L1177" s="2"/>
      <c r="M1177" s="37"/>
      <c r="N1177" s="2"/>
      <c r="O1177" s="37"/>
      <c r="P1177" s="2"/>
      <c r="Q1177" s="37"/>
      <c r="R1177" s="2"/>
      <c r="S1177" s="37"/>
    </row>
    <row r="1178" spans="3:19" x14ac:dyDescent="0.3">
      <c r="C1178" s="18"/>
      <c r="D1178" s="2"/>
      <c r="E1178" s="37"/>
      <c r="F1178" s="17"/>
      <c r="G1178" s="2"/>
      <c r="H1178" s="2"/>
      <c r="I1178" s="2"/>
      <c r="J1178" s="17"/>
      <c r="K1178" s="37"/>
      <c r="L1178" s="2"/>
      <c r="M1178" s="37"/>
      <c r="N1178" s="2"/>
      <c r="O1178" s="37"/>
      <c r="P1178" s="2"/>
      <c r="Q1178" s="37"/>
      <c r="R1178" s="2"/>
      <c r="S1178" s="37"/>
    </row>
    <row r="1179" spans="3:19" x14ac:dyDescent="0.3">
      <c r="C1179" s="18"/>
      <c r="D1179" s="2"/>
      <c r="E1179" s="37"/>
      <c r="F1179" s="17"/>
      <c r="G1179" s="2"/>
      <c r="H1179" s="2"/>
      <c r="I1179" s="2"/>
      <c r="J1179" s="17"/>
      <c r="K1179" s="37"/>
      <c r="L1179" s="2"/>
      <c r="M1179" s="37"/>
      <c r="N1179" s="2"/>
      <c r="O1179" s="37"/>
      <c r="P1179" s="2"/>
      <c r="Q1179" s="37"/>
      <c r="R1179" s="2"/>
      <c r="S1179" s="37"/>
    </row>
    <row r="1180" spans="3:19" x14ac:dyDescent="0.3">
      <c r="C1180" s="18"/>
      <c r="D1180" s="2"/>
      <c r="E1180" s="37"/>
      <c r="F1180" s="17"/>
      <c r="G1180" s="2"/>
      <c r="H1180" s="2"/>
      <c r="I1180" s="2"/>
      <c r="J1180" s="17"/>
      <c r="K1180" s="37"/>
      <c r="L1180" s="2"/>
      <c r="M1180" s="37"/>
      <c r="N1180" s="2"/>
      <c r="O1180" s="37"/>
      <c r="P1180" s="2"/>
      <c r="Q1180" s="37"/>
      <c r="R1180" s="2"/>
      <c r="S1180" s="37"/>
    </row>
    <row r="1181" spans="3:19" x14ac:dyDescent="0.3">
      <c r="C1181" s="18"/>
      <c r="D1181" s="2"/>
      <c r="E1181" s="37"/>
      <c r="F1181" s="17"/>
      <c r="G1181" s="2"/>
      <c r="H1181" s="2"/>
      <c r="I1181" s="2"/>
      <c r="J1181" s="17"/>
      <c r="K1181" s="37"/>
      <c r="L1181" s="2"/>
      <c r="M1181" s="37"/>
      <c r="N1181" s="2"/>
      <c r="O1181" s="37"/>
      <c r="P1181" s="2"/>
      <c r="Q1181" s="37"/>
      <c r="R1181" s="2"/>
      <c r="S1181" s="37"/>
    </row>
    <row r="1182" spans="3:19" x14ac:dyDescent="0.3">
      <c r="C1182" s="18"/>
      <c r="D1182" s="2"/>
      <c r="E1182" s="37"/>
      <c r="F1182" s="17"/>
      <c r="G1182" s="2"/>
      <c r="H1182" s="2"/>
      <c r="I1182" s="2"/>
      <c r="J1182" s="17"/>
      <c r="K1182" s="37"/>
      <c r="L1182" s="2"/>
      <c r="M1182" s="37"/>
      <c r="N1182" s="2"/>
      <c r="O1182" s="37"/>
      <c r="P1182" s="2"/>
      <c r="Q1182" s="37"/>
      <c r="R1182" s="2"/>
      <c r="S1182" s="37"/>
    </row>
    <row r="1183" spans="3:19" x14ac:dyDescent="0.3">
      <c r="C1183" s="18"/>
      <c r="D1183" s="2"/>
      <c r="E1183" s="37"/>
      <c r="F1183" s="17"/>
      <c r="G1183" s="2"/>
      <c r="H1183" s="2"/>
      <c r="I1183" s="2"/>
      <c r="J1183" s="17"/>
      <c r="K1183" s="37"/>
      <c r="L1183" s="2"/>
      <c r="M1183" s="37"/>
      <c r="N1183" s="2"/>
      <c r="O1183" s="37"/>
      <c r="P1183" s="2"/>
      <c r="Q1183" s="37"/>
      <c r="R1183" s="2"/>
      <c r="S1183" s="37"/>
    </row>
    <row r="1184" spans="3:19" x14ac:dyDescent="0.3">
      <c r="C1184" s="18"/>
      <c r="D1184" s="2"/>
      <c r="E1184" s="37"/>
      <c r="F1184" s="17"/>
      <c r="G1184" s="2"/>
      <c r="H1184" s="2"/>
      <c r="I1184" s="2"/>
      <c r="J1184" s="17"/>
      <c r="K1184" s="37"/>
      <c r="L1184" s="2"/>
      <c r="M1184" s="37"/>
      <c r="N1184" s="2"/>
      <c r="O1184" s="37"/>
      <c r="P1184" s="2"/>
      <c r="Q1184" s="37"/>
      <c r="R1184" s="2"/>
      <c r="S1184" s="37"/>
    </row>
    <row r="1185" spans="3:19" x14ac:dyDescent="0.3">
      <c r="C1185" s="18"/>
      <c r="D1185" s="2"/>
      <c r="E1185" s="37"/>
      <c r="F1185" s="17"/>
      <c r="G1185" s="2"/>
      <c r="H1185" s="2"/>
      <c r="I1185" s="2"/>
      <c r="J1185" s="17"/>
      <c r="K1185" s="37"/>
      <c r="L1185" s="2"/>
      <c r="M1185" s="37"/>
      <c r="N1185" s="2"/>
      <c r="O1185" s="37"/>
      <c r="P1185" s="2"/>
      <c r="Q1185" s="37"/>
      <c r="R1185" s="2"/>
      <c r="S1185" s="37"/>
    </row>
    <row r="1186" spans="3:19" x14ac:dyDescent="0.3">
      <c r="C1186" s="18"/>
      <c r="D1186" s="2"/>
      <c r="E1186" s="37"/>
      <c r="F1186" s="17"/>
      <c r="G1186" s="2"/>
      <c r="H1186" s="2"/>
      <c r="I1186" s="2"/>
      <c r="J1186" s="17"/>
      <c r="K1186" s="37"/>
      <c r="L1186" s="2"/>
      <c r="M1186" s="37"/>
      <c r="N1186" s="2"/>
      <c r="O1186" s="37"/>
      <c r="P1186" s="2"/>
      <c r="Q1186" s="37"/>
      <c r="R1186" s="2"/>
      <c r="S1186" s="37"/>
    </row>
    <row r="1187" spans="3:19" x14ac:dyDescent="0.3">
      <c r="C1187" s="18"/>
      <c r="D1187" s="2"/>
      <c r="E1187" s="37"/>
      <c r="F1187" s="17"/>
      <c r="G1187" s="2"/>
      <c r="H1187" s="2"/>
      <c r="I1187" s="2"/>
      <c r="J1187" s="17"/>
      <c r="K1187" s="37"/>
      <c r="L1187" s="2"/>
      <c r="M1187" s="37"/>
      <c r="N1187" s="2"/>
      <c r="O1187" s="37"/>
      <c r="P1187" s="2"/>
      <c r="Q1187" s="37"/>
      <c r="R1187" s="2"/>
      <c r="S1187" s="37"/>
    </row>
    <row r="1188" spans="3:19" x14ac:dyDescent="0.3">
      <c r="C1188" s="18"/>
      <c r="D1188" s="2"/>
      <c r="E1188" s="37"/>
      <c r="F1188" s="17"/>
      <c r="G1188" s="2"/>
      <c r="H1188" s="2"/>
      <c r="I1188" s="2"/>
      <c r="J1188" s="17"/>
      <c r="K1188" s="37"/>
      <c r="L1188" s="2"/>
      <c r="M1188" s="37"/>
      <c r="N1188" s="2"/>
      <c r="O1188" s="37"/>
      <c r="P1188" s="2"/>
      <c r="Q1188" s="37"/>
      <c r="R1188" s="2"/>
      <c r="S1188" s="37"/>
    </row>
    <row r="1189" spans="3:19" x14ac:dyDescent="0.3">
      <c r="C1189" s="18"/>
      <c r="D1189" s="2"/>
      <c r="E1189" s="37"/>
      <c r="F1189" s="17"/>
      <c r="G1189" s="2"/>
      <c r="H1189" s="2"/>
      <c r="I1189" s="2"/>
      <c r="J1189" s="17"/>
      <c r="K1189" s="37"/>
      <c r="L1189" s="2"/>
      <c r="M1189" s="37"/>
      <c r="N1189" s="2"/>
      <c r="O1189" s="37"/>
      <c r="P1189" s="2"/>
      <c r="Q1189" s="37"/>
      <c r="R1189" s="2"/>
      <c r="S1189" s="37"/>
    </row>
    <row r="1190" spans="3:19" x14ac:dyDescent="0.3">
      <c r="C1190" s="18"/>
      <c r="D1190" s="2"/>
      <c r="E1190" s="37"/>
      <c r="F1190" s="17"/>
      <c r="G1190" s="2"/>
      <c r="H1190" s="2"/>
      <c r="I1190" s="2"/>
      <c r="J1190" s="17"/>
      <c r="K1190" s="37"/>
      <c r="L1190" s="2"/>
      <c r="M1190" s="37"/>
      <c r="N1190" s="2"/>
      <c r="O1190" s="37"/>
      <c r="P1190" s="2"/>
      <c r="Q1190" s="37"/>
      <c r="R1190" s="2"/>
      <c r="S1190" s="37"/>
    </row>
    <row r="1191" spans="3:19" x14ac:dyDescent="0.3">
      <c r="C1191" s="18"/>
      <c r="D1191" s="2"/>
      <c r="E1191" s="37"/>
      <c r="F1191" s="17"/>
      <c r="G1191" s="2"/>
      <c r="H1191" s="2"/>
      <c r="I1191" s="2"/>
      <c r="J1191" s="17"/>
      <c r="K1191" s="37"/>
      <c r="L1191" s="2"/>
      <c r="M1191" s="37"/>
      <c r="N1191" s="2"/>
      <c r="O1191" s="37"/>
      <c r="P1191" s="2"/>
      <c r="Q1191" s="37"/>
      <c r="R1191" s="2"/>
      <c r="S1191" s="37"/>
    </row>
    <row r="1192" spans="3:19" x14ac:dyDescent="0.3">
      <c r="C1192" s="18"/>
      <c r="D1192" s="2"/>
      <c r="E1192" s="37"/>
      <c r="F1192" s="17"/>
      <c r="G1192" s="2"/>
      <c r="H1192" s="2"/>
      <c r="I1192" s="2"/>
      <c r="J1192" s="17"/>
      <c r="K1192" s="37"/>
      <c r="L1192" s="2"/>
      <c r="M1192" s="37"/>
      <c r="N1192" s="2"/>
      <c r="O1192" s="37"/>
      <c r="P1192" s="2"/>
      <c r="Q1192" s="37"/>
      <c r="R1192" s="2"/>
      <c r="S1192" s="37"/>
    </row>
    <row r="1193" spans="3:19" x14ac:dyDescent="0.3">
      <c r="C1193" s="18"/>
      <c r="D1193" s="2"/>
      <c r="E1193" s="37"/>
      <c r="F1193" s="17"/>
      <c r="G1193" s="2"/>
      <c r="H1193" s="2"/>
      <c r="I1193" s="2"/>
      <c r="J1193" s="17"/>
      <c r="K1193" s="37"/>
      <c r="L1193" s="2"/>
      <c r="M1193" s="37"/>
      <c r="N1193" s="2"/>
      <c r="O1193" s="37"/>
      <c r="P1193" s="2"/>
      <c r="Q1193" s="37"/>
      <c r="R1193" s="2"/>
      <c r="S1193" s="37"/>
    </row>
    <row r="1194" spans="3:19" x14ac:dyDescent="0.3">
      <c r="C1194" s="18"/>
      <c r="D1194" s="2"/>
      <c r="E1194" s="37"/>
      <c r="F1194" s="17"/>
      <c r="G1194" s="2"/>
      <c r="H1194" s="2"/>
      <c r="I1194" s="2"/>
      <c r="J1194" s="17"/>
      <c r="K1194" s="37"/>
      <c r="L1194" s="2"/>
      <c r="M1194" s="37"/>
      <c r="N1194" s="2"/>
      <c r="O1194" s="37"/>
      <c r="P1194" s="2"/>
      <c r="Q1194" s="37"/>
      <c r="R1194" s="2"/>
      <c r="S1194" s="37"/>
    </row>
    <row r="1195" spans="3:19" x14ac:dyDescent="0.3">
      <c r="C1195" s="18"/>
      <c r="D1195" s="2"/>
      <c r="E1195" s="37"/>
      <c r="F1195" s="17"/>
      <c r="G1195" s="2"/>
      <c r="H1195" s="2"/>
      <c r="I1195" s="2"/>
      <c r="J1195" s="17"/>
      <c r="K1195" s="37"/>
      <c r="L1195" s="2"/>
      <c r="M1195" s="37"/>
      <c r="N1195" s="2"/>
      <c r="O1195" s="37"/>
      <c r="P1195" s="2"/>
      <c r="Q1195" s="37"/>
      <c r="R1195" s="2"/>
      <c r="S1195" s="37"/>
    </row>
    <row r="1196" spans="3:19" x14ac:dyDescent="0.3">
      <c r="C1196" s="18"/>
      <c r="D1196" s="2"/>
      <c r="E1196" s="37"/>
      <c r="F1196" s="17"/>
      <c r="G1196" s="2"/>
      <c r="H1196" s="2"/>
      <c r="I1196" s="2"/>
      <c r="J1196" s="17"/>
      <c r="K1196" s="37"/>
      <c r="L1196" s="2"/>
      <c r="M1196" s="37"/>
      <c r="N1196" s="2"/>
      <c r="O1196" s="37"/>
      <c r="P1196" s="2"/>
      <c r="Q1196" s="37"/>
      <c r="R1196" s="2"/>
      <c r="S1196" s="37"/>
    </row>
    <row r="1197" spans="3:19" x14ac:dyDescent="0.3">
      <c r="C1197" s="18"/>
      <c r="D1197" s="2"/>
      <c r="E1197" s="37"/>
      <c r="F1197" s="17"/>
      <c r="G1197" s="2"/>
      <c r="H1197" s="2"/>
      <c r="I1197" s="2"/>
      <c r="J1197" s="17"/>
      <c r="K1197" s="37"/>
      <c r="L1197" s="2"/>
      <c r="M1197" s="37"/>
      <c r="N1197" s="2"/>
      <c r="O1197" s="37"/>
      <c r="P1197" s="2"/>
      <c r="Q1197" s="37"/>
      <c r="R1197" s="2"/>
      <c r="S1197" s="37"/>
    </row>
    <row r="1198" spans="3:19" x14ac:dyDescent="0.3">
      <c r="C1198" s="18"/>
      <c r="D1198" s="2"/>
      <c r="E1198" s="37"/>
      <c r="F1198" s="17"/>
      <c r="G1198" s="2"/>
      <c r="H1198" s="2"/>
      <c r="I1198" s="2"/>
      <c r="J1198" s="17"/>
      <c r="K1198" s="37"/>
      <c r="L1198" s="2"/>
      <c r="M1198" s="37"/>
      <c r="N1198" s="2"/>
      <c r="O1198" s="37"/>
      <c r="P1198" s="2"/>
      <c r="Q1198" s="37"/>
      <c r="R1198" s="2"/>
      <c r="S1198" s="37"/>
    </row>
    <row r="1199" spans="3:19" x14ac:dyDescent="0.3">
      <c r="C1199" s="18"/>
      <c r="D1199" s="2"/>
      <c r="E1199" s="37"/>
      <c r="F1199" s="17"/>
      <c r="G1199" s="2"/>
      <c r="H1199" s="2"/>
      <c r="I1199" s="2"/>
      <c r="J1199" s="17"/>
      <c r="K1199" s="37"/>
      <c r="L1199" s="2"/>
      <c r="M1199" s="37"/>
      <c r="N1199" s="2"/>
      <c r="O1199" s="37"/>
      <c r="P1199" s="2"/>
      <c r="Q1199" s="37"/>
      <c r="R1199" s="2"/>
      <c r="S1199" s="37"/>
    </row>
    <row r="1200" spans="3:19" x14ac:dyDescent="0.3">
      <c r="C1200" s="18"/>
      <c r="D1200" s="2"/>
      <c r="E1200" s="37"/>
      <c r="F1200" s="17"/>
      <c r="G1200" s="2"/>
      <c r="H1200" s="2"/>
      <c r="I1200" s="2"/>
      <c r="J1200" s="17"/>
      <c r="K1200" s="37"/>
      <c r="L1200" s="2"/>
      <c r="M1200" s="37"/>
      <c r="N1200" s="2"/>
      <c r="O1200" s="37"/>
      <c r="P1200" s="2"/>
      <c r="Q1200" s="37"/>
      <c r="R1200" s="2"/>
      <c r="S1200" s="37"/>
    </row>
    <row r="1201" spans="3:19" x14ac:dyDescent="0.3">
      <c r="C1201" s="18"/>
      <c r="D1201" s="2"/>
      <c r="E1201" s="37"/>
      <c r="F1201" s="17"/>
      <c r="G1201" s="2"/>
      <c r="H1201" s="2"/>
      <c r="I1201" s="2"/>
      <c r="J1201" s="17"/>
      <c r="K1201" s="37"/>
      <c r="L1201" s="2"/>
      <c r="M1201" s="37"/>
      <c r="N1201" s="2"/>
      <c r="O1201" s="37"/>
      <c r="P1201" s="2"/>
      <c r="Q1201" s="37"/>
      <c r="R1201" s="2"/>
      <c r="S1201" s="37"/>
    </row>
    <row r="1202" spans="3:19" x14ac:dyDescent="0.3">
      <c r="C1202" s="18"/>
      <c r="D1202" s="2"/>
      <c r="E1202" s="37"/>
      <c r="F1202" s="17"/>
      <c r="G1202" s="2"/>
      <c r="H1202" s="2"/>
      <c r="I1202" s="2"/>
      <c r="J1202" s="17"/>
      <c r="K1202" s="37"/>
      <c r="L1202" s="2"/>
      <c r="M1202" s="37"/>
      <c r="N1202" s="2"/>
      <c r="O1202" s="37"/>
      <c r="P1202" s="2"/>
      <c r="Q1202" s="37"/>
      <c r="R1202" s="2"/>
      <c r="S1202" s="37"/>
    </row>
    <row r="1203" spans="3:19" x14ac:dyDescent="0.3">
      <c r="C1203" s="18"/>
      <c r="D1203" s="2"/>
      <c r="E1203" s="37"/>
      <c r="F1203" s="17"/>
      <c r="G1203" s="2"/>
      <c r="H1203" s="2"/>
      <c r="I1203" s="2"/>
      <c r="J1203" s="17"/>
      <c r="K1203" s="37"/>
      <c r="L1203" s="2"/>
      <c r="M1203" s="37"/>
      <c r="N1203" s="2"/>
      <c r="O1203" s="37"/>
      <c r="P1203" s="2"/>
      <c r="Q1203" s="37"/>
      <c r="R1203" s="2"/>
      <c r="S1203" s="37"/>
    </row>
    <row r="1204" spans="3:19" x14ac:dyDescent="0.3">
      <c r="C1204" s="18"/>
      <c r="D1204" s="2"/>
      <c r="E1204" s="37"/>
      <c r="F1204" s="17"/>
      <c r="G1204" s="2"/>
      <c r="H1204" s="2"/>
      <c r="I1204" s="2"/>
      <c r="J1204" s="17"/>
      <c r="K1204" s="37"/>
      <c r="L1204" s="2"/>
      <c r="M1204" s="37"/>
      <c r="N1204" s="2"/>
      <c r="O1204" s="37"/>
      <c r="P1204" s="2"/>
      <c r="Q1204" s="37"/>
      <c r="R1204" s="2"/>
      <c r="S1204" s="37"/>
    </row>
    <row r="1205" spans="3:19" x14ac:dyDescent="0.3">
      <c r="C1205" s="18"/>
      <c r="D1205" s="2"/>
      <c r="E1205" s="37"/>
      <c r="F1205" s="17"/>
      <c r="G1205" s="2"/>
      <c r="H1205" s="2"/>
      <c r="I1205" s="2"/>
      <c r="J1205" s="17"/>
      <c r="K1205" s="37"/>
      <c r="L1205" s="2"/>
      <c r="M1205" s="37"/>
      <c r="N1205" s="2"/>
      <c r="O1205" s="37"/>
      <c r="P1205" s="2"/>
      <c r="Q1205" s="37"/>
      <c r="R1205" s="2"/>
      <c r="S1205" s="37"/>
    </row>
    <row r="1206" spans="3:19" x14ac:dyDescent="0.3">
      <c r="C1206" s="18"/>
      <c r="D1206" s="2"/>
      <c r="E1206" s="37"/>
      <c r="F1206" s="17"/>
      <c r="G1206" s="2"/>
      <c r="H1206" s="2"/>
      <c r="I1206" s="2"/>
      <c r="J1206" s="17"/>
      <c r="K1206" s="37"/>
      <c r="L1206" s="2"/>
      <c r="M1206" s="37"/>
      <c r="N1206" s="2"/>
      <c r="O1206" s="37"/>
      <c r="P1206" s="2"/>
      <c r="Q1206" s="37"/>
      <c r="R1206" s="2"/>
      <c r="S1206" s="37"/>
    </row>
    <row r="1207" spans="3:19" x14ac:dyDescent="0.3">
      <c r="C1207" s="18"/>
      <c r="D1207" s="2"/>
      <c r="E1207" s="37"/>
      <c r="F1207" s="17"/>
      <c r="G1207" s="2"/>
      <c r="H1207" s="2"/>
      <c r="I1207" s="2"/>
      <c r="J1207" s="17"/>
      <c r="K1207" s="37"/>
      <c r="L1207" s="2"/>
      <c r="M1207" s="37"/>
      <c r="N1207" s="2"/>
      <c r="O1207" s="37"/>
      <c r="P1207" s="2"/>
      <c r="Q1207" s="37"/>
      <c r="R1207" s="2"/>
      <c r="S1207" s="37"/>
    </row>
    <row r="1208" spans="3:19" x14ac:dyDescent="0.3">
      <c r="C1208" s="18"/>
      <c r="D1208" s="2"/>
      <c r="E1208" s="37"/>
      <c r="F1208" s="17"/>
      <c r="G1208" s="2"/>
      <c r="H1208" s="2"/>
      <c r="I1208" s="2"/>
      <c r="J1208" s="17"/>
      <c r="K1208" s="37"/>
      <c r="L1208" s="2"/>
      <c r="M1208" s="37"/>
      <c r="N1208" s="2"/>
      <c r="O1208" s="37"/>
      <c r="P1208" s="2"/>
      <c r="Q1208" s="37"/>
      <c r="R1208" s="2"/>
      <c r="S1208" s="37"/>
    </row>
    <row r="1209" spans="3:19" x14ac:dyDescent="0.3">
      <c r="C1209" s="18"/>
      <c r="D1209" s="2"/>
      <c r="E1209" s="37"/>
      <c r="F1209" s="17"/>
      <c r="G1209" s="2"/>
      <c r="H1209" s="2"/>
      <c r="I1209" s="2"/>
      <c r="J1209" s="17"/>
      <c r="K1209" s="37"/>
      <c r="L1209" s="2"/>
      <c r="M1209" s="37"/>
      <c r="N1209" s="2"/>
      <c r="O1209" s="37"/>
      <c r="P1209" s="2"/>
      <c r="Q1209" s="37"/>
      <c r="R1209" s="2"/>
      <c r="S1209" s="37"/>
    </row>
    <row r="1210" spans="3:19" x14ac:dyDescent="0.3">
      <c r="C1210" s="18"/>
      <c r="D1210" s="2"/>
      <c r="E1210" s="37"/>
      <c r="F1210" s="17"/>
      <c r="G1210" s="2"/>
      <c r="H1210" s="2"/>
      <c r="I1210" s="2"/>
      <c r="J1210" s="17"/>
      <c r="K1210" s="37"/>
      <c r="L1210" s="2"/>
      <c r="M1210" s="37"/>
      <c r="N1210" s="2"/>
      <c r="O1210" s="37"/>
      <c r="P1210" s="2"/>
      <c r="Q1210" s="37"/>
      <c r="R1210" s="2"/>
      <c r="S1210" s="37"/>
    </row>
    <row r="1211" spans="3:19" x14ac:dyDescent="0.3">
      <c r="C1211" s="18"/>
      <c r="D1211" s="2"/>
      <c r="E1211" s="37"/>
      <c r="F1211" s="17"/>
      <c r="G1211" s="2"/>
      <c r="H1211" s="2"/>
      <c r="I1211" s="2"/>
      <c r="J1211" s="17"/>
      <c r="K1211" s="37"/>
      <c r="L1211" s="2"/>
      <c r="M1211" s="37"/>
      <c r="N1211" s="2"/>
      <c r="O1211" s="37"/>
      <c r="P1211" s="2"/>
      <c r="Q1211" s="37"/>
      <c r="R1211" s="2"/>
      <c r="S1211" s="37"/>
    </row>
    <row r="1212" spans="3:19" x14ac:dyDescent="0.3">
      <c r="C1212" s="18"/>
      <c r="D1212" s="2"/>
      <c r="E1212" s="37"/>
      <c r="F1212" s="17"/>
      <c r="G1212" s="2"/>
      <c r="H1212" s="2"/>
      <c r="I1212" s="2"/>
      <c r="J1212" s="17"/>
      <c r="K1212" s="37"/>
      <c r="L1212" s="2"/>
      <c r="M1212" s="37"/>
      <c r="N1212" s="2"/>
      <c r="O1212" s="37"/>
      <c r="P1212" s="2"/>
      <c r="Q1212" s="37"/>
      <c r="R1212" s="2"/>
      <c r="S1212" s="37"/>
    </row>
    <row r="1213" spans="3:19" x14ac:dyDescent="0.3">
      <c r="C1213" s="18"/>
      <c r="D1213" s="2"/>
      <c r="E1213" s="37"/>
      <c r="F1213" s="17"/>
      <c r="G1213" s="2"/>
      <c r="H1213" s="2"/>
      <c r="I1213" s="2"/>
      <c r="J1213" s="17"/>
      <c r="K1213" s="37"/>
      <c r="L1213" s="2"/>
      <c r="M1213" s="37"/>
      <c r="N1213" s="2"/>
      <c r="O1213" s="37"/>
      <c r="P1213" s="2"/>
      <c r="Q1213" s="37"/>
      <c r="R1213" s="2"/>
      <c r="S1213" s="37"/>
    </row>
    <row r="1214" spans="3:19" x14ac:dyDescent="0.3">
      <c r="C1214" s="18"/>
      <c r="D1214" s="2"/>
      <c r="E1214" s="37"/>
      <c r="F1214" s="17"/>
      <c r="G1214" s="2"/>
      <c r="H1214" s="2"/>
      <c r="I1214" s="2"/>
      <c r="J1214" s="17"/>
      <c r="K1214" s="37"/>
      <c r="L1214" s="2"/>
      <c r="M1214" s="37"/>
      <c r="N1214" s="2"/>
      <c r="O1214" s="37"/>
      <c r="P1214" s="2"/>
      <c r="Q1214" s="37"/>
      <c r="R1214" s="2"/>
      <c r="S1214" s="37"/>
    </row>
    <row r="1215" spans="3:19" x14ac:dyDescent="0.3">
      <c r="C1215" s="18"/>
      <c r="D1215" s="2"/>
      <c r="E1215" s="37"/>
      <c r="F1215" s="17"/>
      <c r="G1215" s="2"/>
      <c r="H1215" s="2"/>
      <c r="I1215" s="2"/>
      <c r="J1215" s="17"/>
      <c r="K1215" s="37"/>
      <c r="L1215" s="2"/>
      <c r="M1215" s="37"/>
      <c r="N1215" s="2"/>
      <c r="O1215" s="37"/>
      <c r="P1215" s="2"/>
      <c r="Q1215" s="37"/>
      <c r="R1215" s="2"/>
      <c r="S1215" s="37"/>
    </row>
    <row r="1216" spans="3:19" x14ac:dyDescent="0.3">
      <c r="C1216" s="18"/>
      <c r="D1216" s="2"/>
      <c r="E1216" s="37"/>
      <c r="F1216" s="17"/>
      <c r="G1216" s="2"/>
      <c r="H1216" s="2"/>
      <c r="I1216" s="2"/>
      <c r="J1216" s="17"/>
      <c r="K1216" s="37"/>
      <c r="L1216" s="2"/>
      <c r="M1216" s="37"/>
      <c r="N1216" s="2"/>
      <c r="O1216" s="37"/>
      <c r="P1216" s="2"/>
      <c r="Q1216" s="37"/>
      <c r="R1216" s="2"/>
      <c r="S1216" s="37"/>
    </row>
    <row r="1217" spans="3:19" x14ac:dyDescent="0.3">
      <c r="C1217" s="18"/>
      <c r="D1217" s="2"/>
      <c r="E1217" s="37"/>
      <c r="F1217" s="17"/>
      <c r="G1217" s="2"/>
      <c r="H1217" s="2"/>
      <c r="I1217" s="2"/>
      <c r="J1217" s="17"/>
      <c r="K1217" s="37"/>
      <c r="L1217" s="2"/>
      <c r="M1217" s="37"/>
      <c r="N1217" s="2"/>
      <c r="O1217" s="37"/>
      <c r="P1217" s="2"/>
      <c r="Q1217" s="37"/>
      <c r="R1217" s="2"/>
      <c r="S1217" s="37"/>
    </row>
    <row r="1218" spans="3:19" x14ac:dyDescent="0.3">
      <c r="C1218" s="18"/>
      <c r="D1218" s="2"/>
      <c r="E1218" s="37"/>
      <c r="F1218" s="17"/>
      <c r="G1218" s="2"/>
      <c r="H1218" s="2"/>
      <c r="I1218" s="2"/>
      <c r="J1218" s="17"/>
      <c r="K1218" s="37"/>
      <c r="L1218" s="2"/>
      <c r="M1218" s="37"/>
      <c r="N1218" s="2"/>
      <c r="O1218" s="37"/>
      <c r="P1218" s="2"/>
      <c r="Q1218" s="37"/>
      <c r="R1218" s="2"/>
      <c r="S1218" s="37"/>
    </row>
    <row r="1219" spans="3:19" x14ac:dyDescent="0.3">
      <c r="C1219" s="18"/>
      <c r="D1219" s="2"/>
      <c r="E1219" s="37"/>
      <c r="F1219" s="17"/>
      <c r="G1219" s="2"/>
      <c r="H1219" s="2"/>
      <c r="I1219" s="2"/>
      <c r="J1219" s="17"/>
      <c r="K1219" s="37"/>
      <c r="L1219" s="2"/>
      <c r="M1219" s="37"/>
      <c r="N1219" s="2"/>
      <c r="O1219" s="37"/>
      <c r="P1219" s="2"/>
      <c r="Q1219" s="37"/>
      <c r="R1219" s="2"/>
      <c r="S1219" s="37"/>
    </row>
    <row r="1220" spans="3:19" x14ac:dyDescent="0.3">
      <c r="C1220" s="18"/>
      <c r="D1220" s="2"/>
      <c r="E1220" s="37"/>
      <c r="F1220" s="17"/>
      <c r="G1220" s="2"/>
      <c r="H1220" s="2"/>
      <c r="I1220" s="2"/>
      <c r="J1220" s="17"/>
      <c r="K1220" s="37"/>
      <c r="L1220" s="2"/>
      <c r="M1220" s="37"/>
      <c r="N1220" s="2"/>
      <c r="O1220" s="37"/>
      <c r="P1220" s="2"/>
      <c r="Q1220" s="37"/>
      <c r="R1220" s="2"/>
      <c r="S1220" s="37"/>
    </row>
    <row r="1221" spans="3:19" x14ac:dyDescent="0.3">
      <c r="C1221" s="18"/>
      <c r="D1221" s="2"/>
      <c r="E1221" s="37"/>
      <c r="F1221" s="17"/>
      <c r="G1221" s="2"/>
      <c r="H1221" s="2"/>
      <c r="I1221" s="2"/>
      <c r="J1221" s="17"/>
      <c r="K1221" s="37"/>
      <c r="L1221" s="2"/>
      <c r="M1221" s="37"/>
      <c r="N1221" s="2"/>
      <c r="O1221" s="37"/>
      <c r="P1221" s="2"/>
      <c r="Q1221" s="37"/>
      <c r="R1221" s="2"/>
      <c r="S1221" s="37"/>
    </row>
    <row r="1222" spans="3:19" x14ac:dyDescent="0.3">
      <c r="C1222" s="18"/>
      <c r="D1222" s="2"/>
      <c r="E1222" s="37"/>
      <c r="F1222" s="17"/>
      <c r="G1222" s="2"/>
      <c r="H1222" s="2"/>
      <c r="I1222" s="2"/>
      <c r="J1222" s="17"/>
      <c r="K1222" s="37"/>
      <c r="L1222" s="2"/>
      <c r="M1222" s="37"/>
      <c r="N1222" s="2"/>
      <c r="O1222" s="37"/>
      <c r="P1222" s="2"/>
      <c r="Q1222" s="37"/>
      <c r="R1222" s="2"/>
      <c r="S1222" s="37"/>
    </row>
    <row r="1223" spans="3:19" x14ac:dyDescent="0.3">
      <c r="C1223" s="18"/>
      <c r="D1223" s="2"/>
      <c r="E1223" s="37"/>
      <c r="F1223" s="17"/>
      <c r="G1223" s="2"/>
      <c r="H1223" s="2"/>
      <c r="I1223" s="2"/>
      <c r="J1223" s="17"/>
      <c r="K1223" s="37"/>
      <c r="L1223" s="2"/>
      <c r="M1223" s="37"/>
      <c r="N1223" s="2"/>
      <c r="O1223" s="37"/>
      <c r="P1223" s="2"/>
      <c r="Q1223" s="37"/>
      <c r="R1223" s="2"/>
      <c r="S1223" s="37"/>
    </row>
    <row r="1224" spans="3:19" x14ac:dyDescent="0.3">
      <c r="C1224" s="18"/>
      <c r="D1224" s="2"/>
      <c r="E1224" s="37"/>
      <c r="F1224" s="17"/>
      <c r="G1224" s="2"/>
      <c r="H1224" s="2"/>
      <c r="I1224" s="2"/>
      <c r="J1224" s="17"/>
      <c r="K1224" s="37"/>
      <c r="L1224" s="2"/>
      <c r="M1224" s="37"/>
      <c r="N1224" s="2"/>
      <c r="O1224" s="37"/>
      <c r="P1224" s="2"/>
      <c r="Q1224" s="37"/>
      <c r="R1224" s="2"/>
      <c r="S1224" s="37"/>
    </row>
    <row r="1225" spans="3:19" x14ac:dyDescent="0.3">
      <c r="C1225" s="18"/>
      <c r="D1225" s="2"/>
      <c r="E1225" s="37"/>
      <c r="F1225" s="17"/>
      <c r="G1225" s="2"/>
      <c r="H1225" s="2"/>
      <c r="I1225" s="2"/>
      <c r="J1225" s="17"/>
      <c r="K1225" s="37"/>
      <c r="L1225" s="2"/>
      <c r="M1225" s="37"/>
      <c r="N1225" s="2"/>
      <c r="O1225" s="37"/>
      <c r="P1225" s="2"/>
      <c r="Q1225" s="37"/>
      <c r="R1225" s="2"/>
      <c r="S1225" s="37"/>
    </row>
    <row r="1226" spans="3:19" x14ac:dyDescent="0.3">
      <c r="C1226" s="18"/>
      <c r="D1226" s="2"/>
      <c r="E1226" s="37"/>
      <c r="F1226" s="17"/>
      <c r="G1226" s="2"/>
      <c r="H1226" s="2"/>
      <c r="I1226" s="2"/>
      <c r="J1226" s="17"/>
      <c r="K1226" s="37"/>
      <c r="L1226" s="2"/>
      <c r="M1226" s="37"/>
      <c r="N1226" s="2"/>
      <c r="O1226" s="37"/>
      <c r="P1226" s="2"/>
      <c r="Q1226" s="37"/>
      <c r="R1226" s="2"/>
      <c r="S1226" s="37"/>
    </row>
    <row r="1227" spans="3:19" x14ac:dyDescent="0.3">
      <c r="C1227" s="18"/>
      <c r="D1227" s="2"/>
      <c r="E1227" s="37"/>
      <c r="F1227" s="17"/>
      <c r="G1227" s="2"/>
      <c r="H1227" s="2"/>
      <c r="I1227" s="2"/>
      <c r="J1227" s="17"/>
      <c r="K1227" s="37"/>
      <c r="L1227" s="2"/>
      <c r="M1227" s="37"/>
      <c r="N1227" s="2"/>
      <c r="O1227" s="37"/>
      <c r="P1227" s="2"/>
      <c r="Q1227" s="37"/>
      <c r="R1227" s="2"/>
      <c r="S1227" s="37"/>
    </row>
    <row r="1228" spans="3:19" x14ac:dyDescent="0.3">
      <c r="C1228" s="18"/>
      <c r="D1228" s="2"/>
      <c r="E1228" s="37"/>
      <c r="F1228" s="17"/>
      <c r="G1228" s="2"/>
      <c r="H1228" s="2"/>
      <c r="I1228" s="2"/>
      <c r="J1228" s="17"/>
      <c r="K1228" s="37"/>
      <c r="L1228" s="2"/>
      <c r="M1228" s="37"/>
      <c r="N1228" s="2"/>
      <c r="O1228" s="37"/>
      <c r="P1228" s="2"/>
      <c r="Q1228" s="37"/>
      <c r="R1228" s="2"/>
      <c r="S1228" s="37"/>
    </row>
    <row r="1229" spans="3:19" x14ac:dyDescent="0.3">
      <c r="C1229" s="18"/>
      <c r="D1229" s="2"/>
      <c r="E1229" s="37"/>
      <c r="F1229" s="17"/>
      <c r="G1229" s="2"/>
      <c r="H1229" s="2"/>
      <c r="I1229" s="2"/>
      <c r="J1229" s="17"/>
      <c r="K1229" s="37"/>
      <c r="L1229" s="2"/>
      <c r="M1229" s="37"/>
      <c r="N1229" s="2"/>
      <c r="O1229" s="37"/>
      <c r="P1229" s="2"/>
      <c r="Q1229" s="37"/>
      <c r="R1229" s="2"/>
      <c r="S1229" s="37"/>
    </row>
    <row r="1230" spans="3:19" x14ac:dyDescent="0.3">
      <c r="C1230" s="18"/>
      <c r="D1230" s="2"/>
      <c r="E1230" s="37"/>
      <c r="F1230" s="17"/>
      <c r="G1230" s="2"/>
      <c r="H1230" s="2"/>
      <c r="I1230" s="2"/>
      <c r="J1230" s="17"/>
      <c r="K1230" s="37"/>
      <c r="L1230" s="2"/>
      <c r="M1230" s="37"/>
      <c r="N1230" s="2"/>
      <c r="O1230" s="37"/>
      <c r="P1230" s="2"/>
      <c r="Q1230" s="37"/>
      <c r="R1230" s="2"/>
      <c r="S1230" s="37"/>
    </row>
    <row r="1231" spans="3:19" x14ac:dyDescent="0.3">
      <c r="C1231" s="18"/>
      <c r="D1231" s="2"/>
      <c r="E1231" s="37"/>
      <c r="F1231" s="17"/>
      <c r="G1231" s="2"/>
      <c r="H1231" s="2"/>
      <c r="I1231" s="2"/>
      <c r="J1231" s="17"/>
      <c r="K1231" s="37"/>
      <c r="L1231" s="2"/>
      <c r="M1231" s="37"/>
      <c r="N1231" s="2"/>
      <c r="O1231" s="37"/>
      <c r="P1231" s="2"/>
      <c r="Q1231" s="37"/>
      <c r="R1231" s="2"/>
      <c r="S1231" s="37"/>
    </row>
    <row r="1232" spans="3:19" x14ac:dyDescent="0.3">
      <c r="C1232" s="18"/>
      <c r="D1232" s="2"/>
      <c r="E1232" s="37"/>
      <c r="F1232" s="17"/>
      <c r="G1232" s="2"/>
      <c r="H1232" s="2"/>
      <c r="I1232" s="2"/>
      <c r="J1232" s="17"/>
      <c r="K1232" s="37"/>
      <c r="L1232" s="2"/>
      <c r="M1232" s="37"/>
      <c r="N1232" s="2"/>
      <c r="O1232" s="37"/>
      <c r="P1232" s="2"/>
      <c r="Q1232" s="37"/>
      <c r="R1232" s="2"/>
      <c r="S1232" s="37"/>
    </row>
    <row r="1233" spans="3:19" x14ac:dyDescent="0.3">
      <c r="C1233" s="18"/>
      <c r="D1233" s="2"/>
      <c r="E1233" s="37"/>
      <c r="F1233" s="17"/>
      <c r="G1233" s="2"/>
      <c r="H1233" s="2"/>
      <c r="I1233" s="2"/>
      <c r="J1233" s="17"/>
      <c r="K1233" s="37"/>
      <c r="L1233" s="2"/>
      <c r="M1233" s="37"/>
      <c r="N1233" s="2"/>
      <c r="O1233" s="37"/>
      <c r="P1233" s="2"/>
      <c r="Q1233" s="37"/>
      <c r="R1233" s="2"/>
      <c r="S1233" s="37"/>
    </row>
    <row r="1234" spans="3:19" x14ac:dyDescent="0.3">
      <c r="C1234" s="18"/>
      <c r="D1234" s="2"/>
      <c r="E1234" s="37"/>
      <c r="F1234" s="17"/>
      <c r="G1234" s="2"/>
      <c r="H1234" s="2"/>
      <c r="I1234" s="2"/>
      <c r="J1234" s="17"/>
      <c r="K1234" s="37"/>
      <c r="L1234" s="2"/>
      <c r="M1234" s="37"/>
      <c r="N1234" s="2"/>
      <c r="O1234" s="37"/>
      <c r="P1234" s="2"/>
      <c r="Q1234" s="37"/>
      <c r="R1234" s="2"/>
      <c r="S1234" s="37"/>
    </row>
    <row r="1235" spans="3:19" x14ac:dyDescent="0.3">
      <c r="C1235" s="18"/>
      <c r="D1235" s="2"/>
      <c r="E1235" s="37"/>
      <c r="F1235" s="17"/>
      <c r="G1235" s="2"/>
      <c r="H1235" s="2"/>
      <c r="I1235" s="2"/>
      <c r="J1235" s="17"/>
      <c r="K1235" s="37"/>
      <c r="L1235" s="2"/>
      <c r="M1235" s="37"/>
      <c r="N1235" s="2"/>
      <c r="O1235" s="37"/>
      <c r="P1235" s="2"/>
      <c r="Q1235" s="37"/>
      <c r="R1235" s="2"/>
      <c r="S1235" s="37"/>
    </row>
    <row r="1236" spans="3:19" x14ac:dyDescent="0.3">
      <c r="C1236" s="18"/>
      <c r="D1236" s="2"/>
      <c r="E1236" s="37"/>
      <c r="F1236" s="17"/>
      <c r="G1236" s="2"/>
      <c r="H1236" s="2"/>
      <c r="I1236" s="2"/>
      <c r="J1236" s="17"/>
      <c r="K1236" s="37"/>
      <c r="L1236" s="2"/>
      <c r="M1236" s="37"/>
      <c r="N1236" s="2"/>
      <c r="O1236" s="37"/>
      <c r="P1236" s="2"/>
      <c r="Q1236" s="37"/>
      <c r="R1236" s="2"/>
      <c r="S1236" s="37"/>
    </row>
    <row r="1237" spans="3:19" x14ac:dyDescent="0.3">
      <c r="C1237" s="18"/>
      <c r="D1237" s="2"/>
      <c r="E1237" s="37"/>
      <c r="F1237" s="17"/>
      <c r="G1237" s="2"/>
      <c r="H1237" s="2"/>
      <c r="I1237" s="2"/>
      <c r="J1237" s="17"/>
      <c r="K1237" s="37"/>
      <c r="L1237" s="2"/>
      <c r="M1237" s="37"/>
      <c r="N1237" s="2"/>
      <c r="O1237" s="37"/>
      <c r="P1237" s="2"/>
      <c r="Q1237" s="37"/>
      <c r="R1237" s="2"/>
      <c r="S1237" s="37"/>
    </row>
    <row r="1238" spans="3:19" x14ac:dyDescent="0.3">
      <c r="C1238" s="18"/>
      <c r="D1238" s="2"/>
      <c r="E1238" s="37"/>
      <c r="F1238" s="17"/>
      <c r="G1238" s="2"/>
      <c r="H1238" s="2"/>
      <c r="I1238" s="2"/>
      <c r="J1238" s="17"/>
      <c r="K1238" s="37"/>
      <c r="L1238" s="2"/>
      <c r="M1238" s="37"/>
      <c r="N1238" s="2"/>
      <c r="O1238" s="37"/>
      <c r="P1238" s="2"/>
      <c r="Q1238" s="37"/>
      <c r="R1238" s="2"/>
      <c r="S1238" s="37"/>
    </row>
    <row r="1239" spans="3:19" x14ac:dyDescent="0.3">
      <c r="C1239" s="18"/>
      <c r="D1239" s="2"/>
      <c r="E1239" s="37"/>
      <c r="F1239" s="17"/>
      <c r="G1239" s="2"/>
      <c r="H1239" s="2"/>
      <c r="I1239" s="2"/>
      <c r="J1239" s="17"/>
      <c r="K1239" s="37"/>
      <c r="L1239" s="2"/>
      <c r="M1239" s="37"/>
      <c r="N1239" s="2"/>
      <c r="O1239" s="37"/>
      <c r="P1239" s="2"/>
      <c r="Q1239" s="37"/>
      <c r="R1239" s="2"/>
      <c r="S1239" s="37"/>
    </row>
    <row r="1240" spans="3:19" x14ac:dyDescent="0.3">
      <c r="C1240" s="18"/>
      <c r="D1240" s="2"/>
      <c r="E1240" s="37"/>
      <c r="F1240" s="17"/>
      <c r="G1240" s="2"/>
      <c r="H1240" s="2"/>
      <c r="I1240" s="2"/>
      <c r="J1240" s="17"/>
      <c r="K1240" s="37"/>
      <c r="L1240" s="2"/>
      <c r="M1240" s="37"/>
      <c r="N1240" s="2"/>
      <c r="O1240" s="37"/>
      <c r="P1240" s="2"/>
      <c r="Q1240" s="37"/>
      <c r="R1240" s="2"/>
      <c r="S1240" s="37"/>
    </row>
    <row r="1241" spans="3:19" x14ac:dyDescent="0.3">
      <c r="C1241" s="18"/>
      <c r="D1241" s="2"/>
      <c r="E1241" s="37"/>
      <c r="F1241" s="17"/>
      <c r="G1241" s="2"/>
      <c r="H1241" s="2"/>
      <c r="I1241" s="2"/>
      <c r="J1241" s="17"/>
      <c r="K1241" s="37"/>
      <c r="L1241" s="2"/>
      <c r="M1241" s="37"/>
      <c r="N1241" s="2"/>
      <c r="O1241" s="37"/>
      <c r="P1241" s="2"/>
      <c r="Q1241" s="37"/>
      <c r="R1241" s="2"/>
      <c r="S1241" s="37"/>
    </row>
    <row r="1242" spans="3:19" x14ac:dyDescent="0.3">
      <c r="C1242" s="18"/>
      <c r="D1242" s="2"/>
      <c r="E1242" s="37"/>
      <c r="F1242" s="17"/>
      <c r="G1242" s="2"/>
      <c r="H1242" s="2"/>
      <c r="I1242" s="2"/>
      <c r="J1242" s="17"/>
      <c r="K1242" s="37"/>
      <c r="L1242" s="2"/>
      <c r="M1242" s="37"/>
      <c r="N1242" s="2"/>
      <c r="O1242" s="37"/>
      <c r="P1242" s="2"/>
      <c r="Q1242" s="37"/>
      <c r="R1242" s="2"/>
      <c r="S1242" s="37"/>
    </row>
    <row r="1243" spans="3:19" x14ac:dyDescent="0.3">
      <c r="C1243" s="18"/>
      <c r="D1243" s="2"/>
      <c r="E1243" s="37"/>
      <c r="F1243" s="17"/>
      <c r="G1243" s="2"/>
      <c r="H1243" s="2"/>
      <c r="I1243" s="2"/>
      <c r="J1243" s="17"/>
      <c r="K1243" s="37"/>
      <c r="L1243" s="2"/>
      <c r="M1243" s="37"/>
      <c r="N1243" s="2"/>
      <c r="O1243" s="37"/>
      <c r="P1243" s="2"/>
      <c r="Q1243" s="37"/>
      <c r="R1243" s="2"/>
      <c r="S1243" s="37"/>
    </row>
    <row r="1244" spans="3:19" x14ac:dyDescent="0.3">
      <c r="C1244" s="18"/>
      <c r="D1244" s="2"/>
      <c r="E1244" s="37"/>
      <c r="F1244" s="17"/>
      <c r="G1244" s="2"/>
      <c r="H1244" s="2"/>
      <c r="I1244" s="2"/>
      <c r="J1244" s="17"/>
      <c r="K1244" s="37"/>
      <c r="L1244" s="2"/>
      <c r="M1244" s="37"/>
      <c r="N1244" s="2"/>
      <c r="O1244" s="37"/>
      <c r="P1244" s="2"/>
      <c r="Q1244" s="37"/>
      <c r="R1244" s="2"/>
      <c r="S1244" s="37"/>
    </row>
    <row r="1245" spans="3:19" x14ac:dyDescent="0.3">
      <c r="C1245" s="18"/>
      <c r="D1245" s="2"/>
      <c r="E1245" s="37"/>
      <c r="F1245" s="17"/>
      <c r="G1245" s="2"/>
      <c r="H1245" s="2"/>
      <c r="I1245" s="2"/>
      <c r="J1245" s="17"/>
      <c r="K1245" s="37"/>
      <c r="L1245" s="2"/>
      <c r="M1245" s="37"/>
      <c r="N1245" s="2"/>
      <c r="O1245" s="37"/>
      <c r="P1245" s="2"/>
      <c r="Q1245" s="37"/>
      <c r="R1245" s="2"/>
      <c r="S1245" s="37"/>
    </row>
    <row r="1246" spans="3:19" x14ac:dyDescent="0.3">
      <c r="C1246" s="18"/>
      <c r="D1246" s="2"/>
      <c r="E1246" s="37"/>
      <c r="F1246" s="17"/>
      <c r="G1246" s="2"/>
      <c r="H1246" s="2"/>
      <c r="I1246" s="2"/>
      <c r="J1246" s="17"/>
      <c r="K1246" s="37"/>
      <c r="L1246" s="2"/>
      <c r="M1246" s="37"/>
      <c r="N1246" s="2"/>
      <c r="O1246" s="37"/>
      <c r="P1246" s="2"/>
      <c r="Q1246" s="37"/>
      <c r="R1246" s="2"/>
      <c r="S1246" s="37"/>
    </row>
    <row r="1247" spans="3:19" x14ac:dyDescent="0.3">
      <c r="C1247" s="18"/>
      <c r="D1247" s="2"/>
      <c r="E1247" s="37"/>
      <c r="F1247" s="17"/>
      <c r="G1247" s="2"/>
      <c r="H1247" s="2"/>
      <c r="I1247" s="2"/>
      <c r="J1247" s="17"/>
      <c r="K1247" s="37"/>
      <c r="L1247" s="2"/>
      <c r="M1247" s="37"/>
      <c r="N1247" s="2"/>
      <c r="O1247" s="37"/>
      <c r="P1247" s="2"/>
      <c r="Q1247" s="37"/>
      <c r="R1247" s="2"/>
      <c r="S1247" s="37"/>
    </row>
    <row r="1248" spans="3:19" x14ac:dyDescent="0.3">
      <c r="C1248" s="18"/>
      <c r="D1248" s="2"/>
      <c r="E1248" s="37"/>
      <c r="F1248" s="17"/>
      <c r="G1248" s="2"/>
      <c r="H1248" s="2"/>
      <c r="I1248" s="2"/>
      <c r="J1248" s="17"/>
      <c r="K1248" s="37"/>
      <c r="L1248" s="2"/>
      <c r="M1248" s="37"/>
      <c r="N1248" s="2"/>
      <c r="O1248" s="37"/>
      <c r="P1248" s="2"/>
      <c r="Q1248" s="37"/>
      <c r="R1248" s="2"/>
      <c r="S1248" s="37"/>
    </row>
    <row r="1249" spans="3:19" x14ac:dyDescent="0.3">
      <c r="C1249" s="18"/>
      <c r="D1249" s="2"/>
      <c r="E1249" s="37"/>
      <c r="F1249" s="17"/>
      <c r="G1249" s="2"/>
      <c r="H1249" s="2"/>
      <c r="I1249" s="2"/>
      <c r="J1249" s="17"/>
      <c r="K1249" s="37"/>
      <c r="L1249" s="2"/>
      <c r="M1249" s="37"/>
      <c r="N1249" s="2"/>
      <c r="O1249" s="37"/>
      <c r="P1249" s="2"/>
      <c r="Q1249" s="37"/>
      <c r="R1249" s="2"/>
      <c r="S1249" s="37"/>
    </row>
    <row r="1250" spans="3:19" x14ac:dyDescent="0.3">
      <c r="C1250" s="18"/>
      <c r="D1250" s="2"/>
      <c r="E1250" s="37"/>
      <c r="F1250" s="17"/>
      <c r="G1250" s="2"/>
      <c r="H1250" s="2"/>
      <c r="I1250" s="2"/>
      <c r="J1250" s="17"/>
      <c r="K1250" s="37"/>
      <c r="L1250" s="2"/>
      <c r="M1250" s="37"/>
      <c r="N1250" s="2"/>
      <c r="O1250" s="37"/>
      <c r="P1250" s="2"/>
      <c r="Q1250" s="37"/>
      <c r="R1250" s="2"/>
      <c r="S1250" s="37"/>
    </row>
    <row r="1251" spans="3:19" x14ac:dyDescent="0.3">
      <c r="C1251" s="18"/>
      <c r="D1251" s="2"/>
      <c r="E1251" s="37"/>
      <c r="F1251" s="17"/>
      <c r="G1251" s="2"/>
      <c r="H1251" s="2"/>
      <c r="I1251" s="2"/>
      <c r="J1251" s="17"/>
      <c r="K1251" s="37"/>
      <c r="L1251" s="2"/>
      <c r="M1251" s="37"/>
      <c r="N1251" s="2"/>
      <c r="O1251" s="37"/>
      <c r="P1251" s="2"/>
      <c r="Q1251" s="37"/>
      <c r="R1251" s="2"/>
      <c r="S1251" s="37"/>
    </row>
    <row r="1252" spans="3:19" x14ac:dyDescent="0.3">
      <c r="C1252" s="18"/>
      <c r="D1252" s="2"/>
      <c r="E1252" s="37"/>
      <c r="F1252" s="17"/>
      <c r="G1252" s="2"/>
      <c r="H1252" s="2"/>
      <c r="I1252" s="2"/>
      <c r="J1252" s="17"/>
      <c r="K1252" s="37"/>
      <c r="L1252" s="2"/>
      <c r="M1252" s="37"/>
      <c r="N1252" s="2"/>
      <c r="O1252" s="37"/>
      <c r="P1252" s="2"/>
      <c r="Q1252" s="37"/>
      <c r="R1252" s="2"/>
      <c r="S1252" s="37"/>
    </row>
    <row r="1253" spans="3:19" x14ac:dyDescent="0.3">
      <c r="C1253" s="18"/>
      <c r="D1253" s="2"/>
      <c r="E1253" s="37"/>
      <c r="F1253" s="17"/>
      <c r="G1253" s="2"/>
      <c r="H1253" s="2"/>
      <c r="I1253" s="2"/>
      <c r="J1253" s="17"/>
      <c r="K1253" s="37"/>
      <c r="L1253" s="2"/>
      <c r="M1253" s="37"/>
      <c r="N1253" s="2"/>
      <c r="O1253" s="37"/>
      <c r="P1253" s="2"/>
      <c r="Q1253" s="37"/>
      <c r="R1253" s="2"/>
      <c r="S1253" s="37"/>
    </row>
    <row r="1254" spans="3:19" x14ac:dyDescent="0.3">
      <c r="C1254" s="18"/>
      <c r="D1254" s="2"/>
      <c r="E1254" s="37"/>
      <c r="F1254" s="17"/>
      <c r="G1254" s="2"/>
      <c r="H1254" s="2"/>
      <c r="I1254" s="2"/>
      <c r="J1254" s="17"/>
      <c r="K1254" s="37"/>
      <c r="L1254" s="2"/>
      <c r="M1254" s="37"/>
      <c r="N1254" s="2"/>
      <c r="O1254" s="37"/>
      <c r="P1254" s="2"/>
      <c r="Q1254" s="37"/>
      <c r="R1254" s="2"/>
      <c r="S1254" s="37"/>
    </row>
    <row r="1255" spans="3:19" x14ac:dyDescent="0.3">
      <c r="C1255" s="18"/>
      <c r="D1255" s="2"/>
      <c r="E1255" s="37"/>
      <c r="F1255" s="17"/>
      <c r="G1255" s="2"/>
      <c r="H1255" s="2"/>
      <c r="I1255" s="2"/>
      <c r="J1255" s="17"/>
      <c r="K1255" s="37"/>
      <c r="L1255" s="2"/>
      <c r="M1255" s="37"/>
      <c r="N1255" s="2"/>
      <c r="O1255" s="37"/>
      <c r="P1255" s="2"/>
      <c r="Q1255" s="37"/>
      <c r="R1255" s="2"/>
      <c r="S1255" s="37"/>
    </row>
    <row r="1256" spans="3:19" x14ac:dyDescent="0.3">
      <c r="C1256" s="18"/>
      <c r="D1256" s="2"/>
      <c r="E1256" s="37"/>
      <c r="F1256" s="17"/>
      <c r="G1256" s="2"/>
      <c r="H1256" s="2"/>
      <c r="I1256" s="2"/>
      <c r="J1256" s="17"/>
      <c r="K1256" s="37"/>
      <c r="L1256" s="2"/>
      <c r="M1256" s="37"/>
      <c r="N1256" s="2"/>
      <c r="O1256" s="37"/>
      <c r="P1256" s="2"/>
      <c r="Q1256" s="37"/>
      <c r="R1256" s="2"/>
      <c r="S1256" s="37"/>
    </row>
    <row r="1257" spans="3:19" x14ac:dyDescent="0.3">
      <c r="C1257" s="18"/>
      <c r="D1257" s="2"/>
      <c r="E1257" s="37"/>
      <c r="F1257" s="17"/>
      <c r="G1257" s="2"/>
      <c r="H1257" s="2"/>
      <c r="I1257" s="2"/>
      <c r="J1257" s="17"/>
      <c r="K1257" s="37"/>
      <c r="L1257" s="2"/>
      <c r="M1257" s="37"/>
      <c r="N1257" s="2"/>
      <c r="O1257" s="37"/>
      <c r="P1257" s="2"/>
      <c r="Q1257" s="37"/>
      <c r="R1257" s="2"/>
      <c r="S1257" s="37"/>
    </row>
    <row r="1258" spans="3:19" x14ac:dyDescent="0.3">
      <c r="C1258" s="18"/>
      <c r="D1258" s="2"/>
      <c r="E1258" s="37"/>
      <c r="F1258" s="17"/>
      <c r="G1258" s="2"/>
      <c r="H1258" s="2"/>
      <c r="I1258" s="2"/>
      <c r="J1258" s="17"/>
      <c r="K1258" s="37"/>
      <c r="L1258" s="2"/>
      <c r="M1258" s="37"/>
      <c r="N1258" s="2"/>
      <c r="O1258" s="37"/>
      <c r="P1258" s="2"/>
      <c r="Q1258" s="37"/>
      <c r="R1258" s="2"/>
      <c r="S1258" s="37"/>
    </row>
    <row r="1259" spans="3:19" x14ac:dyDescent="0.3">
      <c r="C1259" s="18"/>
      <c r="D1259" s="2"/>
      <c r="E1259" s="37"/>
      <c r="F1259" s="17"/>
      <c r="G1259" s="2"/>
      <c r="H1259" s="2"/>
      <c r="I1259" s="2"/>
      <c r="J1259" s="17"/>
      <c r="K1259" s="37"/>
      <c r="L1259" s="2"/>
      <c r="M1259" s="37"/>
      <c r="N1259" s="2"/>
      <c r="O1259" s="37"/>
      <c r="P1259" s="2"/>
      <c r="Q1259" s="37"/>
      <c r="R1259" s="2"/>
      <c r="S1259" s="37"/>
    </row>
    <row r="1260" spans="3:19" x14ac:dyDescent="0.3">
      <c r="C1260" s="18"/>
      <c r="D1260" s="2"/>
      <c r="E1260" s="37"/>
      <c r="F1260" s="17"/>
      <c r="G1260" s="2"/>
      <c r="H1260" s="2"/>
      <c r="I1260" s="2"/>
      <c r="J1260" s="17"/>
      <c r="K1260" s="37"/>
      <c r="L1260" s="2"/>
      <c r="M1260" s="37"/>
      <c r="N1260" s="2"/>
      <c r="O1260" s="37"/>
      <c r="P1260" s="2"/>
      <c r="Q1260" s="37"/>
      <c r="R1260" s="2"/>
      <c r="S1260" s="37"/>
    </row>
    <row r="1261" spans="3:19" x14ac:dyDescent="0.3">
      <c r="C1261" s="18"/>
      <c r="D1261" s="2"/>
      <c r="E1261" s="37"/>
      <c r="F1261" s="17"/>
      <c r="G1261" s="2"/>
      <c r="H1261" s="2"/>
      <c r="I1261" s="2"/>
      <c r="J1261" s="17"/>
      <c r="K1261" s="37"/>
      <c r="L1261" s="2"/>
      <c r="M1261" s="37"/>
      <c r="N1261" s="2"/>
      <c r="O1261" s="37"/>
      <c r="P1261" s="2"/>
      <c r="Q1261" s="37"/>
      <c r="R1261" s="2"/>
      <c r="S1261" s="37"/>
    </row>
    <row r="1262" spans="3:19" x14ac:dyDescent="0.3">
      <c r="C1262" s="18"/>
      <c r="D1262" s="2"/>
      <c r="E1262" s="37"/>
      <c r="F1262" s="17"/>
      <c r="G1262" s="2"/>
      <c r="H1262" s="2"/>
      <c r="I1262" s="2"/>
      <c r="J1262" s="17"/>
      <c r="K1262" s="37"/>
      <c r="L1262" s="2"/>
      <c r="M1262" s="37"/>
      <c r="N1262" s="2"/>
      <c r="O1262" s="37"/>
      <c r="P1262" s="2"/>
      <c r="Q1262" s="37"/>
      <c r="R1262" s="2"/>
      <c r="S1262" s="37"/>
    </row>
    <row r="1263" spans="3:19" x14ac:dyDescent="0.3">
      <c r="C1263" s="18"/>
      <c r="D1263" s="2"/>
      <c r="E1263" s="37"/>
      <c r="F1263" s="17"/>
      <c r="G1263" s="2"/>
      <c r="H1263" s="2"/>
      <c r="I1263" s="2"/>
      <c r="J1263" s="17"/>
      <c r="K1263" s="37"/>
      <c r="L1263" s="2"/>
      <c r="M1263" s="37"/>
      <c r="N1263" s="2"/>
      <c r="O1263" s="37"/>
      <c r="P1263" s="2"/>
      <c r="Q1263" s="37"/>
      <c r="R1263" s="2"/>
      <c r="S1263" s="37"/>
    </row>
    <row r="1264" spans="3:19" x14ac:dyDescent="0.3">
      <c r="C1264" s="18"/>
      <c r="D1264" s="2"/>
      <c r="E1264" s="37"/>
      <c r="F1264" s="17"/>
      <c r="G1264" s="2"/>
      <c r="H1264" s="2"/>
      <c r="I1264" s="2"/>
      <c r="J1264" s="17"/>
      <c r="K1264" s="37"/>
      <c r="L1264" s="2"/>
      <c r="M1264" s="37"/>
      <c r="N1264" s="2"/>
      <c r="O1264" s="37"/>
      <c r="P1264" s="2"/>
      <c r="Q1264" s="37"/>
      <c r="R1264" s="2"/>
      <c r="S1264" s="37"/>
    </row>
    <row r="1265" spans="3:19" x14ac:dyDescent="0.3">
      <c r="C1265" s="18"/>
      <c r="D1265" s="2"/>
      <c r="E1265" s="37"/>
      <c r="F1265" s="17"/>
      <c r="G1265" s="2"/>
      <c r="H1265" s="2"/>
      <c r="I1265" s="2"/>
      <c r="J1265" s="17"/>
      <c r="K1265" s="37"/>
      <c r="L1265" s="2"/>
      <c r="M1265" s="37"/>
      <c r="N1265" s="2"/>
      <c r="O1265" s="37"/>
      <c r="P1265" s="2"/>
      <c r="Q1265" s="37"/>
      <c r="R1265" s="2"/>
      <c r="S1265" s="37"/>
    </row>
    <row r="1266" spans="3:19" x14ac:dyDescent="0.3">
      <c r="C1266" s="18"/>
      <c r="D1266" s="2"/>
      <c r="E1266" s="37"/>
      <c r="F1266" s="17"/>
      <c r="G1266" s="2"/>
      <c r="H1266" s="2"/>
      <c r="I1266" s="2"/>
      <c r="J1266" s="17"/>
      <c r="K1266" s="37"/>
      <c r="L1266" s="2"/>
      <c r="M1266" s="37"/>
      <c r="N1266" s="2"/>
      <c r="O1266" s="37"/>
      <c r="P1266" s="2"/>
      <c r="Q1266" s="37"/>
      <c r="R1266" s="2"/>
      <c r="S1266" s="37"/>
    </row>
    <row r="1267" spans="3:19" x14ac:dyDescent="0.3">
      <c r="C1267" s="18"/>
      <c r="D1267" s="2"/>
      <c r="E1267" s="37"/>
      <c r="F1267" s="17"/>
      <c r="G1267" s="2"/>
      <c r="H1267" s="2"/>
      <c r="I1267" s="2"/>
      <c r="J1267" s="17"/>
      <c r="K1267" s="37"/>
      <c r="L1267" s="2"/>
      <c r="M1267" s="37"/>
      <c r="N1267" s="2"/>
      <c r="O1267" s="37"/>
      <c r="P1267" s="2"/>
      <c r="Q1267" s="37"/>
      <c r="R1267" s="2"/>
      <c r="S1267" s="37"/>
    </row>
    <row r="1268" spans="3:19" x14ac:dyDescent="0.3">
      <c r="C1268" s="18"/>
      <c r="D1268" s="2"/>
      <c r="E1268" s="37"/>
      <c r="F1268" s="17"/>
      <c r="G1268" s="2"/>
      <c r="H1268" s="2"/>
      <c r="I1268" s="2"/>
      <c r="J1268" s="17"/>
      <c r="K1268" s="37"/>
      <c r="L1268" s="2"/>
      <c r="M1268" s="37"/>
      <c r="N1268" s="2"/>
      <c r="O1268" s="37"/>
      <c r="P1268" s="2"/>
      <c r="Q1268" s="37"/>
      <c r="R1268" s="2"/>
      <c r="S1268" s="37"/>
    </row>
    <row r="1269" spans="3:19" x14ac:dyDescent="0.3">
      <c r="C1269" s="18"/>
      <c r="D1269" s="2"/>
      <c r="E1269" s="37"/>
      <c r="F1269" s="17"/>
      <c r="G1269" s="2"/>
      <c r="H1269" s="2"/>
      <c r="I1269" s="2"/>
      <c r="J1269" s="17"/>
      <c r="K1269" s="37"/>
      <c r="L1269" s="2"/>
      <c r="M1269" s="37"/>
      <c r="N1269" s="2"/>
      <c r="O1269" s="37"/>
      <c r="P1269" s="2"/>
      <c r="Q1269" s="37"/>
      <c r="R1269" s="2"/>
      <c r="S1269" s="37"/>
    </row>
    <row r="1270" spans="3:19" x14ac:dyDescent="0.3">
      <c r="C1270" s="18"/>
      <c r="D1270" s="2"/>
      <c r="E1270" s="37"/>
      <c r="F1270" s="17"/>
      <c r="G1270" s="2"/>
      <c r="H1270" s="2"/>
      <c r="I1270" s="2"/>
      <c r="J1270" s="17"/>
      <c r="K1270" s="37"/>
      <c r="L1270" s="2"/>
      <c r="M1270" s="37"/>
      <c r="N1270" s="2"/>
      <c r="O1270" s="37"/>
      <c r="P1270" s="2"/>
      <c r="Q1270" s="37"/>
      <c r="R1270" s="2"/>
      <c r="S1270" s="37"/>
    </row>
    <row r="1271" spans="3:19" x14ac:dyDescent="0.3">
      <c r="C1271" s="18"/>
      <c r="D1271" s="2"/>
      <c r="E1271" s="37"/>
      <c r="F1271" s="17"/>
      <c r="G1271" s="2"/>
      <c r="H1271" s="2"/>
      <c r="I1271" s="2"/>
      <c r="J1271" s="17"/>
      <c r="K1271" s="37"/>
      <c r="L1271" s="2"/>
      <c r="M1271" s="37"/>
      <c r="N1271" s="2"/>
      <c r="O1271" s="37"/>
      <c r="P1271" s="2"/>
      <c r="Q1271" s="37"/>
      <c r="R1271" s="2"/>
      <c r="S1271" s="37"/>
    </row>
    <row r="1272" spans="3:19" x14ac:dyDescent="0.3">
      <c r="C1272" s="18"/>
      <c r="D1272" s="2"/>
      <c r="E1272" s="37"/>
      <c r="F1272" s="17"/>
      <c r="G1272" s="2"/>
      <c r="H1272" s="2"/>
      <c r="I1272" s="2"/>
      <c r="J1272" s="17"/>
      <c r="K1272" s="37"/>
      <c r="L1272" s="2"/>
      <c r="M1272" s="37"/>
      <c r="N1272" s="2"/>
      <c r="O1272" s="37"/>
      <c r="P1272" s="2"/>
      <c r="Q1272" s="37"/>
      <c r="R1272" s="2"/>
      <c r="S1272" s="37"/>
    </row>
    <row r="1273" spans="3:19" x14ac:dyDescent="0.3">
      <c r="C1273" s="18"/>
      <c r="D1273" s="2"/>
      <c r="E1273" s="37"/>
      <c r="F1273" s="17"/>
      <c r="G1273" s="2"/>
      <c r="H1273" s="2"/>
      <c r="I1273" s="2"/>
      <c r="J1273" s="17"/>
      <c r="K1273" s="37"/>
      <c r="L1273" s="2"/>
      <c r="M1273" s="37"/>
      <c r="N1273" s="2"/>
      <c r="O1273" s="37"/>
      <c r="P1273" s="2"/>
      <c r="Q1273" s="37"/>
      <c r="R1273" s="2"/>
      <c r="S1273" s="37"/>
    </row>
    <row r="1274" spans="3:19" x14ac:dyDescent="0.3">
      <c r="C1274" s="18"/>
      <c r="D1274" s="2"/>
      <c r="E1274" s="37"/>
      <c r="F1274" s="17"/>
      <c r="G1274" s="2"/>
      <c r="H1274" s="2"/>
      <c r="I1274" s="2"/>
      <c r="J1274" s="17"/>
      <c r="K1274" s="37"/>
      <c r="L1274" s="2"/>
      <c r="M1274" s="37"/>
      <c r="N1274" s="2"/>
      <c r="O1274" s="37"/>
      <c r="P1274" s="2"/>
      <c r="Q1274" s="37"/>
      <c r="R1274" s="2"/>
      <c r="S1274" s="37"/>
    </row>
    <row r="1275" spans="3:19" x14ac:dyDescent="0.3">
      <c r="C1275" s="18"/>
      <c r="D1275" s="2"/>
      <c r="E1275" s="37"/>
      <c r="F1275" s="17"/>
      <c r="G1275" s="2"/>
      <c r="H1275" s="2"/>
      <c r="I1275" s="2"/>
      <c r="J1275" s="17"/>
      <c r="K1275" s="37"/>
      <c r="L1275" s="2"/>
      <c r="M1275" s="37"/>
      <c r="N1275" s="2"/>
      <c r="O1275" s="37"/>
      <c r="P1275" s="2"/>
      <c r="Q1275" s="37"/>
      <c r="R1275" s="2"/>
      <c r="S1275" s="37"/>
    </row>
    <row r="1276" spans="3:19" x14ac:dyDescent="0.3">
      <c r="C1276" s="18"/>
      <c r="D1276" s="2"/>
      <c r="E1276" s="37"/>
      <c r="F1276" s="17"/>
      <c r="G1276" s="2"/>
      <c r="H1276" s="2"/>
      <c r="I1276" s="2"/>
      <c r="J1276" s="17"/>
      <c r="K1276" s="37"/>
      <c r="L1276" s="2"/>
      <c r="M1276" s="37"/>
      <c r="N1276" s="2"/>
      <c r="O1276" s="37"/>
      <c r="P1276" s="2"/>
      <c r="Q1276" s="37"/>
      <c r="R1276" s="2"/>
      <c r="S1276" s="37"/>
    </row>
    <row r="1277" spans="3:19" x14ac:dyDescent="0.3">
      <c r="C1277" s="18"/>
      <c r="D1277" s="2"/>
      <c r="E1277" s="37"/>
      <c r="F1277" s="17"/>
      <c r="G1277" s="2"/>
      <c r="H1277" s="2"/>
      <c r="I1277" s="2"/>
      <c r="J1277" s="17"/>
      <c r="K1277" s="37"/>
      <c r="L1277" s="2"/>
      <c r="M1277" s="37"/>
      <c r="N1277" s="2"/>
      <c r="O1277" s="37"/>
      <c r="P1277" s="2"/>
      <c r="Q1277" s="37"/>
      <c r="R1277" s="2"/>
      <c r="S1277" s="37"/>
    </row>
    <row r="1278" spans="3:19" x14ac:dyDescent="0.3">
      <c r="C1278" s="18"/>
      <c r="D1278" s="2"/>
      <c r="E1278" s="37"/>
      <c r="F1278" s="17"/>
      <c r="G1278" s="2"/>
      <c r="H1278" s="2"/>
      <c r="I1278" s="2"/>
      <c r="J1278" s="17"/>
      <c r="K1278" s="37"/>
      <c r="L1278" s="2"/>
      <c r="M1278" s="37"/>
      <c r="N1278" s="2"/>
      <c r="O1278" s="37"/>
      <c r="P1278" s="2"/>
      <c r="Q1278" s="37"/>
      <c r="R1278" s="2"/>
      <c r="S1278" s="37"/>
    </row>
    <row r="1279" spans="3:19" x14ac:dyDescent="0.3">
      <c r="C1279" s="18"/>
      <c r="D1279" s="2"/>
      <c r="E1279" s="37"/>
      <c r="F1279" s="17"/>
      <c r="G1279" s="2"/>
      <c r="H1279" s="2"/>
      <c r="I1279" s="2"/>
      <c r="J1279" s="17"/>
      <c r="K1279" s="37"/>
      <c r="L1279" s="2"/>
      <c r="M1279" s="37"/>
      <c r="N1279" s="2"/>
      <c r="O1279" s="37"/>
      <c r="P1279" s="2"/>
      <c r="Q1279" s="37"/>
      <c r="R1279" s="2"/>
      <c r="S1279" s="37"/>
    </row>
    <row r="1280" spans="3:19" x14ac:dyDescent="0.3">
      <c r="C1280" s="18"/>
      <c r="D1280" s="2"/>
      <c r="E1280" s="37"/>
      <c r="F1280" s="17"/>
      <c r="G1280" s="2"/>
      <c r="H1280" s="2"/>
      <c r="I1280" s="2"/>
      <c r="J1280" s="17"/>
      <c r="K1280" s="37"/>
      <c r="L1280" s="2"/>
      <c r="M1280" s="37"/>
      <c r="N1280" s="2"/>
      <c r="O1280" s="37"/>
      <c r="P1280" s="2"/>
      <c r="Q1280" s="37"/>
      <c r="R1280" s="2"/>
      <c r="S1280" s="37"/>
    </row>
    <row r="1281" spans="3:19" x14ac:dyDescent="0.3">
      <c r="C1281" s="18"/>
      <c r="D1281" s="2"/>
      <c r="E1281" s="37"/>
      <c r="F1281" s="17"/>
      <c r="G1281" s="2"/>
      <c r="H1281" s="2"/>
      <c r="I1281" s="2"/>
      <c r="J1281" s="17"/>
      <c r="K1281" s="37"/>
      <c r="L1281" s="2"/>
      <c r="M1281" s="37"/>
      <c r="N1281" s="2"/>
      <c r="O1281" s="37"/>
      <c r="P1281" s="2"/>
      <c r="Q1281" s="37"/>
      <c r="R1281" s="2"/>
      <c r="S1281" s="37"/>
    </row>
    <row r="1282" spans="3:19" x14ac:dyDescent="0.3">
      <c r="C1282" s="18"/>
      <c r="D1282" s="2"/>
      <c r="E1282" s="37"/>
      <c r="F1282" s="17"/>
      <c r="G1282" s="2"/>
      <c r="H1282" s="2"/>
      <c r="I1282" s="2"/>
      <c r="J1282" s="17"/>
      <c r="K1282" s="37"/>
      <c r="L1282" s="2"/>
      <c r="M1282" s="37"/>
      <c r="N1282" s="2"/>
      <c r="O1282" s="37"/>
      <c r="P1282" s="2"/>
      <c r="Q1282" s="37"/>
      <c r="R1282" s="2"/>
      <c r="S1282" s="37"/>
    </row>
    <row r="1283" spans="3:19" x14ac:dyDescent="0.3">
      <c r="C1283" s="18"/>
      <c r="D1283" s="2"/>
      <c r="E1283" s="37"/>
      <c r="F1283" s="17"/>
      <c r="G1283" s="2"/>
      <c r="H1283" s="2"/>
      <c r="I1283" s="2"/>
      <c r="J1283" s="17"/>
      <c r="K1283" s="37"/>
      <c r="L1283" s="2"/>
      <c r="M1283" s="37"/>
      <c r="N1283" s="2"/>
      <c r="O1283" s="37"/>
      <c r="P1283" s="2"/>
      <c r="Q1283" s="37"/>
      <c r="R1283" s="2"/>
      <c r="S1283" s="37"/>
    </row>
    <row r="1284" spans="3:19" x14ac:dyDescent="0.3">
      <c r="C1284" s="18"/>
      <c r="D1284" s="2"/>
      <c r="E1284" s="37"/>
      <c r="F1284" s="17"/>
      <c r="G1284" s="2"/>
      <c r="H1284" s="2"/>
      <c r="I1284" s="2"/>
      <c r="J1284" s="17"/>
      <c r="K1284" s="37"/>
      <c r="L1284" s="2"/>
      <c r="M1284" s="37"/>
      <c r="N1284" s="2"/>
      <c r="O1284" s="37"/>
      <c r="P1284" s="2"/>
      <c r="Q1284" s="37"/>
      <c r="R1284" s="2"/>
      <c r="S1284" s="37"/>
    </row>
    <row r="1285" spans="3:19" x14ac:dyDescent="0.3">
      <c r="C1285" s="18"/>
      <c r="D1285" s="2"/>
      <c r="E1285" s="37"/>
      <c r="F1285" s="17"/>
      <c r="G1285" s="2"/>
      <c r="H1285" s="2"/>
      <c r="I1285" s="2"/>
      <c r="J1285" s="17"/>
      <c r="K1285" s="37"/>
      <c r="L1285" s="2"/>
      <c r="M1285" s="37"/>
      <c r="N1285" s="2"/>
      <c r="O1285" s="37"/>
      <c r="P1285" s="2"/>
      <c r="Q1285" s="37"/>
      <c r="R1285" s="2"/>
      <c r="S1285" s="37"/>
    </row>
    <row r="1286" spans="3:19" x14ac:dyDescent="0.3">
      <c r="C1286" s="18"/>
      <c r="D1286" s="2"/>
      <c r="E1286" s="37"/>
      <c r="F1286" s="17"/>
      <c r="G1286" s="2"/>
      <c r="H1286" s="2"/>
      <c r="I1286" s="2"/>
      <c r="J1286" s="17"/>
      <c r="K1286" s="37"/>
      <c r="L1286" s="2"/>
      <c r="M1286" s="37"/>
      <c r="N1286" s="2"/>
      <c r="O1286" s="37"/>
      <c r="P1286" s="2"/>
      <c r="Q1286" s="37"/>
      <c r="R1286" s="2"/>
      <c r="S1286" s="37"/>
    </row>
    <row r="1287" spans="3:19" x14ac:dyDescent="0.3">
      <c r="C1287" s="18"/>
      <c r="D1287" s="2"/>
      <c r="E1287" s="37"/>
      <c r="F1287" s="17"/>
      <c r="G1287" s="2"/>
      <c r="H1287" s="2"/>
      <c r="I1287" s="2"/>
      <c r="J1287" s="17"/>
      <c r="K1287" s="37"/>
      <c r="L1287" s="2"/>
      <c r="M1287" s="37"/>
      <c r="N1287" s="2"/>
      <c r="O1287" s="37"/>
      <c r="P1287" s="2"/>
      <c r="Q1287" s="37"/>
      <c r="R1287" s="2"/>
      <c r="S1287" s="37"/>
    </row>
    <row r="1288" spans="3:19" x14ac:dyDescent="0.3">
      <c r="C1288" s="18"/>
      <c r="D1288" s="2"/>
      <c r="E1288" s="37"/>
      <c r="F1288" s="17"/>
      <c r="G1288" s="2"/>
      <c r="H1288" s="2"/>
      <c r="I1288" s="2"/>
      <c r="J1288" s="17"/>
      <c r="K1288" s="37"/>
      <c r="L1288" s="2"/>
      <c r="M1288" s="37"/>
      <c r="N1288" s="2"/>
      <c r="O1288" s="37"/>
      <c r="P1288" s="2"/>
      <c r="Q1288" s="37"/>
      <c r="R1288" s="2"/>
      <c r="S1288" s="37"/>
    </row>
    <row r="1289" spans="3:19" x14ac:dyDescent="0.3">
      <c r="C1289" s="18"/>
      <c r="D1289" s="2"/>
      <c r="E1289" s="37"/>
      <c r="F1289" s="17"/>
      <c r="G1289" s="2"/>
      <c r="H1289" s="2"/>
      <c r="I1289" s="2"/>
      <c r="J1289" s="17"/>
      <c r="K1289" s="37"/>
      <c r="L1289" s="2"/>
      <c r="M1289" s="37"/>
      <c r="N1289" s="2"/>
      <c r="O1289" s="37"/>
      <c r="P1289" s="2"/>
      <c r="Q1289" s="37"/>
      <c r="R1289" s="2"/>
      <c r="S1289" s="37"/>
    </row>
    <row r="1290" spans="3:19" x14ac:dyDescent="0.3">
      <c r="C1290" s="18"/>
      <c r="D1290" s="2"/>
      <c r="E1290" s="37"/>
      <c r="F1290" s="17"/>
      <c r="G1290" s="2"/>
      <c r="H1290" s="2"/>
      <c r="I1290" s="2"/>
      <c r="J1290" s="17"/>
      <c r="K1290" s="37"/>
      <c r="L1290" s="2"/>
      <c r="M1290" s="37"/>
      <c r="N1290" s="2"/>
      <c r="O1290" s="37"/>
      <c r="P1290" s="2"/>
      <c r="Q1290" s="37"/>
      <c r="R1290" s="2"/>
      <c r="S1290" s="37"/>
    </row>
    <row r="1291" spans="3:19" x14ac:dyDescent="0.3">
      <c r="C1291" s="18"/>
      <c r="D1291" s="2"/>
      <c r="E1291" s="37"/>
      <c r="F1291" s="17"/>
      <c r="G1291" s="2"/>
      <c r="H1291" s="2"/>
      <c r="I1291" s="2"/>
      <c r="J1291" s="17"/>
      <c r="K1291" s="37"/>
      <c r="L1291" s="2"/>
      <c r="M1291" s="37"/>
      <c r="N1291" s="2"/>
      <c r="O1291" s="37"/>
      <c r="P1291" s="2"/>
      <c r="Q1291" s="37"/>
      <c r="R1291" s="2"/>
      <c r="S1291" s="37"/>
    </row>
    <row r="1292" spans="3:19" x14ac:dyDescent="0.3">
      <c r="C1292" s="18"/>
      <c r="D1292" s="2"/>
      <c r="E1292" s="37"/>
      <c r="F1292" s="17"/>
      <c r="G1292" s="2"/>
      <c r="H1292" s="2"/>
      <c r="I1292" s="2"/>
      <c r="J1292" s="17"/>
      <c r="K1292" s="37"/>
      <c r="L1292" s="2"/>
      <c r="M1292" s="37"/>
      <c r="N1292" s="2"/>
      <c r="O1292" s="37"/>
      <c r="P1292" s="2"/>
      <c r="Q1292" s="37"/>
      <c r="R1292" s="2"/>
      <c r="S1292" s="37"/>
    </row>
    <row r="1293" spans="3:19" x14ac:dyDescent="0.3">
      <c r="C1293" s="18"/>
      <c r="D1293" s="2"/>
      <c r="E1293" s="37"/>
      <c r="F1293" s="17"/>
      <c r="G1293" s="2"/>
      <c r="H1293" s="2"/>
      <c r="I1293" s="2"/>
      <c r="J1293" s="17"/>
      <c r="K1293" s="37"/>
      <c r="L1293" s="2"/>
      <c r="M1293" s="37"/>
      <c r="N1293" s="2"/>
      <c r="O1293" s="37"/>
      <c r="P1293" s="2"/>
      <c r="Q1293" s="37"/>
      <c r="R1293" s="2"/>
      <c r="S1293" s="37"/>
    </row>
    <row r="1294" spans="3:19" x14ac:dyDescent="0.3">
      <c r="C1294" s="18"/>
      <c r="D1294" s="2"/>
      <c r="E1294" s="37"/>
      <c r="F1294" s="17"/>
      <c r="G1294" s="2"/>
      <c r="H1294" s="2"/>
      <c r="I1294" s="2"/>
      <c r="J1294" s="17"/>
      <c r="K1294" s="37"/>
      <c r="L1294" s="2"/>
      <c r="M1294" s="37"/>
      <c r="N1294" s="2"/>
      <c r="O1294" s="37"/>
      <c r="P1294" s="2"/>
      <c r="Q1294" s="37"/>
      <c r="R1294" s="2"/>
      <c r="S1294" s="37"/>
    </row>
    <row r="1295" spans="3:19" x14ac:dyDescent="0.3">
      <c r="C1295" s="18"/>
      <c r="D1295" s="2"/>
      <c r="E1295" s="37"/>
      <c r="F1295" s="17"/>
      <c r="G1295" s="2"/>
      <c r="H1295" s="2"/>
      <c r="I1295" s="2"/>
      <c r="J1295" s="17"/>
      <c r="K1295" s="37"/>
      <c r="L1295" s="2"/>
      <c r="M1295" s="37"/>
      <c r="N1295" s="2"/>
      <c r="O1295" s="37"/>
      <c r="P1295" s="2"/>
      <c r="Q1295" s="37"/>
      <c r="R1295" s="2"/>
      <c r="S1295" s="37"/>
    </row>
    <row r="1296" spans="3:19" x14ac:dyDescent="0.3">
      <c r="C1296" s="18"/>
      <c r="D1296" s="2"/>
      <c r="E1296" s="37"/>
      <c r="F1296" s="17"/>
      <c r="G1296" s="2"/>
      <c r="H1296" s="2"/>
      <c r="I1296" s="2"/>
      <c r="J1296" s="17"/>
      <c r="K1296" s="37"/>
      <c r="L1296" s="2"/>
      <c r="M1296" s="37"/>
      <c r="N1296" s="2"/>
      <c r="O1296" s="37"/>
      <c r="P1296" s="2"/>
      <c r="Q1296" s="37"/>
      <c r="R1296" s="2"/>
      <c r="S1296" s="37"/>
    </row>
    <row r="1297" spans="3:19" x14ac:dyDescent="0.3">
      <c r="C1297" s="18"/>
      <c r="D1297" s="2"/>
      <c r="E1297" s="37"/>
      <c r="F1297" s="17"/>
      <c r="G1297" s="2"/>
      <c r="H1297" s="2"/>
      <c r="I1297" s="2"/>
      <c r="J1297" s="17"/>
      <c r="K1297" s="37"/>
      <c r="L1297" s="2"/>
      <c r="M1297" s="37"/>
      <c r="N1297" s="2"/>
      <c r="O1297" s="37"/>
      <c r="P1297" s="2"/>
      <c r="Q1297" s="37"/>
      <c r="R1297" s="2"/>
      <c r="S1297" s="37"/>
    </row>
    <row r="1298" spans="3:19" x14ac:dyDescent="0.3">
      <c r="C1298" s="18"/>
      <c r="D1298" s="2"/>
      <c r="E1298" s="37"/>
      <c r="F1298" s="17"/>
      <c r="G1298" s="2"/>
      <c r="H1298" s="2"/>
      <c r="I1298" s="2"/>
      <c r="J1298" s="17"/>
      <c r="K1298" s="37"/>
      <c r="L1298" s="2"/>
      <c r="M1298" s="37"/>
      <c r="N1298" s="2"/>
      <c r="O1298" s="37"/>
      <c r="P1298" s="2"/>
      <c r="Q1298" s="37"/>
      <c r="R1298" s="2"/>
      <c r="S1298" s="37"/>
    </row>
    <row r="1299" spans="3:19" x14ac:dyDescent="0.3">
      <c r="C1299" s="18"/>
      <c r="D1299" s="2"/>
      <c r="E1299" s="37"/>
      <c r="F1299" s="17"/>
      <c r="G1299" s="2"/>
      <c r="H1299" s="2"/>
      <c r="I1299" s="2"/>
      <c r="J1299" s="17"/>
      <c r="K1299" s="37"/>
      <c r="L1299" s="2"/>
      <c r="M1299" s="37"/>
      <c r="N1299" s="2"/>
      <c r="O1299" s="37"/>
      <c r="P1299" s="2"/>
      <c r="Q1299" s="37"/>
      <c r="R1299" s="2"/>
      <c r="S1299" s="37"/>
    </row>
    <row r="1300" spans="3:19" x14ac:dyDescent="0.3">
      <c r="C1300" s="18"/>
      <c r="D1300" s="2"/>
      <c r="E1300" s="37"/>
      <c r="F1300" s="17"/>
      <c r="G1300" s="2"/>
      <c r="H1300" s="2"/>
      <c r="I1300" s="2"/>
      <c r="J1300" s="17"/>
      <c r="K1300" s="37"/>
      <c r="L1300" s="2"/>
      <c r="M1300" s="37"/>
      <c r="N1300" s="2"/>
      <c r="O1300" s="37"/>
      <c r="P1300" s="2"/>
      <c r="Q1300" s="37"/>
      <c r="R1300" s="2"/>
      <c r="S1300" s="37"/>
    </row>
    <row r="1301" spans="3:19" x14ac:dyDescent="0.3">
      <c r="C1301" s="18"/>
      <c r="D1301" s="2"/>
      <c r="E1301" s="37"/>
      <c r="F1301" s="17"/>
      <c r="G1301" s="2"/>
      <c r="H1301" s="2"/>
      <c r="I1301" s="2"/>
      <c r="J1301" s="17"/>
      <c r="K1301" s="37"/>
      <c r="L1301" s="2"/>
      <c r="M1301" s="37"/>
      <c r="N1301" s="2"/>
      <c r="O1301" s="37"/>
      <c r="P1301" s="2"/>
      <c r="Q1301" s="37"/>
      <c r="R1301" s="2"/>
      <c r="S1301" s="37"/>
    </row>
    <row r="1302" spans="3:19" x14ac:dyDescent="0.3">
      <c r="C1302" s="18"/>
      <c r="D1302" s="2"/>
      <c r="E1302" s="37"/>
      <c r="F1302" s="17"/>
      <c r="G1302" s="2"/>
      <c r="H1302" s="2"/>
      <c r="I1302" s="2"/>
      <c r="J1302" s="17"/>
      <c r="K1302" s="37"/>
      <c r="L1302" s="2"/>
      <c r="M1302" s="37"/>
      <c r="N1302" s="2"/>
      <c r="O1302" s="37"/>
      <c r="P1302" s="2"/>
      <c r="Q1302" s="37"/>
      <c r="R1302" s="2"/>
      <c r="S1302" s="37"/>
    </row>
    <row r="1303" spans="3:19" x14ac:dyDescent="0.3">
      <c r="C1303" s="18"/>
      <c r="D1303" s="2"/>
      <c r="E1303" s="37"/>
      <c r="F1303" s="17"/>
      <c r="G1303" s="2"/>
      <c r="H1303" s="2"/>
      <c r="I1303" s="2"/>
      <c r="J1303" s="17"/>
      <c r="K1303" s="37"/>
      <c r="L1303" s="2"/>
      <c r="M1303" s="37"/>
      <c r="N1303" s="2"/>
      <c r="O1303" s="37"/>
      <c r="P1303" s="2"/>
      <c r="Q1303" s="37"/>
      <c r="R1303" s="2"/>
      <c r="S1303" s="37"/>
    </row>
    <row r="1304" spans="3:19" x14ac:dyDescent="0.3">
      <c r="C1304" s="18"/>
      <c r="D1304" s="2"/>
      <c r="E1304" s="37"/>
      <c r="F1304" s="17"/>
      <c r="G1304" s="2"/>
      <c r="H1304" s="2"/>
      <c r="I1304" s="2"/>
      <c r="J1304" s="17"/>
      <c r="K1304" s="37"/>
      <c r="L1304" s="2"/>
      <c r="M1304" s="37"/>
      <c r="N1304" s="2"/>
      <c r="O1304" s="37"/>
      <c r="P1304" s="2"/>
      <c r="Q1304" s="37"/>
      <c r="R1304" s="2"/>
      <c r="S1304" s="37"/>
    </row>
    <row r="1305" spans="3:19" x14ac:dyDescent="0.3">
      <c r="C1305" s="18"/>
      <c r="D1305" s="2"/>
      <c r="E1305" s="37"/>
      <c r="F1305" s="17"/>
      <c r="G1305" s="2"/>
      <c r="H1305" s="2"/>
      <c r="I1305" s="2"/>
      <c r="J1305" s="17"/>
      <c r="K1305" s="37"/>
      <c r="L1305" s="2"/>
      <c r="M1305" s="37"/>
      <c r="N1305" s="2"/>
      <c r="O1305" s="37"/>
      <c r="P1305" s="2"/>
      <c r="Q1305" s="37"/>
      <c r="R1305" s="2"/>
      <c r="S1305" s="37"/>
    </row>
    <row r="1306" spans="3:19" x14ac:dyDescent="0.3">
      <c r="C1306" s="18"/>
      <c r="D1306" s="2"/>
      <c r="E1306" s="37"/>
      <c r="F1306" s="17"/>
      <c r="G1306" s="2"/>
      <c r="H1306" s="2"/>
      <c r="I1306" s="2"/>
      <c r="J1306" s="17"/>
      <c r="K1306" s="37"/>
      <c r="L1306" s="2"/>
      <c r="M1306" s="37"/>
      <c r="N1306" s="2"/>
      <c r="O1306" s="37"/>
      <c r="P1306" s="2"/>
      <c r="Q1306" s="37"/>
      <c r="R1306" s="2"/>
      <c r="S1306" s="37"/>
    </row>
    <row r="1307" spans="3:19" x14ac:dyDescent="0.3">
      <c r="C1307" s="18"/>
      <c r="D1307" s="2"/>
      <c r="E1307" s="37"/>
      <c r="F1307" s="17"/>
      <c r="G1307" s="2"/>
      <c r="H1307" s="2"/>
      <c r="I1307" s="2"/>
      <c r="J1307" s="17"/>
      <c r="K1307" s="37"/>
      <c r="L1307" s="2"/>
      <c r="M1307" s="37"/>
      <c r="N1307" s="2"/>
      <c r="O1307" s="37"/>
      <c r="P1307" s="2"/>
      <c r="Q1307" s="37"/>
      <c r="R1307" s="2"/>
      <c r="S1307" s="37"/>
    </row>
    <row r="1308" spans="3:19" x14ac:dyDescent="0.3">
      <c r="C1308" s="18"/>
      <c r="D1308" s="2"/>
      <c r="E1308" s="37"/>
      <c r="F1308" s="17"/>
      <c r="G1308" s="2"/>
      <c r="H1308" s="2"/>
      <c r="I1308" s="2"/>
      <c r="J1308" s="17"/>
      <c r="K1308" s="37"/>
      <c r="L1308" s="2"/>
      <c r="M1308" s="37"/>
      <c r="N1308" s="2"/>
      <c r="O1308" s="37"/>
      <c r="P1308" s="2"/>
      <c r="Q1308" s="37"/>
      <c r="R1308" s="2"/>
      <c r="S1308" s="37"/>
    </row>
    <row r="1309" spans="3:19" x14ac:dyDescent="0.3">
      <c r="C1309" s="18"/>
      <c r="D1309" s="2"/>
      <c r="E1309" s="37"/>
      <c r="F1309" s="17"/>
      <c r="G1309" s="2"/>
      <c r="H1309" s="2"/>
      <c r="I1309" s="2"/>
      <c r="J1309" s="17"/>
      <c r="K1309" s="37"/>
      <c r="L1309" s="2"/>
      <c r="M1309" s="37"/>
      <c r="N1309" s="2"/>
      <c r="O1309" s="37"/>
      <c r="P1309" s="2"/>
      <c r="Q1309" s="37"/>
      <c r="R1309" s="2"/>
      <c r="S1309" s="37"/>
    </row>
    <row r="1310" spans="3:19" x14ac:dyDescent="0.3">
      <c r="C1310" s="18"/>
      <c r="D1310" s="2"/>
      <c r="E1310" s="37"/>
      <c r="F1310" s="17"/>
      <c r="G1310" s="2"/>
      <c r="H1310" s="2"/>
      <c r="I1310" s="2"/>
      <c r="J1310" s="17"/>
      <c r="K1310" s="37"/>
      <c r="L1310" s="2"/>
      <c r="M1310" s="37"/>
      <c r="N1310" s="2"/>
      <c r="O1310" s="37"/>
      <c r="P1310" s="2"/>
      <c r="Q1310" s="37"/>
      <c r="R1310" s="2"/>
      <c r="S1310" s="37"/>
    </row>
    <row r="1311" spans="3:19" x14ac:dyDescent="0.3">
      <c r="C1311" s="18"/>
      <c r="D1311" s="2"/>
      <c r="E1311" s="37"/>
      <c r="F1311" s="17"/>
      <c r="G1311" s="2"/>
      <c r="H1311" s="2"/>
      <c r="I1311" s="2"/>
      <c r="J1311" s="17"/>
      <c r="K1311" s="37"/>
      <c r="L1311" s="2"/>
      <c r="M1311" s="37"/>
      <c r="N1311" s="2"/>
      <c r="O1311" s="37"/>
      <c r="P1311" s="2"/>
      <c r="Q1311" s="37"/>
      <c r="R1311" s="2"/>
      <c r="S1311" s="37"/>
    </row>
    <row r="1312" spans="3:19" x14ac:dyDescent="0.3">
      <c r="C1312" s="18"/>
      <c r="D1312" s="2"/>
      <c r="E1312" s="37"/>
      <c r="F1312" s="17"/>
      <c r="G1312" s="2"/>
      <c r="H1312" s="2"/>
      <c r="I1312" s="2"/>
      <c r="J1312" s="17"/>
      <c r="K1312" s="37"/>
      <c r="L1312" s="2"/>
      <c r="M1312" s="37"/>
      <c r="N1312" s="2"/>
      <c r="O1312" s="37"/>
      <c r="P1312" s="2"/>
      <c r="Q1312" s="37"/>
      <c r="R1312" s="2"/>
      <c r="S1312" s="37"/>
    </row>
    <row r="1313" spans="3:19" x14ac:dyDescent="0.3">
      <c r="C1313" s="18"/>
      <c r="D1313" s="2"/>
      <c r="E1313" s="37"/>
      <c r="F1313" s="17"/>
      <c r="G1313" s="2"/>
      <c r="H1313" s="2"/>
      <c r="I1313" s="2"/>
      <c r="J1313" s="17"/>
      <c r="K1313" s="37"/>
      <c r="L1313" s="2"/>
      <c r="M1313" s="37"/>
      <c r="N1313" s="2"/>
      <c r="O1313" s="37"/>
      <c r="P1313" s="2"/>
      <c r="Q1313" s="37"/>
      <c r="R1313" s="2"/>
      <c r="S1313" s="37"/>
    </row>
    <row r="1314" spans="3:19" x14ac:dyDescent="0.3">
      <c r="C1314" s="18"/>
      <c r="D1314" s="2"/>
      <c r="E1314" s="37"/>
      <c r="F1314" s="17"/>
      <c r="G1314" s="2"/>
      <c r="H1314" s="2"/>
      <c r="I1314" s="2"/>
      <c r="J1314" s="17"/>
      <c r="K1314" s="37"/>
      <c r="L1314" s="2"/>
      <c r="M1314" s="37"/>
      <c r="N1314" s="2"/>
      <c r="O1314" s="37"/>
      <c r="P1314" s="2"/>
      <c r="Q1314" s="37"/>
      <c r="R1314" s="2"/>
      <c r="S1314" s="37"/>
    </row>
    <row r="1315" spans="3:19" x14ac:dyDescent="0.3">
      <c r="C1315" s="18"/>
      <c r="D1315" s="2"/>
      <c r="E1315" s="37"/>
      <c r="F1315" s="17"/>
      <c r="G1315" s="2"/>
      <c r="H1315" s="2"/>
      <c r="I1315" s="2"/>
      <c r="J1315" s="17"/>
      <c r="K1315" s="37"/>
      <c r="L1315" s="2"/>
      <c r="M1315" s="37"/>
      <c r="N1315" s="2"/>
      <c r="O1315" s="37"/>
      <c r="P1315" s="2"/>
      <c r="Q1315" s="37"/>
      <c r="R1315" s="2"/>
      <c r="S1315" s="37"/>
    </row>
    <row r="1316" spans="3:19" x14ac:dyDescent="0.3">
      <c r="C1316" s="18"/>
      <c r="D1316" s="2"/>
      <c r="E1316" s="37"/>
      <c r="F1316" s="17"/>
      <c r="G1316" s="2"/>
      <c r="H1316" s="2"/>
      <c r="I1316" s="2"/>
      <c r="J1316" s="17"/>
      <c r="K1316" s="37"/>
      <c r="L1316" s="2"/>
      <c r="M1316" s="37"/>
      <c r="N1316" s="2"/>
      <c r="O1316" s="37"/>
      <c r="P1316" s="2"/>
      <c r="Q1316" s="37"/>
      <c r="R1316" s="2"/>
      <c r="S1316" s="37"/>
    </row>
    <row r="1317" spans="3:19" x14ac:dyDescent="0.3">
      <c r="C1317" s="18"/>
      <c r="D1317" s="2"/>
      <c r="E1317" s="37"/>
      <c r="F1317" s="17"/>
      <c r="G1317" s="2"/>
      <c r="H1317" s="2"/>
      <c r="I1317" s="2"/>
      <c r="J1317" s="17"/>
      <c r="K1317" s="37"/>
      <c r="L1317" s="2"/>
      <c r="M1317" s="37"/>
      <c r="N1317" s="2"/>
      <c r="O1317" s="37"/>
      <c r="P1317" s="2"/>
      <c r="Q1317" s="37"/>
      <c r="R1317" s="2"/>
      <c r="S1317" s="37"/>
    </row>
    <row r="1318" spans="3:19" x14ac:dyDescent="0.3">
      <c r="C1318" s="18"/>
      <c r="D1318" s="2"/>
      <c r="E1318" s="37"/>
      <c r="F1318" s="17"/>
      <c r="G1318" s="2"/>
      <c r="H1318" s="2"/>
      <c r="I1318" s="2"/>
      <c r="J1318" s="17"/>
      <c r="K1318" s="37"/>
      <c r="L1318" s="2"/>
      <c r="M1318" s="37"/>
      <c r="N1318" s="2"/>
      <c r="O1318" s="37"/>
      <c r="P1318" s="2"/>
      <c r="Q1318" s="37"/>
      <c r="R1318" s="2"/>
      <c r="S1318" s="37"/>
    </row>
    <row r="1319" spans="3:19" x14ac:dyDescent="0.3">
      <c r="C1319" s="18"/>
      <c r="D1319" s="2"/>
      <c r="E1319" s="37"/>
      <c r="F1319" s="17"/>
      <c r="G1319" s="2"/>
      <c r="H1319" s="2"/>
      <c r="I1319" s="2"/>
      <c r="J1319" s="17"/>
      <c r="K1319" s="37"/>
      <c r="L1319" s="2"/>
      <c r="M1319" s="37"/>
      <c r="N1319" s="2"/>
      <c r="O1319" s="37"/>
      <c r="P1319" s="2"/>
      <c r="Q1319" s="37"/>
      <c r="R1319" s="2"/>
      <c r="S1319" s="37"/>
    </row>
    <row r="1320" spans="3:19" x14ac:dyDescent="0.3">
      <c r="C1320" s="18"/>
      <c r="D1320" s="2"/>
      <c r="E1320" s="37"/>
      <c r="F1320" s="17"/>
      <c r="G1320" s="2"/>
      <c r="H1320" s="2"/>
      <c r="I1320" s="2"/>
      <c r="J1320" s="17"/>
      <c r="K1320" s="37"/>
      <c r="L1320" s="2"/>
      <c r="M1320" s="37"/>
      <c r="N1320" s="2"/>
      <c r="O1320" s="37"/>
      <c r="P1320" s="2"/>
      <c r="Q1320" s="37"/>
      <c r="R1320" s="2"/>
      <c r="S1320" s="37"/>
    </row>
    <row r="1321" spans="3:19" x14ac:dyDescent="0.3">
      <c r="C1321" s="18"/>
      <c r="D1321" s="2"/>
      <c r="E1321" s="37"/>
      <c r="F1321" s="17"/>
      <c r="G1321" s="2"/>
      <c r="H1321" s="2"/>
      <c r="I1321" s="2"/>
      <c r="J1321" s="17"/>
      <c r="K1321" s="37"/>
      <c r="L1321" s="2"/>
      <c r="M1321" s="37"/>
      <c r="N1321" s="2"/>
      <c r="O1321" s="37"/>
      <c r="P1321" s="2"/>
      <c r="Q1321" s="37"/>
      <c r="R1321" s="2"/>
      <c r="S1321" s="37"/>
    </row>
    <row r="1322" spans="3:19" x14ac:dyDescent="0.3">
      <c r="C1322" s="18"/>
      <c r="D1322" s="2"/>
      <c r="E1322" s="37"/>
      <c r="F1322" s="17"/>
      <c r="G1322" s="2"/>
      <c r="H1322" s="2"/>
      <c r="I1322" s="2"/>
      <c r="J1322" s="17"/>
      <c r="K1322" s="37"/>
      <c r="L1322" s="2"/>
      <c r="M1322" s="37"/>
      <c r="N1322" s="2"/>
      <c r="O1322" s="37"/>
      <c r="P1322" s="2"/>
      <c r="Q1322" s="37"/>
      <c r="R1322" s="2"/>
      <c r="S1322" s="37"/>
    </row>
    <row r="1323" spans="3:19" x14ac:dyDescent="0.3">
      <c r="C1323" s="18"/>
      <c r="D1323" s="2"/>
      <c r="E1323" s="37"/>
      <c r="F1323" s="17"/>
      <c r="G1323" s="2"/>
      <c r="H1323" s="2"/>
      <c r="I1323" s="2"/>
      <c r="J1323" s="17"/>
      <c r="K1323" s="37"/>
      <c r="L1323" s="2"/>
      <c r="M1323" s="37"/>
      <c r="N1323" s="2"/>
      <c r="O1323" s="37"/>
      <c r="P1323" s="2"/>
      <c r="Q1323" s="37"/>
      <c r="R1323" s="2"/>
      <c r="S1323" s="37"/>
    </row>
    <row r="1324" spans="3:19" x14ac:dyDescent="0.3">
      <c r="C1324" s="18"/>
      <c r="D1324" s="2"/>
      <c r="E1324" s="37"/>
      <c r="F1324" s="17"/>
      <c r="G1324" s="2"/>
      <c r="H1324" s="2"/>
      <c r="I1324" s="2"/>
      <c r="J1324" s="17"/>
      <c r="K1324" s="37"/>
      <c r="L1324" s="2"/>
      <c r="M1324" s="37"/>
      <c r="N1324" s="2"/>
      <c r="O1324" s="37"/>
      <c r="P1324" s="2"/>
      <c r="Q1324" s="37"/>
      <c r="R1324" s="2"/>
      <c r="S1324" s="37"/>
    </row>
    <row r="1325" spans="3:19" x14ac:dyDescent="0.3">
      <c r="C1325" s="18"/>
      <c r="D1325" s="2"/>
      <c r="E1325" s="37"/>
      <c r="F1325" s="17"/>
      <c r="G1325" s="2"/>
      <c r="H1325" s="2"/>
      <c r="I1325" s="2"/>
      <c r="J1325" s="17"/>
      <c r="K1325" s="37"/>
      <c r="L1325" s="2"/>
      <c r="M1325" s="37"/>
      <c r="N1325" s="2"/>
      <c r="O1325" s="37"/>
      <c r="P1325" s="2"/>
      <c r="Q1325" s="37"/>
      <c r="R1325" s="2"/>
      <c r="S1325" s="37"/>
    </row>
    <row r="1326" spans="3:19" x14ac:dyDescent="0.3">
      <c r="C1326" s="18"/>
      <c r="D1326" s="2"/>
      <c r="E1326" s="37"/>
      <c r="F1326" s="17"/>
      <c r="G1326" s="2"/>
      <c r="H1326" s="2"/>
      <c r="I1326" s="2"/>
      <c r="J1326" s="17"/>
      <c r="K1326" s="37"/>
      <c r="L1326" s="2"/>
      <c r="M1326" s="37"/>
      <c r="N1326" s="2"/>
      <c r="O1326" s="37"/>
      <c r="P1326" s="2"/>
      <c r="Q1326" s="37"/>
      <c r="R1326" s="2"/>
      <c r="S1326" s="37"/>
    </row>
    <row r="1327" spans="3:19" x14ac:dyDescent="0.3">
      <c r="C1327" s="18"/>
      <c r="D1327" s="2"/>
      <c r="E1327" s="37"/>
      <c r="F1327" s="17"/>
      <c r="G1327" s="2"/>
      <c r="H1327" s="2"/>
      <c r="I1327" s="2"/>
      <c r="J1327" s="17"/>
      <c r="K1327" s="37"/>
      <c r="L1327" s="2"/>
      <c r="M1327" s="37"/>
      <c r="N1327" s="2"/>
      <c r="O1327" s="37"/>
      <c r="P1327" s="2"/>
      <c r="Q1327" s="37"/>
      <c r="R1327" s="2"/>
      <c r="S1327" s="37"/>
    </row>
    <row r="1328" spans="3:19" x14ac:dyDescent="0.3">
      <c r="C1328" s="18"/>
      <c r="D1328" s="2"/>
      <c r="E1328" s="37"/>
      <c r="F1328" s="17"/>
      <c r="G1328" s="2"/>
      <c r="H1328" s="2"/>
      <c r="I1328" s="2"/>
      <c r="J1328" s="17"/>
      <c r="K1328" s="37"/>
      <c r="L1328" s="2"/>
      <c r="M1328" s="37"/>
      <c r="N1328" s="2"/>
      <c r="O1328" s="37"/>
      <c r="P1328" s="2"/>
      <c r="Q1328" s="37"/>
      <c r="R1328" s="2"/>
      <c r="S1328" s="37"/>
    </row>
    <row r="1329" spans="3:19" x14ac:dyDescent="0.3">
      <c r="C1329" s="18"/>
      <c r="D1329" s="2"/>
      <c r="E1329" s="37"/>
      <c r="F1329" s="17"/>
      <c r="G1329" s="2"/>
      <c r="H1329" s="2"/>
      <c r="I1329" s="2"/>
      <c r="J1329" s="17"/>
      <c r="K1329" s="37"/>
      <c r="L1329" s="2"/>
      <c r="M1329" s="37"/>
      <c r="N1329" s="2"/>
      <c r="O1329" s="37"/>
      <c r="P1329" s="2"/>
      <c r="Q1329" s="37"/>
      <c r="R1329" s="2"/>
      <c r="S1329" s="37"/>
    </row>
    <row r="1330" spans="3:19" x14ac:dyDescent="0.3">
      <c r="C1330" s="18"/>
      <c r="D1330" s="2"/>
      <c r="E1330" s="37"/>
      <c r="F1330" s="17"/>
      <c r="G1330" s="2"/>
      <c r="H1330" s="2"/>
      <c r="I1330" s="2"/>
      <c r="J1330" s="17"/>
      <c r="K1330" s="37"/>
      <c r="L1330" s="2"/>
      <c r="M1330" s="37"/>
      <c r="N1330" s="2"/>
      <c r="O1330" s="37"/>
      <c r="P1330" s="2"/>
      <c r="Q1330" s="37"/>
      <c r="R1330" s="2"/>
      <c r="S1330" s="37"/>
    </row>
    <row r="1331" spans="3:19" x14ac:dyDescent="0.3">
      <c r="C1331" s="18"/>
      <c r="D1331" s="2"/>
      <c r="E1331" s="37"/>
      <c r="F1331" s="17"/>
      <c r="G1331" s="2"/>
      <c r="H1331" s="2"/>
      <c r="I1331" s="2"/>
      <c r="J1331" s="17"/>
      <c r="K1331" s="37"/>
      <c r="L1331" s="2"/>
      <c r="M1331" s="37"/>
      <c r="N1331" s="2"/>
      <c r="O1331" s="37"/>
      <c r="P1331" s="2"/>
      <c r="Q1331" s="37"/>
      <c r="R1331" s="2"/>
      <c r="S1331" s="37"/>
    </row>
    <row r="1332" spans="3:19" x14ac:dyDescent="0.3">
      <c r="C1332" s="18"/>
      <c r="D1332" s="2"/>
      <c r="E1332" s="37"/>
      <c r="F1332" s="17"/>
      <c r="G1332" s="2"/>
      <c r="H1332" s="2"/>
      <c r="I1332" s="2"/>
      <c r="J1332" s="17"/>
      <c r="K1332" s="37"/>
      <c r="L1332" s="2"/>
      <c r="M1332" s="37"/>
      <c r="N1332" s="2"/>
      <c r="O1332" s="37"/>
      <c r="P1332" s="2"/>
      <c r="Q1332" s="37"/>
      <c r="R1332" s="2"/>
      <c r="S1332" s="37"/>
    </row>
    <row r="1333" spans="3:19" x14ac:dyDescent="0.3">
      <c r="C1333" s="18"/>
      <c r="D1333" s="2"/>
      <c r="E1333" s="37"/>
      <c r="F1333" s="17"/>
      <c r="G1333" s="2"/>
      <c r="H1333" s="2"/>
      <c r="I1333" s="2"/>
      <c r="J1333" s="17"/>
      <c r="K1333" s="37"/>
      <c r="L1333" s="2"/>
      <c r="M1333" s="37"/>
      <c r="N1333" s="2"/>
      <c r="O1333" s="37"/>
      <c r="P1333" s="2"/>
      <c r="Q1333" s="37"/>
      <c r="R1333" s="2"/>
      <c r="S1333" s="37"/>
    </row>
    <row r="1334" spans="3:19" x14ac:dyDescent="0.3">
      <c r="C1334" s="18"/>
      <c r="D1334" s="2"/>
      <c r="E1334" s="37"/>
      <c r="F1334" s="17"/>
      <c r="G1334" s="2"/>
      <c r="H1334" s="2"/>
      <c r="I1334" s="2"/>
      <c r="J1334" s="17"/>
      <c r="K1334" s="37"/>
      <c r="L1334" s="2"/>
      <c r="M1334" s="37"/>
      <c r="N1334" s="2"/>
      <c r="O1334" s="37"/>
      <c r="P1334" s="2"/>
      <c r="Q1334" s="37"/>
      <c r="R1334" s="2"/>
      <c r="S1334" s="37"/>
    </row>
    <row r="1335" spans="3:19" x14ac:dyDescent="0.3">
      <c r="C1335" s="18"/>
      <c r="D1335" s="2"/>
      <c r="E1335" s="37"/>
      <c r="F1335" s="17"/>
      <c r="G1335" s="2"/>
      <c r="H1335" s="2"/>
      <c r="I1335" s="2"/>
      <c r="J1335" s="17"/>
      <c r="K1335" s="37"/>
      <c r="L1335" s="2"/>
      <c r="M1335" s="37"/>
      <c r="N1335" s="2"/>
      <c r="O1335" s="37"/>
      <c r="P1335" s="2"/>
      <c r="Q1335" s="37"/>
      <c r="R1335" s="2"/>
      <c r="S1335" s="37"/>
    </row>
    <row r="1336" spans="3:19" x14ac:dyDescent="0.3">
      <c r="C1336" s="18"/>
      <c r="D1336" s="2"/>
      <c r="E1336" s="37"/>
      <c r="F1336" s="17"/>
      <c r="G1336" s="2"/>
      <c r="H1336" s="2"/>
      <c r="I1336" s="2"/>
      <c r="J1336" s="17"/>
      <c r="K1336" s="37"/>
      <c r="L1336" s="2"/>
      <c r="M1336" s="37"/>
      <c r="N1336" s="2"/>
      <c r="O1336" s="37"/>
      <c r="P1336" s="2"/>
      <c r="Q1336" s="37"/>
      <c r="R1336" s="2"/>
      <c r="S1336" s="37"/>
    </row>
    <row r="1337" spans="3:19" x14ac:dyDescent="0.3">
      <c r="C1337" s="18"/>
      <c r="D1337" s="2"/>
      <c r="E1337" s="37"/>
      <c r="F1337" s="17"/>
      <c r="G1337" s="2"/>
      <c r="H1337" s="2"/>
      <c r="I1337" s="2"/>
      <c r="J1337" s="17"/>
      <c r="K1337" s="37"/>
      <c r="L1337" s="2"/>
      <c r="M1337" s="37"/>
      <c r="N1337" s="2"/>
      <c r="O1337" s="37"/>
      <c r="P1337" s="2"/>
      <c r="Q1337" s="37"/>
      <c r="R1337" s="2"/>
      <c r="S1337" s="37"/>
    </row>
    <row r="1338" spans="3:19" x14ac:dyDescent="0.3">
      <c r="C1338" s="18"/>
      <c r="D1338" s="2"/>
      <c r="E1338" s="37"/>
      <c r="F1338" s="17"/>
      <c r="G1338" s="2"/>
      <c r="H1338" s="2"/>
      <c r="I1338" s="2"/>
      <c r="J1338" s="17"/>
      <c r="K1338" s="37"/>
      <c r="L1338" s="2"/>
      <c r="M1338" s="37"/>
      <c r="N1338" s="2"/>
      <c r="O1338" s="37"/>
      <c r="P1338" s="2"/>
      <c r="Q1338" s="37"/>
      <c r="R1338" s="2"/>
      <c r="S1338" s="37"/>
    </row>
    <row r="1339" spans="3:19" x14ac:dyDescent="0.3">
      <c r="C1339" s="18"/>
      <c r="D1339" s="2"/>
      <c r="E1339" s="37"/>
      <c r="F1339" s="17"/>
      <c r="G1339" s="2"/>
      <c r="H1339" s="2"/>
      <c r="I1339" s="2"/>
      <c r="J1339" s="17"/>
      <c r="K1339" s="37"/>
      <c r="L1339" s="2"/>
      <c r="M1339" s="37"/>
      <c r="N1339" s="2"/>
      <c r="O1339" s="37"/>
      <c r="P1339" s="2"/>
      <c r="Q1339" s="37"/>
      <c r="R1339" s="2"/>
      <c r="S1339" s="37"/>
    </row>
    <row r="1340" spans="3:19" x14ac:dyDescent="0.3">
      <c r="C1340" s="18"/>
      <c r="D1340" s="2"/>
      <c r="E1340" s="37"/>
      <c r="F1340" s="17"/>
      <c r="G1340" s="2"/>
      <c r="H1340" s="2"/>
      <c r="I1340" s="2"/>
      <c r="J1340" s="17"/>
      <c r="K1340" s="37"/>
      <c r="L1340" s="2"/>
      <c r="M1340" s="37"/>
      <c r="N1340" s="2"/>
      <c r="O1340" s="37"/>
      <c r="P1340" s="2"/>
      <c r="Q1340" s="37"/>
      <c r="R1340" s="2"/>
      <c r="S1340" s="37"/>
    </row>
    <row r="1341" spans="3:19" x14ac:dyDescent="0.3">
      <c r="C1341" s="18"/>
      <c r="D1341" s="2"/>
      <c r="E1341" s="37"/>
      <c r="F1341" s="17"/>
      <c r="G1341" s="2"/>
      <c r="H1341" s="2"/>
      <c r="I1341" s="2"/>
      <c r="J1341" s="17"/>
      <c r="K1341" s="37"/>
      <c r="L1341" s="2"/>
      <c r="M1341" s="37"/>
      <c r="N1341" s="2"/>
      <c r="O1341" s="37"/>
      <c r="P1341" s="2"/>
      <c r="Q1341" s="37"/>
      <c r="R1341" s="2"/>
      <c r="S1341" s="37"/>
    </row>
    <row r="1342" spans="3:19" x14ac:dyDescent="0.3">
      <c r="C1342" s="18"/>
      <c r="D1342" s="2"/>
      <c r="E1342" s="37"/>
      <c r="F1342" s="17"/>
      <c r="G1342" s="2"/>
      <c r="H1342" s="2"/>
      <c r="I1342" s="2"/>
      <c r="J1342" s="17"/>
      <c r="K1342" s="37"/>
      <c r="L1342" s="2"/>
      <c r="M1342" s="37"/>
      <c r="N1342" s="2"/>
      <c r="O1342" s="37"/>
      <c r="P1342" s="2"/>
      <c r="Q1342" s="37"/>
      <c r="R1342" s="2"/>
      <c r="S1342" s="37"/>
    </row>
    <row r="1343" spans="3:19" x14ac:dyDescent="0.3">
      <c r="C1343" s="18"/>
      <c r="D1343" s="2"/>
      <c r="E1343" s="37"/>
      <c r="F1343" s="17"/>
      <c r="G1343" s="2"/>
      <c r="H1343" s="2"/>
      <c r="I1343" s="2"/>
      <c r="J1343" s="17"/>
      <c r="K1343" s="37"/>
      <c r="L1343" s="2"/>
      <c r="M1343" s="37"/>
      <c r="N1343" s="2"/>
      <c r="O1343" s="37"/>
      <c r="P1343" s="2"/>
      <c r="Q1343" s="37"/>
      <c r="R1343" s="2"/>
      <c r="S1343" s="37"/>
    </row>
    <row r="1344" spans="3:19" x14ac:dyDescent="0.3">
      <c r="C1344" s="18"/>
      <c r="D1344" s="2"/>
      <c r="E1344" s="37"/>
      <c r="F1344" s="17"/>
      <c r="G1344" s="2"/>
      <c r="H1344" s="2"/>
      <c r="I1344" s="2"/>
      <c r="J1344" s="17"/>
      <c r="K1344" s="37"/>
      <c r="L1344" s="2"/>
      <c r="M1344" s="37"/>
      <c r="N1344" s="2"/>
      <c r="O1344" s="37"/>
      <c r="P1344" s="2"/>
      <c r="Q1344" s="37"/>
      <c r="R1344" s="2"/>
      <c r="S1344" s="37"/>
    </row>
    <row r="1345" spans="3:19" x14ac:dyDescent="0.3">
      <c r="C1345" s="18"/>
      <c r="D1345" s="2"/>
      <c r="E1345" s="37"/>
      <c r="F1345" s="17"/>
      <c r="G1345" s="2"/>
      <c r="H1345" s="2"/>
      <c r="I1345" s="2"/>
      <c r="J1345" s="17"/>
      <c r="K1345" s="37"/>
      <c r="L1345" s="2"/>
      <c r="M1345" s="37"/>
      <c r="N1345" s="2"/>
      <c r="O1345" s="37"/>
      <c r="P1345" s="2"/>
      <c r="Q1345" s="37"/>
      <c r="R1345" s="2"/>
      <c r="S1345" s="37"/>
    </row>
    <row r="1346" spans="3:19" x14ac:dyDescent="0.3">
      <c r="C1346" s="18"/>
      <c r="D1346" s="2"/>
      <c r="E1346" s="37"/>
      <c r="F1346" s="17"/>
      <c r="G1346" s="2"/>
      <c r="H1346" s="2"/>
      <c r="I1346" s="2"/>
      <c r="J1346" s="17"/>
      <c r="K1346" s="37"/>
      <c r="L1346" s="2"/>
      <c r="M1346" s="37"/>
      <c r="N1346" s="2"/>
      <c r="O1346" s="37"/>
      <c r="P1346" s="2"/>
      <c r="Q1346" s="37"/>
      <c r="R1346" s="2"/>
      <c r="S1346" s="37"/>
    </row>
    <row r="1347" spans="3:19" x14ac:dyDescent="0.3">
      <c r="C1347" s="18"/>
      <c r="D1347" s="2"/>
      <c r="E1347" s="37"/>
      <c r="F1347" s="17"/>
      <c r="G1347" s="2"/>
      <c r="H1347" s="2"/>
      <c r="I1347" s="2"/>
      <c r="J1347" s="17"/>
      <c r="K1347" s="37"/>
      <c r="L1347" s="2"/>
      <c r="M1347" s="37"/>
      <c r="N1347" s="2"/>
      <c r="O1347" s="37"/>
      <c r="P1347" s="2"/>
      <c r="Q1347" s="37"/>
      <c r="R1347" s="2"/>
      <c r="S1347" s="37"/>
    </row>
    <row r="1348" spans="3:19" x14ac:dyDescent="0.3">
      <c r="C1348" s="18"/>
      <c r="D1348" s="2"/>
      <c r="E1348" s="37"/>
      <c r="F1348" s="17"/>
      <c r="G1348" s="2"/>
      <c r="H1348" s="2"/>
      <c r="I1348" s="2"/>
      <c r="J1348" s="17"/>
      <c r="K1348" s="37"/>
      <c r="L1348" s="2"/>
      <c r="M1348" s="37"/>
      <c r="N1348" s="2"/>
      <c r="O1348" s="37"/>
      <c r="P1348" s="2"/>
      <c r="Q1348" s="37"/>
      <c r="R1348" s="2"/>
      <c r="S1348" s="37"/>
    </row>
    <row r="1349" spans="3:19" x14ac:dyDescent="0.3">
      <c r="C1349" s="18"/>
      <c r="D1349" s="2"/>
      <c r="E1349" s="37"/>
      <c r="F1349" s="17"/>
      <c r="G1349" s="2"/>
      <c r="H1349" s="2"/>
      <c r="I1349" s="2"/>
      <c r="J1349" s="17"/>
      <c r="K1349" s="37"/>
      <c r="L1349" s="2"/>
      <c r="M1349" s="37"/>
      <c r="N1349" s="2"/>
      <c r="O1349" s="37"/>
      <c r="P1349" s="2"/>
      <c r="Q1349" s="37"/>
      <c r="R1349" s="2"/>
      <c r="S1349" s="37"/>
    </row>
    <row r="1350" spans="3:19" x14ac:dyDescent="0.3">
      <c r="C1350" s="18"/>
      <c r="D1350" s="2"/>
      <c r="E1350" s="37"/>
      <c r="F1350" s="17"/>
      <c r="G1350" s="2"/>
      <c r="H1350" s="2"/>
      <c r="I1350" s="2"/>
      <c r="J1350" s="17"/>
      <c r="K1350" s="37"/>
      <c r="L1350" s="2"/>
      <c r="M1350" s="37"/>
      <c r="N1350" s="2"/>
      <c r="O1350" s="37"/>
      <c r="P1350" s="2"/>
      <c r="Q1350" s="37"/>
      <c r="R1350" s="2"/>
      <c r="S1350" s="37"/>
    </row>
    <row r="1351" spans="3:19" x14ac:dyDescent="0.3">
      <c r="C1351" s="18"/>
      <c r="D1351" s="2"/>
      <c r="E1351" s="37"/>
      <c r="F1351" s="17"/>
      <c r="G1351" s="2"/>
      <c r="H1351" s="2"/>
      <c r="I1351" s="2"/>
      <c r="J1351" s="17"/>
      <c r="K1351" s="37"/>
      <c r="L1351" s="2"/>
      <c r="M1351" s="37"/>
      <c r="N1351" s="2"/>
      <c r="O1351" s="37"/>
      <c r="P1351" s="2"/>
      <c r="Q1351" s="37"/>
      <c r="R1351" s="2"/>
      <c r="S1351" s="37"/>
    </row>
    <row r="1352" spans="3:19" x14ac:dyDescent="0.3">
      <c r="C1352" s="18"/>
      <c r="D1352" s="2"/>
      <c r="E1352" s="37"/>
      <c r="F1352" s="17"/>
      <c r="G1352" s="2"/>
      <c r="H1352" s="2"/>
      <c r="I1352" s="2"/>
      <c r="J1352" s="17"/>
      <c r="K1352" s="37"/>
      <c r="L1352" s="2"/>
      <c r="M1352" s="37"/>
      <c r="N1352" s="2"/>
      <c r="O1352" s="37"/>
      <c r="P1352" s="2"/>
      <c r="Q1352" s="37"/>
      <c r="R1352" s="2"/>
      <c r="S1352" s="37"/>
    </row>
    <row r="1353" spans="3:19" x14ac:dyDescent="0.3">
      <c r="C1353" s="18"/>
      <c r="D1353" s="2"/>
      <c r="E1353" s="37"/>
      <c r="F1353" s="17"/>
      <c r="G1353" s="2"/>
      <c r="H1353" s="2"/>
      <c r="I1353" s="2"/>
      <c r="J1353" s="17"/>
      <c r="K1353" s="37"/>
      <c r="L1353" s="2"/>
      <c r="M1353" s="37"/>
      <c r="N1353" s="2"/>
      <c r="O1353" s="37"/>
      <c r="P1353" s="2"/>
      <c r="Q1353" s="37"/>
      <c r="R1353" s="2"/>
      <c r="S1353" s="37"/>
    </row>
    <row r="1354" spans="3:19" x14ac:dyDescent="0.3">
      <c r="C1354" s="18"/>
      <c r="D1354" s="2"/>
      <c r="E1354" s="37"/>
      <c r="F1354" s="17"/>
      <c r="G1354" s="2"/>
      <c r="H1354" s="2"/>
      <c r="I1354" s="2"/>
      <c r="J1354" s="17"/>
      <c r="K1354" s="37"/>
      <c r="L1354" s="2"/>
      <c r="M1354" s="37"/>
      <c r="N1354" s="2"/>
      <c r="O1354" s="37"/>
      <c r="P1354" s="2"/>
      <c r="Q1354" s="37"/>
      <c r="R1354" s="2"/>
      <c r="S1354" s="37"/>
    </row>
    <row r="1355" spans="3:19" x14ac:dyDescent="0.3">
      <c r="C1355" s="18"/>
      <c r="D1355" s="2"/>
      <c r="E1355" s="37"/>
      <c r="F1355" s="17"/>
      <c r="G1355" s="2"/>
      <c r="H1355" s="2"/>
      <c r="I1355" s="2"/>
      <c r="J1355" s="17"/>
      <c r="K1355" s="37"/>
      <c r="L1355" s="2"/>
      <c r="M1355" s="37"/>
      <c r="N1355" s="2"/>
      <c r="O1355" s="37"/>
      <c r="P1355" s="2"/>
      <c r="Q1355" s="37"/>
      <c r="R1355" s="2"/>
      <c r="S1355" s="37"/>
    </row>
    <row r="1356" spans="3:19" x14ac:dyDescent="0.3">
      <c r="C1356" s="18"/>
      <c r="D1356" s="2"/>
      <c r="E1356" s="37"/>
      <c r="F1356" s="17"/>
      <c r="G1356" s="2"/>
      <c r="H1356" s="2"/>
      <c r="I1356" s="2"/>
      <c r="J1356" s="17"/>
      <c r="K1356" s="37"/>
      <c r="L1356" s="2"/>
      <c r="M1356" s="37"/>
      <c r="N1356" s="2"/>
      <c r="O1356" s="37"/>
      <c r="P1356" s="2"/>
      <c r="Q1356" s="37"/>
      <c r="R1356" s="2"/>
      <c r="S1356" s="37"/>
    </row>
    <row r="1357" spans="3:19" x14ac:dyDescent="0.3">
      <c r="C1357" s="18"/>
      <c r="D1357" s="2"/>
      <c r="E1357" s="37"/>
      <c r="F1357" s="17"/>
      <c r="G1357" s="2"/>
      <c r="H1357" s="2"/>
      <c r="I1357" s="2"/>
      <c r="J1357" s="17"/>
      <c r="K1357" s="37"/>
      <c r="L1357" s="2"/>
      <c r="M1357" s="37"/>
      <c r="N1357" s="2"/>
      <c r="O1357" s="37"/>
      <c r="P1357" s="2"/>
      <c r="Q1357" s="37"/>
      <c r="R1357" s="2"/>
      <c r="S1357" s="37"/>
    </row>
    <row r="1358" spans="3:19" x14ac:dyDescent="0.3">
      <c r="C1358" s="18"/>
      <c r="D1358" s="2"/>
      <c r="E1358" s="37"/>
      <c r="F1358" s="17"/>
      <c r="G1358" s="2"/>
      <c r="H1358" s="2"/>
      <c r="I1358" s="2"/>
      <c r="J1358" s="17"/>
      <c r="K1358" s="37"/>
      <c r="L1358" s="2"/>
      <c r="M1358" s="37"/>
      <c r="N1358" s="2"/>
      <c r="O1358" s="37"/>
      <c r="P1358" s="2"/>
      <c r="Q1358" s="37"/>
      <c r="R1358" s="2"/>
      <c r="S1358" s="37"/>
    </row>
    <row r="1359" spans="3:19" x14ac:dyDescent="0.3">
      <c r="C1359" s="18"/>
      <c r="D1359" s="2"/>
      <c r="E1359" s="37"/>
      <c r="F1359" s="17"/>
      <c r="G1359" s="2"/>
      <c r="H1359" s="2"/>
      <c r="I1359" s="2"/>
      <c r="J1359" s="17"/>
      <c r="K1359" s="37"/>
      <c r="L1359" s="2"/>
      <c r="M1359" s="37"/>
      <c r="N1359" s="2"/>
      <c r="O1359" s="37"/>
      <c r="P1359" s="2"/>
      <c r="Q1359" s="37"/>
      <c r="R1359" s="2"/>
      <c r="S1359" s="37"/>
    </row>
    <row r="1360" spans="3:19" x14ac:dyDescent="0.3">
      <c r="C1360" s="18"/>
      <c r="D1360" s="2"/>
      <c r="E1360" s="37"/>
      <c r="F1360" s="17"/>
      <c r="G1360" s="2"/>
      <c r="H1360" s="2"/>
      <c r="I1360" s="2"/>
      <c r="J1360" s="17"/>
      <c r="K1360" s="37"/>
      <c r="L1360" s="2"/>
      <c r="M1360" s="37"/>
      <c r="N1360" s="2"/>
      <c r="O1360" s="37"/>
      <c r="P1360" s="2"/>
      <c r="Q1360" s="37"/>
      <c r="R1360" s="2"/>
      <c r="S1360" s="37"/>
    </row>
    <row r="1361" spans="3:19" x14ac:dyDescent="0.3">
      <c r="C1361" s="18"/>
      <c r="D1361" s="2"/>
      <c r="E1361" s="37"/>
      <c r="F1361" s="17"/>
      <c r="G1361" s="2"/>
      <c r="H1361" s="2"/>
      <c r="I1361" s="2"/>
      <c r="J1361" s="17"/>
      <c r="K1361" s="37"/>
      <c r="L1361" s="2"/>
      <c r="M1361" s="37"/>
      <c r="N1361" s="2"/>
      <c r="O1361" s="37"/>
      <c r="P1361" s="2"/>
      <c r="Q1361" s="37"/>
      <c r="R1361" s="2"/>
      <c r="S1361" s="37"/>
    </row>
    <row r="1362" spans="3:19" x14ac:dyDescent="0.3">
      <c r="C1362" s="18"/>
      <c r="D1362" s="2"/>
      <c r="E1362" s="37"/>
      <c r="F1362" s="17"/>
      <c r="G1362" s="2"/>
      <c r="H1362" s="2"/>
      <c r="I1362" s="2"/>
      <c r="J1362" s="17"/>
      <c r="K1362" s="37"/>
      <c r="L1362" s="2"/>
      <c r="M1362" s="37"/>
      <c r="N1362" s="2"/>
      <c r="O1362" s="37"/>
      <c r="P1362" s="2"/>
      <c r="Q1362" s="37"/>
      <c r="R1362" s="2"/>
      <c r="S1362" s="37"/>
    </row>
    <row r="1363" spans="3:19" x14ac:dyDescent="0.3">
      <c r="C1363" s="18"/>
      <c r="D1363" s="2"/>
      <c r="E1363" s="37"/>
      <c r="F1363" s="17"/>
      <c r="G1363" s="2"/>
      <c r="H1363" s="2"/>
      <c r="I1363" s="2"/>
      <c r="J1363" s="17"/>
      <c r="K1363" s="37"/>
      <c r="L1363" s="2"/>
      <c r="M1363" s="37"/>
      <c r="N1363" s="2"/>
      <c r="O1363" s="37"/>
      <c r="P1363" s="2"/>
      <c r="Q1363" s="37"/>
      <c r="R1363" s="2"/>
      <c r="S1363" s="37"/>
    </row>
    <row r="1364" spans="3:19" x14ac:dyDescent="0.3">
      <c r="C1364" s="18"/>
      <c r="D1364" s="2"/>
      <c r="E1364" s="37"/>
      <c r="F1364" s="17"/>
      <c r="G1364" s="2"/>
      <c r="H1364" s="2"/>
      <c r="I1364" s="2"/>
      <c r="J1364" s="17"/>
      <c r="K1364" s="37"/>
      <c r="L1364" s="2"/>
      <c r="M1364" s="37"/>
      <c r="N1364" s="2"/>
      <c r="O1364" s="37"/>
      <c r="P1364" s="2"/>
      <c r="Q1364" s="37"/>
      <c r="R1364" s="2"/>
      <c r="S1364" s="37"/>
    </row>
    <row r="1365" spans="3:19" x14ac:dyDescent="0.3">
      <c r="C1365" s="18"/>
      <c r="D1365" s="2"/>
      <c r="E1365" s="37"/>
      <c r="F1365" s="17"/>
      <c r="G1365" s="2"/>
      <c r="H1365" s="2"/>
      <c r="I1365" s="2"/>
      <c r="J1365" s="17"/>
      <c r="K1365" s="37"/>
      <c r="L1365" s="2"/>
      <c r="M1365" s="37"/>
      <c r="N1365" s="2"/>
      <c r="O1365" s="37"/>
      <c r="P1365" s="2"/>
      <c r="Q1365" s="37"/>
      <c r="R1365" s="2"/>
      <c r="S1365" s="37"/>
    </row>
    <row r="1366" spans="3:19" x14ac:dyDescent="0.3">
      <c r="C1366" s="18"/>
      <c r="D1366" s="2"/>
      <c r="E1366" s="37"/>
      <c r="F1366" s="17"/>
      <c r="G1366" s="2"/>
      <c r="H1366" s="2"/>
      <c r="I1366" s="2"/>
      <c r="J1366" s="17"/>
      <c r="K1366" s="37"/>
      <c r="L1366" s="2"/>
      <c r="M1366" s="37"/>
      <c r="N1366" s="2"/>
      <c r="O1366" s="37"/>
      <c r="P1366" s="2"/>
      <c r="Q1366" s="37"/>
      <c r="R1366" s="2"/>
      <c r="S1366" s="37"/>
    </row>
    <row r="1367" spans="3:19" x14ac:dyDescent="0.3">
      <c r="C1367" s="18"/>
      <c r="D1367" s="2"/>
      <c r="E1367" s="37"/>
      <c r="F1367" s="17"/>
      <c r="G1367" s="2"/>
      <c r="H1367" s="2"/>
      <c r="I1367" s="2"/>
      <c r="J1367" s="17"/>
      <c r="K1367" s="37"/>
      <c r="L1367" s="2"/>
      <c r="M1367" s="37"/>
      <c r="N1367" s="2"/>
      <c r="O1367" s="37"/>
      <c r="P1367" s="2"/>
      <c r="Q1367" s="37"/>
      <c r="R1367" s="2"/>
      <c r="S1367" s="37"/>
    </row>
    <row r="1368" spans="3:19" x14ac:dyDescent="0.3">
      <c r="C1368" s="18"/>
      <c r="D1368" s="2"/>
      <c r="E1368" s="37"/>
      <c r="F1368" s="17"/>
      <c r="G1368" s="2"/>
      <c r="H1368" s="2"/>
      <c r="I1368" s="2"/>
      <c r="J1368" s="17"/>
      <c r="K1368" s="37"/>
      <c r="L1368" s="2"/>
      <c r="M1368" s="37"/>
      <c r="N1368" s="2"/>
      <c r="O1368" s="37"/>
      <c r="P1368" s="2"/>
      <c r="Q1368" s="37"/>
      <c r="R1368" s="2"/>
      <c r="S1368" s="37"/>
    </row>
    <row r="1369" spans="3:19" x14ac:dyDescent="0.3">
      <c r="C1369" s="18"/>
      <c r="D1369" s="2"/>
      <c r="E1369" s="37"/>
      <c r="F1369" s="17"/>
      <c r="G1369" s="2"/>
      <c r="H1369" s="2"/>
      <c r="I1369" s="2"/>
      <c r="J1369" s="17"/>
      <c r="K1369" s="37"/>
      <c r="L1369" s="2"/>
      <c r="M1369" s="37"/>
      <c r="N1369" s="2"/>
      <c r="O1369" s="37"/>
      <c r="P1369" s="2"/>
      <c r="Q1369" s="37"/>
      <c r="R1369" s="2"/>
      <c r="S1369" s="37"/>
    </row>
    <row r="1370" spans="3:19" x14ac:dyDescent="0.3">
      <c r="C1370" s="18"/>
      <c r="D1370" s="2"/>
      <c r="E1370" s="37"/>
      <c r="F1370" s="17"/>
      <c r="G1370" s="2"/>
      <c r="H1370" s="2"/>
      <c r="I1370" s="2"/>
      <c r="J1370" s="17"/>
      <c r="K1370" s="37"/>
      <c r="L1370" s="2"/>
      <c r="M1370" s="37"/>
      <c r="N1370" s="2"/>
      <c r="O1370" s="37"/>
      <c r="P1370" s="2"/>
      <c r="Q1370" s="37"/>
      <c r="R1370" s="2"/>
      <c r="S1370" s="37"/>
    </row>
    <row r="1371" spans="3:19" x14ac:dyDescent="0.3">
      <c r="C1371" s="18"/>
      <c r="D1371" s="2"/>
      <c r="E1371" s="37"/>
      <c r="F1371" s="17"/>
      <c r="G1371" s="2"/>
      <c r="H1371" s="2"/>
      <c r="I1371" s="2"/>
      <c r="J1371" s="17"/>
      <c r="K1371" s="37"/>
      <c r="L1371" s="2"/>
      <c r="M1371" s="37"/>
      <c r="N1371" s="2"/>
      <c r="O1371" s="37"/>
      <c r="P1371" s="2"/>
      <c r="Q1371" s="37"/>
      <c r="R1371" s="2"/>
      <c r="S1371" s="37"/>
    </row>
    <row r="1372" spans="3:19" x14ac:dyDescent="0.3">
      <c r="C1372" s="18"/>
      <c r="D1372" s="2"/>
      <c r="E1372" s="37"/>
      <c r="F1372" s="17"/>
      <c r="G1372" s="2"/>
      <c r="H1372" s="2"/>
      <c r="I1372" s="2"/>
      <c r="J1372" s="17"/>
      <c r="K1372" s="37"/>
      <c r="L1372" s="2"/>
      <c r="M1372" s="37"/>
      <c r="N1372" s="2"/>
      <c r="O1372" s="37"/>
      <c r="P1372" s="2"/>
      <c r="Q1372" s="37"/>
      <c r="R1372" s="2"/>
      <c r="S1372" s="37"/>
    </row>
    <row r="1373" spans="3:19" x14ac:dyDescent="0.3">
      <c r="C1373" s="18"/>
      <c r="D1373" s="2"/>
      <c r="E1373" s="37"/>
      <c r="F1373" s="17"/>
      <c r="G1373" s="2"/>
      <c r="H1373" s="2"/>
      <c r="I1373" s="2"/>
      <c r="J1373" s="17"/>
      <c r="K1373" s="37"/>
      <c r="L1373" s="2"/>
      <c r="M1373" s="37"/>
      <c r="N1373" s="2"/>
      <c r="O1373" s="37"/>
      <c r="P1373" s="2"/>
      <c r="Q1373" s="37"/>
      <c r="R1373" s="2"/>
      <c r="S1373" s="37"/>
    </row>
    <row r="1374" spans="3:19" x14ac:dyDescent="0.3">
      <c r="C1374" s="18"/>
      <c r="D1374" s="2"/>
      <c r="E1374" s="37"/>
      <c r="F1374" s="17"/>
      <c r="G1374" s="2"/>
      <c r="H1374" s="2"/>
      <c r="I1374" s="2"/>
      <c r="J1374" s="17"/>
      <c r="K1374" s="37"/>
      <c r="L1374" s="2"/>
      <c r="M1374" s="37"/>
      <c r="N1374" s="2"/>
      <c r="O1374" s="37"/>
      <c r="P1374" s="2"/>
      <c r="Q1374" s="37"/>
      <c r="R1374" s="2"/>
      <c r="S1374" s="37"/>
    </row>
    <row r="1375" spans="3:19" x14ac:dyDescent="0.3">
      <c r="C1375" s="18"/>
      <c r="D1375" s="2"/>
      <c r="E1375" s="37"/>
      <c r="F1375" s="17"/>
      <c r="G1375" s="2"/>
      <c r="H1375" s="2"/>
      <c r="I1375" s="2"/>
      <c r="J1375" s="17"/>
      <c r="K1375" s="37"/>
      <c r="L1375" s="2"/>
      <c r="M1375" s="37"/>
      <c r="N1375" s="2"/>
      <c r="O1375" s="37"/>
      <c r="P1375" s="2"/>
      <c r="Q1375" s="37"/>
      <c r="R1375" s="2"/>
      <c r="S1375" s="37"/>
    </row>
    <row r="1376" spans="3:19" x14ac:dyDescent="0.3">
      <c r="C1376" s="18"/>
      <c r="D1376" s="2"/>
      <c r="E1376" s="37"/>
      <c r="F1376" s="17"/>
      <c r="G1376" s="2"/>
      <c r="H1376" s="2"/>
      <c r="I1376" s="2"/>
      <c r="J1376" s="17"/>
      <c r="K1376" s="37"/>
      <c r="L1376" s="2"/>
      <c r="M1376" s="37"/>
      <c r="N1376" s="2"/>
      <c r="O1376" s="37"/>
      <c r="P1376" s="2"/>
      <c r="Q1376" s="37"/>
      <c r="R1376" s="2"/>
      <c r="S1376" s="37"/>
    </row>
    <row r="1377" spans="3:19" x14ac:dyDescent="0.3">
      <c r="C1377" s="18"/>
      <c r="D1377" s="2"/>
      <c r="E1377" s="37"/>
      <c r="F1377" s="17"/>
      <c r="G1377" s="2"/>
      <c r="H1377" s="2"/>
      <c r="I1377" s="2"/>
      <c r="J1377" s="17"/>
      <c r="K1377" s="37"/>
      <c r="L1377" s="2"/>
      <c r="M1377" s="37"/>
      <c r="N1377" s="2"/>
      <c r="O1377" s="37"/>
      <c r="P1377" s="2"/>
      <c r="Q1377" s="37"/>
      <c r="R1377" s="2"/>
      <c r="S1377" s="37"/>
    </row>
    <row r="1378" spans="3:19" x14ac:dyDescent="0.3">
      <c r="C1378" s="18"/>
      <c r="D1378" s="2"/>
      <c r="E1378" s="37"/>
      <c r="F1378" s="17"/>
      <c r="G1378" s="2"/>
      <c r="H1378" s="2"/>
      <c r="I1378" s="2"/>
      <c r="J1378" s="17"/>
      <c r="K1378" s="37"/>
      <c r="L1378" s="2"/>
      <c r="M1378" s="37"/>
      <c r="N1378" s="2"/>
      <c r="O1378" s="37"/>
      <c r="P1378" s="2"/>
      <c r="Q1378" s="37"/>
      <c r="R1378" s="2"/>
      <c r="S1378" s="37"/>
    </row>
    <row r="1379" spans="3:19" x14ac:dyDescent="0.3">
      <c r="C1379" s="18"/>
      <c r="D1379" s="2"/>
      <c r="E1379" s="37"/>
      <c r="F1379" s="17"/>
      <c r="G1379" s="2"/>
      <c r="H1379" s="2"/>
      <c r="I1379" s="2"/>
      <c r="J1379" s="17"/>
      <c r="K1379" s="37"/>
      <c r="L1379" s="2"/>
      <c r="M1379" s="37"/>
      <c r="N1379" s="2"/>
      <c r="O1379" s="37"/>
      <c r="P1379" s="2"/>
      <c r="Q1379" s="37"/>
      <c r="R1379" s="2"/>
      <c r="S1379" s="37"/>
    </row>
    <row r="1380" spans="3:19" x14ac:dyDescent="0.3">
      <c r="C1380" s="18"/>
      <c r="D1380" s="2"/>
      <c r="E1380" s="37"/>
      <c r="F1380" s="17"/>
      <c r="G1380" s="2"/>
      <c r="H1380" s="2"/>
      <c r="I1380" s="2"/>
      <c r="J1380" s="17"/>
      <c r="K1380" s="37"/>
      <c r="L1380" s="2"/>
      <c r="M1380" s="37"/>
      <c r="N1380" s="2"/>
      <c r="O1380" s="37"/>
      <c r="P1380" s="2"/>
      <c r="Q1380" s="37"/>
      <c r="R1380" s="2"/>
      <c r="S1380" s="37"/>
    </row>
    <row r="1381" spans="3:19" x14ac:dyDescent="0.3">
      <c r="C1381" s="18"/>
      <c r="D1381" s="2"/>
      <c r="E1381" s="37"/>
      <c r="F1381" s="17"/>
      <c r="G1381" s="2"/>
      <c r="H1381" s="2"/>
      <c r="I1381" s="2"/>
      <c r="J1381" s="17"/>
      <c r="K1381" s="37"/>
      <c r="L1381" s="2"/>
      <c r="M1381" s="37"/>
      <c r="N1381" s="2"/>
      <c r="O1381" s="37"/>
      <c r="P1381" s="2"/>
      <c r="Q1381" s="37"/>
      <c r="R1381" s="2"/>
      <c r="S1381" s="37"/>
    </row>
    <row r="1382" spans="3:19" x14ac:dyDescent="0.3">
      <c r="C1382" s="18"/>
      <c r="D1382" s="2"/>
      <c r="E1382" s="37"/>
      <c r="F1382" s="17"/>
      <c r="G1382" s="2"/>
      <c r="H1382" s="2"/>
      <c r="I1382" s="2"/>
      <c r="J1382" s="17"/>
      <c r="K1382" s="37"/>
      <c r="L1382" s="2"/>
      <c r="M1382" s="37"/>
      <c r="N1382" s="2"/>
      <c r="O1382" s="37"/>
      <c r="P1382" s="2"/>
      <c r="Q1382" s="37"/>
      <c r="R1382" s="2"/>
      <c r="S1382" s="37"/>
    </row>
    <row r="1383" spans="3:19" x14ac:dyDescent="0.3">
      <c r="C1383" s="18"/>
      <c r="D1383" s="2"/>
      <c r="E1383" s="37"/>
      <c r="F1383" s="17"/>
      <c r="G1383" s="2"/>
      <c r="H1383" s="2"/>
      <c r="I1383" s="2"/>
      <c r="J1383" s="17"/>
      <c r="K1383" s="37"/>
      <c r="L1383" s="2"/>
      <c r="M1383" s="37"/>
      <c r="N1383" s="2"/>
      <c r="O1383" s="37"/>
      <c r="P1383" s="2"/>
      <c r="Q1383" s="37"/>
      <c r="R1383" s="2"/>
      <c r="S1383" s="37"/>
    </row>
    <row r="1384" spans="3:19" x14ac:dyDescent="0.3">
      <c r="C1384" s="18"/>
      <c r="D1384" s="2"/>
      <c r="E1384" s="37"/>
      <c r="F1384" s="17"/>
      <c r="G1384" s="2"/>
      <c r="H1384" s="2"/>
      <c r="I1384" s="2"/>
      <c r="J1384" s="17"/>
      <c r="K1384" s="37"/>
      <c r="L1384" s="2"/>
      <c r="M1384" s="37"/>
      <c r="N1384" s="2"/>
      <c r="O1384" s="37"/>
      <c r="P1384" s="2"/>
      <c r="Q1384" s="37"/>
      <c r="R1384" s="2"/>
      <c r="S1384" s="37"/>
    </row>
    <row r="1385" spans="3:19" x14ac:dyDescent="0.3">
      <c r="C1385" s="18"/>
      <c r="D1385" s="2"/>
      <c r="E1385" s="37"/>
      <c r="F1385" s="17"/>
      <c r="G1385" s="2"/>
      <c r="H1385" s="2"/>
      <c r="I1385" s="2"/>
      <c r="J1385" s="17"/>
      <c r="K1385" s="37"/>
      <c r="L1385" s="2"/>
      <c r="M1385" s="37"/>
      <c r="N1385" s="2"/>
      <c r="O1385" s="37"/>
      <c r="P1385" s="2"/>
      <c r="Q1385" s="37"/>
      <c r="R1385" s="2"/>
      <c r="S1385" s="37"/>
    </row>
    <row r="1386" spans="3:19" x14ac:dyDescent="0.3">
      <c r="C1386" s="18"/>
      <c r="D1386" s="2"/>
      <c r="E1386" s="37"/>
      <c r="F1386" s="17"/>
      <c r="G1386" s="2"/>
      <c r="H1386" s="2"/>
      <c r="I1386" s="2"/>
      <c r="J1386" s="17"/>
      <c r="K1386" s="37"/>
      <c r="L1386" s="2"/>
      <c r="M1386" s="37"/>
      <c r="N1386" s="2"/>
      <c r="O1386" s="37"/>
      <c r="P1386" s="2"/>
      <c r="Q1386" s="37"/>
      <c r="R1386" s="2"/>
      <c r="S1386" s="37"/>
    </row>
    <row r="1387" spans="3:19" x14ac:dyDescent="0.3">
      <c r="C1387" s="18"/>
      <c r="D1387" s="2"/>
      <c r="E1387" s="37"/>
      <c r="F1387" s="17"/>
      <c r="G1387" s="2"/>
      <c r="H1387" s="2"/>
      <c r="I1387" s="2"/>
      <c r="J1387" s="17"/>
      <c r="K1387" s="37"/>
      <c r="L1387" s="2"/>
      <c r="M1387" s="37"/>
      <c r="N1387" s="2"/>
      <c r="O1387" s="37"/>
      <c r="P1387" s="2"/>
      <c r="Q1387" s="37"/>
      <c r="R1387" s="2"/>
      <c r="S1387" s="37"/>
    </row>
    <row r="1388" spans="3:19" x14ac:dyDescent="0.3">
      <c r="C1388" s="18"/>
      <c r="D1388" s="2"/>
      <c r="E1388" s="37"/>
      <c r="F1388" s="17"/>
      <c r="G1388" s="2"/>
      <c r="H1388" s="2"/>
      <c r="I1388" s="2"/>
      <c r="J1388" s="17"/>
      <c r="K1388" s="37"/>
      <c r="L1388" s="2"/>
      <c r="M1388" s="37"/>
      <c r="N1388" s="2"/>
      <c r="O1388" s="37"/>
      <c r="P1388" s="2"/>
      <c r="Q1388" s="37"/>
      <c r="R1388" s="2"/>
      <c r="S1388" s="37"/>
    </row>
    <row r="1389" spans="3:19" x14ac:dyDescent="0.3">
      <c r="C1389" s="18"/>
      <c r="D1389" s="2"/>
      <c r="E1389" s="37"/>
      <c r="F1389" s="17"/>
      <c r="G1389" s="2"/>
      <c r="H1389" s="2"/>
      <c r="I1389" s="2"/>
      <c r="J1389" s="17"/>
      <c r="K1389" s="37"/>
      <c r="L1389" s="2"/>
      <c r="M1389" s="37"/>
      <c r="N1389" s="2"/>
      <c r="O1389" s="37"/>
      <c r="P1389" s="2"/>
      <c r="Q1389" s="37"/>
      <c r="R1389" s="2"/>
      <c r="S1389" s="37"/>
    </row>
    <row r="1390" spans="3:19" x14ac:dyDescent="0.3">
      <c r="C1390" s="18"/>
      <c r="D1390" s="2"/>
      <c r="E1390" s="37"/>
      <c r="F1390" s="17"/>
      <c r="G1390" s="2"/>
      <c r="H1390" s="2"/>
      <c r="I1390" s="2"/>
      <c r="J1390" s="17"/>
      <c r="K1390" s="37"/>
      <c r="L1390" s="2"/>
      <c r="M1390" s="37"/>
      <c r="N1390" s="2"/>
      <c r="O1390" s="37"/>
      <c r="P1390" s="2"/>
      <c r="Q1390" s="37"/>
      <c r="R1390" s="2"/>
      <c r="S1390" s="37"/>
    </row>
    <row r="1391" spans="3:19" x14ac:dyDescent="0.3">
      <c r="C1391" s="18"/>
      <c r="D1391" s="2"/>
      <c r="E1391" s="37"/>
      <c r="F1391" s="17"/>
      <c r="G1391" s="2"/>
      <c r="H1391" s="2"/>
      <c r="I1391" s="2"/>
      <c r="J1391" s="17"/>
      <c r="K1391" s="37"/>
      <c r="L1391" s="2"/>
      <c r="M1391" s="37"/>
      <c r="N1391" s="2"/>
      <c r="O1391" s="37"/>
      <c r="P1391" s="2"/>
      <c r="Q1391" s="37"/>
      <c r="R1391" s="2"/>
      <c r="S1391" s="37"/>
    </row>
    <row r="1392" spans="3:19" x14ac:dyDescent="0.3">
      <c r="C1392" s="18"/>
      <c r="D1392" s="2"/>
      <c r="E1392" s="37"/>
      <c r="F1392" s="17"/>
      <c r="G1392" s="2"/>
      <c r="H1392" s="2"/>
      <c r="I1392" s="2"/>
      <c r="J1392" s="17"/>
      <c r="K1392" s="37"/>
      <c r="L1392" s="2"/>
      <c r="M1392" s="37"/>
      <c r="N1392" s="2"/>
      <c r="O1392" s="37"/>
      <c r="P1392" s="2"/>
      <c r="Q1392" s="37"/>
      <c r="R1392" s="2"/>
      <c r="S1392" s="37"/>
    </row>
    <row r="1393" spans="3:19" x14ac:dyDescent="0.3">
      <c r="C1393" s="18"/>
      <c r="D1393" s="2"/>
      <c r="E1393" s="37"/>
      <c r="F1393" s="17"/>
      <c r="G1393" s="2"/>
      <c r="H1393" s="2"/>
      <c r="I1393" s="2"/>
      <c r="J1393" s="17"/>
      <c r="K1393" s="37"/>
      <c r="L1393" s="2"/>
      <c r="M1393" s="37"/>
      <c r="N1393" s="2"/>
      <c r="O1393" s="37"/>
      <c r="P1393" s="2"/>
      <c r="Q1393" s="37"/>
      <c r="R1393" s="2"/>
      <c r="S1393" s="37"/>
    </row>
    <row r="1394" spans="3:19" x14ac:dyDescent="0.3">
      <c r="C1394" s="18"/>
      <c r="D1394" s="2"/>
      <c r="E1394" s="37"/>
      <c r="F1394" s="17"/>
      <c r="G1394" s="2"/>
      <c r="H1394" s="2"/>
      <c r="I1394" s="2"/>
      <c r="J1394" s="17"/>
      <c r="K1394" s="37"/>
      <c r="L1394" s="2"/>
      <c r="M1394" s="37"/>
      <c r="N1394" s="2"/>
      <c r="O1394" s="37"/>
      <c r="P1394" s="2"/>
      <c r="Q1394" s="37"/>
      <c r="R1394" s="2"/>
      <c r="S1394" s="37"/>
    </row>
    <row r="1395" spans="3:19" x14ac:dyDescent="0.3">
      <c r="C1395" s="18"/>
      <c r="D1395" s="2"/>
      <c r="E1395" s="37"/>
      <c r="F1395" s="17"/>
      <c r="G1395" s="2"/>
      <c r="H1395" s="2"/>
      <c r="I1395" s="2"/>
      <c r="J1395" s="17"/>
      <c r="K1395" s="37"/>
      <c r="L1395" s="2"/>
      <c r="M1395" s="37"/>
      <c r="N1395" s="2"/>
      <c r="O1395" s="37"/>
      <c r="P1395" s="2"/>
      <c r="Q1395" s="37"/>
      <c r="R1395" s="2"/>
      <c r="S1395" s="37"/>
    </row>
    <row r="1396" spans="3:19" x14ac:dyDescent="0.3">
      <c r="C1396" s="18"/>
      <c r="D1396" s="2"/>
      <c r="E1396" s="37"/>
      <c r="F1396" s="17"/>
      <c r="G1396" s="2"/>
      <c r="H1396" s="2"/>
      <c r="I1396" s="2"/>
      <c r="J1396" s="17"/>
      <c r="K1396" s="37"/>
      <c r="L1396" s="2"/>
      <c r="M1396" s="37"/>
      <c r="N1396" s="2"/>
      <c r="O1396" s="37"/>
      <c r="P1396" s="2"/>
      <c r="Q1396" s="37"/>
      <c r="R1396" s="2"/>
      <c r="S1396" s="37"/>
    </row>
    <row r="1397" spans="3:19" x14ac:dyDescent="0.3">
      <c r="C1397" s="18"/>
      <c r="D1397" s="2"/>
      <c r="E1397" s="37"/>
      <c r="F1397" s="17"/>
      <c r="G1397" s="2"/>
      <c r="H1397" s="2"/>
      <c r="I1397" s="2"/>
      <c r="J1397" s="17"/>
      <c r="K1397" s="37"/>
      <c r="L1397" s="2"/>
      <c r="M1397" s="37"/>
      <c r="N1397" s="2"/>
      <c r="O1397" s="37"/>
      <c r="P1397" s="2"/>
      <c r="Q1397" s="37"/>
      <c r="R1397" s="2"/>
      <c r="S1397" s="37"/>
    </row>
    <row r="1398" spans="3:19" x14ac:dyDescent="0.3">
      <c r="C1398" s="18"/>
      <c r="D1398" s="2"/>
      <c r="E1398" s="37"/>
      <c r="F1398" s="17"/>
      <c r="G1398" s="2"/>
      <c r="H1398" s="2"/>
      <c r="I1398" s="2"/>
      <c r="J1398" s="17"/>
      <c r="K1398" s="37"/>
      <c r="L1398" s="2"/>
      <c r="M1398" s="37"/>
      <c r="N1398" s="2"/>
      <c r="O1398" s="37"/>
      <c r="P1398" s="2"/>
      <c r="Q1398" s="37"/>
      <c r="R1398" s="2"/>
      <c r="S1398" s="37"/>
    </row>
    <row r="1399" spans="3:19" x14ac:dyDescent="0.3">
      <c r="C1399" s="18"/>
      <c r="D1399" s="2"/>
      <c r="E1399" s="37"/>
      <c r="F1399" s="17"/>
      <c r="G1399" s="2"/>
      <c r="H1399" s="2"/>
      <c r="I1399" s="2"/>
      <c r="J1399" s="17"/>
      <c r="K1399" s="37"/>
      <c r="L1399" s="2"/>
      <c r="M1399" s="37"/>
      <c r="N1399" s="2"/>
      <c r="O1399" s="37"/>
      <c r="P1399" s="2"/>
      <c r="Q1399" s="37"/>
      <c r="R1399" s="2"/>
      <c r="S1399" s="37"/>
    </row>
    <row r="1400" spans="3:19" x14ac:dyDescent="0.3">
      <c r="C1400" s="18"/>
      <c r="D1400" s="2"/>
      <c r="E1400" s="37"/>
      <c r="F1400" s="17"/>
      <c r="G1400" s="2"/>
      <c r="H1400" s="2"/>
      <c r="I1400" s="2"/>
      <c r="J1400" s="17"/>
      <c r="K1400" s="37"/>
      <c r="L1400" s="2"/>
      <c r="M1400" s="37"/>
      <c r="N1400" s="2"/>
      <c r="O1400" s="37"/>
      <c r="P1400" s="2"/>
      <c r="Q1400" s="37"/>
      <c r="R1400" s="2"/>
      <c r="S1400" s="37"/>
    </row>
    <row r="1401" spans="3:19" x14ac:dyDescent="0.3">
      <c r="C1401" s="18"/>
      <c r="D1401" s="2"/>
      <c r="E1401" s="37"/>
      <c r="F1401" s="17"/>
      <c r="G1401" s="2"/>
      <c r="H1401" s="2"/>
      <c r="I1401" s="2"/>
      <c r="J1401" s="17"/>
      <c r="K1401" s="37"/>
      <c r="L1401" s="2"/>
      <c r="M1401" s="37"/>
      <c r="N1401" s="2"/>
      <c r="O1401" s="37"/>
      <c r="P1401" s="2"/>
      <c r="Q1401" s="37"/>
      <c r="R1401" s="2"/>
      <c r="S1401" s="37"/>
    </row>
    <row r="1402" spans="3:19" x14ac:dyDescent="0.3">
      <c r="C1402" s="18"/>
      <c r="D1402" s="2"/>
      <c r="E1402" s="37"/>
      <c r="F1402" s="17"/>
      <c r="G1402" s="2"/>
      <c r="H1402" s="2"/>
      <c r="I1402" s="2"/>
      <c r="J1402" s="17"/>
      <c r="K1402" s="37"/>
      <c r="L1402" s="2"/>
      <c r="M1402" s="37"/>
      <c r="N1402" s="2"/>
      <c r="O1402" s="37"/>
      <c r="P1402" s="2"/>
      <c r="Q1402" s="37"/>
      <c r="R1402" s="2"/>
      <c r="S1402" s="37"/>
    </row>
    <row r="1403" spans="3:19" x14ac:dyDescent="0.3">
      <c r="C1403" s="18"/>
      <c r="D1403" s="2"/>
      <c r="E1403" s="37"/>
      <c r="F1403" s="17"/>
      <c r="G1403" s="2"/>
      <c r="H1403" s="2"/>
      <c r="I1403" s="2"/>
      <c r="J1403" s="17"/>
      <c r="K1403" s="37"/>
      <c r="L1403" s="2"/>
      <c r="M1403" s="37"/>
      <c r="N1403" s="2"/>
      <c r="O1403" s="37"/>
      <c r="P1403" s="2"/>
      <c r="Q1403" s="37"/>
      <c r="R1403" s="2"/>
      <c r="S1403" s="37"/>
    </row>
    <row r="1404" spans="3:19" x14ac:dyDescent="0.3">
      <c r="C1404" s="18"/>
      <c r="D1404" s="2"/>
      <c r="E1404" s="37"/>
      <c r="F1404" s="17"/>
      <c r="G1404" s="2"/>
      <c r="H1404" s="2"/>
      <c r="I1404" s="2"/>
      <c r="J1404" s="17"/>
      <c r="K1404" s="37"/>
      <c r="L1404" s="2"/>
      <c r="M1404" s="37"/>
      <c r="N1404" s="2"/>
      <c r="O1404" s="37"/>
      <c r="P1404" s="2"/>
      <c r="Q1404" s="37"/>
      <c r="R1404" s="2"/>
      <c r="S1404" s="37"/>
    </row>
    <row r="1405" spans="3:19" x14ac:dyDescent="0.3">
      <c r="C1405" s="18"/>
      <c r="D1405" s="2"/>
      <c r="E1405" s="37"/>
      <c r="F1405" s="17"/>
      <c r="G1405" s="2"/>
      <c r="H1405" s="2"/>
      <c r="I1405" s="2"/>
      <c r="J1405" s="17"/>
      <c r="K1405" s="37"/>
      <c r="L1405" s="2"/>
      <c r="M1405" s="37"/>
      <c r="N1405" s="2"/>
      <c r="O1405" s="37"/>
      <c r="P1405" s="2"/>
      <c r="Q1405" s="37"/>
      <c r="R1405" s="2"/>
      <c r="S1405" s="37"/>
    </row>
    <row r="1406" spans="3:19" x14ac:dyDescent="0.3">
      <c r="C1406" s="18"/>
      <c r="D1406" s="2"/>
      <c r="E1406" s="37"/>
      <c r="F1406" s="17"/>
      <c r="G1406" s="2"/>
      <c r="H1406" s="2"/>
      <c r="I1406" s="2"/>
      <c r="J1406" s="17"/>
      <c r="K1406" s="37"/>
      <c r="L1406" s="2"/>
      <c r="M1406" s="37"/>
      <c r="N1406" s="2"/>
      <c r="O1406" s="37"/>
      <c r="P1406" s="2"/>
      <c r="Q1406" s="37"/>
      <c r="R1406" s="2"/>
      <c r="S1406" s="37"/>
    </row>
    <row r="1407" spans="3:19" x14ac:dyDescent="0.3">
      <c r="C1407" s="18"/>
      <c r="D1407" s="2"/>
      <c r="E1407" s="37"/>
      <c r="F1407" s="17"/>
      <c r="G1407" s="2"/>
      <c r="H1407" s="2"/>
      <c r="I1407" s="2"/>
      <c r="J1407" s="17"/>
      <c r="K1407" s="37"/>
      <c r="L1407" s="2"/>
      <c r="M1407" s="37"/>
      <c r="N1407" s="2"/>
      <c r="O1407" s="37"/>
      <c r="P1407" s="2"/>
      <c r="Q1407" s="37"/>
      <c r="R1407" s="2"/>
      <c r="S1407" s="37"/>
    </row>
    <row r="1408" spans="3:19" x14ac:dyDescent="0.3">
      <c r="C1408" s="18"/>
      <c r="D1408" s="2"/>
      <c r="E1408" s="37"/>
      <c r="F1408" s="17"/>
      <c r="G1408" s="2"/>
      <c r="H1408" s="2"/>
      <c r="I1408" s="2"/>
      <c r="J1408" s="17"/>
      <c r="K1408" s="37"/>
      <c r="L1408" s="2"/>
      <c r="M1408" s="37"/>
      <c r="N1408" s="2"/>
      <c r="O1408" s="37"/>
      <c r="P1408" s="2"/>
      <c r="Q1408" s="37"/>
      <c r="R1408" s="2"/>
      <c r="S1408" s="37"/>
    </row>
    <row r="1409" spans="3:19" x14ac:dyDescent="0.3">
      <c r="C1409" s="18"/>
      <c r="D1409" s="2"/>
      <c r="E1409" s="37"/>
      <c r="F1409" s="17"/>
      <c r="G1409" s="2"/>
      <c r="H1409" s="2"/>
      <c r="I1409" s="2"/>
      <c r="J1409" s="17"/>
      <c r="K1409" s="37"/>
      <c r="L1409" s="2"/>
      <c r="M1409" s="37"/>
      <c r="N1409" s="2"/>
      <c r="O1409" s="37"/>
      <c r="P1409" s="2"/>
      <c r="Q1409" s="37"/>
      <c r="R1409" s="2"/>
      <c r="S1409" s="37"/>
    </row>
    <row r="1410" spans="3:19" x14ac:dyDescent="0.3">
      <c r="C1410" s="18"/>
      <c r="D1410" s="2"/>
      <c r="E1410" s="37"/>
      <c r="F1410" s="17"/>
      <c r="G1410" s="2"/>
      <c r="H1410" s="2"/>
      <c r="I1410" s="2"/>
      <c r="J1410" s="17"/>
      <c r="K1410" s="37"/>
      <c r="L1410" s="2"/>
      <c r="M1410" s="37"/>
      <c r="N1410" s="2"/>
      <c r="O1410" s="37"/>
      <c r="P1410" s="2"/>
      <c r="Q1410" s="37"/>
      <c r="R1410" s="2"/>
      <c r="S1410" s="37"/>
    </row>
    <row r="1411" spans="3:19" x14ac:dyDescent="0.3">
      <c r="C1411" s="18"/>
      <c r="D1411" s="2"/>
      <c r="E1411" s="37"/>
      <c r="F1411" s="17"/>
      <c r="G1411" s="2"/>
      <c r="H1411" s="2"/>
      <c r="I1411" s="2"/>
      <c r="J1411" s="17"/>
      <c r="K1411" s="37"/>
      <c r="L1411" s="2"/>
      <c r="M1411" s="37"/>
      <c r="N1411" s="2"/>
      <c r="O1411" s="37"/>
      <c r="P1411" s="2"/>
      <c r="Q1411" s="37"/>
      <c r="R1411" s="2"/>
      <c r="S1411" s="37"/>
    </row>
    <row r="1412" spans="3:19" x14ac:dyDescent="0.3">
      <c r="C1412" s="18"/>
      <c r="D1412" s="2"/>
      <c r="E1412" s="37"/>
      <c r="F1412" s="17"/>
      <c r="G1412" s="2"/>
      <c r="H1412" s="2"/>
      <c r="I1412" s="2"/>
      <c r="J1412" s="17"/>
      <c r="K1412" s="37"/>
      <c r="L1412" s="2"/>
      <c r="M1412" s="37"/>
      <c r="N1412" s="2"/>
      <c r="O1412" s="37"/>
      <c r="P1412" s="2"/>
      <c r="Q1412" s="37"/>
      <c r="R1412" s="2"/>
      <c r="S1412" s="37"/>
    </row>
    <row r="1413" spans="3:19" x14ac:dyDescent="0.3">
      <c r="C1413" s="18"/>
      <c r="D1413" s="2"/>
      <c r="E1413" s="37"/>
      <c r="F1413" s="17"/>
      <c r="G1413" s="2"/>
      <c r="H1413" s="2"/>
      <c r="I1413" s="2"/>
      <c r="J1413" s="17"/>
      <c r="K1413" s="37"/>
      <c r="L1413" s="2"/>
      <c r="M1413" s="37"/>
      <c r="N1413" s="2"/>
      <c r="O1413" s="37"/>
      <c r="P1413" s="2"/>
      <c r="Q1413" s="37"/>
      <c r="R1413" s="2"/>
      <c r="S1413" s="37"/>
    </row>
    <row r="1414" spans="3:19" x14ac:dyDescent="0.3">
      <c r="C1414" s="18"/>
      <c r="D1414" s="2"/>
      <c r="E1414" s="37"/>
      <c r="F1414" s="17"/>
      <c r="G1414" s="2"/>
      <c r="H1414" s="2"/>
      <c r="I1414" s="2"/>
      <c r="J1414" s="17"/>
      <c r="K1414" s="37"/>
      <c r="L1414" s="2"/>
      <c r="M1414" s="37"/>
      <c r="N1414" s="2"/>
      <c r="O1414" s="37"/>
      <c r="P1414" s="2"/>
      <c r="Q1414" s="37"/>
      <c r="R1414" s="2"/>
      <c r="S1414" s="37"/>
    </row>
    <row r="1415" spans="3:19" x14ac:dyDescent="0.3">
      <c r="C1415" s="18"/>
      <c r="D1415" s="2"/>
      <c r="E1415" s="37"/>
      <c r="F1415" s="17"/>
      <c r="G1415" s="2"/>
      <c r="H1415" s="2"/>
      <c r="I1415" s="2"/>
      <c r="J1415" s="17"/>
      <c r="K1415" s="37"/>
      <c r="L1415" s="2"/>
      <c r="M1415" s="37"/>
      <c r="N1415" s="2"/>
      <c r="O1415" s="37"/>
      <c r="P1415" s="2"/>
      <c r="Q1415" s="37"/>
      <c r="R1415" s="2"/>
      <c r="S1415" s="37"/>
    </row>
    <row r="1416" spans="3:19" x14ac:dyDescent="0.3">
      <c r="C1416" s="18"/>
      <c r="D1416" s="2"/>
      <c r="E1416" s="37"/>
      <c r="F1416" s="17"/>
      <c r="G1416" s="2"/>
      <c r="H1416" s="2"/>
      <c r="I1416" s="2"/>
      <c r="J1416" s="17"/>
      <c r="K1416" s="37"/>
      <c r="L1416" s="2"/>
      <c r="M1416" s="37"/>
      <c r="N1416" s="2"/>
      <c r="O1416" s="37"/>
      <c r="P1416" s="2"/>
      <c r="Q1416" s="37"/>
      <c r="R1416" s="2"/>
      <c r="S1416" s="37"/>
    </row>
    <row r="1417" spans="3:19" x14ac:dyDescent="0.3">
      <c r="C1417" s="18"/>
      <c r="D1417" s="2"/>
      <c r="E1417" s="37"/>
      <c r="F1417" s="17"/>
      <c r="G1417" s="2"/>
      <c r="H1417" s="2"/>
      <c r="I1417" s="2"/>
      <c r="J1417" s="17"/>
      <c r="K1417" s="37"/>
      <c r="L1417" s="2"/>
      <c r="M1417" s="37"/>
      <c r="N1417" s="2"/>
      <c r="O1417" s="37"/>
      <c r="P1417" s="2"/>
      <c r="Q1417" s="37"/>
      <c r="R1417" s="2"/>
      <c r="S1417" s="37"/>
    </row>
    <row r="1418" spans="3:19" x14ac:dyDescent="0.3">
      <c r="C1418" s="18"/>
      <c r="D1418" s="2"/>
      <c r="E1418" s="37"/>
      <c r="F1418" s="17"/>
      <c r="G1418" s="2"/>
      <c r="H1418" s="2"/>
      <c r="I1418" s="2"/>
      <c r="J1418" s="17"/>
      <c r="K1418" s="37"/>
      <c r="L1418" s="2"/>
      <c r="M1418" s="37"/>
      <c r="N1418" s="2"/>
      <c r="O1418" s="37"/>
      <c r="P1418" s="2"/>
      <c r="Q1418" s="37"/>
      <c r="R1418" s="2"/>
      <c r="S1418" s="37"/>
    </row>
    <row r="1419" spans="3:19" x14ac:dyDescent="0.3">
      <c r="C1419" s="18"/>
      <c r="D1419" s="2"/>
      <c r="E1419" s="37"/>
      <c r="F1419" s="17"/>
      <c r="G1419" s="2"/>
      <c r="H1419" s="2"/>
      <c r="I1419" s="2"/>
      <c r="J1419" s="17"/>
      <c r="K1419" s="37"/>
      <c r="L1419" s="2"/>
      <c r="M1419" s="37"/>
      <c r="N1419" s="2"/>
      <c r="O1419" s="37"/>
      <c r="P1419" s="2"/>
      <c r="Q1419" s="37"/>
      <c r="R1419" s="2"/>
      <c r="S1419" s="37"/>
    </row>
    <row r="1420" spans="3:19" x14ac:dyDescent="0.3">
      <c r="C1420" s="18"/>
      <c r="D1420" s="2"/>
      <c r="E1420" s="37"/>
      <c r="F1420" s="17"/>
      <c r="G1420" s="2"/>
      <c r="H1420" s="2"/>
      <c r="I1420" s="2"/>
      <c r="J1420" s="17"/>
      <c r="K1420" s="37"/>
      <c r="L1420" s="2"/>
      <c r="M1420" s="37"/>
      <c r="N1420" s="2"/>
      <c r="O1420" s="37"/>
      <c r="P1420" s="2"/>
      <c r="Q1420" s="37"/>
      <c r="R1420" s="2"/>
      <c r="S1420" s="37"/>
    </row>
    <row r="1421" spans="3:19" x14ac:dyDescent="0.3">
      <c r="C1421" s="18"/>
      <c r="D1421" s="2"/>
      <c r="E1421" s="37"/>
      <c r="F1421" s="17"/>
      <c r="G1421" s="2"/>
      <c r="H1421" s="2"/>
      <c r="I1421" s="2"/>
      <c r="J1421" s="17"/>
      <c r="K1421" s="37"/>
      <c r="L1421" s="2"/>
      <c r="M1421" s="37"/>
      <c r="N1421" s="2"/>
      <c r="O1421" s="37"/>
      <c r="P1421" s="2"/>
      <c r="Q1421" s="37"/>
      <c r="R1421" s="2"/>
      <c r="S1421" s="37"/>
    </row>
    <row r="1422" spans="3:19" x14ac:dyDescent="0.3">
      <c r="C1422" s="18"/>
      <c r="D1422" s="2"/>
      <c r="E1422" s="37"/>
      <c r="F1422" s="17"/>
      <c r="G1422" s="2"/>
      <c r="H1422" s="2"/>
      <c r="I1422" s="2"/>
      <c r="J1422" s="17"/>
      <c r="K1422" s="37"/>
      <c r="L1422" s="2"/>
      <c r="M1422" s="37"/>
      <c r="N1422" s="2"/>
      <c r="O1422" s="37"/>
      <c r="P1422" s="2"/>
      <c r="Q1422" s="37"/>
      <c r="R1422" s="2"/>
      <c r="S1422" s="37"/>
    </row>
    <row r="1423" spans="3:19" x14ac:dyDescent="0.3">
      <c r="C1423" s="18"/>
      <c r="D1423" s="2"/>
      <c r="E1423" s="37"/>
      <c r="F1423" s="17"/>
      <c r="G1423" s="2"/>
      <c r="H1423" s="2"/>
      <c r="I1423" s="2"/>
      <c r="J1423" s="17"/>
      <c r="K1423" s="37"/>
      <c r="L1423" s="2"/>
      <c r="M1423" s="37"/>
      <c r="N1423" s="2"/>
      <c r="O1423" s="37"/>
      <c r="P1423" s="2"/>
      <c r="Q1423" s="37"/>
      <c r="R1423" s="2"/>
      <c r="S1423" s="37"/>
    </row>
    <row r="1424" spans="3:19" x14ac:dyDescent="0.3">
      <c r="C1424" s="18"/>
      <c r="D1424" s="2"/>
      <c r="E1424" s="37"/>
      <c r="F1424" s="17"/>
      <c r="G1424" s="2"/>
      <c r="H1424" s="2"/>
      <c r="I1424" s="2"/>
      <c r="J1424" s="17"/>
      <c r="K1424" s="37"/>
      <c r="L1424" s="2"/>
      <c r="M1424" s="37"/>
      <c r="N1424" s="2"/>
      <c r="O1424" s="37"/>
      <c r="P1424" s="2"/>
      <c r="Q1424" s="37"/>
      <c r="R1424" s="2"/>
      <c r="S1424" s="37"/>
    </row>
    <row r="1425" spans="3:19" x14ac:dyDescent="0.3">
      <c r="C1425" s="18"/>
      <c r="D1425" s="2"/>
      <c r="E1425" s="37"/>
      <c r="F1425" s="17"/>
      <c r="G1425" s="2"/>
      <c r="H1425" s="2"/>
      <c r="I1425" s="2"/>
      <c r="J1425" s="17"/>
      <c r="K1425" s="37"/>
      <c r="L1425" s="2"/>
      <c r="M1425" s="37"/>
      <c r="N1425" s="2"/>
      <c r="O1425" s="37"/>
      <c r="P1425" s="2"/>
      <c r="Q1425" s="37"/>
      <c r="R1425" s="2"/>
      <c r="S1425" s="37"/>
    </row>
    <row r="1426" spans="3:19" x14ac:dyDescent="0.3">
      <c r="C1426" s="18"/>
      <c r="D1426" s="2"/>
      <c r="E1426" s="37"/>
      <c r="F1426" s="17"/>
      <c r="G1426" s="2"/>
      <c r="H1426" s="2"/>
      <c r="I1426" s="2"/>
      <c r="J1426" s="17"/>
      <c r="K1426" s="37"/>
      <c r="L1426" s="2"/>
      <c r="M1426" s="37"/>
      <c r="N1426" s="2"/>
      <c r="O1426" s="37"/>
      <c r="P1426" s="2"/>
      <c r="Q1426" s="37"/>
      <c r="R1426" s="2"/>
      <c r="S1426" s="37"/>
    </row>
    <row r="1427" spans="3:19" x14ac:dyDescent="0.3">
      <c r="C1427" s="18"/>
      <c r="D1427" s="2"/>
      <c r="E1427" s="37"/>
      <c r="F1427" s="17"/>
      <c r="G1427" s="2"/>
      <c r="H1427" s="2"/>
      <c r="I1427" s="2"/>
      <c r="J1427" s="17"/>
      <c r="K1427" s="37"/>
      <c r="L1427" s="2"/>
      <c r="M1427" s="37"/>
      <c r="N1427" s="2"/>
      <c r="O1427" s="37"/>
      <c r="P1427" s="2"/>
      <c r="Q1427" s="37"/>
      <c r="R1427" s="2"/>
      <c r="S1427" s="37"/>
    </row>
    <row r="1428" spans="3:19" x14ac:dyDescent="0.3">
      <c r="C1428" s="18"/>
      <c r="D1428" s="2"/>
      <c r="E1428" s="37"/>
      <c r="F1428" s="17"/>
      <c r="G1428" s="2"/>
      <c r="H1428" s="2"/>
      <c r="I1428" s="2"/>
      <c r="J1428" s="17"/>
      <c r="K1428" s="37"/>
      <c r="L1428" s="2"/>
      <c r="M1428" s="37"/>
      <c r="N1428" s="2"/>
      <c r="O1428" s="37"/>
      <c r="P1428" s="2"/>
      <c r="Q1428" s="37"/>
      <c r="R1428" s="2"/>
      <c r="S1428" s="37"/>
    </row>
    <row r="1429" spans="3:19" x14ac:dyDescent="0.3">
      <c r="C1429" s="18"/>
      <c r="D1429" s="2"/>
      <c r="E1429" s="37"/>
      <c r="F1429" s="17"/>
      <c r="G1429" s="2"/>
      <c r="H1429" s="2"/>
      <c r="I1429" s="2"/>
      <c r="J1429" s="17"/>
      <c r="K1429" s="37"/>
      <c r="L1429" s="2"/>
      <c r="M1429" s="37"/>
      <c r="N1429" s="2"/>
      <c r="O1429" s="37"/>
      <c r="P1429" s="2"/>
      <c r="Q1429" s="37"/>
      <c r="R1429" s="2"/>
      <c r="S1429" s="37"/>
    </row>
    <row r="1430" spans="3:19" x14ac:dyDescent="0.3">
      <c r="C1430" s="18"/>
      <c r="D1430" s="2"/>
      <c r="E1430" s="37"/>
      <c r="F1430" s="17"/>
      <c r="G1430" s="2"/>
      <c r="H1430" s="2"/>
      <c r="I1430" s="2"/>
      <c r="J1430" s="17"/>
      <c r="K1430" s="37"/>
      <c r="L1430" s="2"/>
      <c r="M1430" s="37"/>
      <c r="N1430" s="2"/>
      <c r="O1430" s="37"/>
      <c r="P1430" s="2"/>
      <c r="Q1430" s="37"/>
      <c r="R1430" s="2"/>
      <c r="S1430" s="37"/>
    </row>
    <row r="1431" spans="3:19" x14ac:dyDescent="0.3">
      <c r="C1431" s="18"/>
      <c r="D1431" s="2"/>
      <c r="E1431" s="37"/>
      <c r="F1431" s="17"/>
      <c r="G1431" s="2"/>
      <c r="H1431" s="2"/>
      <c r="I1431" s="2"/>
      <c r="J1431" s="17"/>
      <c r="K1431" s="37"/>
      <c r="L1431" s="2"/>
      <c r="M1431" s="37"/>
      <c r="N1431" s="2"/>
      <c r="O1431" s="37"/>
      <c r="P1431" s="2"/>
      <c r="Q1431" s="37"/>
      <c r="R1431" s="2"/>
      <c r="S1431" s="37"/>
    </row>
    <row r="1432" spans="3:19" x14ac:dyDescent="0.3">
      <c r="C1432" s="18"/>
      <c r="D1432" s="2"/>
      <c r="E1432" s="37"/>
      <c r="F1432" s="17"/>
      <c r="G1432" s="2"/>
      <c r="H1432" s="2"/>
      <c r="I1432" s="2"/>
      <c r="J1432" s="17"/>
      <c r="K1432" s="37"/>
      <c r="L1432" s="2"/>
      <c r="M1432" s="37"/>
      <c r="N1432" s="2"/>
      <c r="O1432" s="37"/>
      <c r="P1432" s="2"/>
      <c r="Q1432" s="37"/>
      <c r="R1432" s="2"/>
      <c r="S1432" s="37"/>
    </row>
    <row r="1433" spans="3:19" x14ac:dyDescent="0.3">
      <c r="C1433" s="18"/>
      <c r="D1433" s="2"/>
      <c r="E1433" s="37"/>
      <c r="F1433" s="17"/>
      <c r="G1433" s="2"/>
      <c r="H1433" s="2"/>
      <c r="I1433" s="2"/>
      <c r="J1433" s="17"/>
      <c r="K1433" s="37"/>
      <c r="L1433" s="2"/>
      <c r="M1433" s="37"/>
      <c r="N1433" s="2"/>
      <c r="O1433" s="37"/>
      <c r="P1433" s="2"/>
      <c r="Q1433" s="37"/>
      <c r="R1433" s="2"/>
      <c r="S1433" s="37"/>
    </row>
    <row r="1434" spans="3:19" x14ac:dyDescent="0.3">
      <c r="C1434" s="18"/>
      <c r="D1434" s="2"/>
      <c r="E1434" s="37"/>
      <c r="F1434" s="17"/>
      <c r="G1434" s="2"/>
      <c r="H1434" s="2"/>
      <c r="I1434" s="2"/>
      <c r="J1434" s="17"/>
      <c r="K1434" s="37"/>
      <c r="L1434" s="2"/>
      <c r="M1434" s="37"/>
      <c r="N1434" s="2"/>
      <c r="O1434" s="37"/>
      <c r="P1434" s="2"/>
      <c r="Q1434" s="37"/>
      <c r="R1434" s="2"/>
      <c r="S1434" s="37"/>
    </row>
    <row r="1435" spans="3:19" x14ac:dyDescent="0.3">
      <c r="C1435" s="18"/>
      <c r="D1435" s="2"/>
      <c r="E1435" s="37"/>
      <c r="F1435" s="17"/>
      <c r="G1435" s="2"/>
      <c r="H1435" s="2"/>
      <c r="I1435" s="2"/>
      <c r="J1435" s="17"/>
      <c r="K1435" s="37"/>
      <c r="L1435" s="2"/>
      <c r="M1435" s="37"/>
      <c r="N1435" s="2"/>
      <c r="O1435" s="37"/>
      <c r="P1435" s="2"/>
      <c r="Q1435" s="37"/>
      <c r="R1435" s="2"/>
      <c r="S1435" s="37"/>
    </row>
    <row r="1436" spans="3:19" x14ac:dyDescent="0.3">
      <c r="C1436" s="18"/>
      <c r="D1436" s="2"/>
      <c r="E1436" s="37"/>
      <c r="F1436" s="17"/>
      <c r="G1436" s="2"/>
      <c r="H1436" s="2"/>
      <c r="I1436" s="2"/>
      <c r="J1436" s="17"/>
      <c r="K1436" s="37"/>
      <c r="L1436" s="2"/>
      <c r="M1436" s="37"/>
      <c r="N1436" s="2"/>
      <c r="O1436" s="37"/>
      <c r="P1436" s="2"/>
      <c r="Q1436" s="37"/>
      <c r="R1436" s="2"/>
      <c r="S1436" s="37"/>
    </row>
    <row r="1437" spans="3:19" x14ac:dyDescent="0.3">
      <c r="C1437" s="18"/>
      <c r="D1437" s="2"/>
      <c r="E1437" s="37"/>
      <c r="F1437" s="17"/>
      <c r="G1437" s="2"/>
      <c r="H1437" s="2"/>
      <c r="I1437" s="2"/>
      <c r="J1437" s="17"/>
      <c r="K1437" s="37"/>
      <c r="L1437" s="2"/>
      <c r="M1437" s="37"/>
      <c r="N1437" s="2"/>
      <c r="O1437" s="37"/>
      <c r="P1437" s="2"/>
      <c r="Q1437" s="37"/>
      <c r="R1437" s="2"/>
      <c r="S1437" s="37"/>
    </row>
    <row r="1438" spans="3:19" x14ac:dyDescent="0.3">
      <c r="C1438" s="18"/>
      <c r="D1438" s="2"/>
      <c r="E1438" s="37"/>
      <c r="F1438" s="17"/>
      <c r="G1438" s="2"/>
      <c r="H1438" s="2"/>
      <c r="I1438" s="2"/>
      <c r="J1438" s="17"/>
      <c r="K1438" s="37"/>
      <c r="L1438" s="2"/>
      <c r="M1438" s="37"/>
      <c r="N1438" s="2"/>
      <c r="O1438" s="37"/>
      <c r="P1438" s="2"/>
      <c r="Q1438" s="37"/>
      <c r="R1438" s="2"/>
      <c r="S1438" s="37"/>
    </row>
    <row r="1439" spans="3:19" x14ac:dyDescent="0.3">
      <c r="C1439" s="18"/>
      <c r="D1439" s="2"/>
      <c r="E1439" s="37"/>
      <c r="F1439" s="17"/>
      <c r="G1439" s="2"/>
      <c r="H1439" s="2"/>
      <c r="I1439" s="2"/>
      <c r="J1439" s="17"/>
      <c r="K1439" s="37"/>
      <c r="L1439" s="2"/>
      <c r="M1439" s="37"/>
      <c r="N1439" s="2"/>
      <c r="O1439" s="37"/>
      <c r="P1439" s="2"/>
      <c r="Q1439" s="37"/>
      <c r="R1439" s="2"/>
      <c r="S1439" s="37"/>
    </row>
    <row r="1440" spans="3:19" x14ac:dyDescent="0.3">
      <c r="C1440" s="18"/>
      <c r="D1440" s="2"/>
      <c r="E1440" s="37"/>
      <c r="F1440" s="17"/>
      <c r="G1440" s="2"/>
      <c r="H1440" s="2"/>
      <c r="I1440" s="2"/>
      <c r="J1440" s="17"/>
      <c r="K1440" s="37"/>
      <c r="L1440" s="2"/>
      <c r="M1440" s="37"/>
      <c r="N1440" s="2"/>
      <c r="O1440" s="37"/>
      <c r="P1440" s="2"/>
      <c r="Q1440" s="37"/>
      <c r="R1440" s="2"/>
      <c r="S1440" s="37"/>
    </row>
    <row r="1441" spans="3:19" x14ac:dyDescent="0.3">
      <c r="C1441" s="18"/>
      <c r="D1441" s="2"/>
      <c r="E1441" s="37"/>
      <c r="F1441" s="17"/>
      <c r="G1441" s="2"/>
      <c r="H1441" s="2"/>
      <c r="I1441" s="2"/>
      <c r="J1441" s="17"/>
      <c r="K1441" s="37"/>
      <c r="L1441" s="2"/>
      <c r="M1441" s="37"/>
      <c r="N1441" s="2"/>
      <c r="O1441" s="37"/>
      <c r="P1441" s="2"/>
      <c r="Q1441" s="37"/>
      <c r="R1441" s="2"/>
      <c r="S1441" s="37"/>
    </row>
    <row r="1442" spans="3:19" x14ac:dyDescent="0.3">
      <c r="C1442" s="18"/>
      <c r="D1442" s="2"/>
      <c r="E1442" s="37"/>
      <c r="F1442" s="17"/>
      <c r="G1442" s="2"/>
      <c r="H1442" s="2"/>
      <c r="I1442" s="2"/>
      <c r="J1442" s="17"/>
      <c r="K1442" s="37"/>
      <c r="L1442" s="2"/>
      <c r="M1442" s="37"/>
      <c r="N1442" s="2"/>
      <c r="O1442" s="37"/>
      <c r="P1442" s="2"/>
      <c r="Q1442" s="37"/>
      <c r="R1442" s="2"/>
      <c r="S1442" s="37"/>
    </row>
    <row r="1443" spans="3:19" x14ac:dyDescent="0.3">
      <c r="C1443" s="18"/>
      <c r="D1443" s="2"/>
      <c r="E1443" s="37"/>
      <c r="F1443" s="17"/>
      <c r="G1443" s="2"/>
      <c r="H1443" s="2"/>
      <c r="I1443" s="2"/>
      <c r="J1443" s="17"/>
      <c r="K1443" s="37"/>
      <c r="L1443" s="2"/>
      <c r="M1443" s="37"/>
      <c r="N1443" s="2"/>
      <c r="O1443" s="37"/>
      <c r="P1443" s="2"/>
      <c r="Q1443" s="37"/>
      <c r="R1443" s="2"/>
      <c r="S1443" s="37"/>
    </row>
    <row r="1444" spans="3:19" x14ac:dyDescent="0.3">
      <c r="C1444" s="18"/>
      <c r="D1444" s="2"/>
      <c r="E1444" s="37"/>
      <c r="F1444" s="17"/>
      <c r="G1444" s="2"/>
      <c r="H1444" s="2"/>
      <c r="I1444" s="2"/>
      <c r="J1444" s="17"/>
      <c r="K1444" s="37"/>
      <c r="L1444" s="2"/>
      <c r="M1444" s="37"/>
      <c r="N1444" s="2"/>
      <c r="O1444" s="37"/>
      <c r="P1444" s="2"/>
      <c r="Q1444" s="37"/>
      <c r="R1444" s="2"/>
      <c r="S1444" s="37"/>
    </row>
    <row r="1445" spans="3:19" x14ac:dyDescent="0.3">
      <c r="C1445" s="18"/>
      <c r="D1445" s="2"/>
      <c r="E1445" s="37"/>
      <c r="F1445" s="17"/>
      <c r="G1445" s="2"/>
      <c r="H1445" s="2"/>
      <c r="I1445" s="2"/>
      <c r="J1445" s="17"/>
      <c r="K1445" s="37"/>
      <c r="L1445" s="2"/>
      <c r="M1445" s="37"/>
      <c r="N1445" s="2"/>
      <c r="O1445" s="37"/>
      <c r="P1445" s="2"/>
      <c r="Q1445" s="37"/>
      <c r="R1445" s="2"/>
      <c r="S1445" s="37"/>
    </row>
    <row r="1446" spans="3:19" x14ac:dyDescent="0.3">
      <c r="C1446" s="18"/>
      <c r="D1446" s="2"/>
      <c r="E1446" s="37"/>
      <c r="F1446" s="17"/>
      <c r="G1446" s="2"/>
      <c r="H1446" s="2"/>
      <c r="I1446" s="2"/>
      <c r="J1446" s="17"/>
      <c r="K1446" s="37"/>
      <c r="L1446" s="2"/>
      <c r="M1446" s="37"/>
      <c r="N1446" s="2"/>
      <c r="O1446" s="37"/>
      <c r="P1446" s="2"/>
      <c r="Q1446" s="37"/>
      <c r="R1446" s="2"/>
      <c r="S1446" s="37"/>
    </row>
    <row r="1447" spans="3:19" x14ac:dyDescent="0.3">
      <c r="C1447" s="18"/>
      <c r="D1447" s="2"/>
      <c r="E1447" s="37"/>
      <c r="F1447" s="17"/>
      <c r="G1447" s="2"/>
      <c r="H1447" s="2"/>
      <c r="I1447" s="2"/>
      <c r="J1447" s="17"/>
      <c r="K1447" s="37"/>
      <c r="L1447" s="2"/>
      <c r="M1447" s="37"/>
      <c r="N1447" s="2"/>
      <c r="O1447" s="37"/>
      <c r="P1447" s="2"/>
      <c r="Q1447" s="37"/>
      <c r="R1447" s="2"/>
      <c r="S1447" s="37"/>
    </row>
    <row r="1448" spans="3:19" x14ac:dyDescent="0.3">
      <c r="C1448" s="18"/>
      <c r="D1448" s="2"/>
      <c r="E1448" s="37"/>
      <c r="F1448" s="17"/>
      <c r="G1448" s="2"/>
      <c r="H1448" s="2"/>
      <c r="I1448" s="2"/>
      <c r="J1448" s="17"/>
      <c r="K1448" s="37"/>
      <c r="L1448" s="2"/>
      <c r="M1448" s="37"/>
      <c r="N1448" s="2"/>
      <c r="O1448" s="37"/>
      <c r="P1448" s="2"/>
      <c r="Q1448" s="37"/>
      <c r="R1448" s="2"/>
      <c r="S1448" s="37"/>
    </row>
    <row r="1449" spans="3:19" x14ac:dyDescent="0.3">
      <c r="C1449" s="18"/>
      <c r="D1449" s="2"/>
      <c r="E1449" s="37"/>
      <c r="F1449" s="17"/>
      <c r="G1449" s="2"/>
      <c r="H1449" s="2"/>
      <c r="I1449" s="2"/>
      <c r="J1449" s="17"/>
      <c r="K1449" s="37"/>
      <c r="L1449" s="2"/>
      <c r="M1449" s="37"/>
      <c r="N1449" s="2"/>
      <c r="O1449" s="37"/>
      <c r="P1449" s="2"/>
      <c r="Q1449" s="37"/>
      <c r="R1449" s="2"/>
      <c r="S1449" s="37"/>
    </row>
    <row r="1450" spans="3:19" x14ac:dyDescent="0.3">
      <c r="C1450" s="18"/>
      <c r="D1450" s="2"/>
      <c r="E1450" s="37"/>
      <c r="F1450" s="17"/>
      <c r="G1450" s="2"/>
      <c r="H1450" s="2"/>
      <c r="I1450" s="2"/>
      <c r="J1450" s="17"/>
      <c r="K1450" s="37"/>
      <c r="L1450" s="2"/>
      <c r="M1450" s="37"/>
      <c r="N1450" s="2"/>
      <c r="O1450" s="37"/>
      <c r="P1450" s="2"/>
      <c r="Q1450" s="37"/>
      <c r="R1450" s="2"/>
      <c r="S1450" s="37"/>
    </row>
    <row r="1451" spans="3:19" x14ac:dyDescent="0.3">
      <c r="C1451" s="18"/>
      <c r="D1451" s="2"/>
      <c r="E1451" s="37"/>
      <c r="F1451" s="17"/>
      <c r="G1451" s="2"/>
      <c r="H1451" s="2"/>
      <c r="I1451" s="2"/>
      <c r="J1451" s="17"/>
      <c r="K1451" s="37"/>
      <c r="L1451" s="2"/>
      <c r="M1451" s="37"/>
      <c r="N1451" s="2"/>
      <c r="O1451" s="37"/>
      <c r="P1451" s="2"/>
      <c r="Q1451" s="37"/>
      <c r="R1451" s="2"/>
      <c r="S1451" s="37"/>
    </row>
    <row r="1452" spans="3:19" x14ac:dyDescent="0.3">
      <c r="C1452" s="18"/>
      <c r="D1452" s="2"/>
      <c r="E1452" s="37"/>
      <c r="F1452" s="17"/>
      <c r="G1452" s="2"/>
      <c r="H1452" s="2"/>
      <c r="I1452" s="2"/>
      <c r="J1452" s="17"/>
      <c r="K1452" s="37"/>
      <c r="L1452" s="2"/>
      <c r="M1452" s="37"/>
      <c r="N1452" s="2"/>
      <c r="O1452" s="37"/>
      <c r="P1452" s="2"/>
      <c r="Q1452" s="37"/>
      <c r="R1452" s="2"/>
      <c r="S1452" s="37"/>
    </row>
    <row r="1453" spans="3:19" x14ac:dyDescent="0.3">
      <c r="C1453" s="18"/>
      <c r="D1453" s="2"/>
      <c r="E1453" s="37"/>
      <c r="F1453" s="17"/>
      <c r="G1453" s="2"/>
      <c r="H1453" s="2"/>
      <c r="I1453" s="2"/>
      <c r="J1453" s="17"/>
      <c r="K1453" s="37"/>
      <c r="L1453" s="2"/>
      <c r="M1453" s="37"/>
      <c r="N1453" s="2"/>
      <c r="O1453" s="37"/>
      <c r="P1453" s="2"/>
      <c r="Q1453" s="37"/>
      <c r="R1453" s="2"/>
      <c r="S1453" s="37"/>
    </row>
    <row r="1454" spans="3:19" x14ac:dyDescent="0.3">
      <c r="C1454" s="18"/>
      <c r="D1454" s="2"/>
      <c r="E1454" s="37"/>
      <c r="F1454" s="17"/>
      <c r="G1454" s="2"/>
      <c r="H1454" s="2"/>
      <c r="I1454" s="2"/>
      <c r="J1454" s="17"/>
      <c r="K1454" s="37"/>
      <c r="L1454" s="2"/>
      <c r="M1454" s="37"/>
      <c r="N1454" s="2"/>
      <c r="O1454" s="37"/>
      <c r="P1454" s="2"/>
      <c r="Q1454" s="37"/>
      <c r="R1454" s="2"/>
      <c r="S1454" s="37"/>
    </row>
    <row r="1455" spans="3:19" x14ac:dyDescent="0.3">
      <c r="C1455" s="18"/>
      <c r="D1455" s="2"/>
      <c r="E1455" s="37"/>
      <c r="F1455" s="17"/>
      <c r="G1455" s="2"/>
      <c r="H1455" s="2"/>
      <c r="I1455" s="2"/>
      <c r="J1455" s="17"/>
      <c r="K1455" s="37"/>
      <c r="L1455" s="2"/>
      <c r="M1455" s="37"/>
      <c r="N1455" s="2"/>
      <c r="O1455" s="37"/>
      <c r="P1455" s="2"/>
      <c r="Q1455" s="37"/>
      <c r="R1455" s="2"/>
      <c r="S1455" s="37"/>
    </row>
    <row r="1456" spans="3:19" x14ac:dyDescent="0.3">
      <c r="C1456" s="18"/>
      <c r="D1456" s="2"/>
      <c r="E1456" s="37"/>
      <c r="F1456" s="17"/>
      <c r="G1456" s="2"/>
      <c r="H1456" s="2"/>
      <c r="I1456" s="2"/>
      <c r="J1456" s="17"/>
      <c r="K1456" s="37"/>
      <c r="L1456" s="2"/>
      <c r="M1456" s="37"/>
      <c r="N1456" s="2"/>
      <c r="O1456" s="37"/>
      <c r="P1456" s="2"/>
      <c r="Q1456" s="37"/>
      <c r="R1456" s="2"/>
      <c r="S1456" s="37"/>
    </row>
    <row r="1457" spans="3:19" x14ac:dyDescent="0.3">
      <c r="C1457" s="18"/>
      <c r="D1457" s="2"/>
      <c r="E1457" s="37"/>
      <c r="F1457" s="17"/>
      <c r="G1457" s="2"/>
      <c r="H1457" s="2"/>
      <c r="I1457" s="2"/>
      <c r="J1457" s="17"/>
      <c r="K1457" s="37"/>
      <c r="L1457" s="2"/>
      <c r="M1457" s="37"/>
      <c r="N1457" s="2"/>
      <c r="O1457" s="37"/>
      <c r="P1457" s="2"/>
      <c r="Q1457" s="37"/>
      <c r="R1457" s="2"/>
      <c r="S1457" s="37"/>
    </row>
    <row r="1458" spans="3:19" x14ac:dyDescent="0.3">
      <c r="C1458" s="18"/>
      <c r="D1458" s="2"/>
      <c r="E1458" s="37"/>
      <c r="F1458" s="17"/>
      <c r="G1458" s="2"/>
      <c r="H1458" s="2"/>
      <c r="I1458" s="2"/>
      <c r="J1458" s="17"/>
      <c r="K1458" s="37"/>
      <c r="L1458" s="2"/>
      <c r="M1458" s="37"/>
      <c r="N1458" s="2"/>
      <c r="O1458" s="37"/>
      <c r="P1458" s="2"/>
      <c r="Q1458" s="37"/>
      <c r="R1458" s="2"/>
      <c r="S1458" s="37"/>
    </row>
    <row r="1459" spans="3:19" x14ac:dyDescent="0.3">
      <c r="C1459" s="18"/>
      <c r="D1459" s="2"/>
      <c r="E1459" s="37"/>
      <c r="F1459" s="17"/>
      <c r="G1459" s="2"/>
      <c r="H1459" s="2"/>
      <c r="I1459" s="2"/>
      <c r="J1459" s="17"/>
      <c r="K1459" s="37"/>
      <c r="L1459" s="2"/>
      <c r="M1459" s="37"/>
      <c r="N1459" s="2"/>
      <c r="O1459" s="37"/>
      <c r="P1459" s="2"/>
      <c r="Q1459" s="37"/>
      <c r="R1459" s="2"/>
      <c r="S1459" s="37"/>
    </row>
    <row r="1460" spans="3:19" x14ac:dyDescent="0.3">
      <c r="C1460" s="18"/>
      <c r="D1460" s="2"/>
      <c r="E1460" s="37"/>
      <c r="F1460" s="17"/>
      <c r="G1460" s="2"/>
      <c r="H1460" s="2"/>
      <c r="I1460" s="2"/>
      <c r="J1460" s="17"/>
      <c r="K1460" s="37"/>
      <c r="L1460" s="2"/>
      <c r="M1460" s="37"/>
      <c r="N1460" s="2"/>
      <c r="O1460" s="37"/>
      <c r="P1460" s="2"/>
      <c r="Q1460" s="37"/>
      <c r="R1460" s="2"/>
      <c r="S1460" s="37"/>
    </row>
    <row r="1461" spans="3:19" x14ac:dyDescent="0.3">
      <c r="C1461" s="18"/>
      <c r="D1461" s="2"/>
      <c r="E1461" s="37"/>
      <c r="F1461" s="17"/>
      <c r="G1461" s="2"/>
      <c r="H1461" s="2"/>
      <c r="I1461" s="2"/>
      <c r="J1461" s="17"/>
      <c r="K1461" s="37"/>
      <c r="L1461" s="2"/>
      <c r="M1461" s="37"/>
      <c r="N1461" s="2"/>
      <c r="O1461" s="37"/>
      <c r="P1461" s="2"/>
      <c r="Q1461" s="37"/>
      <c r="R1461" s="2"/>
      <c r="S1461" s="37"/>
    </row>
    <row r="1462" spans="3:19" x14ac:dyDescent="0.3">
      <c r="C1462" s="18"/>
      <c r="D1462" s="2"/>
      <c r="E1462" s="37"/>
      <c r="F1462" s="17"/>
      <c r="G1462" s="2"/>
      <c r="H1462" s="2"/>
      <c r="I1462" s="2"/>
      <c r="J1462" s="17"/>
      <c r="K1462" s="37"/>
      <c r="L1462" s="2"/>
      <c r="M1462" s="37"/>
      <c r="N1462" s="2"/>
      <c r="O1462" s="37"/>
      <c r="P1462" s="2"/>
      <c r="Q1462" s="37"/>
      <c r="R1462" s="2"/>
      <c r="S1462" s="37"/>
    </row>
    <row r="1463" spans="3:19" x14ac:dyDescent="0.3">
      <c r="C1463" s="18"/>
      <c r="D1463" s="2"/>
      <c r="E1463" s="37"/>
      <c r="F1463" s="17"/>
      <c r="G1463" s="2"/>
      <c r="H1463" s="2"/>
      <c r="I1463" s="2"/>
      <c r="J1463" s="17"/>
      <c r="K1463" s="37"/>
      <c r="L1463" s="2"/>
      <c r="M1463" s="37"/>
      <c r="N1463" s="2"/>
      <c r="O1463" s="37"/>
      <c r="P1463" s="2"/>
      <c r="Q1463" s="37"/>
      <c r="R1463" s="2"/>
      <c r="S1463" s="37"/>
    </row>
    <row r="1464" spans="3:19" x14ac:dyDescent="0.3">
      <c r="C1464" s="18"/>
      <c r="D1464" s="2"/>
      <c r="E1464" s="37"/>
      <c r="F1464" s="17"/>
      <c r="G1464" s="2"/>
      <c r="H1464" s="2"/>
      <c r="I1464" s="2"/>
      <c r="J1464" s="17"/>
      <c r="K1464" s="37"/>
      <c r="L1464" s="2"/>
      <c r="M1464" s="37"/>
      <c r="N1464" s="2"/>
      <c r="O1464" s="37"/>
      <c r="P1464" s="2"/>
      <c r="Q1464" s="37"/>
      <c r="R1464" s="2"/>
      <c r="S1464" s="37"/>
    </row>
    <row r="1465" spans="3:19" x14ac:dyDescent="0.3">
      <c r="C1465" s="18"/>
      <c r="D1465" s="2"/>
      <c r="E1465" s="37"/>
      <c r="F1465" s="17"/>
      <c r="G1465" s="2"/>
      <c r="H1465" s="2"/>
      <c r="I1465" s="2"/>
      <c r="J1465" s="17"/>
      <c r="K1465" s="37"/>
      <c r="L1465" s="2"/>
      <c r="M1465" s="37"/>
      <c r="N1465" s="2"/>
      <c r="O1465" s="37"/>
      <c r="P1465" s="2"/>
      <c r="Q1465" s="37"/>
      <c r="R1465" s="2"/>
      <c r="S1465" s="37"/>
    </row>
    <row r="1466" spans="3:19" x14ac:dyDescent="0.3">
      <c r="C1466" s="18"/>
      <c r="D1466" s="2"/>
      <c r="E1466" s="37"/>
      <c r="F1466" s="17"/>
      <c r="G1466" s="2"/>
      <c r="H1466" s="2"/>
      <c r="I1466" s="2"/>
      <c r="J1466" s="17"/>
      <c r="K1466" s="37"/>
      <c r="L1466" s="2"/>
      <c r="M1466" s="37"/>
      <c r="N1466" s="2"/>
      <c r="O1466" s="37"/>
      <c r="P1466" s="2"/>
      <c r="Q1466" s="37"/>
      <c r="R1466" s="2"/>
      <c r="S1466" s="37"/>
    </row>
    <row r="1467" spans="3:19" x14ac:dyDescent="0.3">
      <c r="C1467" s="18"/>
      <c r="D1467" s="2"/>
      <c r="E1467" s="37"/>
      <c r="F1467" s="17"/>
      <c r="G1467" s="2"/>
      <c r="H1467" s="2"/>
      <c r="I1467" s="2"/>
      <c r="J1467" s="17"/>
      <c r="K1467" s="37"/>
      <c r="L1467" s="2"/>
      <c r="M1467" s="37"/>
      <c r="N1467" s="2"/>
      <c r="O1467" s="37"/>
      <c r="P1467" s="2"/>
      <c r="Q1467" s="37"/>
      <c r="R1467" s="2"/>
      <c r="S1467" s="37"/>
    </row>
    <row r="1468" spans="3:19" x14ac:dyDescent="0.3">
      <c r="C1468" s="18"/>
      <c r="D1468" s="2"/>
      <c r="E1468" s="37"/>
      <c r="F1468" s="17"/>
      <c r="G1468" s="2"/>
      <c r="H1468" s="2"/>
      <c r="I1468" s="2"/>
      <c r="J1468" s="17"/>
      <c r="K1468" s="37"/>
      <c r="L1468" s="2"/>
      <c r="M1468" s="37"/>
      <c r="N1468" s="2"/>
      <c r="O1468" s="37"/>
      <c r="P1468" s="2"/>
      <c r="Q1468" s="37"/>
      <c r="R1468" s="2"/>
      <c r="S1468" s="37"/>
    </row>
    <row r="1469" spans="3:19" x14ac:dyDescent="0.3">
      <c r="C1469" s="18"/>
      <c r="D1469" s="2"/>
      <c r="E1469" s="37"/>
      <c r="F1469" s="17"/>
      <c r="G1469" s="2"/>
      <c r="H1469" s="2"/>
      <c r="I1469" s="2"/>
      <c r="J1469" s="17"/>
      <c r="K1469" s="37"/>
      <c r="L1469" s="2"/>
      <c r="M1469" s="37"/>
      <c r="N1469" s="2"/>
      <c r="O1469" s="37"/>
      <c r="P1469" s="2"/>
      <c r="Q1469" s="37"/>
      <c r="R1469" s="2"/>
      <c r="S1469" s="37"/>
    </row>
    <row r="1470" spans="3:19" x14ac:dyDescent="0.3">
      <c r="C1470" s="18"/>
      <c r="D1470" s="2"/>
      <c r="E1470" s="37"/>
      <c r="F1470" s="17"/>
      <c r="G1470" s="2"/>
      <c r="H1470" s="2"/>
      <c r="I1470" s="2"/>
      <c r="J1470" s="17"/>
      <c r="K1470" s="37"/>
      <c r="L1470" s="2"/>
      <c r="M1470" s="37"/>
      <c r="N1470" s="2"/>
      <c r="O1470" s="37"/>
      <c r="P1470" s="2"/>
      <c r="Q1470" s="37"/>
      <c r="R1470" s="2"/>
      <c r="S1470" s="37"/>
    </row>
    <row r="1471" spans="3:19" x14ac:dyDescent="0.3">
      <c r="C1471" s="18"/>
      <c r="D1471" s="2"/>
      <c r="E1471" s="37"/>
      <c r="F1471" s="17"/>
      <c r="G1471" s="2"/>
      <c r="H1471" s="2"/>
      <c r="I1471" s="2"/>
      <c r="J1471" s="17"/>
      <c r="K1471" s="37"/>
      <c r="L1471" s="2"/>
      <c r="M1471" s="37"/>
      <c r="N1471" s="2"/>
      <c r="O1471" s="37"/>
      <c r="P1471" s="2"/>
      <c r="Q1471" s="37"/>
      <c r="R1471" s="2"/>
      <c r="S1471" s="37"/>
    </row>
    <row r="1472" spans="3:19" x14ac:dyDescent="0.3">
      <c r="C1472" s="18"/>
      <c r="D1472" s="2"/>
      <c r="E1472" s="37"/>
      <c r="F1472" s="17"/>
      <c r="G1472" s="2"/>
      <c r="H1472" s="2"/>
      <c r="I1472" s="2"/>
      <c r="J1472" s="17"/>
      <c r="K1472" s="37"/>
      <c r="L1472" s="2"/>
      <c r="M1472" s="37"/>
      <c r="N1472" s="2"/>
      <c r="O1472" s="37"/>
      <c r="P1472" s="2"/>
      <c r="Q1472" s="37"/>
      <c r="R1472" s="2"/>
      <c r="S1472" s="37"/>
    </row>
    <row r="1473" spans="3:19" x14ac:dyDescent="0.3">
      <c r="C1473" s="18"/>
      <c r="D1473" s="2"/>
      <c r="E1473" s="37"/>
      <c r="F1473" s="17"/>
      <c r="G1473" s="2"/>
      <c r="H1473" s="2"/>
      <c r="I1473" s="2"/>
      <c r="J1473" s="17"/>
      <c r="K1473" s="37"/>
      <c r="L1473" s="2"/>
      <c r="M1473" s="37"/>
      <c r="N1473" s="2"/>
      <c r="O1473" s="37"/>
      <c r="P1473" s="2"/>
      <c r="Q1473" s="37"/>
      <c r="R1473" s="2"/>
      <c r="S1473" s="37"/>
    </row>
    <row r="1474" spans="3:19" x14ac:dyDescent="0.3">
      <c r="C1474" s="18"/>
      <c r="D1474" s="2"/>
      <c r="E1474" s="37"/>
      <c r="F1474" s="17"/>
      <c r="G1474" s="2"/>
      <c r="H1474" s="2"/>
      <c r="I1474" s="2"/>
      <c r="J1474" s="17"/>
      <c r="K1474" s="37"/>
      <c r="L1474" s="2"/>
      <c r="M1474" s="37"/>
      <c r="N1474" s="2"/>
      <c r="O1474" s="37"/>
      <c r="P1474" s="2"/>
      <c r="Q1474" s="37"/>
      <c r="R1474" s="2"/>
      <c r="S1474" s="37"/>
    </row>
    <row r="1475" spans="3:19" x14ac:dyDescent="0.3">
      <c r="C1475" s="18"/>
      <c r="D1475" s="2"/>
      <c r="E1475" s="37"/>
      <c r="F1475" s="17"/>
      <c r="G1475" s="2"/>
      <c r="H1475" s="2"/>
      <c r="I1475" s="2"/>
      <c r="J1475" s="17"/>
      <c r="K1475" s="37"/>
      <c r="L1475" s="2"/>
      <c r="M1475" s="37"/>
      <c r="N1475" s="2"/>
      <c r="O1475" s="37"/>
      <c r="P1475" s="2"/>
      <c r="Q1475" s="37"/>
      <c r="R1475" s="2"/>
      <c r="S1475" s="37"/>
    </row>
    <row r="1476" spans="3:19" x14ac:dyDescent="0.3">
      <c r="C1476" s="18"/>
      <c r="D1476" s="2"/>
      <c r="E1476" s="37"/>
      <c r="F1476" s="17"/>
      <c r="G1476" s="2"/>
      <c r="H1476" s="2"/>
      <c r="I1476" s="2"/>
      <c r="J1476" s="17"/>
      <c r="K1476" s="37"/>
      <c r="L1476" s="2"/>
      <c r="M1476" s="37"/>
      <c r="N1476" s="2"/>
      <c r="O1476" s="37"/>
      <c r="P1476" s="2"/>
      <c r="Q1476" s="37"/>
      <c r="R1476" s="2"/>
      <c r="S1476" s="37"/>
    </row>
    <row r="1477" spans="3:19" x14ac:dyDescent="0.3">
      <c r="C1477" s="18"/>
      <c r="D1477" s="2"/>
      <c r="E1477" s="37"/>
      <c r="F1477" s="17"/>
      <c r="G1477" s="2"/>
      <c r="H1477" s="2"/>
      <c r="I1477" s="2"/>
      <c r="J1477" s="17"/>
      <c r="K1477" s="37"/>
      <c r="L1477" s="2"/>
      <c r="M1477" s="37"/>
      <c r="N1477" s="2"/>
      <c r="O1477" s="37"/>
      <c r="P1477" s="2"/>
      <c r="Q1477" s="37"/>
      <c r="R1477" s="2"/>
      <c r="S1477" s="37"/>
    </row>
    <row r="1478" spans="3:19" x14ac:dyDescent="0.3">
      <c r="C1478" s="18"/>
      <c r="D1478" s="2"/>
      <c r="E1478" s="37"/>
      <c r="F1478" s="17"/>
      <c r="G1478" s="2"/>
      <c r="H1478" s="2"/>
      <c r="I1478" s="2"/>
      <c r="J1478" s="17"/>
      <c r="K1478" s="37"/>
      <c r="L1478" s="2"/>
      <c r="M1478" s="37"/>
      <c r="N1478" s="2"/>
      <c r="O1478" s="37"/>
      <c r="P1478" s="2"/>
      <c r="Q1478" s="37"/>
      <c r="R1478" s="2"/>
      <c r="S1478" s="37"/>
    </row>
    <row r="1479" spans="3:19" x14ac:dyDescent="0.3">
      <c r="C1479" s="18"/>
      <c r="D1479" s="2"/>
      <c r="E1479" s="37"/>
      <c r="F1479" s="17"/>
      <c r="G1479" s="2"/>
      <c r="H1479" s="2"/>
      <c r="I1479" s="2"/>
      <c r="J1479" s="17"/>
      <c r="K1479" s="37"/>
      <c r="L1479" s="2"/>
      <c r="M1479" s="37"/>
      <c r="N1479" s="2"/>
      <c r="O1479" s="37"/>
      <c r="P1479" s="2"/>
      <c r="Q1479" s="37"/>
      <c r="R1479" s="2"/>
      <c r="S1479" s="37"/>
    </row>
    <row r="1480" spans="3:19" x14ac:dyDescent="0.3">
      <c r="C1480" s="18"/>
      <c r="D1480" s="2"/>
      <c r="E1480" s="37"/>
      <c r="F1480" s="17"/>
      <c r="G1480" s="2"/>
      <c r="H1480" s="2"/>
      <c r="I1480" s="2"/>
      <c r="J1480" s="17"/>
      <c r="K1480" s="37"/>
      <c r="L1480" s="2"/>
      <c r="M1480" s="37"/>
      <c r="N1480" s="2"/>
      <c r="O1480" s="37"/>
      <c r="P1480" s="2"/>
      <c r="Q1480" s="37"/>
      <c r="R1480" s="2"/>
      <c r="S1480" s="37"/>
    </row>
    <row r="1481" spans="3:19" x14ac:dyDescent="0.3">
      <c r="C1481" s="18"/>
      <c r="D1481" s="2"/>
      <c r="E1481" s="37"/>
      <c r="F1481" s="17"/>
      <c r="G1481" s="2"/>
      <c r="H1481" s="2"/>
      <c r="I1481" s="2"/>
      <c r="J1481" s="17"/>
      <c r="K1481" s="37"/>
      <c r="L1481" s="2"/>
      <c r="M1481" s="37"/>
      <c r="N1481" s="2"/>
      <c r="O1481" s="37"/>
      <c r="P1481" s="2"/>
      <c r="Q1481" s="37"/>
      <c r="R1481" s="2"/>
      <c r="S1481" s="37"/>
    </row>
    <row r="1482" spans="3:19" x14ac:dyDescent="0.3">
      <c r="C1482" s="18"/>
      <c r="D1482" s="2"/>
      <c r="E1482" s="37"/>
      <c r="F1482" s="17"/>
      <c r="G1482" s="2"/>
      <c r="H1482" s="2"/>
      <c r="I1482" s="2"/>
      <c r="J1482" s="17"/>
      <c r="K1482" s="37"/>
      <c r="L1482" s="2"/>
      <c r="M1482" s="37"/>
      <c r="N1482" s="2"/>
      <c r="O1482" s="37"/>
      <c r="P1482" s="2"/>
      <c r="Q1482" s="37"/>
      <c r="R1482" s="2"/>
      <c r="S1482" s="37"/>
    </row>
    <row r="1483" spans="3:19" x14ac:dyDescent="0.3">
      <c r="C1483" s="18"/>
      <c r="D1483" s="2"/>
      <c r="E1483" s="37"/>
      <c r="F1483" s="17"/>
      <c r="G1483" s="2"/>
      <c r="H1483" s="2"/>
      <c r="I1483" s="2"/>
      <c r="J1483" s="17"/>
      <c r="K1483" s="37"/>
      <c r="L1483" s="2"/>
      <c r="M1483" s="37"/>
      <c r="N1483" s="2"/>
      <c r="O1483" s="37"/>
      <c r="P1483" s="2"/>
      <c r="Q1483" s="37"/>
      <c r="R1483" s="2"/>
      <c r="S1483" s="37"/>
    </row>
    <row r="1484" spans="3:19" x14ac:dyDescent="0.3">
      <c r="C1484" s="18"/>
      <c r="D1484" s="2"/>
      <c r="E1484" s="37"/>
      <c r="F1484" s="17"/>
      <c r="G1484" s="2"/>
      <c r="H1484" s="2"/>
      <c r="I1484" s="2"/>
      <c r="J1484" s="17"/>
      <c r="K1484" s="37"/>
      <c r="L1484" s="2"/>
      <c r="M1484" s="37"/>
      <c r="N1484" s="2"/>
      <c r="O1484" s="37"/>
      <c r="P1484" s="2"/>
      <c r="Q1484" s="37"/>
      <c r="R1484" s="2"/>
      <c r="S1484" s="37"/>
    </row>
    <row r="1485" spans="3:19" x14ac:dyDescent="0.3">
      <c r="C1485" s="18"/>
      <c r="D1485" s="2"/>
      <c r="E1485" s="37"/>
      <c r="F1485" s="17"/>
      <c r="G1485" s="2"/>
      <c r="H1485" s="2"/>
      <c r="I1485" s="2"/>
      <c r="J1485" s="17"/>
      <c r="K1485" s="37"/>
      <c r="L1485" s="2"/>
      <c r="M1485" s="37"/>
      <c r="N1485" s="2"/>
      <c r="O1485" s="37"/>
      <c r="P1485" s="2"/>
      <c r="Q1485" s="37"/>
      <c r="R1485" s="2"/>
      <c r="S1485" s="37"/>
    </row>
    <row r="1486" spans="3:19" x14ac:dyDescent="0.3">
      <c r="C1486" s="18"/>
      <c r="D1486" s="2"/>
      <c r="E1486" s="37"/>
      <c r="F1486" s="17"/>
      <c r="G1486" s="2"/>
      <c r="H1486" s="2"/>
      <c r="I1486" s="2"/>
      <c r="J1486" s="17"/>
      <c r="K1486" s="37"/>
      <c r="L1486" s="2"/>
      <c r="M1486" s="37"/>
      <c r="N1486" s="2"/>
      <c r="O1486" s="37"/>
      <c r="P1486" s="2"/>
      <c r="Q1486" s="37"/>
      <c r="R1486" s="2"/>
      <c r="S1486" s="37"/>
    </row>
    <row r="1487" spans="3:19" x14ac:dyDescent="0.3">
      <c r="C1487" s="18"/>
      <c r="D1487" s="2"/>
      <c r="E1487" s="37"/>
      <c r="F1487" s="17"/>
      <c r="G1487" s="2"/>
      <c r="H1487" s="2"/>
      <c r="I1487" s="2"/>
      <c r="J1487" s="17"/>
      <c r="K1487" s="37"/>
      <c r="L1487" s="2"/>
      <c r="M1487" s="37"/>
      <c r="N1487" s="2"/>
      <c r="O1487" s="37"/>
      <c r="P1487" s="2"/>
      <c r="Q1487" s="37"/>
      <c r="R1487" s="2"/>
      <c r="S1487" s="37"/>
    </row>
    <row r="1488" spans="3:19" x14ac:dyDescent="0.3">
      <c r="C1488" s="18"/>
      <c r="D1488" s="2"/>
      <c r="E1488" s="37"/>
      <c r="F1488" s="17"/>
      <c r="G1488" s="2"/>
      <c r="H1488" s="2"/>
      <c r="I1488" s="2"/>
      <c r="J1488" s="17"/>
      <c r="K1488" s="37"/>
      <c r="L1488" s="2"/>
      <c r="M1488" s="37"/>
      <c r="N1488" s="2"/>
      <c r="O1488" s="37"/>
      <c r="P1488" s="2"/>
      <c r="Q1488" s="37"/>
      <c r="R1488" s="2"/>
      <c r="S1488" s="37"/>
    </row>
    <row r="1489" spans="3:19" x14ac:dyDescent="0.3">
      <c r="C1489" s="18"/>
      <c r="D1489" s="2"/>
      <c r="E1489" s="37"/>
      <c r="F1489" s="17"/>
      <c r="G1489" s="2"/>
      <c r="H1489" s="2"/>
      <c r="I1489" s="2"/>
      <c r="J1489" s="17"/>
      <c r="K1489" s="37"/>
      <c r="L1489" s="2"/>
      <c r="M1489" s="37"/>
      <c r="N1489" s="2"/>
      <c r="O1489" s="37"/>
      <c r="P1489" s="2"/>
      <c r="Q1489" s="37"/>
      <c r="R1489" s="2"/>
      <c r="S1489" s="37"/>
    </row>
    <row r="1490" spans="3:19" x14ac:dyDescent="0.3">
      <c r="C1490" s="18"/>
      <c r="D1490" s="2"/>
      <c r="E1490" s="37"/>
      <c r="F1490" s="17"/>
      <c r="G1490" s="2"/>
      <c r="H1490" s="2"/>
      <c r="I1490" s="2"/>
      <c r="J1490" s="17"/>
      <c r="K1490" s="37"/>
      <c r="L1490" s="2"/>
      <c r="M1490" s="37"/>
      <c r="N1490" s="2"/>
      <c r="O1490" s="37"/>
      <c r="P1490" s="2"/>
      <c r="Q1490" s="37"/>
      <c r="R1490" s="2"/>
      <c r="S1490" s="37"/>
    </row>
    <row r="1491" spans="3:19" x14ac:dyDescent="0.3">
      <c r="C1491" s="18"/>
      <c r="D1491" s="2"/>
      <c r="E1491" s="37"/>
      <c r="F1491" s="17"/>
      <c r="G1491" s="2"/>
      <c r="H1491" s="2"/>
      <c r="I1491" s="2"/>
      <c r="J1491" s="17"/>
      <c r="K1491" s="37"/>
      <c r="L1491" s="2"/>
      <c r="M1491" s="37"/>
      <c r="N1491" s="2"/>
      <c r="O1491" s="37"/>
      <c r="P1491" s="2"/>
      <c r="Q1491" s="37"/>
      <c r="R1491" s="2"/>
      <c r="S1491" s="37"/>
    </row>
    <row r="1492" spans="3:19" x14ac:dyDescent="0.3">
      <c r="C1492" s="18"/>
      <c r="D1492" s="2"/>
      <c r="E1492" s="37"/>
      <c r="F1492" s="17"/>
      <c r="G1492" s="2"/>
      <c r="H1492" s="2"/>
      <c r="I1492" s="2"/>
      <c r="J1492" s="17"/>
      <c r="K1492" s="37"/>
      <c r="L1492" s="2"/>
      <c r="M1492" s="37"/>
      <c r="N1492" s="2"/>
      <c r="O1492" s="37"/>
      <c r="P1492" s="2"/>
      <c r="Q1492" s="37"/>
      <c r="R1492" s="2"/>
      <c r="S1492" s="37"/>
    </row>
    <row r="1493" spans="3:19" x14ac:dyDescent="0.3">
      <c r="C1493" s="18"/>
      <c r="D1493" s="2"/>
      <c r="E1493" s="37"/>
      <c r="F1493" s="17"/>
      <c r="G1493" s="2"/>
      <c r="H1493" s="2"/>
      <c r="I1493" s="2"/>
      <c r="J1493" s="17"/>
      <c r="K1493" s="37"/>
      <c r="L1493" s="2"/>
      <c r="M1493" s="37"/>
      <c r="N1493" s="2"/>
      <c r="O1493" s="37"/>
      <c r="P1493" s="2"/>
      <c r="Q1493" s="37"/>
      <c r="R1493" s="2"/>
      <c r="S1493" s="37"/>
    </row>
    <row r="1494" spans="3:19" x14ac:dyDescent="0.3">
      <c r="C1494" s="18"/>
      <c r="D1494" s="2"/>
      <c r="E1494" s="37"/>
      <c r="F1494" s="17"/>
      <c r="G1494" s="2"/>
      <c r="H1494" s="2"/>
      <c r="I1494" s="2"/>
      <c r="J1494" s="17"/>
      <c r="K1494" s="37"/>
      <c r="L1494" s="2"/>
      <c r="M1494" s="37"/>
      <c r="N1494" s="2"/>
      <c r="O1494" s="37"/>
      <c r="P1494" s="2"/>
      <c r="Q1494" s="37"/>
      <c r="R1494" s="2"/>
      <c r="S1494" s="37"/>
    </row>
    <row r="1495" spans="3:19" x14ac:dyDescent="0.3">
      <c r="C1495" s="18"/>
      <c r="D1495" s="2"/>
      <c r="E1495" s="37"/>
      <c r="F1495" s="17"/>
      <c r="G1495" s="2"/>
      <c r="H1495" s="2"/>
      <c r="I1495" s="2"/>
      <c r="J1495" s="17"/>
      <c r="K1495" s="37"/>
      <c r="L1495" s="2"/>
      <c r="M1495" s="37"/>
      <c r="N1495" s="2"/>
      <c r="O1495" s="37"/>
      <c r="P1495" s="2"/>
      <c r="Q1495" s="37"/>
      <c r="R1495" s="2"/>
      <c r="S1495" s="37"/>
    </row>
    <row r="1496" spans="3:19" x14ac:dyDescent="0.3">
      <c r="C1496" s="18"/>
      <c r="D1496" s="2"/>
      <c r="E1496" s="37"/>
      <c r="F1496" s="17"/>
      <c r="G1496" s="2"/>
      <c r="H1496" s="2"/>
      <c r="I1496" s="2"/>
      <c r="J1496" s="17"/>
      <c r="K1496" s="37"/>
      <c r="L1496" s="2"/>
      <c r="M1496" s="37"/>
      <c r="N1496" s="2"/>
      <c r="O1496" s="37"/>
      <c r="P1496" s="2"/>
      <c r="Q1496" s="37"/>
      <c r="R1496" s="2"/>
      <c r="S1496" s="37"/>
    </row>
    <row r="1497" spans="3:19" x14ac:dyDescent="0.3">
      <c r="C1497" s="18"/>
      <c r="D1497" s="2"/>
      <c r="E1497" s="37"/>
      <c r="F1497" s="17"/>
      <c r="G1497" s="2"/>
      <c r="H1497" s="2"/>
      <c r="I1497" s="2"/>
      <c r="J1497" s="17"/>
      <c r="K1497" s="37"/>
      <c r="L1497" s="2"/>
      <c r="M1497" s="37"/>
      <c r="N1497" s="2"/>
      <c r="O1497" s="37"/>
      <c r="P1497" s="2"/>
      <c r="Q1497" s="37"/>
      <c r="R1497" s="2"/>
      <c r="S1497" s="37"/>
    </row>
    <row r="1498" spans="3:19" x14ac:dyDescent="0.3">
      <c r="C1498" s="18"/>
      <c r="D1498" s="2"/>
      <c r="E1498" s="37"/>
      <c r="F1498" s="17"/>
      <c r="G1498" s="2"/>
      <c r="H1498" s="2"/>
      <c r="I1498" s="2"/>
      <c r="J1498" s="17"/>
      <c r="K1498" s="37"/>
      <c r="L1498" s="2"/>
      <c r="M1498" s="37"/>
      <c r="N1498" s="2"/>
      <c r="O1498" s="37"/>
      <c r="P1498" s="2"/>
      <c r="Q1498" s="37"/>
      <c r="R1498" s="2"/>
      <c r="S1498" s="37"/>
    </row>
    <row r="1499" spans="3:19" x14ac:dyDescent="0.3">
      <c r="C1499" s="18"/>
      <c r="D1499" s="2"/>
      <c r="E1499" s="37"/>
      <c r="F1499" s="17"/>
      <c r="G1499" s="2"/>
      <c r="H1499" s="2"/>
      <c r="I1499" s="2"/>
      <c r="J1499" s="17"/>
      <c r="K1499" s="37"/>
      <c r="L1499" s="2"/>
      <c r="M1499" s="37"/>
      <c r="N1499" s="2"/>
      <c r="O1499" s="37"/>
      <c r="P1499" s="2"/>
      <c r="Q1499" s="37"/>
      <c r="R1499" s="2"/>
      <c r="S1499" s="37"/>
    </row>
    <row r="1500" spans="3:19" x14ac:dyDescent="0.3">
      <c r="C1500" s="18"/>
      <c r="D1500" s="2"/>
      <c r="E1500" s="37"/>
      <c r="F1500" s="17"/>
      <c r="G1500" s="2"/>
      <c r="H1500" s="2"/>
      <c r="I1500" s="2"/>
      <c r="J1500" s="17"/>
      <c r="K1500" s="37"/>
      <c r="L1500" s="2"/>
      <c r="M1500" s="37"/>
      <c r="N1500" s="2"/>
      <c r="O1500" s="37"/>
      <c r="P1500" s="2"/>
      <c r="Q1500" s="37"/>
      <c r="R1500" s="2"/>
      <c r="S1500" s="37"/>
    </row>
    <row r="1501" spans="3:19" x14ac:dyDescent="0.3">
      <c r="C1501" s="18"/>
      <c r="D1501" s="2"/>
      <c r="E1501" s="37"/>
      <c r="F1501" s="17"/>
      <c r="G1501" s="2"/>
      <c r="H1501" s="2"/>
      <c r="I1501" s="2"/>
      <c r="J1501" s="17"/>
      <c r="K1501" s="37"/>
      <c r="L1501" s="2"/>
      <c r="M1501" s="37"/>
      <c r="N1501" s="2"/>
      <c r="O1501" s="37"/>
      <c r="P1501" s="2"/>
      <c r="Q1501" s="37"/>
      <c r="R1501" s="2"/>
      <c r="S1501" s="37"/>
    </row>
    <row r="1502" spans="3:19" x14ac:dyDescent="0.3">
      <c r="C1502" s="18"/>
      <c r="D1502" s="2"/>
      <c r="E1502" s="37"/>
      <c r="F1502" s="17"/>
      <c r="G1502" s="2"/>
      <c r="H1502" s="2"/>
      <c r="I1502" s="2"/>
      <c r="J1502" s="17"/>
      <c r="K1502" s="37"/>
      <c r="L1502" s="2"/>
      <c r="M1502" s="37"/>
      <c r="N1502" s="2"/>
      <c r="O1502" s="37"/>
      <c r="P1502" s="2"/>
      <c r="Q1502" s="37"/>
      <c r="R1502" s="2"/>
      <c r="S1502" s="37"/>
    </row>
    <row r="1503" spans="3:19" x14ac:dyDescent="0.3">
      <c r="C1503" s="18"/>
      <c r="D1503" s="2"/>
      <c r="E1503" s="37"/>
      <c r="F1503" s="17"/>
      <c r="G1503" s="2"/>
      <c r="H1503" s="2"/>
      <c r="I1503" s="2"/>
      <c r="J1503" s="17"/>
      <c r="K1503" s="37"/>
      <c r="L1503" s="2"/>
      <c r="M1503" s="37"/>
      <c r="N1503" s="2"/>
      <c r="O1503" s="37"/>
      <c r="P1503" s="2"/>
      <c r="Q1503" s="37"/>
      <c r="R1503" s="2"/>
      <c r="S1503" s="37"/>
    </row>
    <row r="1504" spans="3:19" x14ac:dyDescent="0.3">
      <c r="C1504" s="18"/>
      <c r="D1504" s="2"/>
      <c r="E1504" s="37"/>
      <c r="F1504" s="17"/>
      <c r="G1504" s="2"/>
      <c r="H1504" s="2"/>
      <c r="I1504" s="2"/>
      <c r="J1504" s="17"/>
      <c r="K1504" s="37"/>
      <c r="L1504" s="2"/>
      <c r="M1504" s="37"/>
      <c r="N1504" s="2"/>
      <c r="O1504" s="37"/>
      <c r="P1504" s="2"/>
      <c r="Q1504" s="37"/>
      <c r="R1504" s="2"/>
      <c r="S1504" s="37"/>
    </row>
    <row r="1505" spans="3:19" x14ac:dyDescent="0.3">
      <c r="C1505" s="18"/>
      <c r="D1505" s="2"/>
      <c r="E1505" s="37"/>
      <c r="F1505" s="17"/>
      <c r="G1505" s="2"/>
      <c r="H1505" s="2"/>
      <c r="I1505" s="2"/>
      <c r="J1505" s="17"/>
      <c r="K1505" s="37"/>
      <c r="L1505" s="2"/>
      <c r="M1505" s="37"/>
      <c r="N1505" s="2"/>
      <c r="O1505" s="37"/>
      <c r="P1505" s="2"/>
      <c r="Q1505" s="37"/>
      <c r="R1505" s="2"/>
      <c r="S1505" s="37"/>
    </row>
    <row r="1506" spans="3:19" x14ac:dyDescent="0.3">
      <c r="C1506" s="18"/>
      <c r="D1506" s="2"/>
      <c r="E1506" s="37"/>
      <c r="F1506" s="17"/>
      <c r="G1506" s="2"/>
      <c r="H1506" s="2"/>
      <c r="I1506" s="2"/>
      <c r="J1506" s="17"/>
      <c r="K1506" s="37"/>
      <c r="L1506" s="2"/>
      <c r="M1506" s="37"/>
      <c r="N1506" s="2"/>
      <c r="O1506" s="37"/>
      <c r="P1506" s="2"/>
      <c r="Q1506" s="37"/>
      <c r="R1506" s="2"/>
      <c r="S1506" s="37"/>
    </row>
    <row r="1507" spans="3:19" x14ac:dyDescent="0.3">
      <c r="C1507" s="18"/>
      <c r="D1507" s="2"/>
      <c r="E1507" s="37"/>
      <c r="F1507" s="17"/>
      <c r="G1507" s="2"/>
      <c r="H1507" s="2"/>
      <c r="I1507" s="2"/>
      <c r="J1507" s="17"/>
      <c r="K1507" s="37"/>
      <c r="L1507" s="2"/>
      <c r="M1507" s="37"/>
      <c r="N1507" s="2"/>
      <c r="O1507" s="37"/>
      <c r="P1507" s="2"/>
      <c r="Q1507" s="37"/>
      <c r="R1507" s="2"/>
      <c r="S1507" s="37"/>
    </row>
    <row r="1508" spans="3:19" x14ac:dyDescent="0.3">
      <c r="C1508" s="18"/>
      <c r="D1508" s="2"/>
      <c r="E1508" s="37"/>
      <c r="F1508" s="17"/>
      <c r="G1508" s="2"/>
      <c r="H1508" s="2"/>
      <c r="I1508" s="2"/>
      <c r="J1508" s="17"/>
      <c r="K1508" s="37"/>
      <c r="L1508" s="2"/>
      <c r="M1508" s="37"/>
      <c r="N1508" s="2"/>
      <c r="O1508" s="37"/>
      <c r="P1508" s="2"/>
      <c r="Q1508" s="37"/>
      <c r="R1508" s="2"/>
      <c r="S1508" s="37"/>
    </row>
    <row r="1509" spans="3:19" x14ac:dyDescent="0.3">
      <c r="C1509" s="18"/>
      <c r="D1509" s="2"/>
      <c r="E1509" s="37"/>
      <c r="F1509" s="17"/>
      <c r="G1509" s="2"/>
      <c r="H1509" s="2"/>
      <c r="I1509" s="2"/>
      <c r="J1509" s="17"/>
      <c r="K1509" s="37"/>
      <c r="L1509" s="2"/>
      <c r="M1509" s="37"/>
      <c r="N1509" s="2"/>
      <c r="O1509" s="37"/>
      <c r="P1509" s="2"/>
      <c r="Q1509" s="37"/>
      <c r="R1509" s="2"/>
      <c r="S1509" s="37"/>
    </row>
    <row r="1510" spans="3:19" x14ac:dyDescent="0.3">
      <c r="C1510" s="18"/>
      <c r="D1510" s="2"/>
      <c r="E1510" s="37"/>
      <c r="F1510" s="17"/>
      <c r="G1510" s="2"/>
      <c r="H1510" s="2"/>
      <c r="I1510" s="2"/>
      <c r="J1510" s="17"/>
      <c r="K1510" s="37"/>
      <c r="L1510" s="2"/>
      <c r="M1510" s="37"/>
      <c r="N1510" s="2"/>
      <c r="O1510" s="37"/>
      <c r="P1510" s="2"/>
      <c r="Q1510" s="37"/>
      <c r="R1510" s="2"/>
      <c r="S1510" s="37"/>
    </row>
    <row r="1511" spans="3:19" x14ac:dyDescent="0.3">
      <c r="C1511" s="18"/>
      <c r="D1511" s="2"/>
      <c r="E1511" s="37"/>
      <c r="F1511" s="17"/>
      <c r="G1511" s="2"/>
      <c r="H1511" s="2"/>
      <c r="I1511" s="2"/>
      <c r="J1511" s="17"/>
      <c r="K1511" s="37"/>
      <c r="L1511" s="2"/>
      <c r="M1511" s="37"/>
      <c r="N1511" s="2"/>
      <c r="O1511" s="37"/>
      <c r="P1511" s="2"/>
      <c r="Q1511" s="37"/>
      <c r="R1511" s="2"/>
      <c r="S1511" s="37"/>
    </row>
    <row r="1512" spans="3:19" x14ac:dyDescent="0.3">
      <c r="C1512" s="18"/>
      <c r="D1512" s="2"/>
      <c r="E1512" s="37"/>
      <c r="F1512" s="17"/>
      <c r="G1512" s="2"/>
      <c r="H1512" s="2"/>
      <c r="I1512" s="2"/>
      <c r="J1512" s="17"/>
      <c r="K1512" s="37"/>
      <c r="L1512" s="2"/>
      <c r="M1512" s="37"/>
      <c r="N1512" s="2"/>
      <c r="O1512" s="37"/>
      <c r="P1512" s="2"/>
      <c r="Q1512" s="37"/>
      <c r="R1512" s="2"/>
      <c r="S1512" s="37"/>
    </row>
    <row r="1513" spans="3:19" x14ac:dyDescent="0.3">
      <c r="C1513" s="18"/>
      <c r="D1513" s="2"/>
      <c r="E1513" s="37"/>
      <c r="F1513" s="17"/>
      <c r="G1513" s="2"/>
      <c r="H1513" s="2"/>
      <c r="I1513" s="2"/>
      <c r="J1513" s="17"/>
      <c r="K1513" s="37"/>
      <c r="L1513" s="2"/>
      <c r="M1513" s="37"/>
      <c r="N1513" s="2"/>
      <c r="O1513" s="37"/>
      <c r="P1513" s="2"/>
      <c r="Q1513" s="37"/>
      <c r="R1513" s="2"/>
      <c r="S1513" s="37"/>
    </row>
    <row r="1514" spans="3:19" x14ac:dyDescent="0.3">
      <c r="C1514" s="18"/>
      <c r="D1514" s="2"/>
      <c r="E1514" s="37"/>
      <c r="F1514" s="17"/>
      <c r="G1514" s="2"/>
      <c r="H1514" s="2"/>
      <c r="I1514" s="2"/>
      <c r="J1514" s="17"/>
      <c r="K1514" s="37"/>
      <c r="L1514" s="2"/>
      <c r="M1514" s="37"/>
      <c r="N1514" s="2"/>
      <c r="O1514" s="37"/>
      <c r="P1514" s="2"/>
      <c r="Q1514" s="37"/>
      <c r="R1514" s="2"/>
      <c r="S1514" s="37"/>
    </row>
    <row r="1515" spans="3:19" x14ac:dyDescent="0.3">
      <c r="C1515" s="18"/>
      <c r="D1515" s="2"/>
      <c r="E1515" s="37"/>
      <c r="F1515" s="17"/>
      <c r="G1515" s="2"/>
      <c r="H1515" s="2"/>
      <c r="I1515" s="2"/>
      <c r="J1515" s="17"/>
      <c r="K1515" s="37"/>
      <c r="L1515" s="2"/>
      <c r="M1515" s="37"/>
      <c r="N1515" s="2"/>
      <c r="O1515" s="37"/>
      <c r="P1515" s="2"/>
      <c r="Q1515" s="37"/>
      <c r="R1515" s="2"/>
      <c r="S1515" s="37"/>
    </row>
    <row r="1516" spans="3:19" x14ac:dyDescent="0.3">
      <c r="C1516" s="18"/>
      <c r="D1516" s="2"/>
      <c r="E1516" s="37"/>
      <c r="F1516" s="17"/>
      <c r="G1516" s="2"/>
      <c r="H1516" s="2"/>
      <c r="I1516" s="2"/>
      <c r="J1516" s="17"/>
      <c r="K1516" s="37"/>
      <c r="L1516" s="2"/>
      <c r="M1516" s="37"/>
      <c r="N1516" s="2"/>
      <c r="O1516" s="37"/>
      <c r="P1516" s="2"/>
      <c r="Q1516" s="37"/>
      <c r="R1516" s="2"/>
      <c r="S1516" s="37"/>
    </row>
    <row r="1517" spans="3:19" x14ac:dyDescent="0.3">
      <c r="C1517" s="18"/>
      <c r="D1517" s="2"/>
      <c r="E1517" s="37"/>
      <c r="F1517" s="17"/>
      <c r="G1517" s="2"/>
      <c r="H1517" s="2"/>
      <c r="I1517" s="2"/>
      <c r="J1517" s="17"/>
      <c r="K1517" s="37"/>
      <c r="L1517" s="2"/>
      <c r="M1517" s="37"/>
      <c r="N1517" s="2"/>
      <c r="O1517" s="37"/>
      <c r="P1517" s="2"/>
      <c r="Q1517" s="37"/>
      <c r="R1517" s="2"/>
      <c r="S1517" s="37"/>
    </row>
    <row r="1518" spans="3:19" x14ac:dyDescent="0.3">
      <c r="C1518" s="18"/>
      <c r="D1518" s="2"/>
      <c r="E1518" s="37"/>
      <c r="F1518" s="17"/>
      <c r="G1518" s="2"/>
      <c r="H1518" s="2"/>
      <c r="I1518" s="2"/>
      <c r="J1518" s="17"/>
      <c r="K1518" s="37"/>
      <c r="L1518" s="2"/>
      <c r="M1518" s="37"/>
      <c r="N1518" s="2"/>
      <c r="O1518" s="37"/>
      <c r="P1518" s="2"/>
      <c r="Q1518" s="37"/>
      <c r="R1518" s="2"/>
      <c r="S1518" s="37"/>
    </row>
    <row r="1519" spans="3:19" x14ac:dyDescent="0.3">
      <c r="C1519" s="18"/>
      <c r="D1519" s="2"/>
      <c r="E1519" s="37"/>
      <c r="F1519" s="17"/>
      <c r="G1519" s="2"/>
      <c r="H1519" s="2"/>
      <c r="I1519" s="2"/>
      <c r="J1519" s="17"/>
      <c r="K1519" s="37"/>
      <c r="L1519" s="2"/>
      <c r="M1519" s="37"/>
      <c r="N1519" s="2"/>
      <c r="O1519" s="37"/>
      <c r="P1519" s="2"/>
      <c r="Q1519" s="37"/>
      <c r="R1519" s="2"/>
      <c r="S1519" s="37"/>
    </row>
    <row r="1520" spans="3:19" x14ac:dyDescent="0.3">
      <c r="C1520" s="18"/>
      <c r="D1520" s="2"/>
      <c r="E1520" s="37"/>
      <c r="F1520" s="17"/>
      <c r="G1520" s="2"/>
      <c r="H1520" s="2"/>
      <c r="I1520" s="2"/>
      <c r="J1520" s="17"/>
      <c r="K1520" s="37"/>
      <c r="L1520" s="2"/>
      <c r="M1520" s="37"/>
      <c r="N1520" s="2"/>
      <c r="O1520" s="37"/>
      <c r="P1520" s="2"/>
      <c r="Q1520" s="37"/>
      <c r="R1520" s="2"/>
      <c r="S1520" s="37"/>
    </row>
    <row r="1521" spans="3:19" x14ac:dyDescent="0.3">
      <c r="C1521" s="18"/>
      <c r="D1521" s="2"/>
      <c r="E1521" s="37"/>
      <c r="F1521" s="17"/>
      <c r="G1521" s="2"/>
      <c r="H1521" s="2"/>
      <c r="I1521" s="2"/>
      <c r="J1521" s="17"/>
      <c r="K1521" s="37"/>
      <c r="L1521" s="2"/>
      <c r="M1521" s="37"/>
      <c r="N1521" s="2"/>
      <c r="O1521" s="37"/>
      <c r="P1521" s="2"/>
      <c r="Q1521" s="37"/>
      <c r="R1521" s="2"/>
      <c r="S1521" s="37"/>
    </row>
    <row r="1522" spans="3:19" x14ac:dyDescent="0.3">
      <c r="C1522" s="18"/>
      <c r="D1522" s="2"/>
      <c r="E1522" s="37"/>
      <c r="F1522" s="17"/>
      <c r="G1522" s="2"/>
      <c r="H1522" s="2"/>
      <c r="I1522" s="2"/>
      <c r="J1522" s="17"/>
      <c r="K1522" s="37"/>
      <c r="L1522" s="2"/>
      <c r="M1522" s="37"/>
      <c r="N1522" s="2"/>
      <c r="O1522" s="37"/>
      <c r="P1522" s="2"/>
      <c r="Q1522" s="37"/>
      <c r="R1522" s="2"/>
      <c r="S1522" s="37"/>
    </row>
    <row r="1523" spans="3:19" x14ac:dyDescent="0.3">
      <c r="C1523" s="18"/>
      <c r="D1523" s="2"/>
      <c r="E1523" s="37"/>
      <c r="F1523" s="17"/>
      <c r="G1523" s="2"/>
      <c r="H1523" s="2"/>
      <c r="I1523" s="2"/>
      <c r="J1523" s="17"/>
      <c r="K1523" s="37"/>
      <c r="L1523" s="2"/>
      <c r="M1523" s="37"/>
      <c r="N1523" s="2"/>
      <c r="O1523" s="37"/>
      <c r="P1523" s="2"/>
      <c r="Q1523" s="37"/>
      <c r="R1523" s="2"/>
      <c r="S1523" s="37"/>
    </row>
    <row r="1524" spans="3:19" x14ac:dyDescent="0.3">
      <c r="C1524" s="18"/>
      <c r="D1524" s="2"/>
      <c r="E1524" s="37"/>
      <c r="F1524" s="17"/>
      <c r="G1524" s="2"/>
      <c r="H1524" s="2"/>
      <c r="I1524" s="2"/>
      <c r="J1524" s="17"/>
      <c r="K1524" s="37"/>
      <c r="L1524" s="2"/>
      <c r="M1524" s="37"/>
      <c r="N1524" s="2"/>
      <c r="O1524" s="37"/>
      <c r="P1524" s="2"/>
      <c r="Q1524" s="37"/>
      <c r="R1524" s="2"/>
      <c r="S1524" s="37"/>
    </row>
    <row r="1525" spans="3:19" x14ac:dyDescent="0.3">
      <c r="C1525" s="18"/>
      <c r="D1525" s="2"/>
      <c r="E1525" s="37"/>
      <c r="F1525" s="17"/>
      <c r="G1525" s="2"/>
      <c r="H1525" s="2"/>
      <c r="I1525" s="2"/>
      <c r="J1525" s="17"/>
      <c r="K1525" s="37"/>
      <c r="L1525" s="2"/>
      <c r="M1525" s="37"/>
      <c r="N1525" s="2"/>
      <c r="O1525" s="37"/>
      <c r="P1525" s="2"/>
      <c r="Q1525" s="37"/>
      <c r="R1525" s="2"/>
      <c r="S1525" s="37"/>
    </row>
    <row r="1526" spans="3:19" x14ac:dyDescent="0.3">
      <c r="C1526" s="18"/>
      <c r="D1526" s="2"/>
      <c r="E1526" s="37"/>
      <c r="F1526" s="17"/>
      <c r="G1526" s="2"/>
      <c r="H1526" s="2"/>
      <c r="I1526" s="2"/>
      <c r="J1526" s="17"/>
      <c r="K1526" s="37"/>
      <c r="L1526" s="2"/>
      <c r="M1526" s="37"/>
      <c r="N1526" s="2"/>
      <c r="O1526" s="37"/>
      <c r="P1526" s="2"/>
      <c r="Q1526" s="37"/>
      <c r="R1526" s="2"/>
      <c r="S1526" s="37"/>
    </row>
    <row r="1527" spans="3:19" x14ac:dyDescent="0.3">
      <c r="C1527" s="18"/>
      <c r="D1527" s="2"/>
      <c r="E1527" s="37"/>
      <c r="F1527" s="17"/>
      <c r="G1527" s="2"/>
      <c r="H1527" s="2"/>
      <c r="I1527" s="2"/>
      <c r="J1527" s="17"/>
      <c r="K1527" s="37"/>
      <c r="L1527" s="2"/>
      <c r="M1527" s="37"/>
      <c r="N1527" s="2"/>
      <c r="O1527" s="37"/>
      <c r="P1527" s="2"/>
      <c r="Q1527" s="37"/>
      <c r="R1527" s="2"/>
      <c r="S1527" s="37"/>
    </row>
    <row r="1528" spans="3:19" x14ac:dyDescent="0.3">
      <c r="C1528" s="18"/>
      <c r="D1528" s="2"/>
      <c r="E1528" s="37"/>
      <c r="F1528" s="17"/>
      <c r="G1528" s="2"/>
      <c r="H1528" s="2"/>
      <c r="I1528" s="2"/>
      <c r="J1528" s="17"/>
      <c r="K1528" s="37"/>
      <c r="L1528" s="2"/>
      <c r="M1528" s="37"/>
      <c r="N1528" s="2"/>
      <c r="O1528" s="37"/>
      <c r="P1528" s="2"/>
      <c r="Q1528" s="37"/>
      <c r="R1528" s="2"/>
      <c r="S1528" s="37"/>
    </row>
    <row r="1529" spans="3:19" x14ac:dyDescent="0.3">
      <c r="C1529" s="18"/>
      <c r="D1529" s="2"/>
      <c r="E1529" s="37"/>
      <c r="F1529" s="17"/>
      <c r="G1529" s="2"/>
      <c r="H1529" s="2"/>
      <c r="I1529" s="2"/>
      <c r="J1529" s="17"/>
      <c r="K1529" s="37"/>
      <c r="L1529" s="2"/>
      <c r="M1529" s="37"/>
      <c r="N1529" s="2"/>
      <c r="O1529" s="37"/>
      <c r="P1529" s="2"/>
      <c r="Q1529" s="37"/>
      <c r="R1529" s="2"/>
      <c r="S1529" s="37"/>
    </row>
    <row r="1530" spans="3:19" x14ac:dyDescent="0.3">
      <c r="C1530" s="18"/>
      <c r="D1530" s="2"/>
      <c r="E1530" s="37"/>
      <c r="F1530" s="17"/>
      <c r="G1530" s="2"/>
      <c r="H1530" s="2"/>
      <c r="I1530" s="2"/>
      <c r="J1530" s="17"/>
      <c r="K1530" s="37"/>
      <c r="L1530" s="2"/>
      <c r="M1530" s="37"/>
      <c r="N1530" s="2"/>
      <c r="O1530" s="37"/>
      <c r="P1530" s="2"/>
      <c r="Q1530" s="37"/>
      <c r="R1530" s="2"/>
      <c r="S1530" s="37"/>
    </row>
    <row r="1531" spans="3:19" x14ac:dyDescent="0.3">
      <c r="C1531" s="18"/>
      <c r="D1531" s="2"/>
      <c r="E1531" s="37"/>
      <c r="F1531" s="17"/>
      <c r="G1531" s="2"/>
      <c r="H1531" s="2"/>
      <c r="I1531" s="2"/>
      <c r="J1531" s="17"/>
      <c r="K1531" s="37"/>
      <c r="L1531" s="2"/>
      <c r="M1531" s="37"/>
      <c r="N1531" s="2"/>
      <c r="O1531" s="37"/>
      <c r="P1531" s="2"/>
      <c r="Q1531" s="37"/>
      <c r="R1531" s="2"/>
      <c r="S1531" s="37"/>
    </row>
    <row r="1532" spans="3:19" x14ac:dyDescent="0.3">
      <c r="C1532" s="18"/>
      <c r="D1532" s="2"/>
      <c r="E1532" s="37"/>
      <c r="F1532" s="17"/>
      <c r="G1532" s="2"/>
      <c r="H1532" s="2"/>
      <c r="I1532" s="2"/>
      <c r="J1532" s="17"/>
      <c r="K1532" s="37"/>
      <c r="L1532" s="2"/>
      <c r="M1532" s="37"/>
      <c r="N1532" s="2"/>
      <c r="O1532" s="37"/>
      <c r="P1532" s="2"/>
      <c r="Q1532" s="37"/>
      <c r="R1532" s="2"/>
      <c r="S1532" s="37"/>
    </row>
    <row r="1533" spans="3:19" x14ac:dyDescent="0.3">
      <c r="C1533" s="18"/>
      <c r="D1533" s="2"/>
      <c r="E1533" s="37"/>
      <c r="F1533" s="17"/>
      <c r="G1533" s="2"/>
      <c r="H1533" s="2"/>
      <c r="I1533" s="2"/>
      <c r="J1533" s="17"/>
      <c r="K1533" s="37"/>
      <c r="L1533" s="2"/>
      <c r="M1533" s="37"/>
      <c r="N1533" s="2"/>
      <c r="O1533" s="37"/>
      <c r="P1533" s="2"/>
      <c r="Q1533" s="37"/>
      <c r="R1533" s="2"/>
      <c r="S1533" s="37"/>
    </row>
    <row r="1534" spans="3:19" x14ac:dyDescent="0.3">
      <c r="C1534" s="18"/>
      <c r="D1534" s="2"/>
      <c r="E1534" s="37"/>
      <c r="F1534" s="17"/>
      <c r="G1534" s="2"/>
      <c r="H1534" s="2"/>
      <c r="I1534" s="2"/>
      <c r="J1534" s="17"/>
      <c r="K1534" s="37"/>
      <c r="L1534" s="2"/>
      <c r="M1534" s="37"/>
      <c r="N1534" s="2"/>
      <c r="O1534" s="37"/>
      <c r="P1534" s="2"/>
      <c r="Q1534" s="37"/>
      <c r="R1534" s="2"/>
      <c r="S1534" s="37"/>
    </row>
    <row r="1535" spans="3:19" x14ac:dyDescent="0.3">
      <c r="C1535" s="18"/>
      <c r="D1535" s="2"/>
      <c r="E1535" s="37"/>
      <c r="F1535" s="17"/>
      <c r="G1535" s="2"/>
      <c r="H1535" s="2"/>
      <c r="I1535" s="2"/>
      <c r="J1535" s="17"/>
      <c r="K1535" s="37"/>
      <c r="L1535" s="2"/>
      <c r="M1535" s="37"/>
      <c r="N1535" s="2"/>
      <c r="O1535" s="37"/>
      <c r="P1535" s="2"/>
      <c r="Q1535" s="37"/>
      <c r="R1535" s="2"/>
      <c r="S1535" s="37"/>
    </row>
    <row r="1536" spans="3:19" x14ac:dyDescent="0.3">
      <c r="C1536" s="18"/>
      <c r="D1536" s="2"/>
      <c r="E1536" s="37"/>
      <c r="F1536" s="17"/>
      <c r="G1536" s="2"/>
      <c r="H1536" s="2"/>
      <c r="I1536" s="2"/>
      <c r="J1536" s="17"/>
      <c r="K1536" s="37"/>
      <c r="L1536" s="2"/>
      <c r="M1536" s="37"/>
      <c r="N1536" s="2"/>
      <c r="O1536" s="37"/>
      <c r="P1536" s="2"/>
      <c r="Q1536" s="37"/>
      <c r="R1536" s="2"/>
      <c r="S1536" s="37"/>
    </row>
    <row r="1537" spans="3:19" x14ac:dyDescent="0.3">
      <c r="C1537" s="18"/>
      <c r="D1537" s="2"/>
      <c r="E1537" s="37"/>
      <c r="F1537" s="17"/>
      <c r="G1537" s="2"/>
      <c r="H1537" s="2"/>
      <c r="I1537" s="2"/>
      <c r="J1537" s="17"/>
      <c r="K1537" s="37"/>
      <c r="L1537" s="2"/>
      <c r="M1537" s="37"/>
      <c r="N1537" s="2"/>
      <c r="O1537" s="37"/>
      <c r="P1537" s="2"/>
      <c r="Q1537" s="37"/>
      <c r="R1537" s="2"/>
      <c r="S1537" s="37"/>
    </row>
    <row r="1538" spans="3:19" x14ac:dyDescent="0.3">
      <c r="C1538" s="18"/>
      <c r="D1538" s="2"/>
      <c r="E1538" s="37"/>
      <c r="F1538" s="17"/>
      <c r="G1538" s="2"/>
      <c r="H1538" s="2"/>
      <c r="I1538" s="2"/>
      <c r="J1538" s="17"/>
      <c r="K1538" s="37"/>
      <c r="L1538" s="2"/>
      <c r="M1538" s="37"/>
      <c r="N1538" s="2"/>
      <c r="O1538" s="37"/>
      <c r="P1538" s="2"/>
      <c r="Q1538" s="37"/>
      <c r="R1538" s="2"/>
      <c r="S1538" s="37"/>
    </row>
    <row r="1539" spans="3:19" x14ac:dyDescent="0.3">
      <c r="C1539" s="18"/>
      <c r="D1539" s="2"/>
      <c r="E1539" s="37"/>
      <c r="F1539" s="17"/>
      <c r="G1539" s="2"/>
      <c r="H1539" s="2"/>
      <c r="I1539" s="2"/>
      <c r="J1539" s="17"/>
      <c r="K1539" s="37"/>
      <c r="L1539" s="2"/>
      <c r="M1539" s="37"/>
      <c r="N1539" s="2"/>
      <c r="O1539" s="37"/>
      <c r="P1539" s="2"/>
      <c r="Q1539" s="37"/>
      <c r="R1539" s="2"/>
      <c r="S1539" s="37"/>
    </row>
    <row r="1540" spans="3:19" x14ac:dyDescent="0.3">
      <c r="C1540" s="18"/>
      <c r="D1540" s="2"/>
      <c r="E1540" s="37"/>
      <c r="F1540" s="17"/>
      <c r="G1540" s="2"/>
      <c r="H1540" s="2"/>
      <c r="I1540" s="2"/>
      <c r="J1540" s="17"/>
      <c r="K1540" s="37"/>
      <c r="L1540" s="2"/>
      <c r="M1540" s="37"/>
      <c r="N1540" s="2"/>
      <c r="O1540" s="37"/>
      <c r="P1540" s="2"/>
      <c r="Q1540" s="37"/>
      <c r="R1540" s="2"/>
      <c r="S1540" s="37"/>
    </row>
    <row r="1541" spans="3:19" x14ac:dyDescent="0.3">
      <c r="C1541" s="18"/>
      <c r="D1541" s="2"/>
      <c r="E1541" s="37"/>
      <c r="F1541" s="17"/>
      <c r="G1541" s="2"/>
      <c r="H1541" s="2"/>
      <c r="I1541" s="2"/>
      <c r="J1541" s="17"/>
      <c r="K1541" s="37"/>
      <c r="L1541" s="2"/>
      <c r="M1541" s="37"/>
      <c r="N1541" s="2"/>
      <c r="O1541" s="37"/>
      <c r="P1541" s="2"/>
      <c r="Q1541" s="37"/>
      <c r="R1541" s="2"/>
      <c r="S1541" s="37"/>
    </row>
    <row r="1542" spans="3:19" x14ac:dyDescent="0.3">
      <c r="C1542" s="18"/>
      <c r="D1542" s="2"/>
      <c r="E1542" s="37"/>
      <c r="F1542" s="17"/>
      <c r="G1542" s="2"/>
      <c r="H1542" s="2"/>
      <c r="I1542" s="2"/>
      <c r="J1542" s="17"/>
      <c r="K1542" s="37"/>
      <c r="L1542" s="2"/>
      <c r="M1542" s="37"/>
      <c r="N1542" s="2"/>
      <c r="O1542" s="37"/>
      <c r="P1542" s="2"/>
      <c r="Q1542" s="37"/>
      <c r="R1542" s="2"/>
      <c r="S1542" s="37"/>
    </row>
    <row r="1543" spans="3:19" x14ac:dyDescent="0.3">
      <c r="C1543" s="18"/>
      <c r="D1543" s="2"/>
      <c r="E1543" s="37"/>
      <c r="F1543" s="17"/>
      <c r="G1543" s="2"/>
      <c r="H1543" s="2"/>
      <c r="I1543" s="2"/>
      <c r="J1543" s="17"/>
      <c r="K1543" s="37"/>
      <c r="L1543" s="2"/>
      <c r="M1543" s="37"/>
      <c r="N1543" s="2"/>
      <c r="O1543" s="37"/>
      <c r="P1543" s="2"/>
      <c r="Q1543" s="37"/>
      <c r="R1543" s="2"/>
      <c r="S1543" s="37"/>
    </row>
    <row r="1544" spans="3:19" x14ac:dyDescent="0.3">
      <c r="C1544" s="18"/>
      <c r="D1544" s="2"/>
      <c r="E1544" s="37"/>
      <c r="F1544" s="17"/>
      <c r="G1544" s="2"/>
      <c r="H1544" s="2"/>
      <c r="I1544" s="2"/>
      <c r="J1544" s="17"/>
      <c r="K1544" s="37"/>
      <c r="L1544" s="2"/>
      <c r="M1544" s="37"/>
      <c r="N1544" s="2"/>
      <c r="O1544" s="37"/>
      <c r="P1544" s="2"/>
      <c r="Q1544" s="37"/>
      <c r="R1544" s="2"/>
      <c r="S1544" s="37"/>
    </row>
    <row r="1545" spans="3:19" x14ac:dyDescent="0.3">
      <c r="C1545" s="18"/>
      <c r="D1545" s="2"/>
      <c r="E1545" s="37"/>
      <c r="F1545" s="17"/>
      <c r="G1545" s="2"/>
      <c r="H1545" s="2"/>
      <c r="I1545" s="2"/>
      <c r="J1545" s="17"/>
      <c r="K1545" s="37"/>
      <c r="L1545" s="2"/>
      <c r="M1545" s="37"/>
      <c r="N1545" s="2"/>
      <c r="O1545" s="37"/>
      <c r="P1545" s="2"/>
      <c r="Q1545" s="37"/>
      <c r="R1545" s="2"/>
      <c r="S1545" s="37"/>
    </row>
    <row r="1546" spans="3:19" x14ac:dyDescent="0.3">
      <c r="C1546" s="18"/>
      <c r="D1546" s="2"/>
      <c r="E1546" s="37"/>
      <c r="F1546" s="17"/>
      <c r="G1546" s="2"/>
      <c r="H1546" s="2"/>
      <c r="I1546" s="2"/>
      <c r="J1546" s="17"/>
      <c r="K1546" s="37"/>
      <c r="L1546" s="2"/>
      <c r="M1546" s="37"/>
      <c r="N1546" s="2"/>
      <c r="O1546" s="37"/>
      <c r="P1546" s="2"/>
      <c r="Q1546" s="37"/>
      <c r="R1546" s="2"/>
      <c r="S1546" s="37"/>
    </row>
    <row r="1547" spans="3:19" x14ac:dyDescent="0.3">
      <c r="C1547" s="18"/>
      <c r="D1547" s="2"/>
      <c r="E1547" s="37"/>
      <c r="F1547" s="17"/>
      <c r="G1547" s="2"/>
      <c r="H1547" s="2"/>
      <c r="I1547" s="2"/>
      <c r="J1547" s="17"/>
      <c r="K1547" s="37"/>
      <c r="L1547" s="2"/>
      <c r="M1547" s="37"/>
      <c r="N1547" s="2"/>
      <c r="O1547" s="37"/>
      <c r="P1547" s="2"/>
      <c r="Q1547" s="37"/>
      <c r="R1547" s="2"/>
      <c r="S1547" s="37"/>
    </row>
    <row r="1548" spans="3:19" x14ac:dyDescent="0.3">
      <c r="C1548" s="18"/>
      <c r="D1548" s="2"/>
      <c r="E1548" s="37"/>
      <c r="F1548" s="17"/>
      <c r="G1548" s="2"/>
      <c r="H1548" s="2"/>
      <c r="I1548" s="2"/>
      <c r="J1548" s="17"/>
      <c r="K1548" s="37"/>
      <c r="L1548" s="2"/>
      <c r="M1548" s="37"/>
      <c r="N1548" s="2"/>
      <c r="O1548" s="37"/>
      <c r="P1548" s="2"/>
      <c r="Q1548" s="37"/>
      <c r="R1548" s="2"/>
      <c r="S1548" s="37"/>
    </row>
    <row r="1549" spans="3:19" x14ac:dyDescent="0.3">
      <c r="C1549" s="18"/>
      <c r="D1549" s="2"/>
      <c r="E1549" s="37"/>
      <c r="F1549" s="17"/>
      <c r="G1549" s="2"/>
      <c r="H1549" s="2"/>
      <c r="I1549" s="2"/>
      <c r="J1549" s="17"/>
      <c r="K1549" s="37"/>
      <c r="L1549" s="2"/>
      <c r="M1549" s="37"/>
      <c r="N1549" s="2"/>
      <c r="O1549" s="37"/>
      <c r="P1549" s="2"/>
      <c r="Q1549" s="37"/>
      <c r="R1549" s="2"/>
      <c r="S1549" s="37"/>
    </row>
    <row r="1550" spans="3:19" x14ac:dyDescent="0.3">
      <c r="C1550" s="18"/>
      <c r="D1550" s="2"/>
      <c r="E1550" s="37"/>
      <c r="F1550" s="17"/>
      <c r="G1550" s="2"/>
      <c r="H1550" s="2"/>
      <c r="I1550" s="2"/>
      <c r="J1550" s="17"/>
      <c r="K1550" s="37"/>
      <c r="L1550" s="2"/>
      <c r="M1550" s="37"/>
      <c r="N1550" s="2"/>
      <c r="O1550" s="37"/>
      <c r="P1550" s="2"/>
      <c r="Q1550" s="37"/>
      <c r="R1550" s="2"/>
      <c r="S1550" s="37"/>
    </row>
    <row r="1551" spans="3:19" x14ac:dyDescent="0.3">
      <c r="C1551" s="18"/>
      <c r="D1551" s="2"/>
      <c r="E1551" s="37"/>
      <c r="F1551" s="17"/>
      <c r="G1551" s="2"/>
      <c r="H1551" s="2"/>
      <c r="I1551" s="2"/>
      <c r="J1551" s="17"/>
      <c r="K1551" s="37"/>
      <c r="L1551" s="2"/>
      <c r="M1551" s="37"/>
      <c r="N1551" s="2"/>
      <c r="O1551" s="37"/>
      <c r="P1551" s="2"/>
      <c r="Q1551" s="37"/>
      <c r="R1551" s="2"/>
      <c r="S1551" s="37"/>
    </row>
    <row r="1552" spans="3:19" x14ac:dyDescent="0.3">
      <c r="C1552" s="18"/>
      <c r="D1552" s="2"/>
      <c r="E1552" s="37"/>
      <c r="F1552" s="17"/>
      <c r="G1552" s="2"/>
      <c r="H1552" s="2"/>
      <c r="I1552" s="2"/>
      <c r="J1552" s="17"/>
      <c r="K1552" s="37"/>
      <c r="L1552" s="2"/>
      <c r="M1552" s="37"/>
      <c r="N1552" s="2"/>
      <c r="O1552" s="37"/>
      <c r="P1552" s="2"/>
      <c r="Q1552" s="37"/>
      <c r="R1552" s="2"/>
      <c r="S1552" s="37"/>
    </row>
    <row r="1553" spans="3:19" x14ac:dyDescent="0.3">
      <c r="C1553" s="18"/>
      <c r="D1553" s="2"/>
      <c r="E1553" s="37"/>
      <c r="F1553" s="17"/>
      <c r="G1553" s="2"/>
      <c r="H1553" s="2"/>
      <c r="I1553" s="2"/>
      <c r="J1553" s="17"/>
      <c r="K1553" s="37"/>
      <c r="L1553" s="2"/>
      <c r="M1553" s="37"/>
      <c r="N1553" s="2"/>
      <c r="O1553" s="37"/>
      <c r="P1553" s="2"/>
      <c r="Q1553" s="37"/>
      <c r="R1553" s="2"/>
      <c r="S1553" s="37"/>
    </row>
    <row r="1554" spans="3:19" x14ac:dyDescent="0.3">
      <c r="C1554" s="18"/>
      <c r="D1554" s="2"/>
      <c r="E1554" s="37"/>
      <c r="F1554" s="17"/>
      <c r="G1554" s="2"/>
      <c r="H1554" s="2"/>
      <c r="I1554" s="2"/>
      <c r="J1554" s="17"/>
      <c r="K1554" s="37"/>
      <c r="L1554" s="2"/>
      <c r="M1554" s="37"/>
      <c r="N1554" s="2"/>
      <c r="O1554" s="37"/>
      <c r="P1554" s="2"/>
      <c r="Q1554" s="37"/>
      <c r="R1554" s="2"/>
      <c r="S1554" s="37"/>
    </row>
    <row r="1555" spans="3:19" x14ac:dyDescent="0.3">
      <c r="C1555" s="18"/>
      <c r="D1555" s="2"/>
      <c r="E1555" s="37"/>
      <c r="F1555" s="17"/>
      <c r="G1555" s="2"/>
      <c r="H1555" s="2"/>
      <c r="I1555" s="2"/>
      <c r="J1555" s="17"/>
      <c r="K1555" s="37"/>
      <c r="L1555" s="2"/>
      <c r="M1555" s="37"/>
      <c r="N1555" s="2"/>
      <c r="O1555" s="37"/>
      <c r="P1555" s="2"/>
      <c r="Q1555" s="37"/>
      <c r="R1555" s="2"/>
      <c r="S1555" s="37"/>
    </row>
    <row r="1556" spans="3:19" x14ac:dyDescent="0.3">
      <c r="C1556" s="18"/>
      <c r="D1556" s="2"/>
      <c r="E1556" s="37"/>
      <c r="F1556" s="17"/>
      <c r="G1556" s="2"/>
      <c r="H1556" s="2"/>
      <c r="I1556" s="2"/>
      <c r="J1556" s="17"/>
      <c r="K1556" s="37"/>
      <c r="L1556" s="2"/>
      <c r="M1556" s="37"/>
      <c r="N1556" s="2"/>
      <c r="O1556" s="37"/>
      <c r="P1556" s="2"/>
      <c r="Q1556" s="37"/>
      <c r="R1556" s="2"/>
      <c r="S1556" s="37"/>
    </row>
    <row r="1557" spans="3:19" x14ac:dyDescent="0.3">
      <c r="C1557" s="18"/>
      <c r="D1557" s="2"/>
      <c r="E1557" s="37"/>
      <c r="F1557" s="17"/>
      <c r="G1557" s="2"/>
      <c r="H1557" s="2"/>
      <c r="I1557" s="2"/>
      <c r="J1557" s="17"/>
      <c r="K1557" s="37"/>
      <c r="L1557" s="2"/>
      <c r="M1557" s="37"/>
      <c r="N1557" s="2"/>
      <c r="O1557" s="37"/>
      <c r="P1557" s="2"/>
      <c r="Q1557" s="37"/>
      <c r="R1557" s="2"/>
      <c r="S1557" s="37"/>
    </row>
    <row r="1558" spans="3:19" x14ac:dyDescent="0.3">
      <c r="C1558" s="18"/>
      <c r="D1558" s="2"/>
      <c r="E1558" s="37"/>
      <c r="F1558" s="17"/>
      <c r="G1558" s="2"/>
      <c r="H1558" s="2"/>
      <c r="I1558" s="2"/>
      <c r="J1558" s="17"/>
      <c r="K1558" s="37"/>
      <c r="L1558" s="2"/>
      <c r="M1558" s="37"/>
      <c r="N1558" s="2"/>
      <c r="O1558" s="37"/>
      <c r="P1558" s="2"/>
      <c r="Q1558" s="37"/>
      <c r="R1558" s="2"/>
      <c r="S1558" s="37"/>
    </row>
    <row r="1559" spans="3:19" x14ac:dyDescent="0.3">
      <c r="C1559" s="18"/>
      <c r="D1559" s="2"/>
      <c r="E1559" s="37"/>
      <c r="F1559" s="17"/>
      <c r="G1559" s="2"/>
      <c r="H1559" s="2"/>
      <c r="I1559" s="2"/>
      <c r="J1559" s="17"/>
      <c r="K1559" s="37"/>
      <c r="L1559" s="2"/>
      <c r="M1559" s="37"/>
      <c r="N1559" s="2"/>
      <c r="O1559" s="37"/>
      <c r="P1559" s="2"/>
      <c r="Q1559" s="37"/>
      <c r="R1559" s="2"/>
      <c r="S1559" s="37"/>
    </row>
    <row r="1560" spans="3:19" x14ac:dyDescent="0.3">
      <c r="C1560" s="18"/>
      <c r="D1560" s="2"/>
      <c r="E1560" s="37"/>
      <c r="F1560" s="17"/>
      <c r="G1560" s="2"/>
      <c r="H1560" s="2"/>
      <c r="I1560" s="2"/>
      <c r="J1560" s="17"/>
      <c r="K1560" s="37"/>
      <c r="L1560" s="2"/>
      <c r="M1560" s="37"/>
      <c r="N1560" s="2"/>
      <c r="O1560" s="37"/>
      <c r="P1560" s="2"/>
      <c r="Q1560" s="37"/>
      <c r="R1560" s="2"/>
      <c r="S1560" s="37"/>
    </row>
    <row r="1561" spans="3:19" x14ac:dyDescent="0.3">
      <c r="C1561" s="18"/>
      <c r="D1561" s="2"/>
      <c r="E1561" s="37"/>
      <c r="F1561" s="17"/>
      <c r="G1561" s="2"/>
      <c r="H1561" s="2"/>
      <c r="I1561" s="2"/>
      <c r="J1561" s="17"/>
      <c r="K1561" s="37"/>
      <c r="L1561" s="2"/>
      <c r="M1561" s="37"/>
      <c r="N1561" s="2"/>
      <c r="O1561" s="37"/>
      <c r="P1561" s="2"/>
      <c r="Q1561" s="37"/>
      <c r="R1561" s="2"/>
      <c r="S1561" s="37"/>
    </row>
    <row r="1562" spans="3:19" x14ac:dyDescent="0.3">
      <c r="C1562" s="18"/>
      <c r="D1562" s="2"/>
      <c r="E1562" s="37"/>
      <c r="F1562" s="17"/>
      <c r="G1562" s="2"/>
      <c r="H1562" s="2"/>
      <c r="I1562" s="2"/>
      <c r="J1562" s="17"/>
      <c r="K1562" s="37"/>
      <c r="L1562" s="2"/>
      <c r="M1562" s="37"/>
      <c r="N1562" s="2"/>
      <c r="O1562" s="37"/>
      <c r="P1562" s="2"/>
      <c r="Q1562" s="37"/>
      <c r="R1562" s="2"/>
      <c r="S1562" s="37"/>
    </row>
    <row r="1563" spans="3:19" x14ac:dyDescent="0.3">
      <c r="C1563" s="18"/>
      <c r="D1563" s="2"/>
      <c r="E1563" s="37"/>
      <c r="F1563" s="17"/>
      <c r="G1563" s="2"/>
      <c r="H1563" s="2"/>
      <c r="I1563" s="2"/>
      <c r="J1563" s="17"/>
      <c r="K1563" s="37"/>
      <c r="L1563" s="2"/>
      <c r="M1563" s="37"/>
      <c r="N1563" s="2"/>
      <c r="O1563" s="37"/>
      <c r="P1563" s="2"/>
      <c r="Q1563" s="37"/>
      <c r="R1563" s="2"/>
      <c r="S1563" s="37"/>
    </row>
    <row r="1564" spans="3:19" x14ac:dyDescent="0.3">
      <c r="C1564" s="18"/>
      <c r="D1564" s="2"/>
      <c r="E1564" s="37"/>
      <c r="F1564" s="17"/>
      <c r="G1564" s="2"/>
      <c r="H1564" s="2"/>
      <c r="I1564" s="2"/>
      <c r="J1564" s="17"/>
      <c r="K1564" s="37"/>
      <c r="L1564" s="2"/>
      <c r="M1564" s="37"/>
      <c r="N1564" s="2"/>
      <c r="O1564" s="37"/>
      <c r="P1564" s="2"/>
      <c r="Q1564" s="37"/>
      <c r="R1564" s="2"/>
      <c r="S1564" s="37"/>
    </row>
    <row r="1565" spans="3:19" x14ac:dyDescent="0.3">
      <c r="C1565" s="18"/>
      <c r="D1565" s="2"/>
      <c r="E1565" s="37"/>
      <c r="F1565" s="17"/>
      <c r="G1565" s="2"/>
      <c r="H1565" s="2"/>
      <c r="I1565" s="2"/>
      <c r="J1565" s="17"/>
      <c r="K1565" s="37"/>
      <c r="L1565" s="2"/>
      <c r="M1565" s="37"/>
      <c r="N1565" s="2"/>
      <c r="O1565" s="37"/>
      <c r="P1565" s="2"/>
      <c r="Q1565" s="37"/>
      <c r="R1565" s="2"/>
      <c r="S1565" s="37"/>
    </row>
    <row r="1566" spans="3:19" x14ac:dyDescent="0.3">
      <c r="C1566" s="18"/>
      <c r="D1566" s="2"/>
      <c r="E1566" s="37"/>
      <c r="F1566" s="17"/>
      <c r="G1566" s="2"/>
      <c r="H1566" s="2"/>
      <c r="I1566" s="2"/>
      <c r="J1566" s="17"/>
      <c r="K1566" s="37"/>
      <c r="L1566" s="2"/>
      <c r="M1566" s="37"/>
      <c r="N1566" s="2"/>
      <c r="O1566" s="37"/>
      <c r="P1566" s="2"/>
      <c r="Q1566" s="37"/>
      <c r="R1566" s="2"/>
      <c r="S1566" s="37"/>
    </row>
    <row r="1567" spans="3:19" x14ac:dyDescent="0.3">
      <c r="C1567" s="18"/>
      <c r="D1567" s="2"/>
      <c r="E1567" s="37"/>
      <c r="F1567" s="17"/>
      <c r="G1567" s="2"/>
      <c r="H1567" s="2"/>
      <c r="I1567" s="2"/>
      <c r="J1567" s="17"/>
      <c r="K1567" s="37"/>
      <c r="L1567" s="2"/>
      <c r="M1567" s="37"/>
      <c r="N1567" s="2"/>
      <c r="O1567" s="37"/>
      <c r="P1567" s="2"/>
      <c r="Q1567" s="37"/>
      <c r="R1567" s="2"/>
      <c r="S1567" s="37"/>
    </row>
    <row r="1568" spans="3:19" x14ac:dyDescent="0.3">
      <c r="C1568" s="18"/>
      <c r="D1568" s="2"/>
      <c r="E1568" s="37"/>
      <c r="F1568" s="17"/>
      <c r="G1568" s="2"/>
      <c r="H1568" s="2"/>
      <c r="I1568" s="2"/>
      <c r="J1568" s="17"/>
      <c r="K1568" s="37"/>
      <c r="L1568" s="2"/>
      <c r="M1568" s="37"/>
      <c r="N1568" s="2"/>
      <c r="O1568" s="37"/>
      <c r="P1568" s="2"/>
      <c r="Q1568" s="37"/>
      <c r="R1568" s="2"/>
      <c r="S1568" s="37"/>
    </row>
    <row r="1569" spans="3:19" x14ac:dyDescent="0.3">
      <c r="C1569" s="18"/>
      <c r="D1569" s="2"/>
      <c r="E1569" s="37"/>
      <c r="F1569" s="17"/>
      <c r="G1569" s="2"/>
      <c r="H1569" s="2"/>
      <c r="I1569" s="2"/>
      <c r="J1569" s="17"/>
      <c r="K1569" s="37"/>
      <c r="L1569" s="2"/>
      <c r="M1569" s="37"/>
      <c r="N1569" s="2"/>
      <c r="O1569" s="37"/>
      <c r="P1569" s="2"/>
      <c r="Q1569" s="37"/>
      <c r="R1569" s="2"/>
      <c r="S1569" s="37"/>
    </row>
    <row r="1570" spans="3:19" x14ac:dyDescent="0.3">
      <c r="C1570" s="18"/>
      <c r="D1570" s="2"/>
      <c r="E1570" s="37"/>
      <c r="F1570" s="17"/>
      <c r="G1570" s="2"/>
      <c r="H1570" s="2"/>
      <c r="I1570" s="2"/>
      <c r="J1570" s="17"/>
      <c r="K1570" s="37"/>
      <c r="L1570" s="2"/>
      <c r="M1570" s="37"/>
      <c r="N1570" s="2"/>
      <c r="O1570" s="37"/>
      <c r="P1570" s="2"/>
      <c r="Q1570" s="37"/>
      <c r="R1570" s="2"/>
      <c r="S1570" s="37"/>
    </row>
    <row r="1571" spans="3:19" x14ac:dyDescent="0.3">
      <c r="C1571" s="18"/>
      <c r="D1571" s="2"/>
      <c r="E1571" s="37"/>
      <c r="F1571" s="17"/>
      <c r="G1571" s="2"/>
      <c r="H1571" s="2"/>
      <c r="I1571" s="2"/>
      <c r="J1571" s="17"/>
      <c r="K1571" s="37"/>
      <c r="L1571" s="2"/>
      <c r="M1571" s="37"/>
      <c r="N1571" s="2"/>
      <c r="O1571" s="37"/>
      <c r="P1571" s="2"/>
      <c r="Q1571" s="37"/>
      <c r="R1571" s="2"/>
      <c r="S1571" s="37"/>
    </row>
    <row r="1572" spans="3:19" x14ac:dyDescent="0.3">
      <c r="C1572" s="18"/>
      <c r="D1572" s="2"/>
      <c r="E1572" s="37"/>
      <c r="F1572" s="17"/>
      <c r="G1572" s="2"/>
      <c r="H1572" s="2"/>
      <c r="I1572" s="2"/>
      <c r="J1572" s="17"/>
      <c r="K1572" s="37"/>
      <c r="L1572" s="2"/>
      <c r="M1572" s="37"/>
      <c r="N1572" s="2"/>
      <c r="O1572" s="37"/>
      <c r="P1572" s="2"/>
      <c r="Q1572" s="37"/>
      <c r="R1572" s="2"/>
      <c r="S1572" s="37"/>
    </row>
    <row r="1573" spans="3:19" x14ac:dyDescent="0.3">
      <c r="C1573" s="18"/>
      <c r="D1573" s="2"/>
      <c r="E1573" s="37"/>
      <c r="F1573" s="17"/>
      <c r="G1573" s="2"/>
      <c r="H1573" s="2"/>
      <c r="I1573" s="2"/>
      <c r="J1573" s="17"/>
      <c r="K1573" s="37"/>
      <c r="L1573" s="2"/>
      <c r="M1573" s="37"/>
      <c r="N1573" s="2"/>
      <c r="O1573" s="37"/>
      <c r="P1573" s="2"/>
      <c r="Q1573" s="37"/>
      <c r="R1573" s="2"/>
      <c r="S1573" s="37"/>
    </row>
    <row r="1574" spans="3:19" x14ac:dyDescent="0.3">
      <c r="C1574" s="18"/>
      <c r="D1574" s="2"/>
      <c r="E1574" s="37"/>
      <c r="F1574" s="17"/>
      <c r="G1574" s="2"/>
      <c r="H1574" s="2"/>
      <c r="I1574" s="2"/>
      <c r="J1574" s="17"/>
      <c r="K1574" s="37"/>
      <c r="L1574" s="2"/>
      <c r="M1574" s="37"/>
      <c r="N1574" s="2"/>
      <c r="O1574" s="37"/>
      <c r="P1574" s="2"/>
      <c r="Q1574" s="37"/>
      <c r="R1574" s="2"/>
      <c r="S1574" s="37"/>
    </row>
    <row r="1575" spans="3:19" x14ac:dyDescent="0.3">
      <c r="C1575" s="18"/>
      <c r="D1575" s="2"/>
      <c r="E1575" s="37"/>
      <c r="F1575" s="17"/>
      <c r="G1575" s="2"/>
      <c r="H1575" s="2"/>
      <c r="I1575" s="2"/>
      <c r="J1575" s="17"/>
      <c r="K1575" s="37"/>
      <c r="L1575" s="2"/>
      <c r="M1575" s="37"/>
      <c r="N1575" s="2"/>
      <c r="O1575" s="37"/>
      <c r="P1575" s="2"/>
      <c r="Q1575" s="37"/>
      <c r="R1575" s="2"/>
      <c r="S1575" s="37"/>
    </row>
    <row r="1576" spans="3:19" x14ac:dyDescent="0.3">
      <c r="C1576" s="18"/>
      <c r="D1576" s="2"/>
      <c r="E1576" s="37"/>
      <c r="F1576" s="17"/>
      <c r="G1576" s="2"/>
      <c r="H1576" s="2"/>
      <c r="I1576" s="2"/>
      <c r="J1576" s="17"/>
      <c r="K1576" s="37"/>
      <c r="L1576" s="2"/>
      <c r="M1576" s="37"/>
      <c r="N1576" s="2"/>
      <c r="O1576" s="37"/>
      <c r="P1576" s="2"/>
      <c r="Q1576" s="37"/>
      <c r="R1576" s="2"/>
      <c r="S1576" s="37"/>
    </row>
    <row r="1577" spans="3:19" x14ac:dyDescent="0.3">
      <c r="C1577" s="18"/>
      <c r="D1577" s="2"/>
      <c r="E1577" s="37"/>
      <c r="F1577" s="17"/>
      <c r="G1577" s="2"/>
      <c r="H1577" s="2"/>
      <c r="I1577" s="2"/>
      <c r="J1577" s="17"/>
      <c r="K1577" s="37"/>
      <c r="L1577" s="2"/>
      <c r="M1577" s="37"/>
      <c r="N1577" s="2"/>
      <c r="O1577" s="37"/>
      <c r="P1577" s="2"/>
      <c r="Q1577" s="37"/>
      <c r="R1577" s="2"/>
      <c r="S1577" s="37"/>
    </row>
    <row r="1578" spans="3:19" x14ac:dyDescent="0.3">
      <c r="C1578" s="18"/>
      <c r="D1578" s="2"/>
      <c r="E1578" s="37"/>
      <c r="F1578" s="17"/>
      <c r="G1578" s="2"/>
      <c r="H1578" s="2"/>
      <c r="I1578" s="2"/>
      <c r="J1578" s="17"/>
      <c r="K1578" s="37"/>
      <c r="L1578" s="2"/>
      <c r="M1578" s="37"/>
      <c r="N1578" s="2"/>
      <c r="O1578" s="37"/>
      <c r="P1578" s="2"/>
      <c r="Q1578" s="37"/>
      <c r="R1578" s="2"/>
      <c r="S1578" s="37"/>
    </row>
    <row r="1579" spans="3:19" x14ac:dyDescent="0.3">
      <c r="C1579" s="18"/>
      <c r="D1579" s="2"/>
      <c r="E1579" s="37"/>
      <c r="F1579" s="17"/>
      <c r="G1579" s="2"/>
      <c r="H1579" s="2"/>
      <c r="I1579" s="2"/>
      <c r="J1579" s="17"/>
      <c r="K1579" s="37"/>
      <c r="L1579" s="2"/>
      <c r="M1579" s="37"/>
      <c r="N1579" s="2"/>
      <c r="O1579" s="37"/>
      <c r="P1579" s="2"/>
      <c r="Q1579" s="37"/>
      <c r="R1579" s="2"/>
      <c r="S1579" s="37"/>
    </row>
    <row r="1580" spans="3:19" x14ac:dyDescent="0.3">
      <c r="C1580" s="18"/>
      <c r="D1580" s="2"/>
      <c r="E1580" s="37"/>
      <c r="F1580" s="17"/>
      <c r="G1580" s="2"/>
      <c r="H1580" s="2"/>
      <c r="I1580" s="2"/>
      <c r="J1580" s="17"/>
      <c r="K1580" s="37"/>
      <c r="L1580" s="2"/>
      <c r="M1580" s="37"/>
      <c r="N1580" s="2"/>
      <c r="O1580" s="37"/>
      <c r="P1580" s="2"/>
      <c r="Q1580" s="37"/>
      <c r="R1580" s="2"/>
      <c r="S1580" s="37"/>
    </row>
    <row r="1581" spans="3:19" x14ac:dyDescent="0.3">
      <c r="C1581" s="18"/>
      <c r="D1581" s="2"/>
      <c r="E1581" s="37"/>
      <c r="F1581" s="17"/>
      <c r="G1581" s="2"/>
      <c r="H1581" s="2"/>
      <c r="I1581" s="2"/>
      <c r="J1581" s="17"/>
      <c r="K1581" s="37"/>
      <c r="L1581" s="2"/>
      <c r="M1581" s="37"/>
      <c r="N1581" s="2"/>
      <c r="O1581" s="37"/>
      <c r="P1581" s="2"/>
      <c r="Q1581" s="37"/>
      <c r="R1581" s="2"/>
      <c r="S1581" s="37"/>
    </row>
    <row r="1582" spans="3:19" x14ac:dyDescent="0.3">
      <c r="C1582" s="18"/>
      <c r="D1582" s="2"/>
      <c r="E1582" s="37"/>
      <c r="F1582" s="17"/>
      <c r="G1582" s="2"/>
      <c r="H1582" s="2"/>
      <c r="I1582" s="2"/>
      <c r="J1582" s="17"/>
      <c r="K1582" s="37"/>
      <c r="L1582" s="2"/>
      <c r="M1582" s="37"/>
      <c r="N1582" s="2"/>
      <c r="O1582" s="37"/>
      <c r="P1582" s="2"/>
      <c r="Q1582" s="37"/>
      <c r="R1582" s="2"/>
      <c r="S1582" s="37"/>
    </row>
    <row r="1583" spans="3:19" x14ac:dyDescent="0.3">
      <c r="C1583" s="18"/>
      <c r="D1583" s="2"/>
      <c r="E1583" s="37"/>
      <c r="F1583" s="17"/>
      <c r="G1583" s="2"/>
      <c r="H1583" s="2"/>
      <c r="I1583" s="2"/>
      <c r="J1583" s="17"/>
      <c r="K1583" s="37"/>
      <c r="L1583" s="2"/>
      <c r="M1583" s="37"/>
      <c r="N1583" s="2"/>
      <c r="O1583" s="37"/>
      <c r="P1583" s="2"/>
      <c r="Q1583" s="37"/>
      <c r="R1583" s="2"/>
      <c r="S1583" s="37"/>
    </row>
    <row r="1584" spans="3:19" x14ac:dyDescent="0.3">
      <c r="C1584" s="18"/>
      <c r="D1584" s="2"/>
      <c r="E1584" s="37"/>
      <c r="F1584" s="17"/>
      <c r="G1584" s="2"/>
      <c r="H1584" s="2"/>
      <c r="I1584" s="2"/>
      <c r="J1584" s="17"/>
      <c r="K1584" s="37"/>
      <c r="L1584" s="2"/>
      <c r="M1584" s="37"/>
      <c r="N1584" s="2"/>
      <c r="O1584" s="37"/>
      <c r="P1584" s="2"/>
      <c r="Q1584" s="37"/>
      <c r="R1584" s="2"/>
      <c r="S1584" s="37"/>
    </row>
    <row r="1585" spans="3:19" x14ac:dyDescent="0.3">
      <c r="C1585" s="18"/>
      <c r="D1585" s="2"/>
      <c r="E1585" s="37"/>
      <c r="F1585" s="17"/>
      <c r="G1585" s="2"/>
      <c r="H1585" s="2"/>
      <c r="I1585" s="2"/>
      <c r="J1585" s="17"/>
      <c r="K1585" s="37"/>
      <c r="L1585" s="2"/>
      <c r="M1585" s="37"/>
      <c r="N1585" s="2"/>
      <c r="O1585" s="37"/>
      <c r="P1585" s="2"/>
      <c r="Q1585" s="37"/>
      <c r="R1585" s="2"/>
      <c r="S1585" s="37"/>
    </row>
    <row r="1586" spans="3:19" x14ac:dyDescent="0.3">
      <c r="C1586" s="18"/>
      <c r="D1586" s="2"/>
      <c r="E1586" s="37"/>
      <c r="F1586" s="17"/>
      <c r="G1586" s="2"/>
      <c r="H1586" s="2"/>
      <c r="I1586" s="2"/>
      <c r="J1586" s="17"/>
      <c r="K1586" s="37"/>
      <c r="L1586" s="2"/>
      <c r="M1586" s="37"/>
      <c r="N1586" s="2"/>
      <c r="O1586" s="37"/>
      <c r="P1586" s="2"/>
      <c r="Q1586" s="37"/>
      <c r="R1586" s="2"/>
      <c r="S1586" s="37"/>
    </row>
    <row r="1587" spans="3:19" x14ac:dyDescent="0.3">
      <c r="C1587" s="18"/>
      <c r="D1587" s="2"/>
      <c r="E1587" s="37"/>
      <c r="F1587" s="17"/>
      <c r="G1587" s="2"/>
      <c r="H1587" s="2"/>
      <c r="I1587" s="2"/>
      <c r="J1587" s="17"/>
      <c r="K1587" s="37"/>
      <c r="L1587" s="2"/>
      <c r="M1587" s="37"/>
      <c r="N1587" s="2"/>
      <c r="O1587" s="37"/>
      <c r="P1587" s="2"/>
      <c r="Q1587" s="37"/>
      <c r="R1587" s="2"/>
      <c r="S1587" s="37"/>
    </row>
    <row r="1588" spans="3:19" x14ac:dyDescent="0.3">
      <c r="C1588" s="18"/>
      <c r="D1588" s="2"/>
      <c r="E1588" s="37"/>
      <c r="F1588" s="17"/>
      <c r="G1588" s="2"/>
      <c r="H1588" s="2"/>
      <c r="I1588" s="2"/>
      <c r="J1588" s="17"/>
      <c r="K1588" s="37"/>
      <c r="L1588" s="2"/>
      <c r="M1588" s="37"/>
      <c r="N1588" s="2"/>
      <c r="O1588" s="37"/>
      <c r="P1588" s="2"/>
      <c r="Q1588" s="37"/>
      <c r="R1588" s="2"/>
      <c r="S1588" s="37"/>
    </row>
    <row r="1589" spans="3:19" x14ac:dyDescent="0.3">
      <c r="C1589" s="18"/>
      <c r="D1589" s="2"/>
      <c r="E1589" s="37"/>
      <c r="F1589" s="17"/>
      <c r="G1589" s="2"/>
      <c r="H1589" s="2"/>
      <c r="I1589" s="2"/>
      <c r="J1589" s="17"/>
      <c r="K1589" s="37"/>
      <c r="L1589" s="2"/>
      <c r="M1589" s="37"/>
      <c r="N1589" s="2"/>
      <c r="O1589" s="37"/>
      <c r="P1589" s="2"/>
      <c r="Q1589" s="37"/>
      <c r="R1589" s="2"/>
      <c r="S1589" s="37"/>
    </row>
    <row r="1590" spans="3:19" x14ac:dyDescent="0.3">
      <c r="C1590" s="18"/>
      <c r="D1590" s="2"/>
      <c r="E1590" s="37"/>
      <c r="F1590" s="17"/>
      <c r="G1590" s="2"/>
      <c r="H1590" s="2"/>
      <c r="I1590" s="2"/>
      <c r="J1590" s="17"/>
      <c r="K1590" s="37"/>
      <c r="L1590" s="2"/>
      <c r="M1590" s="37"/>
      <c r="N1590" s="2"/>
      <c r="O1590" s="37"/>
      <c r="P1590" s="2"/>
      <c r="Q1590" s="37"/>
      <c r="R1590" s="2"/>
      <c r="S1590" s="37"/>
    </row>
    <row r="1591" spans="3:19" x14ac:dyDescent="0.3">
      <c r="C1591" s="18"/>
      <c r="D1591" s="2"/>
      <c r="E1591" s="37"/>
      <c r="F1591" s="17"/>
      <c r="G1591" s="2"/>
      <c r="H1591" s="2"/>
      <c r="I1591" s="2"/>
      <c r="J1591" s="17"/>
      <c r="K1591" s="37"/>
      <c r="L1591" s="2"/>
      <c r="M1591" s="37"/>
      <c r="N1591" s="2"/>
      <c r="O1591" s="37"/>
      <c r="P1591" s="2"/>
      <c r="Q1591" s="37"/>
      <c r="R1591" s="2"/>
      <c r="S1591" s="37"/>
    </row>
    <row r="1592" spans="3:19" x14ac:dyDescent="0.3">
      <c r="C1592" s="18"/>
      <c r="D1592" s="2"/>
      <c r="E1592" s="37"/>
      <c r="F1592" s="17"/>
      <c r="G1592" s="2"/>
      <c r="H1592" s="2"/>
      <c r="I1592" s="2"/>
      <c r="J1592" s="17"/>
      <c r="K1592" s="37"/>
      <c r="L1592" s="2"/>
      <c r="M1592" s="37"/>
      <c r="N1592" s="2"/>
      <c r="O1592" s="37"/>
      <c r="P1592" s="2"/>
      <c r="Q1592" s="37"/>
      <c r="R1592" s="2"/>
      <c r="S1592" s="37"/>
    </row>
    <row r="1593" spans="3:19" x14ac:dyDescent="0.3">
      <c r="C1593" s="18"/>
      <c r="D1593" s="2"/>
      <c r="E1593" s="37"/>
      <c r="F1593" s="17"/>
      <c r="G1593" s="2"/>
      <c r="H1593" s="2"/>
      <c r="I1593" s="2"/>
      <c r="J1593" s="17"/>
      <c r="K1593" s="37"/>
      <c r="L1593" s="2"/>
      <c r="M1593" s="37"/>
      <c r="N1593" s="2"/>
      <c r="O1593" s="37"/>
      <c r="P1593" s="2"/>
      <c r="Q1593" s="37"/>
      <c r="R1593" s="2"/>
      <c r="S1593" s="37"/>
    </row>
    <row r="1594" spans="3:19" x14ac:dyDescent="0.3">
      <c r="C1594" s="18"/>
      <c r="D1594" s="2"/>
      <c r="E1594" s="37"/>
      <c r="F1594" s="17"/>
      <c r="G1594" s="2"/>
      <c r="H1594" s="2"/>
      <c r="I1594" s="2"/>
      <c r="J1594" s="17"/>
      <c r="K1594" s="37"/>
      <c r="L1594" s="2"/>
      <c r="M1594" s="37"/>
      <c r="N1594" s="2"/>
      <c r="O1594" s="37"/>
      <c r="P1594" s="2"/>
      <c r="Q1594" s="37"/>
      <c r="R1594" s="2"/>
      <c r="S1594" s="37"/>
    </row>
    <row r="1595" spans="3:19" x14ac:dyDescent="0.3">
      <c r="C1595" s="18"/>
      <c r="D1595" s="2"/>
      <c r="E1595" s="37"/>
      <c r="F1595" s="17"/>
      <c r="G1595" s="2"/>
      <c r="H1595" s="2"/>
      <c r="I1595" s="2"/>
      <c r="J1595" s="17"/>
      <c r="K1595" s="37"/>
      <c r="L1595" s="2"/>
      <c r="M1595" s="37"/>
      <c r="N1595" s="2"/>
      <c r="O1595" s="37"/>
      <c r="P1595" s="2"/>
      <c r="Q1595" s="37"/>
      <c r="R1595" s="2"/>
      <c r="S1595" s="37"/>
    </row>
    <row r="1596" spans="3:19" x14ac:dyDescent="0.3">
      <c r="C1596" s="18"/>
      <c r="D1596" s="2"/>
      <c r="E1596" s="37"/>
      <c r="F1596" s="17"/>
      <c r="G1596" s="2"/>
      <c r="H1596" s="2"/>
      <c r="I1596" s="2"/>
      <c r="J1596" s="17"/>
      <c r="K1596" s="37"/>
      <c r="L1596" s="2"/>
      <c r="M1596" s="37"/>
      <c r="N1596" s="2"/>
      <c r="O1596" s="37"/>
      <c r="P1596" s="2"/>
      <c r="Q1596" s="37"/>
      <c r="R1596" s="2"/>
      <c r="S1596" s="37"/>
    </row>
    <row r="1597" spans="3:19" x14ac:dyDescent="0.3">
      <c r="C1597" s="18"/>
      <c r="D1597" s="2"/>
      <c r="E1597" s="37"/>
      <c r="F1597" s="17"/>
      <c r="G1597" s="2"/>
      <c r="H1597" s="2"/>
      <c r="I1597" s="2"/>
      <c r="J1597" s="17"/>
      <c r="K1597" s="37"/>
      <c r="L1597" s="2"/>
      <c r="M1597" s="37"/>
      <c r="N1597" s="2"/>
      <c r="O1597" s="37"/>
      <c r="P1597" s="2"/>
      <c r="Q1597" s="37"/>
      <c r="R1597" s="2"/>
      <c r="S1597" s="37"/>
    </row>
    <row r="1598" spans="3:19" x14ac:dyDescent="0.3">
      <c r="C1598" s="18"/>
      <c r="D1598" s="2"/>
      <c r="E1598" s="37"/>
      <c r="F1598" s="17"/>
      <c r="G1598" s="2"/>
      <c r="H1598" s="2"/>
      <c r="I1598" s="2"/>
      <c r="J1598" s="17"/>
      <c r="K1598" s="37"/>
      <c r="L1598" s="2"/>
      <c r="M1598" s="37"/>
      <c r="N1598" s="2"/>
      <c r="O1598" s="37"/>
      <c r="P1598" s="2"/>
      <c r="Q1598" s="37"/>
      <c r="R1598" s="2"/>
      <c r="S1598" s="37"/>
    </row>
    <row r="1599" spans="3:19" x14ac:dyDescent="0.3">
      <c r="C1599" s="18"/>
      <c r="D1599" s="2"/>
      <c r="E1599" s="37"/>
      <c r="F1599" s="17"/>
      <c r="G1599" s="2"/>
      <c r="H1599" s="2"/>
      <c r="I1599" s="2"/>
      <c r="J1599" s="17"/>
      <c r="K1599" s="37"/>
      <c r="L1599" s="2"/>
      <c r="M1599" s="37"/>
      <c r="N1599" s="2"/>
      <c r="O1599" s="37"/>
      <c r="P1599" s="2"/>
      <c r="Q1599" s="37"/>
      <c r="R1599" s="2"/>
      <c r="S1599" s="37"/>
    </row>
    <row r="1600" spans="3:19" x14ac:dyDescent="0.3">
      <c r="C1600" s="18"/>
      <c r="D1600" s="2"/>
      <c r="E1600" s="37"/>
      <c r="F1600" s="17"/>
      <c r="G1600" s="2"/>
      <c r="H1600" s="2"/>
      <c r="I1600" s="2"/>
      <c r="J1600" s="17"/>
      <c r="K1600" s="37"/>
      <c r="L1600" s="2"/>
      <c r="M1600" s="37"/>
      <c r="N1600" s="2"/>
      <c r="O1600" s="37"/>
      <c r="P1600" s="2"/>
      <c r="Q1600" s="37"/>
      <c r="R1600" s="2"/>
      <c r="S1600" s="37"/>
    </row>
    <row r="1601" spans="3:19" x14ac:dyDescent="0.3">
      <c r="C1601" s="18"/>
      <c r="D1601" s="2"/>
      <c r="E1601" s="37"/>
      <c r="F1601" s="17"/>
      <c r="G1601" s="2"/>
      <c r="H1601" s="2"/>
      <c r="I1601" s="2"/>
      <c r="J1601" s="17"/>
      <c r="K1601" s="37"/>
      <c r="L1601" s="2"/>
      <c r="M1601" s="37"/>
      <c r="N1601" s="2"/>
      <c r="O1601" s="37"/>
      <c r="P1601" s="2"/>
      <c r="Q1601" s="37"/>
      <c r="R1601" s="2"/>
      <c r="S1601" s="37"/>
    </row>
    <row r="1602" spans="3:19" x14ac:dyDescent="0.3">
      <c r="C1602" s="18"/>
      <c r="D1602" s="2"/>
      <c r="E1602" s="37"/>
      <c r="F1602" s="17"/>
      <c r="G1602" s="2"/>
      <c r="H1602" s="2"/>
      <c r="I1602" s="2"/>
      <c r="J1602" s="17"/>
      <c r="K1602" s="37"/>
      <c r="L1602" s="2"/>
      <c r="M1602" s="37"/>
      <c r="N1602" s="2"/>
      <c r="O1602" s="37"/>
      <c r="P1602" s="2"/>
      <c r="Q1602" s="37"/>
      <c r="R1602" s="2"/>
      <c r="S1602" s="37"/>
    </row>
    <row r="1603" spans="3:19" x14ac:dyDescent="0.3">
      <c r="C1603" s="18"/>
      <c r="D1603" s="2"/>
      <c r="E1603" s="37"/>
      <c r="F1603" s="17"/>
      <c r="G1603" s="2"/>
      <c r="H1603" s="2"/>
      <c r="I1603" s="2"/>
      <c r="J1603" s="17"/>
      <c r="K1603" s="37"/>
      <c r="L1603" s="2"/>
      <c r="M1603" s="37"/>
      <c r="N1603" s="2"/>
      <c r="O1603" s="37"/>
      <c r="P1603" s="2"/>
      <c r="Q1603" s="37"/>
      <c r="R1603" s="2"/>
      <c r="S1603" s="37"/>
    </row>
    <row r="1604" spans="3:19" x14ac:dyDescent="0.3">
      <c r="C1604" s="18"/>
      <c r="D1604" s="2"/>
      <c r="E1604" s="37"/>
      <c r="F1604" s="17"/>
      <c r="G1604" s="2"/>
      <c r="H1604" s="2"/>
      <c r="I1604" s="2"/>
      <c r="J1604" s="17"/>
      <c r="K1604" s="37"/>
      <c r="L1604" s="2"/>
      <c r="M1604" s="37"/>
      <c r="N1604" s="2"/>
      <c r="O1604" s="37"/>
      <c r="P1604" s="2"/>
      <c r="Q1604" s="37"/>
      <c r="R1604" s="2"/>
      <c r="S1604" s="37"/>
    </row>
    <row r="1605" spans="3:19" x14ac:dyDescent="0.3">
      <c r="C1605" s="18"/>
      <c r="D1605" s="2"/>
      <c r="E1605" s="37"/>
      <c r="F1605" s="17"/>
      <c r="G1605" s="2"/>
      <c r="H1605" s="2"/>
      <c r="I1605" s="2"/>
      <c r="J1605" s="17"/>
      <c r="K1605" s="37"/>
      <c r="L1605" s="2"/>
      <c r="M1605" s="37"/>
      <c r="N1605" s="2"/>
      <c r="O1605" s="37"/>
      <c r="P1605" s="2"/>
      <c r="Q1605" s="37"/>
      <c r="R1605" s="2"/>
      <c r="S1605" s="37"/>
    </row>
    <row r="1606" spans="3:19" x14ac:dyDescent="0.3">
      <c r="C1606" s="18"/>
      <c r="D1606" s="2"/>
      <c r="E1606" s="37"/>
      <c r="F1606" s="17"/>
      <c r="G1606" s="2"/>
      <c r="H1606" s="2"/>
      <c r="I1606" s="2"/>
      <c r="J1606" s="17"/>
      <c r="K1606" s="37"/>
      <c r="L1606" s="2"/>
      <c r="M1606" s="37"/>
      <c r="N1606" s="2"/>
      <c r="O1606" s="37"/>
      <c r="P1606" s="2"/>
      <c r="Q1606" s="37"/>
      <c r="R1606" s="2"/>
      <c r="S1606" s="37"/>
    </row>
    <row r="1607" spans="3:19" x14ac:dyDescent="0.3">
      <c r="C1607" s="18"/>
      <c r="D1607" s="2"/>
      <c r="E1607" s="37"/>
      <c r="F1607" s="17"/>
      <c r="G1607" s="2"/>
      <c r="H1607" s="2"/>
      <c r="I1607" s="2"/>
      <c r="J1607" s="17"/>
      <c r="K1607" s="37"/>
      <c r="L1607" s="2"/>
      <c r="M1607" s="37"/>
      <c r="N1607" s="2"/>
      <c r="O1607" s="37"/>
      <c r="P1607" s="2"/>
      <c r="Q1607" s="37"/>
      <c r="R1607" s="2"/>
      <c r="S1607" s="37"/>
    </row>
    <row r="1608" spans="3:19" x14ac:dyDescent="0.3">
      <c r="C1608" s="18"/>
      <c r="D1608" s="2"/>
      <c r="E1608" s="37"/>
      <c r="F1608" s="17"/>
      <c r="G1608" s="2"/>
      <c r="H1608" s="2"/>
      <c r="I1608" s="2"/>
      <c r="J1608" s="17"/>
      <c r="K1608" s="37"/>
      <c r="L1608" s="2"/>
      <c r="M1608" s="37"/>
      <c r="N1608" s="2"/>
      <c r="O1608" s="37"/>
      <c r="P1608" s="2"/>
      <c r="Q1608" s="37"/>
      <c r="R1608" s="2"/>
      <c r="S1608" s="37"/>
    </row>
    <row r="1609" spans="3:19" x14ac:dyDescent="0.3">
      <c r="C1609" s="18"/>
      <c r="D1609" s="2"/>
      <c r="E1609" s="37"/>
      <c r="F1609" s="17"/>
      <c r="G1609" s="2"/>
      <c r="H1609" s="2"/>
      <c r="I1609" s="2"/>
      <c r="J1609" s="17"/>
      <c r="K1609" s="37"/>
      <c r="L1609" s="2"/>
      <c r="M1609" s="37"/>
      <c r="N1609" s="2"/>
      <c r="O1609" s="37"/>
      <c r="P1609" s="2"/>
      <c r="Q1609" s="37"/>
      <c r="R1609" s="2"/>
      <c r="S1609" s="37"/>
    </row>
    <row r="1610" spans="3:19" x14ac:dyDescent="0.3">
      <c r="C1610" s="18"/>
      <c r="D1610" s="2"/>
      <c r="E1610" s="37"/>
      <c r="F1610" s="17"/>
      <c r="G1610" s="2"/>
      <c r="H1610" s="2"/>
      <c r="I1610" s="2"/>
      <c r="J1610" s="17"/>
      <c r="K1610" s="37"/>
      <c r="L1610" s="2"/>
      <c r="M1610" s="37"/>
      <c r="N1610" s="2"/>
      <c r="O1610" s="37"/>
      <c r="P1610" s="2"/>
      <c r="Q1610" s="37"/>
      <c r="R1610" s="2"/>
      <c r="S1610" s="37"/>
    </row>
    <row r="1611" spans="3:19" x14ac:dyDescent="0.3">
      <c r="C1611" s="18"/>
      <c r="D1611" s="2"/>
      <c r="E1611" s="37"/>
      <c r="F1611" s="17"/>
      <c r="G1611" s="2"/>
      <c r="H1611" s="2"/>
      <c r="I1611" s="2"/>
      <c r="J1611" s="17"/>
      <c r="K1611" s="37"/>
      <c r="L1611" s="2"/>
      <c r="M1611" s="37"/>
      <c r="N1611" s="2"/>
      <c r="O1611" s="37"/>
      <c r="P1611" s="2"/>
      <c r="Q1611" s="37"/>
      <c r="R1611" s="2"/>
      <c r="S1611" s="37"/>
    </row>
    <row r="1612" spans="3:19" x14ac:dyDescent="0.3">
      <c r="C1612" s="18"/>
      <c r="D1612" s="2"/>
      <c r="E1612" s="37"/>
      <c r="F1612" s="17"/>
      <c r="G1612" s="2"/>
      <c r="H1612" s="2"/>
      <c r="I1612" s="2"/>
      <c r="J1612" s="17"/>
      <c r="K1612" s="37"/>
      <c r="L1612" s="2"/>
      <c r="M1612" s="37"/>
      <c r="N1612" s="2"/>
      <c r="O1612" s="37"/>
      <c r="P1612" s="2"/>
      <c r="Q1612" s="37"/>
      <c r="R1612" s="2"/>
      <c r="S1612" s="37"/>
    </row>
    <row r="1613" spans="3:19" x14ac:dyDescent="0.3">
      <c r="C1613" s="18"/>
      <c r="D1613" s="2"/>
      <c r="E1613" s="37"/>
      <c r="F1613" s="17"/>
      <c r="G1613" s="2"/>
      <c r="H1613" s="2"/>
      <c r="I1613" s="2"/>
      <c r="J1613" s="17"/>
      <c r="K1613" s="37"/>
      <c r="L1613" s="2"/>
      <c r="M1613" s="37"/>
      <c r="N1613" s="2"/>
      <c r="O1613" s="37"/>
      <c r="P1613" s="2"/>
      <c r="Q1613" s="37"/>
      <c r="R1613" s="2"/>
      <c r="S1613" s="37"/>
    </row>
    <row r="1614" spans="3:19" x14ac:dyDescent="0.3">
      <c r="C1614" s="18"/>
      <c r="D1614" s="2"/>
      <c r="E1614" s="37"/>
      <c r="F1614" s="17"/>
      <c r="G1614" s="2"/>
      <c r="H1614" s="2"/>
      <c r="I1614" s="2"/>
      <c r="J1614" s="17"/>
      <c r="K1614" s="37"/>
      <c r="L1614" s="2"/>
      <c r="M1614" s="37"/>
      <c r="N1614" s="2"/>
      <c r="O1614" s="37"/>
      <c r="P1614" s="2"/>
      <c r="Q1614" s="37"/>
      <c r="R1614" s="2"/>
      <c r="S1614" s="37"/>
    </row>
    <row r="1615" spans="3:19" x14ac:dyDescent="0.3">
      <c r="C1615" s="18"/>
      <c r="D1615" s="2"/>
      <c r="E1615" s="37"/>
      <c r="F1615" s="17"/>
      <c r="G1615" s="2"/>
      <c r="H1615" s="2"/>
      <c r="I1615" s="2"/>
      <c r="J1615" s="17"/>
      <c r="K1615" s="37"/>
      <c r="L1615" s="2"/>
      <c r="M1615" s="37"/>
      <c r="N1615" s="2"/>
      <c r="O1615" s="37"/>
      <c r="P1615" s="2"/>
      <c r="Q1615" s="37"/>
      <c r="R1615" s="2"/>
      <c r="S1615" s="37"/>
    </row>
    <row r="1616" spans="3:19" x14ac:dyDescent="0.3">
      <c r="C1616" s="18"/>
      <c r="D1616" s="2"/>
      <c r="E1616" s="37"/>
      <c r="F1616" s="17"/>
      <c r="G1616" s="2"/>
      <c r="H1616" s="2"/>
      <c r="I1616" s="2"/>
      <c r="J1616" s="17"/>
      <c r="K1616" s="37"/>
      <c r="L1616" s="2"/>
      <c r="M1616" s="37"/>
      <c r="N1616" s="2"/>
      <c r="O1616" s="37"/>
      <c r="P1616" s="2"/>
      <c r="Q1616" s="37"/>
      <c r="R1616" s="2"/>
      <c r="S1616" s="37"/>
    </row>
    <row r="1617" spans="3:19" x14ac:dyDescent="0.3">
      <c r="C1617" s="18"/>
      <c r="D1617" s="2"/>
      <c r="E1617" s="37"/>
      <c r="F1617" s="17"/>
      <c r="G1617" s="2"/>
      <c r="H1617" s="2"/>
      <c r="I1617" s="2"/>
      <c r="J1617" s="17"/>
      <c r="K1617" s="37"/>
      <c r="L1617" s="2"/>
      <c r="M1617" s="37"/>
      <c r="N1617" s="2"/>
      <c r="O1617" s="37"/>
      <c r="P1617" s="2"/>
      <c r="Q1617" s="37"/>
      <c r="R1617" s="2"/>
      <c r="S1617" s="37"/>
    </row>
    <row r="1618" spans="3:19" x14ac:dyDescent="0.3">
      <c r="C1618" s="18"/>
      <c r="D1618" s="2"/>
      <c r="E1618" s="37"/>
      <c r="F1618" s="17"/>
      <c r="G1618" s="2"/>
      <c r="H1618" s="2"/>
      <c r="I1618" s="2"/>
      <c r="J1618" s="17"/>
      <c r="K1618" s="37"/>
      <c r="L1618" s="2"/>
      <c r="M1618" s="37"/>
      <c r="N1618" s="2"/>
      <c r="O1618" s="37"/>
      <c r="P1618" s="2"/>
      <c r="Q1618" s="37"/>
      <c r="R1618" s="2"/>
      <c r="S1618" s="37"/>
    </row>
    <row r="1619" spans="3:19" x14ac:dyDescent="0.3">
      <c r="C1619" s="18"/>
      <c r="D1619" s="2"/>
      <c r="E1619" s="37"/>
      <c r="F1619" s="17"/>
      <c r="G1619" s="2"/>
      <c r="H1619" s="2"/>
      <c r="I1619" s="2"/>
      <c r="J1619" s="17"/>
      <c r="K1619" s="37"/>
      <c r="L1619" s="2"/>
      <c r="M1619" s="37"/>
      <c r="N1619" s="2"/>
      <c r="O1619" s="37"/>
      <c r="P1619" s="2"/>
      <c r="Q1619" s="37"/>
      <c r="R1619" s="2"/>
      <c r="S1619" s="37"/>
    </row>
    <row r="1620" spans="3:19" x14ac:dyDescent="0.3">
      <c r="C1620" s="18"/>
      <c r="D1620" s="2"/>
      <c r="E1620" s="37"/>
      <c r="F1620" s="17"/>
      <c r="G1620" s="2"/>
      <c r="H1620" s="2"/>
      <c r="I1620" s="2"/>
      <c r="J1620" s="17"/>
      <c r="K1620" s="37"/>
      <c r="L1620" s="2"/>
      <c r="M1620" s="37"/>
      <c r="N1620" s="2"/>
      <c r="O1620" s="37"/>
      <c r="P1620" s="2"/>
      <c r="Q1620" s="37"/>
      <c r="R1620" s="2"/>
      <c r="S1620" s="37"/>
    </row>
    <row r="1621" spans="3:19" x14ac:dyDescent="0.3">
      <c r="C1621" s="18"/>
      <c r="D1621" s="2"/>
      <c r="E1621" s="37"/>
      <c r="F1621" s="17"/>
      <c r="G1621" s="2"/>
      <c r="H1621" s="2"/>
      <c r="I1621" s="2"/>
      <c r="J1621" s="17"/>
      <c r="K1621" s="37"/>
      <c r="L1621" s="2"/>
      <c r="M1621" s="37"/>
      <c r="N1621" s="2"/>
      <c r="O1621" s="37"/>
      <c r="P1621" s="2"/>
      <c r="Q1621" s="37"/>
      <c r="R1621" s="2"/>
      <c r="S1621" s="37"/>
    </row>
    <row r="1622" spans="3:19" x14ac:dyDescent="0.3">
      <c r="C1622" s="18"/>
      <c r="D1622" s="2"/>
      <c r="E1622" s="37"/>
      <c r="F1622" s="17"/>
      <c r="G1622" s="2"/>
      <c r="H1622" s="2"/>
      <c r="I1622" s="2"/>
      <c r="J1622" s="17"/>
      <c r="K1622" s="37"/>
      <c r="L1622" s="2"/>
      <c r="M1622" s="37"/>
      <c r="N1622" s="2"/>
      <c r="O1622" s="37"/>
      <c r="P1622" s="2"/>
      <c r="Q1622" s="37"/>
      <c r="R1622" s="2"/>
      <c r="S1622" s="37"/>
    </row>
    <row r="1623" spans="3:19" x14ac:dyDescent="0.3">
      <c r="C1623" s="18"/>
      <c r="D1623" s="2"/>
      <c r="E1623" s="37"/>
      <c r="F1623" s="17"/>
      <c r="G1623" s="2"/>
      <c r="H1623" s="2"/>
      <c r="I1623" s="2"/>
      <c r="J1623" s="17"/>
      <c r="K1623" s="37"/>
      <c r="L1623" s="2"/>
      <c r="M1623" s="37"/>
      <c r="N1623" s="2"/>
      <c r="O1623" s="37"/>
      <c r="P1623" s="2"/>
      <c r="Q1623" s="37"/>
      <c r="R1623" s="2"/>
      <c r="S1623" s="37"/>
    </row>
    <row r="1624" spans="3:19" x14ac:dyDescent="0.3">
      <c r="C1624" s="18"/>
      <c r="D1624" s="2"/>
      <c r="E1624" s="37"/>
      <c r="F1624" s="17"/>
      <c r="G1624" s="2"/>
      <c r="H1624" s="2"/>
      <c r="I1624" s="2"/>
      <c r="J1624" s="17"/>
      <c r="K1624" s="37"/>
      <c r="L1624" s="2"/>
      <c r="M1624" s="37"/>
      <c r="N1624" s="2"/>
      <c r="O1624" s="37"/>
      <c r="P1624" s="2"/>
      <c r="Q1624" s="37"/>
      <c r="R1624" s="2"/>
      <c r="S1624" s="37"/>
    </row>
    <row r="1625" spans="3:19" x14ac:dyDescent="0.3">
      <c r="C1625" s="18"/>
      <c r="D1625" s="2"/>
      <c r="E1625" s="37"/>
      <c r="F1625" s="17"/>
      <c r="G1625" s="2"/>
      <c r="H1625" s="2"/>
      <c r="I1625" s="2"/>
      <c r="J1625" s="17"/>
      <c r="K1625" s="37"/>
      <c r="L1625" s="2"/>
      <c r="M1625" s="37"/>
      <c r="N1625" s="2"/>
      <c r="O1625" s="37"/>
      <c r="P1625" s="2"/>
      <c r="Q1625" s="37"/>
      <c r="R1625" s="2"/>
      <c r="S1625" s="37"/>
    </row>
    <row r="1626" spans="3:19" x14ac:dyDescent="0.3">
      <c r="C1626" s="18"/>
      <c r="D1626" s="2"/>
      <c r="E1626" s="37"/>
      <c r="F1626" s="17"/>
      <c r="G1626" s="2"/>
      <c r="H1626" s="2"/>
      <c r="I1626" s="2"/>
      <c r="J1626" s="17"/>
      <c r="K1626" s="37"/>
      <c r="L1626" s="2"/>
      <c r="M1626" s="37"/>
      <c r="N1626" s="2"/>
      <c r="O1626" s="37"/>
      <c r="P1626" s="2"/>
      <c r="Q1626" s="37"/>
      <c r="R1626" s="2"/>
      <c r="S1626" s="37"/>
    </row>
    <row r="1627" spans="3:19" x14ac:dyDescent="0.3">
      <c r="C1627" s="18"/>
      <c r="D1627" s="2"/>
      <c r="E1627" s="37"/>
      <c r="F1627" s="17"/>
      <c r="G1627" s="2"/>
      <c r="H1627" s="2"/>
      <c r="I1627" s="2"/>
      <c r="J1627" s="17"/>
      <c r="K1627" s="37"/>
      <c r="L1627" s="2"/>
      <c r="M1627" s="37"/>
      <c r="N1627" s="2"/>
      <c r="O1627" s="37"/>
      <c r="P1627" s="2"/>
      <c r="Q1627" s="37"/>
      <c r="R1627" s="2"/>
      <c r="S1627" s="37"/>
    </row>
    <row r="1628" spans="3:19" x14ac:dyDescent="0.3">
      <c r="C1628" s="18"/>
      <c r="D1628" s="2"/>
      <c r="E1628" s="37"/>
      <c r="F1628" s="17"/>
      <c r="G1628" s="2"/>
      <c r="H1628" s="2"/>
      <c r="I1628" s="2"/>
      <c r="J1628" s="17"/>
      <c r="K1628" s="37"/>
      <c r="L1628" s="2"/>
      <c r="M1628" s="37"/>
      <c r="N1628" s="2"/>
      <c r="O1628" s="37"/>
      <c r="P1628" s="2"/>
      <c r="Q1628" s="37"/>
      <c r="R1628" s="2"/>
      <c r="S1628" s="37"/>
    </row>
    <row r="1629" spans="3:19" x14ac:dyDescent="0.3">
      <c r="C1629" s="18"/>
      <c r="D1629" s="2"/>
      <c r="E1629" s="37"/>
      <c r="F1629" s="17"/>
      <c r="G1629" s="2"/>
      <c r="H1629" s="2"/>
      <c r="I1629" s="2"/>
      <c r="J1629" s="17"/>
      <c r="K1629" s="37"/>
      <c r="L1629" s="2"/>
      <c r="M1629" s="37"/>
      <c r="N1629" s="2"/>
      <c r="O1629" s="37"/>
      <c r="P1629" s="2"/>
      <c r="Q1629" s="37"/>
      <c r="R1629" s="2"/>
      <c r="S1629" s="37"/>
    </row>
    <row r="1630" spans="3:19" x14ac:dyDescent="0.3">
      <c r="C1630" s="18"/>
      <c r="D1630" s="2"/>
      <c r="E1630" s="37"/>
      <c r="F1630" s="17"/>
      <c r="G1630" s="2"/>
      <c r="H1630" s="2"/>
      <c r="I1630" s="2"/>
      <c r="J1630" s="17"/>
      <c r="K1630" s="37"/>
      <c r="L1630" s="2"/>
      <c r="M1630" s="37"/>
      <c r="N1630" s="2"/>
      <c r="O1630" s="37"/>
      <c r="P1630" s="2"/>
      <c r="Q1630" s="37"/>
      <c r="R1630" s="2"/>
      <c r="S1630" s="37"/>
    </row>
    <row r="1631" spans="3:19" x14ac:dyDescent="0.3">
      <c r="C1631" s="18"/>
      <c r="D1631" s="2"/>
      <c r="E1631" s="37"/>
      <c r="F1631" s="17"/>
      <c r="G1631" s="2"/>
      <c r="H1631" s="2"/>
      <c r="I1631" s="2"/>
      <c r="J1631" s="17"/>
      <c r="K1631" s="37"/>
      <c r="L1631" s="2"/>
      <c r="M1631" s="37"/>
      <c r="N1631" s="2"/>
      <c r="O1631" s="37"/>
      <c r="P1631" s="2"/>
      <c r="Q1631" s="37"/>
      <c r="R1631" s="2"/>
      <c r="S1631" s="37"/>
    </row>
    <row r="1632" spans="3:19" x14ac:dyDescent="0.3">
      <c r="C1632" s="18"/>
      <c r="D1632" s="2"/>
      <c r="E1632" s="37"/>
      <c r="F1632" s="17"/>
      <c r="G1632" s="2"/>
      <c r="H1632" s="2"/>
      <c r="I1632" s="2"/>
      <c r="J1632" s="17"/>
      <c r="K1632" s="37"/>
      <c r="L1632" s="2"/>
      <c r="M1632" s="37"/>
      <c r="N1632" s="2"/>
      <c r="O1632" s="37"/>
      <c r="P1632" s="2"/>
      <c r="Q1632" s="37"/>
      <c r="R1632" s="2"/>
      <c r="S1632" s="37"/>
    </row>
    <row r="1633" spans="3:19" x14ac:dyDescent="0.3">
      <c r="C1633" s="18"/>
      <c r="D1633" s="2"/>
      <c r="E1633" s="37"/>
      <c r="F1633" s="17"/>
      <c r="G1633" s="2"/>
      <c r="H1633" s="2"/>
      <c r="I1633" s="2"/>
      <c r="J1633" s="17"/>
      <c r="K1633" s="37"/>
      <c r="L1633" s="2"/>
      <c r="M1633" s="37"/>
      <c r="N1633" s="2"/>
      <c r="O1633" s="37"/>
      <c r="P1633" s="2"/>
      <c r="Q1633" s="37"/>
      <c r="R1633" s="2"/>
      <c r="S1633" s="37"/>
    </row>
    <row r="1634" spans="3:19" x14ac:dyDescent="0.3">
      <c r="C1634" s="18"/>
      <c r="D1634" s="2"/>
      <c r="E1634" s="37"/>
      <c r="F1634" s="17"/>
      <c r="G1634" s="2"/>
      <c r="H1634" s="2"/>
      <c r="I1634" s="2"/>
      <c r="J1634" s="17"/>
      <c r="K1634" s="37"/>
      <c r="L1634" s="2"/>
      <c r="M1634" s="37"/>
      <c r="N1634" s="2"/>
      <c r="O1634" s="37"/>
      <c r="P1634" s="2"/>
      <c r="Q1634" s="37"/>
      <c r="R1634" s="2"/>
      <c r="S1634" s="37"/>
    </row>
    <row r="1635" spans="3:19" x14ac:dyDescent="0.3">
      <c r="C1635" s="18"/>
      <c r="D1635" s="2"/>
      <c r="E1635" s="37"/>
      <c r="F1635" s="17"/>
      <c r="G1635" s="2"/>
      <c r="H1635" s="2"/>
      <c r="I1635" s="2"/>
      <c r="J1635" s="17"/>
      <c r="K1635" s="37"/>
      <c r="L1635" s="2"/>
      <c r="M1635" s="37"/>
      <c r="N1635" s="2"/>
      <c r="O1635" s="37"/>
      <c r="P1635" s="2"/>
      <c r="Q1635" s="37"/>
      <c r="R1635" s="2"/>
      <c r="S1635" s="37"/>
    </row>
    <row r="1636" spans="3:19" x14ac:dyDescent="0.3">
      <c r="C1636" s="18"/>
      <c r="D1636" s="2"/>
      <c r="E1636" s="37"/>
      <c r="F1636" s="17"/>
      <c r="G1636" s="2"/>
      <c r="H1636" s="2"/>
      <c r="I1636" s="2"/>
      <c r="J1636" s="17"/>
      <c r="K1636" s="37"/>
      <c r="L1636" s="2"/>
      <c r="M1636" s="37"/>
      <c r="N1636" s="2"/>
      <c r="O1636" s="37"/>
      <c r="P1636" s="2"/>
      <c r="Q1636" s="37"/>
      <c r="R1636" s="2"/>
      <c r="S1636" s="37"/>
    </row>
    <row r="1637" spans="3:19" x14ac:dyDescent="0.3">
      <c r="C1637" s="18"/>
      <c r="D1637" s="2"/>
      <c r="E1637" s="37"/>
      <c r="F1637" s="17"/>
      <c r="G1637" s="2"/>
      <c r="H1637" s="2"/>
      <c r="I1637" s="2"/>
      <c r="J1637" s="17"/>
      <c r="K1637" s="37"/>
      <c r="L1637" s="2"/>
      <c r="M1637" s="37"/>
      <c r="N1637" s="2"/>
      <c r="O1637" s="37"/>
      <c r="P1637" s="2"/>
      <c r="Q1637" s="37"/>
      <c r="R1637" s="2"/>
      <c r="S1637" s="37"/>
    </row>
    <row r="1638" spans="3:19" x14ac:dyDescent="0.3">
      <c r="C1638" s="18"/>
      <c r="D1638" s="2"/>
      <c r="E1638" s="37"/>
      <c r="F1638" s="17"/>
      <c r="G1638" s="2"/>
      <c r="H1638" s="2"/>
      <c r="I1638" s="2"/>
      <c r="J1638" s="17"/>
      <c r="K1638" s="37"/>
      <c r="L1638" s="2"/>
      <c r="M1638" s="37"/>
      <c r="N1638" s="2"/>
      <c r="O1638" s="37"/>
      <c r="P1638" s="2"/>
      <c r="Q1638" s="37"/>
      <c r="R1638" s="2"/>
      <c r="S1638" s="37"/>
    </row>
    <row r="1639" spans="3:19" x14ac:dyDescent="0.3">
      <c r="C1639" s="18"/>
      <c r="D1639" s="2"/>
      <c r="E1639" s="37"/>
      <c r="F1639" s="17"/>
      <c r="G1639" s="2"/>
      <c r="H1639" s="2"/>
      <c r="I1639" s="2"/>
      <c r="J1639" s="17"/>
      <c r="K1639" s="37"/>
      <c r="L1639" s="2"/>
      <c r="M1639" s="37"/>
      <c r="N1639" s="2"/>
      <c r="O1639" s="37"/>
      <c r="P1639" s="2"/>
      <c r="Q1639" s="37"/>
      <c r="R1639" s="2"/>
      <c r="S1639" s="37"/>
    </row>
    <row r="1640" spans="3:19" x14ac:dyDescent="0.3">
      <c r="C1640" s="18"/>
      <c r="D1640" s="2"/>
      <c r="E1640" s="37"/>
      <c r="F1640" s="17"/>
      <c r="G1640" s="2"/>
      <c r="H1640" s="2"/>
      <c r="I1640" s="2"/>
      <c r="J1640" s="17"/>
      <c r="K1640" s="37"/>
      <c r="L1640" s="2"/>
      <c r="M1640" s="37"/>
      <c r="N1640" s="2"/>
      <c r="O1640" s="37"/>
      <c r="P1640" s="2"/>
      <c r="Q1640" s="37"/>
      <c r="R1640" s="2"/>
      <c r="S1640" s="37"/>
    </row>
    <row r="1641" spans="3:19" x14ac:dyDescent="0.3">
      <c r="C1641" s="18"/>
      <c r="D1641" s="2"/>
      <c r="E1641" s="37"/>
      <c r="F1641" s="17"/>
      <c r="G1641" s="2"/>
      <c r="H1641" s="2"/>
      <c r="I1641" s="2"/>
      <c r="J1641" s="17"/>
      <c r="K1641" s="37"/>
      <c r="L1641" s="2"/>
      <c r="M1641" s="37"/>
      <c r="N1641" s="2"/>
      <c r="O1641" s="37"/>
      <c r="P1641" s="2"/>
      <c r="Q1641" s="37"/>
      <c r="R1641" s="2"/>
      <c r="S1641" s="37"/>
    </row>
    <row r="1642" spans="3:19" x14ac:dyDescent="0.3">
      <c r="C1642" s="18"/>
      <c r="D1642" s="2"/>
      <c r="E1642" s="37"/>
      <c r="F1642" s="17"/>
      <c r="G1642" s="2"/>
      <c r="H1642" s="2"/>
      <c r="I1642" s="2"/>
      <c r="J1642" s="17"/>
      <c r="K1642" s="37"/>
      <c r="L1642" s="2"/>
      <c r="M1642" s="37"/>
      <c r="N1642" s="2"/>
      <c r="O1642" s="37"/>
      <c r="P1642" s="2"/>
      <c r="Q1642" s="37"/>
      <c r="R1642" s="2"/>
      <c r="S1642" s="37"/>
    </row>
    <row r="1643" spans="3:19" x14ac:dyDescent="0.3">
      <c r="C1643" s="18"/>
      <c r="D1643" s="2"/>
      <c r="E1643" s="37"/>
      <c r="F1643" s="17"/>
      <c r="G1643" s="2"/>
      <c r="H1643" s="2"/>
      <c r="I1643" s="2"/>
      <c r="J1643" s="17"/>
      <c r="K1643" s="37"/>
      <c r="L1643" s="2"/>
      <c r="M1643" s="37"/>
      <c r="N1643" s="2"/>
      <c r="O1643" s="37"/>
      <c r="P1643" s="2"/>
      <c r="Q1643" s="37"/>
      <c r="R1643" s="2"/>
      <c r="S1643" s="37"/>
    </row>
    <row r="1644" spans="3:19" x14ac:dyDescent="0.3">
      <c r="C1644" s="18"/>
      <c r="D1644" s="2"/>
      <c r="E1644" s="37"/>
      <c r="F1644" s="17"/>
      <c r="G1644" s="2"/>
      <c r="H1644" s="2"/>
      <c r="I1644" s="2"/>
      <c r="J1644" s="17"/>
      <c r="K1644" s="37"/>
      <c r="L1644" s="2"/>
      <c r="M1644" s="37"/>
      <c r="N1644" s="2"/>
      <c r="O1644" s="37"/>
      <c r="P1644" s="2"/>
      <c r="Q1644" s="37"/>
      <c r="R1644" s="2"/>
      <c r="S1644" s="37"/>
    </row>
    <row r="1645" spans="3:19" x14ac:dyDescent="0.3">
      <c r="C1645" s="18"/>
      <c r="D1645" s="2"/>
      <c r="E1645" s="37"/>
      <c r="F1645" s="17"/>
      <c r="G1645" s="2"/>
      <c r="H1645" s="2"/>
      <c r="I1645" s="2"/>
      <c r="J1645" s="17"/>
      <c r="K1645" s="37"/>
      <c r="L1645" s="2"/>
      <c r="M1645" s="37"/>
      <c r="N1645" s="2"/>
      <c r="O1645" s="37"/>
      <c r="P1645" s="2"/>
      <c r="Q1645" s="37"/>
      <c r="R1645" s="2"/>
      <c r="S1645" s="37"/>
    </row>
    <row r="1646" spans="3:19" x14ac:dyDescent="0.3">
      <c r="C1646" s="18"/>
      <c r="D1646" s="2"/>
      <c r="E1646" s="37"/>
      <c r="F1646" s="17"/>
      <c r="G1646" s="2"/>
      <c r="H1646" s="2"/>
      <c r="I1646" s="2"/>
      <c r="J1646" s="17"/>
      <c r="K1646" s="37"/>
      <c r="L1646" s="2"/>
      <c r="M1646" s="37"/>
      <c r="N1646" s="2"/>
      <c r="O1646" s="37"/>
      <c r="P1646" s="2"/>
      <c r="Q1646" s="37"/>
      <c r="R1646" s="2"/>
      <c r="S1646" s="37"/>
    </row>
    <row r="1647" spans="3:19" x14ac:dyDescent="0.3">
      <c r="C1647" s="18"/>
      <c r="D1647" s="2"/>
      <c r="E1647" s="37"/>
      <c r="F1647" s="17"/>
      <c r="G1647" s="2"/>
      <c r="H1647" s="2"/>
      <c r="I1647" s="2"/>
      <c r="J1647" s="17"/>
      <c r="K1647" s="37"/>
      <c r="L1647" s="2"/>
      <c r="M1647" s="37"/>
      <c r="N1647" s="2"/>
      <c r="O1647" s="37"/>
      <c r="P1647" s="2"/>
      <c r="Q1647" s="37"/>
      <c r="R1647" s="2"/>
      <c r="S1647" s="37"/>
    </row>
    <row r="1648" spans="3:19" x14ac:dyDescent="0.3">
      <c r="C1648" s="18"/>
      <c r="D1648" s="2"/>
      <c r="E1648" s="37"/>
      <c r="F1648" s="17"/>
      <c r="G1648" s="2"/>
      <c r="H1648" s="2"/>
      <c r="I1648" s="2"/>
      <c r="J1648" s="17"/>
      <c r="K1648" s="37"/>
      <c r="L1648" s="2"/>
      <c r="M1648" s="37"/>
      <c r="N1648" s="2"/>
      <c r="O1648" s="37"/>
      <c r="P1648" s="2"/>
      <c r="Q1648" s="37"/>
      <c r="R1648" s="2"/>
      <c r="S1648" s="37"/>
    </row>
    <row r="1649" spans="3:19" x14ac:dyDescent="0.3">
      <c r="C1649" s="18"/>
      <c r="D1649" s="2"/>
      <c r="E1649" s="37"/>
      <c r="F1649" s="17"/>
      <c r="G1649" s="2"/>
      <c r="H1649" s="2"/>
      <c r="I1649" s="2"/>
      <c r="J1649" s="17"/>
      <c r="K1649" s="37"/>
      <c r="L1649" s="2"/>
      <c r="M1649" s="37"/>
      <c r="N1649" s="2"/>
      <c r="O1649" s="37"/>
      <c r="P1649" s="2"/>
      <c r="Q1649" s="37"/>
      <c r="R1649" s="2"/>
      <c r="S1649" s="37"/>
    </row>
    <row r="1650" spans="3:19" x14ac:dyDescent="0.3">
      <c r="C1650" s="18"/>
      <c r="D1650" s="2"/>
      <c r="E1650" s="37"/>
      <c r="F1650" s="17"/>
      <c r="G1650" s="2"/>
      <c r="H1650" s="2"/>
      <c r="I1650" s="2"/>
      <c r="J1650" s="17"/>
      <c r="K1650" s="37"/>
      <c r="L1650" s="2"/>
      <c r="M1650" s="37"/>
      <c r="N1650" s="2"/>
      <c r="O1650" s="37"/>
      <c r="P1650" s="2"/>
      <c r="Q1650" s="37"/>
      <c r="R1650" s="2"/>
      <c r="S1650" s="37"/>
    </row>
    <row r="1651" spans="3:19" x14ac:dyDescent="0.3">
      <c r="C1651" s="18"/>
      <c r="D1651" s="2"/>
      <c r="E1651" s="37"/>
      <c r="F1651" s="17"/>
      <c r="G1651" s="2"/>
      <c r="H1651" s="2"/>
      <c r="I1651" s="2"/>
      <c r="J1651" s="17"/>
      <c r="K1651" s="37"/>
      <c r="L1651" s="2"/>
      <c r="M1651" s="37"/>
      <c r="N1651" s="2"/>
      <c r="O1651" s="37"/>
      <c r="P1651" s="2"/>
      <c r="Q1651" s="37"/>
      <c r="R1651" s="2"/>
      <c r="S1651" s="37"/>
    </row>
    <row r="1652" spans="3:19" x14ac:dyDescent="0.3">
      <c r="C1652" s="18"/>
      <c r="D1652" s="2"/>
      <c r="E1652" s="37"/>
      <c r="F1652" s="17"/>
      <c r="G1652" s="2"/>
      <c r="H1652" s="2"/>
      <c r="I1652" s="2"/>
      <c r="J1652" s="17"/>
      <c r="K1652" s="37"/>
      <c r="L1652" s="2"/>
      <c r="M1652" s="37"/>
      <c r="N1652" s="2"/>
      <c r="O1652" s="37"/>
      <c r="P1652" s="2"/>
      <c r="Q1652" s="37"/>
      <c r="R1652" s="2"/>
      <c r="S1652" s="37"/>
    </row>
    <row r="1653" spans="3:19" x14ac:dyDescent="0.3">
      <c r="C1653" s="18"/>
      <c r="D1653" s="2"/>
      <c r="E1653" s="37"/>
      <c r="F1653" s="17"/>
      <c r="G1653" s="2"/>
      <c r="H1653" s="2"/>
      <c r="I1653" s="2"/>
      <c r="J1653" s="17"/>
      <c r="K1653" s="37"/>
      <c r="L1653" s="2"/>
      <c r="M1653" s="37"/>
      <c r="N1653" s="2"/>
      <c r="O1653" s="37"/>
      <c r="P1653" s="2"/>
      <c r="Q1653" s="37"/>
      <c r="R1653" s="2"/>
      <c r="S1653" s="37"/>
    </row>
    <row r="1654" spans="3:19" x14ac:dyDescent="0.3">
      <c r="C1654" s="18"/>
      <c r="D1654" s="2"/>
      <c r="E1654" s="37"/>
      <c r="F1654" s="17"/>
      <c r="G1654" s="2"/>
      <c r="H1654" s="2"/>
      <c r="I1654" s="2"/>
      <c r="J1654" s="17"/>
      <c r="K1654" s="37"/>
      <c r="L1654" s="2"/>
      <c r="M1654" s="37"/>
      <c r="N1654" s="2"/>
      <c r="O1654" s="37"/>
      <c r="P1654" s="2"/>
      <c r="Q1654" s="37"/>
      <c r="R1654" s="2"/>
      <c r="S1654" s="37"/>
    </row>
    <row r="1655" spans="3:19" x14ac:dyDescent="0.3">
      <c r="C1655" s="18"/>
      <c r="D1655" s="2"/>
      <c r="E1655" s="37"/>
      <c r="F1655" s="17"/>
      <c r="G1655" s="2"/>
      <c r="H1655" s="2"/>
      <c r="I1655" s="2"/>
      <c r="J1655" s="17"/>
      <c r="K1655" s="37"/>
      <c r="L1655" s="2"/>
      <c r="M1655" s="37"/>
      <c r="N1655" s="2"/>
      <c r="O1655" s="37"/>
      <c r="P1655" s="2"/>
      <c r="Q1655" s="37"/>
      <c r="R1655" s="2"/>
      <c r="S1655" s="37"/>
    </row>
    <row r="1656" spans="3:19" x14ac:dyDescent="0.3">
      <c r="C1656" s="18"/>
      <c r="D1656" s="2"/>
      <c r="E1656" s="37"/>
      <c r="F1656" s="17"/>
      <c r="G1656" s="2"/>
      <c r="H1656" s="2"/>
      <c r="I1656" s="2"/>
      <c r="J1656" s="17"/>
      <c r="K1656" s="37"/>
      <c r="L1656" s="2"/>
      <c r="M1656" s="37"/>
      <c r="N1656" s="2"/>
      <c r="O1656" s="37"/>
      <c r="P1656" s="2"/>
      <c r="Q1656" s="37"/>
      <c r="R1656" s="2"/>
      <c r="S1656" s="37"/>
    </row>
    <row r="1657" spans="3:19" x14ac:dyDescent="0.3">
      <c r="C1657" s="18"/>
      <c r="D1657" s="2"/>
      <c r="E1657" s="37"/>
      <c r="F1657" s="17"/>
      <c r="G1657" s="2"/>
      <c r="H1657" s="2"/>
      <c r="I1657" s="2"/>
      <c r="J1657" s="17"/>
      <c r="K1657" s="37"/>
      <c r="L1657" s="2"/>
      <c r="M1657" s="37"/>
      <c r="N1657" s="2"/>
      <c r="O1657" s="37"/>
      <c r="P1657" s="2"/>
      <c r="Q1657" s="37"/>
      <c r="R1657" s="2"/>
      <c r="S1657" s="37"/>
    </row>
    <row r="1658" spans="3:19" x14ac:dyDescent="0.3">
      <c r="C1658" s="18"/>
      <c r="D1658" s="2"/>
      <c r="E1658" s="37"/>
      <c r="F1658" s="17"/>
      <c r="G1658" s="2"/>
      <c r="H1658" s="2"/>
      <c r="I1658" s="2"/>
      <c r="J1658" s="17"/>
      <c r="K1658" s="37"/>
      <c r="L1658" s="2"/>
      <c r="M1658" s="37"/>
      <c r="N1658" s="2"/>
      <c r="O1658" s="37"/>
      <c r="P1658" s="2"/>
      <c r="Q1658" s="37"/>
      <c r="R1658" s="2"/>
      <c r="S1658" s="37"/>
    </row>
    <row r="1659" spans="3:19" x14ac:dyDescent="0.3">
      <c r="C1659" s="18"/>
      <c r="D1659" s="2"/>
      <c r="E1659" s="37"/>
      <c r="F1659" s="17"/>
      <c r="G1659" s="2"/>
      <c r="H1659" s="2"/>
      <c r="I1659" s="2"/>
      <c r="J1659" s="17"/>
      <c r="K1659" s="37"/>
      <c r="L1659" s="2"/>
      <c r="M1659" s="37"/>
      <c r="N1659" s="2"/>
      <c r="O1659" s="37"/>
      <c r="P1659" s="2"/>
      <c r="Q1659" s="37"/>
      <c r="R1659" s="2"/>
      <c r="S1659" s="37"/>
    </row>
    <row r="1660" spans="3:19" x14ac:dyDescent="0.3">
      <c r="C1660" s="18"/>
      <c r="D1660" s="2"/>
      <c r="E1660" s="37"/>
      <c r="F1660" s="17"/>
      <c r="G1660" s="2"/>
      <c r="H1660" s="2"/>
      <c r="I1660" s="2"/>
      <c r="J1660" s="17"/>
      <c r="K1660" s="37"/>
      <c r="L1660" s="2"/>
      <c r="M1660" s="37"/>
      <c r="N1660" s="2"/>
      <c r="O1660" s="37"/>
      <c r="P1660" s="2"/>
      <c r="Q1660" s="37"/>
      <c r="R1660" s="2"/>
      <c r="S1660" s="37"/>
    </row>
    <row r="1661" spans="3:19" x14ac:dyDescent="0.3">
      <c r="C1661" s="18"/>
      <c r="D1661" s="2"/>
      <c r="E1661" s="37"/>
      <c r="F1661" s="17"/>
      <c r="G1661" s="2"/>
      <c r="H1661" s="2"/>
      <c r="I1661" s="2"/>
      <c r="J1661" s="17"/>
      <c r="K1661" s="37"/>
      <c r="L1661" s="2"/>
      <c r="M1661" s="37"/>
      <c r="N1661" s="2"/>
      <c r="O1661" s="37"/>
      <c r="P1661" s="2"/>
      <c r="Q1661" s="37"/>
      <c r="R1661" s="2"/>
      <c r="S1661" s="37"/>
    </row>
    <row r="1662" spans="3:19" x14ac:dyDescent="0.3">
      <c r="C1662" s="18"/>
      <c r="D1662" s="2"/>
      <c r="E1662" s="37"/>
      <c r="F1662" s="17"/>
      <c r="G1662" s="2"/>
      <c r="H1662" s="2"/>
      <c r="I1662" s="2"/>
      <c r="J1662" s="17"/>
      <c r="K1662" s="37"/>
      <c r="L1662" s="2"/>
      <c r="M1662" s="37"/>
      <c r="N1662" s="2"/>
      <c r="O1662" s="37"/>
      <c r="P1662" s="2"/>
      <c r="Q1662" s="37"/>
      <c r="R1662" s="2"/>
      <c r="S1662" s="37"/>
    </row>
    <row r="1663" spans="3:19" x14ac:dyDescent="0.3">
      <c r="C1663" s="18"/>
      <c r="D1663" s="2"/>
      <c r="E1663" s="37"/>
      <c r="F1663" s="17"/>
      <c r="G1663" s="2"/>
      <c r="H1663" s="2"/>
      <c r="I1663" s="2"/>
      <c r="J1663" s="17"/>
      <c r="K1663" s="37"/>
      <c r="L1663" s="2"/>
      <c r="M1663" s="37"/>
      <c r="N1663" s="2"/>
      <c r="O1663" s="37"/>
      <c r="P1663" s="2"/>
      <c r="Q1663" s="37"/>
      <c r="R1663" s="2"/>
      <c r="S1663" s="37"/>
    </row>
    <row r="1664" spans="3:19" x14ac:dyDescent="0.3">
      <c r="C1664" s="18"/>
      <c r="D1664" s="2"/>
      <c r="E1664" s="37"/>
      <c r="F1664" s="17"/>
      <c r="G1664" s="2"/>
      <c r="H1664" s="2"/>
      <c r="I1664" s="2"/>
      <c r="J1664" s="17"/>
      <c r="K1664" s="37"/>
      <c r="L1664" s="2"/>
      <c r="M1664" s="37"/>
      <c r="N1664" s="2"/>
      <c r="O1664" s="37"/>
      <c r="P1664" s="2"/>
      <c r="Q1664" s="37"/>
      <c r="R1664" s="2"/>
      <c r="S1664" s="37"/>
    </row>
    <row r="1665" spans="3:19" x14ac:dyDescent="0.3">
      <c r="C1665" s="18"/>
      <c r="D1665" s="2"/>
      <c r="E1665" s="37"/>
      <c r="F1665" s="17"/>
      <c r="G1665" s="2"/>
      <c r="H1665" s="2"/>
      <c r="I1665" s="2"/>
      <c r="J1665" s="17"/>
      <c r="K1665" s="37"/>
      <c r="L1665" s="2"/>
      <c r="M1665" s="37"/>
      <c r="N1665" s="2"/>
      <c r="O1665" s="37"/>
      <c r="P1665" s="2"/>
      <c r="Q1665" s="37"/>
      <c r="R1665" s="2"/>
      <c r="S1665" s="37"/>
    </row>
    <row r="1666" spans="3:19" x14ac:dyDescent="0.3">
      <c r="C1666" s="18"/>
      <c r="D1666" s="2"/>
      <c r="E1666" s="37"/>
      <c r="F1666" s="17"/>
      <c r="G1666" s="2"/>
      <c r="H1666" s="2"/>
      <c r="I1666" s="2"/>
      <c r="J1666" s="17"/>
      <c r="K1666" s="37"/>
      <c r="L1666" s="2"/>
      <c r="M1666" s="37"/>
      <c r="N1666" s="2"/>
      <c r="O1666" s="37"/>
      <c r="P1666" s="2"/>
      <c r="Q1666" s="37"/>
      <c r="R1666" s="2"/>
      <c r="S1666" s="37"/>
    </row>
    <row r="1667" spans="3:19" x14ac:dyDescent="0.3">
      <c r="C1667" s="18"/>
      <c r="D1667" s="2"/>
      <c r="E1667" s="37"/>
      <c r="F1667" s="17"/>
      <c r="G1667" s="2"/>
      <c r="H1667" s="2"/>
      <c r="I1667" s="2"/>
      <c r="J1667" s="17"/>
      <c r="K1667" s="37"/>
      <c r="L1667" s="2"/>
      <c r="M1667" s="37"/>
      <c r="N1667" s="2"/>
      <c r="O1667" s="37"/>
      <c r="P1667" s="2"/>
      <c r="Q1667" s="37"/>
      <c r="R1667" s="2"/>
      <c r="S1667" s="37"/>
    </row>
    <row r="1668" spans="3:19" x14ac:dyDescent="0.3">
      <c r="C1668" s="18"/>
      <c r="D1668" s="2"/>
      <c r="E1668" s="37"/>
      <c r="F1668" s="17"/>
      <c r="G1668" s="2"/>
      <c r="H1668" s="2"/>
      <c r="I1668" s="2"/>
      <c r="J1668" s="17"/>
      <c r="K1668" s="37"/>
      <c r="L1668" s="2"/>
      <c r="M1668" s="37"/>
      <c r="N1668" s="2"/>
      <c r="O1668" s="37"/>
      <c r="P1668" s="2"/>
      <c r="Q1668" s="37"/>
      <c r="R1668" s="2"/>
      <c r="S1668" s="37"/>
    </row>
    <row r="1669" spans="3:19" x14ac:dyDescent="0.3">
      <c r="C1669" s="18"/>
      <c r="D1669" s="2"/>
      <c r="E1669" s="37"/>
      <c r="F1669" s="17"/>
      <c r="G1669" s="2"/>
      <c r="H1669" s="2"/>
      <c r="I1669" s="2"/>
      <c r="J1669" s="17"/>
      <c r="K1669" s="37"/>
      <c r="L1669" s="2"/>
      <c r="M1669" s="37"/>
      <c r="N1669" s="2"/>
      <c r="O1669" s="37"/>
      <c r="P1669" s="2"/>
      <c r="Q1669" s="37"/>
      <c r="R1669" s="2"/>
      <c r="S1669" s="37"/>
    </row>
    <row r="1670" spans="3:19" x14ac:dyDescent="0.3">
      <c r="C1670" s="18"/>
      <c r="D1670" s="2"/>
      <c r="E1670" s="37"/>
      <c r="F1670" s="17"/>
      <c r="G1670" s="2"/>
      <c r="H1670" s="2"/>
      <c r="I1670" s="2"/>
      <c r="J1670" s="17"/>
      <c r="K1670" s="37"/>
      <c r="L1670" s="2"/>
      <c r="M1670" s="37"/>
      <c r="N1670" s="2"/>
      <c r="O1670" s="37"/>
      <c r="P1670" s="2"/>
      <c r="Q1670" s="37"/>
      <c r="R1670" s="2"/>
      <c r="S1670" s="37"/>
    </row>
    <row r="1671" spans="3:19" x14ac:dyDescent="0.3">
      <c r="C1671" s="18"/>
      <c r="D1671" s="2"/>
      <c r="E1671" s="37"/>
      <c r="F1671" s="17"/>
      <c r="G1671" s="2"/>
      <c r="H1671" s="2"/>
      <c r="I1671" s="2"/>
      <c r="J1671" s="17"/>
      <c r="K1671" s="37"/>
      <c r="L1671" s="2"/>
      <c r="M1671" s="37"/>
      <c r="N1671" s="2"/>
      <c r="O1671" s="37"/>
      <c r="P1671" s="2"/>
      <c r="Q1671" s="37"/>
      <c r="R1671" s="2"/>
      <c r="S1671" s="37"/>
    </row>
    <row r="1672" spans="3:19" x14ac:dyDescent="0.3">
      <c r="C1672" s="18"/>
      <c r="D1672" s="2"/>
      <c r="E1672" s="37"/>
      <c r="F1672" s="17"/>
      <c r="G1672" s="2"/>
      <c r="H1672" s="2"/>
      <c r="I1672" s="2"/>
      <c r="J1672" s="17"/>
      <c r="K1672" s="37"/>
      <c r="L1672" s="2"/>
      <c r="M1672" s="37"/>
      <c r="N1672" s="2"/>
      <c r="O1672" s="37"/>
      <c r="P1672" s="2"/>
      <c r="Q1672" s="37"/>
      <c r="R1672" s="2"/>
      <c r="S1672" s="37"/>
    </row>
    <row r="1673" spans="3:19" x14ac:dyDescent="0.3">
      <c r="C1673" s="18"/>
      <c r="D1673" s="2"/>
      <c r="E1673" s="37"/>
      <c r="F1673" s="17"/>
      <c r="G1673" s="2"/>
      <c r="H1673" s="2"/>
      <c r="I1673" s="2"/>
      <c r="J1673" s="17"/>
      <c r="K1673" s="37"/>
      <c r="L1673" s="2"/>
      <c r="M1673" s="37"/>
      <c r="N1673" s="2"/>
      <c r="O1673" s="37"/>
      <c r="P1673" s="2"/>
      <c r="Q1673" s="37"/>
      <c r="R1673" s="2"/>
      <c r="S1673" s="37"/>
    </row>
    <row r="1674" spans="3:19" x14ac:dyDescent="0.3">
      <c r="C1674" s="18"/>
      <c r="D1674" s="2"/>
      <c r="E1674" s="37"/>
      <c r="F1674" s="17"/>
      <c r="G1674" s="2"/>
      <c r="H1674" s="2"/>
      <c r="I1674" s="2"/>
      <c r="J1674" s="17"/>
      <c r="K1674" s="37"/>
      <c r="L1674" s="2"/>
      <c r="M1674" s="37"/>
      <c r="N1674" s="2"/>
      <c r="O1674" s="37"/>
      <c r="P1674" s="2"/>
      <c r="Q1674" s="37"/>
      <c r="R1674" s="2"/>
      <c r="S1674" s="37"/>
    </row>
    <row r="1675" spans="3:19" x14ac:dyDescent="0.3">
      <c r="C1675" s="18"/>
      <c r="D1675" s="2"/>
      <c r="E1675" s="37"/>
      <c r="F1675" s="17"/>
      <c r="G1675" s="2"/>
      <c r="H1675" s="2"/>
      <c r="I1675" s="2"/>
      <c r="J1675" s="17"/>
      <c r="K1675" s="37"/>
      <c r="L1675" s="2"/>
      <c r="M1675" s="37"/>
      <c r="N1675" s="2"/>
      <c r="O1675" s="37"/>
      <c r="P1675" s="2"/>
      <c r="Q1675" s="37"/>
      <c r="R1675" s="2"/>
      <c r="S1675" s="37"/>
    </row>
    <row r="1676" spans="3:19" x14ac:dyDescent="0.3">
      <c r="C1676" s="18"/>
      <c r="D1676" s="2"/>
      <c r="E1676" s="37"/>
      <c r="F1676" s="17"/>
      <c r="G1676" s="2"/>
      <c r="H1676" s="2"/>
      <c r="I1676" s="2"/>
      <c r="J1676" s="17"/>
      <c r="K1676" s="37"/>
      <c r="L1676" s="2"/>
      <c r="M1676" s="37"/>
      <c r="N1676" s="2"/>
      <c r="O1676" s="37"/>
      <c r="P1676" s="2"/>
      <c r="Q1676" s="37"/>
      <c r="R1676" s="2"/>
      <c r="S1676" s="37"/>
    </row>
    <row r="1677" spans="3:19" x14ac:dyDescent="0.3">
      <c r="C1677" s="18"/>
      <c r="D1677" s="2"/>
      <c r="E1677" s="37"/>
      <c r="F1677" s="17"/>
      <c r="G1677" s="2"/>
      <c r="H1677" s="2"/>
      <c r="I1677" s="2"/>
      <c r="J1677" s="17"/>
      <c r="K1677" s="37"/>
      <c r="L1677" s="2"/>
      <c r="M1677" s="37"/>
      <c r="N1677" s="2"/>
      <c r="O1677" s="37"/>
      <c r="P1677" s="2"/>
      <c r="Q1677" s="37"/>
      <c r="R1677" s="2"/>
      <c r="S1677" s="37"/>
    </row>
    <row r="1678" spans="3:19" x14ac:dyDescent="0.3">
      <c r="C1678" s="18"/>
      <c r="D1678" s="2"/>
      <c r="E1678" s="37"/>
      <c r="F1678" s="17"/>
      <c r="G1678" s="2"/>
      <c r="H1678" s="2"/>
      <c r="I1678" s="2"/>
      <c r="J1678" s="17"/>
      <c r="K1678" s="37"/>
      <c r="L1678" s="2"/>
      <c r="M1678" s="37"/>
      <c r="N1678" s="2"/>
      <c r="O1678" s="37"/>
      <c r="P1678" s="2"/>
      <c r="Q1678" s="37"/>
      <c r="R1678" s="2"/>
      <c r="S1678" s="37"/>
    </row>
    <row r="1679" spans="3:19" x14ac:dyDescent="0.3">
      <c r="C1679" s="18"/>
      <c r="D1679" s="2"/>
      <c r="E1679" s="37"/>
      <c r="F1679" s="17"/>
      <c r="G1679" s="2"/>
      <c r="H1679" s="2"/>
      <c r="I1679" s="2"/>
      <c r="J1679" s="17"/>
      <c r="K1679" s="37"/>
      <c r="L1679" s="2"/>
      <c r="M1679" s="37"/>
      <c r="N1679" s="2"/>
      <c r="O1679" s="37"/>
      <c r="P1679" s="2"/>
      <c r="Q1679" s="37"/>
      <c r="R1679" s="2"/>
      <c r="S1679" s="37"/>
    </row>
    <row r="1680" spans="3:19" x14ac:dyDescent="0.3">
      <c r="C1680" s="18"/>
      <c r="D1680" s="2"/>
      <c r="E1680" s="37"/>
      <c r="F1680" s="17"/>
      <c r="G1680" s="2"/>
      <c r="H1680" s="2"/>
      <c r="I1680" s="2"/>
      <c r="J1680" s="17"/>
      <c r="K1680" s="37"/>
      <c r="L1680" s="2"/>
      <c r="M1680" s="37"/>
      <c r="N1680" s="2"/>
      <c r="O1680" s="37"/>
      <c r="P1680" s="2"/>
      <c r="Q1680" s="37"/>
      <c r="R1680" s="2"/>
      <c r="S1680" s="37"/>
    </row>
    <row r="1681" spans="3:19" x14ac:dyDescent="0.3">
      <c r="C1681" s="18"/>
      <c r="D1681" s="2"/>
      <c r="E1681" s="37"/>
      <c r="F1681" s="17"/>
      <c r="G1681" s="2"/>
      <c r="H1681" s="2"/>
      <c r="I1681" s="2"/>
      <c r="J1681" s="17"/>
      <c r="K1681" s="37"/>
      <c r="L1681" s="2"/>
      <c r="M1681" s="37"/>
      <c r="N1681" s="2"/>
      <c r="O1681" s="37"/>
      <c r="P1681" s="2"/>
      <c r="Q1681" s="37"/>
      <c r="R1681" s="2"/>
      <c r="S1681" s="37"/>
    </row>
    <row r="1682" spans="3:19" x14ac:dyDescent="0.3">
      <c r="C1682" s="18"/>
      <c r="D1682" s="2"/>
      <c r="E1682" s="37"/>
      <c r="F1682" s="17"/>
      <c r="G1682" s="2"/>
      <c r="H1682" s="2"/>
      <c r="I1682" s="2"/>
      <c r="J1682" s="17"/>
      <c r="K1682" s="37"/>
      <c r="L1682" s="2"/>
      <c r="M1682" s="37"/>
      <c r="N1682" s="2"/>
      <c r="O1682" s="37"/>
      <c r="P1682" s="2"/>
      <c r="Q1682" s="37"/>
      <c r="R1682" s="2"/>
      <c r="S1682" s="37"/>
    </row>
    <row r="1683" spans="3:19" x14ac:dyDescent="0.3">
      <c r="C1683" s="18"/>
      <c r="D1683" s="2"/>
      <c r="E1683" s="37"/>
      <c r="F1683" s="17"/>
      <c r="G1683" s="2"/>
      <c r="H1683" s="2"/>
      <c r="I1683" s="2"/>
      <c r="J1683" s="17"/>
      <c r="K1683" s="37"/>
      <c r="L1683" s="2"/>
      <c r="M1683" s="37"/>
      <c r="N1683" s="2"/>
      <c r="O1683" s="37"/>
      <c r="P1683" s="2"/>
      <c r="Q1683" s="37"/>
      <c r="R1683" s="2"/>
      <c r="S1683" s="37"/>
    </row>
    <row r="1684" spans="3:19" x14ac:dyDescent="0.3">
      <c r="C1684" s="18"/>
      <c r="D1684" s="2"/>
      <c r="E1684" s="37"/>
      <c r="F1684" s="17"/>
      <c r="G1684" s="2"/>
      <c r="H1684" s="2"/>
      <c r="I1684" s="2"/>
      <c r="J1684" s="17"/>
      <c r="K1684" s="37"/>
      <c r="L1684" s="2"/>
      <c r="M1684" s="37"/>
      <c r="N1684" s="2"/>
      <c r="O1684" s="37"/>
      <c r="P1684" s="2"/>
      <c r="Q1684" s="37"/>
      <c r="R1684" s="2"/>
      <c r="S1684" s="37"/>
    </row>
    <row r="1685" spans="3:19" x14ac:dyDescent="0.3">
      <c r="C1685" s="18"/>
      <c r="D1685" s="2"/>
      <c r="E1685" s="37"/>
      <c r="F1685" s="17"/>
      <c r="G1685" s="2"/>
      <c r="H1685" s="2"/>
      <c r="I1685" s="2"/>
      <c r="J1685" s="17"/>
      <c r="K1685" s="37"/>
      <c r="L1685" s="2"/>
      <c r="M1685" s="37"/>
      <c r="N1685" s="2"/>
      <c r="O1685" s="37"/>
      <c r="P1685" s="2"/>
      <c r="Q1685" s="37"/>
      <c r="R1685" s="2"/>
      <c r="S1685" s="37"/>
    </row>
    <row r="1686" spans="3:19" x14ac:dyDescent="0.3">
      <c r="C1686" s="18"/>
      <c r="D1686" s="2"/>
      <c r="E1686" s="37"/>
      <c r="F1686" s="17"/>
      <c r="G1686" s="2"/>
      <c r="H1686" s="2"/>
      <c r="I1686" s="2"/>
      <c r="J1686" s="17"/>
      <c r="K1686" s="37"/>
      <c r="L1686" s="2"/>
      <c r="M1686" s="37"/>
      <c r="N1686" s="2"/>
      <c r="O1686" s="37"/>
      <c r="P1686" s="2"/>
      <c r="Q1686" s="37"/>
      <c r="R1686" s="2"/>
      <c r="S1686" s="37"/>
    </row>
    <row r="1687" spans="3:19" x14ac:dyDescent="0.3">
      <c r="C1687" s="18"/>
      <c r="D1687" s="2"/>
      <c r="E1687" s="37"/>
      <c r="F1687" s="17"/>
      <c r="G1687" s="2"/>
      <c r="H1687" s="2"/>
      <c r="I1687" s="2"/>
      <c r="J1687" s="17"/>
      <c r="K1687" s="37"/>
      <c r="L1687" s="2"/>
      <c r="M1687" s="37"/>
      <c r="N1687" s="2"/>
      <c r="O1687" s="37"/>
      <c r="P1687" s="2"/>
      <c r="Q1687" s="37"/>
      <c r="R1687" s="2"/>
      <c r="S1687" s="37"/>
    </row>
    <row r="1688" spans="3:19" x14ac:dyDescent="0.3">
      <c r="C1688" s="18"/>
      <c r="D1688" s="2"/>
      <c r="E1688" s="37"/>
      <c r="F1688" s="17"/>
      <c r="G1688" s="2"/>
      <c r="H1688" s="2"/>
      <c r="I1688" s="2"/>
      <c r="J1688" s="17"/>
      <c r="K1688" s="37"/>
      <c r="L1688" s="2"/>
      <c r="M1688" s="37"/>
      <c r="N1688" s="2"/>
      <c r="O1688" s="37"/>
      <c r="P1688" s="2"/>
      <c r="Q1688" s="37"/>
      <c r="R1688" s="2"/>
      <c r="S1688" s="37"/>
    </row>
    <row r="1689" spans="3:19" x14ac:dyDescent="0.3">
      <c r="C1689" s="18"/>
      <c r="D1689" s="2"/>
      <c r="E1689" s="37"/>
      <c r="F1689" s="17"/>
      <c r="G1689" s="2"/>
      <c r="H1689" s="2"/>
      <c r="I1689" s="2"/>
      <c r="J1689" s="17"/>
      <c r="K1689" s="37"/>
      <c r="L1689" s="2"/>
      <c r="M1689" s="37"/>
      <c r="N1689" s="2"/>
      <c r="O1689" s="37"/>
      <c r="P1689" s="2"/>
      <c r="Q1689" s="37"/>
      <c r="R1689" s="2"/>
      <c r="S1689" s="37"/>
    </row>
    <row r="1690" spans="3:19" x14ac:dyDescent="0.3">
      <c r="C1690" s="18"/>
      <c r="D1690" s="2"/>
      <c r="E1690" s="37"/>
      <c r="F1690" s="17"/>
      <c r="G1690" s="2"/>
      <c r="H1690" s="2"/>
      <c r="I1690" s="2"/>
      <c r="J1690" s="17"/>
      <c r="K1690" s="37"/>
      <c r="L1690" s="2"/>
      <c r="M1690" s="37"/>
      <c r="N1690" s="2"/>
      <c r="O1690" s="37"/>
      <c r="P1690" s="2"/>
      <c r="Q1690" s="37"/>
      <c r="R1690" s="2"/>
      <c r="S1690" s="37"/>
    </row>
    <row r="1691" spans="3:19" x14ac:dyDescent="0.3">
      <c r="C1691" s="18"/>
      <c r="D1691" s="2"/>
      <c r="E1691" s="37"/>
      <c r="F1691" s="17"/>
      <c r="G1691" s="2"/>
      <c r="H1691" s="2"/>
      <c r="I1691" s="2"/>
      <c r="J1691" s="17"/>
      <c r="K1691" s="37"/>
      <c r="L1691" s="2"/>
      <c r="M1691" s="37"/>
      <c r="N1691" s="2"/>
      <c r="O1691" s="37"/>
      <c r="P1691" s="2"/>
      <c r="Q1691" s="37"/>
      <c r="R1691" s="2"/>
      <c r="S1691" s="37"/>
    </row>
    <row r="1692" spans="3:19" x14ac:dyDescent="0.3">
      <c r="C1692" s="18"/>
      <c r="D1692" s="2"/>
      <c r="E1692" s="37"/>
      <c r="F1692" s="17"/>
      <c r="G1692" s="2"/>
      <c r="H1692" s="2"/>
      <c r="I1692" s="2"/>
      <c r="J1692" s="17"/>
      <c r="K1692" s="37"/>
      <c r="L1692" s="2"/>
      <c r="M1692" s="37"/>
      <c r="N1692" s="2"/>
      <c r="O1692" s="37"/>
      <c r="P1692" s="2"/>
      <c r="Q1692" s="37"/>
      <c r="R1692" s="2"/>
      <c r="S1692" s="37"/>
    </row>
    <row r="1693" spans="3:19" x14ac:dyDescent="0.3">
      <c r="C1693" s="18"/>
      <c r="D1693" s="2"/>
      <c r="E1693" s="37"/>
      <c r="F1693" s="17"/>
      <c r="G1693" s="2"/>
      <c r="H1693" s="2"/>
      <c r="I1693" s="2"/>
      <c r="J1693" s="17"/>
      <c r="K1693" s="37"/>
      <c r="L1693" s="2"/>
      <c r="M1693" s="37"/>
      <c r="N1693" s="2"/>
      <c r="O1693" s="37"/>
      <c r="P1693" s="2"/>
      <c r="Q1693" s="37"/>
      <c r="R1693" s="2"/>
      <c r="S1693" s="37"/>
    </row>
    <row r="1694" spans="3:19" x14ac:dyDescent="0.3">
      <c r="C1694" s="18"/>
      <c r="D1694" s="2"/>
      <c r="E1694" s="37"/>
      <c r="F1694" s="17"/>
      <c r="G1694" s="2"/>
      <c r="H1694" s="2"/>
      <c r="I1694" s="2"/>
      <c r="J1694" s="17"/>
      <c r="K1694" s="37"/>
      <c r="L1694" s="2"/>
      <c r="M1694" s="37"/>
      <c r="N1694" s="2"/>
      <c r="O1694" s="37"/>
      <c r="P1694" s="2"/>
      <c r="Q1694" s="37"/>
      <c r="R1694" s="2"/>
      <c r="S1694" s="37"/>
    </row>
    <row r="1695" spans="3:19" x14ac:dyDescent="0.3">
      <c r="C1695" s="18"/>
      <c r="D1695" s="2"/>
      <c r="E1695" s="37"/>
      <c r="F1695" s="17"/>
      <c r="G1695" s="2"/>
      <c r="H1695" s="2"/>
      <c r="I1695" s="2"/>
      <c r="J1695" s="17"/>
      <c r="K1695" s="37"/>
      <c r="L1695" s="2"/>
      <c r="M1695" s="37"/>
      <c r="N1695" s="2"/>
      <c r="O1695" s="37"/>
      <c r="P1695" s="2"/>
      <c r="Q1695" s="37"/>
      <c r="R1695" s="2"/>
      <c r="S1695" s="37"/>
    </row>
    <row r="1696" spans="3:19" x14ac:dyDescent="0.3">
      <c r="C1696" s="18"/>
      <c r="D1696" s="2"/>
      <c r="E1696" s="37"/>
      <c r="F1696" s="17"/>
      <c r="G1696" s="2"/>
      <c r="H1696" s="2"/>
      <c r="I1696" s="2"/>
      <c r="J1696" s="17"/>
      <c r="K1696" s="37"/>
      <c r="L1696" s="2"/>
      <c r="M1696" s="37"/>
      <c r="N1696" s="2"/>
      <c r="O1696" s="37"/>
      <c r="P1696" s="2"/>
      <c r="Q1696" s="37"/>
      <c r="R1696" s="2"/>
      <c r="S1696" s="37"/>
    </row>
    <row r="1697" spans="3:19" x14ac:dyDescent="0.3">
      <c r="C1697" s="18"/>
      <c r="D1697" s="2"/>
      <c r="E1697" s="37"/>
      <c r="F1697" s="17"/>
      <c r="G1697" s="2"/>
      <c r="H1697" s="2"/>
      <c r="I1697" s="2"/>
      <c r="J1697" s="17"/>
      <c r="K1697" s="37"/>
      <c r="L1697" s="2"/>
      <c r="M1697" s="37"/>
      <c r="N1697" s="2"/>
      <c r="O1697" s="37"/>
      <c r="P1697" s="2"/>
      <c r="Q1697" s="37"/>
      <c r="R1697" s="2"/>
      <c r="S1697" s="37"/>
    </row>
    <row r="1698" spans="3:19" x14ac:dyDescent="0.3">
      <c r="C1698" s="18"/>
      <c r="D1698" s="2"/>
      <c r="E1698" s="37"/>
      <c r="F1698" s="17"/>
      <c r="G1698" s="2"/>
      <c r="H1698" s="2"/>
      <c r="I1698" s="2"/>
      <c r="J1698" s="17"/>
      <c r="K1698" s="37"/>
      <c r="L1698" s="2"/>
      <c r="M1698" s="37"/>
      <c r="N1698" s="2"/>
      <c r="O1698" s="37"/>
      <c r="P1698" s="2"/>
      <c r="Q1698" s="37"/>
      <c r="R1698" s="2"/>
      <c r="S1698" s="37"/>
    </row>
    <row r="1699" spans="3:19" x14ac:dyDescent="0.3">
      <c r="C1699" s="18"/>
      <c r="D1699" s="2"/>
      <c r="E1699" s="37"/>
      <c r="F1699" s="17"/>
      <c r="G1699" s="2"/>
      <c r="H1699" s="2"/>
      <c r="I1699" s="2"/>
      <c r="J1699" s="17"/>
      <c r="K1699" s="37"/>
      <c r="L1699" s="2"/>
      <c r="M1699" s="37"/>
      <c r="N1699" s="2"/>
      <c r="O1699" s="37"/>
      <c r="P1699" s="2"/>
      <c r="Q1699" s="37"/>
      <c r="R1699" s="2"/>
      <c r="S1699" s="37"/>
    </row>
    <row r="1700" spans="3:19" x14ac:dyDescent="0.3">
      <c r="C1700" s="18"/>
      <c r="D1700" s="2"/>
      <c r="E1700" s="37"/>
      <c r="F1700" s="17"/>
      <c r="G1700" s="2"/>
      <c r="H1700" s="2"/>
      <c r="I1700" s="2"/>
      <c r="J1700" s="17"/>
      <c r="K1700" s="37"/>
      <c r="L1700" s="2"/>
      <c r="M1700" s="37"/>
      <c r="N1700" s="2"/>
      <c r="O1700" s="37"/>
      <c r="P1700" s="2"/>
      <c r="Q1700" s="37"/>
      <c r="R1700" s="2"/>
      <c r="S1700" s="37"/>
    </row>
    <row r="1701" spans="3:19" x14ac:dyDescent="0.3">
      <c r="C1701" s="18"/>
      <c r="D1701" s="2"/>
      <c r="E1701" s="37"/>
      <c r="F1701" s="17"/>
      <c r="G1701" s="2"/>
      <c r="H1701" s="2"/>
      <c r="I1701" s="2"/>
      <c r="J1701" s="17"/>
      <c r="K1701" s="37"/>
      <c r="L1701" s="2"/>
      <c r="M1701" s="37"/>
      <c r="N1701" s="2"/>
      <c r="O1701" s="37"/>
      <c r="P1701" s="2"/>
      <c r="Q1701" s="37"/>
      <c r="R1701" s="2"/>
      <c r="S1701" s="37"/>
    </row>
    <row r="1702" spans="3:19" x14ac:dyDescent="0.3">
      <c r="C1702" s="18"/>
      <c r="D1702" s="2"/>
      <c r="E1702" s="37"/>
      <c r="F1702" s="17"/>
      <c r="G1702" s="2"/>
      <c r="H1702" s="2"/>
      <c r="I1702" s="2"/>
      <c r="J1702" s="17"/>
      <c r="K1702" s="37"/>
      <c r="L1702" s="2"/>
      <c r="M1702" s="37"/>
      <c r="N1702" s="2"/>
      <c r="O1702" s="37"/>
      <c r="P1702" s="2"/>
      <c r="Q1702" s="37"/>
      <c r="R1702" s="2"/>
      <c r="S1702" s="37"/>
    </row>
    <row r="1703" spans="3:19" x14ac:dyDescent="0.3">
      <c r="C1703" s="18"/>
      <c r="D1703" s="2"/>
      <c r="E1703" s="37"/>
      <c r="F1703" s="17"/>
      <c r="G1703" s="2"/>
      <c r="H1703" s="2"/>
      <c r="I1703" s="2"/>
      <c r="J1703" s="17"/>
      <c r="K1703" s="37"/>
      <c r="L1703" s="2"/>
      <c r="M1703" s="37"/>
      <c r="N1703" s="2"/>
      <c r="O1703" s="37"/>
      <c r="P1703" s="2"/>
      <c r="Q1703" s="37"/>
      <c r="R1703" s="2"/>
      <c r="S1703" s="37"/>
    </row>
    <row r="1704" spans="3:19" x14ac:dyDescent="0.3">
      <c r="C1704" s="18"/>
      <c r="D1704" s="2"/>
      <c r="E1704" s="37"/>
      <c r="F1704" s="17"/>
      <c r="G1704" s="2"/>
      <c r="H1704" s="2"/>
      <c r="I1704" s="2"/>
      <c r="J1704" s="17"/>
      <c r="K1704" s="37"/>
      <c r="L1704" s="2"/>
      <c r="M1704" s="37"/>
      <c r="N1704" s="2"/>
      <c r="O1704" s="37"/>
      <c r="P1704" s="2"/>
      <c r="Q1704" s="37"/>
      <c r="R1704" s="2"/>
      <c r="S1704" s="37"/>
    </row>
    <row r="1705" spans="3:19" x14ac:dyDescent="0.3">
      <c r="C1705" s="18"/>
      <c r="D1705" s="2"/>
      <c r="E1705" s="37"/>
      <c r="F1705" s="17"/>
      <c r="G1705" s="2"/>
      <c r="H1705" s="2"/>
      <c r="I1705" s="2"/>
      <c r="J1705" s="17"/>
      <c r="K1705" s="37"/>
      <c r="L1705" s="2"/>
      <c r="M1705" s="37"/>
      <c r="N1705" s="2"/>
      <c r="O1705" s="37"/>
      <c r="P1705" s="2"/>
      <c r="Q1705" s="37"/>
      <c r="R1705" s="2"/>
      <c r="S1705" s="37"/>
    </row>
    <row r="1706" spans="3:19" x14ac:dyDescent="0.3">
      <c r="C1706" s="18"/>
      <c r="D1706" s="2"/>
      <c r="E1706" s="37"/>
      <c r="F1706" s="17"/>
      <c r="G1706" s="2"/>
      <c r="H1706" s="2"/>
      <c r="I1706" s="2"/>
      <c r="J1706" s="17"/>
      <c r="K1706" s="37"/>
      <c r="L1706" s="2"/>
      <c r="M1706" s="37"/>
      <c r="N1706" s="2"/>
      <c r="O1706" s="37"/>
      <c r="P1706" s="2"/>
      <c r="Q1706" s="37"/>
      <c r="R1706" s="2"/>
      <c r="S1706" s="37"/>
    </row>
    <row r="1707" spans="3:19" x14ac:dyDescent="0.3">
      <c r="C1707" s="18"/>
      <c r="D1707" s="2"/>
      <c r="E1707" s="37"/>
      <c r="F1707" s="17"/>
      <c r="G1707" s="2"/>
      <c r="H1707" s="2"/>
      <c r="I1707" s="2"/>
      <c r="J1707" s="17"/>
      <c r="K1707" s="37"/>
      <c r="L1707" s="2"/>
      <c r="M1707" s="37"/>
      <c r="N1707" s="2"/>
      <c r="O1707" s="37"/>
      <c r="P1707" s="2"/>
      <c r="Q1707" s="37"/>
      <c r="R1707" s="2"/>
      <c r="S1707" s="37"/>
    </row>
    <row r="1708" spans="3:19" x14ac:dyDescent="0.3">
      <c r="C1708" s="18"/>
      <c r="D1708" s="2"/>
      <c r="E1708" s="37"/>
      <c r="F1708" s="17"/>
      <c r="G1708" s="2"/>
      <c r="H1708" s="2"/>
      <c r="I1708" s="2"/>
      <c r="J1708" s="17"/>
      <c r="K1708" s="37"/>
      <c r="L1708" s="2"/>
      <c r="M1708" s="37"/>
      <c r="N1708" s="2"/>
      <c r="O1708" s="37"/>
      <c r="P1708" s="2"/>
      <c r="Q1708" s="37"/>
      <c r="R1708" s="2"/>
      <c r="S1708" s="37"/>
    </row>
    <row r="1709" spans="3:19" x14ac:dyDescent="0.3">
      <c r="C1709" s="18"/>
      <c r="D1709" s="2"/>
      <c r="E1709" s="37"/>
      <c r="F1709" s="17"/>
      <c r="G1709" s="2"/>
      <c r="H1709" s="2"/>
      <c r="I1709" s="2"/>
      <c r="J1709" s="17"/>
      <c r="K1709" s="37"/>
      <c r="L1709" s="2"/>
      <c r="M1709" s="37"/>
      <c r="N1709" s="2"/>
      <c r="O1709" s="37"/>
      <c r="P1709" s="2"/>
      <c r="Q1709" s="37"/>
      <c r="R1709" s="2"/>
      <c r="S1709" s="37"/>
    </row>
    <row r="1710" spans="3:19" x14ac:dyDescent="0.3">
      <c r="C1710" s="18"/>
      <c r="D1710" s="2"/>
      <c r="E1710" s="37"/>
      <c r="F1710" s="17"/>
      <c r="G1710" s="2"/>
      <c r="H1710" s="2"/>
      <c r="I1710" s="2"/>
      <c r="J1710" s="17"/>
      <c r="K1710" s="37"/>
      <c r="L1710" s="2"/>
      <c r="M1710" s="37"/>
      <c r="N1710" s="2"/>
      <c r="O1710" s="37"/>
      <c r="P1710" s="2"/>
      <c r="Q1710" s="37"/>
      <c r="R1710" s="2"/>
      <c r="S1710" s="37"/>
    </row>
    <row r="1711" spans="3:19" x14ac:dyDescent="0.3">
      <c r="C1711" s="18"/>
      <c r="D1711" s="2"/>
      <c r="E1711" s="37"/>
      <c r="F1711" s="17"/>
      <c r="G1711" s="2"/>
      <c r="H1711" s="2"/>
      <c r="I1711" s="2"/>
      <c r="J1711" s="17"/>
      <c r="K1711" s="37"/>
      <c r="L1711" s="2"/>
      <c r="M1711" s="37"/>
      <c r="N1711" s="2"/>
      <c r="O1711" s="37"/>
      <c r="P1711" s="2"/>
      <c r="Q1711" s="37"/>
      <c r="R1711" s="2"/>
      <c r="S1711" s="37"/>
    </row>
    <row r="1712" spans="3:19" x14ac:dyDescent="0.3">
      <c r="C1712" s="18"/>
      <c r="D1712" s="2"/>
      <c r="E1712" s="37"/>
      <c r="F1712" s="17"/>
      <c r="G1712" s="2"/>
      <c r="H1712" s="2"/>
      <c r="I1712" s="2"/>
      <c r="J1712" s="17"/>
      <c r="K1712" s="37"/>
      <c r="L1712" s="2"/>
      <c r="M1712" s="37"/>
      <c r="N1712" s="2"/>
      <c r="O1712" s="37"/>
      <c r="P1712" s="2"/>
      <c r="Q1712" s="37"/>
      <c r="R1712" s="2"/>
      <c r="S1712" s="37"/>
    </row>
    <row r="1713" spans="3:19" x14ac:dyDescent="0.3">
      <c r="C1713" s="18"/>
      <c r="D1713" s="2"/>
      <c r="E1713" s="37"/>
      <c r="F1713" s="17"/>
      <c r="G1713" s="2"/>
      <c r="H1713" s="2"/>
      <c r="I1713" s="2"/>
      <c r="J1713" s="17"/>
      <c r="K1713" s="37"/>
      <c r="L1713" s="2"/>
      <c r="M1713" s="37"/>
      <c r="N1713" s="2"/>
      <c r="O1713" s="37"/>
      <c r="P1713" s="2"/>
      <c r="Q1713" s="37"/>
      <c r="R1713" s="2"/>
      <c r="S1713" s="37"/>
    </row>
    <row r="1714" spans="3:19" x14ac:dyDescent="0.3">
      <c r="C1714" s="18"/>
      <c r="D1714" s="2"/>
      <c r="E1714" s="37"/>
      <c r="F1714" s="17"/>
      <c r="G1714" s="2"/>
      <c r="H1714" s="2"/>
      <c r="I1714" s="2"/>
      <c r="J1714" s="17"/>
      <c r="K1714" s="37"/>
      <c r="L1714" s="2"/>
      <c r="M1714" s="37"/>
      <c r="N1714" s="2"/>
      <c r="O1714" s="37"/>
      <c r="P1714" s="2"/>
      <c r="Q1714" s="37"/>
      <c r="R1714" s="2"/>
      <c r="S1714" s="37"/>
    </row>
    <row r="1715" spans="3:19" x14ac:dyDescent="0.3">
      <c r="C1715" s="18"/>
      <c r="D1715" s="2"/>
      <c r="E1715" s="37"/>
      <c r="F1715" s="17"/>
      <c r="G1715" s="2"/>
      <c r="H1715" s="2"/>
      <c r="I1715" s="2"/>
      <c r="J1715" s="17"/>
      <c r="K1715" s="37"/>
      <c r="L1715" s="2"/>
      <c r="M1715" s="37"/>
      <c r="N1715" s="2"/>
      <c r="O1715" s="37"/>
      <c r="P1715" s="2"/>
      <c r="Q1715" s="37"/>
      <c r="R1715" s="2"/>
      <c r="S1715" s="37"/>
    </row>
    <row r="1716" spans="3:19" x14ac:dyDescent="0.3">
      <c r="C1716" s="18"/>
      <c r="D1716" s="2"/>
      <c r="E1716" s="37"/>
      <c r="F1716" s="17"/>
      <c r="G1716" s="2"/>
      <c r="H1716" s="2"/>
      <c r="I1716" s="2"/>
      <c r="J1716" s="17"/>
      <c r="K1716" s="37"/>
      <c r="L1716" s="2"/>
      <c r="M1716" s="37"/>
      <c r="N1716" s="2"/>
      <c r="O1716" s="37"/>
      <c r="P1716" s="2"/>
      <c r="Q1716" s="37"/>
      <c r="R1716" s="2"/>
      <c r="S1716" s="37"/>
    </row>
    <row r="1717" spans="3:19" x14ac:dyDescent="0.3">
      <c r="C1717" s="18"/>
      <c r="D1717" s="2"/>
      <c r="E1717" s="37"/>
      <c r="F1717" s="17"/>
      <c r="G1717" s="2"/>
      <c r="H1717" s="2"/>
      <c r="I1717" s="2"/>
      <c r="J1717" s="17"/>
      <c r="K1717" s="37"/>
      <c r="L1717" s="2"/>
      <c r="M1717" s="37"/>
      <c r="N1717" s="2"/>
      <c r="O1717" s="37"/>
      <c r="P1717" s="2"/>
      <c r="Q1717" s="37"/>
      <c r="R1717" s="2"/>
      <c r="S1717" s="37"/>
    </row>
    <row r="1718" spans="3:19" x14ac:dyDescent="0.3">
      <c r="C1718" s="18"/>
      <c r="D1718" s="2"/>
      <c r="E1718" s="37"/>
      <c r="F1718" s="17"/>
      <c r="G1718" s="2"/>
      <c r="H1718" s="2"/>
      <c r="I1718" s="2"/>
      <c r="J1718" s="17"/>
      <c r="K1718" s="37"/>
      <c r="L1718" s="2"/>
      <c r="M1718" s="37"/>
      <c r="N1718" s="2"/>
      <c r="O1718" s="37"/>
      <c r="P1718" s="2"/>
      <c r="Q1718" s="37"/>
      <c r="R1718" s="2"/>
      <c r="S1718" s="37"/>
    </row>
    <row r="1719" spans="3:19" x14ac:dyDescent="0.3">
      <c r="C1719" s="18"/>
      <c r="D1719" s="2"/>
      <c r="E1719" s="37"/>
      <c r="F1719" s="17"/>
      <c r="G1719" s="2"/>
      <c r="H1719" s="2"/>
      <c r="I1719" s="2"/>
      <c r="J1719" s="17"/>
      <c r="K1719" s="37"/>
      <c r="L1719" s="2"/>
      <c r="M1719" s="37"/>
      <c r="N1719" s="2"/>
      <c r="O1719" s="37"/>
      <c r="P1719" s="2"/>
      <c r="Q1719" s="37"/>
      <c r="R1719" s="2"/>
      <c r="S1719" s="37"/>
    </row>
    <row r="1720" spans="3:19" x14ac:dyDescent="0.3">
      <c r="C1720" s="18"/>
      <c r="D1720" s="2"/>
      <c r="E1720" s="37"/>
      <c r="F1720" s="17"/>
      <c r="G1720" s="2"/>
      <c r="H1720" s="2"/>
      <c r="I1720" s="2"/>
      <c r="J1720" s="17"/>
      <c r="K1720" s="37"/>
      <c r="L1720" s="2"/>
      <c r="M1720" s="37"/>
      <c r="N1720" s="2"/>
      <c r="O1720" s="37"/>
      <c r="P1720" s="2"/>
      <c r="Q1720" s="37"/>
      <c r="R1720" s="2"/>
      <c r="S1720" s="37"/>
    </row>
    <row r="1721" spans="3:19" x14ac:dyDescent="0.3">
      <c r="C1721" s="18"/>
      <c r="D1721" s="2"/>
      <c r="E1721" s="37"/>
      <c r="F1721" s="17"/>
      <c r="G1721" s="2"/>
      <c r="H1721" s="2"/>
      <c r="I1721" s="2"/>
      <c r="J1721" s="17"/>
      <c r="K1721" s="37"/>
      <c r="L1721" s="2"/>
      <c r="M1721" s="37"/>
      <c r="N1721" s="2"/>
      <c r="O1721" s="37"/>
      <c r="P1721" s="2"/>
      <c r="Q1721" s="37"/>
      <c r="R1721" s="2"/>
      <c r="S1721" s="37"/>
    </row>
    <row r="1722" spans="3:19" x14ac:dyDescent="0.3">
      <c r="C1722" s="18"/>
      <c r="D1722" s="2"/>
      <c r="E1722" s="37"/>
      <c r="F1722" s="17"/>
      <c r="G1722" s="2"/>
      <c r="H1722" s="2"/>
      <c r="I1722" s="2"/>
      <c r="J1722" s="17"/>
      <c r="K1722" s="37"/>
      <c r="L1722" s="2"/>
      <c r="M1722" s="37"/>
      <c r="N1722" s="2"/>
      <c r="O1722" s="37"/>
      <c r="P1722" s="2"/>
      <c r="Q1722" s="37"/>
      <c r="R1722" s="2"/>
      <c r="S1722" s="37"/>
    </row>
    <row r="1723" spans="3:19" x14ac:dyDescent="0.3">
      <c r="C1723" s="18"/>
      <c r="D1723" s="2"/>
      <c r="E1723" s="37"/>
      <c r="F1723" s="17"/>
      <c r="G1723" s="2"/>
      <c r="H1723" s="2"/>
      <c r="I1723" s="2"/>
      <c r="J1723" s="17"/>
      <c r="K1723" s="37"/>
      <c r="L1723" s="2"/>
      <c r="M1723" s="37"/>
      <c r="N1723" s="2"/>
      <c r="O1723" s="37"/>
      <c r="P1723" s="2"/>
      <c r="Q1723" s="37"/>
      <c r="R1723" s="2"/>
      <c r="S1723" s="37"/>
    </row>
    <row r="1724" spans="3:19" x14ac:dyDescent="0.3">
      <c r="C1724" s="18"/>
      <c r="D1724" s="2"/>
      <c r="E1724" s="37"/>
      <c r="F1724" s="17"/>
      <c r="G1724" s="2"/>
      <c r="H1724" s="2"/>
      <c r="I1724" s="2"/>
      <c r="J1724" s="17"/>
      <c r="K1724" s="37"/>
      <c r="L1724" s="2"/>
      <c r="M1724" s="37"/>
      <c r="N1724" s="2"/>
      <c r="O1724" s="37"/>
      <c r="P1724" s="2"/>
      <c r="Q1724" s="37"/>
      <c r="R1724" s="2"/>
      <c r="S1724" s="37"/>
    </row>
    <row r="1725" spans="3:19" x14ac:dyDescent="0.3">
      <c r="C1725" s="18"/>
      <c r="D1725" s="2"/>
      <c r="E1725" s="37"/>
      <c r="F1725" s="17"/>
      <c r="G1725" s="2"/>
      <c r="H1725" s="2"/>
      <c r="I1725" s="2"/>
      <c r="J1725" s="17"/>
      <c r="K1725" s="37"/>
      <c r="L1725" s="2"/>
      <c r="M1725" s="37"/>
      <c r="N1725" s="2"/>
      <c r="O1725" s="37"/>
      <c r="P1725" s="2"/>
      <c r="Q1725" s="37"/>
      <c r="R1725" s="2"/>
      <c r="S1725" s="37"/>
    </row>
    <row r="1726" spans="3:19" x14ac:dyDescent="0.3">
      <c r="C1726" s="18"/>
      <c r="D1726" s="2"/>
      <c r="E1726" s="37"/>
      <c r="F1726" s="17"/>
      <c r="G1726" s="2"/>
      <c r="H1726" s="2"/>
      <c r="I1726" s="2"/>
      <c r="J1726" s="17"/>
      <c r="K1726" s="37"/>
      <c r="L1726" s="2"/>
      <c r="M1726" s="37"/>
      <c r="N1726" s="2"/>
      <c r="O1726" s="37"/>
      <c r="P1726" s="2"/>
      <c r="Q1726" s="37"/>
      <c r="R1726" s="2"/>
      <c r="S1726" s="37"/>
    </row>
    <row r="1727" spans="3:19" x14ac:dyDescent="0.3">
      <c r="C1727" s="18"/>
      <c r="D1727" s="2"/>
      <c r="E1727" s="37"/>
      <c r="F1727" s="17"/>
      <c r="G1727" s="2"/>
      <c r="H1727" s="2"/>
      <c r="I1727" s="2"/>
      <c r="J1727" s="17"/>
      <c r="K1727" s="37"/>
      <c r="L1727" s="2"/>
      <c r="M1727" s="37"/>
      <c r="N1727" s="2"/>
      <c r="O1727" s="37"/>
      <c r="P1727" s="2"/>
      <c r="Q1727" s="37"/>
      <c r="R1727" s="2"/>
      <c r="S1727" s="37"/>
    </row>
    <row r="1728" spans="3:19" x14ac:dyDescent="0.3">
      <c r="C1728" s="18"/>
      <c r="D1728" s="2"/>
      <c r="E1728" s="37"/>
      <c r="F1728" s="17"/>
      <c r="G1728" s="2"/>
      <c r="H1728" s="2"/>
      <c r="I1728" s="2"/>
      <c r="J1728" s="17"/>
      <c r="K1728" s="37"/>
      <c r="L1728" s="2"/>
      <c r="M1728" s="37"/>
      <c r="N1728" s="2"/>
      <c r="O1728" s="37"/>
      <c r="P1728" s="2"/>
      <c r="Q1728" s="37"/>
      <c r="R1728" s="2"/>
      <c r="S1728" s="37"/>
    </row>
    <row r="1729" spans="3:19" x14ac:dyDescent="0.3">
      <c r="C1729" s="18"/>
      <c r="D1729" s="2"/>
      <c r="E1729" s="37"/>
      <c r="F1729" s="17"/>
      <c r="G1729" s="2"/>
      <c r="H1729" s="2"/>
      <c r="I1729" s="2"/>
      <c r="J1729" s="17"/>
      <c r="K1729" s="37"/>
      <c r="L1729" s="2"/>
      <c r="M1729" s="37"/>
      <c r="N1729" s="2"/>
      <c r="O1729" s="37"/>
      <c r="P1729" s="2"/>
      <c r="Q1729" s="37"/>
      <c r="R1729" s="2"/>
      <c r="S1729" s="37"/>
    </row>
    <row r="1730" spans="3:19" x14ac:dyDescent="0.3">
      <c r="C1730" s="18"/>
      <c r="D1730" s="2"/>
      <c r="E1730" s="37"/>
      <c r="F1730" s="17"/>
      <c r="G1730" s="2"/>
      <c r="H1730" s="2"/>
      <c r="I1730" s="2"/>
      <c r="J1730" s="17"/>
      <c r="K1730" s="37"/>
      <c r="L1730" s="2"/>
      <c r="M1730" s="37"/>
      <c r="N1730" s="2"/>
      <c r="O1730" s="37"/>
      <c r="P1730" s="2"/>
      <c r="Q1730" s="37"/>
      <c r="R1730" s="2"/>
      <c r="S1730" s="37"/>
    </row>
    <row r="1731" spans="3:19" x14ac:dyDescent="0.3">
      <c r="C1731" s="18"/>
      <c r="D1731" s="2"/>
      <c r="E1731" s="37"/>
      <c r="F1731" s="17"/>
      <c r="G1731" s="2"/>
      <c r="H1731" s="2"/>
      <c r="I1731" s="2"/>
      <c r="J1731" s="17"/>
      <c r="K1731" s="37"/>
      <c r="L1731" s="2"/>
      <c r="M1731" s="37"/>
      <c r="N1731" s="2"/>
      <c r="O1731" s="37"/>
      <c r="P1731" s="2"/>
      <c r="Q1731" s="37"/>
      <c r="R1731" s="2"/>
      <c r="S1731" s="37"/>
    </row>
    <row r="1732" spans="3:19" x14ac:dyDescent="0.3">
      <c r="C1732" s="18"/>
      <c r="D1732" s="2"/>
      <c r="E1732" s="37"/>
      <c r="F1732" s="17"/>
      <c r="G1732" s="2"/>
      <c r="H1732" s="2"/>
      <c r="I1732" s="2"/>
      <c r="J1732" s="17"/>
      <c r="K1732" s="37"/>
      <c r="L1732" s="2"/>
      <c r="M1732" s="37"/>
      <c r="N1732" s="2"/>
      <c r="O1732" s="37"/>
      <c r="P1732" s="2"/>
      <c r="Q1732" s="37"/>
      <c r="R1732" s="2"/>
      <c r="S1732" s="37"/>
    </row>
    <row r="1733" spans="3:19" x14ac:dyDescent="0.3">
      <c r="C1733" s="18"/>
      <c r="D1733" s="2"/>
      <c r="E1733" s="37"/>
      <c r="F1733" s="17"/>
      <c r="G1733" s="2"/>
      <c r="H1733" s="2"/>
      <c r="I1733" s="2"/>
      <c r="J1733" s="17"/>
      <c r="K1733" s="37"/>
      <c r="L1733" s="2"/>
      <c r="M1733" s="37"/>
      <c r="N1733" s="2"/>
      <c r="O1733" s="37"/>
      <c r="P1733" s="2"/>
      <c r="Q1733" s="37"/>
      <c r="R1733" s="2"/>
      <c r="S1733" s="37"/>
    </row>
    <row r="1734" spans="3:19" x14ac:dyDescent="0.3">
      <c r="C1734" s="18"/>
      <c r="D1734" s="2"/>
      <c r="E1734" s="37"/>
      <c r="F1734" s="17"/>
      <c r="G1734" s="2"/>
      <c r="H1734" s="2"/>
      <c r="I1734" s="2"/>
      <c r="J1734" s="17"/>
      <c r="K1734" s="37"/>
      <c r="L1734" s="2"/>
      <c r="M1734" s="37"/>
      <c r="N1734" s="2"/>
      <c r="O1734" s="37"/>
      <c r="P1734" s="2"/>
      <c r="Q1734" s="37"/>
      <c r="R1734" s="2"/>
      <c r="S1734" s="37"/>
    </row>
    <row r="1735" spans="3:19" x14ac:dyDescent="0.3">
      <c r="C1735" s="18"/>
      <c r="D1735" s="2"/>
      <c r="E1735" s="37"/>
      <c r="F1735" s="17"/>
      <c r="G1735" s="2"/>
      <c r="H1735" s="2"/>
      <c r="I1735" s="2"/>
      <c r="J1735" s="17"/>
      <c r="K1735" s="37"/>
      <c r="L1735" s="2"/>
      <c r="M1735" s="37"/>
      <c r="N1735" s="2"/>
      <c r="O1735" s="37"/>
      <c r="P1735" s="2"/>
      <c r="Q1735" s="37"/>
      <c r="R1735" s="2"/>
      <c r="S1735" s="37"/>
    </row>
    <row r="1736" spans="3:19" x14ac:dyDescent="0.3">
      <c r="C1736" s="18"/>
      <c r="D1736" s="2"/>
      <c r="E1736" s="37"/>
      <c r="F1736" s="17"/>
      <c r="G1736" s="2"/>
      <c r="H1736" s="2"/>
      <c r="I1736" s="2"/>
      <c r="J1736" s="17"/>
      <c r="K1736" s="37"/>
      <c r="L1736" s="2"/>
      <c r="M1736" s="37"/>
      <c r="N1736" s="2"/>
      <c r="O1736" s="37"/>
      <c r="P1736" s="2"/>
      <c r="Q1736" s="37"/>
      <c r="R1736" s="2"/>
      <c r="S1736" s="37"/>
    </row>
    <row r="1737" spans="3:19" x14ac:dyDescent="0.3">
      <c r="C1737" s="18"/>
      <c r="D1737" s="2"/>
      <c r="E1737" s="37"/>
      <c r="F1737" s="17"/>
      <c r="G1737" s="2"/>
      <c r="H1737" s="2"/>
      <c r="I1737" s="2"/>
      <c r="J1737" s="17"/>
      <c r="K1737" s="37"/>
      <c r="L1737" s="2"/>
      <c r="M1737" s="37"/>
      <c r="N1737" s="2"/>
      <c r="O1737" s="37"/>
      <c r="P1737" s="2"/>
      <c r="Q1737" s="37"/>
      <c r="R1737" s="2"/>
      <c r="S1737" s="37"/>
    </row>
    <row r="1738" spans="3:19" x14ac:dyDescent="0.3">
      <c r="C1738" s="18"/>
      <c r="D1738" s="2"/>
      <c r="E1738" s="37"/>
      <c r="F1738" s="17"/>
      <c r="G1738" s="2"/>
      <c r="H1738" s="2"/>
      <c r="I1738" s="2"/>
      <c r="J1738" s="17"/>
      <c r="K1738" s="37"/>
      <c r="L1738" s="2"/>
      <c r="M1738" s="37"/>
      <c r="N1738" s="2"/>
      <c r="O1738" s="37"/>
      <c r="P1738" s="2"/>
      <c r="Q1738" s="37"/>
      <c r="R1738" s="2"/>
      <c r="S1738" s="37"/>
    </row>
    <row r="1739" spans="3:19" x14ac:dyDescent="0.3">
      <c r="C1739" s="18"/>
      <c r="D1739" s="2"/>
      <c r="E1739" s="37"/>
      <c r="F1739" s="17"/>
      <c r="G1739" s="2"/>
      <c r="H1739" s="2"/>
      <c r="I1739" s="2"/>
      <c r="J1739" s="17"/>
      <c r="K1739" s="37"/>
      <c r="L1739" s="2"/>
      <c r="M1739" s="37"/>
      <c r="N1739" s="2"/>
      <c r="O1739" s="37"/>
      <c r="P1739" s="2"/>
      <c r="Q1739" s="37"/>
      <c r="R1739" s="2"/>
      <c r="S1739" s="37"/>
    </row>
    <row r="1740" spans="3:19" x14ac:dyDescent="0.3">
      <c r="C1740" s="18"/>
      <c r="D1740" s="2"/>
      <c r="E1740" s="37"/>
      <c r="F1740" s="17"/>
      <c r="G1740" s="2"/>
      <c r="H1740" s="2"/>
      <c r="I1740" s="2"/>
      <c r="J1740" s="17"/>
      <c r="K1740" s="37"/>
      <c r="L1740" s="2"/>
      <c r="M1740" s="37"/>
      <c r="N1740" s="2"/>
      <c r="O1740" s="37"/>
      <c r="P1740" s="2"/>
      <c r="Q1740" s="37"/>
      <c r="R1740" s="2"/>
      <c r="S1740" s="37"/>
    </row>
    <row r="1741" spans="3:19" x14ac:dyDescent="0.3">
      <c r="C1741" s="18"/>
      <c r="D1741" s="2"/>
      <c r="E1741" s="37"/>
      <c r="F1741" s="17"/>
      <c r="G1741" s="2"/>
      <c r="H1741" s="2"/>
      <c r="I1741" s="2"/>
      <c r="J1741" s="17"/>
      <c r="K1741" s="37"/>
      <c r="L1741" s="2"/>
      <c r="M1741" s="37"/>
      <c r="N1741" s="2"/>
      <c r="O1741" s="37"/>
      <c r="P1741" s="2"/>
      <c r="Q1741" s="37"/>
      <c r="R1741" s="2"/>
      <c r="S1741" s="37"/>
    </row>
    <row r="1742" spans="3:19" x14ac:dyDescent="0.3">
      <c r="C1742" s="18"/>
      <c r="D1742" s="2"/>
      <c r="E1742" s="37"/>
      <c r="F1742" s="17"/>
      <c r="G1742" s="2"/>
      <c r="H1742" s="2"/>
      <c r="I1742" s="2"/>
      <c r="J1742" s="17"/>
      <c r="K1742" s="37"/>
      <c r="L1742" s="2"/>
      <c r="M1742" s="37"/>
      <c r="N1742" s="2"/>
      <c r="O1742" s="37"/>
      <c r="P1742" s="2"/>
      <c r="Q1742" s="37"/>
      <c r="R1742" s="2"/>
      <c r="S1742" s="37"/>
    </row>
    <row r="1743" spans="3:19" x14ac:dyDescent="0.3">
      <c r="C1743" s="18"/>
      <c r="D1743" s="2"/>
      <c r="E1743" s="37"/>
      <c r="F1743" s="17"/>
      <c r="G1743" s="2"/>
      <c r="H1743" s="2"/>
      <c r="I1743" s="2"/>
      <c r="J1743" s="17"/>
      <c r="K1743" s="37"/>
      <c r="L1743" s="2"/>
      <c r="M1743" s="37"/>
      <c r="N1743" s="2"/>
      <c r="O1743" s="37"/>
      <c r="P1743" s="2"/>
      <c r="Q1743" s="37"/>
      <c r="R1743" s="2"/>
      <c r="S1743" s="37"/>
    </row>
    <row r="1744" spans="3:19" x14ac:dyDescent="0.3">
      <c r="C1744" s="18"/>
      <c r="D1744" s="2"/>
      <c r="E1744" s="37"/>
      <c r="F1744" s="17"/>
      <c r="G1744" s="2"/>
      <c r="H1744" s="2"/>
      <c r="I1744" s="2"/>
      <c r="J1744" s="17"/>
      <c r="K1744" s="37"/>
      <c r="L1744" s="2"/>
      <c r="M1744" s="37"/>
      <c r="N1744" s="2"/>
      <c r="O1744" s="37"/>
      <c r="P1744" s="2"/>
      <c r="Q1744" s="37"/>
      <c r="R1744" s="2"/>
      <c r="S1744" s="37"/>
    </row>
    <row r="1745" spans="3:19" x14ac:dyDescent="0.3">
      <c r="C1745" s="18"/>
      <c r="D1745" s="2"/>
      <c r="E1745" s="37"/>
      <c r="F1745" s="17"/>
      <c r="G1745" s="2"/>
      <c r="H1745" s="2"/>
      <c r="I1745" s="2"/>
      <c r="J1745" s="17"/>
      <c r="K1745" s="37"/>
      <c r="L1745" s="2"/>
      <c r="M1745" s="37"/>
      <c r="N1745" s="2"/>
      <c r="O1745" s="37"/>
      <c r="P1745" s="2"/>
      <c r="Q1745" s="37"/>
      <c r="R1745" s="2"/>
      <c r="S1745" s="37"/>
    </row>
    <row r="1746" spans="3:19" x14ac:dyDescent="0.3">
      <c r="C1746" s="18"/>
      <c r="D1746" s="2"/>
      <c r="E1746" s="37"/>
      <c r="F1746" s="17"/>
      <c r="G1746" s="2"/>
      <c r="H1746" s="2"/>
      <c r="I1746" s="2"/>
      <c r="J1746" s="17"/>
      <c r="K1746" s="37"/>
      <c r="L1746" s="2"/>
      <c r="M1746" s="37"/>
      <c r="N1746" s="2"/>
      <c r="O1746" s="37"/>
      <c r="P1746" s="2"/>
      <c r="Q1746" s="37"/>
      <c r="R1746" s="2"/>
      <c r="S1746" s="37"/>
    </row>
    <row r="1747" spans="3:19" x14ac:dyDescent="0.3">
      <c r="C1747" s="18"/>
      <c r="D1747" s="2"/>
      <c r="E1747" s="37"/>
      <c r="F1747" s="17"/>
      <c r="G1747" s="2"/>
      <c r="H1747" s="2"/>
      <c r="I1747" s="2"/>
      <c r="J1747" s="17"/>
      <c r="K1747" s="37"/>
      <c r="L1747" s="2"/>
      <c r="M1747" s="37"/>
      <c r="N1747" s="2"/>
      <c r="O1747" s="37"/>
      <c r="P1747" s="2"/>
      <c r="Q1747" s="37"/>
      <c r="R1747" s="2"/>
      <c r="S1747" s="37"/>
    </row>
    <row r="1748" spans="3:19" x14ac:dyDescent="0.3">
      <c r="C1748" s="18"/>
      <c r="D1748" s="2"/>
      <c r="E1748" s="37"/>
      <c r="F1748" s="17"/>
      <c r="G1748" s="2"/>
      <c r="H1748" s="2"/>
      <c r="I1748" s="2"/>
      <c r="J1748" s="17"/>
      <c r="K1748" s="37"/>
      <c r="L1748" s="2"/>
      <c r="M1748" s="37"/>
      <c r="N1748" s="2"/>
      <c r="O1748" s="37"/>
      <c r="P1748" s="2"/>
      <c r="Q1748" s="37"/>
      <c r="R1748" s="2"/>
      <c r="S1748" s="37"/>
    </row>
    <row r="1749" spans="3:19" x14ac:dyDescent="0.3">
      <c r="C1749" s="18"/>
      <c r="D1749" s="2"/>
      <c r="E1749" s="37"/>
      <c r="F1749" s="17"/>
      <c r="G1749" s="2"/>
      <c r="H1749" s="2"/>
      <c r="I1749" s="2"/>
      <c r="J1749" s="17"/>
      <c r="K1749" s="37"/>
      <c r="L1749" s="2"/>
      <c r="M1749" s="37"/>
      <c r="N1749" s="2"/>
      <c r="O1749" s="37"/>
      <c r="P1749" s="2"/>
      <c r="Q1749" s="37"/>
      <c r="R1749" s="2"/>
      <c r="S1749" s="37"/>
    </row>
    <row r="1750" spans="3:19" x14ac:dyDescent="0.3">
      <c r="C1750" s="18"/>
      <c r="D1750" s="2"/>
      <c r="E1750" s="37"/>
      <c r="F1750" s="17"/>
      <c r="G1750" s="2"/>
      <c r="H1750" s="2"/>
      <c r="I1750" s="2"/>
      <c r="J1750" s="17"/>
      <c r="K1750" s="37"/>
      <c r="L1750" s="2"/>
      <c r="M1750" s="37"/>
      <c r="N1750" s="2"/>
      <c r="O1750" s="37"/>
      <c r="P1750" s="2"/>
      <c r="Q1750" s="37"/>
      <c r="R1750" s="2"/>
      <c r="S1750" s="37"/>
    </row>
    <row r="1751" spans="3:19" x14ac:dyDescent="0.3">
      <c r="C1751" s="18"/>
      <c r="D1751" s="2"/>
      <c r="E1751" s="37"/>
      <c r="F1751" s="17"/>
      <c r="G1751" s="2"/>
      <c r="H1751" s="2"/>
      <c r="I1751" s="2"/>
      <c r="J1751" s="17"/>
      <c r="K1751" s="37"/>
      <c r="L1751" s="2"/>
      <c r="M1751" s="37"/>
      <c r="N1751" s="2"/>
      <c r="O1751" s="37"/>
      <c r="P1751" s="2"/>
      <c r="Q1751" s="37"/>
      <c r="R1751" s="2"/>
      <c r="S1751" s="37"/>
    </row>
    <row r="1752" spans="3:19" x14ac:dyDescent="0.3">
      <c r="C1752" s="18"/>
      <c r="D1752" s="2"/>
      <c r="E1752" s="37"/>
      <c r="F1752" s="17"/>
      <c r="G1752" s="2"/>
      <c r="H1752" s="2"/>
      <c r="I1752" s="2"/>
      <c r="J1752" s="17"/>
      <c r="K1752" s="37"/>
      <c r="L1752" s="2"/>
      <c r="M1752" s="37"/>
      <c r="N1752" s="2"/>
      <c r="O1752" s="37"/>
      <c r="P1752" s="2"/>
      <c r="Q1752" s="37"/>
      <c r="R1752" s="2"/>
      <c r="S1752" s="37"/>
    </row>
    <row r="1753" spans="3:19" x14ac:dyDescent="0.3">
      <c r="C1753" s="18"/>
      <c r="D1753" s="2"/>
      <c r="E1753" s="37"/>
      <c r="F1753" s="17"/>
      <c r="G1753" s="2"/>
      <c r="H1753" s="2"/>
      <c r="I1753" s="2"/>
      <c r="J1753" s="17"/>
      <c r="K1753" s="37"/>
      <c r="L1753" s="2"/>
      <c r="M1753" s="37"/>
      <c r="N1753" s="2"/>
      <c r="O1753" s="37"/>
      <c r="P1753" s="2"/>
      <c r="Q1753" s="37"/>
      <c r="R1753" s="2"/>
      <c r="S1753" s="37"/>
    </row>
    <row r="1754" spans="3:19" x14ac:dyDescent="0.3">
      <c r="C1754" s="18"/>
      <c r="D1754" s="2"/>
      <c r="E1754" s="37"/>
      <c r="F1754" s="17"/>
      <c r="G1754" s="2"/>
      <c r="H1754" s="2"/>
      <c r="I1754" s="2"/>
      <c r="J1754" s="17"/>
      <c r="K1754" s="37"/>
      <c r="L1754" s="2"/>
      <c r="M1754" s="37"/>
      <c r="N1754" s="2"/>
      <c r="O1754" s="37"/>
      <c r="P1754" s="2"/>
      <c r="Q1754" s="37"/>
      <c r="R1754" s="2"/>
      <c r="S1754" s="37"/>
    </row>
    <row r="1755" spans="3:19" x14ac:dyDescent="0.3">
      <c r="C1755" s="18"/>
      <c r="D1755" s="2"/>
      <c r="E1755" s="37"/>
      <c r="F1755" s="17"/>
      <c r="G1755" s="2"/>
      <c r="H1755" s="2"/>
      <c r="I1755" s="2"/>
      <c r="J1755" s="17"/>
      <c r="K1755" s="37"/>
      <c r="L1755" s="2"/>
      <c r="M1755" s="37"/>
      <c r="N1755" s="2"/>
      <c r="O1755" s="37"/>
      <c r="P1755" s="2"/>
      <c r="Q1755" s="37"/>
      <c r="R1755" s="2"/>
      <c r="S1755" s="37"/>
    </row>
    <row r="1756" spans="3:19" x14ac:dyDescent="0.3">
      <c r="C1756" s="18"/>
      <c r="D1756" s="2"/>
      <c r="E1756" s="37"/>
      <c r="F1756" s="17"/>
      <c r="G1756" s="2"/>
      <c r="H1756" s="2"/>
      <c r="I1756" s="2"/>
      <c r="J1756" s="17"/>
      <c r="K1756" s="37"/>
      <c r="L1756" s="2"/>
      <c r="M1756" s="37"/>
      <c r="N1756" s="2"/>
      <c r="O1756" s="37"/>
      <c r="P1756" s="2"/>
      <c r="Q1756" s="37"/>
      <c r="R1756" s="2"/>
      <c r="S1756" s="37"/>
    </row>
    <row r="1757" spans="3:19" x14ac:dyDescent="0.3">
      <c r="C1757" s="18"/>
      <c r="D1757" s="2"/>
      <c r="E1757" s="37"/>
      <c r="F1757" s="17"/>
      <c r="G1757" s="2"/>
      <c r="H1757" s="2"/>
      <c r="I1757" s="2"/>
      <c r="J1757" s="17"/>
      <c r="K1757" s="37"/>
      <c r="L1757" s="2"/>
      <c r="M1757" s="37"/>
      <c r="N1757" s="2"/>
      <c r="O1757" s="37"/>
      <c r="P1757" s="2"/>
      <c r="Q1757" s="37"/>
      <c r="R1757" s="2"/>
      <c r="S1757" s="37"/>
    </row>
    <row r="1758" spans="3:19" x14ac:dyDescent="0.3">
      <c r="C1758" s="18"/>
      <c r="D1758" s="2"/>
      <c r="E1758" s="37"/>
      <c r="F1758" s="17"/>
      <c r="G1758" s="2"/>
      <c r="H1758" s="2"/>
      <c r="I1758" s="2"/>
      <c r="J1758" s="17"/>
      <c r="K1758" s="37"/>
      <c r="L1758" s="2"/>
      <c r="M1758" s="37"/>
      <c r="N1758" s="2"/>
      <c r="O1758" s="37"/>
      <c r="P1758" s="2"/>
      <c r="Q1758" s="37"/>
      <c r="R1758" s="2"/>
      <c r="S1758" s="37"/>
    </row>
    <row r="1759" spans="3:19" x14ac:dyDescent="0.3">
      <c r="C1759" s="18"/>
      <c r="D1759" s="2"/>
      <c r="E1759" s="37"/>
      <c r="F1759" s="17"/>
      <c r="G1759" s="2"/>
      <c r="H1759" s="2"/>
      <c r="I1759" s="2"/>
      <c r="J1759" s="17"/>
      <c r="K1759" s="37"/>
      <c r="L1759" s="2"/>
      <c r="M1759" s="37"/>
      <c r="N1759" s="2"/>
      <c r="O1759" s="37"/>
      <c r="P1759" s="2"/>
      <c r="Q1759" s="37"/>
      <c r="R1759" s="2"/>
      <c r="S1759" s="37"/>
    </row>
    <row r="1760" spans="3:19" x14ac:dyDescent="0.3">
      <c r="C1760" s="18"/>
      <c r="D1760" s="2"/>
      <c r="E1760" s="37"/>
      <c r="F1760" s="17"/>
      <c r="G1760" s="2"/>
      <c r="H1760" s="2"/>
      <c r="I1760" s="2"/>
      <c r="J1760" s="17"/>
      <c r="K1760" s="37"/>
      <c r="L1760" s="2"/>
      <c r="M1760" s="37"/>
      <c r="N1760" s="2"/>
      <c r="O1760" s="37"/>
      <c r="P1760" s="2"/>
      <c r="Q1760" s="37"/>
      <c r="R1760" s="2"/>
      <c r="S1760" s="37"/>
    </row>
    <row r="1761" spans="3:19" x14ac:dyDescent="0.3">
      <c r="C1761" s="18"/>
      <c r="D1761" s="2"/>
      <c r="E1761" s="37"/>
      <c r="F1761" s="17"/>
      <c r="G1761" s="2"/>
      <c r="H1761" s="2"/>
      <c r="I1761" s="2"/>
      <c r="J1761" s="17"/>
      <c r="K1761" s="37"/>
      <c r="L1761" s="2"/>
      <c r="M1761" s="37"/>
      <c r="N1761" s="2"/>
      <c r="O1761" s="37"/>
      <c r="P1761" s="2"/>
      <c r="Q1761" s="37"/>
      <c r="R1761" s="2"/>
      <c r="S1761" s="37"/>
    </row>
    <row r="1762" spans="3:19" x14ac:dyDescent="0.3">
      <c r="C1762" s="18"/>
      <c r="D1762" s="2"/>
      <c r="E1762" s="37"/>
      <c r="F1762" s="17"/>
      <c r="G1762" s="2"/>
      <c r="H1762" s="2"/>
      <c r="I1762" s="2"/>
      <c r="J1762" s="17"/>
      <c r="K1762" s="37"/>
      <c r="L1762" s="2"/>
      <c r="M1762" s="37"/>
      <c r="N1762" s="2"/>
      <c r="O1762" s="37"/>
      <c r="P1762" s="2"/>
      <c r="Q1762" s="37"/>
      <c r="R1762" s="2"/>
      <c r="S1762" s="37"/>
    </row>
    <row r="1763" spans="3:19" x14ac:dyDescent="0.3">
      <c r="C1763" s="18"/>
      <c r="D1763" s="2"/>
      <c r="E1763" s="37"/>
      <c r="F1763" s="17"/>
      <c r="G1763" s="2"/>
      <c r="H1763" s="2"/>
      <c r="I1763" s="2"/>
      <c r="J1763" s="17"/>
      <c r="K1763" s="37"/>
      <c r="L1763" s="2"/>
      <c r="M1763" s="37"/>
      <c r="N1763" s="2"/>
      <c r="O1763" s="37"/>
      <c r="P1763" s="2"/>
      <c r="Q1763" s="37"/>
      <c r="R1763" s="2"/>
      <c r="S1763" s="37"/>
    </row>
    <row r="1764" spans="3:19" x14ac:dyDescent="0.3">
      <c r="C1764" s="18"/>
      <c r="D1764" s="2"/>
      <c r="E1764" s="37"/>
      <c r="F1764" s="17"/>
      <c r="G1764" s="2"/>
      <c r="H1764" s="2"/>
      <c r="I1764" s="2"/>
      <c r="J1764" s="17"/>
      <c r="K1764" s="37"/>
      <c r="L1764" s="2"/>
      <c r="M1764" s="37"/>
      <c r="N1764" s="2"/>
      <c r="O1764" s="37"/>
      <c r="P1764" s="2"/>
      <c r="Q1764" s="37"/>
      <c r="R1764" s="2"/>
      <c r="S1764" s="37"/>
    </row>
    <row r="1765" spans="3:19" x14ac:dyDescent="0.3">
      <c r="C1765" s="18"/>
      <c r="D1765" s="2"/>
      <c r="E1765" s="37"/>
      <c r="F1765" s="17"/>
      <c r="G1765" s="2"/>
      <c r="H1765" s="2"/>
      <c r="I1765" s="2"/>
      <c r="J1765" s="17"/>
      <c r="K1765" s="37"/>
      <c r="L1765" s="2"/>
      <c r="M1765" s="37"/>
      <c r="N1765" s="2"/>
      <c r="O1765" s="37"/>
      <c r="P1765" s="2"/>
      <c r="Q1765" s="37"/>
      <c r="R1765" s="2"/>
      <c r="S1765" s="37"/>
    </row>
    <row r="1766" spans="3:19" x14ac:dyDescent="0.3">
      <c r="C1766" s="18"/>
      <c r="D1766" s="2"/>
      <c r="E1766" s="37"/>
      <c r="F1766" s="17"/>
      <c r="G1766" s="2"/>
      <c r="H1766" s="2"/>
      <c r="I1766" s="2"/>
      <c r="J1766" s="17"/>
      <c r="K1766" s="37"/>
      <c r="L1766" s="2"/>
      <c r="M1766" s="37"/>
      <c r="N1766" s="2"/>
      <c r="O1766" s="37"/>
      <c r="P1766" s="2"/>
      <c r="Q1766" s="37"/>
      <c r="R1766" s="2"/>
      <c r="S1766" s="37"/>
    </row>
    <row r="1767" spans="3:19" x14ac:dyDescent="0.3">
      <c r="C1767" s="18"/>
      <c r="D1767" s="2"/>
      <c r="E1767" s="37"/>
      <c r="F1767" s="17"/>
      <c r="G1767" s="2"/>
      <c r="H1767" s="2"/>
      <c r="I1767" s="2"/>
      <c r="J1767" s="17"/>
      <c r="K1767" s="37"/>
      <c r="L1767" s="2"/>
      <c r="M1767" s="37"/>
      <c r="N1767" s="2"/>
      <c r="O1767" s="37"/>
      <c r="P1767" s="2"/>
      <c r="Q1767" s="37"/>
      <c r="R1767" s="2"/>
      <c r="S1767" s="37"/>
    </row>
    <row r="1768" spans="3:19" x14ac:dyDescent="0.3">
      <c r="C1768" s="18"/>
      <c r="D1768" s="2"/>
      <c r="E1768" s="37"/>
      <c r="F1768" s="17"/>
      <c r="G1768" s="2"/>
      <c r="H1768" s="2"/>
      <c r="I1768" s="2"/>
      <c r="J1768" s="17"/>
      <c r="K1768" s="37"/>
      <c r="L1768" s="2"/>
      <c r="M1768" s="37"/>
      <c r="N1768" s="2"/>
      <c r="O1768" s="37"/>
      <c r="P1768" s="2"/>
      <c r="Q1768" s="37"/>
      <c r="R1768" s="2"/>
      <c r="S1768" s="37"/>
    </row>
    <row r="1769" spans="3:19" x14ac:dyDescent="0.3">
      <c r="C1769" s="18"/>
      <c r="D1769" s="2"/>
      <c r="E1769" s="37"/>
      <c r="F1769" s="17"/>
      <c r="G1769" s="2"/>
      <c r="H1769" s="2"/>
      <c r="I1769" s="2"/>
      <c r="J1769" s="17"/>
      <c r="K1769" s="37"/>
      <c r="L1769" s="2"/>
      <c r="M1769" s="37"/>
      <c r="N1769" s="2"/>
      <c r="O1769" s="37"/>
      <c r="P1769" s="2"/>
      <c r="Q1769" s="37"/>
      <c r="R1769" s="2"/>
      <c r="S1769" s="37"/>
    </row>
    <row r="1770" spans="3:19" x14ac:dyDescent="0.3">
      <c r="C1770" s="18"/>
      <c r="D1770" s="2"/>
      <c r="E1770" s="37"/>
      <c r="F1770" s="17"/>
      <c r="G1770" s="2"/>
      <c r="H1770" s="2"/>
      <c r="I1770" s="2"/>
      <c r="J1770" s="17"/>
      <c r="K1770" s="37"/>
      <c r="L1770" s="2"/>
      <c r="M1770" s="37"/>
      <c r="N1770" s="2"/>
      <c r="O1770" s="37"/>
      <c r="P1770" s="2"/>
      <c r="Q1770" s="37"/>
      <c r="R1770" s="2"/>
      <c r="S1770" s="37"/>
    </row>
    <row r="1771" spans="3:19" x14ac:dyDescent="0.3">
      <c r="C1771" s="18"/>
      <c r="D1771" s="2"/>
      <c r="E1771" s="37"/>
      <c r="F1771" s="17"/>
      <c r="G1771" s="2"/>
      <c r="H1771" s="2"/>
      <c r="I1771" s="2"/>
      <c r="J1771" s="17"/>
      <c r="K1771" s="37"/>
      <c r="L1771" s="2"/>
      <c r="M1771" s="37"/>
      <c r="N1771" s="2"/>
      <c r="O1771" s="37"/>
      <c r="P1771" s="2"/>
      <c r="Q1771" s="37"/>
      <c r="R1771" s="2"/>
      <c r="S1771" s="37"/>
    </row>
    <row r="1772" spans="3:19" x14ac:dyDescent="0.3">
      <c r="C1772" s="18"/>
      <c r="D1772" s="2"/>
      <c r="E1772" s="37"/>
      <c r="F1772" s="17"/>
      <c r="G1772" s="2"/>
      <c r="H1772" s="2"/>
      <c r="I1772" s="2"/>
      <c r="J1772" s="17"/>
      <c r="K1772" s="37"/>
      <c r="L1772" s="2"/>
      <c r="M1772" s="37"/>
      <c r="N1772" s="2"/>
      <c r="O1772" s="37"/>
      <c r="P1772" s="2"/>
      <c r="Q1772" s="37"/>
      <c r="R1772" s="2"/>
      <c r="S1772" s="37"/>
    </row>
    <row r="1773" spans="3:19" x14ac:dyDescent="0.3">
      <c r="C1773" s="18"/>
      <c r="D1773" s="2"/>
      <c r="E1773" s="37"/>
      <c r="F1773" s="17"/>
      <c r="G1773" s="2"/>
      <c r="H1773" s="2"/>
      <c r="I1773" s="2"/>
      <c r="J1773" s="17"/>
      <c r="K1773" s="37"/>
      <c r="L1773" s="2"/>
      <c r="M1773" s="37"/>
      <c r="N1773" s="2"/>
      <c r="O1773" s="37"/>
      <c r="P1773" s="2"/>
      <c r="Q1773" s="37"/>
      <c r="R1773" s="2"/>
      <c r="S1773" s="37"/>
    </row>
    <row r="1774" spans="3:19" x14ac:dyDescent="0.3">
      <c r="C1774" s="18"/>
      <c r="D1774" s="2"/>
      <c r="E1774" s="37"/>
      <c r="F1774" s="17"/>
      <c r="G1774" s="2"/>
      <c r="H1774" s="2"/>
      <c r="I1774" s="2"/>
      <c r="J1774" s="17"/>
      <c r="K1774" s="37"/>
      <c r="L1774" s="2"/>
      <c r="M1774" s="37"/>
      <c r="N1774" s="2"/>
      <c r="O1774" s="37"/>
      <c r="P1774" s="2"/>
      <c r="Q1774" s="37"/>
      <c r="R1774" s="2"/>
      <c r="S1774" s="37"/>
    </row>
    <row r="1775" spans="3:19" x14ac:dyDescent="0.3">
      <c r="C1775" s="18"/>
      <c r="D1775" s="2"/>
      <c r="E1775" s="37"/>
      <c r="F1775" s="17"/>
      <c r="G1775" s="2"/>
      <c r="H1775" s="2"/>
      <c r="I1775" s="2"/>
      <c r="J1775" s="17"/>
      <c r="K1775" s="37"/>
      <c r="L1775" s="2"/>
      <c r="M1775" s="37"/>
      <c r="N1775" s="2"/>
      <c r="O1775" s="37"/>
      <c r="P1775" s="2"/>
      <c r="Q1775" s="37"/>
      <c r="R1775" s="2"/>
      <c r="S1775" s="37"/>
    </row>
    <row r="1776" spans="3:19" x14ac:dyDescent="0.3">
      <c r="C1776" s="18"/>
      <c r="D1776" s="2"/>
      <c r="E1776" s="37"/>
      <c r="F1776" s="17"/>
      <c r="G1776" s="2"/>
      <c r="H1776" s="2"/>
      <c r="I1776" s="2"/>
      <c r="J1776" s="17"/>
      <c r="K1776" s="37"/>
      <c r="L1776" s="2"/>
      <c r="M1776" s="37"/>
      <c r="N1776" s="2"/>
      <c r="O1776" s="37"/>
      <c r="P1776" s="2"/>
      <c r="Q1776" s="37"/>
      <c r="R1776" s="2"/>
      <c r="S1776" s="37"/>
    </row>
    <row r="1777" spans="3:19" x14ac:dyDescent="0.3">
      <c r="C1777" s="18"/>
      <c r="D1777" s="2"/>
      <c r="E1777" s="37"/>
      <c r="F1777" s="17"/>
      <c r="G1777" s="2"/>
      <c r="H1777" s="2"/>
      <c r="I1777" s="2"/>
      <c r="J1777" s="17"/>
      <c r="K1777" s="37"/>
      <c r="L1777" s="2"/>
      <c r="M1777" s="37"/>
      <c r="N1777" s="2"/>
      <c r="O1777" s="37"/>
      <c r="P1777" s="2"/>
      <c r="Q1777" s="37"/>
      <c r="R1777" s="2"/>
      <c r="S1777" s="37"/>
    </row>
    <row r="1778" spans="3:19" x14ac:dyDescent="0.3">
      <c r="C1778" s="18"/>
      <c r="D1778" s="2"/>
      <c r="E1778" s="37"/>
      <c r="F1778" s="17"/>
      <c r="G1778" s="2"/>
      <c r="H1778" s="2"/>
      <c r="I1778" s="2"/>
      <c r="J1778" s="17"/>
      <c r="K1778" s="37"/>
      <c r="L1778" s="2"/>
      <c r="M1778" s="37"/>
      <c r="N1778" s="2"/>
      <c r="O1778" s="37"/>
      <c r="P1778" s="2"/>
      <c r="Q1778" s="37"/>
      <c r="R1778" s="2"/>
      <c r="S1778" s="37"/>
    </row>
    <row r="1779" spans="3:19" x14ac:dyDescent="0.3">
      <c r="C1779" s="18"/>
      <c r="D1779" s="2"/>
      <c r="E1779" s="37"/>
      <c r="F1779" s="17"/>
      <c r="G1779" s="2"/>
      <c r="H1779" s="2"/>
      <c r="I1779" s="2"/>
      <c r="J1779" s="17"/>
      <c r="K1779" s="37"/>
      <c r="L1779" s="2"/>
      <c r="M1779" s="37"/>
      <c r="N1779" s="2"/>
      <c r="O1779" s="37"/>
      <c r="P1779" s="2"/>
      <c r="Q1779" s="37"/>
      <c r="R1779" s="2"/>
      <c r="S1779" s="37"/>
    </row>
    <row r="1780" spans="3:19" x14ac:dyDescent="0.3">
      <c r="C1780" s="18"/>
      <c r="D1780" s="2"/>
      <c r="E1780" s="37"/>
      <c r="F1780" s="17"/>
      <c r="G1780" s="2"/>
      <c r="H1780" s="2"/>
      <c r="I1780" s="2"/>
      <c r="J1780" s="17"/>
      <c r="K1780" s="37"/>
      <c r="L1780" s="2"/>
      <c r="M1780" s="37"/>
      <c r="N1780" s="2"/>
      <c r="O1780" s="37"/>
      <c r="P1780" s="2"/>
      <c r="Q1780" s="37"/>
      <c r="R1780" s="2"/>
      <c r="S1780" s="37"/>
    </row>
    <row r="1781" spans="3:19" x14ac:dyDescent="0.3">
      <c r="C1781" s="18"/>
      <c r="D1781" s="2"/>
      <c r="E1781" s="37"/>
      <c r="F1781" s="17"/>
      <c r="G1781" s="2"/>
      <c r="H1781" s="2"/>
      <c r="I1781" s="2"/>
      <c r="J1781" s="17"/>
      <c r="K1781" s="37"/>
      <c r="L1781" s="2"/>
      <c r="M1781" s="37"/>
      <c r="N1781" s="2"/>
      <c r="O1781" s="37"/>
      <c r="P1781" s="2"/>
      <c r="Q1781" s="37"/>
      <c r="R1781" s="2"/>
      <c r="S1781" s="37"/>
    </row>
    <row r="1782" spans="3:19" x14ac:dyDescent="0.3">
      <c r="C1782" s="18"/>
      <c r="D1782" s="2"/>
      <c r="E1782" s="37"/>
      <c r="F1782" s="17"/>
      <c r="G1782" s="2"/>
      <c r="H1782" s="2"/>
      <c r="I1782" s="2"/>
      <c r="J1782" s="17"/>
      <c r="K1782" s="37"/>
      <c r="L1782" s="2"/>
      <c r="M1782" s="37"/>
      <c r="N1782" s="2"/>
      <c r="O1782" s="37"/>
      <c r="P1782" s="2"/>
      <c r="Q1782" s="37"/>
      <c r="R1782" s="2"/>
      <c r="S1782" s="37"/>
    </row>
    <row r="1783" spans="3:19" x14ac:dyDescent="0.3">
      <c r="C1783" s="18"/>
      <c r="D1783" s="2"/>
      <c r="E1783" s="37"/>
      <c r="F1783" s="17"/>
      <c r="G1783" s="2"/>
      <c r="H1783" s="2"/>
      <c r="I1783" s="2"/>
      <c r="J1783" s="17"/>
      <c r="K1783" s="37"/>
      <c r="L1783" s="2"/>
      <c r="M1783" s="37"/>
      <c r="N1783" s="2"/>
      <c r="O1783" s="37"/>
      <c r="P1783" s="2"/>
      <c r="Q1783" s="37"/>
      <c r="R1783" s="2"/>
      <c r="S1783" s="37"/>
    </row>
    <row r="1784" spans="3:19" x14ac:dyDescent="0.3">
      <c r="C1784" s="18"/>
      <c r="D1784" s="2"/>
      <c r="E1784" s="37"/>
      <c r="F1784" s="17"/>
      <c r="G1784" s="2"/>
      <c r="H1784" s="2"/>
      <c r="I1784" s="2"/>
      <c r="J1784" s="17"/>
      <c r="K1784" s="37"/>
      <c r="L1784" s="2"/>
      <c r="M1784" s="37"/>
      <c r="N1784" s="2"/>
      <c r="O1784" s="37"/>
      <c r="P1784" s="2"/>
      <c r="Q1784" s="37"/>
      <c r="R1784" s="2"/>
      <c r="S1784" s="37"/>
    </row>
    <row r="1785" spans="3:19" x14ac:dyDescent="0.3">
      <c r="C1785" s="18"/>
      <c r="D1785" s="2"/>
      <c r="E1785" s="37"/>
      <c r="F1785" s="17"/>
      <c r="G1785" s="2"/>
      <c r="H1785" s="2"/>
      <c r="I1785" s="2"/>
      <c r="J1785" s="17"/>
      <c r="K1785" s="37"/>
      <c r="L1785" s="2"/>
      <c r="M1785" s="37"/>
      <c r="N1785" s="2"/>
      <c r="O1785" s="37"/>
      <c r="P1785" s="2"/>
      <c r="Q1785" s="37"/>
      <c r="R1785" s="2"/>
      <c r="S1785" s="37"/>
    </row>
    <row r="1786" spans="3:19" x14ac:dyDescent="0.3">
      <c r="C1786" s="18"/>
      <c r="D1786" s="2"/>
      <c r="E1786" s="37"/>
      <c r="F1786" s="17"/>
      <c r="G1786" s="2"/>
      <c r="H1786" s="2"/>
      <c r="I1786" s="2"/>
      <c r="J1786" s="17"/>
      <c r="K1786" s="37"/>
      <c r="L1786" s="2"/>
      <c r="M1786" s="37"/>
      <c r="N1786" s="2"/>
      <c r="O1786" s="37"/>
      <c r="P1786" s="2"/>
      <c r="Q1786" s="37"/>
      <c r="R1786" s="2"/>
      <c r="S1786" s="37"/>
    </row>
    <row r="1787" spans="3:19" x14ac:dyDescent="0.3">
      <c r="C1787" s="18"/>
      <c r="D1787" s="2"/>
      <c r="E1787" s="37"/>
      <c r="F1787" s="17"/>
      <c r="G1787" s="2"/>
      <c r="H1787" s="2"/>
      <c r="I1787" s="2"/>
      <c r="J1787" s="17"/>
      <c r="K1787" s="37"/>
      <c r="L1787" s="2"/>
      <c r="M1787" s="37"/>
      <c r="N1787" s="2"/>
      <c r="O1787" s="37"/>
      <c r="P1787" s="2"/>
      <c r="Q1787" s="37"/>
      <c r="R1787" s="2"/>
      <c r="S1787" s="37"/>
    </row>
    <row r="1788" spans="3:19" x14ac:dyDescent="0.3">
      <c r="C1788" s="18"/>
      <c r="D1788" s="2"/>
      <c r="E1788" s="37"/>
      <c r="F1788" s="17"/>
      <c r="G1788" s="2"/>
      <c r="H1788" s="2"/>
      <c r="I1788" s="2"/>
      <c r="J1788" s="17"/>
      <c r="K1788" s="37"/>
      <c r="L1788" s="2"/>
      <c r="M1788" s="37"/>
      <c r="N1788" s="2"/>
      <c r="O1788" s="37"/>
      <c r="P1788" s="2"/>
      <c r="Q1788" s="37"/>
      <c r="R1788" s="2"/>
      <c r="S1788" s="37"/>
    </row>
    <row r="1789" spans="3:19" x14ac:dyDescent="0.3">
      <c r="C1789" s="18"/>
      <c r="D1789" s="2"/>
      <c r="E1789" s="37"/>
      <c r="F1789" s="17"/>
      <c r="G1789" s="2"/>
      <c r="H1789" s="2"/>
      <c r="I1789" s="2"/>
      <c r="J1789" s="17"/>
      <c r="K1789" s="37"/>
      <c r="L1789" s="2"/>
      <c r="M1789" s="37"/>
      <c r="N1789" s="2"/>
      <c r="O1789" s="37"/>
      <c r="P1789" s="2"/>
      <c r="Q1789" s="37"/>
      <c r="R1789" s="2"/>
      <c r="S1789" s="37"/>
    </row>
    <row r="1790" spans="3:19" x14ac:dyDescent="0.3">
      <c r="C1790" s="18"/>
      <c r="D1790" s="2"/>
      <c r="E1790" s="37"/>
      <c r="F1790" s="17"/>
      <c r="G1790" s="2"/>
      <c r="H1790" s="2"/>
      <c r="I1790" s="2"/>
      <c r="J1790" s="17"/>
      <c r="K1790" s="37"/>
      <c r="L1790" s="2"/>
      <c r="M1790" s="37"/>
      <c r="N1790" s="2"/>
      <c r="O1790" s="37"/>
      <c r="P1790" s="2"/>
      <c r="Q1790" s="37"/>
      <c r="R1790" s="2"/>
      <c r="S1790" s="37"/>
    </row>
    <row r="1791" spans="3:19" x14ac:dyDescent="0.3">
      <c r="C1791" s="18"/>
      <c r="D1791" s="2"/>
      <c r="E1791" s="37"/>
      <c r="F1791" s="17"/>
      <c r="G1791" s="2"/>
      <c r="H1791" s="2"/>
      <c r="I1791" s="2"/>
      <c r="J1791" s="17"/>
      <c r="K1791" s="37"/>
      <c r="L1791" s="2"/>
      <c r="M1791" s="37"/>
      <c r="N1791" s="2"/>
      <c r="O1791" s="37"/>
      <c r="P1791" s="2"/>
      <c r="Q1791" s="37"/>
      <c r="R1791" s="2"/>
      <c r="S1791" s="37"/>
    </row>
    <row r="1792" spans="3:19" x14ac:dyDescent="0.3">
      <c r="C1792" s="18"/>
      <c r="D1792" s="2"/>
      <c r="E1792" s="37"/>
      <c r="F1792" s="17"/>
      <c r="G1792" s="2"/>
      <c r="H1792" s="2"/>
      <c r="I1792" s="2"/>
      <c r="J1792" s="17"/>
      <c r="K1792" s="37"/>
      <c r="L1792" s="2"/>
      <c r="M1792" s="37"/>
      <c r="N1792" s="2"/>
      <c r="O1792" s="37"/>
      <c r="P1792" s="2"/>
      <c r="Q1792" s="37"/>
      <c r="R1792" s="2"/>
      <c r="S1792" s="37"/>
    </row>
    <row r="1793" spans="3:19" x14ac:dyDescent="0.3">
      <c r="C1793" s="18"/>
      <c r="D1793" s="2"/>
      <c r="E1793" s="37"/>
      <c r="F1793" s="17"/>
      <c r="G1793" s="2"/>
      <c r="H1793" s="2"/>
      <c r="I1793" s="2"/>
      <c r="J1793" s="17"/>
      <c r="K1793" s="37"/>
      <c r="L1793" s="2"/>
      <c r="M1793" s="37"/>
      <c r="N1793" s="2"/>
      <c r="O1793" s="37"/>
      <c r="P1793" s="2"/>
      <c r="Q1793" s="37"/>
      <c r="R1793" s="2"/>
      <c r="S1793" s="37"/>
    </row>
    <row r="1794" spans="3:19" x14ac:dyDescent="0.3">
      <c r="C1794" s="18"/>
      <c r="D1794" s="2"/>
      <c r="E1794" s="37"/>
      <c r="F1794" s="17"/>
      <c r="G1794" s="2"/>
      <c r="H1794" s="2"/>
      <c r="I1794" s="2"/>
      <c r="J1794" s="17"/>
      <c r="K1794" s="37"/>
      <c r="L1794" s="2"/>
      <c r="M1794" s="37"/>
      <c r="N1794" s="2"/>
      <c r="O1794" s="37"/>
      <c r="P1794" s="2"/>
      <c r="Q1794" s="37"/>
      <c r="R1794" s="2"/>
      <c r="S1794" s="37"/>
    </row>
    <row r="1795" spans="3:19" x14ac:dyDescent="0.3">
      <c r="C1795" s="18"/>
      <c r="D1795" s="2"/>
      <c r="E1795" s="37"/>
      <c r="F1795" s="17"/>
      <c r="G1795" s="2"/>
      <c r="H1795" s="2"/>
      <c r="I1795" s="2"/>
      <c r="J1795" s="17"/>
      <c r="K1795" s="37"/>
      <c r="L1795" s="2"/>
      <c r="M1795" s="37"/>
      <c r="N1795" s="2"/>
      <c r="O1795" s="37"/>
      <c r="P1795" s="2"/>
      <c r="Q1795" s="37"/>
      <c r="R1795" s="2"/>
      <c r="S1795" s="37"/>
    </row>
    <row r="1796" spans="3:19" x14ac:dyDescent="0.3">
      <c r="C1796" s="18"/>
      <c r="D1796" s="2"/>
      <c r="E1796" s="37"/>
      <c r="F1796" s="17"/>
      <c r="G1796" s="2"/>
      <c r="H1796" s="2"/>
      <c r="I1796" s="2"/>
      <c r="J1796" s="17"/>
      <c r="K1796" s="37"/>
      <c r="L1796" s="2"/>
      <c r="M1796" s="37"/>
      <c r="N1796" s="2"/>
      <c r="O1796" s="37"/>
      <c r="P1796" s="2"/>
      <c r="Q1796" s="37"/>
      <c r="R1796" s="2"/>
      <c r="S1796" s="37"/>
    </row>
    <row r="1797" spans="3:19" x14ac:dyDescent="0.3">
      <c r="C1797" s="18"/>
      <c r="D1797" s="2"/>
      <c r="E1797" s="37"/>
      <c r="F1797" s="17"/>
      <c r="G1797" s="2"/>
      <c r="H1797" s="2"/>
      <c r="I1797" s="2"/>
      <c r="J1797" s="17"/>
      <c r="K1797" s="37"/>
      <c r="L1797" s="2"/>
      <c r="M1797" s="37"/>
      <c r="N1797" s="2"/>
      <c r="O1797" s="37"/>
      <c r="P1797" s="2"/>
      <c r="Q1797" s="37"/>
      <c r="R1797" s="2"/>
      <c r="S1797" s="37"/>
    </row>
    <row r="1798" spans="3:19" x14ac:dyDescent="0.3">
      <c r="C1798" s="18"/>
      <c r="D1798" s="2"/>
      <c r="E1798" s="37"/>
      <c r="F1798" s="17"/>
      <c r="G1798" s="2"/>
      <c r="H1798" s="2"/>
      <c r="I1798" s="2"/>
      <c r="J1798" s="17"/>
      <c r="K1798" s="37"/>
      <c r="L1798" s="2"/>
      <c r="M1798" s="37"/>
      <c r="N1798" s="2"/>
      <c r="O1798" s="37"/>
      <c r="P1798" s="2"/>
      <c r="Q1798" s="37"/>
      <c r="R1798" s="2"/>
      <c r="S1798" s="37"/>
    </row>
    <row r="1799" spans="3:19" x14ac:dyDescent="0.3">
      <c r="C1799" s="18"/>
      <c r="D1799" s="2"/>
      <c r="E1799" s="37"/>
      <c r="F1799" s="17"/>
      <c r="G1799" s="2"/>
      <c r="H1799" s="2"/>
      <c r="I1799" s="2"/>
      <c r="J1799" s="17"/>
      <c r="K1799" s="37"/>
      <c r="L1799" s="2"/>
      <c r="M1799" s="37"/>
      <c r="N1799" s="2"/>
      <c r="O1799" s="37"/>
      <c r="P1799" s="2"/>
      <c r="Q1799" s="37"/>
      <c r="R1799" s="2"/>
      <c r="S1799" s="37"/>
    </row>
    <row r="1800" spans="3:19" x14ac:dyDescent="0.3">
      <c r="C1800" s="18"/>
      <c r="D1800" s="2"/>
      <c r="E1800" s="37"/>
      <c r="F1800" s="17"/>
      <c r="G1800" s="2"/>
      <c r="H1800" s="2"/>
      <c r="I1800" s="2"/>
      <c r="J1800" s="17"/>
      <c r="K1800" s="37"/>
      <c r="L1800" s="2"/>
      <c r="M1800" s="37"/>
      <c r="N1800" s="2"/>
      <c r="O1800" s="37"/>
      <c r="P1800" s="2"/>
      <c r="Q1800" s="37"/>
      <c r="R1800" s="2"/>
      <c r="S1800" s="37"/>
    </row>
    <row r="1801" spans="3:19" x14ac:dyDescent="0.3">
      <c r="C1801" s="18"/>
      <c r="D1801" s="2"/>
      <c r="E1801" s="37"/>
      <c r="F1801" s="17"/>
      <c r="G1801" s="2"/>
      <c r="H1801" s="2"/>
      <c r="I1801" s="2"/>
      <c r="J1801" s="17"/>
      <c r="K1801" s="37"/>
      <c r="L1801" s="2"/>
      <c r="M1801" s="37"/>
      <c r="N1801" s="2"/>
      <c r="O1801" s="37"/>
      <c r="P1801" s="2"/>
      <c r="Q1801" s="37"/>
      <c r="R1801" s="2"/>
      <c r="S1801" s="37"/>
    </row>
    <row r="1802" spans="3:19" x14ac:dyDescent="0.3">
      <c r="C1802" s="18"/>
      <c r="D1802" s="2"/>
      <c r="E1802" s="37"/>
      <c r="F1802" s="17"/>
      <c r="G1802" s="2"/>
      <c r="H1802" s="2"/>
      <c r="I1802" s="2"/>
      <c r="J1802" s="17"/>
      <c r="K1802" s="37"/>
      <c r="L1802" s="2"/>
      <c r="M1802" s="37"/>
      <c r="N1802" s="2"/>
      <c r="O1802" s="37"/>
      <c r="P1802" s="2"/>
      <c r="Q1802" s="37"/>
      <c r="R1802" s="2"/>
      <c r="S1802" s="37"/>
    </row>
    <row r="1803" spans="3:19" x14ac:dyDescent="0.3">
      <c r="C1803" s="18"/>
      <c r="D1803" s="2"/>
      <c r="E1803" s="37"/>
      <c r="F1803" s="17"/>
      <c r="G1803" s="2"/>
      <c r="H1803" s="2"/>
      <c r="I1803" s="2"/>
      <c r="J1803" s="17"/>
      <c r="K1803" s="37"/>
      <c r="L1803" s="2"/>
      <c r="M1803" s="37"/>
      <c r="N1803" s="2"/>
      <c r="O1803" s="37"/>
      <c r="P1803" s="2"/>
      <c r="Q1803" s="37"/>
      <c r="R1803" s="2"/>
      <c r="S1803" s="37"/>
    </row>
    <row r="1804" spans="3:19" x14ac:dyDescent="0.3">
      <c r="C1804" s="18"/>
      <c r="D1804" s="2"/>
      <c r="E1804" s="37"/>
      <c r="F1804" s="17"/>
      <c r="G1804" s="2"/>
      <c r="H1804" s="2"/>
      <c r="I1804" s="2"/>
      <c r="J1804" s="17"/>
      <c r="K1804" s="37"/>
      <c r="L1804" s="2"/>
      <c r="M1804" s="37"/>
      <c r="N1804" s="2"/>
      <c r="O1804" s="37"/>
      <c r="P1804" s="2"/>
      <c r="Q1804" s="37"/>
      <c r="R1804" s="2"/>
      <c r="S1804" s="37"/>
    </row>
    <row r="1805" spans="3:19" x14ac:dyDescent="0.3">
      <c r="C1805" s="18"/>
      <c r="D1805" s="2"/>
      <c r="E1805" s="37"/>
      <c r="F1805" s="17"/>
      <c r="G1805" s="2"/>
      <c r="H1805" s="2"/>
      <c r="I1805" s="2"/>
      <c r="J1805" s="17"/>
      <c r="K1805" s="37"/>
      <c r="L1805" s="2"/>
      <c r="M1805" s="37"/>
      <c r="N1805" s="2"/>
      <c r="O1805" s="37"/>
      <c r="P1805" s="2"/>
      <c r="Q1805" s="37"/>
      <c r="R1805" s="2"/>
      <c r="S1805" s="37"/>
    </row>
    <row r="1806" spans="3:19" x14ac:dyDescent="0.3">
      <c r="C1806" s="18"/>
      <c r="D1806" s="2"/>
      <c r="E1806" s="37"/>
      <c r="F1806" s="17"/>
      <c r="G1806" s="2"/>
      <c r="H1806" s="2"/>
      <c r="I1806" s="2"/>
      <c r="J1806" s="17"/>
      <c r="K1806" s="37"/>
      <c r="L1806" s="2"/>
      <c r="M1806" s="37"/>
      <c r="N1806" s="2"/>
      <c r="O1806" s="37"/>
      <c r="P1806" s="2"/>
      <c r="Q1806" s="37"/>
      <c r="R1806" s="2"/>
      <c r="S1806" s="37"/>
    </row>
    <row r="1807" spans="3:19" x14ac:dyDescent="0.3">
      <c r="C1807" s="18"/>
      <c r="D1807" s="2"/>
      <c r="E1807" s="37"/>
      <c r="F1807" s="17"/>
      <c r="G1807" s="2"/>
      <c r="H1807" s="2"/>
      <c r="I1807" s="2"/>
      <c r="J1807" s="17"/>
      <c r="K1807" s="37"/>
      <c r="L1807" s="2"/>
      <c r="M1807" s="37"/>
      <c r="N1807" s="2"/>
      <c r="O1807" s="37"/>
      <c r="P1807" s="2"/>
      <c r="Q1807" s="37"/>
      <c r="R1807" s="2"/>
      <c r="S1807" s="37"/>
    </row>
    <row r="1808" spans="3:19" x14ac:dyDescent="0.3">
      <c r="C1808" s="18"/>
      <c r="D1808" s="2"/>
      <c r="E1808" s="37"/>
      <c r="F1808" s="17"/>
      <c r="G1808" s="2"/>
      <c r="H1808" s="2"/>
      <c r="I1808" s="2"/>
      <c r="J1808" s="17"/>
      <c r="K1808" s="37"/>
      <c r="L1808" s="2"/>
      <c r="M1808" s="37"/>
      <c r="N1808" s="2"/>
      <c r="O1808" s="37"/>
      <c r="P1808" s="2"/>
      <c r="Q1808" s="37"/>
      <c r="R1808" s="2"/>
      <c r="S1808" s="37"/>
    </row>
    <row r="1809" spans="3:19" x14ac:dyDescent="0.3">
      <c r="C1809" s="18"/>
      <c r="D1809" s="2"/>
      <c r="E1809" s="37"/>
      <c r="F1809" s="17"/>
      <c r="G1809" s="2"/>
      <c r="H1809" s="2"/>
      <c r="I1809" s="2"/>
      <c r="J1809" s="17"/>
      <c r="K1809" s="37"/>
      <c r="L1809" s="2"/>
      <c r="M1809" s="37"/>
      <c r="N1809" s="2"/>
      <c r="O1809" s="37"/>
      <c r="P1809" s="2"/>
      <c r="Q1809" s="37"/>
      <c r="R1809" s="2"/>
      <c r="S1809" s="37"/>
    </row>
    <row r="1810" spans="3:19" x14ac:dyDescent="0.3">
      <c r="C1810" s="18"/>
      <c r="D1810" s="2"/>
      <c r="E1810" s="37"/>
      <c r="F1810" s="17"/>
      <c r="G1810" s="2"/>
      <c r="H1810" s="2"/>
      <c r="I1810" s="2"/>
      <c r="J1810" s="17"/>
      <c r="K1810" s="37"/>
      <c r="L1810" s="2"/>
      <c r="M1810" s="37"/>
      <c r="N1810" s="2"/>
      <c r="O1810" s="37"/>
      <c r="P1810" s="2"/>
      <c r="Q1810" s="37"/>
      <c r="R1810" s="2"/>
      <c r="S1810" s="37"/>
    </row>
    <row r="1811" spans="3:19" x14ac:dyDescent="0.3">
      <c r="C1811" s="18"/>
      <c r="D1811" s="2"/>
      <c r="E1811" s="37"/>
      <c r="F1811" s="17"/>
      <c r="G1811" s="2"/>
      <c r="H1811" s="2"/>
      <c r="I1811" s="2"/>
      <c r="J1811" s="17"/>
      <c r="K1811" s="37"/>
      <c r="L1811" s="2"/>
      <c r="M1811" s="37"/>
      <c r="N1811" s="2"/>
      <c r="O1811" s="37"/>
      <c r="P1811" s="2"/>
      <c r="Q1811" s="37"/>
      <c r="R1811" s="2"/>
      <c r="S1811" s="37"/>
    </row>
    <row r="1812" spans="3:19" x14ac:dyDescent="0.3">
      <c r="C1812" s="18"/>
      <c r="D1812" s="2"/>
      <c r="E1812" s="37"/>
      <c r="F1812" s="17"/>
      <c r="G1812" s="2"/>
      <c r="H1812" s="2"/>
      <c r="I1812" s="2"/>
      <c r="J1812" s="17"/>
      <c r="K1812" s="37"/>
      <c r="L1812" s="2"/>
      <c r="M1812" s="37"/>
      <c r="N1812" s="2"/>
      <c r="O1812" s="37"/>
      <c r="P1812" s="2"/>
      <c r="Q1812" s="37"/>
      <c r="R1812" s="2"/>
      <c r="S1812" s="37"/>
    </row>
    <row r="1813" spans="3:19" x14ac:dyDescent="0.3">
      <c r="C1813" s="18"/>
      <c r="D1813" s="2"/>
      <c r="E1813" s="37"/>
      <c r="F1813" s="17"/>
      <c r="G1813" s="2"/>
      <c r="H1813" s="2"/>
      <c r="I1813" s="2"/>
      <c r="J1813" s="17"/>
      <c r="K1813" s="37"/>
      <c r="L1813" s="2"/>
      <c r="M1813" s="37"/>
      <c r="N1813" s="2"/>
      <c r="O1813" s="37"/>
      <c r="P1813" s="2"/>
      <c r="Q1813" s="37"/>
      <c r="R1813" s="2"/>
      <c r="S1813" s="37"/>
    </row>
    <row r="1814" spans="3:19" x14ac:dyDescent="0.3">
      <c r="C1814" s="18"/>
      <c r="D1814" s="2"/>
      <c r="E1814" s="37"/>
      <c r="F1814" s="17"/>
      <c r="G1814" s="2"/>
      <c r="H1814" s="2"/>
      <c r="I1814" s="2"/>
      <c r="J1814" s="17"/>
      <c r="K1814" s="37"/>
      <c r="L1814" s="2"/>
      <c r="M1814" s="37"/>
      <c r="N1814" s="2"/>
      <c r="O1814" s="37"/>
      <c r="P1814" s="2"/>
      <c r="Q1814" s="37"/>
      <c r="R1814" s="2"/>
      <c r="S1814" s="37"/>
    </row>
    <row r="1815" spans="3:19" x14ac:dyDescent="0.3">
      <c r="C1815" s="18"/>
      <c r="D1815" s="2"/>
      <c r="E1815" s="37"/>
      <c r="F1815" s="17"/>
      <c r="G1815" s="2"/>
      <c r="H1815" s="2"/>
      <c r="I1815" s="2"/>
      <c r="J1815" s="17"/>
      <c r="K1815" s="37"/>
      <c r="L1815" s="2"/>
      <c r="M1815" s="37"/>
      <c r="N1815" s="2"/>
      <c r="O1815" s="37"/>
      <c r="P1815" s="2"/>
      <c r="Q1815" s="37"/>
      <c r="R1815" s="2"/>
      <c r="S1815" s="37"/>
    </row>
    <row r="1816" spans="3:19" x14ac:dyDescent="0.3">
      <c r="C1816" s="18"/>
      <c r="D1816" s="2"/>
      <c r="E1816" s="37"/>
      <c r="F1816" s="17"/>
      <c r="G1816" s="2"/>
      <c r="H1816" s="2"/>
      <c r="I1816" s="2"/>
      <c r="J1816" s="17"/>
      <c r="K1816" s="37"/>
      <c r="L1816" s="2"/>
      <c r="M1816" s="37"/>
      <c r="N1816" s="2"/>
      <c r="O1816" s="37"/>
      <c r="P1816" s="2"/>
      <c r="Q1816" s="37"/>
      <c r="R1816" s="2"/>
      <c r="S1816" s="37"/>
    </row>
    <row r="1817" spans="3:19" x14ac:dyDescent="0.3">
      <c r="C1817" s="18"/>
      <c r="D1817" s="2"/>
      <c r="E1817" s="37"/>
      <c r="F1817" s="17"/>
      <c r="G1817" s="2"/>
      <c r="H1817" s="2"/>
      <c r="I1817" s="2"/>
      <c r="J1817" s="17"/>
      <c r="K1817" s="37"/>
      <c r="L1817" s="2"/>
      <c r="M1817" s="37"/>
      <c r="N1817" s="2"/>
      <c r="O1817" s="37"/>
      <c r="P1817" s="2"/>
      <c r="Q1817" s="37"/>
      <c r="R1817" s="2"/>
      <c r="S1817" s="37"/>
    </row>
    <row r="1818" spans="3:19" x14ac:dyDescent="0.3">
      <c r="C1818" s="18"/>
      <c r="D1818" s="2"/>
      <c r="E1818" s="37"/>
      <c r="F1818" s="17"/>
      <c r="G1818" s="2"/>
      <c r="H1818" s="2"/>
      <c r="I1818" s="2"/>
      <c r="J1818" s="17"/>
      <c r="K1818" s="37"/>
      <c r="L1818" s="2"/>
      <c r="M1818" s="37"/>
      <c r="N1818" s="2"/>
      <c r="O1818" s="37"/>
      <c r="P1818" s="2"/>
      <c r="Q1818" s="37"/>
      <c r="R1818" s="2"/>
      <c r="S1818" s="37"/>
    </row>
    <row r="1819" spans="3:19" x14ac:dyDescent="0.3">
      <c r="C1819" s="18"/>
      <c r="D1819" s="2"/>
      <c r="E1819" s="37"/>
      <c r="F1819" s="17"/>
      <c r="G1819" s="2"/>
      <c r="H1819" s="2"/>
      <c r="I1819" s="2"/>
      <c r="J1819" s="17"/>
      <c r="K1819" s="37"/>
      <c r="L1819" s="2"/>
      <c r="M1819" s="37"/>
      <c r="N1819" s="2"/>
      <c r="O1819" s="37"/>
      <c r="P1819" s="2"/>
      <c r="Q1819" s="37"/>
      <c r="R1819" s="2"/>
      <c r="S1819" s="37"/>
    </row>
    <row r="1820" spans="3:19" x14ac:dyDescent="0.3">
      <c r="C1820" s="18"/>
      <c r="D1820" s="2"/>
      <c r="E1820" s="37"/>
      <c r="F1820" s="17"/>
      <c r="G1820" s="2"/>
      <c r="H1820" s="2"/>
      <c r="I1820" s="2"/>
      <c r="J1820" s="17"/>
      <c r="K1820" s="37"/>
      <c r="L1820" s="2"/>
      <c r="M1820" s="37"/>
      <c r="N1820" s="2"/>
      <c r="O1820" s="37"/>
      <c r="P1820" s="2"/>
      <c r="Q1820" s="37"/>
      <c r="R1820" s="2"/>
      <c r="S1820" s="37"/>
    </row>
    <row r="1821" spans="3:19" x14ac:dyDescent="0.3">
      <c r="C1821" s="18"/>
      <c r="D1821" s="2"/>
      <c r="E1821" s="37"/>
      <c r="F1821" s="17"/>
      <c r="G1821" s="2"/>
      <c r="H1821" s="2"/>
      <c r="I1821" s="2"/>
      <c r="J1821" s="17"/>
      <c r="K1821" s="37"/>
      <c r="L1821" s="2"/>
      <c r="M1821" s="37"/>
      <c r="N1821" s="2"/>
      <c r="O1821" s="37"/>
      <c r="P1821" s="2"/>
      <c r="Q1821" s="37"/>
      <c r="R1821" s="2"/>
      <c r="S1821" s="37"/>
    </row>
    <row r="1822" spans="3:19" x14ac:dyDescent="0.3">
      <c r="C1822" s="18"/>
      <c r="D1822" s="2"/>
      <c r="E1822" s="37"/>
      <c r="F1822" s="17"/>
      <c r="G1822" s="2"/>
      <c r="H1822" s="2"/>
      <c r="I1822" s="2"/>
      <c r="J1822" s="17"/>
      <c r="K1822" s="37"/>
      <c r="L1822" s="2"/>
      <c r="M1822" s="37"/>
      <c r="N1822" s="2"/>
      <c r="O1822" s="37"/>
      <c r="P1822" s="2"/>
      <c r="Q1822" s="37"/>
      <c r="R1822" s="2"/>
      <c r="S1822" s="37"/>
    </row>
    <row r="1823" spans="3:19" x14ac:dyDescent="0.3">
      <c r="C1823" s="18"/>
      <c r="D1823" s="2"/>
      <c r="E1823" s="37"/>
      <c r="F1823" s="17"/>
      <c r="G1823" s="2"/>
      <c r="H1823" s="2"/>
      <c r="I1823" s="2"/>
      <c r="J1823" s="17"/>
      <c r="K1823" s="37"/>
      <c r="L1823" s="2"/>
      <c r="M1823" s="37"/>
      <c r="N1823" s="2"/>
      <c r="O1823" s="37"/>
      <c r="P1823" s="2"/>
      <c r="Q1823" s="37"/>
      <c r="R1823" s="2"/>
      <c r="S1823" s="37"/>
    </row>
    <row r="1824" spans="3:19" x14ac:dyDescent="0.3">
      <c r="C1824" s="18"/>
      <c r="D1824" s="2"/>
      <c r="E1824" s="37"/>
      <c r="F1824" s="17"/>
      <c r="G1824" s="2"/>
      <c r="H1824" s="2"/>
      <c r="I1824" s="2"/>
      <c r="J1824" s="17"/>
      <c r="K1824" s="37"/>
      <c r="L1824" s="2"/>
      <c r="M1824" s="37"/>
      <c r="N1824" s="2"/>
      <c r="O1824" s="37"/>
      <c r="P1824" s="2"/>
      <c r="Q1824" s="37"/>
      <c r="R1824" s="2"/>
      <c r="S1824" s="37"/>
    </row>
    <row r="1825" spans="3:19" x14ac:dyDescent="0.3">
      <c r="C1825" s="18"/>
      <c r="D1825" s="2"/>
      <c r="E1825" s="37"/>
      <c r="F1825" s="17"/>
      <c r="G1825" s="2"/>
      <c r="H1825" s="2"/>
      <c r="I1825" s="2"/>
      <c r="J1825" s="17"/>
      <c r="K1825" s="37"/>
      <c r="L1825" s="2"/>
      <c r="M1825" s="37"/>
      <c r="N1825" s="2"/>
      <c r="O1825" s="37"/>
      <c r="P1825" s="2"/>
      <c r="Q1825" s="37"/>
      <c r="R1825" s="2"/>
      <c r="S1825" s="37"/>
    </row>
    <row r="1826" spans="3:19" x14ac:dyDescent="0.3">
      <c r="C1826" s="18"/>
      <c r="D1826" s="2"/>
      <c r="E1826" s="37"/>
      <c r="F1826" s="17"/>
      <c r="G1826" s="2"/>
      <c r="H1826" s="2"/>
      <c r="I1826" s="2"/>
      <c r="J1826" s="17"/>
      <c r="K1826" s="37"/>
      <c r="L1826" s="2"/>
      <c r="M1826" s="37"/>
      <c r="N1826" s="2"/>
      <c r="O1826" s="37"/>
      <c r="P1826" s="2"/>
      <c r="Q1826" s="37"/>
      <c r="R1826" s="2"/>
      <c r="S1826" s="37"/>
    </row>
    <row r="1827" spans="3:19" x14ac:dyDescent="0.3">
      <c r="C1827" s="18"/>
      <c r="D1827" s="2"/>
      <c r="E1827" s="37"/>
      <c r="F1827" s="17"/>
      <c r="G1827" s="2"/>
      <c r="H1827" s="2"/>
      <c r="I1827" s="2"/>
      <c r="J1827" s="17"/>
      <c r="K1827" s="37"/>
      <c r="L1827" s="2"/>
      <c r="M1827" s="37"/>
      <c r="N1827" s="2"/>
      <c r="O1827" s="37"/>
      <c r="P1827" s="2"/>
      <c r="Q1827" s="37"/>
      <c r="R1827" s="2"/>
      <c r="S1827" s="37"/>
    </row>
    <row r="1828" spans="3:19" x14ac:dyDescent="0.3">
      <c r="C1828" s="18"/>
      <c r="D1828" s="2"/>
      <c r="E1828" s="37"/>
      <c r="F1828" s="17"/>
      <c r="G1828" s="2"/>
      <c r="H1828" s="2"/>
      <c r="I1828" s="2"/>
      <c r="J1828" s="17"/>
      <c r="K1828" s="37"/>
      <c r="L1828" s="2"/>
      <c r="M1828" s="37"/>
      <c r="N1828" s="2"/>
      <c r="O1828" s="37"/>
      <c r="P1828" s="2"/>
      <c r="Q1828" s="37"/>
      <c r="R1828" s="2"/>
      <c r="S1828" s="37"/>
    </row>
    <row r="1829" spans="3:19" x14ac:dyDescent="0.3">
      <c r="C1829" s="18"/>
      <c r="D1829" s="2"/>
      <c r="E1829" s="37"/>
      <c r="F1829" s="17"/>
      <c r="G1829" s="2"/>
      <c r="H1829" s="2"/>
      <c r="I1829" s="2"/>
      <c r="J1829" s="17"/>
      <c r="K1829" s="37"/>
      <c r="L1829" s="2"/>
      <c r="M1829" s="37"/>
      <c r="N1829" s="2"/>
      <c r="O1829" s="37"/>
      <c r="P1829" s="2"/>
      <c r="Q1829" s="37"/>
      <c r="R1829" s="2"/>
      <c r="S1829" s="37"/>
    </row>
    <row r="1830" spans="3:19" x14ac:dyDescent="0.3">
      <c r="C1830" s="18"/>
      <c r="D1830" s="2"/>
      <c r="E1830" s="37"/>
      <c r="F1830" s="17"/>
      <c r="G1830" s="2"/>
      <c r="H1830" s="2"/>
      <c r="I1830" s="2"/>
      <c r="J1830" s="17"/>
      <c r="K1830" s="37"/>
      <c r="L1830" s="2"/>
      <c r="M1830" s="37"/>
      <c r="N1830" s="2"/>
      <c r="O1830" s="37"/>
      <c r="P1830" s="2"/>
      <c r="Q1830" s="37"/>
      <c r="R1830" s="2"/>
      <c r="S1830" s="37"/>
    </row>
    <row r="1831" spans="3:19" x14ac:dyDescent="0.3">
      <c r="C1831" s="18"/>
      <c r="D1831" s="2"/>
      <c r="E1831" s="37"/>
      <c r="F1831" s="17"/>
      <c r="G1831" s="2"/>
      <c r="H1831" s="2"/>
      <c r="I1831" s="2"/>
      <c r="J1831" s="17"/>
      <c r="K1831" s="37"/>
      <c r="L1831" s="2"/>
      <c r="M1831" s="37"/>
      <c r="N1831" s="2"/>
      <c r="O1831" s="37"/>
      <c r="P1831" s="2"/>
      <c r="Q1831" s="37"/>
      <c r="R1831" s="2"/>
      <c r="S1831" s="37"/>
    </row>
    <row r="1832" spans="3:19" x14ac:dyDescent="0.3">
      <c r="C1832" s="18"/>
      <c r="D1832" s="2"/>
      <c r="E1832" s="37"/>
      <c r="F1832" s="17"/>
      <c r="G1832" s="2"/>
      <c r="H1832" s="2"/>
      <c r="I1832" s="2"/>
      <c r="J1832" s="17"/>
      <c r="K1832" s="37"/>
      <c r="L1832" s="2"/>
      <c r="M1832" s="37"/>
      <c r="N1832" s="2"/>
      <c r="O1832" s="37"/>
      <c r="P1832" s="2"/>
      <c r="Q1832" s="37"/>
      <c r="R1832" s="2"/>
      <c r="S1832" s="37"/>
    </row>
    <row r="1833" spans="3:19" x14ac:dyDescent="0.3">
      <c r="C1833" s="18"/>
      <c r="D1833" s="2"/>
      <c r="E1833" s="37"/>
      <c r="F1833" s="17"/>
      <c r="G1833" s="2"/>
      <c r="H1833" s="2"/>
      <c r="I1833" s="2"/>
      <c r="J1833" s="17"/>
      <c r="K1833" s="37"/>
      <c r="L1833" s="2"/>
      <c r="M1833" s="37"/>
      <c r="N1833" s="2"/>
      <c r="O1833" s="37"/>
      <c r="P1833" s="2"/>
      <c r="Q1833" s="37"/>
      <c r="R1833" s="2"/>
      <c r="S1833" s="37"/>
    </row>
    <row r="1834" spans="3:19" x14ac:dyDescent="0.3">
      <c r="C1834" s="18"/>
      <c r="D1834" s="2"/>
      <c r="E1834" s="37"/>
      <c r="F1834" s="17"/>
      <c r="G1834" s="2"/>
      <c r="H1834" s="2"/>
      <c r="I1834" s="2"/>
      <c r="J1834" s="17"/>
      <c r="K1834" s="37"/>
      <c r="L1834" s="2"/>
      <c r="M1834" s="37"/>
      <c r="N1834" s="2"/>
      <c r="O1834" s="37"/>
      <c r="P1834" s="2"/>
      <c r="Q1834" s="37"/>
      <c r="R1834" s="2"/>
      <c r="S1834" s="37"/>
    </row>
    <row r="1835" spans="3:19" x14ac:dyDescent="0.3">
      <c r="C1835" s="18"/>
      <c r="D1835" s="2"/>
      <c r="E1835" s="37"/>
      <c r="F1835" s="17"/>
      <c r="G1835" s="2"/>
      <c r="H1835" s="2"/>
      <c r="I1835" s="2"/>
      <c r="J1835" s="17"/>
      <c r="K1835" s="37"/>
      <c r="L1835" s="2"/>
      <c r="M1835" s="37"/>
      <c r="N1835" s="2"/>
      <c r="O1835" s="37"/>
      <c r="P1835" s="2"/>
      <c r="Q1835" s="37"/>
      <c r="R1835" s="2"/>
      <c r="S1835" s="37"/>
    </row>
    <row r="1836" spans="3:19" x14ac:dyDescent="0.3">
      <c r="C1836" s="18"/>
      <c r="D1836" s="2"/>
      <c r="E1836" s="37"/>
      <c r="F1836" s="17"/>
      <c r="G1836" s="2"/>
      <c r="H1836" s="2"/>
      <c r="I1836" s="2"/>
      <c r="J1836" s="17"/>
      <c r="K1836" s="37"/>
      <c r="L1836" s="2"/>
      <c r="M1836" s="37"/>
      <c r="N1836" s="2"/>
      <c r="O1836" s="37"/>
      <c r="P1836" s="2"/>
      <c r="Q1836" s="37"/>
      <c r="R1836" s="2"/>
      <c r="S1836" s="37"/>
    </row>
    <row r="1837" spans="3:19" x14ac:dyDescent="0.3">
      <c r="C1837" s="18"/>
      <c r="D1837" s="2"/>
      <c r="E1837" s="37"/>
      <c r="F1837" s="17"/>
      <c r="G1837" s="2"/>
      <c r="H1837" s="2"/>
      <c r="I1837" s="2"/>
      <c r="J1837" s="17"/>
      <c r="K1837" s="37"/>
      <c r="L1837" s="2"/>
      <c r="M1837" s="37"/>
      <c r="N1837" s="2"/>
      <c r="O1837" s="37"/>
      <c r="P1837" s="2"/>
      <c r="Q1837" s="37"/>
      <c r="R1837" s="2"/>
      <c r="S1837" s="37"/>
    </row>
    <row r="1838" spans="3:19" x14ac:dyDescent="0.3">
      <c r="C1838" s="18"/>
      <c r="D1838" s="2"/>
      <c r="E1838" s="37"/>
      <c r="F1838" s="17"/>
      <c r="G1838" s="2"/>
      <c r="H1838" s="2"/>
      <c r="I1838" s="2"/>
      <c r="J1838" s="17"/>
      <c r="K1838" s="37"/>
      <c r="L1838" s="2"/>
      <c r="M1838" s="37"/>
      <c r="N1838" s="2"/>
      <c r="O1838" s="37"/>
      <c r="P1838" s="2"/>
      <c r="Q1838" s="37"/>
      <c r="R1838" s="2"/>
      <c r="S1838" s="37"/>
    </row>
    <row r="1839" spans="3:19" x14ac:dyDescent="0.3">
      <c r="C1839" s="18"/>
      <c r="D1839" s="2"/>
      <c r="E1839" s="37"/>
      <c r="F1839" s="17"/>
      <c r="G1839" s="2"/>
      <c r="H1839" s="2"/>
      <c r="I1839" s="2"/>
      <c r="J1839" s="17"/>
      <c r="K1839" s="37"/>
      <c r="L1839" s="2"/>
      <c r="M1839" s="37"/>
      <c r="N1839" s="2"/>
      <c r="O1839" s="37"/>
      <c r="P1839" s="2"/>
      <c r="Q1839" s="37"/>
      <c r="R1839" s="2"/>
      <c r="S1839" s="37"/>
    </row>
    <row r="1840" spans="3:19" x14ac:dyDescent="0.3">
      <c r="C1840" s="18"/>
      <c r="D1840" s="2"/>
      <c r="E1840" s="37"/>
      <c r="F1840" s="17"/>
      <c r="G1840" s="2"/>
      <c r="H1840" s="2"/>
      <c r="I1840" s="2"/>
      <c r="J1840" s="17"/>
      <c r="K1840" s="37"/>
      <c r="L1840" s="2"/>
      <c r="M1840" s="37"/>
      <c r="N1840" s="2"/>
      <c r="O1840" s="37"/>
      <c r="P1840" s="2"/>
      <c r="Q1840" s="37"/>
      <c r="R1840" s="2"/>
      <c r="S1840" s="37"/>
    </row>
    <row r="1841" spans="3:19" x14ac:dyDescent="0.3">
      <c r="C1841" s="18"/>
      <c r="D1841" s="2"/>
      <c r="E1841" s="37"/>
      <c r="F1841" s="17"/>
      <c r="G1841" s="2"/>
      <c r="H1841" s="2"/>
      <c r="I1841" s="2"/>
      <c r="J1841" s="17"/>
      <c r="K1841" s="37"/>
      <c r="L1841" s="2"/>
      <c r="M1841" s="37"/>
      <c r="N1841" s="2"/>
      <c r="O1841" s="37"/>
      <c r="P1841" s="2"/>
      <c r="Q1841" s="37"/>
      <c r="R1841" s="2"/>
      <c r="S1841" s="37"/>
    </row>
    <row r="1842" spans="3:19" x14ac:dyDescent="0.3">
      <c r="C1842" s="18"/>
      <c r="D1842" s="2"/>
      <c r="E1842" s="37"/>
      <c r="F1842" s="17"/>
      <c r="G1842" s="2"/>
      <c r="H1842" s="2"/>
      <c r="I1842" s="2"/>
      <c r="J1842" s="17"/>
      <c r="K1842" s="37"/>
      <c r="L1842" s="2"/>
      <c r="M1842" s="37"/>
      <c r="N1842" s="2"/>
      <c r="O1842" s="37"/>
      <c r="P1842" s="2"/>
      <c r="Q1842" s="37"/>
      <c r="R1842" s="2"/>
      <c r="S1842" s="37"/>
    </row>
    <row r="1843" spans="3:19" x14ac:dyDescent="0.3">
      <c r="C1843" s="18"/>
      <c r="D1843" s="2"/>
      <c r="E1843" s="37"/>
      <c r="F1843" s="17"/>
      <c r="G1843" s="2"/>
      <c r="H1843" s="2"/>
      <c r="I1843" s="2"/>
      <c r="J1843" s="17"/>
      <c r="K1843" s="37"/>
      <c r="L1843" s="2"/>
      <c r="M1843" s="37"/>
      <c r="N1843" s="2"/>
      <c r="O1843" s="37"/>
      <c r="P1843" s="2"/>
      <c r="Q1843" s="37"/>
      <c r="R1843" s="2"/>
      <c r="S1843" s="37"/>
    </row>
    <row r="1844" spans="3:19" x14ac:dyDescent="0.3">
      <c r="C1844" s="18"/>
      <c r="D1844" s="2"/>
      <c r="E1844" s="37"/>
      <c r="F1844" s="17"/>
      <c r="G1844" s="2"/>
      <c r="H1844" s="2"/>
      <c r="I1844" s="2"/>
      <c r="J1844" s="17"/>
      <c r="K1844" s="37"/>
      <c r="L1844" s="2"/>
      <c r="M1844" s="37"/>
      <c r="N1844" s="2"/>
      <c r="O1844" s="37"/>
      <c r="P1844" s="2"/>
      <c r="Q1844" s="37"/>
      <c r="R1844" s="2"/>
      <c r="S1844" s="37"/>
    </row>
    <row r="1845" spans="3:19" x14ac:dyDescent="0.3">
      <c r="C1845" s="18"/>
      <c r="D1845" s="2"/>
      <c r="E1845" s="37"/>
      <c r="F1845" s="17"/>
      <c r="G1845" s="2"/>
      <c r="H1845" s="2"/>
      <c r="I1845" s="2"/>
      <c r="J1845" s="17"/>
      <c r="K1845" s="37"/>
      <c r="L1845" s="2"/>
      <c r="M1845" s="37"/>
      <c r="N1845" s="2"/>
      <c r="O1845" s="37"/>
      <c r="P1845" s="2"/>
      <c r="Q1845" s="37"/>
      <c r="R1845" s="2"/>
      <c r="S1845" s="37"/>
    </row>
    <row r="1846" spans="3:19" x14ac:dyDescent="0.3">
      <c r="C1846" s="18"/>
      <c r="D1846" s="2"/>
      <c r="E1846" s="37"/>
      <c r="F1846" s="17"/>
      <c r="G1846" s="2"/>
      <c r="H1846" s="2"/>
      <c r="I1846" s="2"/>
      <c r="J1846" s="17"/>
      <c r="K1846" s="37"/>
      <c r="L1846" s="2"/>
      <c r="M1846" s="37"/>
      <c r="N1846" s="2"/>
      <c r="O1846" s="37"/>
      <c r="P1846" s="2"/>
      <c r="Q1846" s="37"/>
      <c r="R1846" s="2"/>
      <c r="S1846" s="37"/>
    </row>
    <row r="1847" spans="3:19" x14ac:dyDescent="0.3">
      <c r="C1847" s="18"/>
      <c r="D1847" s="2"/>
      <c r="E1847" s="37"/>
      <c r="F1847" s="17"/>
      <c r="G1847" s="2"/>
      <c r="H1847" s="2"/>
      <c r="I1847" s="2"/>
      <c r="J1847" s="17"/>
      <c r="K1847" s="37"/>
      <c r="L1847" s="2"/>
      <c r="M1847" s="37"/>
      <c r="N1847" s="2"/>
      <c r="O1847" s="37"/>
      <c r="P1847" s="2"/>
      <c r="Q1847" s="37"/>
      <c r="R1847" s="2"/>
      <c r="S1847" s="37"/>
    </row>
    <row r="1848" spans="3:19" x14ac:dyDescent="0.3">
      <c r="C1848" s="18"/>
      <c r="D1848" s="2"/>
      <c r="E1848" s="37"/>
      <c r="F1848" s="17"/>
      <c r="G1848" s="2"/>
      <c r="H1848" s="2"/>
      <c r="I1848" s="2"/>
      <c r="J1848" s="17"/>
      <c r="K1848" s="37"/>
      <c r="L1848" s="2"/>
      <c r="M1848" s="37"/>
      <c r="N1848" s="2"/>
      <c r="O1848" s="37"/>
      <c r="P1848" s="2"/>
      <c r="Q1848" s="37"/>
      <c r="R1848" s="2"/>
      <c r="S1848" s="37"/>
    </row>
    <row r="1849" spans="3:19" x14ac:dyDescent="0.3">
      <c r="C1849" s="18"/>
      <c r="D1849" s="2"/>
      <c r="E1849" s="37"/>
      <c r="F1849" s="17"/>
      <c r="G1849" s="2"/>
      <c r="H1849" s="2"/>
      <c r="I1849" s="2"/>
      <c r="J1849" s="17"/>
      <c r="K1849" s="37"/>
      <c r="L1849" s="2"/>
      <c r="M1849" s="37"/>
      <c r="N1849" s="2"/>
      <c r="O1849" s="37"/>
      <c r="P1849" s="2"/>
      <c r="Q1849" s="37"/>
      <c r="R1849" s="2"/>
      <c r="S1849" s="37"/>
    </row>
    <row r="1850" spans="3:19" x14ac:dyDescent="0.3">
      <c r="C1850" s="18"/>
      <c r="D1850" s="2"/>
      <c r="E1850" s="37"/>
      <c r="F1850" s="17"/>
      <c r="G1850" s="2"/>
      <c r="H1850" s="2"/>
      <c r="I1850" s="2"/>
      <c r="J1850" s="17"/>
      <c r="K1850" s="37"/>
      <c r="L1850" s="2"/>
      <c r="M1850" s="37"/>
      <c r="N1850" s="2"/>
      <c r="O1850" s="37"/>
      <c r="P1850" s="2"/>
      <c r="Q1850" s="37"/>
      <c r="R1850" s="2"/>
      <c r="S1850" s="37"/>
    </row>
    <row r="1851" spans="3:19" x14ac:dyDescent="0.3">
      <c r="C1851" s="18"/>
      <c r="D1851" s="2"/>
      <c r="E1851" s="37"/>
      <c r="F1851" s="17"/>
      <c r="G1851" s="2"/>
      <c r="H1851" s="2"/>
      <c r="I1851" s="2"/>
      <c r="J1851" s="17"/>
      <c r="K1851" s="37"/>
      <c r="L1851" s="2"/>
      <c r="M1851" s="37"/>
      <c r="N1851" s="2"/>
      <c r="O1851" s="37"/>
      <c r="P1851" s="2"/>
      <c r="Q1851" s="37"/>
      <c r="R1851" s="2"/>
      <c r="S1851" s="37"/>
    </row>
    <row r="1852" spans="3:19" x14ac:dyDescent="0.3">
      <c r="C1852" s="18"/>
      <c r="D1852" s="2"/>
      <c r="E1852" s="37"/>
      <c r="F1852" s="17"/>
      <c r="G1852" s="2"/>
      <c r="H1852" s="2"/>
      <c r="I1852" s="2"/>
      <c r="J1852" s="17"/>
      <c r="K1852" s="37"/>
      <c r="L1852" s="2"/>
      <c r="M1852" s="37"/>
      <c r="N1852" s="2"/>
      <c r="O1852" s="37"/>
      <c r="P1852" s="2"/>
      <c r="Q1852" s="37"/>
      <c r="R1852" s="2"/>
      <c r="S1852" s="37"/>
    </row>
    <row r="1853" spans="3:19" x14ac:dyDescent="0.3">
      <c r="C1853" s="18"/>
      <c r="D1853" s="2"/>
      <c r="E1853" s="37"/>
      <c r="F1853" s="17"/>
      <c r="G1853" s="2"/>
      <c r="H1853" s="2"/>
      <c r="I1853" s="2"/>
      <c r="J1853" s="17"/>
      <c r="K1853" s="37"/>
      <c r="L1853" s="2"/>
      <c r="M1853" s="37"/>
      <c r="N1853" s="2"/>
      <c r="O1853" s="37"/>
      <c r="P1853" s="2"/>
      <c r="Q1853" s="37"/>
      <c r="R1853" s="2"/>
      <c r="S1853" s="37"/>
    </row>
    <row r="1854" spans="3:19" x14ac:dyDescent="0.3">
      <c r="C1854" s="18"/>
      <c r="D1854" s="2"/>
      <c r="E1854" s="37"/>
      <c r="F1854" s="17"/>
      <c r="G1854" s="2"/>
      <c r="H1854" s="2"/>
      <c r="I1854" s="2"/>
      <c r="J1854" s="17"/>
      <c r="K1854" s="37"/>
      <c r="L1854" s="2"/>
      <c r="M1854" s="37"/>
      <c r="N1854" s="2"/>
      <c r="O1854" s="37"/>
      <c r="P1854" s="2"/>
      <c r="Q1854" s="37"/>
      <c r="R1854" s="2"/>
      <c r="S1854" s="37"/>
    </row>
    <row r="1855" spans="3:19" x14ac:dyDescent="0.3">
      <c r="C1855" s="18"/>
      <c r="D1855" s="2"/>
      <c r="E1855" s="37"/>
      <c r="F1855" s="17"/>
      <c r="G1855" s="2"/>
      <c r="H1855" s="2"/>
      <c r="I1855" s="2"/>
      <c r="J1855" s="17"/>
      <c r="K1855" s="37"/>
      <c r="L1855" s="2"/>
      <c r="M1855" s="37"/>
      <c r="N1855" s="2"/>
      <c r="O1855" s="37"/>
      <c r="P1855" s="2"/>
      <c r="Q1855" s="37"/>
      <c r="R1855" s="2"/>
      <c r="S1855" s="37"/>
    </row>
    <row r="1856" spans="3:19" x14ac:dyDescent="0.3">
      <c r="C1856" s="18"/>
      <c r="D1856" s="2"/>
      <c r="E1856" s="37"/>
      <c r="F1856" s="17"/>
      <c r="G1856" s="2"/>
      <c r="H1856" s="2"/>
      <c r="I1856" s="2"/>
      <c r="J1856" s="17"/>
      <c r="K1856" s="37"/>
      <c r="L1856" s="2"/>
      <c r="M1856" s="37"/>
      <c r="N1856" s="2"/>
      <c r="O1856" s="37"/>
      <c r="P1856" s="2"/>
      <c r="Q1856" s="37"/>
      <c r="R1856" s="2"/>
      <c r="S1856" s="37"/>
    </row>
    <row r="1857" spans="3:19" x14ac:dyDescent="0.3">
      <c r="C1857" s="18"/>
      <c r="D1857" s="2"/>
      <c r="E1857" s="37"/>
      <c r="F1857" s="17"/>
      <c r="G1857" s="2"/>
      <c r="H1857" s="2"/>
      <c r="I1857" s="2"/>
      <c r="J1857" s="17"/>
      <c r="K1857" s="37"/>
      <c r="L1857" s="2"/>
      <c r="M1857" s="37"/>
      <c r="N1857" s="2"/>
      <c r="O1857" s="37"/>
      <c r="P1857" s="2"/>
      <c r="Q1857" s="37"/>
      <c r="R1857" s="2"/>
      <c r="S1857" s="37"/>
    </row>
    <row r="1858" spans="3:19" x14ac:dyDescent="0.3">
      <c r="C1858" s="18"/>
      <c r="D1858" s="2"/>
      <c r="E1858" s="37"/>
      <c r="F1858" s="17"/>
      <c r="G1858" s="2"/>
      <c r="H1858" s="2"/>
      <c r="I1858" s="2"/>
      <c r="J1858" s="17"/>
      <c r="K1858" s="37"/>
      <c r="L1858" s="2"/>
      <c r="M1858" s="37"/>
      <c r="N1858" s="2"/>
      <c r="O1858" s="37"/>
      <c r="P1858" s="2"/>
      <c r="Q1858" s="37"/>
      <c r="R1858" s="2"/>
      <c r="S1858" s="37"/>
    </row>
    <row r="1859" spans="3:19" x14ac:dyDescent="0.3">
      <c r="C1859" s="18"/>
      <c r="D1859" s="2"/>
      <c r="E1859" s="37"/>
      <c r="F1859" s="17"/>
      <c r="G1859" s="2"/>
      <c r="H1859" s="2"/>
      <c r="I1859" s="2"/>
      <c r="J1859" s="17"/>
      <c r="K1859" s="37"/>
      <c r="L1859" s="2"/>
      <c r="M1859" s="37"/>
      <c r="N1859" s="2"/>
      <c r="O1859" s="37"/>
      <c r="P1859" s="2"/>
      <c r="Q1859" s="37"/>
      <c r="R1859" s="2"/>
      <c r="S1859" s="37"/>
    </row>
    <row r="1860" spans="3:19" x14ac:dyDescent="0.3">
      <c r="C1860" s="18"/>
      <c r="D1860" s="2"/>
      <c r="E1860" s="37"/>
      <c r="F1860" s="17"/>
      <c r="G1860" s="2"/>
      <c r="H1860" s="2"/>
      <c r="I1860" s="2"/>
      <c r="J1860" s="17"/>
      <c r="K1860" s="37"/>
      <c r="L1860" s="2"/>
      <c r="M1860" s="37"/>
      <c r="N1860" s="2"/>
      <c r="O1860" s="37"/>
      <c r="P1860" s="2"/>
      <c r="Q1860" s="37"/>
      <c r="R1860" s="2"/>
      <c r="S1860" s="37"/>
    </row>
    <row r="1861" spans="3:19" x14ac:dyDescent="0.3">
      <c r="C1861" s="18"/>
      <c r="D1861" s="2"/>
      <c r="E1861" s="37"/>
      <c r="F1861" s="17"/>
      <c r="G1861" s="2"/>
      <c r="H1861" s="2"/>
      <c r="I1861" s="2"/>
      <c r="J1861" s="17"/>
      <c r="K1861" s="37"/>
      <c r="L1861" s="2"/>
      <c r="M1861" s="37"/>
      <c r="N1861" s="2"/>
      <c r="O1861" s="37"/>
      <c r="P1861" s="2"/>
      <c r="Q1861" s="37"/>
      <c r="R1861" s="2"/>
      <c r="S1861" s="37"/>
    </row>
    <row r="1862" spans="3:19" x14ac:dyDescent="0.3">
      <c r="C1862" s="18"/>
      <c r="D1862" s="2"/>
      <c r="E1862" s="37"/>
      <c r="F1862" s="17"/>
      <c r="G1862" s="2"/>
      <c r="H1862" s="2"/>
      <c r="I1862" s="2"/>
      <c r="J1862" s="17"/>
      <c r="K1862" s="37"/>
      <c r="L1862" s="2"/>
      <c r="M1862" s="37"/>
      <c r="N1862" s="2"/>
      <c r="O1862" s="37"/>
      <c r="P1862" s="2"/>
      <c r="Q1862" s="37"/>
      <c r="R1862" s="2"/>
      <c r="S1862" s="37"/>
    </row>
    <row r="1863" spans="3:19" x14ac:dyDescent="0.3">
      <c r="C1863" s="18"/>
      <c r="D1863" s="2"/>
      <c r="E1863" s="37"/>
      <c r="F1863" s="17"/>
      <c r="G1863" s="2"/>
      <c r="H1863" s="2"/>
      <c r="I1863" s="2"/>
      <c r="J1863" s="17"/>
      <c r="K1863" s="37"/>
      <c r="L1863" s="2"/>
      <c r="M1863" s="37"/>
      <c r="N1863" s="2"/>
      <c r="O1863" s="37"/>
      <c r="P1863" s="2"/>
      <c r="Q1863" s="37"/>
      <c r="R1863" s="2"/>
      <c r="S1863" s="37"/>
    </row>
    <row r="1864" spans="3:19" x14ac:dyDescent="0.3">
      <c r="C1864" s="18"/>
      <c r="D1864" s="2"/>
      <c r="E1864" s="37"/>
      <c r="F1864" s="17"/>
      <c r="G1864" s="2"/>
      <c r="H1864" s="2"/>
      <c r="I1864" s="2"/>
      <c r="J1864" s="17"/>
      <c r="K1864" s="37"/>
      <c r="L1864" s="2"/>
      <c r="M1864" s="37"/>
      <c r="N1864" s="2"/>
      <c r="O1864" s="37"/>
      <c r="P1864" s="2"/>
      <c r="Q1864" s="37"/>
      <c r="R1864" s="2"/>
      <c r="S1864" s="37"/>
    </row>
    <row r="1865" spans="3:19" x14ac:dyDescent="0.3">
      <c r="C1865" s="18"/>
      <c r="D1865" s="2"/>
      <c r="E1865" s="37"/>
      <c r="F1865" s="17"/>
      <c r="G1865" s="2"/>
      <c r="H1865" s="2"/>
      <c r="I1865" s="2"/>
      <c r="J1865" s="17"/>
      <c r="K1865" s="37"/>
      <c r="L1865" s="2"/>
      <c r="M1865" s="37"/>
      <c r="N1865" s="2"/>
      <c r="O1865" s="37"/>
      <c r="P1865" s="2"/>
      <c r="Q1865" s="37"/>
      <c r="R1865" s="2"/>
      <c r="S1865" s="37"/>
    </row>
    <row r="1866" spans="3:19" x14ac:dyDescent="0.3">
      <c r="C1866" s="18"/>
      <c r="D1866" s="2"/>
      <c r="E1866" s="37"/>
      <c r="F1866" s="17"/>
      <c r="G1866" s="2"/>
      <c r="H1866" s="2"/>
      <c r="I1866" s="2"/>
      <c r="J1866" s="17"/>
      <c r="K1866" s="37"/>
      <c r="L1866" s="2"/>
      <c r="M1866" s="37"/>
      <c r="N1866" s="2"/>
      <c r="O1866" s="37"/>
      <c r="P1866" s="2"/>
      <c r="Q1866" s="37"/>
      <c r="R1866" s="2"/>
      <c r="S1866" s="37"/>
    </row>
    <row r="1867" spans="3:19" x14ac:dyDescent="0.3">
      <c r="C1867" s="18"/>
      <c r="D1867" s="2"/>
      <c r="E1867" s="37"/>
      <c r="F1867" s="17"/>
      <c r="G1867" s="2"/>
      <c r="H1867" s="2"/>
      <c r="I1867" s="2"/>
      <c r="J1867" s="17"/>
      <c r="K1867" s="37"/>
      <c r="L1867" s="2"/>
      <c r="M1867" s="37"/>
      <c r="N1867" s="2"/>
      <c r="O1867" s="37"/>
      <c r="P1867" s="2"/>
      <c r="Q1867" s="37"/>
      <c r="R1867" s="2"/>
      <c r="S1867" s="37"/>
    </row>
    <row r="1868" spans="3:19" x14ac:dyDescent="0.3">
      <c r="C1868" s="18"/>
      <c r="D1868" s="2"/>
      <c r="E1868" s="37"/>
      <c r="F1868" s="17"/>
      <c r="G1868" s="2"/>
      <c r="H1868" s="2"/>
      <c r="I1868" s="2"/>
      <c r="J1868" s="17"/>
      <c r="K1868" s="37"/>
      <c r="L1868" s="2"/>
      <c r="M1868" s="37"/>
      <c r="N1868" s="2"/>
      <c r="O1868" s="37"/>
      <c r="P1868" s="2"/>
      <c r="Q1868" s="37"/>
      <c r="R1868" s="2"/>
      <c r="S1868" s="37"/>
    </row>
    <row r="1869" spans="3:19" x14ac:dyDescent="0.3">
      <c r="C1869" s="18"/>
      <c r="D1869" s="2"/>
      <c r="E1869" s="37"/>
      <c r="F1869" s="17"/>
      <c r="G1869" s="2"/>
      <c r="H1869" s="2"/>
      <c r="I1869" s="2"/>
      <c r="J1869" s="17"/>
      <c r="K1869" s="37"/>
      <c r="L1869" s="2"/>
      <c r="M1869" s="37"/>
      <c r="N1869" s="2"/>
      <c r="O1869" s="37"/>
      <c r="P1869" s="2"/>
      <c r="Q1869" s="37"/>
      <c r="R1869" s="2"/>
      <c r="S1869" s="37"/>
    </row>
    <row r="1870" spans="3:19" x14ac:dyDescent="0.3">
      <c r="C1870" s="18"/>
      <c r="D1870" s="2"/>
      <c r="E1870" s="37"/>
      <c r="F1870" s="17"/>
      <c r="G1870" s="2"/>
      <c r="H1870" s="2"/>
      <c r="I1870" s="2"/>
      <c r="J1870" s="17"/>
      <c r="K1870" s="37"/>
      <c r="L1870" s="2"/>
      <c r="M1870" s="37"/>
      <c r="N1870" s="2"/>
      <c r="O1870" s="37"/>
      <c r="P1870" s="2"/>
      <c r="Q1870" s="37"/>
      <c r="R1870" s="2"/>
      <c r="S1870" s="37"/>
    </row>
    <row r="1871" spans="3:19" x14ac:dyDescent="0.3">
      <c r="C1871" s="18"/>
      <c r="D1871" s="2"/>
      <c r="E1871" s="37"/>
      <c r="F1871" s="17"/>
      <c r="G1871" s="2"/>
      <c r="H1871" s="2"/>
      <c r="I1871" s="2"/>
      <c r="J1871" s="17"/>
      <c r="K1871" s="37"/>
      <c r="L1871" s="2"/>
      <c r="M1871" s="37"/>
      <c r="N1871" s="2"/>
      <c r="O1871" s="37"/>
      <c r="P1871" s="2"/>
      <c r="Q1871" s="37"/>
      <c r="R1871" s="2"/>
      <c r="S1871" s="37"/>
    </row>
    <row r="1872" spans="3:19" x14ac:dyDescent="0.3">
      <c r="C1872" s="18"/>
      <c r="D1872" s="2"/>
      <c r="E1872" s="37"/>
      <c r="F1872" s="17"/>
      <c r="G1872" s="2"/>
      <c r="H1872" s="2"/>
      <c r="I1872" s="2"/>
      <c r="J1872" s="17"/>
      <c r="K1872" s="37"/>
      <c r="L1872" s="2"/>
      <c r="M1872" s="37"/>
      <c r="N1872" s="2"/>
      <c r="O1872" s="37"/>
      <c r="P1872" s="2"/>
      <c r="Q1872" s="37"/>
      <c r="R1872" s="2"/>
      <c r="S1872" s="37"/>
    </row>
    <row r="1873" spans="3:19" x14ac:dyDescent="0.3">
      <c r="C1873" s="18"/>
      <c r="D1873" s="2"/>
      <c r="E1873" s="37"/>
      <c r="F1873" s="17"/>
      <c r="G1873" s="2"/>
      <c r="H1873" s="2"/>
      <c r="I1873" s="2"/>
      <c r="J1873" s="17"/>
      <c r="K1873" s="37"/>
      <c r="L1873" s="2"/>
      <c r="M1873" s="37"/>
      <c r="N1873" s="2"/>
      <c r="O1873" s="37"/>
      <c r="P1873" s="2"/>
      <c r="Q1873" s="37"/>
      <c r="R1873" s="2"/>
      <c r="S1873" s="37"/>
    </row>
    <row r="1874" spans="3:19" x14ac:dyDescent="0.3">
      <c r="C1874" s="18"/>
      <c r="D1874" s="2"/>
      <c r="E1874" s="37"/>
      <c r="F1874" s="17"/>
      <c r="G1874" s="2"/>
      <c r="H1874" s="2"/>
      <c r="I1874" s="2"/>
      <c r="J1874" s="17"/>
      <c r="K1874" s="37"/>
      <c r="L1874" s="2"/>
      <c r="M1874" s="37"/>
      <c r="N1874" s="2"/>
      <c r="O1874" s="37"/>
      <c r="P1874" s="2"/>
      <c r="Q1874" s="37"/>
      <c r="R1874" s="2"/>
      <c r="S1874" s="37"/>
    </row>
    <row r="1875" spans="3:19" x14ac:dyDescent="0.3">
      <c r="C1875" s="18"/>
      <c r="D1875" s="2"/>
      <c r="E1875" s="37"/>
      <c r="F1875" s="17"/>
      <c r="G1875" s="2"/>
      <c r="H1875" s="2"/>
      <c r="I1875" s="2"/>
      <c r="J1875" s="17"/>
      <c r="K1875" s="37"/>
      <c r="L1875" s="2"/>
      <c r="M1875" s="37"/>
      <c r="N1875" s="2"/>
      <c r="O1875" s="37"/>
      <c r="P1875" s="2"/>
      <c r="Q1875" s="37"/>
      <c r="R1875" s="2"/>
      <c r="S1875" s="37"/>
    </row>
    <row r="1876" spans="3:19" x14ac:dyDescent="0.3">
      <c r="C1876" s="18"/>
      <c r="D1876" s="2"/>
      <c r="E1876" s="37"/>
      <c r="F1876" s="17"/>
      <c r="G1876" s="2"/>
      <c r="H1876" s="2"/>
      <c r="I1876" s="2"/>
      <c r="J1876" s="17"/>
      <c r="K1876" s="37"/>
      <c r="L1876" s="2"/>
      <c r="M1876" s="37"/>
      <c r="N1876" s="2"/>
      <c r="O1876" s="37"/>
      <c r="P1876" s="2"/>
      <c r="Q1876" s="37"/>
      <c r="R1876" s="2"/>
      <c r="S1876" s="37"/>
    </row>
    <row r="1877" spans="3:19" x14ac:dyDescent="0.3">
      <c r="C1877" s="18"/>
      <c r="D1877" s="2"/>
      <c r="E1877" s="37"/>
      <c r="F1877" s="17"/>
      <c r="G1877" s="2"/>
      <c r="H1877" s="2"/>
      <c r="I1877" s="2"/>
      <c r="J1877" s="17"/>
      <c r="K1877" s="37"/>
      <c r="L1877" s="2"/>
      <c r="M1877" s="37"/>
      <c r="N1877" s="2"/>
      <c r="O1877" s="37"/>
      <c r="P1877" s="2"/>
      <c r="Q1877" s="37"/>
      <c r="R1877" s="2"/>
      <c r="S1877" s="37"/>
    </row>
    <row r="1878" spans="3:19" x14ac:dyDescent="0.3">
      <c r="C1878" s="18"/>
      <c r="D1878" s="2"/>
      <c r="E1878" s="37"/>
      <c r="F1878" s="17"/>
      <c r="G1878" s="2"/>
      <c r="H1878" s="2"/>
      <c r="I1878" s="2"/>
      <c r="J1878" s="17"/>
      <c r="K1878" s="37"/>
      <c r="L1878" s="2"/>
      <c r="M1878" s="37"/>
      <c r="N1878" s="2"/>
      <c r="O1878" s="37"/>
      <c r="P1878" s="2"/>
      <c r="Q1878" s="37"/>
      <c r="R1878" s="2"/>
      <c r="S1878" s="37"/>
    </row>
    <row r="1879" spans="3:19" x14ac:dyDescent="0.3">
      <c r="C1879" s="18"/>
      <c r="D1879" s="2"/>
      <c r="E1879" s="37"/>
      <c r="F1879" s="17"/>
      <c r="G1879" s="2"/>
      <c r="H1879" s="2"/>
      <c r="I1879" s="2"/>
      <c r="J1879" s="17"/>
      <c r="K1879" s="37"/>
      <c r="L1879" s="2"/>
      <c r="M1879" s="37"/>
      <c r="N1879" s="2"/>
      <c r="O1879" s="37"/>
      <c r="P1879" s="2"/>
      <c r="Q1879" s="37"/>
      <c r="R1879" s="2"/>
      <c r="S1879" s="37"/>
    </row>
    <row r="1880" spans="3:19" x14ac:dyDescent="0.3">
      <c r="C1880" s="18"/>
      <c r="D1880" s="2"/>
      <c r="E1880" s="37"/>
      <c r="F1880" s="17"/>
      <c r="G1880" s="2"/>
      <c r="H1880" s="2"/>
      <c r="I1880" s="2"/>
      <c r="J1880" s="17"/>
      <c r="K1880" s="37"/>
      <c r="L1880" s="2"/>
      <c r="M1880" s="37"/>
      <c r="N1880" s="2"/>
      <c r="O1880" s="37"/>
      <c r="P1880" s="2"/>
      <c r="Q1880" s="37"/>
      <c r="R1880" s="2"/>
      <c r="S1880" s="37"/>
    </row>
    <row r="1881" spans="3:19" x14ac:dyDescent="0.3">
      <c r="C1881" s="18"/>
      <c r="D1881" s="2"/>
      <c r="E1881" s="37"/>
      <c r="F1881" s="17"/>
      <c r="G1881" s="2"/>
      <c r="H1881" s="2"/>
      <c r="I1881" s="2"/>
      <c r="J1881" s="17"/>
      <c r="K1881" s="37"/>
      <c r="L1881" s="2"/>
      <c r="M1881" s="37"/>
      <c r="N1881" s="2"/>
      <c r="O1881" s="37"/>
      <c r="P1881" s="2"/>
      <c r="Q1881" s="37"/>
      <c r="R1881" s="2"/>
      <c r="S1881" s="37"/>
    </row>
    <row r="1882" spans="3:19" x14ac:dyDescent="0.3">
      <c r="C1882" s="18"/>
      <c r="D1882" s="2"/>
      <c r="E1882" s="37"/>
      <c r="F1882" s="17"/>
      <c r="G1882" s="2"/>
      <c r="H1882" s="2"/>
      <c r="I1882" s="2"/>
      <c r="J1882" s="17"/>
      <c r="K1882" s="37"/>
      <c r="L1882" s="2"/>
      <c r="M1882" s="37"/>
      <c r="N1882" s="2"/>
      <c r="O1882" s="37"/>
      <c r="P1882" s="2"/>
      <c r="Q1882" s="37"/>
      <c r="R1882" s="2"/>
      <c r="S1882" s="37"/>
    </row>
    <row r="1883" spans="3:19" x14ac:dyDescent="0.3">
      <c r="C1883" s="18"/>
      <c r="D1883" s="2"/>
      <c r="E1883" s="37"/>
      <c r="F1883" s="17"/>
      <c r="G1883" s="2"/>
      <c r="H1883" s="2"/>
      <c r="I1883" s="2"/>
      <c r="J1883" s="17"/>
      <c r="K1883" s="37"/>
      <c r="L1883" s="2"/>
      <c r="M1883" s="37"/>
      <c r="N1883" s="2"/>
      <c r="O1883" s="37"/>
      <c r="P1883" s="2"/>
      <c r="Q1883" s="37"/>
      <c r="R1883" s="2"/>
      <c r="S1883" s="37"/>
    </row>
    <row r="1884" spans="3:19" x14ac:dyDescent="0.3">
      <c r="C1884" s="18"/>
      <c r="D1884" s="2"/>
      <c r="E1884" s="37"/>
      <c r="F1884" s="17"/>
      <c r="G1884" s="2"/>
      <c r="H1884" s="2"/>
      <c r="I1884" s="2"/>
      <c r="J1884" s="17"/>
      <c r="K1884" s="37"/>
      <c r="L1884" s="2"/>
      <c r="M1884" s="37"/>
      <c r="N1884" s="2"/>
      <c r="O1884" s="37"/>
      <c r="P1884" s="2"/>
      <c r="Q1884" s="37"/>
      <c r="R1884" s="2"/>
      <c r="S1884" s="37"/>
    </row>
    <row r="1885" spans="3:19" x14ac:dyDescent="0.3">
      <c r="C1885" s="18"/>
      <c r="D1885" s="2"/>
      <c r="E1885" s="37"/>
      <c r="F1885" s="17"/>
      <c r="G1885" s="2"/>
      <c r="H1885" s="2"/>
      <c r="I1885" s="2"/>
      <c r="J1885" s="17"/>
      <c r="K1885" s="37"/>
      <c r="L1885" s="2"/>
      <c r="M1885" s="37"/>
      <c r="N1885" s="2"/>
      <c r="O1885" s="37"/>
      <c r="P1885" s="2"/>
      <c r="Q1885" s="37"/>
      <c r="R1885" s="2"/>
      <c r="S1885" s="37"/>
    </row>
    <row r="1886" spans="3:19" x14ac:dyDescent="0.3">
      <c r="C1886" s="18"/>
      <c r="D1886" s="2"/>
      <c r="E1886" s="37"/>
      <c r="F1886" s="17"/>
      <c r="G1886" s="2"/>
      <c r="H1886" s="2"/>
      <c r="I1886" s="2"/>
      <c r="J1886" s="17"/>
      <c r="K1886" s="37"/>
      <c r="L1886" s="2"/>
      <c r="M1886" s="37"/>
      <c r="N1886" s="2"/>
      <c r="O1886" s="37"/>
      <c r="P1886" s="2"/>
      <c r="Q1886" s="37"/>
      <c r="R1886" s="2"/>
      <c r="S1886" s="37"/>
    </row>
    <row r="1887" spans="3:19" x14ac:dyDescent="0.3">
      <c r="C1887" s="18"/>
      <c r="D1887" s="2"/>
      <c r="E1887" s="37"/>
      <c r="F1887" s="17"/>
      <c r="G1887" s="2"/>
      <c r="H1887" s="2"/>
      <c r="I1887" s="2"/>
      <c r="J1887" s="17"/>
      <c r="K1887" s="37"/>
      <c r="L1887" s="2"/>
      <c r="M1887" s="37"/>
      <c r="N1887" s="2"/>
      <c r="O1887" s="37"/>
      <c r="P1887" s="2"/>
      <c r="Q1887" s="37"/>
      <c r="R1887" s="2"/>
      <c r="S1887" s="37"/>
    </row>
    <row r="1888" spans="3:19" x14ac:dyDescent="0.3">
      <c r="C1888" s="18"/>
      <c r="D1888" s="2"/>
      <c r="E1888" s="37"/>
      <c r="F1888" s="17"/>
      <c r="G1888" s="2"/>
      <c r="H1888" s="2"/>
      <c r="I1888" s="2"/>
      <c r="J1888" s="17"/>
      <c r="K1888" s="37"/>
      <c r="L1888" s="2"/>
      <c r="M1888" s="37"/>
      <c r="N1888" s="2"/>
      <c r="O1888" s="37"/>
      <c r="P1888" s="2"/>
      <c r="Q1888" s="37"/>
      <c r="R1888" s="2"/>
      <c r="S1888" s="37"/>
    </row>
    <row r="1889" spans="3:19" x14ac:dyDescent="0.3">
      <c r="C1889" s="18"/>
      <c r="D1889" s="2"/>
      <c r="E1889" s="37"/>
      <c r="F1889" s="17"/>
      <c r="G1889" s="2"/>
      <c r="H1889" s="2"/>
      <c r="I1889" s="2"/>
      <c r="J1889" s="17"/>
      <c r="K1889" s="37"/>
      <c r="L1889" s="2"/>
      <c r="M1889" s="37"/>
      <c r="N1889" s="2"/>
      <c r="O1889" s="37"/>
      <c r="P1889" s="2"/>
      <c r="Q1889" s="37"/>
      <c r="R1889" s="2"/>
      <c r="S1889" s="37"/>
    </row>
    <row r="1890" spans="3:19" x14ac:dyDescent="0.3">
      <c r="C1890" s="18"/>
      <c r="D1890" s="2"/>
      <c r="E1890" s="37"/>
      <c r="F1890" s="17"/>
      <c r="G1890" s="2"/>
      <c r="H1890" s="2"/>
      <c r="I1890" s="2"/>
      <c r="J1890" s="17"/>
      <c r="K1890" s="37"/>
      <c r="L1890" s="2"/>
      <c r="M1890" s="37"/>
      <c r="N1890" s="2"/>
      <c r="O1890" s="37"/>
      <c r="P1890" s="2"/>
      <c r="Q1890" s="37"/>
      <c r="R1890" s="2"/>
      <c r="S1890" s="37"/>
    </row>
    <row r="1891" spans="3:19" x14ac:dyDescent="0.3">
      <c r="C1891" s="18"/>
      <c r="D1891" s="2"/>
      <c r="E1891" s="37"/>
      <c r="F1891" s="17"/>
      <c r="G1891" s="2"/>
      <c r="H1891" s="2"/>
      <c r="I1891" s="2"/>
      <c r="J1891" s="17"/>
      <c r="K1891" s="37"/>
      <c r="L1891" s="2"/>
      <c r="M1891" s="37"/>
      <c r="N1891" s="2"/>
      <c r="O1891" s="37"/>
      <c r="P1891" s="2"/>
      <c r="Q1891" s="37"/>
      <c r="R1891" s="2"/>
      <c r="S1891" s="37"/>
    </row>
    <row r="1892" spans="3:19" x14ac:dyDescent="0.3">
      <c r="C1892" s="18"/>
      <c r="D1892" s="2"/>
      <c r="E1892" s="37"/>
      <c r="F1892" s="17"/>
      <c r="G1892" s="2"/>
      <c r="H1892" s="2"/>
      <c r="I1892" s="2"/>
      <c r="J1892" s="17"/>
      <c r="K1892" s="37"/>
      <c r="L1892" s="2"/>
      <c r="M1892" s="37"/>
      <c r="N1892" s="2"/>
      <c r="O1892" s="37"/>
      <c r="P1892" s="2"/>
      <c r="Q1892" s="37"/>
      <c r="R1892" s="2"/>
      <c r="S1892" s="37"/>
    </row>
    <row r="1893" spans="3:19" x14ac:dyDescent="0.3">
      <c r="C1893" s="18"/>
      <c r="D1893" s="2"/>
      <c r="E1893" s="37"/>
      <c r="F1893" s="17"/>
      <c r="G1893" s="2"/>
      <c r="H1893" s="2"/>
      <c r="I1893" s="2"/>
      <c r="J1893" s="17"/>
      <c r="K1893" s="37"/>
      <c r="L1893" s="2"/>
      <c r="M1893" s="37"/>
      <c r="N1893" s="2"/>
      <c r="O1893" s="37"/>
      <c r="P1893" s="2"/>
      <c r="Q1893" s="37"/>
      <c r="R1893" s="2"/>
      <c r="S1893" s="37"/>
    </row>
    <row r="1894" spans="3:19" x14ac:dyDescent="0.3">
      <c r="C1894" s="18"/>
      <c r="D1894" s="2"/>
      <c r="E1894" s="37"/>
      <c r="F1894" s="17"/>
      <c r="G1894" s="2"/>
      <c r="H1894" s="2"/>
      <c r="I1894" s="2"/>
      <c r="J1894" s="17"/>
      <c r="K1894" s="37"/>
      <c r="L1894" s="2"/>
      <c r="M1894" s="37"/>
      <c r="N1894" s="2"/>
      <c r="O1894" s="37"/>
      <c r="P1894" s="2"/>
      <c r="Q1894" s="37"/>
      <c r="R1894" s="2"/>
      <c r="S1894" s="37"/>
    </row>
    <row r="1895" spans="3:19" x14ac:dyDescent="0.3">
      <c r="C1895" s="18"/>
      <c r="D1895" s="2"/>
      <c r="E1895" s="37"/>
      <c r="F1895" s="17"/>
      <c r="G1895" s="2"/>
      <c r="H1895" s="2"/>
      <c r="I1895" s="2"/>
      <c r="J1895" s="17"/>
      <c r="K1895" s="37"/>
      <c r="L1895" s="2"/>
      <c r="M1895" s="37"/>
      <c r="N1895" s="2"/>
      <c r="O1895" s="37"/>
      <c r="P1895" s="2"/>
      <c r="Q1895" s="37"/>
      <c r="R1895" s="2"/>
      <c r="S1895" s="37"/>
    </row>
    <row r="1896" spans="3:19" x14ac:dyDescent="0.3">
      <c r="C1896" s="18"/>
      <c r="D1896" s="2"/>
      <c r="E1896" s="37"/>
      <c r="F1896" s="17"/>
      <c r="G1896" s="2"/>
      <c r="H1896" s="2"/>
      <c r="I1896" s="2"/>
      <c r="J1896" s="17"/>
      <c r="K1896" s="37"/>
      <c r="L1896" s="2"/>
      <c r="M1896" s="37"/>
      <c r="N1896" s="2"/>
      <c r="O1896" s="37"/>
      <c r="P1896" s="2"/>
      <c r="Q1896" s="37"/>
      <c r="R1896" s="2"/>
      <c r="S1896" s="37"/>
    </row>
    <row r="1897" spans="3:19" x14ac:dyDescent="0.3">
      <c r="C1897" s="18"/>
      <c r="D1897" s="2"/>
      <c r="E1897" s="37"/>
      <c r="F1897" s="17"/>
      <c r="G1897" s="2"/>
      <c r="H1897" s="2"/>
      <c r="I1897" s="2"/>
      <c r="J1897" s="17"/>
      <c r="K1897" s="37"/>
      <c r="L1897" s="2"/>
      <c r="M1897" s="37"/>
      <c r="N1897" s="2"/>
      <c r="O1897" s="37"/>
      <c r="P1897" s="2"/>
      <c r="Q1897" s="37"/>
      <c r="R1897" s="2"/>
      <c r="S1897" s="37"/>
    </row>
    <row r="1898" spans="3:19" x14ac:dyDescent="0.3">
      <c r="C1898" s="18"/>
      <c r="D1898" s="2"/>
      <c r="E1898" s="37"/>
      <c r="F1898" s="17"/>
      <c r="G1898" s="2"/>
      <c r="H1898" s="2"/>
      <c r="I1898" s="2"/>
      <c r="J1898" s="17"/>
      <c r="K1898" s="37"/>
      <c r="L1898" s="2"/>
      <c r="M1898" s="37"/>
      <c r="N1898" s="2"/>
      <c r="O1898" s="37"/>
      <c r="P1898" s="2"/>
      <c r="Q1898" s="37"/>
      <c r="R1898" s="2"/>
      <c r="S1898" s="37"/>
    </row>
    <row r="1899" spans="3:19" x14ac:dyDescent="0.3">
      <c r="C1899" s="18"/>
      <c r="D1899" s="2"/>
      <c r="E1899" s="37"/>
      <c r="F1899" s="17"/>
      <c r="G1899" s="2"/>
      <c r="H1899" s="2"/>
      <c r="I1899" s="2"/>
      <c r="J1899" s="17"/>
      <c r="K1899" s="37"/>
      <c r="L1899" s="2"/>
      <c r="M1899" s="37"/>
      <c r="N1899" s="2"/>
      <c r="O1899" s="37"/>
      <c r="P1899" s="2"/>
      <c r="Q1899" s="37"/>
      <c r="R1899" s="2"/>
      <c r="S1899" s="37"/>
    </row>
    <row r="1900" spans="3:19" x14ac:dyDescent="0.3">
      <c r="C1900" s="18"/>
      <c r="D1900" s="2"/>
      <c r="E1900" s="37"/>
      <c r="F1900" s="17"/>
      <c r="G1900" s="2"/>
      <c r="H1900" s="2"/>
      <c r="I1900" s="2"/>
      <c r="J1900" s="17"/>
      <c r="K1900" s="37"/>
      <c r="L1900" s="2"/>
      <c r="M1900" s="37"/>
      <c r="N1900" s="2"/>
      <c r="O1900" s="37"/>
      <c r="P1900" s="2"/>
      <c r="Q1900" s="37"/>
      <c r="R1900" s="2"/>
      <c r="S1900" s="37"/>
    </row>
    <row r="1901" spans="3:19" x14ac:dyDescent="0.3">
      <c r="C1901" s="18"/>
      <c r="D1901" s="2"/>
      <c r="E1901" s="37"/>
      <c r="F1901" s="17"/>
      <c r="G1901" s="2"/>
      <c r="H1901" s="2"/>
      <c r="I1901" s="2"/>
      <c r="J1901" s="17"/>
      <c r="K1901" s="37"/>
      <c r="L1901" s="2"/>
      <c r="M1901" s="37"/>
      <c r="N1901" s="2"/>
      <c r="O1901" s="37"/>
      <c r="P1901" s="2"/>
      <c r="Q1901" s="37"/>
      <c r="R1901" s="2"/>
      <c r="S1901" s="37"/>
    </row>
    <row r="1902" spans="3:19" x14ac:dyDescent="0.3">
      <c r="C1902" s="18"/>
      <c r="D1902" s="2"/>
      <c r="E1902" s="37"/>
      <c r="F1902" s="17"/>
      <c r="G1902" s="2"/>
      <c r="H1902" s="2"/>
      <c r="I1902" s="2"/>
      <c r="J1902" s="17"/>
      <c r="K1902" s="37"/>
      <c r="L1902" s="2"/>
      <c r="M1902" s="37"/>
      <c r="N1902" s="2"/>
      <c r="O1902" s="37"/>
      <c r="P1902" s="2"/>
      <c r="Q1902" s="37"/>
      <c r="R1902" s="2"/>
      <c r="S1902" s="37"/>
    </row>
    <row r="1903" spans="3:19" x14ac:dyDescent="0.3">
      <c r="C1903" s="18"/>
      <c r="D1903" s="2"/>
      <c r="E1903" s="37"/>
      <c r="F1903" s="17"/>
      <c r="G1903" s="2"/>
      <c r="H1903" s="2"/>
      <c r="I1903" s="2"/>
      <c r="J1903" s="17"/>
      <c r="K1903" s="37"/>
      <c r="L1903" s="2"/>
      <c r="M1903" s="37"/>
      <c r="N1903" s="2"/>
      <c r="O1903" s="37"/>
      <c r="P1903" s="2"/>
      <c r="Q1903" s="37"/>
      <c r="R1903" s="2"/>
      <c r="S1903" s="37"/>
    </row>
    <row r="1904" spans="3:19" x14ac:dyDescent="0.3">
      <c r="C1904" s="18"/>
      <c r="D1904" s="2"/>
      <c r="E1904" s="37"/>
      <c r="F1904" s="17"/>
      <c r="G1904" s="2"/>
      <c r="H1904" s="2"/>
      <c r="I1904" s="2"/>
      <c r="J1904" s="17"/>
      <c r="K1904" s="37"/>
      <c r="L1904" s="2"/>
      <c r="M1904" s="37"/>
      <c r="N1904" s="2"/>
      <c r="O1904" s="37"/>
      <c r="P1904" s="2"/>
      <c r="Q1904" s="37"/>
      <c r="R1904" s="2"/>
      <c r="S1904" s="37"/>
    </row>
    <row r="1905" spans="3:19" x14ac:dyDescent="0.3">
      <c r="C1905" s="18"/>
      <c r="D1905" s="2"/>
      <c r="E1905" s="37"/>
      <c r="F1905" s="17"/>
      <c r="G1905" s="2"/>
      <c r="H1905" s="2"/>
      <c r="I1905" s="2"/>
      <c r="J1905" s="17"/>
      <c r="K1905" s="37"/>
      <c r="L1905" s="2"/>
      <c r="M1905" s="37"/>
      <c r="N1905" s="2"/>
      <c r="O1905" s="37"/>
      <c r="P1905" s="2"/>
      <c r="Q1905" s="37"/>
      <c r="R1905" s="2"/>
      <c r="S1905" s="37"/>
    </row>
    <row r="1906" spans="3:19" x14ac:dyDescent="0.3">
      <c r="C1906" s="18"/>
      <c r="D1906" s="2"/>
      <c r="E1906" s="37"/>
      <c r="F1906" s="17"/>
      <c r="G1906" s="2"/>
      <c r="H1906" s="2"/>
      <c r="I1906" s="2"/>
      <c r="J1906" s="17"/>
      <c r="K1906" s="37"/>
      <c r="L1906" s="2"/>
      <c r="M1906" s="37"/>
      <c r="N1906" s="2"/>
      <c r="O1906" s="37"/>
      <c r="P1906" s="2"/>
      <c r="Q1906" s="37"/>
      <c r="R1906" s="2"/>
      <c r="S1906" s="37"/>
    </row>
    <row r="1907" spans="3:19" x14ac:dyDescent="0.3">
      <c r="C1907" s="18"/>
      <c r="D1907" s="2"/>
      <c r="E1907" s="37"/>
      <c r="F1907" s="17"/>
      <c r="G1907" s="2"/>
      <c r="H1907" s="2"/>
      <c r="I1907" s="2"/>
      <c r="J1907" s="17"/>
      <c r="K1907" s="37"/>
      <c r="L1907" s="2"/>
      <c r="M1907" s="37"/>
      <c r="N1907" s="2"/>
      <c r="O1907" s="37"/>
      <c r="P1907" s="2"/>
      <c r="Q1907" s="37"/>
      <c r="R1907" s="2"/>
      <c r="S1907" s="37"/>
    </row>
    <row r="1908" spans="3:19" x14ac:dyDescent="0.3">
      <c r="C1908" s="18"/>
      <c r="D1908" s="2"/>
      <c r="E1908" s="37"/>
      <c r="F1908" s="17"/>
      <c r="G1908" s="2"/>
      <c r="H1908" s="2"/>
      <c r="I1908" s="2"/>
      <c r="J1908" s="17"/>
      <c r="K1908" s="37"/>
      <c r="L1908" s="2"/>
      <c r="M1908" s="37"/>
      <c r="N1908" s="2"/>
      <c r="O1908" s="37"/>
      <c r="P1908" s="2"/>
      <c r="Q1908" s="37"/>
      <c r="R1908" s="2"/>
      <c r="S1908" s="37"/>
    </row>
    <row r="1909" spans="3:19" x14ac:dyDescent="0.3">
      <c r="C1909" s="18"/>
      <c r="D1909" s="2"/>
      <c r="E1909" s="37"/>
      <c r="F1909" s="17"/>
      <c r="G1909" s="2"/>
      <c r="H1909" s="2"/>
      <c r="I1909" s="2"/>
      <c r="J1909" s="17"/>
      <c r="K1909" s="37"/>
      <c r="L1909" s="2"/>
      <c r="M1909" s="37"/>
      <c r="N1909" s="2"/>
      <c r="O1909" s="37"/>
      <c r="P1909" s="2"/>
      <c r="Q1909" s="37"/>
      <c r="R1909" s="2"/>
      <c r="S1909" s="37"/>
    </row>
    <row r="1910" spans="3:19" x14ac:dyDescent="0.3">
      <c r="C1910" s="18"/>
      <c r="D1910" s="2"/>
      <c r="E1910" s="37"/>
      <c r="F1910" s="17"/>
      <c r="G1910" s="2"/>
      <c r="H1910" s="2"/>
      <c r="I1910" s="2"/>
      <c r="J1910" s="17"/>
      <c r="K1910" s="37"/>
      <c r="L1910" s="2"/>
      <c r="M1910" s="37"/>
      <c r="N1910" s="2"/>
      <c r="O1910" s="37"/>
      <c r="P1910" s="2"/>
      <c r="Q1910" s="37"/>
      <c r="R1910" s="2"/>
      <c r="S1910" s="37"/>
    </row>
    <row r="1911" spans="3:19" x14ac:dyDescent="0.3">
      <c r="C1911" s="18"/>
      <c r="D1911" s="2"/>
      <c r="E1911" s="37"/>
      <c r="F1911" s="17"/>
      <c r="G1911" s="2"/>
      <c r="H1911" s="2"/>
      <c r="I1911" s="2"/>
      <c r="J1911" s="17"/>
      <c r="K1911" s="37"/>
      <c r="L1911" s="2"/>
      <c r="M1911" s="37"/>
      <c r="N1911" s="2"/>
      <c r="O1911" s="37"/>
      <c r="P1911" s="2"/>
      <c r="Q1911" s="37"/>
      <c r="R1911" s="2"/>
      <c r="S1911" s="37"/>
    </row>
    <row r="1912" spans="3:19" x14ac:dyDescent="0.3">
      <c r="C1912" s="18"/>
      <c r="D1912" s="2"/>
      <c r="E1912" s="37"/>
      <c r="F1912" s="17"/>
      <c r="G1912" s="2"/>
      <c r="H1912" s="2"/>
      <c r="I1912" s="2"/>
      <c r="J1912" s="17"/>
      <c r="K1912" s="37"/>
      <c r="L1912" s="2"/>
      <c r="M1912" s="37"/>
      <c r="N1912" s="2"/>
      <c r="O1912" s="37"/>
      <c r="P1912" s="2"/>
      <c r="Q1912" s="37"/>
      <c r="R1912" s="2"/>
      <c r="S1912" s="37"/>
    </row>
    <row r="1913" spans="3:19" x14ac:dyDescent="0.3">
      <c r="C1913" s="18"/>
      <c r="D1913" s="2"/>
      <c r="E1913" s="37"/>
      <c r="F1913" s="17"/>
      <c r="G1913" s="2"/>
      <c r="H1913" s="2"/>
      <c r="I1913" s="2"/>
      <c r="J1913" s="17"/>
      <c r="K1913" s="37"/>
      <c r="L1913" s="2"/>
      <c r="M1913" s="37"/>
      <c r="N1913" s="2"/>
      <c r="O1913" s="37"/>
      <c r="P1913" s="2"/>
      <c r="Q1913" s="37"/>
      <c r="R1913" s="2"/>
      <c r="S1913" s="37"/>
    </row>
    <row r="1914" spans="3:19" x14ac:dyDescent="0.3">
      <c r="C1914" s="18"/>
      <c r="D1914" s="2"/>
      <c r="E1914" s="37"/>
      <c r="F1914" s="17"/>
      <c r="G1914" s="2"/>
      <c r="H1914" s="2"/>
      <c r="I1914" s="2"/>
      <c r="J1914" s="17"/>
      <c r="K1914" s="37"/>
      <c r="L1914" s="2"/>
      <c r="M1914" s="37"/>
      <c r="N1914" s="2"/>
      <c r="O1914" s="37"/>
      <c r="P1914" s="2"/>
      <c r="Q1914" s="37"/>
      <c r="R1914" s="2"/>
      <c r="S1914" s="37"/>
    </row>
    <row r="1915" spans="3:19" x14ac:dyDescent="0.3">
      <c r="C1915" s="18"/>
      <c r="D1915" s="2"/>
      <c r="E1915" s="37"/>
      <c r="F1915" s="17"/>
      <c r="G1915" s="2"/>
      <c r="H1915" s="2"/>
      <c r="I1915" s="2"/>
      <c r="J1915" s="17"/>
      <c r="K1915" s="37"/>
      <c r="L1915" s="2"/>
      <c r="M1915" s="37"/>
      <c r="N1915" s="2"/>
      <c r="O1915" s="37"/>
      <c r="P1915" s="2"/>
      <c r="Q1915" s="37"/>
      <c r="R1915" s="2"/>
      <c r="S1915" s="37"/>
    </row>
    <row r="1916" spans="3:19" x14ac:dyDescent="0.3">
      <c r="C1916" s="18"/>
      <c r="D1916" s="2"/>
      <c r="E1916" s="37"/>
      <c r="F1916" s="17"/>
      <c r="G1916" s="2"/>
      <c r="H1916" s="2"/>
      <c r="I1916" s="2"/>
      <c r="J1916" s="17"/>
      <c r="K1916" s="37"/>
      <c r="L1916" s="2"/>
      <c r="M1916" s="37"/>
      <c r="N1916" s="2"/>
      <c r="O1916" s="37"/>
      <c r="P1916" s="2"/>
      <c r="Q1916" s="37"/>
      <c r="R1916" s="2"/>
      <c r="S1916" s="37"/>
    </row>
    <row r="1917" spans="3:19" x14ac:dyDescent="0.3">
      <c r="C1917" s="18"/>
      <c r="D1917" s="2"/>
      <c r="E1917" s="37"/>
      <c r="F1917" s="17"/>
      <c r="G1917" s="2"/>
      <c r="H1917" s="2"/>
      <c r="I1917" s="2"/>
      <c r="J1917" s="17"/>
      <c r="K1917" s="37"/>
      <c r="L1917" s="2"/>
      <c r="M1917" s="37"/>
      <c r="N1917" s="2"/>
      <c r="O1917" s="37"/>
      <c r="P1917" s="2"/>
      <c r="Q1917" s="37"/>
      <c r="R1917" s="2"/>
      <c r="S1917" s="37"/>
    </row>
    <row r="1918" spans="3:19" x14ac:dyDescent="0.3">
      <c r="C1918" s="18"/>
      <c r="D1918" s="2"/>
      <c r="E1918" s="37"/>
      <c r="F1918" s="17"/>
      <c r="G1918" s="2"/>
      <c r="H1918" s="2"/>
      <c r="I1918" s="2"/>
      <c r="J1918" s="17"/>
      <c r="K1918" s="37"/>
      <c r="L1918" s="2"/>
      <c r="M1918" s="37"/>
      <c r="N1918" s="2"/>
      <c r="O1918" s="37"/>
      <c r="P1918" s="2"/>
      <c r="Q1918" s="37"/>
      <c r="R1918" s="2"/>
      <c r="S1918" s="37"/>
    </row>
    <row r="1919" spans="3:19" x14ac:dyDescent="0.3">
      <c r="C1919" s="18"/>
      <c r="D1919" s="2"/>
      <c r="E1919" s="37"/>
      <c r="F1919" s="17"/>
      <c r="G1919" s="2"/>
      <c r="H1919" s="2"/>
      <c r="I1919" s="2"/>
      <c r="J1919" s="17"/>
      <c r="K1919" s="37"/>
      <c r="L1919" s="2"/>
      <c r="M1919" s="37"/>
      <c r="N1919" s="2"/>
      <c r="O1919" s="37"/>
      <c r="P1919" s="2"/>
      <c r="Q1919" s="37"/>
      <c r="R1919" s="2"/>
      <c r="S1919" s="37"/>
    </row>
    <row r="1920" spans="3:19" x14ac:dyDescent="0.3">
      <c r="C1920" s="18"/>
      <c r="D1920" s="2"/>
      <c r="E1920" s="37"/>
      <c r="F1920" s="17"/>
      <c r="G1920" s="2"/>
      <c r="H1920" s="2"/>
      <c r="I1920" s="2"/>
      <c r="J1920" s="17"/>
      <c r="K1920" s="37"/>
      <c r="L1920" s="2"/>
      <c r="M1920" s="37"/>
      <c r="N1920" s="2"/>
      <c r="O1920" s="37"/>
      <c r="P1920" s="2"/>
      <c r="Q1920" s="37"/>
      <c r="R1920" s="2"/>
      <c r="S1920" s="37"/>
    </row>
    <row r="1921" spans="3:19" x14ac:dyDescent="0.3">
      <c r="C1921" s="18"/>
      <c r="D1921" s="2"/>
      <c r="E1921" s="37"/>
      <c r="F1921" s="17"/>
      <c r="G1921" s="2"/>
      <c r="H1921" s="2"/>
      <c r="I1921" s="2"/>
      <c r="J1921" s="17"/>
      <c r="K1921" s="37"/>
      <c r="L1921" s="2"/>
      <c r="M1921" s="37"/>
      <c r="N1921" s="2"/>
      <c r="O1921" s="37"/>
      <c r="P1921" s="2"/>
      <c r="Q1921" s="37"/>
      <c r="R1921" s="2"/>
      <c r="S1921" s="37"/>
    </row>
    <row r="1922" spans="3:19" x14ac:dyDescent="0.3">
      <c r="C1922" s="18"/>
      <c r="D1922" s="2"/>
      <c r="E1922" s="37"/>
      <c r="F1922" s="17"/>
      <c r="G1922" s="2"/>
      <c r="H1922" s="2"/>
      <c r="I1922" s="2"/>
      <c r="J1922" s="17"/>
      <c r="K1922" s="37"/>
      <c r="L1922" s="2"/>
      <c r="M1922" s="37"/>
      <c r="N1922" s="2"/>
      <c r="O1922" s="37"/>
      <c r="P1922" s="2"/>
      <c r="Q1922" s="37"/>
      <c r="R1922" s="2"/>
      <c r="S1922" s="37"/>
    </row>
    <row r="1923" spans="3:19" x14ac:dyDescent="0.3">
      <c r="C1923" s="18"/>
      <c r="D1923" s="2"/>
      <c r="E1923" s="37"/>
      <c r="F1923" s="17"/>
      <c r="G1923" s="2"/>
      <c r="H1923" s="2"/>
      <c r="I1923" s="2"/>
      <c r="J1923" s="17"/>
      <c r="K1923" s="37"/>
      <c r="L1923" s="2"/>
      <c r="M1923" s="37"/>
      <c r="N1923" s="2"/>
      <c r="O1923" s="37"/>
      <c r="P1923" s="2"/>
      <c r="Q1923" s="37"/>
      <c r="R1923" s="2"/>
      <c r="S1923" s="37"/>
    </row>
    <row r="1924" spans="3:19" x14ac:dyDescent="0.3">
      <c r="C1924" s="18"/>
      <c r="D1924" s="2"/>
      <c r="E1924" s="37"/>
      <c r="F1924" s="17"/>
      <c r="G1924" s="2"/>
      <c r="H1924" s="2"/>
      <c r="I1924" s="2"/>
      <c r="J1924" s="17"/>
      <c r="K1924" s="37"/>
      <c r="L1924" s="2"/>
      <c r="M1924" s="37"/>
      <c r="N1924" s="2"/>
      <c r="O1924" s="37"/>
      <c r="P1924" s="2"/>
      <c r="Q1924" s="37"/>
      <c r="R1924" s="2"/>
      <c r="S1924" s="37"/>
    </row>
    <row r="1925" spans="3:19" x14ac:dyDescent="0.3">
      <c r="C1925" s="18"/>
      <c r="D1925" s="2"/>
      <c r="E1925" s="37"/>
      <c r="F1925" s="17"/>
      <c r="G1925" s="2"/>
      <c r="H1925" s="2"/>
      <c r="I1925" s="2"/>
      <c r="J1925" s="17"/>
      <c r="K1925" s="37"/>
      <c r="L1925" s="2"/>
      <c r="M1925" s="37"/>
      <c r="N1925" s="2"/>
      <c r="O1925" s="37"/>
      <c r="P1925" s="2"/>
      <c r="Q1925" s="37"/>
      <c r="R1925" s="2"/>
      <c r="S1925" s="37"/>
    </row>
    <row r="1926" spans="3:19" x14ac:dyDescent="0.3">
      <c r="C1926" s="18"/>
      <c r="D1926" s="2"/>
      <c r="E1926" s="37"/>
      <c r="F1926" s="17"/>
      <c r="G1926" s="2"/>
      <c r="H1926" s="2"/>
      <c r="I1926" s="2"/>
      <c r="J1926" s="17"/>
      <c r="K1926" s="37"/>
      <c r="L1926" s="2"/>
      <c r="M1926" s="37"/>
      <c r="N1926" s="2"/>
      <c r="O1926" s="37"/>
      <c r="P1926" s="2"/>
      <c r="Q1926" s="37"/>
      <c r="R1926" s="2"/>
      <c r="S1926" s="37"/>
    </row>
    <row r="1927" spans="3:19" x14ac:dyDescent="0.3">
      <c r="C1927" s="18"/>
      <c r="D1927" s="2"/>
      <c r="E1927" s="37"/>
      <c r="F1927" s="17"/>
      <c r="G1927" s="2"/>
      <c r="H1927" s="2"/>
      <c r="I1927" s="2"/>
      <c r="J1927" s="17"/>
      <c r="K1927" s="37"/>
      <c r="L1927" s="2"/>
      <c r="M1927" s="37"/>
      <c r="N1927" s="2"/>
      <c r="O1927" s="37"/>
      <c r="P1927" s="2"/>
      <c r="Q1927" s="37"/>
      <c r="R1927" s="2"/>
      <c r="S1927" s="37"/>
    </row>
    <row r="1928" spans="3:19" x14ac:dyDescent="0.3">
      <c r="C1928" s="18"/>
      <c r="D1928" s="2"/>
      <c r="E1928" s="37"/>
      <c r="F1928" s="17"/>
      <c r="G1928" s="2"/>
      <c r="H1928" s="2"/>
      <c r="I1928" s="2"/>
      <c r="J1928" s="17"/>
      <c r="K1928" s="37"/>
      <c r="L1928" s="2"/>
      <c r="M1928" s="37"/>
      <c r="N1928" s="2"/>
      <c r="O1928" s="37"/>
      <c r="P1928" s="2"/>
      <c r="Q1928" s="37"/>
      <c r="R1928" s="2"/>
      <c r="S1928" s="37"/>
    </row>
    <row r="1929" spans="3:19" x14ac:dyDescent="0.3">
      <c r="C1929" s="18"/>
      <c r="D1929" s="2"/>
      <c r="E1929" s="37"/>
      <c r="F1929" s="17"/>
      <c r="G1929" s="2"/>
      <c r="H1929" s="2"/>
      <c r="I1929" s="2"/>
      <c r="J1929" s="17"/>
      <c r="K1929" s="37"/>
      <c r="L1929" s="2"/>
      <c r="M1929" s="37"/>
      <c r="N1929" s="2"/>
      <c r="O1929" s="37"/>
      <c r="P1929" s="2"/>
      <c r="Q1929" s="37"/>
      <c r="R1929" s="2"/>
      <c r="S1929" s="37"/>
    </row>
    <row r="1930" spans="3:19" x14ac:dyDescent="0.3">
      <c r="C1930" s="18"/>
      <c r="D1930" s="2"/>
      <c r="E1930" s="37"/>
      <c r="F1930" s="17"/>
      <c r="G1930" s="2"/>
      <c r="H1930" s="2"/>
      <c r="I1930" s="2"/>
      <c r="J1930" s="17"/>
      <c r="K1930" s="37"/>
      <c r="L1930" s="2"/>
      <c r="M1930" s="37"/>
      <c r="N1930" s="2"/>
      <c r="O1930" s="37"/>
      <c r="P1930" s="2"/>
      <c r="Q1930" s="37"/>
      <c r="R1930" s="2"/>
      <c r="S1930" s="37"/>
    </row>
    <row r="1931" spans="3:19" x14ac:dyDescent="0.3">
      <c r="C1931" s="18"/>
      <c r="D1931" s="2"/>
      <c r="E1931" s="37"/>
      <c r="F1931" s="17"/>
      <c r="G1931" s="2"/>
      <c r="H1931" s="2"/>
      <c r="I1931" s="2"/>
      <c r="J1931" s="17"/>
      <c r="K1931" s="37"/>
      <c r="L1931" s="2"/>
      <c r="M1931" s="37"/>
      <c r="N1931" s="2"/>
      <c r="O1931" s="37"/>
      <c r="P1931" s="2"/>
      <c r="Q1931" s="37"/>
      <c r="R1931" s="2"/>
      <c r="S1931" s="37"/>
    </row>
    <row r="1932" spans="3:19" x14ac:dyDescent="0.3">
      <c r="C1932" s="18"/>
      <c r="D1932" s="2"/>
      <c r="E1932" s="37"/>
      <c r="F1932" s="17"/>
      <c r="G1932" s="2"/>
      <c r="H1932" s="2"/>
      <c r="I1932" s="2"/>
      <c r="J1932" s="17"/>
      <c r="K1932" s="37"/>
      <c r="L1932" s="2"/>
      <c r="M1932" s="37"/>
      <c r="N1932" s="2"/>
      <c r="O1932" s="37"/>
      <c r="P1932" s="2"/>
      <c r="Q1932" s="37"/>
      <c r="R1932" s="2"/>
      <c r="S1932" s="37"/>
    </row>
    <row r="1933" spans="3:19" x14ac:dyDescent="0.3">
      <c r="C1933" s="18"/>
      <c r="D1933" s="2"/>
      <c r="E1933" s="37"/>
      <c r="F1933" s="17"/>
      <c r="G1933" s="2"/>
      <c r="H1933" s="2"/>
      <c r="I1933" s="2"/>
      <c r="J1933" s="17"/>
      <c r="K1933" s="37"/>
      <c r="L1933" s="2"/>
      <c r="M1933" s="37"/>
      <c r="N1933" s="2"/>
      <c r="O1933" s="37"/>
      <c r="P1933" s="2"/>
      <c r="Q1933" s="37"/>
      <c r="R1933" s="2"/>
      <c r="S1933" s="37"/>
    </row>
    <row r="1934" spans="3:19" x14ac:dyDescent="0.3">
      <c r="C1934" s="18"/>
      <c r="D1934" s="2"/>
      <c r="E1934" s="37"/>
      <c r="F1934" s="17"/>
      <c r="G1934" s="2"/>
      <c r="H1934" s="2"/>
      <c r="I1934" s="2"/>
      <c r="J1934" s="17"/>
      <c r="K1934" s="37"/>
      <c r="L1934" s="2"/>
      <c r="M1934" s="37"/>
      <c r="N1934" s="2"/>
      <c r="O1934" s="37"/>
      <c r="P1934" s="2"/>
      <c r="Q1934" s="37"/>
      <c r="R1934" s="2"/>
      <c r="S1934" s="37"/>
    </row>
    <row r="1935" spans="3:19" x14ac:dyDescent="0.3">
      <c r="C1935" s="18"/>
      <c r="D1935" s="2"/>
      <c r="E1935" s="37"/>
      <c r="F1935" s="17"/>
      <c r="G1935" s="2"/>
      <c r="H1935" s="2"/>
      <c r="I1935" s="2"/>
      <c r="J1935" s="17"/>
      <c r="K1935" s="37"/>
      <c r="L1935" s="2"/>
      <c r="M1935" s="37"/>
      <c r="N1935" s="2"/>
      <c r="O1935" s="37"/>
      <c r="P1935" s="2"/>
      <c r="Q1935" s="37"/>
      <c r="R1935" s="2"/>
      <c r="S1935" s="37"/>
    </row>
    <row r="1936" spans="3:19" x14ac:dyDescent="0.3">
      <c r="C1936" s="18"/>
      <c r="D1936" s="2"/>
      <c r="E1936" s="37"/>
      <c r="F1936" s="17"/>
      <c r="G1936" s="2"/>
      <c r="H1936" s="2"/>
      <c r="I1936" s="2"/>
      <c r="J1936" s="17"/>
      <c r="K1936" s="37"/>
      <c r="L1936" s="2"/>
      <c r="M1936" s="37"/>
      <c r="N1936" s="2"/>
      <c r="O1936" s="37"/>
      <c r="P1936" s="2"/>
      <c r="Q1936" s="37"/>
      <c r="R1936" s="2"/>
      <c r="S1936" s="37"/>
    </row>
    <row r="1937" spans="3:19" x14ac:dyDescent="0.3">
      <c r="C1937" s="18"/>
      <c r="D1937" s="2"/>
      <c r="E1937" s="37"/>
      <c r="F1937" s="17"/>
      <c r="G1937" s="2"/>
      <c r="H1937" s="2"/>
      <c r="I1937" s="2"/>
      <c r="J1937" s="17"/>
      <c r="K1937" s="37"/>
      <c r="L1937" s="2"/>
      <c r="M1937" s="37"/>
      <c r="N1937" s="2"/>
      <c r="O1937" s="37"/>
      <c r="P1937" s="2"/>
      <c r="Q1937" s="37"/>
      <c r="R1937" s="2"/>
      <c r="S1937" s="37"/>
    </row>
    <row r="1938" spans="3:19" x14ac:dyDescent="0.3">
      <c r="C1938" s="18"/>
      <c r="D1938" s="2"/>
      <c r="E1938" s="37"/>
      <c r="F1938" s="17"/>
      <c r="G1938" s="2"/>
      <c r="H1938" s="2"/>
      <c r="I1938" s="2"/>
      <c r="J1938" s="17"/>
      <c r="K1938" s="37"/>
      <c r="L1938" s="2"/>
      <c r="M1938" s="37"/>
      <c r="N1938" s="2"/>
      <c r="O1938" s="37"/>
      <c r="P1938" s="2"/>
      <c r="Q1938" s="37"/>
      <c r="R1938" s="2"/>
      <c r="S1938" s="37"/>
    </row>
    <row r="1939" spans="3:19" x14ac:dyDescent="0.3">
      <c r="C1939" s="18"/>
      <c r="D1939" s="2"/>
      <c r="E1939" s="37"/>
      <c r="F1939" s="17"/>
      <c r="G1939" s="2"/>
      <c r="H1939" s="2"/>
      <c r="I1939" s="2"/>
      <c r="J1939" s="17"/>
      <c r="K1939" s="37"/>
      <c r="L1939" s="2"/>
      <c r="M1939" s="37"/>
      <c r="N1939" s="2"/>
      <c r="O1939" s="37"/>
      <c r="P1939" s="2"/>
      <c r="Q1939" s="37"/>
      <c r="R1939" s="2"/>
      <c r="S1939" s="37"/>
    </row>
    <row r="1940" spans="3:19" x14ac:dyDescent="0.3">
      <c r="C1940" s="18"/>
      <c r="D1940" s="2"/>
      <c r="E1940" s="37"/>
      <c r="F1940" s="17"/>
      <c r="G1940" s="2"/>
      <c r="H1940" s="2"/>
      <c r="I1940" s="2"/>
      <c r="J1940" s="17"/>
      <c r="K1940" s="37"/>
      <c r="L1940" s="2"/>
      <c r="M1940" s="37"/>
      <c r="N1940" s="2"/>
      <c r="O1940" s="37"/>
      <c r="P1940" s="2"/>
      <c r="Q1940" s="37"/>
      <c r="R1940" s="2"/>
      <c r="S1940" s="37"/>
    </row>
    <row r="1941" spans="3:19" x14ac:dyDescent="0.3">
      <c r="C1941" s="18"/>
      <c r="D1941" s="2"/>
      <c r="E1941" s="37"/>
      <c r="F1941" s="17"/>
      <c r="G1941" s="2"/>
      <c r="H1941" s="2"/>
      <c r="I1941" s="2"/>
      <c r="J1941" s="17"/>
      <c r="K1941" s="37"/>
      <c r="L1941" s="2"/>
      <c r="M1941" s="37"/>
      <c r="N1941" s="2"/>
      <c r="O1941" s="37"/>
      <c r="P1941" s="2"/>
      <c r="Q1941" s="37"/>
      <c r="R1941" s="2"/>
      <c r="S1941" s="37"/>
    </row>
    <row r="1942" spans="3:19" x14ac:dyDescent="0.3">
      <c r="C1942" s="18"/>
      <c r="D1942" s="2"/>
      <c r="E1942" s="37"/>
      <c r="F1942" s="17"/>
      <c r="G1942" s="2"/>
      <c r="H1942" s="2"/>
      <c r="I1942" s="2"/>
      <c r="J1942" s="17"/>
      <c r="K1942" s="37"/>
      <c r="L1942" s="2"/>
      <c r="M1942" s="37"/>
      <c r="N1942" s="2"/>
      <c r="O1942" s="37"/>
      <c r="P1942" s="2"/>
      <c r="Q1942" s="37"/>
      <c r="R1942" s="2"/>
      <c r="S1942" s="37"/>
    </row>
    <row r="1943" spans="3:19" x14ac:dyDescent="0.3">
      <c r="C1943" s="18"/>
      <c r="D1943" s="2"/>
      <c r="E1943" s="37"/>
      <c r="F1943" s="17"/>
      <c r="G1943" s="2"/>
      <c r="H1943" s="2"/>
      <c r="I1943" s="2"/>
      <c r="J1943" s="17"/>
      <c r="K1943" s="37"/>
      <c r="L1943" s="2"/>
      <c r="M1943" s="37"/>
      <c r="N1943" s="2"/>
      <c r="O1943" s="37"/>
      <c r="P1943" s="2"/>
      <c r="Q1943" s="37"/>
      <c r="R1943" s="2"/>
      <c r="S1943" s="37"/>
    </row>
    <row r="1944" spans="3:19" x14ac:dyDescent="0.3">
      <c r="C1944" s="18"/>
      <c r="D1944" s="2"/>
      <c r="E1944" s="37"/>
      <c r="F1944" s="17"/>
      <c r="G1944" s="2"/>
      <c r="H1944" s="2"/>
      <c r="I1944" s="2"/>
      <c r="J1944" s="17"/>
      <c r="K1944" s="37"/>
      <c r="L1944" s="2"/>
      <c r="M1944" s="37"/>
      <c r="N1944" s="2"/>
      <c r="O1944" s="37"/>
      <c r="P1944" s="2"/>
      <c r="Q1944" s="37"/>
      <c r="R1944" s="2"/>
      <c r="S1944" s="37"/>
    </row>
    <row r="1945" spans="3:19" x14ac:dyDescent="0.3">
      <c r="C1945" s="18"/>
      <c r="D1945" s="2"/>
      <c r="E1945" s="37"/>
      <c r="F1945" s="17"/>
      <c r="G1945" s="2"/>
      <c r="H1945" s="2"/>
      <c r="I1945" s="2"/>
      <c r="J1945" s="17"/>
      <c r="K1945" s="37"/>
      <c r="L1945" s="2"/>
      <c r="M1945" s="37"/>
      <c r="N1945" s="2"/>
      <c r="O1945" s="37"/>
      <c r="P1945" s="2"/>
      <c r="Q1945" s="37"/>
      <c r="R1945" s="2"/>
      <c r="S1945" s="37"/>
    </row>
    <row r="1946" spans="3:19" x14ac:dyDescent="0.3">
      <c r="C1946" s="18"/>
      <c r="D1946" s="2"/>
      <c r="E1946" s="37"/>
      <c r="F1946" s="17"/>
      <c r="G1946" s="2"/>
      <c r="H1946" s="2"/>
      <c r="I1946" s="2"/>
      <c r="J1946" s="17"/>
      <c r="K1946" s="37"/>
      <c r="L1946" s="2"/>
      <c r="M1946" s="37"/>
      <c r="N1946" s="2"/>
      <c r="O1946" s="37"/>
      <c r="P1946" s="2"/>
      <c r="Q1946" s="37"/>
      <c r="R1946" s="2"/>
      <c r="S1946" s="37"/>
    </row>
    <row r="1947" spans="3:19" x14ac:dyDescent="0.3">
      <c r="C1947" s="18"/>
      <c r="D1947" s="2"/>
      <c r="E1947" s="37"/>
      <c r="F1947" s="17"/>
      <c r="G1947" s="2"/>
      <c r="H1947" s="2"/>
      <c r="I1947" s="2"/>
      <c r="J1947" s="17"/>
      <c r="K1947" s="37"/>
      <c r="L1947" s="2"/>
      <c r="M1947" s="37"/>
      <c r="N1947" s="2"/>
      <c r="O1947" s="37"/>
      <c r="P1947" s="2"/>
      <c r="Q1947" s="37"/>
      <c r="R1947" s="2"/>
      <c r="S1947" s="37"/>
    </row>
    <row r="1948" spans="3:19" x14ac:dyDescent="0.3">
      <c r="C1948" s="18"/>
      <c r="D1948" s="2"/>
      <c r="E1948" s="37"/>
      <c r="F1948" s="17"/>
      <c r="G1948" s="2"/>
      <c r="H1948" s="2"/>
      <c r="I1948" s="2"/>
      <c r="J1948" s="17"/>
      <c r="K1948" s="37"/>
      <c r="L1948" s="2"/>
      <c r="M1948" s="37"/>
      <c r="N1948" s="2"/>
      <c r="O1948" s="37"/>
      <c r="P1948" s="2"/>
      <c r="Q1948" s="37"/>
      <c r="R1948" s="2"/>
      <c r="S1948" s="37"/>
    </row>
    <row r="1949" spans="3:19" x14ac:dyDescent="0.3">
      <c r="C1949" s="18"/>
      <c r="D1949" s="2"/>
      <c r="E1949" s="37"/>
      <c r="F1949" s="17"/>
      <c r="G1949" s="2"/>
      <c r="H1949" s="2"/>
      <c r="I1949" s="2"/>
      <c r="J1949" s="17"/>
      <c r="K1949" s="37"/>
      <c r="L1949" s="2"/>
      <c r="M1949" s="37"/>
      <c r="N1949" s="2"/>
      <c r="O1949" s="37"/>
      <c r="P1949" s="2"/>
      <c r="Q1949" s="37"/>
      <c r="R1949" s="2"/>
      <c r="S1949" s="37"/>
    </row>
    <row r="1950" spans="3:19" x14ac:dyDescent="0.3">
      <c r="C1950" s="18"/>
      <c r="D1950" s="2"/>
      <c r="E1950" s="37"/>
      <c r="F1950" s="17"/>
      <c r="G1950" s="2"/>
      <c r="H1950" s="2"/>
      <c r="I1950" s="2"/>
      <c r="J1950" s="17"/>
      <c r="K1950" s="37"/>
      <c r="L1950" s="2"/>
      <c r="M1950" s="37"/>
      <c r="N1950" s="2"/>
      <c r="O1950" s="37"/>
      <c r="P1950" s="2"/>
      <c r="Q1950" s="37"/>
      <c r="R1950" s="2"/>
      <c r="S1950" s="37"/>
    </row>
    <row r="1951" spans="3:19" x14ac:dyDescent="0.3">
      <c r="C1951" s="18"/>
      <c r="D1951" s="2"/>
      <c r="E1951" s="37"/>
      <c r="F1951" s="17"/>
      <c r="G1951" s="2"/>
      <c r="H1951" s="2"/>
      <c r="I1951" s="2"/>
      <c r="J1951" s="17"/>
      <c r="K1951" s="37"/>
      <c r="L1951" s="2"/>
      <c r="M1951" s="37"/>
      <c r="N1951" s="2"/>
      <c r="O1951" s="37"/>
      <c r="P1951" s="2"/>
      <c r="Q1951" s="37"/>
      <c r="R1951" s="2"/>
      <c r="S1951" s="37"/>
    </row>
    <row r="1952" spans="3:19" x14ac:dyDescent="0.3">
      <c r="C1952" s="18"/>
      <c r="D1952" s="2"/>
      <c r="E1952" s="37"/>
      <c r="F1952" s="17"/>
      <c r="G1952" s="2"/>
      <c r="H1952" s="2"/>
      <c r="I1952" s="2"/>
      <c r="J1952" s="17"/>
      <c r="K1952" s="37"/>
      <c r="L1952" s="2"/>
      <c r="M1952" s="37"/>
      <c r="N1952" s="2"/>
      <c r="O1952" s="37"/>
      <c r="P1952" s="2"/>
      <c r="Q1952" s="37"/>
      <c r="R1952" s="2"/>
      <c r="S1952" s="37"/>
    </row>
    <row r="1953" spans="3:19" x14ac:dyDescent="0.3">
      <c r="C1953" s="18"/>
      <c r="D1953" s="2"/>
      <c r="E1953" s="37"/>
      <c r="F1953" s="17"/>
      <c r="G1953" s="2"/>
      <c r="H1953" s="2"/>
      <c r="I1953" s="2"/>
      <c r="J1953" s="17"/>
      <c r="K1953" s="37"/>
      <c r="L1953" s="2"/>
      <c r="M1953" s="37"/>
      <c r="N1953" s="2"/>
      <c r="O1953" s="37"/>
      <c r="P1953" s="2"/>
      <c r="Q1953" s="37"/>
      <c r="R1953" s="2"/>
      <c r="S1953" s="37"/>
    </row>
    <row r="1954" spans="3:19" x14ac:dyDescent="0.3">
      <c r="C1954" s="18"/>
      <c r="D1954" s="2"/>
      <c r="E1954" s="37"/>
      <c r="F1954" s="17"/>
      <c r="G1954" s="2"/>
      <c r="H1954" s="2"/>
      <c r="I1954" s="2"/>
      <c r="J1954" s="17"/>
      <c r="K1954" s="37"/>
      <c r="L1954" s="2"/>
      <c r="M1954" s="37"/>
      <c r="N1954" s="2"/>
      <c r="O1954" s="37"/>
      <c r="P1954" s="2"/>
      <c r="Q1954" s="37"/>
      <c r="R1954" s="2"/>
      <c r="S1954" s="37"/>
    </row>
    <row r="1955" spans="3:19" x14ac:dyDescent="0.3">
      <c r="C1955" s="18"/>
      <c r="D1955" s="2"/>
      <c r="E1955" s="37"/>
      <c r="F1955" s="17"/>
      <c r="G1955" s="2"/>
      <c r="H1955" s="2"/>
      <c r="I1955" s="2"/>
      <c r="J1955" s="17"/>
      <c r="K1955" s="37"/>
      <c r="L1955" s="2"/>
      <c r="M1955" s="37"/>
      <c r="N1955" s="2"/>
      <c r="O1955" s="37"/>
      <c r="P1955" s="2"/>
      <c r="Q1955" s="37"/>
      <c r="R1955" s="2"/>
      <c r="S1955" s="37"/>
    </row>
    <row r="1956" spans="3:19" x14ac:dyDescent="0.3">
      <c r="C1956" s="18"/>
      <c r="D1956" s="2"/>
      <c r="E1956" s="37"/>
      <c r="F1956" s="17"/>
      <c r="G1956" s="2"/>
      <c r="H1956" s="2"/>
      <c r="I1956" s="2"/>
      <c r="J1956" s="17"/>
      <c r="K1956" s="37"/>
      <c r="L1956" s="2"/>
      <c r="M1956" s="37"/>
      <c r="N1956" s="2"/>
      <c r="O1956" s="37"/>
      <c r="P1956" s="2"/>
      <c r="Q1956" s="37"/>
      <c r="R1956" s="2"/>
      <c r="S1956" s="37"/>
    </row>
    <row r="1957" spans="3:19" x14ac:dyDescent="0.3">
      <c r="C1957" s="18"/>
      <c r="D1957" s="2"/>
      <c r="E1957" s="37"/>
      <c r="F1957" s="17"/>
      <c r="G1957" s="2"/>
      <c r="H1957" s="2"/>
      <c r="I1957" s="2"/>
      <c r="J1957" s="17"/>
      <c r="K1957" s="37"/>
      <c r="L1957" s="2"/>
      <c r="M1957" s="37"/>
      <c r="N1957" s="2"/>
      <c r="O1957" s="37"/>
      <c r="P1957" s="2"/>
      <c r="Q1957" s="37"/>
      <c r="R1957" s="2"/>
      <c r="S1957" s="37"/>
    </row>
    <row r="1958" spans="3:19" x14ac:dyDescent="0.3">
      <c r="C1958" s="18"/>
      <c r="D1958" s="2"/>
      <c r="E1958" s="37"/>
      <c r="F1958" s="17"/>
      <c r="G1958" s="2"/>
      <c r="H1958" s="2"/>
      <c r="I1958" s="2"/>
      <c r="J1958" s="17"/>
      <c r="K1958" s="37"/>
      <c r="L1958" s="2"/>
      <c r="M1958" s="37"/>
      <c r="N1958" s="2"/>
      <c r="O1958" s="37"/>
      <c r="P1958" s="2"/>
      <c r="Q1958" s="37"/>
      <c r="R1958" s="2"/>
      <c r="S1958" s="37"/>
    </row>
    <row r="1959" spans="3:19" x14ac:dyDescent="0.3">
      <c r="C1959" s="18"/>
      <c r="D1959" s="2"/>
      <c r="E1959" s="37"/>
      <c r="F1959" s="17"/>
      <c r="G1959" s="2"/>
      <c r="H1959" s="2"/>
      <c r="I1959" s="2"/>
      <c r="J1959" s="17"/>
      <c r="K1959" s="37"/>
      <c r="L1959" s="2"/>
      <c r="M1959" s="37"/>
      <c r="N1959" s="2"/>
      <c r="O1959" s="37"/>
      <c r="P1959" s="2"/>
      <c r="Q1959" s="37"/>
      <c r="R1959" s="2"/>
      <c r="S1959" s="37"/>
    </row>
    <row r="1960" spans="3:19" x14ac:dyDescent="0.3">
      <c r="C1960" s="18"/>
      <c r="D1960" s="2"/>
      <c r="E1960" s="37"/>
      <c r="F1960" s="17"/>
      <c r="G1960" s="2"/>
      <c r="H1960" s="2"/>
      <c r="I1960" s="2"/>
      <c r="J1960" s="17"/>
      <c r="K1960" s="37"/>
      <c r="L1960" s="2"/>
      <c r="M1960" s="37"/>
      <c r="N1960" s="2"/>
      <c r="O1960" s="37"/>
      <c r="P1960" s="2"/>
      <c r="Q1960" s="37"/>
      <c r="R1960" s="2"/>
      <c r="S1960" s="37"/>
    </row>
    <row r="1961" spans="3:19" x14ac:dyDescent="0.3">
      <c r="C1961" s="18"/>
      <c r="D1961" s="2"/>
      <c r="E1961" s="37"/>
      <c r="F1961" s="17"/>
      <c r="G1961" s="2"/>
      <c r="H1961" s="2"/>
      <c r="I1961" s="2"/>
      <c r="J1961" s="17"/>
      <c r="K1961" s="37"/>
      <c r="L1961" s="2"/>
      <c r="M1961" s="37"/>
      <c r="N1961" s="2"/>
      <c r="O1961" s="37"/>
      <c r="P1961" s="2"/>
      <c r="Q1961" s="37"/>
      <c r="R1961" s="2"/>
      <c r="S1961" s="37"/>
    </row>
    <row r="1962" spans="3:19" x14ac:dyDescent="0.3">
      <c r="C1962" s="18"/>
      <c r="D1962" s="2"/>
      <c r="E1962" s="37"/>
      <c r="F1962" s="17"/>
      <c r="G1962" s="2"/>
      <c r="H1962" s="2"/>
      <c r="I1962" s="2"/>
      <c r="J1962" s="17"/>
      <c r="K1962" s="37"/>
      <c r="L1962" s="2"/>
      <c r="M1962" s="37"/>
      <c r="N1962" s="2"/>
      <c r="O1962" s="37"/>
      <c r="P1962" s="2"/>
      <c r="Q1962" s="37"/>
      <c r="R1962" s="2"/>
      <c r="S1962" s="37"/>
    </row>
    <row r="1963" spans="3:19" x14ac:dyDescent="0.3">
      <c r="C1963" s="18"/>
      <c r="D1963" s="2"/>
      <c r="E1963" s="37"/>
      <c r="F1963" s="17"/>
      <c r="G1963" s="2"/>
      <c r="H1963" s="2"/>
      <c r="I1963" s="2"/>
      <c r="J1963" s="17"/>
      <c r="K1963" s="37"/>
      <c r="L1963" s="2"/>
      <c r="M1963" s="37"/>
      <c r="N1963" s="2"/>
      <c r="O1963" s="37"/>
      <c r="P1963" s="2"/>
      <c r="Q1963" s="37"/>
      <c r="R1963" s="2"/>
      <c r="S1963" s="37"/>
    </row>
    <row r="1964" spans="3:19" x14ac:dyDescent="0.3">
      <c r="C1964" s="18"/>
      <c r="D1964" s="2"/>
      <c r="E1964" s="37"/>
      <c r="F1964" s="17"/>
      <c r="G1964" s="2"/>
      <c r="H1964" s="2"/>
      <c r="I1964" s="2"/>
      <c r="J1964" s="17"/>
      <c r="K1964" s="37"/>
      <c r="L1964" s="2"/>
      <c r="M1964" s="37"/>
      <c r="N1964" s="2"/>
      <c r="O1964" s="37"/>
      <c r="P1964" s="2"/>
      <c r="Q1964" s="37"/>
      <c r="R1964" s="2"/>
      <c r="S1964" s="37"/>
    </row>
    <row r="1965" spans="3:19" x14ac:dyDescent="0.3">
      <c r="C1965" s="18"/>
      <c r="D1965" s="2"/>
      <c r="E1965" s="37"/>
      <c r="F1965" s="17"/>
      <c r="G1965" s="2"/>
      <c r="H1965" s="2"/>
      <c r="I1965" s="2"/>
      <c r="J1965" s="17"/>
      <c r="K1965" s="37"/>
      <c r="L1965" s="2"/>
      <c r="M1965" s="37"/>
      <c r="N1965" s="2"/>
      <c r="O1965" s="37"/>
      <c r="P1965" s="2"/>
      <c r="Q1965" s="37"/>
      <c r="R1965" s="2"/>
      <c r="S1965" s="37"/>
    </row>
    <row r="1966" spans="3:19" x14ac:dyDescent="0.3">
      <c r="C1966" s="18"/>
      <c r="D1966" s="2"/>
      <c r="E1966" s="37"/>
      <c r="F1966" s="17"/>
      <c r="G1966" s="2"/>
      <c r="H1966" s="2"/>
      <c r="I1966" s="2"/>
      <c r="J1966" s="17"/>
      <c r="K1966" s="37"/>
      <c r="L1966" s="2"/>
      <c r="M1966" s="37"/>
      <c r="N1966" s="2"/>
      <c r="O1966" s="37"/>
      <c r="P1966" s="2"/>
      <c r="Q1966" s="37"/>
      <c r="R1966" s="2"/>
      <c r="S1966" s="37"/>
    </row>
    <row r="1967" spans="3:19" x14ac:dyDescent="0.3">
      <c r="C1967" s="18"/>
      <c r="D1967" s="2"/>
      <c r="E1967" s="37"/>
      <c r="F1967" s="17"/>
      <c r="G1967" s="2"/>
      <c r="H1967" s="2"/>
      <c r="I1967" s="2"/>
      <c r="J1967" s="17"/>
      <c r="K1967" s="37"/>
      <c r="L1967" s="2"/>
      <c r="M1967" s="37"/>
      <c r="N1967" s="2"/>
      <c r="O1967" s="37"/>
      <c r="P1967" s="2"/>
      <c r="Q1967" s="37"/>
      <c r="R1967" s="2"/>
      <c r="S1967" s="37"/>
    </row>
    <row r="1968" spans="3:19" x14ac:dyDescent="0.3">
      <c r="C1968" s="18"/>
      <c r="D1968" s="2"/>
      <c r="E1968" s="37"/>
      <c r="F1968" s="17"/>
      <c r="G1968" s="2"/>
      <c r="H1968" s="2"/>
      <c r="I1968" s="2"/>
      <c r="J1968" s="17"/>
      <c r="K1968" s="37"/>
      <c r="L1968" s="2"/>
      <c r="M1968" s="37"/>
      <c r="N1968" s="2"/>
      <c r="O1968" s="37"/>
      <c r="P1968" s="2"/>
      <c r="Q1968" s="37"/>
      <c r="R1968" s="2"/>
      <c r="S1968" s="37"/>
    </row>
    <row r="1969" spans="3:19" x14ac:dyDescent="0.3">
      <c r="C1969" s="18"/>
      <c r="D1969" s="2"/>
      <c r="E1969" s="37"/>
      <c r="F1969" s="17"/>
      <c r="G1969" s="2"/>
      <c r="H1969" s="2"/>
      <c r="I1969" s="2"/>
      <c r="J1969" s="17"/>
      <c r="K1969" s="37"/>
      <c r="L1969" s="2"/>
      <c r="M1969" s="37"/>
      <c r="N1969" s="2"/>
      <c r="O1969" s="37"/>
      <c r="P1969" s="2"/>
      <c r="Q1969" s="37"/>
      <c r="R1969" s="2"/>
      <c r="S1969" s="37"/>
    </row>
    <row r="1970" spans="3:19" x14ac:dyDescent="0.3">
      <c r="C1970" s="18"/>
      <c r="D1970" s="2"/>
      <c r="E1970" s="37"/>
      <c r="F1970" s="17"/>
      <c r="G1970" s="2"/>
      <c r="H1970" s="2"/>
      <c r="I1970" s="2"/>
      <c r="J1970" s="17"/>
      <c r="K1970" s="37"/>
      <c r="L1970" s="2"/>
      <c r="M1970" s="37"/>
      <c r="N1970" s="2"/>
      <c r="O1970" s="37"/>
      <c r="P1970" s="2"/>
      <c r="Q1970" s="37"/>
      <c r="R1970" s="2"/>
      <c r="S1970" s="37"/>
    </row>
    <row r="1971" spans="3:19" x14ac:dyDescent="0.3">
      <c r="C1971" s="18"/>
      <c r="D1971" s="2"/>
      <c r="E1971" s="37"/>
      <c r="F1971" s="17"/>
      <c r="G1971" s="2"/>
      <c r="H1971" s="2"/>
      <c r="I1971" s="2"/>
      <c r="J1971" s="17"/>
      <c r="K1971" s="37"/>
      <c r="L1971" s="2"/>
      <c r="M1971" s="37"/>
      <c r="N1971" s="2"/>
      <c r="O1971" s="37"/>
      <c r="P1971" s="2"/>
      <c r="Q1971" s="37"/>
      <c r="R1971" s="2"/>
      <c r="S1971" s="37"/>
    </row>
    <row r="1972" spans="3:19" x14ac:dyDescent="0.3">
      <c r="C1972" s="18"/>
      <c r="D1972" s="2"/>
      <c r="E1972" s="37"/>
      <c r="F1972" s="17"/>
      <c r="G1972" s="2"/>
      <c r="H1972" s="2"/>
      <c r="I1972" s="2"/>
      <c r="J1972" s="17"/>
      <c r="K1972" s="37"/>
      <c r="L1972" s="2"/>
      <c r="M1972" s="37"/>
      <c r="N1972" s="2"/>
      <c r="O1972" s="37"/>
      <c r="P1972" s="2"/>
      <c r="Q1972" s="37"/>
      <c r="R1972" s="2"/>
      <c r="S1972" s="37"/>
    </row>
    <row r="1973" spans="3:19" x14ac:dyDescent="0.3">
      <c r="C1973" s="18"/>
      <c r="D1973" s="2"/>
      <c r="E1973" s="37"/>
      <c r="F1973" s="17"/>
      <c r="G1973" s="2"/>
      <c r="H1973" s="2"/>
      <c r="I1973" s="2"/>
      <c r="J1973" s="17"/>
      <c r="K1973" s="37"/>
      <c r="L1973" s="2"/>
      <c r="M1973" s="37"/>
      <c r="N1973" s="2"/>
      <c r="O1973" s="37"/>
      <c r="P1973" s="2"/>
      <c r="Q1973" s="37"/>
      <c r="R1973" s="2"/>
      <c r="S1973" s="37"/>
    </row>
    <row r="1974" spans="3:19" x14ac:dyDescent="0.3">
      <c r="C1974" s="18"/>
      <c r="D1974" s="2"/>
      <c r="E1974" s="37"/>
      <c r="F1974" s="17"/>
      <c r="G1974" s="2"/>
      <c r="H1974" s="2"/>
      <c r="I1974" s="2"/>
      <c r="J1974" s="17"/>
      <c r="K1974" s="37"/>
      <c r="L1974" s="2"/>
      <c r="M1974" s="37"/>
      <c r="N1974" s="2"/>
      <c r="O1974" s="37"/>
      <c r="P1974" s="2"/>
      <c r="Q1974" s="37"/>
      <c r="R1974" s="2"/>
      <c r="S1974" s="37"/>
    </row>
    <row r="1975" spans="3:19" x14ac:dyDescent="0.3">
      <c r="C1975" s="18"/>
      <c r="D1975" s="2"/>
      <c r="E1975" s="37"/>
      <c r="F1975" s="17"/>
      <c r="G1975" s="2"/>
      <c r="H1975" s="2"/>
      <c r="I1975" s="2"/>
      <c r="J1975" s="17"/>
      <c r="K1975" s="37"/>
      <c r="L1975" s="2"/>
      <c r="M1975" s="37"/>
      <c r="N1975" s="2"/>
      <c r="O1975" s="37"/>
      <c r="P1975" s="2"/>
      <c r="Q1975" s="37"/>
      <c r="R1975" s="2"/>
      <c r="S1975" s="37"/>
    </row>
    <row r="1976" spans="3:19" x14ac:dyDescent="0.3">
      <c r="C1976" s="18"/>
      <c r="D1976" s="2"/>
      <c r="E1976" s="37"/>
      <c r="F1976" s="17"/>
      <c r="G1976" s="2"/>
      <c r="H1976" s="2"/>
      <c r="I1976" s="2"/>
      <c r="J1976" s="17"/>
      <c r="K1976" s="37"/>
      <c r="L1976" s="2"/>
      <c r="M1976" s="37"/>
      <c r="N1976" s="2"/>
      <c r="O1976" s="37"/>
      <c r="P1976" s="2"/>
      <c r="Q1976" s="37"/>
      <c r="R1976" s="2"/>
      <c r="S1976" s="37"/>
    </row>
    <row r="1977" spans="3:19" x14ac:dyDescent="0.3">
      <c r="C1977" s="18"/>
      <c r="D1977" s="2"/>
      <c r="E1977" s="37"/>
      <c r="F1977" s="17"/>
      <c r="G1977" s="2"/>
      <c r="H1977" s="2"/>
      <c r="I1977" s="2"/>
      <c r="J1977" s="17"/>
      <c r="K1977" s="37"/>
      <c r="L1977" s="2"/>
      <c r="M1977" s="37"/>
      <c r="N1977" s="2"/>
      <c r="O1977" s="37"/>
      <c r="P1977" s="2"/>
      <c r="Q1977" s="37"/>
      <c r="R1977" s="2"/>
      <c r="S1977" s="37"/>
    </row>
    <row r="1978" spans="3:19" x14ac:dyDescent="0.3">
      <c r="C1978" s="18"/>
      <c r="D1978" s="2"/>
      <c r="E1978" s="37"/>
      <c r="F1978" s="17"/>
      <c r="G1978" s="2"/>
      <c r="H1978" s="2"/>
      <c r="I1978" s="2"/>
      <c r="J1978" s="17"/>
      <c r="K1978" s="37"/>
      <c r="L1978" s="2"/>
      <c r="M1978" s="37"/>
      <c r="N1978" s="2"/>
      <c r="O1978" s="37"/>
      <c r="P1978" s="2"/>
      <c r="Q1978" s="37"/>
      <c r="R1978" s="2"/>
      <c r="S1978" s="37"/>
    </row>
    <row r="1979" spans="3:19" x14ac:dyDescent="0.3">
      <c r="C1979" s="18"/>
      <c r="D1979" s="2"/>
      <c r="E1979" s="37"/>
      <c r="F1979" s="17"/>
      <c r="G1979" s="2"/>
      <c r="H1979" s="2"/>
      <c r="I1979" s="2"/>
      <c r="J1979" s="17"/>
      <c r="K1979" s="37"/>
      <c r="L1979" s="2"/>
      <c r="M1979" s="37"/>
      <c r="N1979" s="2"/>
      <c r="O1979" s="37"/>
      <c r="P1979" s="2"/>
      <c r="Q1979" s="37"/>
      <c r="R1979" s="2"/>
      <c r="S1979" s="37"/>
    </row>
    <row r="1980" spans="3:19" x14ac:dyDescent="0.3">
      <c r="C1980" s="18"/>
      <c r="D1980" s="2"/>
      <c r="E1980" s="37"/>
      <c r="F1980" s="17"/>
      <c r="G1980" s="2"/>
      <c r="H1980" s="2"/>
      <c r="I1980" s="2"/>
      <c r="J1980" s="17"/>
      <c r="K1980" s="37"/>
      <c r="L1980" s="2"/>
      <c r="M1980" s="37"/>
      <c r="N1980" s="2"/>
      <c r="O1980" s="37"/>
      <c r="P1980" s="2"/>
      <c r="Q1980" s="37"/>
      <c r="R1980" s="2"/>
      <c r="S1980" s="37"/>
    </row>
    <row r="1981" spans="3:19" x14ac:dyDescent="0.3">
      <c r="C1981" s="18"/>
      <c r="D1981" s="2"/>
      <c r="E1981" s="37"/>
      <c r="F1981" s="17"/>
      <c r="G1981" s="2"/>
      <c r="H1981" s="2"/>
      <c r="I1981" s="2"/>
      <c r="J1981" s="17"/>
      <c r="K1981" s="37"/>
      <c r="L1981" s="2"/>
      <c r="M1981" s="37"/>
      <c r="N1981" s="2"/>
      <c r="O1981" s="37"/>
      <c r="P1981" s="2"/>
      <c r="Q1981" s="37"/>
      <c r="R1981" s="2"/>
      <c r="S1981" s="37"/>
    </row>
    <row r="1982" spans="3:19" x14ac:dyDescent="0.3">
      <c r="C1982" s="18"/>
      <c r="D1982" s="2"/>
      <c r="E1982" s="37"/>
      <c r="F1982" s="17"/>
      <c r="G1982" s="2"/>
      <c r="H1982" s="2"/>
      <c r="I1982" s="2"/>
      <c r="J1982" s="17"/>
      <c r="K1982" s="37"/>
      <c r="L1982" s="2"/>
      <c r="M1982" s="37"/>
      <c r="N1982" s="2"/>
      <c r="O1982" s="37"/>
      <c r="P1982" s="2"/>
      <c r="Q1982" s="37"/>
      <c r="R1982" s="2"/>
      <c r="S1982" s="37"/>
    </row>
    <row r="1983" spans="3:19" x14ac:dyDescent="0.3">
      <c r="C1983" s="18"/>
      <c r="D1983" s="2"/>
      <c r="E1983" s="37"/>
      <c r="F1983" s="17"/>
      <c r="G1983" s="2"/>
      <c r="H1983" s="2"/>
      <c r="I1983" s="2"/>
      <c r="J1983" s="17"/>
      <c r="K1983" s="37"/>
      <c r="L1983" s="2"/>
      <c r="M1983" s="37"/>
      <c r="N1983" s="2"/>
      <c r="O1983" s="37"/>
      <c r="P1983" s="2"/>
      <c r="Q1983" s="37"/>
      <c r="R1983" s="2"/>
      <c r="S1983" s="37"/>
    </row>
    <row r="1984" spans="3:19" x14ac:dyDescent="0.3">
      <c r="C1984" s="18"/>
      <c r="D1984" s="2"/>
      <c r="E1984" s="37"/>
      <c r="F1984" s="17"/>
      <c r="G1984" s="2"/>
      <c r="H1984" s="2"/>
      <c r="I1984" s="2"/>
      <c r="J1984" s="17"/>
      <c r="K1984" s="37"/>
      <c r="L1984" s="2"/>
      <c r="M1984" s="37"/>
      <c r="N1984" s="2"/>
      <c r="O1984" s="37"/>
      <c r="P1984" s="2"/>
      <c r="Q1984" s="37"/>
      <c r="R1984" s="2"/>
      <c r="S1984" s="37"/>
    </row>
    <row r="1985" spans="3:19" x14ac:dyDescent="0.3">
      <c r="C1985" s="18"/>
      <c r="D1985" s="2"/>
      <c r="E1985" s="37"/>
      <c r="F1985" s="17"/>
      <c r="G1985" s="2"/>
      <c r="H1985" s="2"/>
      <c r="I1985" s="2"/>
      <c r="J1985" s="17"/>
      <c r="K1985" s="37"/>
      <c r="L1985" s="2"/>
      <c r="M1985" s="37"/>
      <c r="N1985" s="2"/>
      <c r="O1985" s="37"/>
      <c r="P1985" s="2"/>
      <c r="Q1985" s="37"/>
      <c r="R1985" s="2"/>
      <c r="S1985" s="37"/>
    </row>
    <row r="1986" spans="3:19" x14ac:dyDescent="0.3">
      <c r="C1986" s="18"/>
      <c r="D1986" s="2"/>
      <c r="E1986" s="37"/>
      <c r="F1986" s="17"/>
      <c r="G1986" s="2"/>
      <c r="H1986" s="2"/>
      <c r="I1986" s="2"/>
      <c r="J1986" s="17"/>
      <c r="K1986" s="37"/>
      <c r="L1986" s="2"/>
      <c r="M1986" s="37"/>
      <c r="N1986" s="2"/>
      <c r="O1986" s="37"/>
      <c r="P1986" s="2"/>
      <c r="Q1986" s="37"/>
      <c r="R1986" s="2"/>
      <c r="S1986" s="37"/>
    </row>
    <row r="1987" spans="3:19" x14ac:dyDescent="0.3">
      <c r="C1987" s="18"/>
      <c r="D1987" s="2"/>
      <c r="E1987" s="37"/>
      <c r="F1987" s="17"/>
      <c r="G1987" s="2"/>
      <c r="H1987" s="2"/>
      <c r="I1987" s="2"/>
      <c r="J1987" s="17"/>
      <c r="K1987" s="37"/>
      <c r="L1987" s="2"/>
      <c r="M1987" s="37"/>
      <c r="N1987" s="2"/>
      <c r="O1987" s="37"/>
      <c r="P1987" s="2"/>
      <c r="Q1987" s="37"/>
      <c r="R1987" s="2"/>
      <c r="S1987" s="37"/>
    </row>
    <row r="1988" spans="3:19" x14ac:dyDescent="0.3">
      <c r="C1988" s="18"/>
      <c r="D1988" s="2"/>
      <c r="E1988" s="37"/>
      <c r="F1988" s="17"/>
      <c r="G1988" s="2"/>
      <c r="H1988" s="2"/>
      <c r="I1988" s="2"/>
      <c r="J1988" s="17"/>
      <c r="K1988" s="37"/>
      <c r="L1988" s="2"/>
      <c r="M1988" s="37"/>
      <c r="N1988" s="2"/>
      <c r="O1988" s="37"/>
      <c r="P1988" s="2"/>
      <c r="Q1988" s="37"/>
      <c r="R1988" s="2"/>
      <c r="S1988" s="37"/>
    </row>
    <row r="1989" spans="3:19" x14ac:dyDescent="0.3">
      <c r="C1989" s="18"/>
      <c r="D1989" s="2"/>
      <c r="E1989" s="37"/>
      <c r="F1989" s="17"/>
      <c r="G1989" s="2"/>
      <c r="H1989" s="2"/>
      <c r="I1989" s="2"/>
      <c r="J1989" s="17"/>
      <c r="K1989" s="37"/>
      <c r="L1989" s="2"/>
      <c r="M1989" s="37"/>
      <c r="N1989" s="2"/>
      <c r="O1989" s="37"/>
      <c r="P1989" s="2"/>
      <c r="Q1989" s="37"/>
      <c r="R1989" s="2"/>
      <c r="S1989" s="37"/>
    </row>
    <row r="1990" spans="3:19" x14ac:dyDescent="0.3">
      <c r="C1990" s="18"/>
      <c r="D1990" s="2"/>
      <c r="E1990" s="37"/>
      <c r="F1990" s="17"/>
      <c r="G1990" s="2"/>
      <c r="H1990" s="2"/>
      <c r="I1990" s="2"/>
      <c r="J1990" s="17"/>
      <c r="K1990" s="37"/>
      <c r="L1990" s="2"/>
      <c r="M1990" s="37"/>
      <c r="N1990" s="2"/>
      <c r="O1990" s="37"/>
      <c r="P1990" s="2"/>
      <c r="Q1990" s="37"/>
      <c r="R1990" s="2"/>
      <c r="S1990" s="37"/>
    </row>
    <row r="1991" spans="3:19" x14ac:dyDescent="0.3">
      <c r="C1991" s="18"/>
      <c r="D1991" s="2"/>
      <c r="E1991" s="37"/>
      <c r="F1991" s="17"/>
      <c r="G1991" s="2"/>
      <c r="H1991" s="2"/>
      <c r="I1991" s="2"/>
      <c r="J1991" s="17"/>
      <c r="K1991" s="37"/>
      <c r="L1991" s="2"/>
      <c r="M1991" s="37"/>
      <c r="N1991" s="2"/>
      <c r="O1991" s="37"/>
      <c r="P1991" s="2"/>
      <c r="Q1991" s="37"/>
      <c r="R1991" s="2"/>
      <c r="S1991" s="37"/>
    </row>
    <row r="1992" spans="3:19" x14ac:dyDescent="0.3">
      <c r="C1992" s="18"/>
      <c r="D1992" s="2"/>
      <c r="E1992" s="37"/>
      <c r="F1992" s="17"/>
      <c r="G1992" s="2"/>
      <c r="H1992" s="2"/>
      <c r="I1992" s="2"/>
      <c r="J1992" s="17"/>
      <c r="K1992" s="37"/>
      <c r="L1992" s="2"/>
      <c r="M1992" s="37"/>
      <c r="N1992" s="2"/>
      <c r="O1992" s="37"/>
      <c r="P1992" s="2"/>
      <c r="Q1992" s="37"/>
      <c r="R1992" s="2"/>
      <c r="S1992" s="37"/>
    </row>
    <row r="1993" spans="3:19" x14ac:dyDescent="0.3">
      <c r="C1993" s="18"/>
      <c r="D1993" s="2"/>
      <c r="E1993" s="37"/>
      <c r="F1993" s="17"/>
      <c r="G1993" s="2"/>
      <c r="H1993" s="2"/>
      <c r="I1993" s="2"/>
      <c r="J1993" s="17"/>
      <c r="K1993" s="37"/>
      <c r="L1993" s="2"/>
      <c r="M1993" s="37"/>
      <c r="N1993" s="2"/>
      <c r="O1993" s="37"/>
      <c r="P1993" s="2"/>
      <c r="Q1993" s="37"/>
      <c r="R1993" s="2"/>
      <c r="S1993" s="37"/>
    </row>
    <row r="1994" spans="3:19" x14ac:dyDescent="0.3">
      <c r="C1994" s="18"/>
      <c r="D1994" s="2"/>
      <c r="E1994" s="37"/>
      <c r="F1994" s="17"/>
      <c r="G1994" s="2"/>
      <c r="H1994" s="2"/>
      <c r="I1994" s="2"/>
      <c r="J1994" s="17"/>
      <c r="K1994" s="37"/>
      <c r="L1994" s="2"/>
      <c r="M1994" s="37"/>
      <c r="N1994" s="2"/>
      <c r="O1994" s="37"/>
      <c r="P1994" s="2"/>
      <c r="Q1994" s="37"/>
      <c r="R1994" s="2"/>
      <c r="S1994" s="37"/>
    </row>
    <row r="1995" spans="3:19" x14ac:dyDescent="0.3">
      <c r="C1995" s="18"/>
      <c r="D1995" s="2"/>
      <c r="E1995" s="37"/>
      <c r="F1995" s="17"/>
      <c r="G1995" s="2"/>
      <c r="H1995" s="2"/>
      <c r="I1995" s="2"/>
      <c r="J1995" s="17"/>
      <c r="K1995" s="37"/>
      <c r="L1995" s="2"/>
      <c r="M1995" s="37"/>
      <c r="N1995" s="2"/>
      <c r="O1995" s="37"/>
      <c r="P1995" s="2"/>
      <c r="Q1995" s="37"/>
      <c r="R1995" s="2"/>
      <c r="S1995" s="37"/>
    </row>
    <row r="1996" spans="3:19" x14ac:dyDescent="0.3">
      <c r="C1996" s="18"/>
      <c r="D1996" s="2"/>
      <c r="E1996" s="37"/>
      <c r="F1996" s="17"/>
      <c r="G1996" s="2"/>
      <c r="H1996" s="2"/>
      <c r="I1996" s="2"/>
      <c r="J1996" s="17"/>
      <c r="K1996" s="37"/>
      <c r="L1996" s="2"/>
      <c r="M1996" s="37"/>
      <c r="N1996" s="2"/>
      <c r="O1996" s="37"/>
      <c r="P1996" s="2"/>
      <c r="Q1996" s="37"/>
      <c r="R1996" s="2"/>
      <c r="S1996" s="37"/>
    </row>
    <row r="1997" spans="3:19" x14ac:dyDescent="0.3">
      <c r="C1997" s="18"/>
      <c r="D1997" s="2"/>
      <c r="E1997" s="37"/>
      <c r="F1997" s="17"/>
      <c r="G1997" s="2"/>
      <c r="H1997" s="2"/>
      <c r="I1997" s="2"/>
      <c r="J1997" s="17"/>
      <c r="K1997" s="37"/>
      <c r="L1997" s="2"/>
      <c r="M1997" s="37"/>
      <c r="N1997" s="2"/>
      <c r="O1997" s="37"/>
      <c r="P1997" s="2"/>
      <c r="Q1997" s="37"/>
      <c r="R1997" s="2"/>
      <c r="S1997" s="37"/>
    </row>
    <row r="1998" spans="3:19" x14ac:dyDescent="0.3">
      <c r="C1998" s="18"/>
      <c r="D1998" s="2"/>
      <c r="E1998" s="37"/>
      <c r="F1998" s="17"/>
      <c r="G1998" s="2"/>
      <c r="H1998" s="2"/>
      <c r="I1998" s="2"/>
      <c r="J1998" s="17"/>
      <c r="K1998" s="37"/>
      <c r="L1998" s="2"/>
      <c r="M1998" s="37"/>
      <c r="N1998" s="2"/>
      <c r="O1998" s="37"/>
      <c r="P1998" s="2"/>
      <c r="Q1998" s="37"/>
      <c r="R1998" s="2"/>
      <c r="S1998" s="37"/>
    </row>
    <row r="1999" spans="3:19" x14ac:dyDescent="0.3">
      <c r="C1999" s="18"/>
      <c r="D1999" s="2"/>
      <c r="E1999" s="37"/>
      <c r="F1999" s="17"/>
      <c r="G1999" s="2"/>
      <c r="H1999" s="2"/>
      <c r="I1999" s="2"/>
      <c r="J1999" s="17"/>
      <c r="K1999" s="37"/>
      <c r="L1999" s="2"/>
      <c r="M1999" s="37"/>
      <c r="N1999" s="2"/>
      <c r="O1999" s="37"/>
      <c r="P1999" s="2"/>
      <c r="Q1999" s="37"/>
      <c r="R1999" s="2"/>
      <c r="S1999" s="37"/>
    </row>
    <row r="2000" spans="3:19" x14ac:dyDescent="0.3">
      <c r="C2000" s="18"/>
      <c r="D2000" s="2"/>
      <c r="E2000" s="37"/>
      <c r="F2000" s="17"/>
      <c r="G2000" s="2"/>
      <c r="H2000" s="2"/>
      <c r="I2000" s="2"/>
      <c r="J2000" s="17"/>
      <c r="K2000" s="37"/>
      <c r="L2000" s="2"/>
      <c r="M2000" s="37"/>
      <c r="N2000" s="2"/>
      <c r="O2000" s="37"/>
      <c r="P2000" s="2"/>
      <c r="Q2000" s="37"/>
      <c r="R2000" s="2"/>
      <c r="S2000" s="37"/>
    </row>
    <row r="2001" spans="3:19" x14ac:dyDescent="0.3">
      <c r="C2001" s="18"/>
      <c r="D2001" s="2"/>
      <c r="E2001" s="37"/>
      <c r="F2001" s="17"/>
      <c r="G2001" s="2"/>
      <c r="H2001" s="2"/>
      <c r="I2001" s="2"/>
      <c r="J2001" s="17"/>
      <c r="K2001" s="37"/>
      <c r="L2001" s="2"/>
      <c r="M2001" s="37"/>
      <c r="N2001" s="2"/>
      <c r="O2001" s="37"/>
      <c r="P2001" s="2"/>
      <c r="Q2001" s="37"/>
      <c r="R2001" s="2"/>
      <c r="S2001" s="37"/>
    </row>
    <row r="2002" spans="3:19" x14ac:dyDescent="0.3">
      <c r="C2002" s="18"/>
      <c r="D2002" s="2"/>
      <c r="E2002" s="37"/>
      <c r="F2002" s="17"/>
      <c r="G2002" s="2"/>
      <c r="H2002" s="2"/>
      <c r="I2002" s="2"/>
      <c r="J2002" s="17"/>
      <c r="K2002" s="37"/>
      <c r="L2002" s="2"/>
      <c r="M2002" s="37"/>
      <c r="N2002" s="2"/>
      <c r="O2002" s="37"/>
      <c r="P2002" s="2"/>
      <c r="Q2002" s="37"/>
      <c r="R2002" s="2"/>
      <c r="S2002" s="37"/>
    </row>
    <row r="2003" spans="3:19" x14ac:dyDescent="0.3">
      <c r="C2003" s="18"/>
      <c r="D2003" s="2"/>
      <c r="E2003" s="37"/>
      <c r="F2003" s="17"/>
      <c r="G2003" s="2"/>
      <c r="H2003" s="2"/>
      <c r="I2003" s="2"/>
      <c r="J2003" s="17"/>
      <c r="K2003" s="37"/>
      <c r="L2003" s="2"/>
      <c r="M2003" s="37"/>
      <c r="N2003" s="2"/>
      <c r="O2003" s="37"/>
      <c r="P2003" s="2"/>
      <c r="Q2003" s="37"/>
      <c r="R2003" s="2"/>
      <c r="S2003" s="37"/>
    </row>
    <row r="2004" spans="3:19" x14ac:dyDescent="0.3">
      <c r="C2004" s="18"/>
      <c r="D2004" s="2"/>
      <c r="E2004" s="37"/>
      <c r="F2004" s="17"/>
      <c r="G2004" s="2"/>
      <c r="H2004" s="2"/>
      <c r="I2004" s="2"/>
      <c r="J2004" s="17"/>
      <c r="K2004" s="37"/>
      <c r="L2004" s="2"/>
      <c r="M2004" s="37"/>
      <c r="N2004" s="2"/>
      <c r="O2004" s="37"/>
      <c r="P2004" s="2"/>
      <c r="Q2004" s="37"/>
      <c r="R2004" s="2"/>
      <c r="S2004" s="37"/>
    </row>
    <row r="2005" spans="3:19" x14ac:dyDescent="0.3">
      <c r="C2005" s="18"/>
      <c r="D2005" s="2"/>
      <c r="E2005" s="37"/>
      <c r="F2005" s="17"/>
      <c r="G2005" s="2"/>
      <c r="H2005" s="2"/>
      <c r="I2005" s="2"/>
      <c r="J2005" s="17"/>
      <c r="K2005" s="37"/>
      <c r="L2005" s="2"/>
      <c r="M2005" s="37"/>
      <c r="N2005" s="2"/>
      <c r="O2005" s="37"/>
      <c r="P2005" s="2"/>
      <c r="Q2005" s="37"/>
      <c r="R2005" s="2"/>
      <c r="S2005" s="37"/>
    </row>
    <row r="2006" spans="3:19" x14ac:dyDescent="0.3">
      <c r="C2006" s="18"/>
      <c r="D2006" s="2"/>
      <c r="E2006" s="37"/>
      <c r="F2006" s="17"/>
      <c r="G2006" s="2"/>
      <c r="H2006" s="2"/>
      <c r="I2006" s="2"/>
      <c r="J2006" s="17"/>
      <c r="K2006" s="37"/>
      <c r="L2006" s="2"/>
      <c r="M2006" s="37"/>
      <c r="N2006" s="2"/>
      <c r="O2006" s="37"/>
      <c r="P2006" s="2"/>
      <c r="Q2006" s="37"/>
      <c r="R2006" s="2"/>
      <c r="S2006" s="37"/>
    </row>
    <row r="2007" spans="3:19" x14ac:dyDescent="0.3">
      <c r="C2007" s="18"/>
      <c r="D2007" s="2"/>
      <c r="E2007" s="37"/>
      <c r="F2007" s="17"/>
      <c r="G2007" s="2"/>
      <c r="H2007" s="2"/>
      <c r="I2007" s="2"/>
      <c r="J2007" s="17"/>
      <c r="K2007" s="37"/>
      <c r="L2007" s="2"/>
      <c r="M2007" s="37"/>
      <c r="N2007" s="2"/>
      <c r="O2007" s="37"/>
      <c r="P2007" s="2"/>
      <c r="Q2007" s="37"/>
      <c r="R2007" s="2"/>
      <c r="S2007" s="37"/>
    </row>
    <row r="2008" spans="3:19" x14ac:dyDescent="0.3">
      <c r="C2008" s="18"/>
      <c r="D2008" s="2"/>
      <c r="E2008" s="37"/>
      <c r="F2008" s="17"/>
      <c r="G2008" s="2"/>
      <c r="H2008" s="2"/>
      <c r="I2008" s="2"/>
      <c r="J2008" s="17"/>
      <c r="K2008" s="37"/>
      <c r="L2008" s="2"/>
      <c r="M2008" s="37"/>
      <c r="N2008" s="2"/>
      <c r="O2008" s="37"/>
      <c r="P2008" s="2"/>
      <c r="Q2008" s="37"/>
      <c r="R2008" s="2"/>
      <c r="S2008" s="37"/>
    </row>
    <row r="2009" spans="3:19" x14ac:dyDescent="0.3">
      <c r="C2009" s="18"/>
      <c r="D2009" s="2"/>
      <c r="E2009" s="37"/>
      <c r="F2009" s="17"/>
      <c r="G2009" s="2"/>
      <c r="H2009" s="2"/>
      <c r="I2009" s="2"/>
      <c r="J2009" s="17"/>
      <c r="K2009" s="37"/>
      <c r="L2009" s="2"/>
      <c r="M2009" s="37"/>
      <c r="N2009" s="2"/>
      <c r="O2009" s="37"/>
      <c r="P2009" s="2"/>
      <c r="Q2009" s="37"/>
      <c r="R2009" s="2"/>
      <c r="S2009" s="37"/>
    </row>
    <row r="2010" spans="3:19" x14ac:dyDescent="0.3">
      <c r="C2010" s="18"/>
      <c r="D2010" s="2"/>
      <c r="E2010" s="37"/>
      <c r="F2010" s="17"/>
      <c r="G2010" s="2"/>
      <c r="H2010" s="2"/>
      <c r="I2010" s="2"/>
      <c r="J2010" s="17"/>
      <c r="K2010" s="37"/>
      <c r="L2010" s="2"/>
      <c r="M2010" s="37"/>
      <c r="N2010" s="2"/>
      <c r="O2010" s="37"/>
      <c r="P2010" s="2"/>
      <c r="Q2010" s="37"/>
      <c r="R2010" s="2"/>
      <c r="S2010" s="37"/>
    </row>
    <row r="2011" spans="3:19" x14ac:dyDescent="0.3">
      <c r="C2011" s="18"/>
      <c r="D2011" s="2"/>
      <c r="E2011" s="37"/>
      <c r="F2011" s="17"/>
      <c r="G2011" s="2"/>
      <c r="H2011" s="2"/>
      <c r="I2011" s="2"/>
      <c r="J2011" s="17"/>
      <c r="K2011" s="37"/>
      <c r="L2011" s="2"/>
      <c r="M2011" s="37"/>
      <c r="N2011" s="2"/>
      <c r="O2011" s="37"/>
      <c r="P2011" s="2"/>
      <c r="Q2011" s="37"/>
      <c r="R2011" s="2"/>
      <c r="S2011" s="37"/>
    </row>
    <row r="2012" spans="3:19" x14ac:dyDescent="0.3">
      <c r="C2012" s="18"/>
      <c r="D2012" s="2"/>
      <c r="E2012" s="37"/>
      <c r="F2012" s="17"/>
      <c r="G2012" s="2"/>
      <c r="H2012" s="2"/>
      <c r="I2012" s="2"/>
      <c r="J2012" s="17"/>
      <c r="K2012" s="37"/>
      <c r="L2012" s="2"/>
      <c r="M2012" s="37"/>
      <c r="N2012" s="2"/>
      <c r="O2012" s="37"/>
      <c r="P2012" s="2"/>
      <c r="Q2012" s="37"/>
      <c r="R2012" s="2"/>
      <c r="S2012" s="37"/>
    </row>
    <row r="2013" spans="3:19" x14ac:dyDescent="0.3">
      <c r="C2013" s="18"/>
      <c r="D2013" s="2"/>
      <c r="E2013" s="37"/>
      <c r="F2013" s="17"/>
      <c r="G2013" s="2"/>
      <c r="H2013" s="2"/>
      <c r="I2013" s="2"/>
      <c r="J2013" s="17"/>
      <c r="K2013" s="37"/>
      <c r="L2013" s="2"/>
      <c r="M2013" s="37"/>
      <c r="N2013" s="2"/>
      <c r="O2013" s="37"/>
      <c r="P2013" s="2"/>
      <c r="Q2013" s="37"/>
      <c r="R2013" s="2"/>
      <c r="S2013" s="37"/>
    </row>
    <row r="2014" spans="3:19" x14ac:dyDescent="0.3">
      <c r="C2014" s="18"/>
      <c r="D2014" s="2"/>
      <c r="E2014" s="37"/>
      <c r="F2014" s="17"/>
      <c r="G2014" s="2"/>
      <c r="H2014" s="2"/>
      <c r="I2014" s="2"/>
      <c r="J2014" s="17"/>
      <c r="K2014" s="37"/>
      <c r="L2014" s="2"/>
      <c r="M2014" s="37"/>
      <c r="N2014" s="2"/>
      <c r="O2014" s="37"/>
      <c r="P2014" s="2"/>
      <c r="Q2014" s="37"/>
      <c r="R2014" s="2"/>
      <c r="S2014" s="37"/>
    </row>
    <row r="2015" spans="3:19" x14ac:dyDescent="0.3">
      <c r="C2015" s="18"/>
      <c r="D2015" s="2"/>
      <c r="E2015" s="37"/>
      <c r="F2015" s="17"/>
      <c r="G2015" s="2"/>
      <c r="H2015" s="2"/>
      <c r="I2015" s="2"/>
      <c r="J2015" s="17"/>
      <c r="K2015" s="37"/>
      <c r="L2015" s="2"/>
      <c r="M2015" s="37"/>
      <c r="N2015" s="2"/>
      <c r="O2015" s="37"/>
      <c r="P2015" s="2"/>
      <c r="Q2015" s="37"/>
      <c r="R2015" s="2"/>
      <c r="S2015" s="37"/>
    </row>
    <row r="2016" spans="3:19" x14ac:dyDescent="0.3">
      <c r="C2016" s="18"/>
      <c r="D2016" s="2"/>
      <c r="E2016" s="37"/>
      <c r="F2016" s="17"/>
      <c r="G2016" s="2"/>
      <c r="H2016" s="2"/>
      <c r="I2016" s="2"/>
      <c r="J2016" s="17"/>
      <c r="K2016" s="37"/>
      <c r="L2016" s="2"/>
      <c r="M2016" s="37"/>
      <c r="N2016" s="2"/>
      <c r="O2016" s="37"/>
      <c r="P2016" s="2"/>
      <c r="Q2016" s="37"/>
      <c r="R2016" s="2"/>
      <c r="S2016" s="37"/>
    </row>
    <row r="2017" spans="3:19" x14ac:dyDescent="0.3">
      <c r="C2017" s="18"/>
      <c r="D2017" s="2"/>
      <c r="E2017" s="37"/>
      <c r="F2017" s="17"/>
      <c r="G2017" s="2"/>
      <c r="H2017" s="2"/>
      <c r="I2017" s="2"/>
      <c r="J2017" s="17"/>
      <c r="K2017" s="37"/>
      <c r="L2017" s="2"/>
      <c r="M2017" s="37"/>
      <c r="N2017" s="2"/>
      <c r="O2017" s="37"/>
      <c r="P2017" s="2"/>
      <c r="Q2017" s="37"/>
      <c r="R2017" s="2"/>
      <c r="S2017" s="37"/>
    </row>
    <row r="2018" spans="3:19" x14ac:dyDescent="0.3">
      <c r="C2018" s="18"/>
      <c r="D2018" s="2"/>
      <c r="E2018" s="37"/>
      <c r="F2018" s="17"/>
      <c r="G2018" s="2"/>
      <c r="H2018" s="2"/>
      <c r="I2018" s="2"/>
      <c r="J2018" s="17"/>
      <c r="K2018" s="37"/>
      <c r="L2018" s="2"/>
      <c r="M2018" s="37"/>
      <c r="N2018" s="2"/>
      <c r="O2018" s="37"/>
      <c r="P2018" s="2"/>
      <c r="Q2018" s="37"/>
      <c r="R2018" s="2"/>
      <c r="S2018" s="37"/>
    </row>
    <row r="2019" spans="3:19" x14ac:dyDescent="0.3">
      <c r="C2019" s="18"/>
      <c r="D2019" s="2"/>
      <c r="E2019" s="37"/>
      <c r="F2019" s="17"/>
      <c r="G2019" s="2"/>
      <c r="H2019" s="2"/>
      <c r="I2019" s="2"/>
      <c r="J2019" s="17"/>
      <c r="K2019" s="37"/>
      <c r="L2019" s="2"/>
      <c r="M2019" s="37"/>
      <c r="N2019" s="2"/>
      <c r="O2019" s="37"/>
      <c r="P2019" s="2"/>
      <c r="Q2019" s="37"/>
      <c r="R2019" s="2"/>
      <c r="S2019" s="37"/>
    </row>
    <row r="2020" spans="3:19" x14ac:dyDescent="0.3">
      <c r="C2020" s="18"/>
      <c r="D2020" s="2"/>
      <c r="E2020" s="37"/>
      <c r="F2020" s="17"/>
      <c r="G2020" s="2"/>
      <c r="H2020" s="2"/>
      <c r="I2020" s="2"/>
      <c r="J2020" s="17"/>
      <c r="K2020" s="37"/>
      <c r="L2020" s="2"/>
      <c r="M2020" s="37"/>
      <c r="N2020" s="2"/>
      <c r="O2020" s="37"/>
      <c r="P2020" s="2"/>
      <c r="Q2020" s="37"/>
      <c r="R2020" s="2"/>
      <c r="S2020" s="37"/>
    </row>
    <row r="2021" spans="3:19" x14ac:dyDescent="0.3">
      <c r="C2021" s="18"/>
      <c r="D2021" s="2"/>
      <c r="E2021" s="37"/>
      <c r="F2021" s="17"/>
      <c r="G2021" s="2"/>
      <c r="H2021" s="2"/>
      <c r="I2021" s="2"/>
      <c r="J2021" s="17"/>
      <c r="K2021" s="37"/>
      <c r="L2021" s="2"/>
      <c r="M2021" s="37"/>
      <c r="N2021" s="2"/>
      <c r="O2021" s="37"/>
      <c r="P2021" s="2"/>
      <c r="Q2021" s="37"/>
      <c r="R2021" s="2"/>
      <c r="S2021" s="37"/>
    </row>
    <row r="2022" spans="3:19" x14ac:dyDescent="0.3">
      <c r="C2022" s="18"/>
      <c r="D2022" s="2"/>
      <c r="E2022" s="37"/>
      <c r="F2022" s="17"/>
      <c r="G2022" s="2"/>
      <c r="H2022" s="2"/>
      <c r="I2022" s="2"/>
      <c r="J2022" s="17"/>
      <c r="K2022" s="37"/>
      <c r="L2022" s="2"/>
      <c r="M2022" s="37"/>
      <c r="N2022" s="2"/>
      <c r="O2022" s="37"/>
      <c r="P2022" s="2"/>
      <c r="Q2022" s="37"/>
      <c r="R2022" s="2"/>
      <c r="S2022" s="37"/>
    </row>
    <row r="2023" spans="3:19" x14ac:dyDescent="0.3">
      <c r="C2023" s="18"/>
      <c r="D2023" s="2"/>
      <c r="E2023" s="37"/>
      <c r="F2023" s="17"/>
      <c r="G2023" s="2"/>
      <c r="H2023" s="2"/>
      <c r="I2023" s="2"/>
      <c r="J2023" s="17"/>
      <c r="K2023" s="37"/>
      <c r="L2023" s="2"/>
      <c r="M2023" s="37"/>
      <c r="N2023" s="2"/>
      <c r="O2023" s="37"/>
      <c r="P2023" s="2"/>
      <c r="Q2023" s="37"/>
      <c r="R2023" s="2"/>
      <c r="S2023" s="37"/>
    </row>
    <row r="2024" spans="3:19" x14ac:dyDescent="0.3">
      <c r="C2024" s="18"/>
      <c r="D2024" s="2"/>
      <c r="E2024" s="37"/>
      <c r="F2024" s="17"/>
      <c r="G2024" s="2"/>
      <c r="H2024" s="2"/>
      <c r="I2024" s="2"/>
      <c r="J2024" s="17"/>
      <c r="K2024" s="37"/>
      <c r="L2024" s="2"/>
      <c r="M2024" s="37"/>
      <c r="N2024" s="2"/>
      <c r="O2024" s="37"/>
      <c r="P2024" s="2"/>
      <c r="Q2024" s="37"/>
      <c r="R2024" s="2"/>
      <c r="S2024" s="37"/>
    </row>
    <row r="2025" spans="3:19" x14ac:dyDescent="0.3">
      <c r="C2025" s="18"/>
      <c r="D2025" s="2"/>
      <c r="E2025" s="37"/>
      <c r="F2025" s="17"/>
      <c r="G2025" s="2"/>
      <c r="H2025" s="2"/>
      <c r="I2025" s="2"/>
      <c r="J2025" s="17"/>
      <c r="K2025" s="37"/>
      <c r="L2025" s="2"/>
      <c r="M2025" s="37"/>
      <c r="N2025" s="2"/>
      <c r="O2025" s="37"/>
      <c r="P2025" s="2"/>
      <c r="Q2025" s="37"/>
      <c r="R2025" s="2"/>
      <c r="S2025" s="37"/>
    </row>
    <row r="2026" spans="3:19" x14ac:dyDescent="0.3">
      <c r="C2026" s="18"/>
      <c r="D2026" s="2"/>
      <c r="E2026" s="37"/>
      <c r="F2026" s="17"/>
      <c r="G2026" s="2"/>
      <c r="H2026" s="2"/>
      <c r="I2026" s="2"/>
      <c r="J2026" s="17"/>
      <c r="K2026" s="37"/>
      <c r="L2026" s="2"/>
      <c r="M2026" s="37"/>
      <c r="N2026" s="2"/>
      <c r="O2026" s="37"/>
      <c r="P2026" s="2"/>
      <c r="Q2026" s="37"/>
      <c r="R2026" s="2"/>
      <c r="S2026" s="37"/>
    </row>
    <row r="2027" spans="3:19" x14ac:dyDescent="0.3">
      <c r="C2027" s="18"/>
      <c r="D2027" s="2"/>
      <c r="E2027" s="37"/>
      <c r="F2027" s="17"/>
      <c r="G2027" s="2"/>
      <c r="H2027" s="2"/>
      <c r="I2027" s="2"/>
      <c r="J2027" s="17"/>
      <c r="K2027" s="37"/>
      <c r="L2027" s="2"/>
      <c r="M2027" s="37"/>
      <c r="N2027" s="2"/>
      <c r="O2027" s="37"/>
      <c r="P2027" s="2"/>
      <c r="Q2027" s="37"/>
      <c r="R2027" s="2"/>
      <c r="S2027" s="37"/>
    </row>
    <row r="2028" spans="3:19" x14ac:dyDescent="0.3">
      <c r="C2028" s="18"/>
      <c r="D2028" s="2"/>
      <c r="E2028" s="37"/>
      <c r="F2028" s="17"/>
      <c r="G2028" s="2"/>
      <c r="H2028" s="2"/>
      <c r="I2028" s="2"/>
      <c r="J2028" s="17"/>
      <c r="K2028" s="37"/>
      <c r="L2028" s="2"/>
      <c r="M2028" s="37"/>
      <c r="N2028" s="2"/>
      <c r="O2028" s="37"/>
      <c r="P2028" s="2"/>
      <c r="Q2028" s="37"/>
      <c r="R2028" s="2"/>
      <c r="S2028" s="37"/>
    </row>
    <row r="2029" spans="3:19" x14ac:dyDescent="0.3">
      <c r="C2029" s="18"/>
      <c r="D2029" s="2"/>
      <c r="E2029" s="37"/>
      <c r="F2029" s="17"/>
      <c r="G2029" s="2"/>
      <c r="H2029" s="2"/>
      <c r="I2029" s="2"/>
      <c r="J2029" s="17"/>
      <c r="K2029" s="37"/>
      <c r="L2029" s="2"/>
      <c r="M2029" s="37"/>
      <c r="N2029" s="2"/>
      <c r="O2029" s="37"/>
      <c r="P2029" s="2"/>
      <c r="Q2029" s="37"/>
      <c r="R2029" s="2"/>
      <c r="S2029" s="37"/>
    </row>
    <row r="2030" spans="3:19" x14ac:dyDescent="0.3">
      <c r="C2030" s="18"/>
      <c r="D2030" s="2"/>
      <c r="E2030" s="37"/>
      <c r="F2030" s="17"/>
      <c r="G2030" s="2"/>
      <c r="H2030" s="2"/>
      <c r="I2030" s="2"/>
      <c r="J2030" s="17"/>
      <c r="K2030" s="37"/>
      <c r="L2030" s="2"/>
      <c r="M2030" s="37"/>
      <c r="N2030" s="2"/>
      <c r="O2030" s="37"/>
      <c r="P2030" s="2"/>
      <c r="Q2030" s="37"/>
      <c r="R2030" s="2"/>
      <c r="S2030" s="37"/>
    </row>
    <row r="2031" spans="3:19" x14ac:dyDescent="0.3">
      <c r="C2031" s="18"/>
      <c r="D2031" s="2"/>
      <c r="E2031" s="37"/>
      <c r="F2031" s="17"/>
      <c r="G2031" s="2"/>
      <c r="H2031" s="2"/>
      <c r="I2031" s="2"/>
      <c r="J2031" s="17"/>
      <c r="K2031" s="37"/>
      <c r="L2031" s="2"/>
      <c r="M2031" s="37"/>
      <c r="N2031" s="2"/>
      <c r="O2031" s="37"/>
      <c r="P2031" s="2"/>
      <c r="Q2031" s="37"/>
      <c r="R2031" s="2"/>
      <c r="S2031" s="37"/>
    </row>
    <row r="2032" spans="3:19" x14ac:dyDescent="0.3">
      <c r="C2032" s="18"/>
      <c r="D2032" s="2"/>
      <c r="E2032" s="37"/>
      <c r="F2032" s="17"/>
      <c r="G2032" s="2"/>
      <c r="H2032" s="2"/>
      <c r="I2032" s="2"/>
      <c r="J2032" s="17"/>
      <c r="K2032" s="37"/>
      <c r="L2032" s="2"/>
      <c r="M2032" s="37"/>
      <c r="N2032" s="2"/>
      <c r="O2032" s="37"/>
      <c r="P2032" s="2"/>
      <c r="Q2032" s="37"/>
      <c r="R2032" s="2"/>
      <c r="S2032" s="37"/>
    </row>
    <row r="2033" spans="3:19" x14ac:dyDescent="0.3">
      <c r="C2033" s="18"/>
      <c r="D2033" s="2"/>
      <c r="E2033" s="37"/>
      <c r="F2033" s="17"/>
      <c r="G2033" s="2"/>
      <c r="H2033" s="2"/>
      <c r="I2033" s="2"/>
      <c r="J2033" s="17"/>
      <c r="K2033" s="37"/>
      <c r="L2033" s="2"/>
      <c r="M2033" s="37"/>
      <c r="N2033" s="2"/>
      <c r="O2033" s="37"/>
      <c r="P2033" s="2"/>
      <c r="Q2033" s="37"/>
      <c r="R2033" s="2"/>
      <c r="S2033" s="37"/>
    </row>
    <row r="2034" spans="3:19" x14ac:dyDescent="0.3">
      <c r="C2034" s="18"/>
      <c r="D2034" s="2"/>
      <c r="E2034" s="37"/>
      <c r="F2034" s="17"/>
      <c r="G2034" s="2"/>
      <c r="H2034" s="2"/>
      <c r="I2034" s="2"/>
      <c r="J2034" s="17"/>
      <c r="K2034" s="37"/>
      <c r="L2034" s="2"/>
      <c r="M2034" s="37"/>
      <c r="N2034" s="2"/>
      <c r="O2034" s="37"/>
      <c r="P2034" s="2"/>
      <c r="Q2034" s="37"/>
      <c r="R2034" s="2"/>
      <c r="S2034" s="37"/>
    </row>
    <row r="2035" spans="3:19" x14ac:dyDescent="0.3">
      <c r="C2035" s="18"/>
      <c r="D2035" s="2"/>
      <c r="E2035" s="37"/>
      <c r="F2035" s="17"/>
      <c r="G2035" s="2"/>
      <c r="H2035" s="2"/>
      <c r="I2035" s="2"/>
      <c r="J2035" s="17"/>
      <c r="K2035" s="37"/>
      <c r="L2035" s="2"/>
      <c r="M2035" s="37"/>
      <c r="N2035" s="2"/>
      <c r="O2035" s="37"/>
      <c r="P2035" s="2"/>
      <c r="Q2035" s="37"/>
      <c r="R2035" s="2"/>
      <c r="S2035" s="37"/>
    </row>
    <row r="2036" spans="3:19" x14ac:dyDescent="0.3">
      <c r="C2036" s="18"/>
      <c r="D2036" s="2"/>
      <c r="E2036" s="37"/>
      <c r="F2036" s="17"/>
      <c r="G2036" s="2"/>
      <c r="H2036" s="2"/>
      <c r="I2036" s="2"/>
      <c r="J2036" s="17"/>
      <c r="K2036" s="37"/>
      <c r="L2036" s="2"/>
      <c r="M2036" s="37"/>
      <c r="N2036" s="2"/>
      <c r="O2036" s="37"/>
      <c r="P2036" s="2"/>
      <c r="Q2036" s="37"/>
      <c r="R2036" s="2"/>
      <c r="S2036" s="37"/>
    </row>
    <row r="2037" spans="3:19" x14ac:dyDescent="0.3">
      <c r="C2037" s="18"/>
      <c r="D2037" s="2"/>
      <c r="E2037" s="37"/>
      <c r="F2037" s="17"/>
      <c r="G2037" s="2"/>
      <c r="H2037" s="2"/>
      <c r="I2037" s="2"/>
      <c r="J2037" s="17"/>
      <c r="K2037" s="37"/>
      <c r="L2037" s="2"/>
      <c r="M2037" s="37"/>
      <c r="N2037" s="2"/>
      <c r="O2037" s="37"/>
      <c r="P2037" s="2"/>
      <c r="Q2037" s="37"/>
      <c r="R2037" s="2"/>
      <c r="S2037" s="37"/>
    </row>
    <row r="2038" spans="3:19" x14ac:dyDescent="0.3">
      <c r="C2038" s="18"/>
      <c r="D2038" s="2"/>
      <c r="E2038" s="37"/>
      <c r="F2038" s="17"/>
      <c r="G2038" s="2"/>
      <c r="H2038" s="2"/>
      <c r="I2038" s="2"/>
      <c r="J2038" s="17"/>
      <c r="K2038" s="37"/>
      <c r="L2038" s="2"/>
      <c r="M2038" s="37"/>
      <c r="N2038" s="2"/>
      <c r="O2038" s="37"/>
      <c r="P2038" s="2"/>
      <c r="Q2038" s="37"/>
      <c r="R2038" s="2"/>
      <c r="S2038" s="37"/>
    </row>
    <row r="2039" spans="3:19" x14ac:dyDescent="0.3">
      <c r="C2039" s="18"/>
      <c r="D2039" s="2"/>
      <c r="E2039" s="37"/>
      <c r="F2039" s="17"/>
      <c r="G2039" s="2"/>
      <c r="H2039" s="2"/>
      <c r="I2039" s="2"/>
      <c r="J2039" s="17"/>
      <c r="K2039" s="37"/>
      <c r="L2039" s="2"/>
      <c r="M2039" s="37"/>
      <c r="N2039" s="2"/>
      <c r="O2039" s="37"/>
      <c r="P2039" s="2"/>
      <c r="Q2039" s="37"/>
      <c r="R2039" s="2"/>
      <c r="S2039" s="37"/>
    </row>
    <row r="2040" spans="3:19" x14ac:dyDescent="0.3">
      <c r="C2040" s="18"/>
      <c r="D2040" s="2"/>
      <c r="E2040" s="37"/>
      <c r="F2040" s="17"/>
      <c r="G2040" s="2"/>
      <c r="H2040" s="2"/>
      <c r="I2040" s="2"/>
      <c r="J2040" s="17"/>
      <c r="K2040" s="37"/>
      <c r="L2040" s="2"/>
      <c r="M2040" s="37"/>
      <c r="N2040" s="2"/>
      <c r="O2040" s="37"/>
      <c r="P2040" s="2"/>
      <c r="Q2040" s="37"/>
      <c r="R2040" s="2"/>
      <c r="S2040" s="37"/>
    </row>
    <row r="2041" spans="3:19" x14ac:dyDescent="0.3">
      <c r="C2041" s="18"/>
      <c r="D2041" s="2"/>
      <c r="E2041" s="37"/>
      <c r="F2041" s="17"/>
      <c r="G2041" s="2"/>
      <c r="H2041" s="2"/>
      <c r="I2041" s="2"/>
      <c r="J2041" s="17"/>
      <c r="K2041" s="37"/>
      <c r="L2041" s="2"/>
      <c r="M2041" s="37"/>
      <c r="N2041" s="2"/>
      <c r="O2041" s="37"/>
      <c r="P2041" s="2"/>
      <c r="Q2041" s="37"/>
      <c r="R2041" s="2"/>
      <c r="S2041" s="37"/>
    </row>
    <row r="2042" spans="3:19" x14ac:dyDescent="0.3">
      <c r="C2042" s="18"/>
      <c r="D2042" s="2"/>
      <c r="E2042" s="37"/>
      <c r="F2042" s="17"/>
      <c r="G2042" s="2"/>
      <c r="H2042" s="2"/>
      <c r="I2042" s="2"/>
      <c r="J2042" s="17"/>
      <c r="K2042" s="37"/>
      <c r="L2042" s="2"/>
      <c r="M2042" s="37"/>
      <c r="N2042" s="2"/>
      <c r="O2042" s="37"/>
      <c r="P2042" s="2"/>
      <c r="Q2042" s="37"/>
      <c r="R2042" s="2"/>
      <c r="S2042" s="37"/>
    </row>
    <row r="2043" spans="3:19" x14ac:dyDescent="0.3">
      <c r="C2043" s="18"/>
      <c r="D2043" s="2"/>
      <c r="E2043" s="37"/>
      <c r="F2043" s="17"/>
      <c r="G2043" s="2"/>
      <c r="H2043" s="2"/>
      <c r="I2043" s="2"/>
      <c r="J2043" s="17"/>
      <c r="K2043" s="37"/>
      <c r="L2043" s="2"/>
      <c r="M2043" s="37"/>
      <c r="N2043" s="2"/>
      <c r="O2043" s="37"/>
      <c r="P2043" s="2"/>
      <c r="Q2043" s="37"/>
      <c r="R2043" s="2"/>
      <c r="S2043" s="37"/>
    </row>
    <row r="2044" spans="3:19" x14ac:dyDescent="0.3">
      <c r="C2044" s="18"/>
      <c r="D2044" s="2"/>
      <c r="E2044" s="37"/>
      <c r="F2044" s="17"/>
      <c r="G2044" s="2"/>
      <c r="H2044" s="2"/>
      <c r="I2044" s="2"/>
      <c r="J2044" s="17"/>
      <c r="K2044" s="37"/>
      <c r="L2044" s="2"/>
      <c r="M2044" s="37"/>
      <c r="N2044" s="2"/>
      <c r="O2044" s="37"/>
      <c r="P2044" s="2"/>
      <c r="Q2044" s="37"/>
      <c r="R2044" s="2"/>
      <c r="S2044" s="37"/>
    </row>
    <row r="2045" spans="3:19" x14ac:dyDescent="0.3">
      <c r="C2045" s="18"/>
      <c r="D2045" s="2"/>
      <c r="E2045" s="37"/>
      <c r="F2045" s="17"/>
      <c r="G2045" s="2"/>
      <c r="H2045" s="2"/>
      <c r="I2045" s="2"/>
      <c r="J2045" s="17"/>
      <c r="K2045" s="37"/>
      <c r="L2045" s="2"/>
      <c r="M2045" s="37"/>
      <c r="N2045" s="2"/>
      <c r="O2045" s="37"/>
      <c r="P2045" s="2"/>
      <c r="Q2045" s="37"/>
      <c r="R2045" s="2"/>
      <c r="S2045" s="37"/>
    </row>
    <row r="2046" spans="3:19" x14ac:dyDescent="0.3">
      <c r="C2046" s="18"/>
      <c r="D2046" s="2"/>
      <c r="E2046" s="37"/>
      <c r="F2046" s="17"/>
      <c r="G2046" s="2"/>
      <c r="H2046" s="2"/>
      <c r="I2046" s="2"/>
      <c r="J2046" s="17"/>
      <c r="K2046" s="37"/>
      <c r="L2046" s="2"/>
      <c r="M2046" s="37"/>
      <c r="N2046" s="2"/>
      <c r="O2046" s="37"/>
      <c r="P2046" s="2"/>
      <c r="Q2046" s="37"/>
      <c r="R2046" s="2"/>
      <c r="S2046" s="37"/>
    </row>
    <row r="2047" spans="3:19" x14ac:dyDescent="0.3">
      <c r="C2047" s="18"/>
      <c r="D2047" s="2"/>
      <c r="E2047" s="37"/>
      <c r="F2047" s="17"/>
      <c r="G2047" s="2"/>
      <c r="H2047" s="2"/>
      <c r="I2047" s="2"/>
      <c r="J2047" s="17"/>
      <c r="K2047" s="37"/>
      <c r="L2047" s="2"/>
      <c r="M2047" s="37"/>
      <c r="N2047" s="2"/>
      <c r="O2047" s="37"/>
      <c r="P2047" s="2"/>
      <c r="Q2047" s="37"/>
      <c r="R2047" s="2"/>
      <c r="S2047" s="37"/>
    </row>
    <row r="2048" spans="3:19" x14ac:dyDescent="0.3">
      <c r="C2048" s="18"/>
      <c r="D2048" s="2"/>
      <c r="E2048" s="37"/>
      <c r="F2048" s="17"/>
      <c r="G2048" s="2"/>
      <c r="H2048" s="2"/>
      <c r="I2048" s="2"/>
      <c r="J2048" s="17"/>
      <c r="K2048" s="37"/>
      <c r="L2048" s="2"/>
      <c r="M2048" s="37"/>
      <c r="N2048" s="2"/>
      <c r="O2048" s="37"/>
      <c r="P2048" s="2"/>
      <c r="Q2048" s="37"/>
      <c r="R2048" s="2"/>
      <c r="S2048" s="37"/>
    </row>
    <row r="2049" spans="3:19" x14ac:dyDescent="0.3">
      <c r="C2049" s="18"/>
      <c r="D2049" s="2"/>
      <c r="E2049" s="37"/>
      <c r="F2049" s="17"/>
      <c r="G2049" s="2"/>
      <c r="H2049" s="2"/>
      <c r="I2049" s="2"/>
      <c r="J2049" s="17"/>
      <c r="K2049" s="37"/>
      <c r="L2049" s="2"/>
      <c r="M2049" s="37"/>
      <c r="N2049" s="2"/>
      <c r="O2049" s="37"/>
      <c r="P2049" s="2"/>
      <c r="Q2049" s="37"/>
      <c r="R2049" s="2"/>
      <c r="S2049" s="37"/>
    </row>
    <row r="2050" spans="3:19" x14ac:dyDescent="0.3">
      <c r="C2050" s="18"/>
      <c r="D2050" s="2"/>
      <c r="E2050" s="37"/>
      <c r="F2050" s="17"/>
      <c r="G2050" s="2"/>
      <c r="H2050" s="2"/>
      <c r="I2050" s="2"/>
      <c r="J2050" s="17"/>
      <c r="K2050" s="37"/>
      <c r="L2050" s="2"/>
      <c r="M2050" s="37"/>
      <c r="N2050" s="2"/>
      <c r="O2050" s="37"/>
      <c r="P2050" s="2"/>
      <c r="Q2050" s="37"/>
      <c r="R2050" s="2"/>
      <c r="S2050" s="37"/>
    </row>
    <row r="2051" spans="3:19" x14ac:dyDescent="0.3">
      <c r="C2051" s="18"/>
      <c r="D2051" s="2"/>
      <c r="E2051" s="37"/>
      <c r="F2051" s="17"/>
      <c r="G2051" s="2"/>
      <c r="H2051" s="2"/>
      <c r="I2051" s="2"/>
      <c r="J2051" s="17"/>
      <c r="K2051" s="37"/>
      <c r="L2051" s="2"/>
      <c r="M2051" s="37"/>
      <c r="N2051" s="2"/>
      <c r="O2051" s="37"/>
      <c r="P2051" s="2"/>
      <c r="Q2051" s="37"/>
      <c r="R2051" s="2"/>
      <c r="S2051" s="37"/>
    </row>
    <row r="2052" spans="3:19" x14ac:dyDescent="0.3">
      <c r="C2052" s="18"/>
      <c r="D2052" s="2"/>
      <c r="E2052" s="37"/>
      <c r="F2052" s="17"/>
      <c r="G2052" s="2"/>
      <c r="H2052" s="2"/>
      <c r="I2052" s="2"/>
      <c r="J2052" s="17"/>
      <c r="K2052" s="37"/>
      <c r="L2052" s="2"/>
      <c r="M2052" s="37"/>
      <c r="N2052" s="2"/>
      <c r="O2052" s="37"/>
      <c r="P2052" s="2"/>
      <c r="Q2052" s="37"/>
      <c r="R2052" s="2"/>
      <c r="S2052" s="37"/>
    </row>
    <row r="2053" spans="3:19" x14ac:dyDescent="0.3">
      <c r="C2053" s="18"/>
      <c r="D2053" s="2"/>
      <c r="E2053" s="37"/>
      <c r="F2053" s="17"/>
      <c r="G2053" s="2"/>
      <c r="H2053" s="2"/>
      <c r="I2053" s="2"/>
      <c r="J2053" s="17"/>
      <c r="K2053" s="37"/>
      <c r="L2053" s="2"/>
      <c r="M2053" s="37"/>
      <c r="N2053" s="2"/>
      <c r="O2053" s="37"/>
      <c r="P2053" s="2"/>
      <c r="Q2053" s="37"/>
      <c r="R2053" s="2"/>
      <c r="S2053" s="37"/>
    </row>
    <row r="2054" spans="3:19" x14ac:dyDescent="0.3">
      <c r="C2054" s="18"/>
      <c r="D2054" s="2"/>
      <c r="E2054" s="37"/>
      <c r="F2054" s="17"/>
      <c r="G2054" s="2"/>
      <c r="H2054" s="2"/>
      <c r="I2054" s="2"/>
      <c r="J2054" s="17"/>
      <c r="K2054" s="37"/>
      <c r="L2054" s="2"/>
      <c r="M2054" s="37"/>
      <c r="N2054" s="2"/>
      <c r="O2054" s="37"/>
      <c r="P2054" s="2"/>
      <c r="Q2054" s="37"/>
      <c r="R2054" s="2"/>
      <c r="S2054" s="37"/>
    </row>
    <row r="2055" spans="3:19" x14ac:dyDescent="0.3">
      <c r="C2055" s="18"/>
      <c r="D2055" s="2"/>
      <c r="E2055" s="37"/>
      <c r="F2055" s="17"/>
      <c r="G2055" s="2"/>
      <c r="H2055" s="2"/>
      <c r="I2055" s="2"/>
      <c r="J2055" s="17"/>
      <c r="K2055" s="37"/>
      <c r="L2055" s="2"/>
      <c r="M2055" s="37"/>
      <c r="N2055" s="2"/>
      <c r="O2055" s="37"/>
      <c r="P2055" s="2"/>
      <c r="Q2055" s="37"/>
      <c r="R2055" s="2"/>
      <c r="S2055" s="37"/>
    </row>
    <row r="2056" spans="3:19" x14ac:dyDescent="0.3">
      <c r="C2056" s="18"/>
      <c r="D2056" s="2"/>
      <c r="E2056" s="37"/>
      <c r="F2056" s="17"/>
      <c r="G2056" s="2"/>
      <c r="H2056" s="2"/>
      <c r="I2056" s="2"/>
      <c r="J2056" s="17"/>
      <c r="K2056" s="37"/>
      <c r="L2056" s="2"/>
      <c r="M2056" s="37"/>
      <c r="N2056" s="2"/>
      <c r="O2056" s="37"/>
      <c r="P2056" s="2"/>
      <c r="Q2056" s="37"/>
      <c r="R2056" s="2"/>
      <c r="S2056" s="37"/>
    </row>
    <row r="2057" spans="3:19" x14ac:dyDescent="0.3">
      <c r="C2057" s="18"/>
      <c r="D2057" s="2"/>
      <c r="E2057" s="37"/>
      <c r="F2057" s="17"/>
      <c r="G2057" s="2"/>
      <c r="H2057" s="2"/>
      <c r="I2057" s="2"/>
      <c r="J2057" s="17"/>
      <c r="K2057" s="37"/>
      <c r="L2057" s="2"/>
      <c r="M2057" s="37"/>
      <c r="N2057" s="2"/>
      <c r="O2057" s="37"/>
      <c r="P2057" s="2"/>
      <c r="Q2057" s="37"/>
      <c r="R2057" s="2"/>
      <c r="S2057" s="37"/>
    </row>
    <row r="2058" spans="3:19" x14ac:dyDescent="0.3">
      <c r="C2058" s="18"/>
      <c r="D2058" s="2"/>
      <c r="E2058" s="37"/>
      <c r="F2058" s="17"/>
      <c r="G2058" s="2"/>
      <c r="H2058" s="2"/>
      <c r="I2058" s="2"/>
      <c r="J2058" s="17"/>
      <c r="K2058" s="37"/>
      <c r="L2058" s="2"/>
      <c r="M2058" s="37"/>
      <c r="N2058" s="2"/>
      <c r="O2058" s="37"/>
      <c r="P2058" s="2"/>
      <c r="Q2058" s="37"/>
      <c r="R2058" s="2"/>
      <c r="S2058" s="37"/>
    </row>
    <row r="2059" spans="3:19" x14ac:dyDescent="0.3">
      <c r="C2059" s="18"/>
      <c r="D2059" s="2"/>
      <c r="E2059" s="37"/>
      <c r="F2059" s="17"/>
      <c r="G2059" s="2"/>
      <c r="H2059" s="2"/>
      <c r="I2059" s="2"/>
      <c r="J2059" s="17"/>
      <c r="K2059" s="37"/>
      <c r="L2059" s="2"/>
      <c r="M2059" s="37"/>
      <c r="N2059" s="2"/>
      <c r="O2059" s="37"/>
      <c r="P2059" s="2"/>
      <c r="Q2059" s="37"/>
      <c r="R2059" s="2"/>
      <c r="S2059" s="37"/>
    </row>
    <row r="2060" spans="3:19" x14ac:dyDescent="0.3">
      <c r="C2060" s="18"/>
      <c r="D2060" s="2"/>
      <c r="E2060" s="37"/>
      <c r="F2060" s="17"/>
      <c r="G2060" s="2"/>
      <c r="H2060" s="2"/>
      <c r="I2060" s="2"/>
      <c r="J2060" s="17"/>
      <c r="K2060" s="37"/>
      <c r="L2060" s="2"/>
      <c r="M2060" s="37"/>
      <c r="N2060" s="2"/>
      <c r="O2060" s="37"/>
      <c r="P2060" s="2"/>
      <c r="Q2060" s="37"/>
      <c r="R2060" s="2"/>
      <c r="S2060" s="37"/>
    </row>
    <row r="2061" spans="3:19" x14ac:dyDescent="0.3">
      <c r="C2061" s="18"/>
      <c r="D2061" s="2"/>
      <c r="E2061" s="37"/>
      <c r="F2061" s="17"/>
      <c r="G2061" s="2"/>
      <c r="H2061" s="2"/>
      <c r="I2061" s="2"/>
      <c r="J2061" s="17"/>
      <c r="K2061" s="37"/>
      <c r="L2061" s="2"/>
      <c r="M2061" s="37"/>
      <c r="N2061" s="2"/>
      <c r="O2061" s="37"/>
      <c r="P2061" s="2"/>
      <c r="Q2061" s="37"/>
      <c r="R2061" s="2"/>
      <c r="S2061" s="37"/>
    </row>
    <row r="2062" spans="3:19" x14ac:dyDescent="0.3">
      <c r="C2062" s="18"/>
      <c r="D2062" s="2"/>
      <c r="E2062" s="37"/>
      <c r="F2062" s="17"/>
      <c r="G2062" s="2"/>
      <c r="H2062" s="2"/>
      <c r="I2062" s="2"/>
      <c r="J2062" s="17"/>
      <c r="K2062" s="37"/>
      <c r="L2062" s="2"/>
      <c r="M2062" s="37"/>
      <c r="N2062" s="2"/>
      <c r="O2062" s="37"/>
      <c r="P2062" s="2"/>
      <c r="Q2062" s="37"/>
      <c r="R2062" s="2"/>
      <c r="S2062" s="37"/>
    </row>
    <row r="2063" spans="3:19" x14ac:dyDescent="0.3">
      <c r="C2063" s="18"/>
      <c r="D2063" s="2"/>
      <c r="E2063" s="37"/>
      <c r="F2063" s="17"/>
      <c r="G2063" s="2"/>
      <c r="H2063" s="2"/>
      <c r="I2063" s="2"/>
      <c r="J2063" s="17"/>
      <c r="K2063" s="37"/>
      <c r="L2063" s="2"/>
      <c r="M2063" s="37"/>
      <c r="N2063" s="2"/>
      <c r="O2063" s="37"/>
      <c r="P2063" s="2"/>
      <c r="Q2063" s="37"/>
      <c r="R2063" s="2"/>
      <c r="S2063" s="37"/>
    </row>
    <row r="2064" spans="3:19" x14ac:dyDescent="0.3">
      <c r="C2064" s="18"/>
      <c r="D2064" s="2"/>
      <c r="E2064" s="37"/>
      <c r="F2064" s="17"/>
      <c r="G2064" s="2"/>
      <c r="H2064" s="2"/>
      <c r="I2064" s="2"/>
      <c r="J2064" s="17"/>
      <c r="K2064" s="37"/>
      <c r="L2064" s="2"/>
      <c r="M2064" s="37"/>
      <c r="N2064" s="2"/>
      <c r="O2064" s="37"/>
      <c r="P2064" s="2"/>
      <c r="Q2064" s="37"/>
      <c r="R2064" s="2"/>
      <c r="S2064" s="37"/>
    </row>
    <row r="2065" spans="3:19" x14ac:dyDescent="0.3">
      <c r="C2065" s="18"/>
      <c r="D2065" s="2"/>
      <c r="E2065" s="37"/>
      <c r="F2065" s="17"/>
      <c r="G2065" s="2"/>
      <c r="H2065" s="2"/>
      <c r="I2065" s="2"/>
      <c r="J2065" s="17"/>
      <c r="K2065" s="37"/>
      <c r="L2065" s="2"/>
      <c r="M2065" s="37"/>
      <c r="N2065" s="2"/>
      <c r="O2065" s="37"/>
      <c r="P2065" s="2"/>
      <c r="Q2065" s="37"/>
      <c r="R2065" s="2"/>
      <c r="S2065" s="37"/>
    </row>
    <row r="2066" spans="3:19" x14ac:dyDescent="0.3">
      <c r="C2066" s="18"/>
      <c r="D2066" s="2"/>
      <c r="E2066" s="37"/>
      <c r="F2066" s="17"/>
      <c r="G2066" s="2"/>
      <c r="H2066" s="2"/>
      <c r="I2066" s="2"/>
      <c r="J2066" s="17"/>
      <c r="K2066" s="37"/>
      <c r="L2066" s="2"/>
      <c r="M2066" s="37"/>
      <c r="N2066" s="2"/>
      <c r="O2066" s="37"/>
      <c r="P2066" s="2"/>
      <c r="Q2066" s="37"/>
      <c r="R2066" s="2"/>
      <c r="S2066" s="37"/>
    </row>
    <row r="2067" spans="3:19" x14ac:dyDescent="0.3">
      <c r="C2067" s="18"/>
      <c r="D2067" s="2"/>
      <c r="E2067" s="37"/>
      <c r="F2067" s="17"/>
      <c r="G2067" s="2"/>
      <c r="H2067" s="2"/>
      <c r="I2067" s="2"/>
      <c r="J2067" s="17"/>
      <c r="K2067" s="37"/>
      <c r="L2067" s="2"/>
      <c r="M2067" s="37"/>
      <c r="N2067" s="2"/>
      <c r="O2067" s="37"/>
      <c r="P2067" s="2"/>
      <c r="Q2067" s="37"/>
      <c r="R2067" s="2"/>
      <c r="S2067" s="37"/>
    </row>
    <row r="2068" spans="3:19" x14ac:dyDescent="0.3">
      <c r="C2068" s="18"/>
      <c r="D2068" s="2"/>
      <c r="E2068" s="37"/>
      <c r="F2068" s="17"/>
      <c r="G2068" s="2"/>
      <c r="H2068" s="2"/>
      <c r="I2068" s="2"/>
      <c r="J2068" s="17"/>
      <c r="K2068" s="37"/>
      <c r="L2068" s="2"/>
      <c r="M2068" s="37"/>
      <c r="N2068" s="2"/>
      <c r="O2068" s="37"/>
      <c r="P2068" s="2"/>
      <c r="Q2068" s="37"/>
      <c r="R2068" s="2"/>
      <c r="S2068" s="37"/>
    </row>
    <row r="2069" spans="3:19" x14ac:dyDescent="0.3">
      <c r="C2069" s="18"/>
      <c r="D2069" s="2"/>
      <c r="E2069" s="37"/>
      <c r="F2069" s="17"/>
      <c r="G2069" s="2"/>
      <c r="H2069" s="2"/>
      <c r="I2069" s="2"/>
      <c r="J2069" s="17"/>
      <c r="K2069" s="37"/>
      <c r="L2069" s="2"/>
      <c r="M2069" s="37"/>
      <c r="N2069" s="2"/>
      <c r="O2069" s="37"/>
      <c r="P2069" s="2"/>
      <c r="Q2069" s="37"/>
      <c r="R2069" s="2"/>
      <c r="S2069" s="37"/>
    </row>
    <row r="2070" spans="3:19" x14ac:dyDescent="0.3">
      <c r="C2070" s="18"/>
      <c r="D2070" s="2"/>
      <c r="E2070" s="37"/>
      <c r="F2070" s="17"/>
      <c r="G2070" s="2"/>
      <c r="H2070" s="2"/>
      <c r="I2070" s="2"/>
      <c r="J2070" s="17"/>
      <c r="K2070" s="37"/>
      <c r="L2070" s="2"/>
      <c r="M2070" s="37"/>
      <c r="N2070" s="2"/>
      <c r="O2070" s="37"/>
      <c r="P2070" s="2"/>
      <c r="Q2070" s="37"/>
      <c r="R2070" s="2"/>
      <c r="S2070" s="37"/>
    </row>
    <row r="2071" spans="3:19" x14ac:dyDescent="0.3">
      <c r="C2071" s="18"/>
      <c r="D2071" s="2"/>
      <c r="E2071" s="37"/>
      <c r="F2071" s="17"/>
      <c r="G2071" s="2"/>
      <c r="H2071" s="2"/>
      <c r="I2071" s="2"/>
      <c r="J2071" s="17"/>
      <c r="K2071" s="37"/>
      <c r="L2071" s="2"/>
      <c r="M2071" s="37"/>
      <c r="N2071" s="2"/>
      <c r="O2071" s="37"/>
      <c r="P2071" s="2"/>
      <c r="Q2071" s="37"/>
      <c r="R2071" s="2"/>
      <c r="S2071" s="37"/>
    </row>
    <row r="2072" spans="3:19" x14ac:dyDescent="0.3">
      <c r="C2072" s="18"/>
      <c r="D2072" s="2"/>
      <c r="E2072" s="37"/>
      <c r="F2072" s="17"/>
      <c r="G2072" s="2"/>
      <c r="H2072" s="2"/>
      <c r="I2072" s="2"/>
      <c r="J2072" s="17"/>
      <c r="K2072" s="37"/>
      <c r="L2072" s="2"/>
      <c r="M2072" s="37"/>
      <c r="N2072" s="2"/>
      <c r="O2072" s="37"/>
      <c r="P2072" s="2"/>
      <c r="Q2072" s="37"/>
      <c r="R2072" s="2"/>
      <c r="S2072" s="37"/>
    </row>
    <row r="2073" spans="3:19" x14ac:dyDescent="0.3">
      <c r="C2073" s="18"/>
      <c r="D2073" s="2"/>
      <c r="E2073" s="37"/>
      <c r="F2073" s="17"/>
      <c r="G2073" s="2"/>
      <c r="H2073" s="2"/>
      <c r="I2073" s="2"/>
      <c r="J2073" s="17"/>
      <c r="K2073" s="37"/>
      <c r="L2073" s="2"/>
      <c r="M2073" s="37"/>
      <c r="N2073" s="2"/>
      <c r="O2073" s="37"/>
      <c r="P2073" s="2"/>
      <c r="Q2073" s="37"/>
      <c r="R2073" s="2"/>
      <c r="S2073" s="37"/>
    </row>
    <row r="2074" spans="3:19" x14ac:dyDescent="0.3">
      <c r="C2074" s="18"/>
      <c r="D2074" s="2"/>
      <c r="E2074" s="37"/>
      <c r="F2074" s="17"/>
      <c r="G2074" s="2"/>
      <c r="H2074" s="2"/>
      <c r="I2074" s="2"/>
      <c r="J2074" s="17"/>
      <c r="K2074" s="37"/>
      <c r="L2074" s="2"/>
      <c r="M2074" s="37"/>
      <c r="N2074" s="2"/>
      <c r="O2074" s="37"/>
      <c r="P2074" s="2"/>
      <c r="Q2074" s="37"/>
      <c r="R2074" s="2"/>
      <c r="S2074" s="37"/>
    </row>
    <row r="2075" spans="3:19" x14ac:dyDescent="0.3">
      <c r="C2075" s="18"/>
      <c r="D2075" s="2"/>
      <c r="E2075" s="37"/>
      <c r="F2075" s="17"/>
      <c r="G2075" s="2"/>
      <c r="H2075" s="2"/>
      <c r="I2075" s="2"/>
      <c r="J2075" s="17"/>
      <c r="K2075" s="37"/>
      <c r="L2075" s="2"/>
      <c r="M2075" s="37"/>
      <c r="N2075" s="2"/>
      <c r="O2075" s="37"/>
      <c r="P2075" s="2"/>
      <c r="Q2075" s="37"/>
      <c r="R2075" s="2"/>
      <c r="S2075" s="37"/>
    </row>
    <row r="2076" spans="3:19" x14ac:dyDescent="0.3">
      <c r="C2076" s="18"/>
      <c r="D2076" s="2"/>
      <c r="E2076" s="37"/>
      <c r="F2076" s="17"/>
      <c r="G2076" s="2"/>
      <c r="H2076" s="2"/>
      <c r="I2076" s="2"/>
      <c r="J2076" s="17"/>
      <c r="K2076" s="37"/>
      <c r="L2076" s="2"/>
      <c r="M2076" s="37"/>
      <c r="N2076" s="2"/>
      <c r="O2076" s="37"/>
      <c r="P2076" s="2"/>
      <c r="Q2076" s="37"/>
      <c r="R2076" s="2"/>
      <c r="S2076" s="37"/>
    </row>
    <row r="2077" spans="3:19" x14ac:dyDescent="0.3">
      <c r="C2077" s="18"/>
      <c r="D2077" s="2"/>
      <c r="E2077" s="37"/>
      <c r="F2077" s="17"/>
      <c r="G2077" s="2"/>
      <c r="H2077" s="2"/>
      <c r="I2077" s="2"/>
      <c r="J2077" s="17"/>
      <c r="K2077" s="37"/>
      <c r="L2077" s="2"/>
      <c r="M2077" s="37"/>
      <c r="N2077" s="2"/>
      <c r="O2077" s="37"/>
      <c r="P2077" s="2"/>
      <c r="Q2077" s="37"/>
      <c r="R2077" s="2"/>
      <c r="S2077" s="37"/>
    </row>
    <row r="2078" spans="3:19" x14ac:dyDescent="0.3">
      <c r="C2078" s="18"/>
      <c r="D2078" s="2"/>
      <c r="E2078" s="37"/>
      <c r="F2078" s="17"/>
      <c r="G2078" s="2"/>
      <c r="H2078" s="2"/>
      <c r="I2078" s="2"/>
      <c r="J2078" s="17"/>
      <c r="K2078" s="37"/>
      <c r="L2078" s="2"/>
      <c r="M2078" s="37"/>
      <c r="N2078" s="2"/>
      <c r="O2078" s="37"/>
      <c r="P2078" s="2"/>
      <c r="Q2078" s="37"/>
      <c r="R2078" s="2"/>
      <c r="S2078" s="37"/>
    </row>
    <row r="2079" spans="3:19" x14ac:dyDescent="0.3">
      <c r="C2079" s="18"/>
      <c r="D2079" s="2"/>
      <c r="E2079" s="37"/>
      <c r="F2079" s="17"/>
      <c r="G2079" s="2"/>
      <c r="H2079" s="2"/>
      <c r="I2079" s="2"/>
      <c r="J2079" s="17"/>
      <c r="K2079" s="37"/>
      <c r="L2079" s="2"/>
      <c r="M2079" s="37"/>
      <c r="N2079" s="2"/>
      <c r="O2079" s="37"/>
      <c r="P2079" s="2"/>
      <c r="Q2079" s="37"/>
      <c r="R2079" s="2"/>
      <c r="S2079" s="37"/>
    </row>
    <row r="2080" spans="3:19" x14ac:dyDescent="0.3">
      <c r="C2080" s="18"/>
      <c r="D2080" s="2"/>
      <c r="E2080" s="37"/>
      <c r="F2080" s="17"/>
      <c r="G2080" s="2"/>
      <c r="H2080" s="2"/>
      <c r="I2080" s="2"/>
      <c r="J2080" s="17"/>
      <c r="K2080" s="37"/>
      <c r="L2080" s="2"/>
      <c r="M2080" s="37"/>
      <c r="N2080" s="2"/>
      <c r="O2080" s="37"/>
      <c r="P2080" s="2"/>
      <c r="Q2080" s="37"/>
      <c r="R2080" s="2"/>
      <c r="S2080" s="37"/>
    </row>
    <row r="2081" spans="3:19" x14ac:dyDescent="0.3">
      <c r="C2081" s="18"/>
      <c r="D2081" s="2"/>
      <c r="E2081" s="37"/>
      <c r="F2081" s="17"/>
      <c r="G2081" s="2"/>
      <c r="H2081" s="2"/>
      <c r="I2081" s="2"/>
      <c r="J2081" s="17"/>
      <c r="K2081" s="37"/>
      <c r="L2081" s="2"/>
      <c r="M2081" s="37"/>
      <c r="N2081" s="2"/>
      <c r="O2081" s="37"/>
      <c r="P2081" s="2"/>
      <c r="Q2081" s="37"/>
      <c r="R2081" s="2"/>
      <c r="S2081" s="37"/>
    </row>
    <row r="2082" spans="3:19" x14ac:dyDescent="0.3">
      <c r="C2082" s="18"/>
      <c r="D2082" s="2"/>
      <c r="E2082" s="37"/>
      <c r="F2082" s="17"/>
      <c r="G2082" s="2"/>
      <c r="H2082" s="2"/>
      <c r="I2082" s="2"/>
      <c r="J2082" s="17"/>
      <c r="K2082" s="37"/>
      <c r="L2082" s="2"/>
      <c r="M2082" s="37"/>
      <c r="N2082" s="2"/>
      <c r="O2082" s="37"/>
      <c r="P2082" s="2"/>
      <c r="Q2082" s="37"/>
      <c r="R2082" s="2"/>
      <c r="S2082" s="37"/>
    </row>
    <row r="2083" spans="3:19" x14ac:dyDescent="0.3">
      <c r="C2083" s="18"/>
      <c r="D2083" s="2"/>
      <c r="E2083" s="37"/>
      <c r="F2083" s="17"/>
      <c r="G2083" s="2"/>
      <c r="H2083" s="2"/>
      <c r="I2083" s="2"/>
      <c r="J2083" s="17"/>
      <c r="K2083" s="37"/>
      <c r="L2083" s="2"/>
      <c r="M2083" s="37"/>
      <c r="N2083" s="2"/>
      <c r="O2083" s="37"/>
      <c r="P2083" s="2"/>
      <c r="Q2083" s="37"/>
      <c r="R2083" s="2"/>
      <c r="S2083" s="37"/>
    </row>
    <row r="2084" spans="3:19" x14ac:dyDescent="0.3">
      <c r="C2084" s="18"/>
      <c r="D2084" s="2"/>
      <c r="E2084" s="37"/>
      <c r="F2084" s="17"/>
      <c r="G2084" s="2"/>
      <c r="H2084" s="2"/>
      <c r="I2084" s="2"/>
      <c r="J2084" s="17"/>
      <c r="K2084" s="37"/>
      <c r="L2084" s="2"/>
      <c r="M2084" s="37"/>
      <c r="N2084" s="2"/>
      <c r="O2084" s="37"/>
      <c r="P2084" s="2"/>
      <c r="Q2084" s="37"/>
      <c r="R2084" s="2"/>
      <c r="S2084" s="37"/>
    </row>
    <row r="2085" spans="3:19" x14ac:dyDescent="0.3">
      <c r="C2085" s="18"/>
      <c r="D2085" s="2"/>
      <c r="E2085" s="37"/>
      <c r="F2085" s="17"/>
      <c r="G2085" s="2"/>
      <c r="H2085" s="2"/>
      <c r="I2085" s="2"/>
      <c r="J2085" s="17"/>
      <c r="K2085" s="37"/>
      <c r="L2085" s="2"/>
      <c r="M2085" s="37"/>
      <c r="N2085" s="2"/>
      <c r="O2085" s="37"/>
      <c r="P2085" s="2"/>
      <c r="Q2085" s="37"/>
      <c r="R2085" s="2"/>
      <c r="S2085" s="37"/>
    </row>
    <row r="2086" spans="3:19" x14ac:dyDescent="0.3">
      <c r="C2086" s="18"/>
      <c r="D2086" s="2"/>
      <c r="E2086" s="37"/>
      <c r="F2086" s="17"/>
      <c r="G2086" s="2"/>
      <c r="H2086" s="2"/>
      <c r="I2086" s="2"/>
      <c r="J2086" s="17"/>
      <c r="K2086" s="37"/>
      <c r="L2086" s="2"/>
      <c r="M2086" s="37"/>
      <c r="N2086" s="2"/>
      <c r="O2086" s="37"/>
      <c r="P2086" s="2"/>
      <c r="Q2086" s="37"/>
      <c r="R2086" s="2"/>
      <c r="S2086" s="37"/>
    </row>
    <row r="2087" spans="3:19" x14ac:dyDescent="0.3">
      <c r="C2087" s="18"/>
      <c r="D2087" s="2"/>
      <c r="E2087" s="37"/>
      <c r="F2087" s="17"/>
      <c r="G2087" s="2"/>
      <c r="H2087" s="2"/>
      <c r="I2087" s="2"/>
      <c r="J2087" s="17"/>
      <c r="K2087" s="37"/>
      <c r="L2087" s="2"/>
      <c r="M2087" s="37"/>
      <c r="N2087" s="2"/>
      <c r="O2087" s="37"/>
      <c r="P2087" s="2"/>
      <c r="Q2087" s="37"/>
      <c r="R2087" s="2"/>
      <c r="S2087" s="37"/>
    </row>
    <row r="2088" spans="3:19" x14ac:dyDescent="0.3">
      <c r="C2088" s="18"/>
      <c r="D2088" s="2"/>
      <c r="E2088" s="37"/>
      <c r="F2088" s="17"/>
      <c r="G2088" s="2"/>
      <c r="H2088" s="2"/>
      <c r="I2088" s="2"/>
      <c r="J2088" s="17"/>
      <c r="K2088" s="37"/>
      <c r="L2088" s="2"/>
      <c r="M2088" s="37"/>
      <c r="N2088" s="2"/>
      <c r="O2088" s="37"/>
      <c r="P2088" s="2"/>
      <c r="Q2088" s="37"/>
      <c r="R2088" s="2"/>
      <c r="S2088" s="37"/>
    </row>
    <row r="2089" spans="3:19" x14ac:dyDescent="0.3">
      <c r="C2089" s="18"/>
      <c r="D2089" s="2"/>
      <c r="E2089" s="37"/>
      <c r="F2089" s="17"/>
      <c r="G2089" s="2"/>
      <c r="H2089" s="2"/>
      <c r="I2089" s="2"/>
      <c r="J2089" s="17"/>
      <c r="K2089" s="37"/>
      <c r="L2089" s="2"/>
      <c r="M2089" s="37"/>
      <c r="N2089" s="2"/>
      <c r="O2089" s="37"/>
      <c r="P2089" s="2"/>
      <c r="Q2089" s="37"/>
      <c r="R2089" s="2"/>
      <c r="S2089" s="37"/>
    </row>
    <row r="2090" spans="3:19" x14ac:dyDescent="0.3">
      <c r="C2090" s="18"/>
      <c r="D2090" s="2"/>
      <c r="E2090" s="37"/>
      <c r="F2090" s="17"/>
      <c r="G2090" s="2"/>
      <c r="H2090" s="2"/>
      <c r="I2090" s="2"/>
      <c r="J2090" s="17"/>
      <c r="K2090" s="37"/>
      <c r="L2090" s="2"/>
      <c r="M2090" s="37"/>
      <c r="N2090" s="2"/>
      <c r="O2090" s="37"/>
      <c r="P2090" s="2"/>
      <c r="Q2090" s="37"/>
      <c r="R2090" s="2"/>
      <c r="S2090" s="37"/>
    </row>
    <row r="2091" spans="3:19" x14ac:dyDescent="0.3">
      <c r="C2091" s="18"/>
      <c r="D2091" s="2"/>
      <c r="E2091" s="37"/>
      <c r="F2091" s="17"/>
      <c r="G2091" s="2"/>
      <c r="H2091" s="2"/>
      <c r="I2091" s="2"/>
      <c r="J2091" s="17"/>
      <c r="K2091" s="37"/>
      <c r="L2091" s="2"/>
      <c r="M2091" s="37"/>
      <c r="N2091" s="2"/>
      <c r="O2091" s="37"/>
      <c r="P2091" s="2"/>
      <c r="Q2091" s="37"/>
      <c r="R2091" s="2"/>
      <c r="S2091" s="37"/>
    </row>
    <row r="2092" spans="3:19" x14ac:dyDescent="0.3">
      <c r="C2092" s="18"/>
      <c r="D2092" s="2"/>
      <c r="E2092" s="37"/>
      <c r="F2092" s="17"/>
      <c r="G2092" s="2"/>
      <c r="H2092" s="2"/>
      <c r="I2092" s="2"/>
      <c r="J2092" s="17"/>
      <c r="K2092" s="37"/>
      <c r="L2092" s="2"/>
      <c r="M2092" s="37"/>
      <c r="N2092" s="2"/>
      <c r="O2092" s="37"/>
      <c r="P2092" s="2"/>
      <c r="Q2092" s="37"/>
      <c r="R2092" s="2"/>
      <c r="S2092" s="37"/>
    </row>
    <row r="2093" spans="3:19" x14ac:dyDescent="0.3">
      <c r="C2093" s="18"/>
      <c r="D2093" s="2"/>
      <c r="E2093" s="37"/>
      <c r="F2093" s="17"/>
      <c r="G2093" s="2"/>
      <c r="H2093" s="2"/>
      <c r="I2093" s="2"/>
      <c r="J2093" s="17"/>
      <c r="K2093" s="37"/>
      <c r="L2093" s="2"/>
      <c r="M2093" s="37"/>
      <c r="N2093" s="2"/>
      <c r="O2093" s="37"/>
      <c r="P2093" s="2"/>
      <c r="Q2093" s="37"/>
      <c r="R2093" s="2"/>
      <c r="S2093" s="37"/>
    </row>
    <row r="2094" spans="3:19" x14ac:dyDescent="0.3">
      <c r="C2094" s="18"/>
      <c r="D2094" s="2"/>
      <c r="E2094" s="37"/>
      <c r="F2094" s="17"/>
      <c r="G2094" s="2"/>
      <c r="H2094" s="2"/>
      <c r="I2094" s="2"/>
      <c r="J2094" s="17"/>
      <c r="K2094" s="37"/>
      <c r="L2094" s="2"/>
      <c r="M2094" s="37"/>
      <c r="N2094" s="2"/>
      <c r="O2094" s="37"/>
      <c r="P2094" s="2"/>
      <c r="Q2094" s="37"/>
      <c r="R2094" s="2"/>
      <c r="S2094" s="37"/>
    </row>
    <row r="2095" spans="3:19" x14ac:dyDescent="0.3">
      <c r="C2095" s="18"/>
      <c r="D2095" s="2"/>
      <c r="E2095" s="37"/>
      <c r="F2095" s="17"/>
      <c r="G2095" s="2"/>
      <c r="H2095" s="2"/>
      <c r="I2095" s="2"/>
      <c r="J2095" s="17"/>
      <c r="K2095" s="37"/>
      <c r="L2095" s="2"/>
      <c r="M2095" s="37"/>
      <c r="N2095" s="2"/>
      <c r="O2095" s="37"/>
      <c r="P2095" s="2"/>
      <c r="Q2095" s="37"/>
      <c r="R2095" s="2"/>
      <c r="S2095" s="37"/>
    </row>
    <row r="2096" spans="3:19" x14ac:dyDescent="0.3">
      <c r="C2096" s="18"/>
      <c r="D2096" s="2"/>
      <c r="E2096" s="37"/>
      <c r="F2096" s="17"/>
      <c r="G2096" s="2"/>
      <c r="H2096" s="2"/>
      <c r="I2096" s="2"/>
      <c r="J2096" s="17"/>
      <c r="K2096" s="37"/>
      <c r="L2096" s="2"/>
      <c r="M2096" s="37"/>
      <c r="N2096" s="2"/>
      <c r="O2096" s="37"/>
      <c r="P2096" s="2"/>
      <c r="Q2096" s="37"/>
      <c r="R2096" s="2"/>
      <c r="S2096" s="37"/>
    </row>
    <row r="2097" spans="3:19" x14ac:dyDescent="0.3">
      <c r="C2097" s="18"/>
      <c r="D2097" s="2"/>
      <c r="E2097" s="37"/>
      <c r="F2097" s="17"/>
      <c r="G2097" s="2"/>
      <c r="H2097" s="2"/>
      <c r="I2097" s="2"/>
      <c r="J2097" s="17"/>
      <c r="K2097" s="37"/>
      <c r="L2097" s="2"/>
      <c r="M2097" s="37"/>
      <c r="N2097" s="2"/>
      <c r="O2097" s="37"/>
      <c r="P2097" s="2"/>
      <c r="Q2097" s="37"/>
      <c r="R2097" s="2"/>
      <c r="S2097" s="37"/>
    </row>
    <row r="2098" spans="3:19" x14ac:dyDescent="0.3">
      <c r="C2098" s="18"/>
      <c r="D2098" s="2"/>
      <c r="E2098" s="37"/>
      <c r="F2098" s="17"/>
      <c r="G2098" s="2"/>
      <c r="H2098" s="2"/>
      <c r="I2098" s="2"/>
      <c r="J2098" s="17"/>
      <c r="K2098" s="37"/>
      <c r="L2098" s="2"/>
      <c r="M2098" s="37"/>
      <c r="N2098" s="2"/>
      <c r="O2098" s="37"/>
      <c r="P2098" s="2"/>
      <c r="Q2098" s="37"/>
      <c r="R2098" s="2"/>
      <c r="S2098" s="37"/>
    </row>
    <row r="2099" spans="3:19" x14ac:dyDescent="0.3">
      <c r="C2099" s="18"/>
      <c r="D2099" s="2"/>
      <c r="E2099" s="37"/>
      <c r="F2099" s="17"/>
      <c r="G2099" s="2"/>
      <c r="H2099" s="2"/>
      <c r="I2099" s="2"/>
      <c r="J2099" s="17"/>
      <c r="K2099" s="37"/>
      <c r="L2099" s="2"/>
      <c r="M2099" s="37"/>
      <c r="N2099" s="2"/>
      <c r="O2099" s="37"/>
      <c r="P2099" s="2"/>
      <c r="Q2099" s="37"/>
      <c r="R2099" s="2"/>
      <c r="S2099" s="37"/>
    </row>
    <row r="2100" spans="3:19" x14ac:dyDescent="0.3">
      <c r="C2100" s="18"/>
      <c r="D2100" s="2"/>
      <c r="E2100" s="37"/>
      <c r="F2100" s="17"/>
      <c r="G2100" s="2"/>
      <c r="H2100" s="2"/>
      <c r="I2100" s="2"/>
      <c r="J2100" s="17"/>
      <c r="K2100" s="37"/>
      <c r="L2100" s="2"/>
      <c r="M2100" s="37"/>
      <c r="N2100" s="2"/>
      <c r="O2100" s="37"/>
      <c r="P2100" s="2"/>
      <c r="Q2100" s="37"/>
      <c r="R2100" s="2"/>
      <c r="S2100" s="37"/>
    </row>
    <row r="2101" spans="3:19" x14ac:dyDescent="0.3">
      <c r="C2101" s="18"/>
      <c r="D2101" s="2"/>
      <c r="E2101" s="37"/>
      <c r="F2101" s="17"/>
      <c r="G2101" s="2"/>
      <c r="H2101" s="2"/>
      <c r="I2101" s="2"/>
      <c r="J2101" s="17"/>
      <c r="K2101" s="37"/>
      <c r="L2101" s="2"/>
      <c r="M2101" s="37"/>
      <c r="N2101" s="2"/>
      <c r="O2101" s="37"/>
      <c r="P2101" s="2"/>
      <c r="Q2101" s="37"/>
      <c r="R2101" s="2"/>
      <c r="S2101" s="37"/>
    </row>
    <row r="2102" spans="3:19" x14ac:dyDescent="0.3">
      <c r="C2102" s="18"/>
      <c r="D2102" s="2"/>
      <c r="E2102" s="37"/>
      <c r="F2102" s="17"/>
      <c r="G2102" s="2"/>
      <c r="H2102" s="2"/>
      <c r="I2102" s="2"/>
      <c r="J2102" s="17"/>
      <c r="K2102" s="37"/>
      <c r="L2102" s="2"/>
      <c r="M2102" s="37"/>
      <c r="N2102" s="2"/>
      <c r="O2102" s="37"/>
      <c r="P2102" s="2"/>
      <c r="Q2102" s="37"/>
      <c r="R2102" s="2"/>
      <c r="S2102" s="37"/>
    </row>
    <row r="2103" spans="3:19" x14ac:dyDescent="0.3">
      <c r="C2103" s="18"/>
      <c r="D2103" s="2"/>
      <c r="E2103" s="37"/>
      <c r="F2103" s="17"/>
      <c r="G2103" s="2"/>
      <c r="H2103" s="2"/>
      <c r="I2103" s="2"/>
      <c r="J2103" s="17"/>
      <c r="K2103" s="37"/>
      <c r="L2103" s="2"/>
      <c r="M2103" s="37"/>
      <c r="N2103" s="2"/>
      <c r="O2103" s="37"/>
      <c r="P2103" s="2"/>
      <c r="Q2103" s="37"/>
      <c r="R2103" s="2"/>
      <c r="S2103" s="37"/>
    </row>
    <row r="2104" spans="3:19" x14ac:dyDescent="0.3">
      <c r="C2104" s="18"/>
      <c r="D2104" s="2"/>
      <c r="E2104" s="37"/>
      <c r="F2104" s="17"/>
      <c r="G2104" s="2"/>
      <c r="H2104" s="2"/>
      <c r="I2104" s="2"/>
      <c r="J2104" s="17"/>
      <c r="K2104" s="37"/>
      <c r="L2104" s="2"/>
      <c r="M2104" s="37"/>
      <c r="N2104" s="2"/>
      <c r="O2104" s="37"/>
      <c r="P2104" s="2"/>
      <c r="Q2104" s="37"/>
      <c r="R2104" s="2"/>
      <c r="S2104" s="37"/>
    </row>
    <row r="2105" spans="3:19" x14ac:dyDescent="0.3">
      <c r="C2105" s="18"/>
      <c r="D2105" s="2"/>
      <c r="E2105" s="37"/>
      <c r="F2105" s="17"/>
      <c r="G2105" s="2"/>
      <c r="H2105" s="2"/>
      <c r="I2105" s="2"/>
      <c r="J2105" s="17"/>
      <c r="K2105" s="37"/>
      <c r="L2105" s="2"/>
      <c r="M2105" s="37"/>
      <c r="N2105" s="2"/>
      <c r="O2105" s="37"/>
      <c r="P2105" s="2"/>
      <c r="Q2105" s="37"/>
      <c r="R2105" s="2"/>
      <c r="S2105" s="37"/>
    </row>
    <row r="2106" spans="3:19" x14ac:dyDescent="0.3">
      <c r="C2106" s="18"/>
      <c r="D2106" s="2"/>
      <c r="E2106" s="37"/>
      <c r="F2106" s="17"/>
      <c r="G2106" s="2"/>
      <c r="H2106" s="2"/>
      <c r="I2106" s="2"/>
      <c r="J2106" s="17"/>
      <c r="K2106" s="37"/>
      <c r="L2106" s="2"/>
      <c r="M2106" s="37"/>
      <c r="N2106" s="2"/>
      <c r="O2106" s="37"/>
      <c r="P2106" s="2"/>
      <c r="Q2106" s="37"/>
      <c r="R2106" s="2"/>
      <c r="S2106" s="37"/>
    </row>
    <row r="2107" spans="3:19" x14ac:dyDescent="0.3">
      <c r="C2107" s="18"/>
      <c r="D2107" s="2"/>
      <c r="E2107" s="37"/>
      <c r="F2107" s="17"/>
      <c r="G2107" s="2"/>
      <c r="H2107" s="2"/>
      <c r="I2107" s="2"/>
      <c r="J2107" s="17"/>
      <c r="K2107" s="37"/>
      <c r="L2107" s="2"/>
      <c r="M2107" s="37"/>
      <c r="N2107" s="2"/>
      <c r="O2107" s="37"/>
      <c r="P2107" s="2"/>
      <c r="Q2107" s="37"/>
      <c r="R2107" s="2"/>
      <c r="S2107" s="37"/>
    </row>
    <row r="2108" spans="3:19" x14ac:dyDescent="0.3">
      <c r="C2108" s="18"/>
      <c r="D2108" s="2"/>
      <c r="E2108" s="37"/>
      <c r="F2108" s="17"/>
      <c r="G2108" s="2"/>
      <c r="H2108" s="2"/>
      <c r="I2108" s="2"/>
      <c r="J2108" s="17"/>
      <c r="K2108" s="37"/>
      <c r="L2108" s="2"/>
      <c r="M2108" s="37"/>
      <c r="N2108" s="2"/>
      <c r="O2108" s="37"/>
      <c r="P2108" s="2"/>
      <c r="Q2108" s="37"/>
      <c r="R2108" s="2"/>
      <c r="S2108" s="37"/>
    </row>
    <row r="2109" spans="3:19" x14ac:dyDescent="0.3">
      <c r="C2109" s="18"/>
      <c r="D2109" s="2"/>
      <c r="E2109" s="37"/>
      <c r="F2109" s="17"/>
      <c r="G2109" s="2"/>
      <c r="H2109" s="2"/>
      <c r="I2109" s="2"/>
      <c r="J2109" s="17"/>
      <c r="K2109" s="37"/>
      <c r="L2109" s="2"/>
      <c r="M2109" s="37"/>
      <c r="N2109" s="2"/>
      <c r="O2109" s="37"/>
      <c r="P2109" s="2"/>
      <c r="Q2109" s="37"/>
      <c r="R2109" s="2"/>
      <c r="S2109" s="37"/>
    </row>
    <row r="2110" spans="3:19" x14ac:dyDescent="0.3">
      <c r="C2110" s="18"/>
      <c r="D2110" s="2"/>
      <c r="E2110" s="37"/>
      <c r="F2110" s="17"/>
      <c r="G2110" s="2"/>
      <c r="H2110" s="2"/>
      <c r="I2110" s="2"/>
      <c r="J2110" s="17"/>
      <c r="K2110" s="37"/>
      <c r="L2110" s="2"/>
      <c r="M2110" s="37"/>
      <c r="N2110" s="2"/>
      <c r="O2110" s="37"/>
      <c r="P2110" s="2"/>
      <c r="Q2110" s="37"/>
      <c r="R2110" s="2"/>
      <c r="S2110" s="37"/>
    </row>
    <row r="2111" spans="3:19" x14ac:dyDescent="0.3">
      <c r="C2111" s="18"/>
      <c r="D2111" s="2"/>
      <c r="E2111" s="37"/>
      <c r="F2111" s="17"/>
      <c r="G2111" s="2"/>
      <c r="H2111" s="2"/>
      <c r="I2111" s="2"/>
      <c r="J2111" s="17"/>
      <c r="K2111" s="37"/>
      <c r="L2111" s="2"/>
      <c r="M2111" s="37"/>
      <c r="N2111" s="2"/>
      <c r="O2111" s="37"/>
      <c r="P2111" s="2"/>
      <c r="Q2111" s="37"/>
      <c r="R2111" s="2"/>
      <c r="S2111" s="37"/>
    </row>
    <row r="2112" spans="3:19" x14ac:dyDescent="0.3">
      <c r="C2112" s="18"/>
      <c r="D2112" s="2"/>
      <c r="E2112" s="37"/>
      <c r="F2112" s="17"/>
      <c r="G2112" s="2"/>
      <c r="H2112" s="2"/>
      <c r="I2112" s="2"/>
      <c r="J2112" s="17"/>
      <c r="K2112" s="37"/>
      <c r="L2112" s="2"/>
      <c r="M2112" s="37"/>
      <c r="N2112" s="2"/>
      <c r="O2112" s="37"/>
      <c r="P2112" s="2"/>
      <c r="Q2112" s="37"/>
      <c r="R2112" s="2"/>
      <c r="S2112" s="37"/>
    </row>
    <row r="2113" spans="3:19" x14ac:dyDescent="0.3">
      <c r="C2113" s="18"/>
      <c r="D2113" s="2"/>
      <c r="E2113" s="37"/>
      <c r="F2113" s="17"/>
      <c r="G2113" s="2"/>
      <c r="H2113" s="2"/>
      <c r="I2113" s="2"/>
      <c r="J2113" s="17"/>
      <c r="K2113" s="37"/>
      <c r="L2113" s="2"/>
      <c r="M2113" s="37"/>
      <c r="N2113" s="2"/>
      <c r="O2113" s="37"/>
      <c r="P2113" s="2"/>
      <c r="Q2113" s="37"/>
      <c r="R2113" s="2"/>
      <c r="S2113" s="37"/>
    </row>
    <row r="2114" spans="3:19" x14ac:dyDescent="0.3">
      <c r="C2114" s="18"/>
      <c r="D2114" s="2"/>
      <c r="E2114" s="37"/>
      <c r="F2114" s="17"/>
      <c r="G2114" s="2"/>
      <c r="H2114" s="2"/>
      <c r="I2114" s="2"/>
      <c r="J2114" s="17"/>
      <c r="K2114" s="37"/>
      <c r="L2114" s="2"/>
      <c r="M2114" s="37"/>
      <c r="N2114" s="2"/>
      <c r="O2114" s="37"/>
      <c r="P2114" s="2"/>
      <c r="Q2114" s="37"/>
      <c r="R2114" s="2"/>
      <c r="S2114" s="37"/>
    </row>
    <row r="2115" spans="3:19" x14ac:dyDescent="0.3">
      <c r="C2115" s="18"/>
      <c r="D2115" s="2"/>
      <c r="E2115" s="37"/>
      <c r="F2115" s="17"/>
      <c r="G2115" s="2"/>
      <c r="H2115" s="2"/>
      <c r="I2115" s="2"/>
      <c r="J2115" s="17"/>
      <c r="K2115" s="37"/>
      <c r="L2115" s="2"/>
      <c r="M2115" s="37"/>
      <c r="N2115" s="2"/>
      <c r="O2115" s="37"/>
      <c r="P2115" s="2"/>
      <c r="Q2115" s="37"/>
      <c r="R2115" s="2"/>
      <c r="S2115" s="37"/>
    </row>
    <row r="2116" spans="3:19" x14ac:dyDescent="0.3">
      <c r="C2116" s="18"/>
      <c r="D2116" s="2"/>
      <c r="E2116" s="37"/>
      <c r="F2116" s="17"/>
      <c r="G2116" s="2"/>
      <c r="H2116" s="2"/>
      <c r="I2116" s="2"/>
      <c r="J2116" s="17"/>
      <c r="K2116" s="37"/>
      <c r="L2116" s="2"/>
      <c r="M2116" s="37"/>
      <c r="N2116" s="2"/>
      <c r="O2116" s="37"/>
      <c r="P2116" s="2"/>
      <c r="Q2116" s="37"/>
      <c r="R2116" s="2"/>
      <c r="S2116" s="37"/>
    </row>
    <row r="2117" spans="3:19" x14ac:dyDescent="0.3">
      <c r="C2117" s="18"/>
      <c r="D2117" s="2"/>
      <c r="E2117" s="37"/>
      <c r="F2117" s="17"/>
      <c r="G2117" s="2"/>
      <c r="H2117" s="2"/>
      <c r="I2117" s="2"/>
      <c r="J2117" s="17"/>
      <c r="K2117" s="37"/>
      <c r="L2117" s="2"/>
      <c r="M2117" s="37"/>
      <c r="N2117" s="2"/>
      <c r="O2117" s="37"/>
      <c r="P2117" s="2"/>
      <c r="Q2117" s="37"/>
      <c r="R2117" s="2"/>
      <c r="S2117" s="37"/>
    </row>
    <row r="2118" spans="3:19" x14ac:dyDescent="0.3">
      <c r="C2118" s="18"/>
      <c r="D2118" s="2"/>
      <c r="E2118" s="37"/>
      <c r="F2118" s="17"/>
      <c r="G2118" s="2"/>
      <c r="H2118" s="2"/>
      <c r="I2118" s="2"/>
      <c r="J2118" s="17"/>
      <c r="K2118" s="37"/>
      <c r="L2118" s="2"/>
      <c r="M2118" s="37"/>
      <c r="N2118" s="2"/>
      <c r="O2118" s="37"/>
      <c r="P2118" s="2"/>
      <c r="Q2118" s="37"/>
      <c r="R2118" s="2"/>
      <c r="S2118" s="37"/>
    </row>
    <row r="2119" spans="3:19" x14ac:dyDescent="0.3">
      <c r="C2119" s="18"/>
      <c r="D2119" s="2"/>
      <c r="E2119" s="37"/>
      <c r="F2119" s="17"/>
      <c r="G2119" s="2"/>
      <c r="H2119" s="2"/>
      <c r="I2119" s="2"/>
      <c r="J2119" s="17"/>
      <c r="K2119" s="37"/>
      <c r="L2119" s="2"/>
      <c r="M2119" s="37"/>
      <c r="N2119" s="2"/>
      <c r="O2119" s="37"/>
      <c r="P2119" s="2"/>
      <c r="Q2119" s="37"/>
      <c r="R2119" s="2"/>
      <c r="S2119" s="37"/>
    </row>
    <row r="2120" spans="3:19" x14ac:dyDescent="0.3">
      <c r="C2120" s="18"/>
      <c r="D2120" s="2"/>
      <c r="E2120" s="37"/>
      <c r="F2120" s="17"/>
      <c r="G2120" s="2"/>
      <c r="H2120" s="2"/>
      <c r="I2120" s="2"/>
      <c r="J2120" s="17"/>
      <c r="K2120" s="37"/>
      <c r="L2120" s="2"/>
      <c r="M2120" s="37"/>
      <c r="N2120" s="2"/>
      <c r="O2120" s="37"/>
      <c r="P2120" s="2"/>
      <c r="Q2120" s="37"/>
      <c r="R2120" s="2"/>
      <c r="S2120" s="37"/>
    </row>
    <row r="2121" spans="3:19" x14ac:dyDescent="0.3">
      <c r="C2121" s="18"/>
      <c r="D2121" s="2"/>
      <c r="E2121" s="37"/>
      <c r="F2121" s="17"/>
      <c r="G2121" s="2"/>
      <c r="H2121" s="2"/>
      <c r="I2121" s="2"/>
      <c r="J2121" s="17"/>
      <c r="K2121" s="37"/>
      <c r="L2121" s="2"/>
      <c r="M2121" s="37"/>
      <c r="N2121" s="2"/>
      <c r="O2121" s="37"/>
      <c r="P2121" s="2"/>
      <c r="Q2121" s="37"/>
      <c r="R2121" s="2"/>
      <c r="S2121" s="37"/>
    </row>
    <row r="2122" spans="3:19" x14ac:dyDescent="0.3">
      <c r="C2122" s="18"/>
      <c r="D2122" s="2"/>
      <c r="E2122" s="37"/>
      <c r="F2122" s="17"/>
      <c r="G2122" s="2"/>
      <c r="H2122" s="2"/>
      <c r="I2122" s="2"/>
      <c r="J2122" s="17"/>
      <c r="K2122" s="37"/>
      <c r="L2122" s="2"/>
      <c r="M2122" s="37"/>
      <c r="N2122" s="2"/>
      <c r="O2122" s="37"/>
      <c r="P2122" s="2"/>
      <c r="Q2122" s="37"/>
      <c r="R2122" s="2"/>
      <c r="S2122" s="37"/>
    </row>
    <row r="2123" spans="3:19" x14ac:dyDescent="0.3">
      <c r="C2123" s="18"/>
      <c r="D2123" s="2"/>
      <c r="E2123" s="37"/>
      <c r="F2123" s="17"/>
      <c r="G2123" s="2"/>
      <c r="H2123" s="2"/>
      <c r="I2123" s="2"/>
      <c r="J2123" s="17"/>
      <c r="K2123" s="37"/>
      <c r="L2123" s="2"/>
      <c r="M2123" s="37"/>
      <c r="N2123" s="2"/>
      <c r="O2123" s="37"/>
      <c r="P2123" s="2"/>
      <c r="Q2123" s="37"/>
      <c r="R2123" s="2"/>
      <c r="S2123" s="37"/>
    </row>
    <row r="2124" spans="3:19" x14ac:dyDescent="0.3">
      <c r="C2124" s="18"/>
      <c r="D2124" s="2"/>
      <c r="E2124" s="37"/>
      <c r="F2124" s="17"/>
      <c r="G2124" s="2"/>
      <c r="H2124" s="2"/>
      <c r="I2124" s="2"/>
      <c r="J2124" s="17"/>
      <c r="K2124" s="37"/>
      <c r="L2124" s="2"/>
      <c r="M2124" s="37"/>
      <c r="N2124" s="2"/>
      <c r="O2124" s="37"/>
      <c r="P2124" s="2"/>
      <c r="Q2124" s="37"/>
      <c r="R2124" s="2"/>
      <c r="S2124" s="37"/>
    </row>
    <row r="2125" spans="3:19" x14ac:dyDescent="0.3">
      <c r="C2125" s="18"/>
      <c r="D2125" s="2"/>
      <c r="E2125" s="37"/>
      <c r="F2125" s="17"/>
      <c r="G2125" s="2"/>
      <c r="H2125" s="2"/>
      <c r="I2125" s="2"/>
      <c r="J2125" s="17"/>
      <c r="K2125" s="37"/>
      <c r="L2125" s="2"/>
      <c r="M2125" s="37"/>
      <c r="N2125" s="2"/>
      <c r="O2125" s="37"/>
      <c r="P2125" s="2"/>
      <c r="Q2125" s="37"/>
      <c r="R2125" s="2"/>
      <c r="S2125" s="37"/>
    </row>
    <row r="2126" spans="3:19" x14ac:dyDescent="0.3">
      <c r="C2126" s="18"/>
      <c r="D2126" s="2"/>
      <c r="E2126" s="37"/>
      <c r="F2126" s="17"/>
      <c r="G2126" s="2"/>
      <c r="H2126" s="2"/>
      <c r="I2126" s="2"/>
      <c r="J2126" s="17"/>
      <c r="K2126" s="37"/>
      <c r="L2126" s="2"/>
      <c r="M2126" s="37"/>
      <c r="N2126" s="2"/>
      <c r="O2126" s="37"/>
      <c r="P2126" s="2"/>
      <c r="Q2126" s="37"/>
      <c r="R2126" s="2"/>
      <c r="S2126" s="37"/>
    </row>
    <row r="2127" spans="3:19" x14ac:dyDescent="0.3">
      <c r="C2127" s="18"/>
      <c r="D2127" s="2"/>
      <c r="E2127" s="37"/>
      <c r="F2127" s="17"/>
      <c r="G2127" s="2"/>
      <c r="H2127" s="2"/>
      <c r="I2127" s="2"/>
      <c r="J2127" s="17"/>
      <c r="K2127" s="37"/>
      <c r="L2127" s="2"/>
      <c r="M2127" s="37"/>
      <c r="N2127" s="2"/>
      <c r="O2127" s="37"/>
      <c r="P2127" s="2"/>
      <c r="Q2127" s="37"/>
      <c r="R2127" s="2"/>
      <c r="S2127" s="37"/>
    </row>
    <row r="2128" spans="3:19" x14ac:dyDescent="0.3">
      <c r="C2128" s="18"/>
      <c r="D2128" s="2"/>
      <c r="E2128" s="37"/>
      <c r="F2128" s="17"/>
      <c r="G2128" s="2"/>
      <c r="H2128" s="2"/>
      <c r="I2128" s="2"/>
      <c r="J2128" s="17"/>
      <c r="K2128" s="37"/>
      <c r="L2128" s="2"/>
      <c r="M2128" s="37"/>
      <c r="N2128" s="2"/>
      <c r="O2128" s="37"/>
      <c r="P2128" s="2"/>
      <c r="Q2128" s="37"/>
      <c r="R2128" s="2"/>
      <c r="S2128" s="37"/>
    </row>
    <row r="2129" spans="3:19" x14ac:dyDescent="0.3">
      <c r="C2129" s="18"/>
      <c r="D2129" s="2"/>
      <c r="E2129" s="37"/>
      <c r="F2129" s="17"/>
      <c r="G2129" s="2"/>
      <c r="H2129" s="2"/>
      <c r="I2129" s="2"/>
      <c r="J2129" s="17"/>
      <c r="K2129" s="37"/>
      <c r="L2129" s="2"/>
      <c r="M2129" s="37"/>
      <c r="N2129" s="2"/>
      <c r="O2129" s="37"/>
      <c r="P2129" s="2"/>
      <c r="Q2129" s="37"/>
      <c r="R2129" s="2"/>
      <c r="S2129" s="37"/>
    </row>
    <row r="2130" spans="3:19" x14ac:dyDescent="0.3">
      <c r="C2130" s="18"/>
      <c r="D2130" s="2"/>
      <c r="E2130" s="37"/>
      <c r="F2130" s="17"/>
      <c r="G2130" s="2"/>
      <c r="H2130" s="2"/>
      <c r="I2130" s="2"/>
      <c r="J2130" s="17"/>
      <c r="K2130" s="37"/>
      <c r="L2130" s="2"/>
      <c r="M2130" s="37"/>
      <c r="N2130" s="2"/>
      <c r="O2130" s="37"/>
      <c r="P2130" s="2"/>
      <c r="Q2130" s="37"/>
      <c r="R2130" s="2"/>
      <c r="S2130" s="37"/>
    </row>
    <row r="2131" spans="3:19" x14ac:dyDescent="0.3">
      <c r="C2131" s="18"/>
      <c r="D2131" s="2"/>
      <c r="E2131" s="37"/>
      <c r="F2131" s="17"/>
      <c r="G2131" s="2"/>
      <c r="H2131" s="2"/>
      <c r="I2131" s="2"/>
      <c r="J2131" s="17"/>
      <c r="K2131" s="37"/>
      <c r="L2131" s="2"/>
      <c r="M2131" s="37"/>
      <c r="N2131" s="2"/>
      <c r="O2131" s="37"/>
      <c r="P2131" s="2"/>
      <c r="Q2131" s="37"/>
      <c r="R2131" s="2"/>
      <c r="S2131" s="37"/>
    </row>
    <row r="2132" spans="3:19" x14ac:dyDescent="0.3">
      <c r="C2132" s="18"/>
      <c r="D2132" s="2"/>
      <c r="E2132" s="37"/>
      <c r="F2132" s="17"/>
      <c r="G2132" s="2"/>
      <c r="H2132" s="2"/>
      <c r="I2132" s="2"/>
      <c r="J2132" s="17"/>
      <c r="K2132" s="37"/>
      <c r="L2132" s="2"/>
      <c r="M2132" s="37"/>
      <c r="N2132" s="2"/>
      <c r="O2132" s="37"/>
      <c r="P2132" s="2"/>
      <c r="Q2132" s="37"/>
      <c r="R2132" s="2"/>
      <c r="S2132" s="37"/>
    </row>
    <row r="2133" spans="3:19" x14ac:dyDescent="0.3">
      <c r="C2133" s="18"/>
      <c r="D2133" s="2"/>
      <c r="E2133" s="37"/>
      <c r="F2133" s="17"/>
      <c r="G2133" s="2"/>
      <c r="H2133" s="2"/>
      <c r="I2133" s="2"/>
      <c r="J2133" s="17"/>
      <c r="K2133" s="37"/>
      <c r="L2133" s="2"/>
      <c r="M2133" s="37"/>
      <c r="N2133" s="2"/>
      <c r="O2133" s="37"/>
      <c r="P2133" s="2"/>
      <c r="Q2133" s="37"/>
      <c r="R2133" s="2"/>
      <c r="S2133" s="37"/>
    </row>
    <row r="2134" spans="3:19" x14ac:dyDescent="0.3">
      <c r="C2134" s="18"/>
      <c r="D2134" s="2"/>
      <c r="E2134" s="37"/>
      <c r="F2134" s="17"/>
      <c r="G2134" s="2"/>
      <c r="H2134" s="2"/>
      <c r="I2134" s="2"/>
      <c r="J2134" s="17"/>
      <c r="K2134" s="37"/>
      <c r="L2134" s="2"/>
      <c r="M2134" s="37"/>
      <c r="N2134" s="2"/>
      <c r="O2134" s="37"/>
      <c r="P2134" s="2"/>
      <c r="Q2134" s="37"/>
      <c r="R2134" s="2"/>
      <c r="S2134" s="37"/>
    </row>
    <row r="2135" spans="3:19" x14ac:dyDescent="0.3">
      <c r="C2135" s="18"/>
      <c r="D2135" s="2"/>
      <c r="E2135" s="37"/>
      <c r="F2135" s="17"/>
      <c r="G2135" s="2"/>
      <c r="H2135" s="2"/>
      <c r="I2135" s="2"/>
      <c r="J2135" s="17"/>
      <c r="K2135" s="37"/>
      <c r="L2135" s="2"/>
      <c r="M2135" s="37"/>
      <c r="N2135" s="2"/>
      <c r="O2135" s="37"/>
      <c r="P2135" s="2"/>
      <c r="Q2135" s="37"/>
      <c r="R2135" s="2"/>
      <c r="S2135" s="37"/>
    </row>
    <row r="2136" spans="3:19" x14ac:dyDescent="0.3">
      <c r="C2136" s="18"/>
      <c r="D2136" s="2"/>
      <c r="E2136" s="37"/>
      <c r="F2136" s="17"/>
      <c r="G2136" s="2"/>
      <c r="H2136" s="2"/>
      <c r="I2136" s="2"/>
      <c r="J2136" s="17"/>
      <c r="K2136" s="37"/>
      <c r="L2136" s="2"/>
      <c r="M2136" s="37"/>
      <c r="N2136" s="2"/>
      <c r="O2136" s="37"/>
      <c r="P2136" s="2"/>
      <c r="Q2136" s="37"/>
      <c r="R2136" s="2"/>
      <c r="S2136" s="37"/>
    </row>
    <row r="2137" spans="3:19" x14ac:dyDescent="0.3">
      <c r="C2137" s="18"/>
      <c r="D2137" s="2"/>
      <c r="E2137" s="37"/>
      <c r="F2137" s="17"/>
      <c r="G2137" s="2"/>
      <c r="H2137" s="2"/>
      <c r="I2137" s="2"/>
      <c r="J2137" s="17"/>
      <c r="K2137" s="37"/>
      <c r="L2137" s="2"/>
      <c r="M2137" s="37"/>
      <c r="N2137" s="2"/>
      <c r="O2137" s="37"/>
      <c r="P2137" s="2"/>
      <c r="Q2137" s="37"/>
      <c r="R2137" s="2"/>
      <c r="S2137" s="37"/>
    </row>
    <row r="2138" spans="3:19" x14ac:dyDescent="0.3">
      <c r="C2138" s="18"/>
      <c r="D2138" s="2"/>
      <c r="E2138" s="37"/>
      <c r="F2138" s="17"/>
      <c r="G2138" s="2"/>
      <c r="H2138" s="2"/>
      <c r="I2138" s="2"/>
      <c r="J2138" s="17"/>
      <c r="K2138" s="37"/>
      <c r="L2138" s="2"/>
      <c r="M2138" s="37"/>
      <c r="N2138" s="2"/>
      <c r="O2138" s="37"/>
      <c r="P2138" s="2"/>
      <c r="Q2138" s="37"/>
      <c r="R2138" s="2"/>
      <c r="S2138" s="37"/>
    </row>
    <row r="2139" spans="3:19" x14ac:dyDescent="0.3">
      <c r="C2139" s="18"/>
      <c r="D2139" s="2"/>
      <c r="E2139" s="37"/>
      <c r="F2139" s="17"/>
      <c r="G2139" s="2"/>
      <c r="H2139" s="2"/>
      <c r="I2139" s="2"/>
      <c r="J2139" s="17"/>
      <c r="K2139" s="37"/>
      <c r="L2139" s="2"/>
      <c r="M2139" s="37"/>
      <c r="N2139" s="2"/>
      <c r="O2139" s="37"/>
      <c r="P2139" s="2"/>
      <c r="Q2139" s="37"/>
      <c r="R2139" s="2"/>
      <c r="S2139" s="37"/>
    </row>
    <row r="2140" spans="3:19" x14ac:dyDescent="0.3">
      <c r="C2140" s="18"/>
      <c r="D2140" s="2"/>
      <c r="E2140" s="37"/>
      <c r="F2140" s="17"/>
      <c r="G2140" s="2"/>
      <c r="H2140" s="2"/>
      <c r="I2140" s="2"/>
      <c r="J2140" s="17"/>
      <c r="K2140" s="37"/>
      <c r="L2140" s="2"/>
      <c r="M2140" s="37"/>
      <c r="N2140" s="2"/>
      <c r="O2140" s="37"/>
      <c r="P2140" s="2"/>
      <c r="Q2140" s="37"/>
      <c r="R2140" s="2"/>
      <c r="S2140" s="37"/>
    </row>
    <row r="2141" spans="3:19" x14ac:dyDescent="0.3">
      <c r="C2141" s="18"/>
      <c r="D2141" s="2"/>
      <c r="E2141" s="37"/>
      <c r="F2141" s="17"/>
      <c r="G2141" s="2"/>
      <c r="H2141" s="2"/>
      <c r="I2141" s="2"/>
      <c r="J2141" s="17"/>
      <c r="K2141" s="37"/>
      <c r="L2141" s="2"/>
      <c r="M2141" s="37"/>
      <c r="N2141" s="2"/>
      <c r="O2141" s="37"/>
      <c r="P2141" s="2"/>
      <c r="Q2141" s="37"/>
      <c r="R2141" s="2"/>
      <c r="S2141" s="37"/>
    </row>
    <row r="2142" spans="3:19" x14ac:dyDescent="0.3">
      <c r="C2142" s="18"/>
      <c r="D2142" s="2"/>
      <c r="E2142" s="37"/>
      <c r="F2142" s="17"/>
      <c r="G2142" s="2"/>
      <c r="H2142" s="2"/>
      <c r="I2142" s="2"/>
      <c r="J2142" s="17"/>
      <c r="K2142" s="37"/>
      <c r="L2142" s="2"/>
      <c r="M2142" s="37"/>
      <c r="N2142" s="2"/>
      <c r="O2142" s="37"/>
      <c r="P2142" s="2"/>
      <c r="Q2142" s="37"/>
      <c r="R2142" s="2"/>
      <c r="S2142" s="37"/>
    </row>
    <row r="2143" spans="3:19" x14ac:dyDescent="0.3">
      <c r="C2143" s="18"/>
      <c r="D2143" s="2"/>
      <c r="E2143" s="37"/>
      <c r="F2143" s="17"/>
      <c r="G2143" s="2"/>
      <c r="H2143" s="2"/>
      <c r="I2143" s="2"/>
      <c r="J2143" s="17"/>
      <c r="K2143" s="37"/>
      <c r="L2143" s="2"/>
      <c r="M2143" s="37"/>
      <c r="N2143" s="2"/>
      <c r="O2143" s="37"/>
      <c r="P2143" s="2"/>
      <c r="Q2143" s="37"/>
      <c r="R2143" s="2"/>
      <c r="S2143" s="37"/>
    </row>
    <row r="2144" spans="3:19" x14ac:dyDescent="0.3">
      <c r="C2144" s="18"/>
      <c r="D2144" s="2"/>
      <c r="E2144" s="37"/>
      <c r="F2144" s="17"/>
      <c r="G2144" s="2"/>
      <c r="H2144" s="2"/>
      <c r="I2144" s="2"/>
      <c r="J2144" s="17"/>
      <c r="K2144" s="37"/>
      <c r="L2144" s="2"/>
      <c r="M2144" s="37"/>
      <c r="N2144" s="2"/>
      <c r="O2144" s="37"/>
      <c r="P2144" s="2"/>
      <c r="Q2144" s="37"/>
      <c r="R2144" s="2"/>
      <c r="S2144" s="37"/>
    </row>
    <row r="2145" spans="3:19" x14ac:dyDescent="0.3">
      <c r="C2145" s="18"/>
      <c r="D2145" s="2"/>
      <c r="E2145" s="37"/>
      <c r="F2145" s="17"/>
      <c r="G2145" s="2"/>
      <c r="H2145" s="2"/>
      <c r="I2145" s="2"/>
      <c r="J2145" s="17"/>
      <c r="K2145" s="37"/>
      <c r="L2145" s="2"/>
      <c r="M2145" s="37"/>
      <c r="N2145" s="2"/>
      <c r="O2145" s="37"/>
      <c r="P2145" s="2"/>
      <c r="Q2145" s="37"/>
      <c r="R2145" s="2"/>
      <c r="S2145" s="37"/>
    </row>
    <row r="2146" spans="3:19" x14ac:dyDescent="0.3">
      <c r="C2146" s="18"/>
      <c r="D2146" s="2"/>
      <c r="E2146" s="37"/>
      <c r="F2146" s="17"/>
      <c r="G2146" s="2"/>
      <c r="H2146" s="2"/>
      <c r="I2146" s="2"/>
      <c r="J2146" s="17"/>
      <c r="K2146" s="37"/>
      <c r="L2146" s="2"/>
      <c r="M2146" s="37"/>
      <c r="N2146" s="2"/>
      <c r="O2146" s="37"/>
      <c r="P2146" s="2"/>
      <c r="Q2146" s="37"/>
      <c r="R2146" s="2"/>
      <c r="S2146" s="37"/>
    </row>
    <row r="2147" spans="3:19" x14ac:dyDescent="0.3">
      <c r="C2147" s="18"/>
      <c r="D2147" s="2"/>
      <c r="E2147" s="37"/>
      <c r="F2147" s="17"/>
      <c r="G2147" s="2"/>
      <c r="H2147" s="2"/>
      <c r="I2147" s="2"/>
      <c r="J2147" s="17"/>
      <c r="K2147" s="37"/>
      <c r="L2147" s="2"/>
      <c r="M2147" s="37"/>
      <c r="N2147" s="2"/>
      <c r="O2147" s="37"/>
      <c r="P2147" s="2"/>
      <c r="Q2147" s="37"/>
      <c r="R2147" s="2"/>
      <c r="S2147" s="37"/>
    </row>
    <row r="2148" spans="3:19" x14ac:dyDescent="0.3">
      <c r="C2148" s="18"/>
      <c r="D2148" s="2"/>
      <c r="E2148" s="37"/>
      <c r="F2148" s="17"/>
      <c r="G2148" s="2"/>
      <c r="H2148" s="2"/>
      <c r="I2148" s="2"/>
      <c r="J2148" s="17"/>
      <c r="K2148" s="37"/>
      <c r="L2148" s="2"/>
      <c r="M2148" s="37"/>
      <c r="N2148" s="2"/>
      <c r="O2148" s="37"/>
      <c r="P2148" s="2"/>
      <c r="Q2148" s="37"/>
      <c r="R2148" s="2"/>
      <c r="S2148" s="37"/>
    </row>
    <row r="2149" spans="3:19" x14ac:dyDescent="0.3">
      <c r="C2149" s="18"/>
      <c r="D2149" s="2"/>
      <c r="E2149" s="37"/>
      <c r="F2149" s="17"/>
      <c r="G2149" s="2"/>
      <c r="H2149" s="2"/>
      <c r="I2149" s="2"/>
      <c r="J2149" s="17"/>
      <c r="K2149" s="37"/>
      <c r="L2149" s="2"/>
      <c r="M2149" s="37"/>
      <c r="N2149" s="2"/>
      <c r="O2149" s="37"/>
      <c r="P2149" s="2"/>
      <c r="Q2149" s="37"/>
      <c r="R2149" s="2"/>
      <c r="S2149" s="37"/>
    </row>
    <row r="2150" spans="3:19" x14ac:dyDescent="0.3">
      <c r="C2150" s="18"/>
      <c r="D2150" s="2"/>
      <c r="E2150" s="37"/>
      <c r="F2150" s="17"/>
      <c r="G2150" s="2"/>
      <c r="H2150" s="2"/>
      <c r="I2150" s="2"/>
      <c r="J2150" s="17"/>
      <c r="K2150" s="37"/>
      <c r="L2150" s="2"/>
      <c r="M2150" s="37"/>
      <c r="N2150" s="2"/>
      <c r="O2150" s="37"/>
      <c r="P2150" s="2"/>
      <c r="Q2150" s="37"/>
      <c r="R2150" s="2"/>
      <c r="S2150" s="37"/>
    </row>
    <row r="2151" spans="3:19" x14ac:dyDescent="0.3">
      <c r="C2151" s="18"/>
      <c r="D2151" s="2"/>
      <c r="E2151" s="37"/>
      <c r="F2151" s="17"/>
      <c r="G2151" s="2"/>
      <c r="H2151" s="2"/>
      <c r="I2151" s="2"/>
      <c r="J2151" s="17"/>
      <c r="K2151" s="37"/>
      <c r="L2151" s="2"/>
      <c r="M2151" s="37"/>
      <c r="N2151" s="2"/>
      <c r="O2151" s="37"/>
      <c r="P2151" s="2"/>
      <c r="Q2151" s="37"/>
      <c r="R2151" s="2"/>
      <c r="S2151" s="37"/>
    </row>
    <row r="2152" spans="3:19" x14ac:dyDescent="0.3">
      <c r="C2152" s="18"/>
      <c r="D2152" s="2"/>
      <c r="E2152" s="37"/>
      <c r="F2152" s="17"/>
      <c r="G2152" s="2"/>
      <c r="H2152" s="2"/>
      <c r="I2152" s="2"/>
      <c r="J2152" s="17"/>
      <c r="K2152" s="37"/>
      <c r="L2152" s="2"/>
      <c r="M2152" s="37"/>
      <c r="N2152" s="2"/>
      <c r="O2152" s="37"/>
      <c r="P2152" s="2"/>
      <c r="Q2152" s="37"/>
      <c r="R2152" s="2"/>
      <c r="S2152" s="37"/>
    </row>
    <row r="2153" spans="3:19" x14ac:dyDescent="0.3">
      <c r="C2153" s="18"/>
      <c r="D2153" s="2"/>
      <c r="E2153" s="37"/>
      <c r="F2153" s="17"/>
      <c r="G2153" s="2"/>
      <c r="H2153" s="2"/>
      <c r="I2153" s="2"/>
      <c r="J2153" s="17"/>
      <c r="K2153" s="37"/>
      <c r="L2153" s="2"/>
      <c r="M2153" s="37"/>
      <c r="N2153" s="2"/>
      <c r="O2153" s="37"/>
      <c r="P2153" s="2"/>
      <c r="Q2153" s="37"/>
      <c r="R2153" s="2"/>
      <c r="S2153" s="37"/>
    </row>
    <row r="2154" spans="3:19" x14ac:dyDescent="0.3">
      <c r="C2154" s="18"/>
      <c r="D2154" s="2"/>
      <c r="E2154" s="37"/>
      <c r="F2154" s="17"/>
      <c r="G2154" s="2"/>
      <c r="H2154" s="2"/>
      <c r="I2154" s="2"/>
      <c r="J2154" s="17"/>
      <c r="K2154" s="37"/>
      <c r="L2154" s="2"/>
      <c r="M2154" s="37"/>
      <c r="N2154" s="2"/>
      <c r="O2154" s="37"/>
      <c r="P2154" s="2"/>
      <c r="Q2154" s="37"/>
      <c r="R2154" s="2"/>
      <c r="S2154" s="37"/>
    </row>
    <row r="2155" spans="3:19" x14ac:dyDescent="0.3">
      <c r="C2155" s="18"/>
      <c r="D2155" s="2"/>
      <c r="E2155" s="37"/>
      <c r="F2155" s="17"/>
      <c r="G2155" s="2"/>
      <c r="H2155" s="2"/>
      <c r="I2155" s="2"/>
      <c r="J2155" s="17"/>
      <c r="K2155" s="37"/>
      <c r="L2155" s="2"/>
      <c r="M2155" s="37"/>
      <c r="N2155" s="2"/>
      <c r="O2155" s="37"/>
      <c r="P2155" s="2"/>
      <c r="Q2155" s="37"/>
      <c r="R2155" s="2"/>
      <c r="S2155" s="37"/>
    </row>
    <row r="2156" spans="3:19" x14ac:dyDescent="0.3">
      <c r="C2156" s="18"/>
      <c r="D2156" s="2"/>
      <c r="E2156" s="37"/>
      <c r="F2156" s="17"/>
      <c r="G2156" s="2"/>
      <c r="H2156" s="2"/>
      <c r="I2156" s="2"/>
      <c r="J2156" s="17"/>
      <c r="K2156" s="37"/>
      <c r="L2156" s="2"/>
      <c r="M2156" s="37"/>
      <c r="N2156" s="2"/>
      <c r="O2156" s="37"/>
      <c r="P2156" s="2"/>
      <c r="Q2156" s="37"/>
      <c r="R2156" s="2"/>
      <c r="S2156" s="37"/>
    </row>
    <row r="2157" spans="3:19" x14ac:dyDescent="0.3">
      <c r="C2157" s="18"/>
      <c r="D2157" s="2"/>
      <c r="E2157" s="37"/>
      <c r="F2157" s="17"/>
      <c r="G2157" s="2"/>
      <c r="H2157" s="2"/>
      <c r="I2157" s="2"/>
      <c r="J2157" s="17"/>
      <c r="K2157" s="37"/>
      <c r="L2157" s="2"/>
      <c r="M2157" s="37"/>
      <c r="N2157" s="2"/>
      <c r="O2157" s="37"/>
      <c r="P2157" s="2"/>
      <c r="Q2157" s="37"/>
      <c r="R2157" s="2"/>
      <c r="S2157" s="37"/>
    </row>
    <row r="2158" spans="3:19" x14ac:dyDescent="0.3">
      <c r="C2158" s="18"/>
      <c r="D2158" s="2"/>
      <c r="E2158" s="37"/>
      <c r="F2158" s="17"/>
      <c r="G2158" s="2"/>
      <c r="H2158" s="2"/>
      <c r="I2158" s="2"/>
      <c r="J2158" s="17"/>
      <c r="K2158" s="37"/>
      <c r="L2158" s="2"/>
      <c r="M2158" s="37"/>
      <c r="N2158" s="2"/>
      <c r="O2158" s="37"/>
      <c r="P2158" s="2"/>
      <c r="Q2158" s="37"/>
      <c r="R2158" s="2"/>
      <c r="S2158" s="37"/>
    </row>
    <row r="2159" spans="3:19" x14ac:dyDescent="0.3">
      <c r="C2159" s="18"/>
      <c r="D2159" s="2"/>
      <c r="E2159" s="37"/>
      <c r="F2159" s="17"/>
      <c r="G2159" s="2"/>
      <c r="H2159" s="2"/>
      <c r="I2159" s="2"/>
      <c r="J2159" s="17"/>
      <c r="K2159" s="37"/>
      <c r="L2159" s="2"/>
      <c r="M2159" s="37"/>
      <c r="N2159" s="2"/>
      <c r="O2159" s="37"/>
      <c r="P2159" s="2"/>
      <c r="Q2159" s="37"/>
      <c r="R2159" s="2"/>
      <c r="S2159" s="37"/>
    </row>
    <row r="2160" spans="3:19" x14ac:dyDescent="0.3">
      <c r="C2160" s="18"/>
      <c r="D2160" s="2"/>
      <c r="E2160" s="37"/>
      <c r="F2160" s="17"/>
      <c r="G2160" s="2"/>
      <c r="H2160" s="2"/>
      <c r="I2160" s="2"/>
      <c r="J2160" s="17"/>
      <c r="K2160" s="37"/>
      <c r="L2160" s="2"/>
      <c r="M2160" s="37"/>
      <c r="N2160" s="2"/>
      <c r="O2160" s="37"/>
      <c r="P2160" s="2"/>
      <c r="Q2160" s="37"/>
      <c r="R2160" s="2"/>
      <c r="S2160" s="37"/>
    </row>
    <row r="2161" spans="3:19" x14ac:dyDescent="0.3">
      <c r="C2161" s="18"/>
      <c r="D2161" s="2"/>
      <c r="E2161" s="37"/>
      <c r="F2161" s="17"/>
      <c r="G2161" s="2"/>
      <c r="H2161" s="2"/>
      <c r="I2161" s="2"/>
      <c r="J2161" s="17"/>
      <c r="K2161" s="37"/>
      <c r="L2161" s="2"/>
      <c r="M2161" s="37"/>
      <c r="N2161" s="2"/>
      <c r="O2161" s="37"/>
      <c r="P2161" s="2"/>
      <c r="Q2161" s="37"/>
      <c r="R2161" s="2"/>
      <c r="S2161" s="37"/>
    </row>
    <row r="2162" spans="3:19" x14ac:dyDescent="0.3">
      <c r="C2162" s="18"/>
      <c r="D2162" s="2"/>
      <c r="E2162" s="37"/>
      <c r="F2162" s="17"/>
      <c r="G2162" s="2"/>
      <c r="H2162" s="2"/>
      <c r="I2162" s="2"/>
      <c r="J2162" s="17"/>
      <c r="K2162" s="37"/>
      <c r="L2162" s="2"/>
      <c r="M2162" s="37"/>
      <c r="N2162" s="2"/>
      <c r="O2162" s="37"/>
      <c r="P2162" s="2"/>
      <c r="Q2162" s="37"/>
      <c r="R2162" s="2"/>
      <c r="S2162" s="37"/>
    </row>
    <row r="2163" spans="3:19" x14ac:dyDescent="0.3">
      <c r="C2163" s="18"/>
      <c r="D2163" s="2"/>
      <c r="E2163" s="37"/>
      <c r="F2163" s="17"/>
      <c r="G2163" s="2"/>
      <c r="H2163" s="2"/>
      <c r="I2163" s="2"/>
      <c r="J2163" s="17"/>
      <c r="K2163" s="37"/>
      <c r="L2163" s="2"/>
      <c r="M2163" s="37"/>
      <c r="N2163" s="2"/>
      <c r="O2163" s="37"/>
      <c r="P2163" s="2"/>
      <c r="Q2163" s="37"/>
      <c r="R2163" s="2"/>
      <c r="S2163" s="37"/>
    </row>
    <row r="2164" spans="3:19" x14ac:dyDescent="0.3">
      <c r="C2164" s="18"/>
      <c r="D2164" s="2"/>
      <c r="E2164" s="37"/>
      <c r="F2164" s="17"/>
      <c r="G2164" s="2"/>
      <c r="H2164" s="2"/>
      <c r="I2164" s="2"/>
      <c r="J2164" s="17"/>
      <c r="K2164" s="37"/>
      <c r="L2164" s="2"/>
      <c r="M2164" s="37"/>
      <c r="N2164" s="2"/>
      <c r="O2164" s="37"/>
      <c r="P2164" s="2"/>
      <c r="Q2164" s="37"/>
      <c r="R2164" s="2"/>
      <c r="S2164" s="37"/>
    </row>
    <row r="2165" spans="3:19" x14ac:dyDescent="0.3">
      <c r="C2165" s="18"/>
      <c r="D2165" s="2"/>
      <c r="E2165" s="37"/>
      <c r="F2165" s="17"/>
      <c r="G2165" s="2"/>
      <c r="H2165" s="2"/>
      <c r="I2165" s="2"/>
      <c r="J2165" s="17"/>
      <c r="K2165" s="37"/>
      <c r="L2165" s="2"/>
      <c r="M2165" s="37"/>
      <c r="N2165" s="2"/>
      <c r="O2165" s="37"/>
      <c r="P2165" s="2"/>
      <c r="Q2165" s="37"/>
      <c r="R2165" s="2"/>
      <c r="S2165" s="37"/>
    </row>
    <row r="2166" spans="3:19" x14ac:dyDescent="0.3">
      <c r="C2166" s="18"/>
      <c r="D2166" s="2"/>
      <c r="E2166" s="37"/>
      <c r="F2166" s="17"/>
      <c r="G2166" s="2"/>
      <c r="H2166" s="2"/>
      <c r="I2166" s="2"/>
      <c r="J2166" s="17"/>
      <c r="K2166" s="37"/>
      <c r="L2166" s="2"/>
      <c r="M2166" s="37"/>
      <c r="N2166" s="2"/>
      <c r="O2166" s="37"/>
      <c r="P2166" s="2"/>
      <c r="Q2166" s="37"/>
      <c r="R2166" s="2"/>
      <c r="S2166" s="37"/>
    </row>
    <row r="2167" spans="3:19" x14ac:dyDescent="0.3">
      <c r="C2167" s="18"/>
      <c r="D2167" s="2"/>
      <c r="E2167" s="37"/>
      <c r="F2167" s="17"/>
      <c r="G2167" s="2"/>
      <c r="H2167" s="2"/>
      <c r="I2167" s="2"/>
      <c r="J2167" s="17"/>
      <c r="K2167" s="37"/>
      <c r="L2167" s="2"/>
      <c r="M2167" s="37"/>
      <c r="N2167" s="2"/>
      <c r="O2167" s="37"/>
      <c r="P2167" s="2"/>
      <c r="Q2167" s="37"/>
      <c r="R2167" s="2"/>
      <c r="S2167" s="37"/>
    </row>
    <row r="2168" spans="3:19" x14ac:dyDescent="0.3">
      <c r="C2168" s="18"/>
      <c r="D2168" s="2"/>
      <c r="E2168" s="37"/>
      <c r="F2168" s="17"/>
      <c r="G2168" s="2"/>
      <c r="H2168" s="2"/>
      <c r="I2168" s="2"/>
      <c r="J2168" s="17"/>
      <c r="K2168" s="37"/>
      <c r="L2168" s="2"/>
      <c r="M2168" s="37"/>
      <c r="N2168" s="2"/>
      <c r="O2168" s="37"/>
      <c r="P2168" s="2"/>
      <c r="Q2168" s="37"/>
      <c r="R2168" s="2"/>
      <c r="S2168" s="37"/>
    </row>
    <row r="2169" spans="3:19" x14ac:dyDescent="0.3">
      <c r="C2169" s="18"/>
      <c r="D2169" s="2"/>
      <c r="E2169" s="37"/>
      <c r="F2169" s="17"/>
      <c r="G2169" s="2"/>
      <c r="H2169" s="2"/>
      <c r="I2169" s="2"/>
      <c r="J2169" s="17"/>
      <c r="K2169" s="37"/>
      <c r="L2169" s="2"/>
      <c r="M2169" s="37"/>
      <c r="N2169" s="2"/>
      <c r="O2169" s="37"/>
      <c r="P2169" s="2"/>
      <c r="Q2169" s="37"/>
      <c r="R2169" s="2"/>
      <c r="S2169" s="37"/>
    </row>
    <row r="2170" spans="3:19" x14ac:dyDescent="0.3">
      <c r="C2170" s="18"/>
      <c r="D2170" s="2"/>
      <c r="E2170" s="37"/>
      <c r="F2170" s="17"/>
      <c r="G2170" s="2"/>
      <c r="H2170" s="2"/>
      <c r="I2170" s="2"/>
      <c r="J2170" s="17"/>
      <c r="K2170" s="37"/>
      <c r="L2170" s="2"/>
      <c r="M2170" s="37"/>
      <c r="N2170" s="2"/>
      <c r="O2170" s="37"/>
      <c r="P2170" s="2"/>
      <c r="Q2170" s="37"/>
      <c r="R2170" s="2"/>
      <c r="S2170" s="37"/>
    </row>
    <row r="2171" spans="3:19" x14ac:dyDescent="0.3">
      <c r="C2171" s="18"/>
      <c r="D2171" s="2"/>
      <c r="E2171" s="37"/>
      <c r="F2171" s="17"/>
      <c r="G2171" s="2"/>
      <c r="H2171" s="2"/>
      <c r="I2171" s="2"/>
      <c r="J2171" s="17"/>
      <c r="K2171" s="37"/>
      <c r="L2171" s="2"/>
      <c r="M2171" s="37"/>
      <c r="N2171" s="2"/>
      <c r="O2171" s="37"/>
      <c r="P2171" s="2"/>
      <c r="Q2171" s="37"/>
      <c r="R2171" s="2"/>
      <c r="S2171" s="37"/>
    </row>
    <row r="2172" spans="3:19" x14ac:dyDescent="0.3">
      <c r="C2172" s="18"/>
      <c r="D2172" s="2"/>
      <c r="E2172" s="37"/>
      <c r="F2172" s="17"/>
      <c r="G2172" s="2"/>
      <c r="H2172" s="2"/>
      <c r="I2172" s="2"/>
      <c r="J2172" s="17"/>
      <c r="K2172" s="37"/>
      <c r="L2172" s="2"/>
      <c r="M2172" s="37"/>
      <c r="N2172" s="2"/>
      <c r="O2172" s="37"/>
      <c r="P2172" s="2"/>
      <c r="Q2172" s="37"/>
      <c r="R2172" s="2"/>
      <c r="S2172" s="37"/>
    </row>
    <row r="2173" spans="3:19" x14ac:dyDescent="0.3">
      <c r="C2173" s="18"/>
      <c r="D2173" s="2"/>
      <c r="E2173" s="37"/>
      <c r="F2173" s="17"/>
      <c r="G2173" s="2"/>
      <c r="H2173" s="2"/>
      <c r="I2173" s="2"/>
      <c r="J2173" s="17"/>
      <c r="K2173" s="37"/>
      <c r="L2173" s="2"/>
      <c r="M2173" s="37"/>
      <c r="N2173" s="2"/>
      <c r="O2173" s="37"/>
      <c r="P2173" s="2"/>
      <c r="Q2173" s="37"/>
      <c r="R2173" s="2"/>
      <c r="S2173" s="37"/>
    </row>
    <row r="2174" spans="3:19" x14ac:dyDescent="0.3">
      <c r="C2174" s="18"/>
      <c r="D2174" s="2"/>
      <c r="E2174" s="37"/>
      <c r="F2174" s="17"/>
      <c r="G2174" s="2"/>
      <c r="H2174" s="2"/>
      <c r="I2174" s="2"/>
      <c r="J2174" s="17"/>
      <c r="K2174" s="37"/>
      <c r="L2174" s="2"/>
      <c r="M2174" s="37"/>
      <c r="N2174" s="2"/>
      <c r="O2174" s="37"/>
      <c r="P2174" s="2"/>
      <c r="Q2174" s="37"/>
      <c r="R2174" s="2"/>
      <c r="S2174" s="37"/>
    </row>
    <row r="2175" spans="3:19" x14ac:dyDescent="0.3">
      <c r="C2175" s="18"/>
      <c r="D2175" s="2"/>
      <c r="E2175" s="37"/>
      <c r="F2175" s="17"/>
      <c r="G2175" s="2"/>
      <c r="H2175" s="2"/>
      <c r="I2175" s="2"/>
      <c r="J2175" s="17"/>
      <c r="K2175" s="37"/>
      <c r="L2175" s="2"/>
      <c r="M2175" s="37"/>
      <c r="N2175" s="2"/>
      <c r="O2175" s="37"/>
      <c r="P2175" s="2"/>
      <c r="Q2175" s="37"/>
      <c r="R2175" s="2"/>
      <c r="S2175" s="37"/>
    </row>
    <row r="2176" spans="3:19" x14ac:dyDescent="0.3">
      <c r="C2176" s="18"/>
      <c r="D2176" s="2"/>
      <c r="E2176" s="37"/>
      <c r="F2176" s="17"/>
      <c r="G2176" s="2"/>
      <c r="H2176" s="2"/>
      <c r="I2176" s="2"/>
      <c r="J2176" s="17"/>
      <c r="K2176" s="37"/>
      <c r="L2176" s="2"/>
      <c r="M2176" s="37"/>
      <c r="N2176" s="2"/>
      <c r="O2176" s="37"/>
      <c r="P2176" s="2"/>
      <c r="Q2176" s="37"/>
      <c r="R2176" s="2"/>
      <c r="S2176" s="37"/>
    </row>
    <row r="2177" spans="3:19" x14ac:dyDescent="0.3">
      <c r="C2177" s="18"/>
      <c r="D2177" s="2"/>
      <c r="E2177" s="37"/>
      <c r="F2177" s="17"/>
      <c r="G2177" s="2"/>
      <c r="H2177" s="2"/>
      <c r="I2177" s="2"/>
      <c r="J2177" s="17"/>
      <c r="K2177" s="37"/>
      <c r="L2177" s="2"/>
      <c r="M2177" s="37"/>
      <c r="N2177" s="2"/>
      <c r="O2177" s="37"/>
      <c r="P2177" s="2"/>
      <c r="Q2177" s="37"/>
      <c r="R2177" s="2"/>
      <c r="S2177" s="37"/>
    </row>
    <row r="2178" spans="3:19" x14ac:dyDescent="0.3">
      <c r="C2178" s="18"/>
      <c r="D2178" s="2"/>
      <c r="E2178" s="37"/>
      <c r="F2178" s="17"/>
      <c r="G2178" s="2"/>
      <c r="H2178" s="2"/>
      <c r="I2178" s="2"/>
      <c r="J2178" s="17"/>
      <c r="K2178" s="37"/>
      <c r="L2178" s="2"/>
      <c r="M2178" s="37"/>
      <c r="N2178" s="2"/>
      <c r="O2178" s="37"/>
      <c r="P2178" s="2"/>
      <c r="Q2178" s="37"/>
      <c r="R2178" s="2"/>
      <c r="S2178" s="37"/>
    </row>
    <row r="2179" spans="3:19" x14ac:dyDescent="0.3">
      <c r="C2179" s="18"/>
      <c r="D2179" s="2"/>
      <c r="E2179" s="37"/>
      <c r="F2179" s="17"/>
      <c r="G2179" s="2"/>
      <c r="H2179" s="2"/>
      <c r="I2179" s="2"/>
      <c r="J2179" s="17"/>
      <c r="K2179" s="37"/>
      <c r="L2179" s="2"/>
      <c r="M2179" s="37"/>
      <c r="N2179" s="2"/>
      <c r="O2179" s="37"/>
      <c r="P2179" s="2"/>
      <c r="Q2179" s="37"/>
      <c r="R2179" s="2"/>
      <c r="S2179" s="37"/>
    </row>
    <row r="2180" spans="3:19" x14ac:dyDescent="0.3">
      <c r="C2180" s="18"/>
      <c r="D2180" s="2"/>
      <c r="E2180" s="37"/>
      <c r="F2180" s="17"/>
      <c r="G2180" s="2"/>
      <c r="H2180" s="2"/>
      <c r="I2180" s="2"/>
      <c r="J2180" s="17"/>
      <c r="K2180" s="37"/>
      <c r="L2180" s="2"/>
      <c r="M2180" s="37"/>
      <c r="N2180" s="2"/>
      <c r="O2180" s="37"/>
      <c r="P2180" s="2"/>
      <c r="Q2180" s="37"/>
      <c r="R2180" s="2"/>
      <c r="S2180" s="37"/>
    </row>
    <row r="2181" spans="3:19" x14ac:dyDescent="0.3">
      <c r="C2181" s="18"/>
      <c r="D2181" s="2"/>
      <c r="E2181" s="37"/>
      <c r="F2181" s="17"/>
      <c r="G2181" s="2"/>
      <c r="H2181" s="2"/>
      <c r="I2181" s="2"/>
      <c r="J2181" s="17"/>
      <c r="K2181" s="37"/>
      <c r="L2181" s="2"/>
      <c r="M2181" s="37"/>
      <c r="N2181" s="2"/>
      <c r="O2181" s="37"/>
      <c r="P2181" s="2"/>
      <c r="Q2181" s="37"/>
      <c r="R2181" s="2"/>
      <c r="S2181" s="37"/>
    </row>
    <row r="2182" spans="3:19" x14ac:dyDescent="0.3">
      <c r="C2182" s="18"/>
      <c r="D2182" s="2"/>
      <c r="E2182" s="37"/>
      <c r="F2182" s="17"/>
      <c r="G2182" s="2"/>
      <c r="H2182" s="2"/>
      <c r="I2182" s="2"/>
      <c r="J2182" s="17"/>
      <c r="K2182" s="37"/>
      <c r="L2182" s="2"/>
      <c r="M2182" s="37"/>
      <c r="N2182" s="2"/>
      <c r="O2182" s="37"/>
      <c r="P2182" s="2"/>
      <c r="Q2182" s="37"/>
      <c r="R2182" s="2"/>
      <c r="S2182" s="37"/>
    </row>
    <row r="2183" spans="3:19" x14ac:dyDescent="0.3">
      <c r="C2183" s="18"/>
      <c r="D2183" s="2"/>
      <c r="E2183" s="37"/>
      <c r="F2183" s="17"/>
      <c r="G2183" s="2"/>
      <c r="H2183" s="2"/>
      <c r="I2183" s="2"/>
      <c r="J2183" s="17"/>
      <c r="K2183" s="37"/>
      <c r="L2183" s="2"/>
      <c r="M2183" s="37"/>
      <c r="N2183" s="2"/>
      <c r="O2183" s="37"/>
      <c r="P2183" s="2"/>
      <c r="Q2183" s="37"/>
      <c r="R2183" s="2"/>
      <c r="S2183" s="37"/>
    </row>
    <row r="2184" spans="3:19" x14ac:dyDescent="0.3">
      <c r="C2184" s="18"/>
      <c r="D2184" s="2"/>
      <c r="E2184" s="37"/>
      <c r="F2184" s="17"/>
      <c r="G2184" s="2"/>
      <c r="H2184" s="2"/>
      <c r="I2184" s="2"/>
      <c r="J2184" s="17"/>
      <c r="K2184" s="37"/>
      <c r="L2184" s="2"/>
      <c r="M2184" s="37"/>
      <c r="N2184" s="2"/>
      <c r="O2184" s="37"/>
      <c r="P2184" s="2"/>
      <c r="Q2184" s="37"/>
      <c r="R2184" s="2"/>
      <c r="S2184" s="37"/>
    </row>
    <row r="2185" spans="3:19" x14ac:dyDescent="0.3">
      <c r="C2185" s="18"/>
      <c r="D2185" s="2"/>
      <c r="E2185" s="37"/>
      <c r="F2185" s="17"/>
      <c r="G2185" s="2"/>
      <c r="H2185" s="2"/>
      <c r="I2185" s="2"/>
      <c r="J2185" s="17"/>
      <c r="K2185" s="37"/>
      <c r="L2185" s="2"/>
      <c r="M2185" s="37"/>
      <c r="N2185" s="2"/>
      <c r="O2185" s="37"/>
      <c r="P2185" s="2"/>
      <c r="Q2185" s="37"/>
      <c r="R2185" s="2"/>
      <c r="S2185" s="37"/>
    </row>
    <row r="2186" spans="3:19" x14ac:dyDescent="0.3">
      <c r="C2186" s="18"/>
      <c r="D2186" s="2"/>
      <c r="E2186" s="37"/>
      <c r="F2186" s="17"/>
      <c r="G2186" s="2"/>
      <c r="H2186" s="2"/>
      <c r="I2186" s="2"/>
      <c r="J2186" s="17"/>
      <c r="K2186" s="37"/>
      <c r="L2186" s="2"/>
      <c r="M2186" s="37"/>
      <c r="N2186" s="2"/>
      <c r="O2186" s="37"/>
      <c r="P2186" s="2"/>
      <c r="Q2186" s="37"/>
      <c r="R2186" s="2"/>
      <c r="S2186" s="37"/>
    </row>
    <row r="2187" spans="3:19" x14ac:dyDescent="0.3">
      <c r="C2187" s="18"/>
      <c r="D2187" s="2"/>
      <c r="E2187" s="37"/>
      <c r="F2187" s="17"/>
      <c r="G2187" s="2"/>
      <c r="H2187" s="2"/>
      <c r="I2187" s="2"/>
      <c r="J2187" s="17"/>
      <c r="K2187" s="37"/>
      <c r="L2187" s="2"/>
      <c r="M2187" s="37"/>
      <c r="N2187" s="2"/>
      <c r="O2187" s="37"/>
      <c r="P2187" s="2"/>
      <c r="Q2187" s="37"/>
      <c r="R2187" s="2"/>
      <c r="S2187" s="37"/>
    </row>
    <row r="2188" spans="3:19" x14ac:dyDescent="0.3">
      <c r="C2188" s="18"/>
      <c r="D2188" s="2"/>
      <c r="E2188" s="37"/>
      <c r="F2188" s="17"/>
      <c r="G2188" s="2"/>
      <c r="H2188" s="2"/>
      <c r="I2188" s="2"/>
      <c r="J2188" s="17"/>
      <c r="K2188" s="37"/>
      <c r="L2188" s="2"/>
      <c r="M2188" s="37"/>
      <c r="N2188" s="2"/>
      <c r="O2188" s="37"/>
      <c r="P2188" s="2"/>
      <c r="Q2188" s="37"/>
      <c r="R2188" s="2"/>
      <c r="S2188" s="37"/>
    </row>
    <row r="2189" spans="3:19" x14ac:dyDescent="0.3">
      <c r="C2189" s="18"/>
      <c r="D2189" s="2"/>
      <c r="E2189" s="37"/>
      <c r="F2189" s="17"/>
      <c r="G2189" s="2"/>
      <c r="H2189" s="2"/>
      <c r="I2189" s="2"/>
      <c r="J2189" s="17"/>
      <c r="K2189" s="37"/>
      <c r="L2189" s="2"/>
      <c r="M2189" s="37"/>
      <c r="N2189" s="2"/>
      <c r="O2189" s="37"/>
      <c r="P2189" s="2"/>
      <c r="Q2189" s="37"/>
      <c r="R2189" s="2"/>
      <c r="S2189" s="37"/>
    </row>
    <row r="2190" spans="3:19" x14ac:dyDescent="0.3">
      <c r="C2190" s="18"/>
      <c r="D2190" s="2"/>
      <c r="E2190" s="37"/>
      <c r="F2190" s="17"/>
      <c r="G2190" s="2"/>
      <c r="H2190" s="2"/>
      <c r="I2190" s="2"/>
      <c r="J2190" s="17"/>
      <c r="K2190" s="37"/>
      <c r="L2190" s="2"/>
      <c r="M2190" s="37"/>
      <c r="N2190" s="2"/>
      <c r="O2190" s="37"/>
      <c r="P2190" s="2"/>
      <c r="Q2190" s="37"/>
      <c r="R2190" s="2"/>
      <c r="S2190" s="37"/>
    </row>
    <row r="2191" spans="3:19" x14ac:dyDescent="0.3">
      <c r="C2191" s="18"/>
      <c r="D2191" s="2"/>
      <c r="E2191" s="37"/>
      <c r="F2191" s="17"/>
      <c r="G2191" s="2"/>
      <c r="H2191" s="2"/>
      <c r="I2191" s="2"/>
      <c r="J2191" s="17"/>
      <c r="K2191" s="37"/>
      <c r="L2191" s="2"/>
      <c r="M2191" s="37"/>
      <c r="N2191" s="2"/>
      <c r="O2191" s="37"/>
      <c r="P2191" s="2"/>
      <c r="Q2191" s="37"/>
      <c r="R2191" s="2"/>
      <c r="S2191" s="37"/>
    </row>
    <row r="2192" spans="3:19" x14ac:dyDescent="0.3">
      <c r="C2192" s="18"/>
      <c r="D2192" s="2"/>
      <c r="E2192" s="37"/>
      <c r="F2192" s="17"/>
      <c r="G2192" s="2"/>
      <c r="H2192" s="2"/>
      <c r="I2192" s="2"/>
      <c r="J2192" s="17"/>
      <c r="K2192" s="37"/>
      <c r="L2192" s="2"/>
      <c r="M2192" s="37"/>
      <c r="N2192" s="2"/>
      <c r="O2192" s="37"/>
      <c r="P2192" s="2"/>
      <c r="Q2192" s="37"/>
      <c r="R2192" s="2"/>
      <c r="S2192" s="37"/>
    </row>
    <row r="2193" spans="3:19" x14ac:dyDescent="0.3">
      <c r="C2193" s="18"/>
      <c r="D2193" s="2"/>
      <c r="E2193" s="37"/>
      <c r="F2193" s="17"/>
      <c r="G2193" s="2"/>
      <c r="H2193" s="2"/>
      <c r="I2193" s="2"/>
      <c r="J2193" s="17"/>
      <c r="K2193" s="37"/>
      <c r="L2193" s="2"/>
      <c r="M2193" s="37"/>
      <c r="N2193" s="2"/>
      <c r="O2193" s="37"/>
      <c r="P2193" s="2"/>
      <c r="Q2193" s="37"/>
      <c r="R2193" s="2"/>
      <c r="S2193" s="37"/>
    </row>
    <row r="2194" spans="3:19" x14ac:dyDescent="0.3">
      <c r="C2194" s="18"/>
      <c r="D2194" s="2"/>
      <c r="E2194" s="37"/>
      <c r="F2194" s="17"/>
      <c r="G2194" s="2"/>
      <c r="H2194" s="2"/>
      <c r="I2194" s="2"/>
      <c r="J2194" s="17"/>
      <c r="K2194" s="37"/>
      <c r="L2194" s="2"/>
      <c r="M2194" s="37"/>
      <c r="N2194" s="2"/>
      <c r="O2194" s="37"/>
      <c r="P2194" s="2"/>
      <c r="Q2194" s="37"/>
      <c r="R2194" s="2"/>
      <c r="S2194" s="37"/>
    </row>
    <row r="2195" spans="3:19" x14ac:dyDescent="0.3">
      <c r="C2195" s="18"/>
      <c r="D2195" s="2"/>
      <c r="E2195" s="37"/>
      <c r="F2195" s="17"/>
      <c r="G2195" s="2"/>
      <c r="H2195" s="2"/>
      <c r="I2195" s="2"/>
      <c r="J2195" s="17"/>
      <c r="K2195" s="37"/>
      <c r="L2195" s="2"/>
      <c r="M2195" s="37"/>
      <c r="N2195" s="2"/>
      <c r="O2195" s="37"/>
      <c r="P2195" s="2"/>
      <c r="Q2195" s="37"/>
      <c r="R2195" s="2"/>
      <c r="S2195" s="37"/>
    </row>
    <row r="2196" spans="3:19" x14ac:dyDescent="0.3">
      <c r="C2196" s="18"/>
      <c r="D2196" s="2"/>
      <c r="E2196" s="37"/>
      <c r="F2196" s="17"/>
      <c r="G2196" s="2"/>
      <c r="H2196" s="2"/>
      <c r="I2196" s="2"/>
      <c r="J2196" s="17"/>
      <c r="K2196" s="37"/>
      <c r="L2196" s="2"/>
      <c r="M2196" s="37"/>
      <c r="N2196" s="2"/>
      <c r="O2196" s="37"/>
      <c r="P2196" s="2"/>
      <c r="Q2196" s="37"/>
      <c r="R2196" s="2"/>
      <c r="S2196" s="37"/>
    </row>
    <row r="2197" spans="3:19" x14ac:dyDescent="0.3">
      <c r="C2197" s="18"/>
      <c r="D2197" s="2"/>
      <c r="E2197" s="37"/>
      <c r="F2197" s="17"/>
      <c r="G2197" s="2"/>
      <c r="H2197" s="2"/>
      <c r="I2197" s="2"/>
      <c r="J2197" s="17"/>
      <c r="K2197" s="37"/>
      <c r="L2197" s="2"/>
      <c r="M2197" s="37"/>
      <c r="N2197" s="2"/>
      <c r="O2197" s="37"/>
      <c r="P2197" s="2"/>
      <c r="Q2197" s="37"/>
      <c r="R2197" s="2"/>
      <c r="S2197" s="37"/>
    </row>
    <row r="2198" spans="3:19" x14ac:dyDescent="0.3">
      <c r="C2198" s="18"/>
      <c r="D2198" s="2"/>
      <c r="E2198" s="37"/>
      <c r="F2198" s="17"/>
      <c r="G2198" s="2"/>
      <c r="H2198" s="2"/>
      <c r="I2198" s="2"/>
      <c r="J2198" s="17"/>
      <c r="K2198" s="37"/>
      <c r="L2198" s="2"/>
      <c r="M2198" s="37"/>
      <c r="N2198" s="2"/>
      <c r="O2198" s="37"/>
      <c r="P2198" s="2"/>
      <c r="Q2198" s="37"/>
      <c r="R2198" s="2"/>
      <c r="S2198" s="37"/>
    </row>
    <row r="2199" spans="3:19" x14ac:dyDescent="0.3">
      <c r="C2199" s="18"/>
      <c r="D2199" s="2"/>
      <c r="E2199" s="37"/>
      <c r="F2199" s="17"/>
      <c r="G2199" s="2"/>
      <c r="H2199" s="2"/>
      <c r="I2199" s="2"/>
      <c r="J2199" s="17"/>
      <c r="K2199" s="37"/>
      <c r="L2199" s="2"/>
      <c r="M2199" s="37"/>
      <c r="N2199" s="2"/>
      <c r="O2199" s="37"/>
      <c r="P2199" s="2"/>
      <c r="Q2199" s="37"/>
      <c r="R2199" s="2"/>
      <c r="S2199" s="37"/>
    </row>
    <row r="2200" spans="3:19" x14ac:dyDescent="0.3">
      <c r="C2200" s="18"/>
      <c r="D2200" s="2"/>
      <c r="E2200" s="37"/>
      <c r="F2200" s="17"/>
      <c r="G2200" s="2"/>
      <c r="H2200" s="2"/>
      <c r="I2200" s="2"/>
      <c r="J2200" s="17"/>
      <c r="K2200" s="37"/>
      <c r="L2200" s="2"/>
      <c r="M2200" s="37"/>
      <c r="N2200" s="2"/>
      <c r="O2200" s="37"/>
      <c r="P2200" s="2"/>
      <c r="Q2200" s="37"/>
      <c r="R2200" s="2"/>
      <c r="S2200" s="37"/>
    </row>
    <row r="2201" spans="3:19" x14ac:dyDescent="0.3">
      <c r="C2201" s="18"/>
      <c r="D2201" s="2"/>
      <c r="E2201" s="37"/>
      <c r="F2201" s="17"/>
      <c r="G2201" s="2"/>
      <c r="H2201" s="2"/>
      <c r="I2201" s="2"/>
      <c r="J2201" s="17"/>
      <c r="K2201" s="37"/>
      <c r="L2201" s="2"/>
      <c r="M2201" s="37"/>
      <c r="N2201" s="2"/>
      <c r="O2201" s="37"/>
      <c r="P2201" s="2"/>
      <c r="Q2201" s="37"/>
      <c r="R2201" s="2"/>
      <c r="S2201" s="37"/>
    </row>
    <row r="2202" spans="3:19" x14ac:dyDescent="0.3">
      <c r="C2202" s="18"/>
      <c r="D2202" s="2"/>
      <c r="E2202" s="37"/>
      <c r="F2202" s="17"/>
      <c r="G2202" s="2"/>
      <c r="H2202" s="2"/>
      <c r="I2202" s="2"/>
      <c r="J2202" s="17"/>
      <c r="K2202" s="37"/>
      <c r="L2202" s="2"/>
      <c r="M2202" s="37"/>
      <c r="N2202" s="2"/>
      <c r="O2202" s="37"/>
      <c r="P2202" s="2"/>
      <c r="Q2202" s="37"/>
      <c r="R2202" s="2"/>
      <c r="S2202" s="37"/>
    </row>
    <row r="2203" spans="3:19" x14ac:dyDescent="0.3">
      <c r="C2203" s="18"/>
      <c r="D2203" s="2"/>
      <c r="E2203" s="37"/>
      <c r="F2203" s="17"/>
      <c r="G2203" s="2"/>
      <c r="H2203" s="2"/>
      <c r="I2203" s="2"/>
      <c r="J2203" s="17"/>
      <c r="K2203" s="37"/>
      <c r="L2203" s="2"/>
      <c r="M2203" s="37"/>
      <c r="N2203" s="2"/>
      <c r="O2203" s="37"/>
      <c r="P2203" s="2"/>
      <c r="Q2203" s="37"/>
      <c r="R2203" s="2"/>
      <c r="S2203" s="37"/>
    </row>
    <row r="2204" spans="3:19" x14ac:dyDescent="0.3">
      <c r="C2204" s="18"/>
      <c r="D2204" s="2"/>
      <c r="E2204" s="37"/>
      <c r="F2204" s="17"/>
      <c r="G2204" s="2"/>
      <c r="H2204" s="2"/>
      <c r="I2204" s="2"/>
      <c r="J2204" s="17"/>
      <c r="K2204" s="37"/>
      <c r="L2204" s="2"/>
      <c r="M2204" s="37"/>
      <c r="N2204" s="2"/>
      <c r="O2204" s="37"/>
      <c r="P2204" s="2"/>
      <c r="Q2204" s="37"/>
      <c r="R2204" s="2"/>
      <c r="S2204" s="37"/>
    </row>
    <row r="2205" spans="3:19" x14ac:dyDescent="0.3">
      <c r="C2205" s="18"/>
      <c r="D2205" s="2"/>
      <c r="E2205" s="37"/>
      <c r="F2205" s="17"/>
      <c r="G2205" s="2"/>
      <c r="H2205" s="2"/>
      <c r="I2205" s="2"/>
      <c r="J2205" s="17"/>
      <c r="K2205" s="37"/>
      <c r="L2205" s="2"/>
      <c r="M2205" s="37"/>
      <c r="N2205" s="2"/>
      <c r="O2205" s="37"/>
      <c r="P2205" s="2"/>
      <c r="Q2205" s="37"/>
      <c r="R2205" s="2"/>
      <c r="S2205" s="37"/>
    </row>
    <row r="2206" spans="3:19" x14ac:dyDescent="0.3">
      <c r="C2206" s="18"/>
      <c r="D2206" s="2"/>
      <c r="E2206" s="37"/>
      <c r="F2206" s="17"/>
      <c r="G2206" s="2"/>
      <c r="H2206" s="2"/>
      <c r="I2206" s="2"/>
      <c r="J2206" s="17"/>
      <c r="K2206" s="37"/>
      <c r="L2206" s="2"/>
      <c r="M2206" s="37"/>
      <c r="N2206" s="2"/>
      <c r="O2206" s="37"/>
      <c r="P2206" s="2"/>
      <c r="Q2206" s="37"/>
      <c r="R2206" s="2"/>
      <c r="S2206" s="37"/>
    </row>
    <row r="2207" spans="3:19" x14ac:dyDescent="0.3">
      <c r="C2207" s="18"/>
      <c r="D2207" s="2"/>
      <c r="E2207" s="37"/>
      <c r="F2207" s="17"/>
      <c r="G2207" s="2"/>
      <c r="H2207" s="2"/>
      <c r="I2207" s="2"/>
      <c r="J2207" s="17"/>
      <c r="K2207" s="37"/>
      <c r="L2207" s="2"/>
      <c r="M2207" s="37"/>
      <c r="N2207" s="2"/>
      <c r="O2207" s="37"/>
      <c r="P2207" s="2"/>
      <c r="Q2207" s="37"/>
      <c r="R2207" s="2"/>
      <c r="S2207" s="37"/>
    </row>
    <row r="2208" spans="3:19" x14ac:dyDescent="0.3">
      <c r="C2208" s="18"/>
      <c r="D2208" s="2"/>
      <c r="E2208" s="37"/>
      <c r="F2208" s="17"/>
      <c r="G2208" s="2"/>
      <c r="H2208" s="2"/>
      <c r="I2208" s="2"/>
      <c r="J2208" s="17"/>
      <c r="K2208" s="37"/>
      <c r="L2208" s="2"/>
      <c r="M2208" s="37"/>
      <c r="N2208" s="2"/>
      <c r="O2208" s="37"/>
      <c r="P2208" s="2"/>
      <c r="Q2208" s="37"/>
      <c r="R2208" s="2"/>
      <c r="S2208" s="37"/>
    </row>
    <row r="2209" spans="3:19" x14ac:dyDescent="0.3">
      <c r="C2209" s="18"/>
      <c r="D2209" s="2"/>
      <c r="E2209" s="37"/>
      <c r="F2209" s="17"/>
      <c r="G2209" s="2"/>
      <c r="H2209" s="2"/>
      <c r="I2209" s="2"/>
      <c r="J2209" s="17"/>
      <c r="K2209" s="37"/>
      <c r="L2209" s="2"/>
      <c r="M2209" s="37"/>
      <c r="N2209" s="2"/>
      <c r="O2209" s="37"/>
      <c r="P2209" s="2"/>
      <c r="Q2209" s="37"/>
      <c r="R2209" s="2"/>
      <c r="S2209" s="37"/>
    </row>
    <row r="2210" spans="3:19" x14ac:dyDescent="0.3">
      <c r="C2210" s="18"/>
      <c r="D2210" s="2"/>
      <c r="E2210" s="37"/>
      <c r="F2210" s="17"/>
      <c r="G2210" s="2"/>
      <c r="H2210" s="2"/>
      <c r="I2210" s="2"/>
      <c r="J2210" s="17"/>
      <c r="K2210" s="37"/>
      <c r="L2210" s="2"/>
      <c r="M2210" s="37"/>
      <c r="N2210" s="2"/>
      <c r="O2210" s="37"/>
      <c r="P2210" s="2"/>
      <c r="Q2210" s="37"/>
      <c r="R2210" s="2"/>
      <c r="S2210" s="37"/>
    </row>
    <row r="2211" spans="3:19" x14ac:dyDescent="0.3">
      <c r="C2211" s="18"/>
      <c r="D2211" s="2"/>
      <c r="E2211" s="37"/>
      <c r="F2211" s="17"/>
      <c r="G2211" s="2"/>
      <c r="H2211" s="2"/>
      <c r="I2211" s="2"/>
      <c r="J2211" s="17"/>
      <c r="K2211" s="37"/>
      <c r="L2211" s="2"/>
      <c r="M2211" s="37"/>
      <c r="N2211" s="2"/>
      <c r="O2211" s="37"/>
      <c r="P2211" s="2"/>
      <c r="Q2211" s="37"/>
      <c r="R2211" s="2"/>
      <c r="S2211" s="37"/>
    </row>
    <row r="2212" spans="3:19" x14ac:dyDescent="0.3">
      <c r="C2212" s="18"/>
      <c r="D2212" s="2"/>
      <c r="E2212" s="37"/>
      <c r="F2212" s="17"/>
      <c r="G2212" s="2"/>
      <c r="H2212" s="2"/>
      <c r="I2212" s="2"/>
      <c r="J2212" s="17"/>
      <c r="K2212" s="37"/>
      <c r="L2212" s="2"/>
      <c r="M2212" s="37"/>
      <c r="N2212" s="2"/>
      <c r="O2212" s="37"/>
      <c r="P2212" s="2"/>
      <c r="Q2212" s="37"/>
      <c r="R2212" s="2"/>
      <c r="S2212" s="37"/>
    </row>
    <row r="2213" spans="3:19" x14ac:dyDescent="0.3">
      <c r="C2213" s="18"/>
      <c r="D2213" s="2"/>
      <c r="E2213" s="37"/>
      <c r="F2213" s="17"/>
      <c r="G2213" s="2"/>
      <c r="H2213" s="2"/>
      <c r="I2213" s="2"/>
      <c r="J2213" s="17"/>
      <c r="K2213" s="37"/>
      <c r="L2213" s="2"/>
      <c r="M2213" s="37"/>
      <c r="N2213" s="2"/>
      <c r="O2213" s="37"/>
      <c r="P2213" s="2"/>
      <c r="Q2213" s="37"/>
      <c r="R2213" s="2"/>
      <c r="S2213" s="37"/>
    </row>
    <row r="2214" spans="3:19" x14ac:dyDescent="0.3">
      <c r="C2214" s="18"/>
      <c r="D2214" s="2"/>
      <c r="E2214" s="37"/>
      <c r="F2214" s="17"/>
      <c r="G2214" s="2"/>
      <c r="H2214" s="2"/>
      <c r="I2214" s="2"/>
      <c r="J2214" s="17"/>
      <c r="K2214" s="37"/>
      <c r="L2214" s="2"/>
      <c r="M2214" s="37"/>
      <c r="N2214" s="2"/>
      <c r="O2214" s="37"/>
      <c r="P2214" s="2"/>
      <c r="Q2214" s="37"/>
      <c r="R2214" s="2"/>
      <c r="S2214" s="37"/>
    </row>
    <row r="2215" spans="3:19" x14ac:dyDescent="0.3">
      <c r="C2215" s="18"/>
      <c r="D2215" s="2"/>
      <c r="E2215" s="37"/>
      <c r="F2215" s="17"/>
      <c r="G2215" s="2"/>
      <c r="H2215" s="2"/>
      <c r="I2215" s="2"/>
      <c r="J2215" s="17"/>
      <c r="K2215" s="37"/>
      <c r="L2215" s="2"/>
      <c r="M2215" s="37"/>
      <c r="N2215" s="2"/>
      <c r="O2215" s="37"/>
      <c r="P2215" s="2"/>
      <c r="Q2215" s="37"/>
      <c r="R2215" s="2"/>
      <c r="S2215" s="37"/>
    </row>
    <row r="2216" spans="3:19" x14ac:dyDescent="0.3">
      <c r="C2216" s="18"/>
      <c r="D2216" s="2"/>
      <c r="E2216" s="37"/>
      <c r="F2216" s="17"/>
      <c r="G2216" s="2"/>
      <c r="H2216" s="2"/>
      <c r="I2216" s="2"/>
      <c r="J2216" s="17"/>
      <c r="K2216" s="37"/>
      <c r="L2216" s="2"/>
      <c r="M2216" s="37"/>
      <c r="N2216" s="2"/>
      <c r="O2216" s="37"/>
      <c r="P2216" s="2"/>
      <c r="Q2216" s="37"/>
      <c r="R2216" s="2"/>
      <c r="S2216" s="37"/>
    </row>
    <row r="2217" spans="3:19" x14ac:dyDescent="0.3">
      <c r="C2217" s="18"/>
      <c r="D2217" s="2"/>
      <c r="E2217" s="37"/>
      <c r="F2217" s="17"/>
      <c r="G2217" s="2"/>
      <c r="H2217" s="2"/>
      <c r="I2217" s="2"/>
      <c r="J2217" s="17"/>
      <c r="K2217" s="37"/>
      <c r="L2217" s="2"/>
      <c r="M2217" s="37"/>
      <c r="N2217" s="2"/>
      <c r="O2217" s="37"/>
      <c r="P2217" s="2"/>
      <c r="Q2217" s="37"/>
      <c r="R2217" s="2"/>
      <c r="S2217" s="37"/>
    </row>
    <row r="2218" spans="3:19" x14ac:dyDescent="0.3">
      <c r="C2218" s="18"/>
      <c r="D2218" s="2"/>
      <c r="E2218" s="37"/>
      <c r="F2218" s="17"/>
      <c r="G2218" s="2"/>
      <c r="H2218" s="2"/>
      <c r="I2218" s="2"/>
      <c r="J2218" s="17"/>
      <c r="K2218" s="37"/>
      <c r="L2218" s="2"/>
      <c r="M2218" s="37"/>
      <c r="N2218" s="2"/>
      <c r="O2218" s="37"/>
      <c r="P2218" s="2"/>
      <c r="Q2218" s="37"/>
      <c r="R2218" s="2"/>
      <c r="S2218" s="37"/>
    </row>
    <row r="2219" spans="3:19" x14ac:dyDescent="0.3">
      <c r="C2219" s="18"/>
      <c r="D2219" s="2"/>
      <c r="E2219" s="37"/>
      <c r="F2219" s="17"/>
      <c r="G2219" s="2"/>
      <c r="H2219" s="2"/>
      <c r="I2219" s="2"/>
      <c r="J2219" s="17"/>
      <c r="K2219" s="37"/>
      <c r="L2219" s="2"/>
      <c r="M2219" s="37"/>
      <c r="N2219" s="2"/>
      <c r="O2219" s="37"/>
      <c r="P2219" s="2"/>
      <c r="Q2219" s="37"/>
      <c r="R2219" s="2"/>
      <c r="S2219" s="37"/>
    </row>
    <row r="2220" spans="3:19" x14ac:dyDescent="0.3">
      <c r="C2220" s="18"/>
      <c r="D2220" s="2"/>
      <c r="E2220" s="37"/>
      <c r="F2220" s="17"/>
      <c r="G2220" s="2"/>
      <c r="H2220" s="2"/>
      <c r="I2220" s="2"/>
      <c r="J2220" s="17"/>
      <c r="K2220" s="37"/>
      <c r="L2220" s="2"/>
      <c r="M2220" s="37"/>
      <c r="N2220" s="2"/>
      <c r="O2220" s="37"/>
      <c r="P2220" s="2"/>
      <c r="Q2220" s="37"/>
      <c r="R2220" s="2"/>
      <c r="S2220" s="37"/>
    </row>
    <row r="2221" spans="3:19" x14ac:dyDescent="0.3">
      <c r="C2221" s="18"/>
      <c r="D2221" s="2"/>
      <c r="E2221" s="37"/>
      <c r="F2221" s="17"/>
      <c r="G2221" s="2"/>
      <c r="H2221" s="2"/>
      <c r="I2221" s="2"/>
      <c r="J2221" s="17"/>
      <c r="K2221" s="37"/>
      <c r="L2221" s="2"/>
      <c r="M2221" s="37"/>
      <c r="N2221" s="2"/>
      <c r="O2221" s="37"/>
      <c r="P2221" s="2"/>
      <c r="Q2221" s="37"/>
      <c r="R2221" s="2"/>
      <c r="S2221" s="37"/>
    </row>
    <row r="2222" spans="3:19" x14ac:dyDescent="0.3">
      <c r="C2222" s="18"/>
      <c r="D2222" s="2"/>
      <c r="E2222" s="37"/>
      <c r="F2222" s="17"/>
      <c r="G2222" s="2"/>
      <c r="H2222" s="2"/>
      <c r="I2222" s="2"/>
      <c r="J2222" s="17"/>
      <c r="K2222" s="37"/>
      <c r="L2222" s="2"/>
      <c r="M2222" s="37"/>
      <c r="N2222" s="2"/>
      <c r="O2222" s="37"/>
      <c r="P2222" s="2"/>
      <c r="Q2222" s="37"/>
      <c r="R2222" s="2"/>
      <c r="S2222" s="37"/>
    </row>
    <row r="2223" spans="3:19" x14ac:dyDescent="0.3">
      <c r="C2223" s="18"/>
      <c r="D2223" s="2"/>
      <c r="E2223" s="37"/>
      <c r="F2223" s="17"/>
      <c r="G2223" s="2"/>
      <c r="H2223" s="2"/>
      <c r="I2223" s="2"/>
      <c r="J2223" s="17"/>
      <c r="K2223" s="37"/>
      <c r="L2223" s="2"/>
      <c r="M2223" s="37"/>
      <c r="N2223" s="2"/>
      <c r="O2223" s="37"/>
      <c r="P2223" s="2"/>
      <c r="Q2223" s="37"/>
      <c r="R2223" s="2"/>
      <c r="S2223" s="37"/>
    </row>
    <row r="2224" spans="3:19" x14ac:dyDescent="0.3">
      <c r="C2224" s="18"/>
      <c r="D2224" s="2"/>
      <c r="E2224" s="37"/>
      <c r="F2224" s="17"/>
      <c r="G2224" s="2"/>
      <c r="H2224" s="2"/>
      <c r="I2224" s="2"/>
      <c r="J2224" s="17"/>
      <c r="K2224" s="37"/>
      <c r="L2224" s="2"/>
      <c r="M2224" s="37"/>
      <c r="N2224" s="2"/>
      <c r="O2224" s="37"/>
      <c r="P2224" s="2"/>
      <c r="Q2224" s="37"/>
      <c r="R2224" s="2"/>
      <c r="S2224" s="37"/>
    </row>
    <row r="2225" spans="3:19" x14ac:dyDescent="0.3">
      <c r="C2225" s="18"/>
      <c r="D2225" s="2"/>
      <c r="E2225" s="37"/>
      <c r="F2225" s="17"/>
      <c r="G2225" s="2"/>
      <c r="H2225" s="2"/>
      <c r="I2225" s="2"/>
      <c r="J2225" s="17"/>
      <c r="K2225" s="37"/>
      <c r="L2225" s="2"/>
      <c r="M2225" s="37"/>
      <c r="N2225" s="2"/>
      <c r="O2225" s="37"/>
      <c r="P2225" s="2"/>
      <c r="Q2225" s="37"/>
      <c r="R2225" s="2"/>
      <c r="S2225" s="37"/>
    </row>
    <row r="2226" spans="3:19" x14ac:dyDescent="0.3">
      <c r="C2226" s="18"/>
      <c r="D2226" s="2"/>
      <c r="E2226" s="37"/>
      <c r="F2226" s="17"/>
      <c r="G2226" s="2"/>
      <c r="H2226" s="2"/>
      <c r="I2226" s="2"/>
      <c r="J2226" s="17"/>
      <c r="K2226" s="37"/>
      <c r="L2226" s="2"/>
      <c r="M2226" s="37"/>
      <c r="N2226" s="2"/>
      <c r="O2226" s="37"/>
      <c r="P2226" s="2"/>
      <c r="Q2226" s="37"/>
      <c r="R2226" s="2"/>
      <c r="S2226" s="37"/>
    </row>
    <row r="2227" spans="3:19" x14ac:dyDescent="0.3">
      <c r="C2227" s="18"/>
      <c r="D2227" s="2"/>
      <c r="E2227" s="37"/>
      <c r="F2227" s="17"/>
      <c r="G2227" s="2"/>
      <c r="H2227" s="2"/>
      <c r="I2227" s="2"/>
      <c r="J2227" s="17"/>
      <c r="K2227" s="37"/>
      <c r="L2227" s="2"/>
      <c r="M2227" s="37"/>
      <c r="N2227" s="2"/>
      <c r="O2227" s="37"/>
      <c r="P2227" s="2"/>
      <c r="Q2227" s="37"/>
      <c r="R2227" s="2"/>
      <c r="S2227" s="37"/>
    </row>
    <row r="2228" spans="3:19" x14ac:dyDescent="0.3">
      <c r="C2228" s="18"/>
      <c r="D2228" s="2"/>
      <c r="E2228" s="37"/>
      <c r="F2228" s="17"/>
      <c r="G2228" s="2"/>
      <c r="H2228" s="2"/>
      <c r="I2228" s="2"/>
      <c r="J2228" s="17"/>
      <c r="K2228" s="37"/>
      <c r="L2228" s="2"/>
      <c r="M2228" s="37"/>
      <c r="N2228" s="2"/>
      <c r="O2228" s="37"/>
      <c r="P2228" s="2"/>
      <c r="Q2228" s="37"/>
      <c r="R2228" s="2"/>
      <c r="S2228" s="37"/>
    </row>
    <row r="2229" spans="3:19" x14ac:dyDescent="0.3">
      <c r="C2229" s="18"/>
      <c r="D2229" s="2"/>
      <c r="E2229" s="37"/>
      <c r="F2229" s="17"/>
      <c r="G2229" s="2"/>
      <c r="H2229" s="2"/>
      <c r="I2229" s="2"/>
      <c r="J2229" s="17"/>
      <c r="K2229" s="37"/>
      <c r="L2229" s="2"/>
      <c r="M2229" s="37"/>
      <c r="N2229" s="2"/>
      <c r="O2229" s="37"/>
      <c r="P2229" s="2"/>
      <c r="Q2229" s="37"/>
      <c r="R2229" s="2"/>
      <c r="S2229" s="37"/>
    </row>
    <row r="2230" spans="3:19" x14ac:dyDescent="0.3">
      <c r="C2230" s="18"/>
      <c r="D2230" s="2"/>
      <c r="E2230" s="37"/>
      <c r="F2230" s="17"/>
      <c r="G2230" s="2"/>
      <c r="H2230" s="2"/>
      <c r="I2230" s="2"/>
      <c r="J2230" s="17"/>
      <c r="K2230" s="37"/>
      <c r="L2230" s="2"/>
      <c r="M2230" s="37"/>
      <c r="N2230" s="2"/>
      <c r="O2230" s="37"/>
      <c r="P2230" s="2"/>
      <c r="Q2230" s="37"/>
      <c r="R2230" s="2"/>
      <c r="S2230" s="37"/>
    </row>
    <row r="2231" spans="3:19" x14ac:dyDescent="0.3">
      <c r="C2231" s="18"/>
      <c r="D2231" s="2"/>
      <c r="E2231" s="37"/>
      <c r="F2231" s="17"/>
      <c r="G2231" s="2"/>
      <c r="H2231" s="2"/>
      <c r="I2231" s="2"/>
      <c r="J2231" s="17"/>
      <c r="K2231" s="37"/>
      <c r="L2231" s="2"/>
      <c r="M2231" s="37"/>
      <c r="N2231" s="2"/>
      <c r="O2231" s="37"/>
      <c r="P2231" s="2"/>
      <c r="Q2231" s="37"/>
      <c r="R2231" s="2"/>
      <c r="S2231" s="37"/>
    </row>
    <row r="2232" spans="3:19" x14ac:dyDescent="0.3">
      <c r="C2232" s="18"/>
      <c r="D2232" s="2"/>
      <c r="E2232" s="37"/>
      <c r="F2232" s="17"/>
      <c r="G2232" s="2"/>
      <c r="H2232" s="2"/>
      <c r="I2232" s="2"/>
      <c r="J2232" s="17"/>
      <c r="K2232" s="37"/>
      <c r="L2232" s="2"/>
      <c r="M2232" s="37"/>
      <c r="N2232" s="2"/>
      <c r="O2232" s="37"/>
      <c r="P2232" s="2"/>
      <c r="Q2232" s="37"/>
      <c r="R2232" s="2"/>
      <c r="S2232" s="37"/>
    </row>
    <row r="2233" spans="3:19" x14ac:dyDescent="0.3">
      <c r="C2233" s="18"/>
      <c r="D2233" s="2"/>
      <c r="E2233" s="37"/>
      <c r="F2233" s="17"/>
      <c r="G2233" s="2"/>
      <c r="H2233" s="2"/>
      <c r="I2233" s="2"/>
      <c r="J2233" s="17"/>
      <c r="K2233" s="37"/>
      <c r="L2233" s="2"/>
      <c r="M2233" s="37"/>
      <c r="N2233" s="2"/>
      <c r="O2233" s="37"/>
      <c r="P2233" s="2"/>
      <c r="Q2233" s="37"/>
      <c r="R2233" s="2"/>
      <c r="S2233" s="37"/>
    </row>
    <row r="2234" spans="3:19" x14ac:dyDescent="0.3">
      <c r="C2234" s="18"/>
      <c r="D2234" s="2"/>
      <c r="E2234" s="37"/>
      <c r="F2234" s="17"/>
      <c r="G2234" s="2"/>
      <c r="H2234" s="2"/>
      <c r="I2234" s="2"/>
      <c r="J2234" s="17"/>
      <c r="K2234" s="37"/>
      <c r="L2234" s="2"/>
      <c r="M2234" s="37"/>
      <c r="N2234" s="2"/>
      <c r="O2234" s="37"/>
      <c r="P2234" s="2"/>
      <c r="Q2234" s="37"/>
      <c r="R2234" s="2"/>
      <c r="S2234" s="37"/>
    </row>
    <row r="2235" spans="3:19" x14ac:dyDescent="0.3">
      <c r="C2235" s="18"/>
      <c r="D2235" s="2"/>
      <c r="E2235" s="37"/>
      <c r="F2235" s="17"/>
      <c r="G2235" s="2"/>
      <c r="H2235" s="2"/>
      <c r="I2235" s="2"/>
      <c r="J2235" s="17"/>
      <c r="K2235" s="37"/>
      <c r="L2235" s="2"/>
      <c r="M2235" s="37"/>
      <c r="N2235" s="2"/>
      <c r="O2235" s="37"/>
      <c r="P2235" s="2"/>
      <c r="Q2235" s="37"/>
      <c r="R2235" s="2"/>
      <c r="S2235" s="37"/>
    </row>
    <row r="2236" spans="3:19" x14ac:dyDescent="0.3">
      <c r="C2236" s="18"/>
      <c r="D2236" s="2"/>
      <c r="E2236" s="37"/>
      <c r="F2236" s="17"/>
      <c r="G2236" s="2"/>
      <c r="H2236" s="2"/>
      <c r="I2236" s="2"/>
      <c r="J2236" s="17"/>
      <c r="K2236" s="37"/>
      <c r="L2236" s="2"/>
      <c r="M2236" s="37"/>
      <c r="N2236" s="2"/>
      <c r="O2236" s="37"/>
      <c r="P2236" s="2"/>
      <c r="Q2236" s="37"/>
      <c r="R2236" s="2"/>
      <c r="S2236" s="37"/>
    </row>
    <row r="2237" spans="3:19" x14ac:dyDescent="0.3">
      <c r="C2237" s="18"/>
      <c r="D2237" s="2"/>
      <c r="E2237" s="37"/>
      <c r="F2237" s="17"/>
      <c r="G2237" s="2"/>
      <c r="H2237" s="2"/>
      <c r="I2237" s="2"/>
      <c r="J2237" s="17"/>
      <c r="K2237" s="37"/>
      <c r="L2237" s="2"/>
      <c r="M2237" s="37"/>
      <c r="N2237" s="2"/>
      <c r="O2237" s="37"/>
      <c r="P2237" s="2"/>
      <c r="Q2237" s="37"/>
      <c r="R2237" s="2"/>
      <c r="S2237" s="37"/>
    </row>
    <row r="2238" spans="3:19" x14ac:dyDescent="0.3">
      <c r="C2238" s="18"/>
      <c r="D2238" s="2"/>
      <c r="E2238" s="37"/>
      <c r="F2238" s="17"/>
      <c r="G2238" s="2"/>
      <c r="H2238" s="2"/>
      <c r="I2238" s="2"/>
      <c r="J2238" s="17"/>
      <c r="K2238" s="37"/>
      <c r="L2238" s="2"/>
      <c r="M2238" s="37"/>
      <c r="N2238" s="2"/>
      <c r="O2238" s="37"/>
      <c r="P2238" s="2"/>
      <c r="Q2238" s="37"/>
      <c r="R2238" s="2"/>
      <c r="S2238" s="37"/>
    </row>
    <row r="2239" spans="3:19" x14ac:dyDescent="0.3">
      <c r="C2239" s="18"/>
      <c r="D2239" s="2"/>
      <c r="E2239" s="37"/>
      <c r="F2239" s="17"/>
      <c r="G2239" s="2"/>
      <c r="H2239" s="2"/>
      <c r="I2239" s="2"/>
      <c r="J2239" s="17"/>
      <c r="K2239" s="37"/>
      <c r="L2239" s="2"/>
      <c r="M2239" s="37"/>
      <c r="N2239" s="2"/>
      <c r="O2239" s="37"/>
      <c r="P2239" s="2"/>
      <c r="Q2239" s="37"/>
      <c r="R2239" s="2"/>
      <c r="S2239" s="37"/>
    </row>
    <row r="2240" spans="3:19" x14ac:dyDescent="0.3">
      <c r="C2240" s="18"/>
      <c r="D2240" s="2"/>
      <c r="E2240" s="37"/>
      <c r="F2240" s="17"/>
      <c r="G2240" s="2"/>
      <c r="H2240" s="2"/>
      <c r="I2240" s="2"/>
      <c r="J2240" s="17"/>
      <c r="K2240" s="37"/>
      <c r="L2240" s="2"/>
      <c r="M2240" s="37"/>
      <c r="N2240" s="2"/>
      <c r="O2240" s="37"/>
      <c r="P2240" s="2"/>
      <c r="Q2240" s="37"/>
      <c r="R2240" s="2"/>
      <c r="S2240" s="37"/>
    </row>
    <row r="2241" spans="3:19" x14ac:dyDescent="0.3">
      <c r="C2241" s="18"/>
      <c r="D2241" s="2"/>
      <c r="E2241" s="37"/>
      <c r="F2241" s="17"/>
      <c r="G2241" s="2"/>
      <c r="H2241" s="2"/>
      <c r="I2241" s="2"/>
      <c r="J2241" s="17"/>
      <c r="K2241" s="37"/>
      <c r="L2241" s="2"/>
      <c r="M2241" s="37"/>
      <c r="N2241" s="2"/>
      <c r="O2241" s="37"/>
      <c r="P2241" s="2"/>
      <c r="Q2241" s="37"/>
      <c r="R2241" s="2"/>
      <c r="S2241" s="37"/>
    </row>
    <row r="2242" spans="3:19" x14ac:dyDescent="0.3">
      <c r="C2242" s="18"/>
      <c r="D2242" s="2"/>
      <c r="E2242" s="37"/>
      <c r="F2242" s="17"/>
      <c r="G2242" s="2"/>
      <c r="H2242" s="2"/>
      <c r="I2242" s="2"/>
      <c r="J2242" s="17"/>
      <c r="K2242" s="37"/>
      <c r="L2242" s="2"/>
      <c r="M2242" s="37"/>
      <c r="N2242" s="2"/>
      <c r="O2242" s="37"/>
      <c r="P2242" s="2"/>
      <c r="Q2242" s="37"/>
      <c r="R2242" s="2"/>
      <c r="S2242" s="37"/>
    </row>
    <row r="2243" spans="3:19" x14ac:dyDescent="0.3">
      <c r="C2243" s="18"/>
      <c r="D2243" s="2"/>
      <c r="E2243" s="37"/>
      <c r="F2243" s="17"/>
      <c r="G2243" s="2"/>
      <c r="H2243" s="2"/>
      <c r="I2243" s="2"/>
      <c r="J2243" s="17"/>
      <c r="K2243" s="37"/>
      <c r="L2243" s="2"/>
      <c r="M2243" s="37"/>
      <c r="N2243" s="2"/>
      <c r="O2243" s="37"/>
      <c r="P2243" s="2"/>
      <c r="Q2243" s="37"/>
      <c r="R2243" s="2"/>
      <c r="S2243" s="37"/>
    </row>
    <row r="2244" spans="3:19" x14ac:dyDescent="0.3">
      <c r="C2244" s="18"/>
      <c r="D2244" s="2"/>
      <c r="E2244" s="37"/>
      <c r="F2244" s="17"/>
      <c r="G2244" s="2"/>
      <c r="H2244" s="2"/>
      <c r="I2244" s="2"/>
      <c r="J2244" s="17"/>
      <c r="K2244" s="37"/>
      <c r="L2244" s="2"/>
      <c r="M2244" s="37"/>
      <c r="N2244" s="2"/>
      <c r="O2244" s="37"/>
      <c r="P2244" s="2"/>
      <c r="Q2244" s="37"/>
      <c r="R2244" s="2"/>
      <c r="S2244" s="37"/>
    </row>
    <row r="2245" spans="3:19" x14ac:dyDescent="0.3">
      <c r="C2245" s="18"/>
      <c r="D2245" s="2"/>
      <c r="E2245" s="37"/>
      <c r="F2245" s="17"/>
      <c r="G2245" s="2"/>
      <c r="H2245" s="2"/>
      <c r="I2245" s="2"/>
      <c r="J2245" s="17"/>
      <c r="K2245" s="37"/>
      <c r="L2245" s="2"/>
      <c r="M2245" s="37"/>
      <c r="N2245" s="2"/>
      <c r="O2245" s="37"/>
      <c r="P2245" s="2"/>
      <c r="Q2245" s="37"/>
      <c r="R2245" s="2"/>
      <c r="S2245" s="37"/>
    </row>
    <row r="2246" spans="3:19" x14ac:dyDescent="0.3">
      <c r="C2246" s="18"/>
      <c r="D2246" s="2"/>
      <c r="E2246" s="37"/>
      <c r="F2246" s="17"/>
      <c r="G2246" s="2"/>
      <c r="H2246" s="2"/>
      <c r="I2246" s="2"/>
      <c r="J2246" s="17"/>
      <c r="K2246" s="37"/>
      <c r="L2246" s="2"/>
      <c r="M2246" s="37"/>
      <c r="N2246" s="2"/>
      <c r="O2246" s="37"/>
      <c r="P2246" s="2"/>
      <c r="Q2246" s="37"/>
      <c r="R2246" s="2"/>
      <c r="S2246" s="37"/>
    </row>
    <row r="2247" spans="3:19" x14ac:dyDescent="0.3">
      <c r="C2247" s="18"/>
      <c r="D2247" s="2"/>
      <c r="E2247" s="37"/>
      <c r="F2247" s="17"/>
      <c r="G2247" s="2"/>
      <c r="H2247" s="2"/>
      <c r="I2247" s="2"/>
      <c r="J2247" s="17"/>
      <c r="K2247" s="37"/>
      <c r="L2247" s="2"/>
      <c r="M2247" s="37"/>
      <c r="N2247" s="2"/>
      <c r="O2247" s="37"/>
      <c r="P2247" s="2"/>
      <c r="Q2247" s="37"/>
      <c r="R2247" s="2"/>
      <c r="S2247" s="37"/>
    </row>
    <row r="2248" spans="3:19" x14ac:dyDescent="0.3">
      <c r="C2248" s="18"/>
      <c r="D2248" s="2"/>
      <c r="E2248" s="37"/>
      <c r="F2248" s="17"/>
      <c r="G2248" s="2"/>
      <c r="H2248" s="2"/>
      <c r="I2248" s="2"/>
      <c r="J2248" s="17"/>
      <c r="K2248" s="37"/>
      <c r="L2248" s="2"/>
      <c r="M2248" s="37"/>
      <c r="N2248" s="2"/>
      <c r="O2248" s="37"/>
      <c r="P2248" s="2"/>
      <c r="Q2248" s="37"/>
      <c r="R2248" s="2"/>
      <c r="S2248" s="37"/>
    </row>
    <row r="2249" spans="3:19" x14ac:dyDescent="0.3">
      <c r="C2249" s="18"/>
      <c r="D2249" s="2"/>
      <c r="E2249" s="37"/>
      <c r="F2249" s="17"/>
      <c r="G2249" s="2"/>
      <c r="H2249" s="2"/>
      <c r="I2249" s="2"/>
      <c r="J2249" s="17"/>
      <c r="K2249" s="37"/>
      <c r="L2249" s="2"/>
      <c r="M2249" s="37"/>
      <c r="N2249" s="2"/>
      <c r="O2249" s="37"/>
      <c r="P2249" s="2"/>
      <c r="Q2249" s="37"/>
      <c r="R2249" s="2"/>
      <c r="S2249" s="37"/>
    </row>
    <row r="2250" spans="3:19" x14ac:dyDescent="0.3">
      <c r="C2250" s="18"/>
      <c r="D2250" s="2"/>
      <c r="E2250" s="37"/>
      <c r="F2250" s="17"/>
      <c r="G2250" s="2"/>
      <c r="H2250" s="2"/>
      <c r="I2250" s="2"/>
      <c r="J2250" s="17"/>
      <c r="K2250" s="37"/>
      <c r="L2250" s="2"/>
      <c r="M2250" s="37"/>
      <c r="N2250" s="2"/>
      <c r="O2250" s="37"/>
      <c r="P2250" s="2"/>
      <c r="Q2250" s="37"/>
      <c r="R2250" s="2"/>
      <c r="S2250" s="37"/>
    </row>
    <row r="2251" spans="3:19" x14ac:dyDescent="0.3">
      <c r="C2251" s="18"/>
      <c r="D2251" s="2"/>
      <c r="E2251" s="37"/>
      <c r="F2251" s="17"/>
      <c r="G2251" s="2"/>
      <c r="H2251" s="2"/>
      <c r="I2251" s="2"/>
      <c r="J2251" s="17"/>
      <c r="K2251" s="37"/>
      <c r="L2251" s="2"/>
      <c r="M2251" s="37"/>
      <c r="N2251" s="2"/>
      <c r="O2251" s="37"/>
      <c r="P2251" s="2"/>
      <c r="Q2251" s="37"/>
      <c r="R2251" s="2"/>
      <c r="S2251" s="37"/>
    </row>
    <row r="2252" spans="3:19" x14ac:dyDescent="0.3">
      <c r="C2252" s="18"/>
      <c r="D2252" s="2"/>
      <c r="E2252" s="37"/>
      <c r="F2252" s="17"/>
      <c r="G2252" s="2"/>
      <c r="H2252" s="2"/>
      <c r="I2252" s="2"/>
      <c r="J2252" s="17"/>
      <c r="K2252" s="37"/>
      <c r="L2252" s="2"/>
      <c r="M2252" s="37"/>
      <c r="N2252" s="2"/>
      <c r="O2252" s="37"/>
      <c r="P2252" s="2"/>
      <c r="Q2252" s="37"/>
      <c r="R2252" s="2"/>
      <c r="S2252" s="37"/>
    </row>
    <row r="2253" spans="3:19" x14ac:dyDescent="0.3">
      <c r="C2253" s="18"/>
      <c r="D2253" s="2"/>
      <c r="E2253" s="37"/>
      <c r="F2253" s="17"/>
      <c r="G2253" s="2"/>
      <c r="H2253" s="2"/>
      <c r="I2253" s="2"/>
      <c r="J2253" s="17"/>
      <c r="K2253" s="37"/>
      <c r="L2253" s="2"/>
      <c r="M2253" s="37"/>
      <c r="N2253" s="2"/>
      <c r="O2253" s="37"/>
      <c r="P2253" s="2"/>
      <c r="Q2253" s="37"/>
      <c r="R2253" s="2"/>
      <c r="S2253" s="37"/>
    </row>
    <row r="2254" spans="3:19" x14ac:dyDescent="0.3">
      <c r="C2254" s="18"/>
      <c r="D2254" s="2"/>
      <c r="E2254" s="37"/>
      <c r="F2254" s="17"/>
      <c r="G2254" s="2"/>
      <c r="H2254" s="2"/>
      <c r="I2254" s="2"/>
      <c r="J2254" s="17"/>
      <c r="K2254" s="37"/>
      <c r="L2254" s="2"/>
      <c r="M2254" s="37"/>
      <c r="N2254" s="2"/>
      <c r="O2254" s="37"/>
      <c r="P2254" s="2"/>
      <c r="Q2254" s="37"/>
      <c r="R2254" s="2"/>
      <c r="S2254" s="37"/>
    </row>
    <row r="2255" spans="3:19" x14ac:dyDescent="0.3">
      <c r="C2255" s="18"/>
      <c r="D2255" s="2"/>
      <c r="E2255" s="37"/>
      <c r="F2255" s="17"/>
      <c r="G2255" s="2"/>
      <c r="H2255" s="2"/>
      <c r="I2255" s="2"/>
      <c r="J2255" s="17"/>
      <c r="K2255" s="37"/>
      <c r="L2255" s="2"/>
      <c r="M2255" s="37"/>
      <c r="N2255" s="2"/>
      <c r="O2255" s="37"/>
      <c r="P2255" s="2"/>
      <c r="Q2255" s="37"/>
      <c r="R2255" s="2"/>
      <c r="S2255" s="37"/>
    </row>
    <row r="2256" spans="3:19" x14ac:dyDescent="0.3">
      <c r="C2256" s="18"/>
      <c r="D2256" s="2"/>
      <c r="E2256" s="37"/>
      <c r="F2256" s="17"/>
      <c r="G2256" s="2"/>
      <c r="H2256" s="2"/>
      <c r="I2256" s="2"/>
      <c r="J2256" s="17"/>
      <c r="K2256" s="37"/>
      <c r="L2256" s="2"/>
      <c r="M2256" s="37"/>
      <c r="N2256" s="2"/>
      <c r="O2256" s="37"/>
      <c r="P2256" s="2"/>
      <c r="Q2256" s="37"/>
      <c r="R2256" s="2"/>
      <c r="S2256" s="37"/>
    </row>
    <row r="2257" spans="3:19" x14ac:dyDescent="0.3">
      <c r="C2257" s="18"/>
      <c r="D2257" s="2"/>
      <c r="E2257" s="37"/>
      <c r="F2257" s="17"/>
      <c r="G2257" s="2"/>
      <c r="H2257" s="2"/>
      <c r="I2257" s="2"/>
      <c r="J2257" s="17"/>
      <c r="K2257" s="37"/>
      <c r="L2257" s="2"/>
      <c r="M2257" s="37"/>
      <c r="N2257" s="2"/>
      <c r="O2257" s="37"/>
      <c r="P2257" s="2"/>
      <c r="Q2257" s="37"/>
      <c r="R2257" s="2"/>
      <c r="S2257" s="37"/>
    </row>
    <row r="2258" spans="3:19" x14ac:dyDescent="0.3">
      <c r="C2258" s="18"/>
      <c r="D2258" s="2"/>
      <c r="E2258" s="37"/>
      <c r="F2258" s="17"/>
      <c r="G2258" s="2"/>
      <c r="H2258" s="2"/>
      <c r="I2258" s="2"/>
      <c r="J2258" s="17"/>
      <c r="K2258" s="37"/>
      <c r="L2258" s="2"/>
      <c r="M2258" s="37"/>
      <c r="N2258" s="2"/>
      <c r="O2258" s="37"/>
      <c r="P2258" s="2"/>
      <c r="Q2258" s="37"/>
      <c r="R2258" s="2"/>
      <c r="S2258" s="37"/>
    </row>
    <row r="2259" spans="3:19" x14ac:dyDescent="0.3">
      <c r="C2259" s="18"/>
      <c r="D2259" s="2"/>
      <c r="E2259" s="37"/>
      <c r="F2259" s="17"/>
      <c r="G2259" s="2"/>
      <c r="H2259" s="2"/>
      <c r="I2259" s="2"/>
      <c r="J2259" s="17"/>
      <c r="K2259" s="37"/>
      <c r="L2259" s="2"/>
      <c r="M2259" s="37"/>
      <c r="N2259" s="2"/>
      <c r="O2259" s="37"/>
      <c r="P2259" s="2"/>
      <c r="Q2259" s="37"/>
      <c r="R2259" s="2"/>
      <c r="S2259" s="37"/>
    </row>
    <row r="2260" spans="3:19" x14ac:dyDescent="0.3">
      <c r="C2260" s="18"/>
      <c r="D2260" s="2"/>
      <c r="E2260" s="37"/>
      <c r="F2260" s="17"/>
      <c r="G2260" s="2"/>
      <c r="H2260" s="2"/>
      <c r="I2260" s="2"/>
      <c r="J2260" s="17"/>
      <c r="K2260" s="37"/>
      <c r="L2260" s="2"/>
      <c r="M2260" s="37"/>
      <c r="N2260" s="2"/>
      <c r="O2260" s="37"/>
      <c r="P2260" s="2"/>
      <c r="Q2260" s="37"/>
      <c r="R2260" s="2"/>
      <c r="S2260" s="37"/>
    </row>
    <row r="2261" spans="3:19" x14ac:dyDescent="0.3">
      <c r="C2261" s="18"/>
      <c r="D2261" s="2"/>
      <c r="E2261" s="37"/>
      <c r="F2261" s="17"/>
      <c r="G2261" s="2"/>
      <c r="H2261" s="2"/>
      <c r="I2261" s="2"/>
      <c r="J2261" s="17"/>
      <c r="K2261" s="37"/>
      <c r="L2261" s="2"/>
      <c r="M2261" s="37"/>
      <c r="N2261" s="2"/>
      <c r="O2261" s="37"/>
      <c r="P2261" s="2"/>
      <c r="Q2261" s="37"/>
      <c r="R2261" s="2"/>
      <c r="S2261" s="37"/>
    </row>
    <row r="2262" spans="3:19" x14ac:dyDescent="0.3">
      <c r="C2262" s="18"/>
      <c r="D2262" s="2"/>
      <c r="E2262" s="37"/>
      <c r="F2262" s="17"/>
      <c r="G2262" s="2"/>
      <c r="H2262" s="2"/>
      <c r="I2262" s="2"/>
      <c r="J2262" s="17"/>
      <c r="K2262" s="37"/>
      <c r="L2262" s="2"/>
      <c r="M2262" s="37"/>
      <c r="N2262" s="2"/>
      <c r="O2262" s="37"/>
      <c r="P2262" s="2"/>
      <c r="Q2262" s="37"/>
      <c r="R2262" s="2"/>
      <c r="S2262" s="37"/>
    </row>
    <row r="2263" spans="3:19" x14ac:dyDescent="0.3">
      <c r="C2263" s="18"/>
      <c r="D2263" s="2"/>
      <c r="E2263" s="37"/>
      <c r="F2263" s="17"/>
      <c r="G2263" s="2"/>
      <c r="H2263" s="2"/>
      <c r="I2263" s="2"/>
      <c r="J2263" s="17"/>
      <c r="K2263" s="37"/>
      <c r="L2263" s="2"/>
      <c r="M2263" s="37"/>
      <c r="N2263" s="2"/>
      <c r="O2263" s="37"/>
      <c r="P2263" s="2"/>
      <c r="Q2263" s="37"/>
      <c r="R2263" s="2"/>
      <c r="S2263" s="37"/>
    </row>
    <row r="2264" spans="3:19" x14ac:dyDescent="0.3">
      <c r="C2264" s="18"/>
      <c r="D2264" s="2"/>
      <c r="E2264" s="37"/>
      <c r="F2264" s="17"/>
      <c r="G2264" s="2"/>
      <c r="H2264" s="2"/>
      <c r="I2264" s="2"/>
      <c r="J2264" s="17"/>
      <c r="K2264" s="37"/>
      <c r="L2264" s="2"/>
      <c r="M2264" s="37"/>
      <c r="N2264" s="2"/>
      <c r="O2264" s="37"/>
      <c r="P2264" s="2"/>
      <c r="Q2264" s="37"/>
      <c r="R2264" s="2"/>
      <c r="S2264" s="37"/>
    </row>
    <row r="2265" spans="3:19" x14ac:dyDescent="0.3">
      <c r="C2265" s="18"/>
      <c r="D2265" s="2"/>
      <c r="E2265" s="37"/>
      <c r="F2265" s="17"/>
      <c r="G2265" s="2"/>
      <c r="H2265" s="2"/>
      <c r="I2265" s="2"/>
      <c r="J2265" s="17"/>
      <c r="K2265" s="37"/>
      <c r="L2265" s="2"/>
      <c r="M2265" s="37"/>
      <c r="N2265" s="2"/>
      <c r="O2265" s="37"/>
      <c r="P2265" s="2"/>
      <c r="Q2265" s="37"/>
      <c r="R2265" s="2"/>
      <c r="S2265" s="37"/>
    </row>
    <row r="2266" spans="3:19" x14ac:dyDescent="0.3">
      <c r="C2266" s="18"/>
      <c r="D2266" s="2"/>
      <c r="E2266" s="37"/>
      <c r="F2266" s="17"/>
      <c r="G2266" s="2"/>
      <c r="H2266" s="2"/>
      <c r="I2266" s="2"/>
      <c r="J2266" s="17"/>
      <c r="K2266" s="37"/>
      <c r="L2266" s="2"/>
      <c r="M2266" s="37"/>
      <c r="N2266" s="2"/>
      <c r="O2266" s="37"/>
      <c r="P2266" s="2"/>
      <c r="Q2266" s="37"/>
      <c r="R2266" s="2"/>
      <c r="S2266" s="37"/>
    </row>
    <row r="2267" spans="3:19" x14ac:dyDescent="0.3">
      <c r="C2267" s="18"/>
      <c r="D2267" s="2"/>
      <c r="E2267" s="37"/>
      <c r="F2267" s="17"/>
      <c r="G2267" s="2"/>
      <c r="H2267" s="2"/>
      <c r="I2267" s="2"/>
      <c r="J2267" s="17"/>
      <c r="K2267" s="37"/>
      <c r="L2267" s="2"/>
      <c r="M2267" s="37"/>
      <c r="N2267" s="2"/>
      <c r="O2267" s="37"/>
      <c r="P2267" s="2"/>
      <c r="Q2267" s="37"/>
      <c r="R2267" s="2"/>
      <c r="S2267" s="37"/>
    </row>
    <row r="2268" spans="3:19" x14ac:dyDescent="0.3">
      <c r="C2268" s="18"/>
      <c r="D2268" s="2"/>
      <c r="E2268" s="37"/>
      <c r="F2268" s="17"/>
      <c r="G2268" s="2"/>
      <c r="H2268" s="2"/>
      <c r="I2268" s="2"/>
      <c r="J2268" s="17"/>
      <c r="K2268" s="37"/>
      <c r="L2268" s="2"/>
      <c r="M2268" s="37"/>
      <c r="N2268" s="2"/>
      <c r="O2268" s="37"/>
      <c r="P2268" s="2"/>
      <c r="Q2268" s="37"/>
      <c r="R2268" s="2"/>
      <c r="S2268" s="37"/>
    </row>
    <row r="2269" spans="3:19" x14ac:dyDescent="0.3">
      <c r="C2269" s="18"/>
      <c r="D2269" s="2"/>
      <c r="E2269" s="37"/>
      <c r="F2269" s="17"/>
      <c r="G2269" s="2"/>
      <c r="H2269" s="2"/>
      <c r="I2269" s="2"/>
      <c r="J2269" s="17"/>
      <c r="K2269" s="37"/>
      <c r="L2269" s="2"/>
      <c r="M2269" s="37"/>
      <c r="N2269" s="2"/>
      <c r="O2269" s="37"/>
      <c r="P2269" s="2"/>
      <c r="Q2269" s="37"/>
      <c r="R2269" s="2"/>
      <c r="S2269" s="37"/>
    </row>
    <row r="2270" spans="3:19" x14ac:dyDescent="0.3">
      <c r="C2270" s="18"/>
      <c r="D2270" s="2"/>
      <c r="E2270" s="37"/>
      <c r="F2270" s="17"/>
      <c r="G2270" s="2"/>
      <c r="H2270" s="2"/>
      <c r="I2270" s="2"/>
      <c r="J2270" s="17"/>
      <c r="K2270" s="37"/>
      <c r="L2270" s="2"/>
      <c r="M2270" s="37"/>
      <c r="N2270" s="2"/>
      <c r="O2270" s="37"/>
      <c r="P2270" s="2"/>
      <c r="Q2270" s="37"/>
      <c r="R2270" s="2"/>
      <c r="S2270" s="37"/>
    </row>
    <row r="2271" spans="3:19" x14ac:dyDescent="0.3">
      <c r="C2271" s="18"/>
      <c r="D2271" s="2"/>
      <c r="E2271" s="37"/>
      <c r="F2271" s="17"/>
      <c r="G2271" s="2"/>
      <c r="H2271" s="2"/>
      <c r="I2271" s="2"/>
      <c r="J2271" s="17"/>
      <c r="K2271" s="37"/>
      <c r="L2271" s="2"/>
      <c r="M2271" s="37"/>
      <c r="N2271" s="2"/>
      <c r="O2271" s="37"/>
      <c r="P2271" s="2"/>
      <c r="Q2271" s="37"/>
      <c r="R2271" s="2"/>
      <c r="S2271" s="37"/>
    </row>
    <row r="2272" spans="3:19" x14ac:dyDescent="0.3">
      <c r="C2272" s="18"/>
      <c r="D2272" s="2"/>
      <c r="E2272" s="37"/>
      <c r="F2272" s="17"/>
      <c r="G2272" s="2"/>
      <c r="H2272" s="2"/>
      <c r="I2272" s="2"/>
      <c r="J2272" s="17"/>
      <c r="K2272" s="37"/>
      <c r="L2272" s="2"/>
      <c r="M2272" s="37"/>
      <c r="N2272" s="2"/>
      <c r="O2272" s="37"/>
      <c r="P2272" s="2"/>
      <c r="Q2272" s="37"/>
      <c r="R2272" s="2"/>
      <c r="S2272" s="37"/>
    </row>
    <row r="2273" spans="3:19" x14ac:dyDescent="0.3">
      <c r="C2273" s="18"/>
      <c r="D2273" s="2"/>
      <c r="E2273" s="37"/>
      <c r="F2273" s="17"/>
      <c r="G2273" s="2"/>
      <c r="H2273" s="2"/>
      <c r="I2273" s="2"/>
      <c r="J2273" s="17"/>
      <c r="K2273" s="37"/>
      <c r="L2273" s="2"/>
      <c r="M2273" s="37"/>
      <c r="N2273" s="2"/>
      <c r="O2273" s="37"/>
      <c r="P2273" s="2"/>
      <c r="Q2273" s="37"/>
      <c r="R2273" s="2"/>
      <c r="S2273" s="37"/>
    </row>
    <row r="2274" spans="3:19" x14ac:dyDescent="0.3">
      <c r="C2274" s="18"/>
      <c r="D2274" s="2"/>
      <c r="E2274" s="37"/>
      <c r="F2274" s="17"/>
      <c r="G2274" s="2"/>
      <c r="H2274" s="2"/>
      <c r="I2274" s="2"/>
      <c r="J2274" s="17"/>
      <c r="K2274" s="37"/>
      <c r="L2274" s="2"/>
      <c r="M2274" s="37"/>
      <c r="N2274" s="2"/>
      <c r="O2274" s="37"/>
      <c r="P2274" s="2"/>
      <c r="Q2274" s="37"/>
      <c r="R2274" s="2"/>
      <c r="S2274" s="37"/>
    </row>
    <row r="2275" spans="3:19" x14ac:dyDescent="0.3">
      <c r="C2275" s="18"/>
      <c r="D2275" s="2"/>
      <c r="E2275" s="37"/>
      <c r="F2275" s="17"/>
      <c r="G2275" s="2"/>
      <c r="H2275" s="2"/>
      <c r="I2275" s="2"/>
      <c r="J2275" s="17"/>
      <c r="K2275" s="37"/>
      <c r="L2275" s="2"/>
      <c r="M2275" s="37"/>
      <c r="N2275" s="2"/>
      <c r="O2275" s="37"/>
      <c r="P2275" s="2"/>
      <c r="Q2275" s="37"/>
      <c r="R2275" s="2"/>
      <c r="S2275" s="37"/>
    </row>
    <row r="2276" spans="3:19" x14ac:dyDescent="0.3">
      <c r="C2276" s="18"/>
      <c r="D2276" s="2"/>
      <c r="E2276" s="37"/>
      <c r="F2276" s="17"/>
      <c r="G2276" s="2"/>
      <c r="H2276" s="2"/>
      <c r="I2276" s="2"/>
      <c r="J2276" s="17"/>
      <c r="K2276" s="37"/>
      <c r="L2276" s="2"/>
      <c r="M2276" s="37"/>
      <c r="N2276" s="2"/>
      <c r="O2276" s="37"/>
      <c r="P2276" s="2"/>
      <c r="Q2276" s="37"/>
      <c r="R2276" s="2"/>
      <c r="S2276" s="37"/>
    </row>
    <row r="2277" spans="3:19" x14ac:dyDescent="0.3">
      <c r="C2277" s="18"/>
      <c r="D2277" s="2"/>
      <c r="E2277" s="37"/>
      <c r="F2277" s="17"/>
      <c r="G2277" s="2"/>
      <c r="H2277" s="2"/>
      <c r="I2277" s="2"/>
      <c r="J2277" s="17"/>
      <c r="K2277" s="37"/>
      <c r="L2277" s="2"/>
      <c r="M2277" s="37"/>
      <c r="N2277" s="2"/>
      <c r="O2277" s="37"/>
      <c r="P2277" s="2"/>
      <c r="Q2277" s="37"/>
      <c r="R2277" s="2"/>
      <c r="S2277" s="37"/>
    </row>
    <row r="2278" spans="3:19" x14ac:dyDescent="0.3">
      <c r="C2278" s="18"/>
      <c r="D2278" s="2"/>
      <c r="E2278" s="37"/>
      <c r="F2278" s="17"/>
      <c r="G2278" s="2"/>
      <c r="H2278" s="2"/>
      <c r="I2278" s="2"/>
      <c r="J2278" s="17"/>
      <c r="K2278" s="37"/>
      <c r="L2278" s="2"/>
      <c r="M2278" s="37"/>
      <c r="N2278" s="2"/>
      <c r="O2278" s="37"/>
      <c r="P2278" s="2"/>
      <c r="Q2278" s="37"/>
      <c r="R2278" s="2"/>
      <c r="S2278" s="37"/>
    </row>
    <row r="2279" spans="3:19" x14ac:dyDescent="0.3">
      <c r="C2279" s="18"/>
      <c r="D2279" s="2"/>
      <c r="E2279" s="37"/>
      <c r="F2279" s="17"/>
      <c r="G2279" s="2"/>
      <c r="H2279" s="2"/>
      <c r="I2279" s="2"/>
      <c r="J2279" s="17"/>
      <c r="K2279" s="37"/>
      <c r="L2279" s="2"/>
      <c r="M2279" s="37"/>
      <c r="N2279" s="2"/>
      <c r="O2279" s="37"/>
      <c r="P2279" s="2"/>
      <c r="Q2279" s="37"/>
      <c r="R2279" s="2"/>
      <c r="S2279" s="37"/>
    </row>
    <row r="2280" spans="3:19" x14ac:dyDescent="0.3">
      <c r="C2280" s="18"/>
      <c r="D2280" s="2"/>
      <c r="E2280" s="37"/>
      <c r="F2280" s="17"/>
      <c r="G2280" s="2"/>
      <c r="H2280" s="2"/>
      <c r="I2280" s="2"/>
      <c r="J2280" s="17"/>
      <c r="K2280" s="37"/>
      <c r="L2280" s="2"/>
      <c r="M2280" s="37"/>
      <c r="N2280" s="2"/>
      <c r="O2280" s="37"/>
      <c r="P2280" s="2"/>
      <c r="Q2280" s="37"/>
      <c r="R2280" s="2"/>
      <c r="S2280" s="37"/>
    </row>
    <row r="2281" spans="3:19" x14ac:dyDescent="0.3">
      <c r="C2281" s="18"/>
      <c r="D2281" s="2"/>
      <c r="E2281" s="37"/>
      <c r="F2281" s="17"/>
      <c r="G2281" s="2"/>
      <c r="H2281" s="2"/>
      <c r="I2281" s="2"/>
      <c r="J2281" s="17"/>
      <c r="K2281" s="37"/>
      <c r="L2281" s="2"/>
      <c r="M2281" s="37"/>
      <c r="N2281" s="2"/>
      <c r="O2281" s="37"/>
      <c r="P2281" s="2"/>
      <c r="Q2281" s="37"/>
      <c r="R2281" s="2"/>
      <c r="S2281" s="37"/>
    </row>
    <row r="2282" spans="3:19" x14ac:dyDescent="0.3">
      <c r="C2282" s="18"/>
      <c r="D2282" s="2"/>
      <c r="E2282" s="37"/>
      <c r="F2282" s="17"/>
      <c r="G2282" s="2"/>
      <c r="H2282" s="2"/>
      <c r="I2282" s="2"/>
      <c r="J2282" s="17"/>
      <c r="K2282" s="37"/>
      <c r="L2282" s="2"/>
      <c r="M2282" s="37"/>
      <c r="N2282" s="2"/>
      <c r="O2282" s="37"/>
      <c r="P2282" s="2"/>
      <c r="Q2282" s="37"/>
      <c r="R2282" s="2"/>
      <c r="S2282" s="37"/>
    </row>
    <row r="2283" spans="3:19" x14ac:dyDescent="0.3">
      <c r="C2283" s="18"/>
      <c r="D2283" s="2"/>
      <c r="E2283" s="37"/>
      <c r="F2283" s="17"/>
      <c r="G2283" s="2"/>
      <c r="H2283" s="2"/>
      <c r="I2283" s="2"/>
      <c r="J2283" s="17"/>
      <c r="K2283" s="37"/>
      <c r="L2283" s="2"/>
      <c r="M2283" s="37"/>
      <c r="N2283" s="2"/>
      <c r="O2283" s="37"/>
      <c r="P2283" s="2"/>
      <c r="Q2283" s="37"/>
      <c r="R2283" s="2"/>
      <c r="S2283" s="37"/>
    </row>
    <row r="2284" spans="3:19" x14ac:dyDescent="0.3">
      <c r="C2284" s="18"/>
      <c r="D2284" s="2"/>
      <c r="E2284" s="37"/>
      <c r="F2284" s="17"/>
      <c r="G2284" s="2"/>
      <c r="H2284" s="2"/>
      <c r="I2284" s="2"/>
      <c r="J2284" s="17"/>
      <c r="K2284" s="37"/>
      <c r="L2284" s="2"/>
      <c r="M2284" s="37"/>
      <c r="N2284" s="2"/>
      <c r="O2284" s="37"/>
      <c r="P2284" s="2"/>
      <c r="Q2284" s="37"/>
      <c r="R2284" s="2"/>
      <c r="S2284" s="37"/>
    </row>
    <row r="2285" spans="3:19" x14ac:dyDescent="0.3">
      <c r="C2285" s="18"/>
      <c r="D2285" s="2"/>
      <c r="E2285" s="37"/>
      <c r="F2285" s="17"/>
      <c r="G2285" s="2"/>
      <c r="H2285" s="2"/>
      <c r="I2285" s="2"/>
      <c r="J2285" s="17"/>
      <c r="K2285" s="37"/>
      <c r="L2285" s="2"/>
      <c r="M2285" s="37"/>
      <c r="N2285" s="2"/>
      <c r="O2285" s="37"/>
      <c r="P2285" s="2"/>
      <c r="Q2285" s="37"/>
      <c r="R2285" s="2"/>
      <c r="S2285" s="37"/>
    </row>
    <row r="2286" spans="3:19" x14ac:dyDescent="0.3">
      <c r="C2286" s="18"/>
      <c r="D2286" s="2"/>
      <c r="E2286" s="37"/>
      <c r="F2286" s="17"/>
      <c r="G2286" s="2"/>
      <c r="H2286" s="2"/>
      <c r="I2286" s="2"/>
      <c r="J2286" s="17"/>
      <c r="K2286" s="37"/>
      <c r="L2286" s="2"/>
      <c r="M2286" s="37"/>
      <c r="N2286" s="2"/>
      <c r="O2286" s="37"/>
      <c r="P2286" s="2"/>
      <c r="Q2286" s="37"/>
      <c r="R2286" s="2"/>
      <c r="S2286" s="37"/>
    </row>
    <row r="2287" spans="3:19" x14ac:dyDescent="0.3">
      <c r="C2287" s="18"/>
      <c r="D2287" s="2"/>
      <c r="E2287" s="37"/>
      <c r="F2287" s="17"/>
      <c r="G2287" s="2"/>
      <c r="H2287" s="2"/>
      <c r="I2287" s="2"/>
      <c r="J2287" s="17"/>
      <c r="K2287" s="37"/>
      <c r="L2287" s="2"/>
      <c r="M2287" s="37"/>
      <c r="N2287" s="2"/>
      <c r="O2287" s="37"/>
      <c r="P2287" s="2"/>
      <c r="Q2287" s="37"/>
      <c r="R2287" s="2"/>
      <c r="S2287" s="37"/>
    </row>
    <row r="2288" spans="3:19" x14ac:dyDescent="0.3">
      <c r="C2288" s="18"/>
      <c r="D2288" s="2"/>
      <c r="E2288" s="37"/>
      <c r="F2288" s="17"/>
      <c r="G2288" s="2"/>
      <c r="H2288" s="2"/>
      <c r="I2288" s="2"/>
      <c r="J2288" s="17"/>
      <c r="K2288" s="37"/>
      <c r="L2288" s="2"/>
      <c r="M2288" s="37"/>
      <c r="N2288" s="2"/>
      <c r="O2288" s="37"/>
      <c r="P2288" s="2"/>
      <c r="Q2288" s="37"/>
      <c r="R2288" s="2"/>
      <c r="S2288" s="37"/>
    </row>
    <row r="2289" spans="3:19" x14ac:dyDescent="0.3">
      <c r="C2289" s="18"/>
      <c r="D2289" s="2"/>
      <c r="E2289" s="37"/>
      <c r="F2289" s="17"/>
      <c r="G2289" s="2"/>
      <c r="H2289" s="2"/>
      <c r="I2289" s="2"/>
      <c r="J2289" s="17"/>
      <c r="K2289" s="37"/>
      <c r="L2289" s="2"/>
      <c r="M2289" s="37"/>
      <c r="N2289" s="2"/>
      <c r="O2289" s="37"/>
      <c r="P2289" s="2"/>
      <c r="Q2289" s="37"/>
      <c r="R2289" s="2"/>
      <c r="S2289" s="37"/>
    </row>
    <row r="2290" spans="3:19" x14ac:dyDescent="0.3">
      <c r="C2290" s="18"/>
      <c r="D2290" s="2"/>
      <c r="E2290" s="37"/>
      <c r="F2290" s="17"/>
      <c r="G2290" s="2"/>
      <c r="H2290" s="2"/>
      <c r="I2290" s="2"/>
      <c r="J2290" s="17"/>
      <c r="K2290" s="37"/>
      <c r="L2290" s="2"/>
      <c r="M2290" s="37"/>
      <c r="N2290" s="2"/>
      <c r="O2290" s="37"/>
      <c r="P2290" s="2"/>
      <c r="Q2290" s="37"/>
      <c r="R2290" s="2"/>
      <c r="S2290" s="37"/>
    </row>
    <row r="2291" spans="3:19" x14ac:dyDescent="0.3">
      <c r="C2291" s="18"/>
      <c r="D2291" s="2"/>
      <c r="E2291" s="37"/>
      <c r="F2291" s="17"/>
      <c r="G2291" s="2"/>
      <c r="H2291" s="2"/>
      <c r="I2291" s="2"/>
      <c r="J2291" s="17"/>
      <c r="K2291" s="37"/>
      <c r="L2291" s="2"/>
      <c r="M2291" s="37"/>
      <c r="N2291" s="2"/>
      <c r="O2291" s="37"/>
      <c r="P2291" s="2"/>
      <c r="Q2291" s="37"/>
      <c r="R2291" s="2"/>
      <c r="S2291" s="37"/>
    </row>
    <row r="2292" spans="3:19" x14ac:dyDescent="0.3">
      <c r="C2292" s="18"/>
      <c r="D2292" s="2"/>
      <c r="E2292" s="37"/>
      <c r="F2292" s="17"/>
      <c r="G2292" s="2"/>
      <c r="H2292" s="2"/>
      <c r="I2292" s="2"/>
      <c r="J2292" s="17"/>
      <c r="K2292" s="37"/>
      <c r="L2292" s="2"/>
      <c r="M2292" s="37"/>
      <c r="N2292" s="2"/>
      <c r="O2292" s="37"/>
      <c r="P2292" s="2"/>
      <c r="Q2292" s="37"/>
      <c r="R2292" s="2"/>
      <c r="S2292" s="37"/>
    </row>
    <row r="2293" spans="3:19" x14ac:dyDescent="0.3">
      <c r="C2293" s="18"/>
      <c r="D2293" s="2"/>
      <c r="E2293" s="37"/>
      <c r="F2293" s="17"/>
      <c r="G2293" s="2"/>
      <c r="H2293" s="2"/>
      <c r="I2293" s="2"/>
      <c r="J2293" s="17"/>
      <c r="K2293" s="37"/>
      <c r="L2293" s="2"/>
      <c r="M2293" s="37"/>
      <c r="N2293" s="2"/>
      <c r="O2293" s="37"/>
      <c r="P2293" s="2"/>
      <c r="Q2293" s="37"/>
      <c r="R2293" s="2"/>
      <c r="S2293" s="37"/>
    </row>
    <row r="2294" spans="3:19" x14ac:dyDescent="0.3">
      <c r="C2294" s="18"/>
      <c r="D2294" s="2"/>
      <c r="E2294" s="37"/>
      <c r="F2294" s="17"/>
      <c r="G2294" s="2"/>
      <c r="H2294" s="2"/>
      <c r="I2294" s="2"/>
      <c r="J2294" s="17"/>
      <c r="K2294" s="37"/>
      <c r="L2294" s="2"/>
      <c r="M2294" s="37"/>
      <c r="N2294" s="2"/>
      <c r="O2294" s="37"/>
      <c r="P2294" s="2"/>
      <c r="Q2294" s="37"/>
      <c r="R2294" s="2"/>
      <c r="S2294" s="37"/>
    </row>
    <row r="2295" spans="3:19" x14ac:dyDescent="0.3">
      <c r="C2295" s="18"/>
      <c r="D2295" s="2"/>
      <c r="E2295" s="37"/>
      <c r="F2295" s="17"/>
      <c r="G2295" s="2"/>
      <c r="H2295" s="2"/>
      <c r="I2295" s="2"/>
      <c r="J2295" s="17"/>
      <c r="K2295" s="37"/>
      <c r="L2295" s="2"/>
      <c r="M2295" s="37"/>
      <c r="N2295" s="2"/>
      <c r="O2295" s="37"/>
      <c r="P2295" s="2"/>
      <c r="Q2295" s="37"/>
      <c r="R2295" s="2"/>
      <c r="S2295" s="37"/>
    </row>
    <row r="2296" spans="3:19" x14ac:dyDescent="0.3">
      <c r="C2296" s="18"/>
      <c r="D2296" s="2"/>
      <c r="E2296" s="37"/>
      <c r="F2296" s="17"/>
      <c r="G2296" s="2"/>
      <c r="H2296" s="2"/>
      <c r="I2296" s="2"/>
      <c r="J2296" s="17"/>
      <c r="K2296" s="37"/>
      <c r="L2296" s="2"/>
      <c r="M2296" s="37"/>
      <c r="N2296" s="2"/>
      <c r="O2296" s="37"/>
      <c r="P2296" s="2"/>
      <c r="Q2296" s="37"/>
      <c r="R2296" s="2"/>
      <c r="S2296" s="37"/>
    </row>
    <row r="2297" spans="3:19" x14ac:dyDescent="0.3">
      <c r="C2297" s="18"/>
      <c r="D2297" s="2"/>
      <c r="E2297" s="37"/>
      <c r="F2297" s="17"/>
      <c r="G2297" s="2"/>
      <c r="H2297" s="2"/>
      <c r="I2297" s="2"/>
      <c r="J2297" s="17"/>
      <c r="K2297" s="37"/>
      <c r="L2297" s="2"/>
      <c r="M2297" s="37"/>
      <c r="N2297" s="2"/>
      <c r="O2297" s="37"/>
      <c r="P2297" s="2"/>
      <c r="Q2297" s="37"/>
      <c r="R2297" s="2"/>
      <c r="S2297" s="37"/>
    </row>
    <row r="2298" spans="3:19" x14ac:dyDescent="0.3">
      <c r="C2298" s="18"/>
      <c r="D2298" s="2"/>
      <c r="E2298" s="37"/>
      <c r="F2298" s="17"/>
      <c r="G2298" s="2"/>
      <c r="H2298" s="2"/>
      <c r="I2298" s="2"/>
      <c r="J2298" s="17"/>
      <c r="K2298" s="37"/>
      <c r="L2298" s="2"/>
      <c r="M2298" s="37"/>
      <c r="N2298" s="2"/>
      <c r="O2298" s="37"/>
      <c r="P2298" s="2"/>
      <c r="Q2298" s="37"/>
      <c r="R2298" s="2"/>
      <c r="S2298" s="37"/>
    </row>
    <row r="2299" spans="3:19" x14ac:dyDescent="0.3">
      <c r="C2299" s="18"/>
      <c r="D2299" s="2"/>
      <c r="E2299" s="37"/>
      <c r="F2299" s="17"/>
      <c r="G2299" s="2"/>
      <c r="H2299" s="2"/>
      <c r="I2299" s="2"/>
      <c r="J2299" s="17"/>
      <c r="K2299" s="37"/>
      <c r="L2299" s="2"/>
      <c r="M2299" s="37"/>
      <c r="N2299" s="2"/>
      <c r="O2299" s="37"/>
      <c r="P2299" s="2"/>
      <c r="Q2299" s="37"/>
      <c r="R2299" s="2"/>
      <c r="S2299" s="37"/>
    </row>
    <row r="2300" spans="3:19" x14ac:dyDescent="0.3">
      <c r="C2300" s="18"/>
      <c r="D2300" s="2"/>
      <c r="E2300" s="37"/>
      <c r="F2300" s="17"/>
      <c r="G2300" s="2"/>
      <c r="H2300" s="2"/>
      <c r="I2300" s="2"/>
      <c r="J2300" s="17"/>
      <c r="K2300" s="37"/>
      <c r="L2300" s="2"/>
      <c r="M2300" s="37"/>
      <c r="N2300" s="2"/>
      <c r="O2300" s="37"/>
      <c r="P2300" s="2"/>
      <c r="Q2300" s="37"/>
      <c r="R2300" s="2"/>
      <c r="S2300" s="37"/>
    </row>
    <row r="2301" spans="3:19" x14ac:dyDescent="0.3">
      <c r="C2301" s="18"/>
      <c r="D2301" s="2"/>
      <c r="E2301" s="37"/>
      <c r="F2301" s="17"/>
      <c r="G2301" s="2"/>
      <c r="H2301" s="2"/>
      <c r="I2301" s="2"/>
      <c r="J2301" s="17"/>
      <c r="K2301" s="37"/>
      <c r="L2301" s="2"/>
      <c r="M2301" s="37"/>
      <c r="N2301" s="2"/>
      <c r="O2301" s="37"/>
      <c r="P2301" s="2"/>
      <c r="Q2301" s="37"/>
      <c r="R2301" s="2"/>
      <c r="S2301" s="37"/>
    </row>
    <row r="2302" spans="3:19" x14ac:dyDescent="0.3">
      <c r="C2302" s="18"/>
      <c r="D2302" s="2"/>
      <c r="E2302" s="37"/>
      <c r="F2302" s="17"/>
      <c r="G2302" s="2"/>
      <c r="H2302" s="2"/>
      <c r="I2302" s="2"/>
      <c r="J2302" s="17"/>
      <c r="K2302" s="37"/>
      <c r="L2302" s="2"/>
      <c r="M2302" s="37"/>
      <c r="N2302" s="2"/>
      <c r="O2302" s="37"/>
      <c r="P2302" s="2"/>
      <c r="Q2302" s="37"/>
      <c r="R2302" s="2"/>
      <c r="S2302" s="37"/>
    </row>
    <row r="2303" spans="3:19" x14ac:dyDescent="0.3">
      <c r="C2303" s="18"/>
      <c r="D2303" s="2"/>
      <c r="E2303" s="37"/>
      <c r="F2303" s="17"/>
      <c r="G2303" s="2"/>
      <c r="H2303" s="2"/>
      <c r="I2303" s="2"/>
      <c r="J2303" s="17"/>
      <c r="K2303" s="37"/>
      <c r="L2303" s="2"/>
      <c r="M2303" s="37"/>
      <c r="N2303" s="2"/>
      <c r="O2303" s="37"/>
      <c r="P2303" s="2"/>
      <c r="Q2303" s="37"/>
      <c r="R2303" s="2"/>
      <c r="S2303" s="37"/>
    </row>
    <row r="2304" spans="3:19" x14ac:dyDescent="0.3">
      <c r="C2304" s="18"/>
      <c r="D2304" s="2"/>
      <c r="E2304" s="37"/>
      <c r="F2304" s="17"/>
      <c r="G2304" s="2"/>
      <c r="H2304" s="2"/>
      <c r="I2304" s="2"/>
      <c r="J2304" s="17"/>
      <c r="K2304" s="37"/>
      <c r="L2304" s="2"/>
      <c r="M2304" s="37"/>
      <c r="N2304" s="2"/>
      <c r="O2304" s="37"/>
      <c r="P2304" s="2"/>
      <c r="Q2304" s="37"/>
      <c r="R2304" s="2"/>
      <c r="S2304" s="37"/>
    </row>
    <row r="2305" spans="3:19" x14ac:dyDescent="0.3">
      <c r="C2305" s="18"/>
      <c r="D2305" s="2"/>
      <c r="E2305" s="37"/>
      <c r="F2305" s="17"/>
      <c r="G2305" s="2"/>
      <c r="H2305" s="2"/>
      <c r="I2305" s="2"/>
      <c r="J2305" s="17"/>
      <c r="K2305" s="37"/>
      <c r="L2305" s="2"/>
      <c r="M2305" s="37"/>
      <c r="N2305" s="2"/>
      <c r="O2305" s="37"/>
      <c r="P2305" s="2"/>
      <c r="Q2305" s="37"/>
      <c r="R2305" s="2"/>
      <c r="S2305" s="37"/>
    </row>
    <row r="2306" spans="3:19" x14ac:dyDescent="0.3">
      <c r="C2306" s="18"/>
      <c r="D2306" s="2"/>
      <c r="E2306" s="37"/>
      <c r="F2306" s="17"/>
      <c r="G2306" s="2"/>
      <c r="H2306" s="2"/>
      <c r="I2306" s="2"/>
      <c r="J2306" s="17"/>
      <c r="K2306" s="37"/>
      <c r="L2306" s="2"/>
      <c r="M2306" s="37"/>
      <c r="N2306" s="2"/>
      <c r="O2306" s="37"/>
      <c r="P2306" s="2"/>
      <c r="Q2306" s="37"/>
      <c r="R2306" s="2"/>
      <c r="S2306" s="37"/>
    </row>
    <row r="2307" spans="3:19" x14ac:dyDescent="0.3">
      <c r="C2307" s="18"/>
      <c r="D2307" s="2"/>
      <c r="E2307" s="37"/>
      <c r="F2307" s="17"/>
      <c r="G2307" s="2"/>
      <c r="H2307" s="2"/>
      <c r="I2307" s="2"/>
      <c r="J2307" s="17"/>
      <c r="K2307" s="37"/>
      <c r="L2307" s="2"/>
      <c r="M2307" s="37"/>
      <c r="N2307" s="2"/>
      <c r="O2307" s="37"/>
      <c r="P2307" s="2"/>
      <c r="Q2307" s="37"/>
      <c r="R2307" s="2"/>
      <c r="S2307" s="37"/>
    </row>
    <row r="2308" spans="3:19" x14ac:dyDescent="0.3">
      <c r="C2308" s="18"/>
      <c r="D2308" s="2"/>
      <c r="E2308" s="37"/>
      <c r="F2308" s="17"/>
      <c r="G2308" s="2"/>
      <c r="H2308" s="2"/>
      <c r="I2308" s="2"/>
      <c r="J2308" s="17"/>
      <c r="K2308" s="37"/>
      <c r="L2308" s="2"/>
      <c r="M2308" s="37"/>
      <c r="N2308" s="2"/>
      <c r="O2308" s="37"/>
      <c r="P2308" s="2"/>
      <c r="Q2308" s="37"/>
      <c r="R2308" s="2"/>
      <c r="S2308" s="37"/>
    </row>
    <row r="2309" spans="3:19" x14ac:dyDescent="0.3">
      <c r="C2309" s="18"/>
      <c r="D2309" s="2"/>
      <c r="E2309" s="37"/>
      <c r="F2309" s="17"/>
      <c r="G2309" s="2"/>
      <c r="H2309" s="2"/>
      <c r="I2309" s="2"/>
      <c r="J2309" s="17"/>
      <c r="K2309" s="37"/>
      <c r="L2309" s="2"/>
      <c r="M2309" s="37"/>
      <c r="N2309" s="2"/>
      <c r="O2309" s="37"/>
      <c r="P2309" s="2"/>
      <c r="Q2309" s="37"/>
      <c r="R2309" s="2"/>
      <c r="S2309" s="37"/>
    </row>
    <row r="2310" spans="3:19" x14ac:dyDescent="0.3">
      <c r="C2310" s="18"/>
      <c r="D2310" s="2"/>
      <c r="E2310" s="37"/>
      <c r="F2310" s="17"/>
      <c r="G2310" s="2"/>
      <c r="H2310" s="2"/>
      <c r="I2310" s="2"/>
      <c r="J2310" s="17"/>
      <c r="K2310" s="37"/>
      <c r="L2310" s="2"/>
      <c r="M2310" s="37"/>
      <c r="N2310" s="2"/>
      <c r="O2310" s="37"/>
      <c r="P2310" s="2"/>
      <c r="Q2310" s="37"/>
      <c r="R2310" s="2"/>
      <c r="S2310" s="37"/>
    </row>
    <row r="2311" spans="3:19" x14ac:dyDescent="0.3">
      <c r="C2311" s="18"/>
      <c r="D2311" s="2"/>
      <c r="E2311" s="37"/>
      <c r="F2311" s="17"/>
      <c r="G2311" s="2"/>
      <c r="H2311" s="2"/>
      <c r="I2311" s="2"/>
      <c r="J2311" s="17"/>
      <c r="K2311" s="37"/>
      <c r="L2311" s="2"/>
      <c r="M2311" s="37"/>
      <c r="N2311" s="2"/>
      <c r="O2311" s="37"/>
      <c r="P2311" s="2"/>
      <c r="Q2311" s="37"/>
      <c r="R2311" s="2"/>
      <c r="S2311" s="37"/>
    </row>
    <row r="2312" spans="3:19" x14ac:dyDescent="0.3">
      <c r="C2312" s="18"/>
      <c r="D2312" s="2"/>
      <c r="E2312" s="37"/>
      <c r="F2312" s="17"/>
      <c r="G2312" s="2"/>
      <c r="H2312" s="2"/>
      <c r="I2312" s="2"/>
      <c r="J2312" s="17"/>
      <c r="K2312" s="37"/>
      <c r="L2312" s="2"/>
      <c r="M2312" s="37"/>
      <c r="N2312" s="2"/>
      <c r="O2312" s="37"/>
      <c r="P2312" s="2"/>
      <c r="Q2312" s="37"/>
      <c r="R2312" s="2"/>
      <c r="S2312" s="37"/>
    </row>
    <row r="2313" spans="3:19" x14ac:dyDescent="0.3">
      <c r="C2313" s="18"/>
      <c r="D2313" s="2"/>
      <c r="E2313" s="37"/>
      <c r="F2313" s="17"/>
      <c r="G2313" s="2"/>
      <c r="H2313" s="2"/>
      <c r="I2313" s="2"/>
      <c r="J2313" s="17"/>
      <c r="K2313" s="37"/>
      <c r="L2313" s="2"/>
      <c r="M2313" s="37"/>
      <c r="N2313" s="2"/>
      <c r="O2313" s="37"/>
      <c r="P2313" s="2"/>
      <c r="Q2313" s="37"/>
      <c r="R2313" s="2"/>
      <c r="S2313" s="37"/>
    </row>
    <row r="2314" spans="3:19" x14ac:dyDescent="0.3">
      <c r="C2314" s="18"/>
      <c r="D2314" s="2"/>
      <c r="E2314" s="37"/>
      <c r="F2314" s="17"/>
      <c r="G2314" s="2"/>
      <c r="H2314" s="2"/>
      <c r="I2314" s="2"/>
      <c r="J2314" s="17"/>
      <c r="K2314" s="37"/>
      <c r="L2314" s="2"/>
      <c r="M2314" s="37"/>
      <c r="N2314" s="2"/>
      <c r="O2314" s="37"/>
      <c r="P2314" s="2"/>
      <c r="Q2314" s="37"/>
      <c r="R2314" s="2"/>
      <c r="S2314" s="37"/>
    </row>
    <row r="2315" spans="3:19" x14ac:dyDescent="0.3">
      <c r="C2315" s="18"/>
      <c r="D2315" s="2"/>
      <c r="E2315" s="37"/>
      <c r="F2315" s="17"/>
      <c r="G2315" s="2"/>
      <c r="H2315" s="2"/>
      <c r="I2315" s="2"/>
      <c r="J2315" s="17"/>
      <c r="K2315" s="37"/>
      <c r="L2315" s="2"/>
      <c r="M2315" s="37"/>
      <c r="N2315" s="2"/>
      <c r="O2315" s="37"/>
      <c r="P2315" s="2"/>
      <c r="Q2315" s="37"/>
      <c r="R2315" s="2"/>
      <c r="S2315" s="37"/>
    </row>
    <row r="2316" spans="3:19" x14ac:dyDescent="0.3">
      <c r="C2316" s="18"/>
      <c r="D2316" s="2"/>
      <c r="E2316" s="37"/>
      <c r="F2316" s="17"/>
      <c r="G2316" s="2"/>
      <c r="H2316" s="2"/>
      <c r="I2316" s="2"/>
      <c r="J2316" s="17"/>
      <c r="K2316" s="37"/>
      <c r="L2316" s="2"/>
      <c r="M2316" s="37"/>
      <c r="N2316" s="2"/>
      <c r="O2316" s="37"/>
      <c r="P2316" s="2"/>
      <c r="Q2316" s="37"/>
      <c r="R2316" s="2"/>
      <c r="S2316" s="37"/>
    </row>
    <row r="2317" spans="3:19" x14ac:dyDescent="0.3">
      <c r="C2317" s="18"/>
      <c r="D2317" s="2"/>
      <c r="E2317" s="37"/>
      <c r="F2317" s="17"/>
      <c r="G2317" s="2"/>
      <c r="H2317" s="2"/>
      <c r="I2317" s="2"/>
      <c r="J2317" s="17"/>
      <c r="K2317" s="37"/>
      <c r="L2317" s="2"/>
      <c r="M2317" s="37"/>
      <c r="N2317" s="2"/>
      <c r="O2317" s="37"/>
      <c r="P2317" s="2"/>
      <c r="Q2317" s="37"/>
      <c r="R2317" s="2"/>
      <c r="S2317" s="37"/>
    </row>
    <row r="2318" spans="3:19" x14ac:dyDescent="0.3">
      <c r="C2318" s="18"/>
      <c r="D2318" s="2"/>
      <c r="E2318" s="37"/>
      <c r="F2318" s="17"/>
      <c r="G2318" s="2"/>
      <c r="H2318" s="2"/>
      <c r="I2318" s="2"/>
      <c r="J2318" s="17"/>
      <c r="K2318" s="37"/>
      <c r="L2318" s="2"/>
      <c r="M2318" s="37"/>
      <c r="N2318" s="2"/>
      <c r="O2318" s="37"/>
      <c r="P2318" s="2"/>
      <c r="Q2318" s="37"/>
      <c r="R2318" s="2"/>
      <c r="S2318" s="37"/>
    </row>
    <row r="2319" spans="3:19" x14ac:dyDescent="0.3">
      <c r="C2319" s="18"/>
      <c r="D2319" s="2"/>
      <c r="E2319" s="37"/>
      <c r="F2319" s="17"/>
      <c r="G2319" s="2"/>
      <c r="H2319" s="2"/>
      <c r="I2319" s="2"/>
      <c r="J2319" s="17"/>
      <c r="K2319" s="37"/>
      <c r="L2319" s="2"/>
      <c r="M2319" s="37"/>
      <c r="N2319" s="2"/>
      <c r="O2319" s="37"/>
      <c r="P2319" s="2"/>
      <c r="Q2319" s="37"/>
      <c r="R2319" s="2"/>
      <c r="S2319" s="37"/>
    </row>
    <row r="2320" spans="3:19" x14ac:dyDescent="0.3">
      <c r="C2320" s="18"/>
      <c r="D2320" s="2"/>
      <c r="E2320" s="37"/>
      <c r="F2320" s="17"/>
      <c r="G2320" s="2"/>
      <c r="H2320" s="2"/>
      <c r="I2320" s="2"/>
      <c r="J2320" s="17"/>
      <c r="K2320" s="37"/>
      <c r="L2320" s="2"/>
      <c r="M2320" s="37"/>
      <c r="N2320" s="2"/>
      <c r="O2320" s="37"/>
      <c r="P2320" s="2"/>
      <c r="Q2320" s="37"/>
      <c r="R2320" s="2"/>
      <c r="S2320" s="37"/>
    </row>
    <row r="2321" spans="3:19" x14ac:dyDescent="0.3">
      <c r="C2321" s="18"/>
      <c r="D2321" s="2"/>
      <c r="E2321" s="37"/>
      <c r="F2321" s="17"/>
      <c r="G2321" s="2"/>
      <c r="H2321" s="2"/>
      <c r="I2321" s="2"/>
      <c r="J2321" s="17"/>
      <c r="K2321" s="37"/>
      <c r="L2321" s="2"/>
      <c r="M2321" s="37"/>
      <c r="N2321" s="2"/>
      <c r="O2321" s="37"/>
      <c r="P2321" s="2"/>
      <c r="Q2321" s="37"/>
      <c r="R2321" s="2"/>
      <c r="S2321" s="37"/>
    </row>
    <row r="2322" spans="3:19" x14ac:dyDescent="0.3">
      <c r="C2322" s="18"/>
      <c r="D2322" s="2"/>
      <c r="E2322" s="37"/>
      <c r="F2322" s="17"/>
      <c r="G2322" s="2"/>
      <c r="H2322" s="2"/>
      <c r="I2322" s="2"/>
      <c r="J2322" s="17"/>
      <c r="K2322" s="37"/>
      <c r="L2322" s="2"/>
      <c r="M2322" s="37"/>
      <c r="N2322" s="2"/>
      <c r="O2322" s="37"/>
      <c r="P2322" s="2"/>
      <c r="Q2322" s="37"/>
      <c r="R2322" s="2"/>
      <c r="S2322" s="37"/>
    </row>
    <row r="2323" spans="3:19" x14ac:dyDescent="0.3">
      <c r="C2323" s="18"/>
      <c r="D2323" s="2"/>
      <c r="E2323" s="37"/>
      <c r="F2323" s="17"/>
      <c r="G2323" s="2"/>
      <c r="H2323" s="2"/>
      <c r="I2323" s="2"/>
      <c r="J2323" s="17"/>
      <c r="K2323" s="37"/>
      <c r="L2323" s="2"/>
      <c r="M2323" s="37"/>
      <c r="N2323" s="2"/>
      <c r="O2323" s="37"/>
      <c r="P2323" s="2"/>
      <c r="Q2323" s="37"/>
      <c r="R2323" s="2"/>
      <c r="S2323" s="37"/>
    </row>
    <row r="2324" spans="3:19" x14ac:dyDescent="0.3">
      <c r="C2324" s="18"/>
      <c r="D2324" s="2"/>
      <c r="E2324" s="37"/>
      <c r="F2324" s="17"/>
      <c r="G2324" s="2"/>
      <c r="H2324" s="2"/>
      <c r="I2324" s="2"/>
      <c r="J2324" s="17"/>
      <c r="K2324" s="37"/>
      <c r="L2324" s="2"/>
      <c r="M2324" s="37"/>
      <c r="N2324" s="2"/>
      <c r="O2324" s="37"/>
      <c r="P2324" s="2"/>
      <c r="Q2324" s="37"/>
      <c r="R2324" s="2"/>
      <c r="S2324" s="37"/>
    </row>
    <row r="2325" spans="3:19" x14ac:dyDescent="0.3">
      <c r="C2325" s="18"/>
      <c r="D2325" s="2"/>
      <c r="E2325" s="37"/>
      <c r="F2325" s="17"/>
      <c r="G2325" s="2"/>
      <c r="H2325" s="2"/>
      <c r="I2325" s="2"/>
      <c r="J2325" s="17"/>
      <c r="K2325" s="37"/>
      <c r="L2325" s="2"/>
      <c r="M2325" s="37"/>
      <c r="N2325" s="2"/>
      <c r="O2325" s="37"/>
      <c r="P2325" s="2"/>
      <c r="Q2325" s="37"/>
      <c r="R2325" s="2"/>
      <c r="S2325" s="37"/>
    </row>
    <row r="2326" spans="3:19" x14ac:dyDescent="0.3">
      <c r="C2326" s="18"/>
      <c r="D2326" s="2"/>
      <c r="E2326" s="37"/>
      <c r="F2326" s="17"/>
      <c r="G2326" s="2"/>
      <c r="H2326" s="2"/>
      <c r="I2326" s="2"/>
      <c r="J2326" s="17"/>
      <c r="K2326" s="37"/>
      <c r="L2326" s="2"/>
      <c r="M2326" s="37"/>
      <c r="N2326" s="2"/>
      <c r="O2326" s="37"/>
      <c r="P2326" s="2"/>
      <c r="Q2326" s="37"/>
      <c r="R2326" s="2"/>
      <c r="S2326" s="37"/>
    </row>
    <row r="2327" spans="3:19" x14ac:dyDescent="0.3">
      <c r="C2327" s="18"/>
      <c r="D2327" s="2"/>
      <c r="E2327" s="37"/>
      <c r="F2327" s="17"/>
      <c r="G2327" s="2"/>
      <c r="H2327" s="2"/>
      <c r="I2327" s="2"/>
      <c r="J2327" s="17"/>
      <c r="K2327" s="37"/>
      <c r="L2327" s="2"/>
      <c r="M2327" s="37"/>
      <c r="N2327" s="2"/>
      <c r="O2327" s="37"/>
      <c r="P2327" s="2"/>
      <c r="Q2327" s="37"/>
      <c r="R2327" s="2"/>
      <c r="S2327" s="37"/>
    </row>
    <row r="2328" spans="3:19" x14ac:dyDescent="0.3">
      <c r="C2328" s="18"/>
      <c r="D2328" s="2"/>
      <c r="E2328" s="37"/>
      <c r="F2328" s="17"/>
      <c r="G2328" s="2"/>
      <c r="H2328" s="2"/>
      <c r="I2328" s="2"/>
      <c r="J2328" s="17"/>
      <c r="K2328" s="37"/>
      <c r="L2328" s="2"/>
      <c r="M2328" s="37"/>
      <c r="N2328" s="2"/>
      <c r="O2328" s="37"/>
      <c r="P2328" s="2"/>
      <c r="Q2328" s="37"/>
      <c r="R2328" s="2"/>
      <c r="S2328" s="37"/>
    </row>
    <row r="2329" spans="3:19" x14ac:dyDescent="0.3">
      <c r="C2329" s="18"/>
      <c r="D2329" s="2"/>
      <c r="E2329" s="37"/>
      <c r="F2329" s="17"/>
      <c r="G2329" s="2"/>
      <c r="H2329" s="2"/>
      <c r="I2329" s="2"/>
      <c r="J2329" s="17"/>
      <c r="K2329" s="37"/>
      <c r="L2329" s="2"/>
      <c r="M2329" s="37"/>
      <c r="N2329" s="2"/>
      <c r="O2329" s="37"/>
      <c r="P2329" s="2"/>
      <c r="Q2329" s="37"/>
      <c r="R2329" s="2"/>
      <c r="S2329" s="37"/>
    </row>
    <row r="2330" spans="3:19" x14ac:dyDescent="0.3">
      <c r="C2330" s="18"/>
      <c r="D2330" s="2"/>
      <c r="E2330" s="37"/>
      <c r="F2330" s="17"/>
      <c r="G2330" s="2"/>
      <c r="H2330" s="2"/>
      <c r="I2330" s="2"/>
      <c r="J2330" s="17"/>
      <c r="K2330" s="37"/>
      <c r="L2330" s="2"/>
      <c r="M2330" s="37"/>
      <c r="N2330" s="2"/>
      <c r="O2330" s="37"/>
      <c r="P2330" s="2"/>
      <c r="Q2330" s="37"/>
      <c r="R2330" s="2"/>
      <c r="S2330" s="37"/>
    </row>
    <row r="2331" spans="3:19" x14ac:dyDescent="0.3">
      <c r="C2331" s="18"/>
      <c r="D2331" s="2"/>
      <c r="E2331" s="37"/>
      <c r="F2331" s="17"/>
      <c r="G2331" s="2"/>
      <c r="H2331" s="2"/>
      <c r="I2331" s="2"/>
      <c r="J2331" s="17"/>
      <c r="K2331" s="37"/>
      <c r="L2331" s="2"/>
      <c r="M2331" s="37"/>
      <c r="N2331" s="2"/>
      <c r="O2331" s="37"/>
      <c r="P2331" s="2"/>
      <c r="Q2331" s="37"/>
      <c r="R2331" s="2"/>
      <c r="S2331" s="37"/>
    </row>
    <row r="2332" spans="3:19" x14ac:dyDescent="0.3">
      <c r="C2332" s="18"/>
      <c r="D2332" s="2"/>
      <c r="E2332" s="37"/>
      <c r="F2332" s="17"/>
      <c r="G2332" s="2"/>
      <c r="H2332" s="2"/>
      <c r="I2332" s="2"/>
      <c r="J2332" s="17"/>
      <c r="K2332" s="37"/>
      <c r="L2332" s="2"/>
      <c r="M2332" s="37"/>
      <c r="N2332" s="2"/>
      <c r="O2332" s="37"/>
      <c r="P2332" s="2"/>
      <c r="Q2332" s="37"/>
      <c r="R2332" s="2"/>
      <c r="S2332" s="37"/>
    </row>
    <row r="2333" spans="3:19" x14ac:dyDescent="0.3">
      <c r="C2333" s="18"/>
      <c r="D2333" s="2"/>
      <c r="E2333" s="37"/>
      <c r="F2333" s="17"/>
      <c r="G2333" s="2"/>
      <c r="H2333" s="2"/>
      <c r="I2333" s="2"/>
      <c r="J2333" s="17"/>
      <c r="K2333" s="37"/>
      <c r="L2333" s="2"/>
      <c r="M2333" s="37"/>
      <c r="N2333" s="2"/>
      <c r="O2333" s="37"/>
      <c r="P2333" s="2"/>
      <c r="Q2333" s="37"/>
      <c r="R2333" s="2"/>
      <c r="S2333" s="37"/>
    </row>
    <row r="2334" spans="3:19" x14ac:dyDescent="0.3">
      <c r="C2334" s="18"/>
      <c r="D2334" s="2"/>
      <c r="E2334" s="37"/>
      <c r="F2334" s="17"/>
      <c r="G2334" s="2"/>
      <c r="H2334" s="2"/>
      <c r="I2334" s="2"/>
      <c r="J2334" s="17"/>
      <c r="K2334" s="37"/>
      <c r="L2334" s="2"/>
      <c r="M2334" s="37"/>
      <c r="N2334" s="2"/>
      <c r="O2334" s="37"/>
      <c r="P2334" s="2"/>
      <c r="Q2334" s="37"/>
      <c r="R2334" s="2"/>
      <c r="S2334" s="37"/>
    </row>
    <row r="2335" spans="3:19" x14ac:dyDescent="0.3">
      <c r="C2335" s="18"/>
      <c r="D2335" s="2"/>
      <c r="E2335" s="37"/>
      <c r="F2335" s="17"/>
      <c r="G2335" s="2"/>
      <c r="H2335" s="2"/>
      <c r="I2335" s="2"/>
      <c r="J2335" s="17"/>
      <c r="K2335" s="37"/>
      <c r="L2335" s="2"/>
      <c r="M2335" s="37"/>
      <c r="N2335" s="2"/>
      <c r="O2335" s="37"/>
      <c r="P2335" s="2"/>
      <c r="Q2335" s="37"/>
      <c r="R2335" s="2"/>
      <c r="S2335" s="37"/>
    </row>
    <row r="2336" spans="3:19" x14ac:dyDescent="0.3">
      <c r="C2336" s="18"/>
      <c r="D2336" s="2"/>
      <c r="E2336" s="37"/>
      <c r="F2336" s="17"/>
      <c r="G2336" s="2"/>
      <c r="H2336" s="2"/>
      <c r="I2336" s="2"/>
      <c r="J2336" s="17"/>
      <c r="K2336" s="37"/>
      <c r="L2336" s="2"/>
      <c r="M2336" s="37"/>
      <c r="N2336" s="2"/>
      <c r="O2336" s="37"/>
      <c r="P2336" s="2"/>
      <c r="Q2336" s="37"/>
      <c r="R2336" s="2"/>
      <c r="S2336" s="37"/>
    </row>
    <row r="2337" spans="3:19" x14ac:dyDescent="0.3">
      <c r="C2337" s="18"/>
      <c r="D2337" s="2"/>
      <c r="E2337" s="37"/>
      <c r="F2337" s="17"/>
      <c r="G2337" s="2"/>
      <c r="H2337" s="2"/>
      <c r="I2337" s="2"/>
      <c r="J2337" s="17"/>
      <c r="K2337" s="37"/>
      <c r="L2337" s="2"/>
      <c r="M2337" s="37"/>
      <c r="N2337" s="2"/>
      <c r="O2337" s="37"/>
      <c r="P2337" s="2"/>
      <c r="Q2337" s="37"/>
      <c r="R2337" s="2"/>
      <c r="S2337" s="37"/>
    </row>
    <row r="2338" spans="3:19" x14ac:dyDescent="0.3">
      <c r="C2338" s="18"/>
      <c r="D2338" s="2"/>
      <c r="E2338" s="37"/>
      <c r="F2338" s="17"/>
      <c r="G2338" s="2"/>
      <c r="H2338" s="2"/>
      <c r="I2338" s="2"/>
      <c r="J2338" s="17"/>
      <c r="K2338" s="37"/>
      <c r="L2338" s="2"/>
      <c r="M2338" s="37"/>
      <c r="N2338" s="2"/>
      <c r="O2338" s="37"/>
      <c r="P2338" s="2"/>
      <c r="Q2338" s="37"/>
      <c r="R2338" s="2"/>
      <c r="S2338" s="37"/>
    </row>
    <row r="2339" spans="3:19" x14ac:dyDescent="0.3">
      <c r="C2339" s="18"/>
      <c r="D2339" s="2"/>
      <c r="E2339" s="37"/>
      <c r="F2339" s="17"/>
      <c r="G2339" s="2"/>
      <c r="H2339" s="2"/>
      <c r="I2339" s="2"/>
      <c r="J2339" s="17"/>
      <c r="K2339" s="37"/>
      <c r="L2339" s="2"/>
      <c r="M2339" s="37"/>
      <c r="N2339" s="2"/>
      <c r="O2339" s="37"/>
      <c r="P2339" s="2"/>
      <c r="Q2339" s="37"/>
      <c r="R2339" s="2"/>
      <c r="S2339" s="37"/>
    </row>
    <row r="2340" spans="3:19" x14ac:dyDescent="0.3">
      <c r="C2340" s="18"/>
      <c r="D2340" s="2"/>
      <c r="E2340" s="37"/>
      <c r="F2340" s="17"/>
      <c r="G2340" s="2"/>
      <c r="H2340" s="2"/>
      <c r="I2340" s="2"/>
      <c r="J2340" s="17"/>
      <c r="K2340" s="37"/>
      <c r="L2340" s="2"/>
      <c r="M2340" s="37"/>
      <c r="N2340" s="2"/>
      <c r="O2340" s="37"/>
      <c r="P2340" s="2"/>
      <c r="Q2340" s="37"/>
      <c r="R2340" s="2"/>
      <c r="S2340" s="37"/>
    </row>
    <row r="2341" spans="3:19" x14ac:dyDescent="0.3">
      <c r="C2341" s="18"/>
      <c r="D2341" s="2"/>
      <c r="E2341" s="37"/>
      <c r="F2341" s="17"/>
      <c r="G2341" s="2"/>
      <c r="H2341" s="2"/>
      <c r="I2341" s="2"/>
      <c r="J2341" s="17"/>
      <c r="K2341" s="37"/>
      <c r="L2341" s="2"/>
      <c r="M2341" s="37"/>
      <c r="N2341" s="2"/>
      <c r="O2341" s="37"/>
      <c r="P2341" s="2"/>
      <c r="Q2341" s="37"/>
      <c r="R2341" s="2"/>
      <c r="S2341" s="37"/>
    </row>
    <row r="2342" spans="3:19" x14ac:dyDescent="0.3">
      <c r="C2342" s="18"/>
      <c r="D2342" s="2"/>
      <c r="E2342" s="37"/>
      <c r="F2342" s="17"/>
      <c r="G2342" s="2"/>
      <c r="H2342" s="2"/>
      <c r="I2342" s="2"/>
      <c r="J2342" s="17"/>
      <c r="K2342" s="37"/>
      <c r="L2342" s="2"/>
      <c r="M2342" s="37"/>
      <c r="N2342" s="2"/>
      <c r="O2342" s="37"/>
      <c r="P2342" s="2"/>
      <c r="Q2342" s="37"/>
      <c r="R2342" s="2"/>
      <c r="S2342" s="37"/>
    </row>
    <row r="2343" spans="3:19" x14ac:dyDescent="0.3">
      <c r="C2343" s="18"/>
      <c r="D2343" s="2"/>
      <c r="E2343" s="37"/>
      <c r="F2343" s="17"/>
      <c r="G2343" s="2"/>
      <c r="H2343" s="2"/>
      <c r="I2343" s="2"/>
      <c r="J2343" s="17"/>
      <c r="K2343" s="37"/>
      <c r="L2343" s="2"/>
      <c r="M2343" s="37"/>
      <c r="N2343" s="2"/>
      <c r="O2343" s="37"/>
      <c r="P2343" s="2"/>
      <c r="Q2343" s="37"/>
      <c r="R2343" s="2"/>
      <c r="S2343" s="37"/>
    </row>
    <row r="2344" spans="3:19" x14ac:dyDescent="0.3">
      <c r="C2344" s="18"/>
      <c r="D2344" s="2"/>
      <c r="E2344" s="37"/>
      <c r="F2344" s="17"/>
      <c r="G2344" s="2"/>
      <c r="H2344" s="2"/>
      <c r="I2344" s="2"/>
      <c r="J2344" s="17"/>
      <c r="K2344" s="37"/>
      <c r="L2344" s="2"/>
      <c r="M2344" s="37"/>
      <c r="N2344" s="2"/>
      <c r="O2344" s="37"/>
      <c r="P2344" s="2"/>
      <c r="Q2344" s="37"/>
      <c r="R2344" s="2"/>
      <c r="S2344" s="37"/>
    </row>
    <row r="2345" spans="3:19" x14ac:dyDescent="0.3">
      <c r="C2345" s="18"/>
      <c r="D2345" s="2"/>
      <c r="E2345" s="37"/>
      <c r="F2345" s="17"/>
      <c r="G2345" s="2"/>
      <c r="H2345" s="2"/>
      <c r="I2345" s="2"/>
      <c r="J2345" s="17"/>
      <c r="K2345" s="37"/>
      <c r="L2345" s="2"/>
      <c r="M2345" s="37"/>
      <c r="N2345" s="2"/>
      <c r="O2345" s="37"/>
      <c r="P2345" s="2"/>
      <c r="Q2345" s="37"/>
      <c r="R2345" s="2"/>
      <c r="S2345" s="37"/>
    </row>
    <row r="2346" spans="3:19" x14ac:dyDescent="0.3">
      <c r="C2346" s="18"/>
      <c r="D2346" s="2"/>
      <c r="E2346" s="37"/>
      <c r="F2346" s="17"/>
      <c r="G2346" s="2"/>
      <c r="H2346" s="2"/>
      <c r="I2346" s="2"/>
      <c r="J2346" s="17"/>
      <c r="K2346" s="37"/>
      <c r="L2346" s="2"/>
      <c r="M2346" s="37"/>
      <c r="N2346" s="2"/>
      <c r="O2346" s="37"/>
      <c r="P2346" s="2"/>
      <c r="Q2346" s="37"/>
      <c r="R2346" s="2"/>
      <c r="S2346" s="37"/>
    </row>
    <row r="2347" spans="3:19" x14ac:dyDescent="0.3">
      <c r="C2347" s="18"/>
      <c r="D2347" s="2"/>
      <c r="E2347" s="37"/>
      <c r="F2347" s="17"/>
      <c r="G2347" s="2"/>
      <c r="H2347" s="2"/>
      <c r="I2347" s="2"/>
      <c r="J2347" s="17"/>
      <c r="K2347" s="37"/>
      <c r="L2347" s="2"/>
      <c r="M2347" s="37"/>
      <c r="N2347" s="2"/>
      <c r="O2347" s="37"/>
      <c r="P2347" s="2"/>
      <c r="Q2347" s="37"/>
      <c r="R2347" s="2"/>
      <c r="S2347" s="37"/>
    </row>
    <row r="2348" spans="3:19" x14ac:dyDescent="0.3">
      <c r="C2348" s="18"/>
      <c r="D2348" s="2"/>
      <c r="E2348" s="37"/>
      <c r="F2348" s="17"/>
      <c r="G2348" s="2"/>
      <c r="H2348" s="2"/>
      <c r="I2348" s="2"/>
      <c r="J2348" s="17"/>
      <c r="K2348" s="37"/>
      <c r="L2348" s="2"/>
      <c r="M2348" s="37"/>
      <c r="N2348" s="2"/>
      <c r="O2348" s="37"/>
      <c r="P2348" s="2"/>
      <c r="Q2348" s="37"/>
      <c r="R2348" s="2"/>
      <c r="S2348" s="37"/>
    </row>
    <row r="2349" spans="3:19" x14ac:dyDescent="0.3">
      <c r="C2349" s="18"/>
      <c r="D2349" s="2"/>
      <c r="E2349" s="37"/>
      <c r="F2349" s="17"/>
      <c r="G2349" s="2"/>
      <c r="H2349" s="2"/>
      <c r="I2349" s="2"/>
      <c r="J2349" s="17"/>
      <c r="K2349" s="37"/>
      <c r="L2349" s="2"/>
      <c r="M2349" s="37"/>
      <c r="N2349" s="2"/>
      <c r="O2349" s="37"/>
      <c r="P2349" s="2"/>
      <c r="Q2349" s="37"/>
      <c r="R2349" s="2"/>
      <c r="S2349" s="37"/>
    </row>
    <row r="2350" spans="3:19" x14ac:dyDescent="0.3">
      <c r="C2350" s="18"/>
      <c r="D2350" s="2"/>
      <c r="E2350" s="37"/>
      <c r="F2350" s="17"/>
      <c r="G2350" s="2"/>
      <c r="H2350" s="2"/>
      <c r="I2350" s="2"/>
      <c r="J2350" s="17"/>
      <c r="K2350" s="37"/>
      <c r="L2350" s="2"/>
      <c r="M2350" s="37"/>
      <c r="N2350" s="2"/>
      <c r="O2350" s="37"/>
      <c r="P2350" s="2"/>
      <c r="Q2350" s="37"/>
      <c r="R2350" s="2"/>
      <c r="S2350" s="37"/>
    </row>
    <row r="2351" spans="3:19" x14ac:dyDescent="0.3">
      <c r="C2351" s="18"/>
      <c r="D2351" s="2"/>
      <c r="E2351" s="37"/>
      <c r="F2351" s="17"/>
      <c r="G2351" s="2"/>
      <c r="H2351" s="2"/>
      <c r="I2351" s="2"/>
      <c r="J2351" s="17"/>
      <c r="K2351" s="37"/>
      <c r="L2351" s="2"/>
      <c r="M2351" s="37"/>
      <c r="N2351" s="2"/>
      <c r="O2351" s="37"/>
      <c r="P2351" s="2"/>
      <c r="Q2351" s="37"/>
      <c r="R2351" s="2"/>
      <c r="S2351" s="37"/>
    </row>
    <row r="2352" spans="3:19" x14ac:dyDescent="0.3">
      <c r="C2352" s="18"/>
      <c r="D2352" s="2"/>
      <c r="E2352" s="37"/>
      <c r="F2352" s="17"/>
      <c r="G2352" s="2"/>
      <c r="H2352" s="2"/>
      <c r="I2352" s="2"/>
      <c r="J2352" s="17"/>
      <c r="K2352" s="37"/>
      <c r="L2352" s="2"/>
      <c r="M2352" s="37"/>
      <c r="N2352" s="2"/>
      <c r="O2352" s="37"/>
      <c r="P2352" s="2"/>
      <c r="Q2352" s="37"/>
      <c r="R2352" s="2"/>
      <c r="S2352" s="37"/>
    </row>
    <row r="2353" spans="3:19" x14ac:dyDescent="0.3">
      <c r="C2353" s="18"/>
      <c r="D2353" s="2"/>
      <c r="E2353" s="37"/>
      <c r="F2353" s="17"/>
      <c r="G2353" s="2"/>
      <c r="H2353" s="2"/>
      <c r="I2353" s="2"/>
      <c r="J2353" s="17"/>
      <c r="K2353" s="37"/>
      <c r="L2353" s="2"/>
      <c r="M2353" s="37"/>
      <c r="N2353" s="2"/>
      <c r="O2353" s="37"/>
      <c r="P2353" s="2"/>
      <c r="Q2353" s="37"/>
      <c r="R2353" s="2"/>
      <c r="S2353" s="37"/>
    </row>
    <row r="2354" spans="3:19" x14ac:dyDescent="0.3">
      <c r="C2354" s="18"/>
      <c r="D2354" s="2"/>
      <c r="E2354" s="37"/>
      <c r="F2354" s="17"/>
      <c r="G2354" s="2"/>
      <c r="H2354" s="2"/>
      <c r="I2354" s="2"/>
      <c r="J2354" s="17"/>
      <c r="K2354" s="37"/>
      <c r="L2354" s="2"/>
      <c r="M2354" s="37"/>
      <c r="N2354" s="2"/>
      <c r="O2354" s="37"/>
      <c r="P2354" s="2"/>
      <c r="Q2354" s="37"/>
      <c r="R2354" s="2"/>
      <c r="S2354" s="37"/>
    </row>
    <row r="2355" spans="3:19" x14ac:dyDescent="0.3">
      <c r="C2355" s="18"/>
      <c r="D2355" s="2"/>
      <c r="E2355" s="37"/>
      <c r="F2355" s="17"/>
      <c r="G2355" s="2"/>
      <c r="H2355" s="2"/>
      <c r="I2355" s="2"/>
      <c r="J2355" s="17"/>
      <c r="K2355" s="37"/>
      <c r="L2355" s="2"/>
      <c r="M2355" s="37"/>
      <c r="N2355" s="2"/>
      <c r="O2355" s="37"/>
      <c r="P2355" s="2"/>
      <c r="Q2355" s="37"/>
      <c r="R2355" s="2"/>
      <c r="S2355" s="37"/>
    </row>
    <row r="2356" spans="3:19" x14ac:dyDescent="0.3">
      <c r="C2356" s="18"/>
      <c r="D2356" s="2"/>
      <c r="E2356" s="37"/>
      <c r="F2356" s="17"/>
      <c r="G2356" s="2"/>
      <c r="H2356" s="2"/>
      <c r="I2356" s="2"/>
      <c r="J2356" s="17"/>
      <c r="K2356" s="37"/>
      <c r="L2356" s="2"/>
      <c r="M2356" s="37"/>
      <c r="N2356" s="2"/>
      <c r="O2356" s="37"/>
      <c r="P2356" s="2"/>
      <c r="Q2356" s="37"/>
      <c r="R2356" s="2"/>
      <c r="S2356" s="37"/>
    </row>
    <row r="2357" spans="3:19" x14ac:dyDescent="0.3">
      <c r="C2357" s="18"/>
      <c r="D2357" s="2"/>
      <c r="E2357" s="37"/>
      <c r="F2357" s="17"/>
      <c r="G2357" s="2"/>
      <c r="H2357" s="2"/>
      <c r="I2357" s="2"/>
      <c r="J2357" s="17"/>
      <c r="K2357" s="37"/>
      <c r="L2357" s="2"/>
      <c r="M2357" s="37"/>
      <c r="N2357" s="2"/>
      <c r="O2357" s="37"/>
      <c r="P2357" s="2"/>
      <c r="Q2357" s="37"/>
      <c r="R2357" s="2"/>
      <c r="S2357" s="37"/>
    </row>
    <row r="2358" spans="3:19" x14ac:dyDescent="0.3">
      <c r="C2358" s="18"/>
      <c r="D2358" s="2"/>
      <c r="E2358" s="37"/>
      <c r="F2358" s="17"/>
      <c r="G2358" s="2"/>
      <c r="H2358" s="2"/>
      <c r="I2358" s="2"/>
      <c r="J2358" s="17"/>
      <c r="K2358" s="37"/>
      <c r="L2358" s="2"/>
      <c r="M2358" s="37"/>
      <c r="N2358" s="2"/>
      <c r="O2358" s="37"/>
      <c r="P2358" s="2"/>
      <c r="Q2358" s="37"/>
      <c r="R2358" s="2"/>
      <c r="S2358" s="37"/>
    </row>
    <row r="2359" spans="3:19" x14ac:dyDescent="0.3">
      <c r="C2359" s="18"/>
      <c r="D2359" s="2"/>
      <c r="E2359" s="37"/>
      <c r="F2359" s="17"/>
      <c r="G2359" s="2"/>
      <c r="H2359" s="2"/>
      <c r="I2359" s="2"/>
      <c r="J2359" s="17"/>
      <c r="K2359" s="37"/>
      <c r="L2359" s="2"/>
      <c r="M2359" s="37"/>
      <c r="N2359" s="2"/>
      <c r="O2359" s="37"/>
      <c r="P2359" s="2"/>
      <c r="Q2359" s="37"/>
      <c r="R2359" s="2"/>
      <c r="S2359" s="37"/>
    </row>
    <row r="2360" spans="3:19" x14ac:dyDescent="0.3">
      <c r="C2360" s="18"/>
      <c r="D2360" s="2"/>
      <c r="E2360" s="37"/>
      <c r="F2360" s="17"/>
      <c r="G2360" s="2"/>
      <c r="H2360" s="2"/>
      <c r="I2360" s="2"/>
      <c r="J2360" s="17"/>
      <c r="K2360" s="37"/>
      <c r="L2360" s="2"/>
      <c r="M2360" s="37"/>
      <c r="N2360" s="2"/>
      <c r="O2360" s="37"/>
      <c r="P2360" s="2"/>
      <c r="Q2360" s="37"/>
      <c r="R2360" s="2"/>
      <c r="S2360" s="37"/>
    </row>
    <row r="2361" spans="3:19" x14ac:dyDescent="0.3">
      <c r="C2361" s="18"/>
      <c r="D2361" s="2"/>
      <c r="E2361" s="37"/>
      <c r="F2361" s="17"/>
      <c r="G2361" s="2"/>
      <c r="H2361" s="2"/>
      <c r="I2361" s="2"/>
      <c r="J2361" s="17"/>
      <c r="K2361" s="37"/>
      <c r="L2361" s="2"/>
      <c r="M2361" s="37"/>
      <c r="N2361" s="2"/>
      <c r="O2361" s="37"/>
      <c r="P2361" s="2"/>
      <c r="Q2361" s="37"/>
      <c r="R2361" s="2"/>
      <c r="S2361" s="37"/>
    </row>
    <row r="2362" spans="3:19" x14ac:dyDescent="0.3">
      <c r="C2362" s="18"/>
      <c r="D2362" s="2"/>
      <c r="E2362" s="37"/>
      <c r="F2362" s="17"/>
      <c r="G2362" s="2"/>
      <c r="H2362" s="2"/>
      <c r="I2362" s="2"/>
      <c r="J2362" s="17"/>
      <c r="K2362" s="37"/>
      <c r="L2362" s="2"/>
      <c r="M2362" s="37"/>
      <c r="N2362" s="2"/>
      <c r="O2362" s="37"/>
      <c r="P2362" s="2"/>
      <c r="Q2362" s="37"/>
      <c r="R2362" s="2"/>
      <c r="S2362" s="37"/>
    </row>
    <row r="2363" spans="3:19" x14ac:dyDescent="0.3">
      <c r="C2363" s="18"/>
      <c r="D2363" s="2"/>
      <c r="E2363" s="37"/>
      <c r="F2363" s="17"/>
      <c r="G2363" s="2"/>
      <c r="H2363" s="2"/>
      <c r="I2363" s="2"/>
      <c r="J2363" s="17"/>
      <c r="K2363" s="37"/>
      <c r="L2363" s="2"/>
      <c r="M2363" s="37"/>
      <c r="N2363" s="2"/>
      <c r="O2363" s="37"/>
      <c r="P2363" s="2"/>
      <c r="Q2363" s="37"/>
      <c r="R2363" s="2"/>
      <c r="S2363" s="37"/>
    </row>
    <row r="2364" spans="3:19" x14ac:dyDescent="0.3">
      <c r="C2364" s="18"/>
      <c r="D2364" s="2"/>
      <c r="E2364" s="37"/>
      <c r="F2364" s="17"/>
      <c r="G2364" s="2"/>
      <c r="H2364" s="2"/>
      <c r="I2364" s="2"/>
      <c r="J2364" s="17"/>
      <c r="K2364" s="37"/>
      <c r="L2364" s="2"/>
      <c r="M2364" s="37"/>
      <c r="N2364" s="2"/>
      <c r="O2364" s="37"/>
      <c r="P2364" s="2"/>
      <c r="Q2364" s="37"/>
      <c r="R2364" s="2"/>
      <c r="S2364" s="37"/>
    </row>
    <row r="2365" spans="3:19" x14ac:dyDescent="0.3">
      <c r="C2365" s="18"/>
      <c r="D2365" s="2"/>
      <c r="E2365" s="37"/>
      <c r="F2365" s="17"/>
      <c r="G2365" s="2"/>
      <c r="H2365" s="2"/>
      <c r="I2365" s="2"/>
      <c r="J2365" s="17"/>
      <c r="K2365" s="37"/>
      <c r="L2365" s="2"/>
      <c r="M2365" s="37"/>
      <c r="N2365" s="2"/>
      <c r="O2365" s="37"/>
      <c r="P2365" s="2"/>
      <c r="Q2365" s="37"/>
      <c r="R2365" s="2"/>
      <c r="S2365" s="37"/>
    </row>
    <row r="2366" spans="3:19" x14ac:dyDescent="0.3">
      <c r="C2366" s="18"/>
      <c r="D2366" s="2"/>
      <c r="E2366" s="37"/>
      <c r="F2366" s="17"/>
      <c r="G2366" s="2"/>
      <c r="H2366" s="2"/>
      <c r="I2366" s="2"/>
      <c r="J2366" s="17"/>
      <c r="K2366" s="37"/>
      <c r="L2366" s="2"/>
      <c r="M2366" s="37"/>
      <c r="N2366" s="2"/>
      <c r="O2366" s="37"/>
      <c r="P2366" s="2"/>
      <c r="Q2366" s="37"/>
      <c r="R2366" s="2"/>
      <c r="S2366" s="37"/>
    </row>
    <row r="2367" spans="3:19" x14ac:dyDescent="0.3">
      <c r="C2367" s="18"/>
      <c r="D2367" s="2"/>
      <c r="E2367" s="37"/>
      <c r="F2367" s="17"/>
      <c r="G2367" s="2"/>
      <c r="H2367" s="2"/>
      <c r="I2367" s="2"/>
      <c r="J2367" s="17"/>
      <c r="K2367" s="37"/>
      <c r="L2367" s="2"/>
      <c r="M2367" s="37"/>
      <c r="N2367" s="2"/>
      <c r="O2367" s="37"/>
      <c r="P2367" s="2"/>
      <c r="Q2367" s="37"/>
      <c r="R2367" s="2"/>
      <c r="S2367" s="37"/>
    </row>
    <row r="2368" spans="3:19" x14ac:dyDescent="0.3">
      <c r="C2368" s="18"/>
      <c r="D2368" s="2"/>
      <c r="E2368" s="37"/>
      <c r="F2368" s="17"/>
      <c r="G2368" s="2"/>
      <c r="H2368" s="2"/>
      <c r="I2368" s="2"/>
      <c r="J2368" s="17"/>
      <c r="K2368" s="37"/>
      <c r="L2368" s="2"/>
      <c r="M2368" s="37"/>
      <c r="N2368" s="2"/>
      <c r="O2368" s="37"/>
      <c r="P2368" s="2"/>
      <c r="Q2368" s="37"/>
      <c r="R2368" s="2"/>
      <c r="S2368" s="37"/>
    </row>
    <row r="2369" spans="3:19" x14ac:dyDescent="0.3">
      <c r="C2369" s="18"/>
      <c r="D2369" s="2"/>
      <c r="E2369" s="37"/>
      <c r="F2369" s="17"/>
      <c r="G2369" s="2"/>
      <c r="H2369" s="2"/>
      <c r="I2369" s="2"/>
      <c r="J2369" s="17"/>
      <c r="K2369" s="37"/>
      <c r="L2369" s="2"/>
      <c r="M2369" s="37"/>
      <c r="N2369" s="2"/>
      <c r="O2369" s="37"/>
      <c r="P2369" s="2"/>
      <c r="Q2369" s="37"/>
      <c r="R2369" s="2"/>
      <c r="S2369" s="37"/>
    </row>
    <row r="2370" spans="3:19" x14ac:dyDescent="0.3">
      <c r="C2370" s="18"/>
      <c r="D2370" s="2"/>
      <c r="E2370" s="37"/>
      <c r="F2370" s="17"/>
      <c r="G2370" s="2"/>
      <c r="H2370" s="2"/>
      <c r="I2370" s="2"/>
      <c r="J2370" s="17"/>
      <c r="K2370" s="37"/>
      <c r="L2370" s="2"/>
      <c r="M2370" s="37"/>
      <c r="N2370" s="2"/>
      <c r="O2370" s="37"/>
      <c r="P2370" s="2"/>
      <c r="Q2370" s="37"/>
      <c r="R2370" s="2"/>
      <c r="S2370" s="37"/>
    </row>
    <row r="2371" spans="3:19" x14ac:dyDescent="0.3">
      <c r="C2371" s="18"/>
      <c r="D2371" s="2"/>
      <c r="E2371" s="37"/>
      <c r="F2371" s="17"/>
      <c r="G2371" s="2"/>
      <c r="H2371" s="2"/>
      <c r="I2371" s="2"/>
      <c r="J2371" s="17"/>
      <c r="K2371" s="37"/>
      <c r="L2371" s="2"/>
      <c r="M2371" s="37"/>
      <c r="N2371" s="2"/>
      <c r="O2371" s="37"/>
      <c r="P2371" s="2"/>
      <c r="Q2371" s="37"/>
      <c r="R2371" s="2"/>
      <c r="S2371" s="37"/>
    </row>
    <row r="2372" spans="3:19" x14ac:dyDescent="0.3">
      <c r="C2372" s="18"/>
      <c r="D2372" s="2"/>
      <c r="E2372" s="37"/>
      <c r="F2372" s="17"/>
      <c r="G2372" s="2"/>
      <c r="H2372" s="2"/>
      <c r="I2372" s="2"/>
      <c r="J2372" s="17"/>
      <c r="K2372" s="37"/>
      <c r="L2372" s="2"/>
      <c r="M2372" s="37"/>
      <c r="N2372" s="2"/>
      <c r="O2372" s="37"/>
      <c r="P2372" s="2"/>
      <c r="Q2372" s="37"/>
      <c r="R2372" s="2"/>
      <c r="S2372" s="37"/>
    </row>
    <row r="2373" spans="3:19" x14ac:dyDescent="0.3">
      <c r="C2373" s="18"/>
      <c r="D2373" s="2"/>
      <c r="E2373" s="37"/>
      <c r="F2373" s="17"/>
      <c r="G2373" s="2"/>
      <c r="H2373" s="2"/>
      <c r="I2373" s="2"/>
      <c r="J2373" s="17"/>
      <c r="K2373" s="37"/>
      <c r="L2373" s="2"/>
      <c r="M2373" s="37"/>
      <c r="N2373" s="2"/>
      <c r="O2373" s="37"/>
      <c r="P2373" s="2"/>
      <c r="Q2373" s="37"/>
      <c r="R2373" s="2"/>
      <c r="S2373" s="37"/>
    </row>
    <row r="2374" spans="3:19" x14ac:dyDescent="0.3">
      <c r="C2374" s="18"/>
      <c r="D2374" s="2"/>
      <c r="E2374" s="37"/>
      <c r="F2374" s="17"/>
      <c r="G2374" s="2"/>
      <c r="H2374" s="2"/>
      <c r="I2374" s="2"/>
      <c r="J2374" s="17"/>
      <c r="K2374" s="37"/>
      <c r="L2374" s="2"/>
      <c r="M2374" s="37"/>
      <c r="N2374" s="2"/>
      <c r="O2374" s="37"/>
      <c r="P2374" s="2"/>
      <c r="Q2374" s="37"/>
      <c r="R2374" s="2"/>
      <c r="S2374" s="37"/>
    </row>
    <row r="2375" spans="3:19" x14ac:dyDescent="0.3">
      <c r="C2375" s="18"/>
      <c r="D2375" s="2"/>
      <c r="E2375" s="37"/>
      <c r="F2375" s="17"/>
      <c r="G2375" s="2"/>
      <c r="H2375" s="2"/>
      <c r="I2375" s="2"/>
      <c r="J2375" s="17"/>
      <c r="K2375" s="37"/>
      <c r="L2375" s="2"/>
      <c r="M2375" s="37"/>
      <c r="N2375" s="2"/>
      <c r="O2375" s="37"/>
      <c r="P2375" s="2"/>
      <c r="Q2375" s="37"/>
      <c r="R2375" s="2"/>
      <c r="S2375" s="37"/>
    </row>
    <row r="2376" spans="3:19" x14ac:dyDescent="0.3">
      <c r="C2376" s="18"/>
      <c r="D2376" s="2"/>
      <c r="E2376" s="37"/>
      <c r="F2376" s="17"/>
      <c r="G2376" s="2"/>
      <c r="H2376" s="2"/>
      <c r="I2376" s="2"/>
      <c r="J2376" s="17"/>
      <c r="K2376" s="37"/>
      <c r="L2376" s="2"/>
      <c r="M2376" s="37"/>
      <c r="N2376" s="2"/>
      <c r="O2376" s="37"/>
      <c r="P2376" s="2"/>
      <c r="Q2376" s="37"/>
      <c r="R2376" s="2"/>
      <c r="S2376" s="37"/>
    </row>
    <row r="2377" spans="3:19" x14ac:dyDescent="0.3">
      <c r="C2377" s="18"/>
      <c r="D2377" s="2"/>
      <c r="E2377" s="37"/>
      <c r="F2377" s="17"/>
      <c r="G2377" s="2"/>
      <c r="H2377" s="2"/>
      <c r="I2377" s="2"/>
      <c r="J2377" s="17"/>
      <c r="K2377" s="37"/>
      <c r="L2377" s="2"/>
      <c r="M2377" s="37"/>
      <c r="N2377" s="2"/>
      <c r="O2377" s="37"/>
      <c r="P2377" s="2"/>
      <c r="Q2377" s="37"/>
      <c r="R2377" s="2"/>
      <c r="S2377" s="37"/>
    </row>
    <row r="2378" spans="3:19" x14ac:dyDescent="0.3">
      <c r="C2378" s="18"/>
      <c r="D2378" s="2"/>
      <c r="E2378" s="37"/>
      <c r="F2378" s="17"/>
      <c r="G2378" s="2"/>
      <c r="H2378" s="2"/>
      <c r="I2378" s="2"/>
      <c r="J2378" s="17"/>
      <c r="K2378" s="37"/>
      <c r="L2378" s="2"/>
      <c r="M2378" s="37"/>
      <c r="N2378" s="2"/>
      <c r="O2378" s="37"/>
      <c r="P2378" s="2"/>
      <c r="Q2378" s="37"/>
      <c r="R2378" s="2"/>
      <c r="S2378" s="37"/>
    </row>
    <row r="2379" spans="3:19" x14ac:dyDescent="0.3">
      <c r="C2379" s="18"/>
      <c r="D2379" s="2"/>
      <c r="E2379" s="37"/>
      <c r="F2379" s="17"/>
      <c r="G2379" s="2"/>
      <c r="H2379" s="2"/>
      <c r="I2379" s="2"/>
      <c r="J2379" s="17"/>
      <c r="K2379" s="37"/>
      <c r="L2379" s="2"/>
      <c r="M2379" s="37"/>
      <c r="N2379" s="2"/>
      <c r="O2379" s="37"/>
      <c r="P2379" s="2"/>
      <c r="Q2379" s="37"/>
      <c r="R2379" s="2"/>
      <c r="S2379" s="37"/>
    </row>
    <row r="2380" spans="3:19" x14ac:dyDescent="0.3">
      <c r="C2380" s="18"/>
      <c r="D2380" s="2"/>
      <c r="E2380" s="37"/>
      <c r="F2380" s="17"/>
      <c r="G2380" s="2"/>
      <c r="H2380" s="2"/>
      <c r="I2380" s="2"/>
      <c r="J2380" s="17"/>
      <c r="K2380" s="37"/>
      <c r="L2380" s="2"/>
      <c r="M2380" s="37"/>
      <c r="N2380" s="2"/>
      <c r="O2380" s="37"/>
      <c r="P2380" s="2"/>
      <c r="Q2380" s="37"/>
      <c r="R2380" s="2"/>
      <c r="S2380" s="37"/>
    </row>
    <row r="2381" spans="3:19" x14ac:dyDescent="0.3">
      <c r="C2381" s="18"/>
      <c r="D2381" s="2"/>
      <c r="E2381" s="37"/>
      <c r="F2381" s="17"/>
      <c r="G2381" s="2"/>
      <c r="H2381" s="2"/>
      <c r="I2381" s="2"/>
      <c r="J2381" s="17"/>
      <c r="K2381" s="37"/>
      <c r="L2381" s="2"/>
      <c r="M2381" s="37"/>
      <c r="N2381" s="2"/>
      <c r="O2381" s="37"/>
      <c r="P2381" s="2"/>
      <c r="Q2381" s="37"/>
      <c r="R2381" s="2"/>
      <c r="S2381" s="37"/>
    </row>
    <row r="2382" spans="3:19" x14ac:dyDescent="0.3">
      <c r="C2382" s="18"/>
      <c r="D2382" s="2"/>
      <c r="E2382" s="37"/>
      <c r="F2382" s="17"/>
      <c r="G2382" s="2"/>
      <c r="H2382" s="2"/>
      <c r="I2382" s="2"/>
      <c r="J2382" s="17"/>
      <c r="K2382" s="37"/>
      <c r="L2382" s="2"/>
      <c r="M2382" s="37"/>
      <c r="N2382" s="2"/>
      <c r="O2382" s="37"/>
      <c r="P2382" s="2"/>
      <c r="Q2382" s="37"/>
      <c r="R2382" s="2"/>
      <c r="S2382" s="37"/>
    </row>
    <row r="2383" spans="3:19" x14ac:dyDescent="0.3">
      <c r="C2383" s="18"/>
      <c r="D2383" s="2"/>
      <c r="E2383" s="37"/>
      <c r="F2383" s="17"/>
      <c r="G2383" s="2"/>
      <c r="H2383" s="2"/>
      <c r="I2383" s="2"/>
      <c r="J2383" s="17"/>
      <c r="K2383" s="37"/>
      <c r="L2383" s="2"/>
      <c r="M2383" s="37"/>
      <c r="N2383" s="2"/>
      <c r="O2383" s="37"/>
      <c r="P2383" s="2"/>
      <c r="Q2383" s="37"/>
      <c r="R2383" s="2"/>
      <c r="S2383" s="37"/>
    </row>
    <row r="2384" spans="3:19" x14ac:dyDescent="0.3">
      <c r="C2384" s="18"/>
      <c r="D2384" s="2"/>
      <c r="E2384" s="37"/>
      <c r="F2384" s="17"/>
      <c r="G2384" s="2"/>
      <c r="H2384" s="2"/>
      <c r="I2384" s="2"/>
      <c r="J2384" s="17"/>
      <c r="K2384" s="37"/>
      <c r="L2384" s="2"/>
      <c r="M2384" s="37"/>
      <c r="N2384" s="2"/>
      <c r="O2384" s="37"/>
      <c r="P2384" s="2"/>
      <c r="Q2384" s="37"/>
      <c r="R2384" s="2"/>
      <c r="S2384" s="37"/>
    </row>
    <row r="2385" spans="3:19" x14ac:dyDescent="0.3">
      <c r="C2385" s="18"/>
      <c r="D2385" s="2"/>
      <c r="E2385" s="37"/>
      <c r="F2385" s="17"/>
      <c r="G2385" s="2"/>
      <c r="H2385" s="2"/>
      <c r="I2385" s="2"/>
      <c r="J2385" s="17"/>
      <c r="K2385" s="37"/>
      <c r="L2385" s="2"/>
      <c r="M2385" s="37"/>
      <c r="N2385" s="2"/>
      <c r="O2385" s="37"/>
      <c r="P2385" s="2"/>
      <c r="Q2385" s="37"/>
      <c r="R2385" s="2"/>
      <c r="S2385" s="37"/>
    </row>
    <row r="2386" spans="3:19" x14ac:dyDescent="0.3">
      <c r="C2386" s="18"/>
      <c r="D2386" s="2"/>
      <c r="E2386" s="37"/>
      <c r="F2386" s="17"/>
      <c r="G2386" s="2"/>
      <c r="H2386" s="2"/>
      <c r="I2386" s="2"/>
      <c r="J2386" s="17"/>
      <c r="K2386" s="37"/>
      <c r="L2386" s="2"/>
      <c r="M2386" s="37"/>
      <c r="N2386" s="2"/>
      <c r="O2386" s="37"/>
      <c r="P2386" s="2"/>
      <c r="Q2386" s="37"/>
      <c r="R2386" s="2"/>
      <c r="S2386" s="37"/>
    </row>
    <row r="2387" spans="3:19" x14ac:dyDescent="0.3">
      <c r="C2387" s="18"/>
      <c r="D2387" s="2"/>
      <c r="E2387" s="37"/>
      <c r="F2387" s="17"/>
      <c r="G2387" s="2"/>
      <c r="H2387" s="2"/>
      <c r="I2387" s="2"/>
      <c r="J2387" s="17"/>
      <c r="K2387" s="37"/>
      <c r="L2387" s="2"/>
      <c r="M2387" s="37"/>
      <c r="N2387" s="2"/>
      <c r="O2387" s="37"/>
      <c r="P2387" s="2"/>
      <c r="Q2387" s="37"/>
      <c r="R2387" s="2"/>
      <c r="S2387" s="37"/>
    </row>
    <row r="2388" spans="3:19" x14ac:dyDescent="0.3">
      <c r="C2388" s="18"/>
      <c r="D2388" s="2"/>
      <c r="E2388" s="37"/>
      <c r="F2388" s="17"/>
      <c r="G2388" s="2"/>
      <c r="H2388" s="2"/>
      <c r="I2388" s="2"/>
      <c r="J2388" s="17"/>
      <c r="K2388" s="37"/>
      <c r="L2388" s="2"/>
      <c r="M2388" s="37"/>
      <c r="N2388" s="2"/>
      <c r="O2388" s="37"/>
      <c r="P2388" s="2"/>
      <c r="Q2388" s="37"/>
      <c r="R2388" s="2"/>
      <c r="S2388" s="37"/>
    </row>
    <row r="2389" spans="3:19" x14ac:dyDescent="0.3">
      <c r="C2389" s="18"/>
      <c r="D2389" s="2"/>
      <c r="E2389" s="37"/>
      <c r="F2389" s="17"/>
      <c r="G2389" s="2"/>
      <c r="H2389" s="2"/>
      <c r="I2389" s="2"/>
      <c r="J2389" s="17"/>
      <c r="K2389" s="37"/>
      <c r="L2389" s="2"/>
      <c r="M2389" s="37"/>
      <c r="N2389" s="2"/>
      <c r="O2389" s="37"/>
      <c r="P2389" s="2"/>
      <c r="Q2389" s="37"/>
      <c r="R2389" s="2"/>
      <c r="S2389" s="37"/>
    </row>
    <row r="2390" spans="3:19" x14ac:dyDescent="0.3">
      <c r="C2390" s="18"/>
      <c r="D2390" s="2"/>
      <c r="E2390" s="37"/>
      <c r="F2390" s="17"/>
      <c r="G2390" s="2"/>
      <c r="H2390" s="2"/>
      <c r="I2390" s="2"/>
      <c r="J2390" s="17"/>
      <c r="K2390" s="37"/>
      <c r="L2390" s="2"/>
      <c r="M2390" s="37"/>
      <c r="N2390" s="2"/>
      <c r="O2390" s="37"/>
      <c r="P2390" s="2"/>
      <c r="Q2390" s="37"/>
      <c r="R2390" s="2"/>
      <c r="S2390" s="37"/>
    </row>
    <row r="2391" spans="3:19" x14ac:dyDescent="0.3">
      <c r="C2391" s="18"/>
      <c r="D2391" s="2"/>
      <c r="E2391" s="37"/>
      <c r="F2391" s="17"/>
      <c r="G2391" s="2"/>
      <c r="H2391" s="2"/>
      <c r="I2391" s="2"/>
      <c r="J2391" s="17"/>
      <c r="K2391" s="37"/>
      <c r="L2391" s="2"/>
      <c r="M2391" s="37"/>
      <c r="N2391" s="2"/>
      <c r="O2391" s="37"/>
      <c r="P2391" s="2"/>
      <c r="Q2391" s="37"/>
      <c r="R2391" s="2"/>
      <c r="S2391" s="37"/>
    </row>
    <row r="2392" spans="3:19" x14ac:dyDescent="0.3">
      <c r="C2392" s="18"/>
      <c r="D2392" s="2"/>
      <c r="E2392" s="37"/>
      <c r="F2392" s="17"/>
      <c r="G2392" s="2"/>
      <c r="H2392" s="2"/>
      <c r="I2392" s="2"/>
      <c r="J2392" s="17"/>
      <c r="K2392" s="37"/>
      <c r="L2392" s="2"/>
      <c r="M2392" s="37"/>
      <c r="N2392" s="2"/>
      <c r="O2392" s="37"/>
      <c r="P2392" s="2"/>
      <c r="Q2392" s="37"/>
      <c r="R2392" s="2"/>
      <c r="S2392" s="37"/>
    </row>
    <row r="2393" spans="3:19" x14ac:dyDescent="0.3">
      <c r="C2393" s="18"/>
      <c r="D2393" s="2"/>
      <c r="E2393" s="37"/>
      <c r="F2393" s="17"/>
      <c r="G2393" s="2"/>
      <c r="H2393" s="2"/>
      <c r="I2393" s="2"/>
      <c r="J2393" s="17"/>
      <c r="K2393" s="37"/>
      <c r="L2393" s="2"/>
      <c r="M2393" s="37"/>
      <c r="N2393" s="2"/>
      <c r="O2393" s="37"/>
      <c r="P2393" s="2"/>
      <c r="Q2393" s="37"/>
      <c r="R2393" s="2"/>
      <c r="S2393" s="37"/>
    </row>
    <row r="2394" spans="3:19" x14ac:dyDescent="0.3">
      <c r="C2394" s="18"/>
      <c r="D2394" s="2"/>
      <c r="E2394" s="37"/>
      <c r="F2394" s="17"/>
      <c r="G2394" s="2"/>
      <c r="H2394" s="2"/>
      <c r="I2394" s="2"/>
      <c r="J2394" s="17"/>
      <c r="K2394" s="37"/>
      <c r="L2394" s="2"/>
      <c r="M2394" s="37"/>
      <c r="N2394" s="2"/>
      <c r="O2394" s="37"/>
      <c r="P2394" s="2"/>
      <c r="Q2394" s="37"/>
      <c r="R2394" s="2"/>
      <c r="S2394" s="37"/>
    </row>
    <row r="2395" spans="3:19" x14ac:dyDescent="0.3">
      <c r="C2395" s="18"/>
      <c r="D2395" s="2"/>
      <c r="E2395" s="37"/>
      <c r="F2395" s="17"/>
      <c r="G2395" s="2"/>
      <c r="H2395" s="2"/>
      <c r="I2395" s="2"/>
      <c r="J2395" s="17"/>
      <c r="K2395" s="37"/>
      <c r="L2395" s="2"/>
      <c r="M2395" s="37"/>
      <c r="N2395" s="2"/>
      <c r="O2395" s="37"/>
      <c r="P2395" s="2"/>
      <c r="Q2395" s="37"/>
      <c r="R2395" s="2"/>
      <c r="S2395" s="37"/>
    </row>
    <row r="2396" spans="3:19" x14ac:dyDescent="0.3">
      <c r="C2396" s="18"/>
      <c r="D2396" s="2"/>
      <c r="E2396" s="37"/>
      <c r="F2396" s="17"/>
      <c r="G2396" s="2"/>
      <c r="H2396" s="2"/>
      <c r="I2396" s="2"/>
      <c r="J2396" s="17"/>
      <c r="K2396" s="37"/>
      <c r="L2396" s="2"/>
      <c r="M2396" s="37"/>
      <c r="N2396" s="2"/>
      <c r="O2396" s="37"/>
      <c r="P2396" s="2"/>
      <c r="Q2396" s="37"/>
      <c r="R2396" s="2"/>
      <c r="S2396" s="37"/>
    </row>
    <row r="2397" spans="3:19" x14ac:dyDescent="0.3">
      <c r="C2397" s="18"/>
      <c r="D2397" s="2"/>
      <c r="E2397" s="37"/>
      <c r="F2397" s="17"/>
      <c r="G2397" s="2"/>
      <c r="H2397" s="2"/>
      <c r="I2397" s="2"/>
      <c r="J2397" s="17"/>
      <c r="K2397" s="37"/>
      <c r="L2397" s="2"/>
      <c r="M2397" s="37"/>
      <c r="N2397" s="2"/>
      <c r="O2397" s="37"/>
      <c r="P2397" s="2"/>
      <c r="Q2397" s="37"/>
      <c r="R2397" s="2"/>
      <c r="S2397" s="37"/>
    </row>
    <row r="2398" spans="3:19" x14ac:dyDescent="0.3">
      <c r="C2398" s="18"/>
      <c r="D2398" s="2"/>
      <c r="E2398" s="37"/>
      <c r="F2398" s="17"/>
      <c r="G2398" s="2"/>
      <c r="H2398" s="2"/>
      <c r="I2398" s="2"/>
      <c r="J2398" s="17"/>
      <c r="K2398" s="37"/>
      <c r="L2398" s="2"/>
      <c r="M2398" s="37"/>
      <c r="N2398" s="2"/>
      <c r="O2398" s="37"/>
      <c r="P2398" s="2"/>
      <c r="Q2398" s="37"/>
      <c r="R2398" s="2"/>
      <c r="S2398" s="37"/>
    </row>
    <row r="2399" spans="3:19" x14ac:dyDescent="0.3">
      <c r="C2399" s="18"/>
      <c r="D2399" s="2"/>
      <c r="E2399" s="37"/>
      <c r="F2399" s="17"/>
      <c r="G2399" s="2"/>
      <c r="H2399" s="2"/>
      <c r="I2399" s="2"/>
      <c r="J2399" s="17"/>
      <c r="K2399" s="37"/>
      <c r="L2399" s="2"/>
      <c r="M2399" s="37"/>
      <c r="N2399" s="2"/>
      <c r="O2399" s="37"/>
      <c r="P2399" s="2"/>
      <c r="Q2399" s="37"/>
      <c r="R2399" s="2"/>
      <c r="S2399" s="37"/>
    </row>
    <row r="2400" spans="3:19" x14ac:dyDescent="0.3">
      <c r="C2400" s="18"/>
      <c r="D2400" s="2"/>
      <c r="E2400" s="37"/>
      <c r="F2400" s="17"/>
      <c r="G2400" s="2"/>
      <c r="H2400" s="2"/>
      <c r="I2400" s="2"/>
      <c r="J2400" s="17"/>
      <c r="K2400" s="37"/>
      <c r="L2400" s="2"/>
      <c r="M2400" s="37"/>
      <c r="N2400" s="2"/>
      <c r="O2400" s="37"/>
      <c r="P2400" s="2"/>
      <c r="Q2400" s="37"/>
      <c r="R2400" s="2"/>
      <c r="S2400" s="37"/>
    </row>
    <row r="2401" spans="3:19" x14ac:dyDescent="0.3">
      <c r="C2401" s="18"/>
      <c r="D2401" s="2"/>
      <c r="E2401" s="37"/>
      <c r="F2401" s="17"/>
      <c r="G2401" s="2"/>
      <c r="H2401" s="2"/>
      <c r="I2401" s="2"/>
      <c r="J2401" s="17"/>
      <c r="K2401" s="37"/>
      <c r="L2401" s="2"/>
      <c r="M2401" s="37"/>
      <c r="N2401" s="2"/>
      <c r="O2401" s="37"/>
      <c r="P2401" s="2"/>
      <c r="Q2401" s="37"/>
      <c r="R2401" s="2"/>
      <c r="S2401" s="37"/>
    </row>
    <row r="2402" spans="3:19" x14ac:dyDescent="0.3">
      <c r="C2402" s="18"/>
      <c r="D2402" s="2"/>
      <c r="E2402" s="37"/>
      <c r="F2402" s="17"/>
      <c r="G2402" s="2"/>
      <c r="H2402" s="2"/>
      <c r="I2402" s="2"/>
      <c r="J2402" s="17"/>
      <c r="K2402" s="37"/>
      <c r="L2402" s="2"/>
      <c r="M2402" s="37"/>
      <c r="N2402" s="2"/>
      <c r="O2402" s="37"/>
      <c r="P2402" s="2"/>
      <c r="Q2402" s="37"/>
      <c r="R2402" s="2"/>
      <c r="S2402" s="37"/>
    </row>
    <row r="2403" spans="3:19" x14ac:dyDescent="0.3">
      <c r="C2403" s="18"/>
      <c r="D2403" s="2"/>
      <c r="E2403" s="37"/>
      <c r="F2403" s="17"/>
      <c r="G2403" s="2"/>
      <c r="H2403" s="2"/>
      <c r="I2403" s="2"/>
      <c r="J2403" s="17"/>
      <c r="K2403" s="37"/>
      <c r="L2403" s="2"/>
      <c r="M2403" s="37"/>
      <c r="N2403" s="2"/>
      <c r="O2403" s="37"/>
      <c r="P2403" s="2"/>
      <c r="Q2403" s="37"/>
      <c r="R2403" s="2"/>
      <c r="S2403" s="37"/>
    </row>
    <row r="2404" spans="3:19" x14ac:dyDescent="0.3">
      <c r="C2404" s="18"/>
      <c r="D2404" s="2"/>
      <c r="E2404" s="37"/>
      <c r="F2404" s="17"/>
      <c r="G2404" s="2"/>
      <c r="H2404" s="2"/>
      <c r="I2404" s="2"/>
      <c r="J2404" s="17"/>
      <c r="K2404" s="37"/>
      <c r="L2404" s="2"/>
      <c r="M2404" s="37"/>
      <c r="N2404" s="2"/>
      <c r="O2404" s="37"/>
      <c r="P2404" s="2"/>
      <c r="Q2404" s="37"/>
      <c r="R2404" s="2"/>
      <c r="S2404" s="37"/>
    </row>
    <row r="2405" spans="3:19" x14ac:dyDescent="0.3">
      <c r="C2405" s="18"/>
      <c r="D2405" s="2"/>
      <c r="E2405" s="37"/>
      <c r="F2405" s="17"/>
      <c r="G2405" s="2"/>
      <c r="H2405" s="2"/>
      <c r="I2405" s="2"/>
      <c r="J2405" s="17"/>
      <c r="K2405" s="37"/>
      <c r="L2405" s="2"/>
      <c r="M2405" s="37"/>
      <c r="N2405" s="2"/>
      <c r="O2405" s="37"/>
      <c r="P2405" s="2"/>
      <c r="Q2405" s="37"/>
      <c r="R2405" s="2"/>
      <c r="S2405" s="37"/>
    </row>
    <row r="2406" spans="3:19" x14ac:dyDescent="0.3">
      <c r="C2406" s="18"/>
      <c r="D2406" s="2"/>
      <c r="E2406" s="37"/>
      <c r="F2406" s="17"/>
      <c r="G2406" s="2"/>
      <c r="H2406" s="2"/>
      <c r="I2406" s="2"/>
      <c r="J2406" s="17"/>
      <c r="K2406" s="37"/>
      <c r="L2406" s="2"/>
      <c r="M2406" s="37"/>
      <c r="N2406" s="2"/>
      <c r="O2406" s="37"/>
      <c r="P2406" s="2"/>
      <c r="Q2406" s="37"/>
      <c r="R2406" s="2"/>
      <c r="S2406" s="37"/>
    </row>
    <row r="2407" spans="3:19" x14ac:dyDescent="0.3">
      <c r="C2407" s="18"/>
      <c r="D2407" s="2"/>
      <c r="E2407" s="37"/>
      <c r="F2407" s="17"/>
      <c r="G2407" s="2"/>
      <c r="H2407" s="2"/>
      <c r="I2407" s="2"/>
      <c r="J2407" s="17"/>
      <c r="K2407" s="37"/>
      <c r="L2407" s="2"/>
      <c r="M2407" s="37"/>
      <c r="N2407" s="2"/>
      <c r="O2407" s="37"/>
      <c r="P2407" s="2"/>
      <c r="Q2407" s="37"/>
      <c r="R2407" s="2"/>
      <c r="S2407" s="37"/>
    </row>
    <row r="2408" spans="3:19" x14ac:dyDescent="0.3">
      <c r="C2408" s="18"/>
      <c r="D2408" s="2"/>
      <c r="E2408" s="37"/>
      <c r="F2408" s="17"/>
      <c r="G2408" s="2"/>
      <c r="H2408" s="2"/>
      <c r="I2408" s="2"/>
      <c r="J2408" s="17"/>
      <c r="K2408" s="37"/>
      <c r="L2408" s="2"/>
      <c r="M2408" s="37"/>
      <c r="N2408" s="2"/>
      <c r="O2408" s="37"/>
      <c r="P2408" s="2"/>
      <c r="Q2408" s="37"/>
      <c r="R2408" s="2"/>
      <c r="S2408" s="37"/>
    </row>
    <row r="2409" spans="3:19" x14ac:dyDescent="0.3">
      <c r="C2409" s="18"/>
      <c r="D2409" s="2"/>
      <c r="E2409" s="37"/>
      <c r="F2409" s="17"/>
      <c r="G2409" s="2"/>
      <c r="H2409" s="2"/>
      <c r="I2409" s="2"/>
      <c r="J2409" s="17"/>
      <c r="K2409" s="37"/>
      <c r="L2409" s="2"/>
      <c r="M2409" s="37"/>
      <c r="N2409" s="2"/>
      <c r="O2409" s="37"/>
      <c r="P2409" s="2"/>
      <c r="Q2409" s="37"/>
      <c r="R2409" s="2"/>
      <c r="S2409" s="37"/>
    </row>
    <row r="2410" spans="3:19" x14ac:dyDescent="0.3">
      <c r="C2410" s="18"/>
      <c r="D2410" s="2"/>
      <c r="E2410" s="37"/>
      <c r="F2410" s="17"/>
      <c r="G2410" s="2"/>
      <c r="H2410" s="2"/>
      <c r="I2410" s="2"/>
      <c r="J2410" s="17"/>
      <c r="K2410" s="37"/>
      <c r="L2410" s="2"/>
      <c r="M2410" s="37"/>
      <c r="N2410" s="2"/>
      <c r="O2410" s="37"/>
      <c r="P2410" s="2"/>
      <c r="Q2410" s="37"/>
      <c r="R2410" s="2"/>
      <c r="S2410" s="37"/>
    </row>
    <row r="2411" spans="3:19" x14ac:dyDescent="0.3">
      <c r="C2411" s="18"/>
      <c r="D2411" s="2"/>
      <c r="E2411" s="37"/>
      <c r="F2411" s="17"/>
      <c r="G2411" s="2"/>
      <c r="H2411" s="2"/>
      <c r="I2411" s="2"/>
      <c r="J2411" s="17"/>
      <c r="K2411" s="37"/>
      <c r="L2411" s="2"/>
      <c r="M2411" s="37"/>
      <c r="N2411" s="2"/>
      <c r="O2411" s="37"/>
      <c r="P2411" s="2"/>
      <c r="Q2411" s="37"/>
      <c r="R2411" s="2"/>
      <c r="S2411" s="37"/>
    </row>
    <row r="2412" spans="3:19" x14ac:dyDescent="0.3">
      <c r="C2412" s="18"/>
      <c r="D2412" s="2"/>
      <c r="E2412" s="37"/>
      <c r="F2412" s="17"/>
      <c r="G2412" s="2"/>
      <c r="H2412" s="2"/>
      <c r="I2412" s="2"/>
      <c r="J2412" s="17"/>
      <c r="K2412" s="37"/>
      <c r="L2412" s="2"/>
      <c r="M2412" s="37"/>
      <c r="N2412" s="2"/>
      <c r="O2412" s="37"/>
      <c r="P2412" s="2"/>
      <c r="Q2412" s="37"/>
      <c r="R2412" s="2"/>
      <c r="S2412" s="37"/>
    </row>
    <row r="2413" spans="3:19" x14ac:dyDescent="0.3">
      <c r="C2413" s="18"/>
      <c r="D2413" s="2"/>
      <c r="E2413" s="37"/>
      <c r="F2413" s="17"/>
      <c r="G2413" s="2"/>
      <c r="H2413" s="2"/>
      <c r="I2413" s="2"/>
      <c r="J2413" s="17"/>
      <c r="K2413" s="37"/>
      <c r="L2413" s="2"/>
      <c r="M2413" s="37"/>
      <c r="N2413" s="2"/>
      <c r="O2413" s="37"/>
      <c r="P2413" s="2"/>
      <c r="Q2413" s="37"/>
      <c r="R2413" s="2"/>
      <c r="S2413" s="37"/>
    </row>
    <row r="2414" spans="3:19" x14ac:dyDescent="0.3">
      <c r="C2414" s="18"/>
      <c r="D2414" s="2"/>
      <c r="E2414" s="37"/>
      <c r="F2414" s="17"/>
      <c r="G2414" s="2"/>
      <c r="H2414" s="2"/>
      <c r="I2414" s="2"/>
      <c r="J2414" s="17"/>
      <c r="K2414" s="37"/>
      <c r="L2414" s="2"/>
      <c r="M2414" s="37"/>
      <c r="N2414" s="2"/>
      <c r="O2414" s="37"/>
      <c r="P2414" s="2"/>
      <c r="Q2414" s="37"/>
      <c r="R2414" s="2"/>
      <c r="S2414" s="37"/>
    </row>
    <row r="2415" spans="3:19" x14ac:dyDescent="0.3">
      <c r="C2415" s="18"/>
      <c r="D2415" s="2"/>
      <c r="E2415" s="37"/>
      <c r="F2415" s="17"/>
      <c r="G2415" s="2"/>
      <c r="H2415" s="2"/>
      <c r="I2415" s="2"/>
      <c r="J2415" s="17"/>
      <c r="K2415" s="37"/>
      <c r="L2415" s="2"/>
      <c r="M2415" s="37"/>
      <c r="N2415" s="2"/>
      <c r="O2415" s="37"/>
      <c r="P2415" s="2"/>
      <c r="Q2415" s="37"/>
      <c r="R2415" s="2"/>
      <c r="S2415" s="37"/>
    </row>
    <row r="2416" spans="3:19" x14ac:dyDescent="0.3">
      <c r="C2416" s="18"/>
      <c r="D2416" s="2"/>
      <c r="E2416" s="37"/>
      <c r="F2416" s="17"/>
      <c r="G2416" s="2"/>
      <c r="H2416" s="2"/>
      <c r="I2416" s="2"/>
      <c r="J2416" s="17"/>
      <c r="K2416" s="37"/>
      <c r="L2416" s="2"/>
      <c r="M2416" s="37"/>
      <c r="N2416" s="2"/>
      <c r="O2416" s="37"/>
      <c r="P2416" s="2"/>
      <c r="Q2416" s="37"/>
      <c r="R2416" s="2"/>
      <c r="S2416" s="37"/>
    </row>
    <row r="2417" spans="3:19" x14ac:dyDescent="0.3">
      <c r="C2417" s="18"/>
      <c r="D2417" s="2"/>
      <c r="E2417" s="37"/>
      <c r="F2417" s="17"/>
      <c r="G2417" s="2"/>
      <c r="H2417" s="2"/>
      <c r="I2417" s="2"/>
      <c r="J2417" s="17"/>
      <c r="K2417" s="37"/>
      <c r="L2417" s="2"/>
      <c r="M2417" s="37"/>
      <c r="N2417" s="2"/>
      <c r="O2417" s="37"/>
      <c r="P2417" s="2"/>
      <c r="Q2417" s="37"/>
      <c r="R2417" s="2"/>
      <c r="S2417" s="37"/>
    </row>
    <row r="2418" spans="3:19" x14ac:dyDescent="0.3">
      <c r="C2418" s="18"/>
      <c r="D2418" s="2"/>
      <c r="E2418" s="37"/>
      <c r="F2418" s="17"/>
      <c r="G2418" s="2"/>
      <c r="H2418" s="2"/>
      <c r="I2418" s="2"/>
      <c r="J2418" s="17"/>
      <c r="K2418" s="37"/>
      <c r="L2418" s="2"/>
      <c r="M2418" s="37"/>
      <c r="N2418" s="2"/>
      <c r="O2418" s="37"/>
      <c r="P2418" s="2"/>
      <c r="Q2418" s="37"/>
      <c r="R2418" s="2"/>
      <c r="S2418" s="37"/>
    </row>
    <row r="2419" spans="3:19" x14ac:dyDescent="0.3">
      <c r="C2419" s="18"/>
      <c r="D2419" s="2"/>
      <c r="E2419" s="37"/>
      <c r="F2419" s="17"/>
      <c r="G2419" s="2"/>
      <c r="H2419" s="2"/>
      <c r="I2419" s="2"/>
      <c r="J2419" s="17"/>
      <c r="K2419" s="37"/>
      <c r="L2419" s="2"/>
      <c r="M2419" s="37"/>
      <c r="N2419" s="2"/>
      <c r="O2419" s="37"/>
      <c r="P2419" s="2"/>
      <c r="Q2419" s="37"/>
      <c r="R2419" s="2"/>
      <c r="S2419" s="37"/>
    </row>
    <row r="2420" spans="3:19" x14ac:dyDescent="0.3">
      <c r="C2420" s="18"/>
      <c r="D2420" s="2"/>
      <c r="E2420" s="37"/>
      <c r="F2420" s="17"/>
      <c r="G2420" s="2"/>
      <c r="H2420" s="2"/>
      <c r="I2420" s="2"/>
      <c r="J2420" s="17"/>
      <c r="K2420" s="37"/>
      <c r="L2420" s="2"/>
      <c r="M2420" s="37"/>
      <c r="N2420" s="2"/>
      <c r="O2420" s="37"/>
      <c r="P2420" s="2"/>
      <c r="Q2420" s="37"/>
      <c r="R2420" s="2"/>
      <c r="S2420" s="37"/>
    </row>
    <row r="2421" spans="3:19" x14ac:dyDescent="0.3">
      <c r="C2421" s="18"/>
      <c r="D2421" s="2"/>
      <c r="E2421" s="37"/>
      <c r="F2421" s="17"/>
      <c r="G2421" s="2"/>
      <c r="H2421" s="2"/>
      <c r="I2421" s="2"/>
      <c r="J2421" s="17"/>
      <c r="K2421" s="37"/>
      <c r="L2421" s="2"/>
      <c r="M2421" s="37"/>
      <c r="N2421" s="2"/>
      <c r="O2421" s="37"/>
      <c r="P2421" s="2"/>
      <c r="Q2421" s="37"/>
      <c r="R2421" s="2"/>
      <c r="S2421" s="37"/>
    </row>
    <row r="2422" spans="3:19" x14ac:dyDescent="0.3">
      <c r="C2422" s="18"/>
      <c r="D2422" s="2"/>
      <c r="E2422" s="37"/>
      <c r="F2422" s="17"/>
      <c r="G2422" s="2"/>
      <c r="H2422" s="2"/>
      <c r="I2422" s="2"/>
      <c r="J2422" s="17"/>
      <c r="K2422" s="37"/>
      <c r="L2422" s="2"/>
      <c r="M2422" s="37"/>
      <c r="N2422" s="2"/>
      <c r="O2422" s="37"/>
      <c r="P2422" s="2"/>
      <c r="Q2422" s="37"/>
      <c r="R2422" s="2"/>
      <c r="S2422" s="37"/>
    </row>
    <row r="2423" spans="3:19" x14ac:dyDescent="0.3">
      <c r="C2423" s="18"/>
      <c r="D2423" s="2"/>
      <c r="E2423" s="37"/>
      <c r="F2423" s="17"/>
      <c r="G2423" s="2"/>
      <c r="H2423" s="2"/>
      <c r="I2423" s="2"/>
      <c r="J2423" s="17"/>
      <c r="K2423" s="37"/>
      <c r="L2423" s="2"/>
      <c r="M2423" s="37"/>
      <c r="N2423" s="2"/>
      <c r="O2423" s="37"/>
      <c r="P2423" s="2"/>
      <c r="Q2423" s="37"/>
      <c r="R2423" s="2"/>
      <c r="S2423" s="37"/>
    </row>
    <row r="2424" spans="3:19" x14ac:dyDescent="0.3">
      <c r="C2424" s="18"/>
      <c r="D2424" s="2"/>
      <c r="E2424" s="37"/>
      <c r="F2424" s="17"/>
      <c r="G2424" s="2"/>
      <c r="H2424" s="2"/>
      <c r="I2424" s="2"/>
      <c r="J2424" s="17"/>
      <c r="K2424" s="37"/>
      <c r="L2424" s="2"/>
      <c r="M2424" s="37"/>
      <c r="N2424" s="2"/>
      <c r="O2424" s="37"/>
      <c r="P2424" s="2"/>
      <c r="Q2424" s="37"/>
      <c r="R2424" s="2"/>
      <c r="S2424" s="37"/>
    </row>
    <row r="2425" spans="3:19" x14ac:dyDescent="0.3">
      <c r="C2425" s="18"/>
      <c r="D2425" s="2"/>
      <c r="E2425" s="37"/>
      <c r="F2425" s="17"/>
      <c r="G2425" s="2"/>
      <c r="H2425" s="2"/>
      <c r="I2425" s="2"/>
      <c r="J2425" s="17"/>
      <c r="K2425" s="37"/>
      <c r="L2425" s="2"/>
      <c r="M2425" s="37"/>
      <c r="N2425" s="2"/>
      <c r="O2425" s="37"/>
      <c r="P2425" s="2"/>
      <c r="Q2425" s="37"/>
      <c r="R2425" s="2"/>
      <c r="S2425" s="37"/>
    </row>
    <row r="2426" spans="3:19" x14ac:dyDescent="0.3">
      <c r="C2426" s="18"/>
      <c r="D2426" s="2"/>
      <c r="E2426" s="37"/>
      <c r="F2426" s="17"/>
      <c r="G2426" s="2"/>
      <c r="H2426" s="2"/>
      <c r="I2426" s="2"/>
      <c r="J2426" s="17"/>
      <c r="K2426" s="37"/>
      <c r="L2426" s="2"/>
      <c r="M2426" s="37"/>
      <c r="N2426" s="2"/>
      <c r="O2426" s="37"/>
      <c r="P2426" s="2"/>
      <c r="Q2426" s="37"/>
      <c r="R2426" s="2"/>
      <c r="S2426" s="37"/>
    </row>
    <row r="2427" spans="3:19" x14ac:dyDescent="0.3">
      <c r="C2427" s="18"/>
      <c r="D2427" s="2"/>
      <c r="E2427" s="37"/>
      <c r="F2427" s="17"/>
      <c r="G2427" s="2"/>
      <c r="H2427" s="2"/>
      <c r="I2427" s="2"/>
      <c r="J2427" s="17"/>
      <c r="K2427" s="37"/>
      <c r="L2427" s="2"/>
      <c r="M2427" s="37"/>
      <c r="N2427" s="2"/>
      <c r="O2427" s="37"/>
      <c r="P2427" s="2"/>
      <c r="Q2427" s="37"/>
      <c r="R2427" s="2"/>
      <c r="S2427" s="37"/>
    </row>
    <row r="2428" spans="3:19" x14ac:dyDescent="0.3">
      <c r="C2428" s="18"/>
      <c r="D2428" s="2"/>
      <c r="E2428" s="37"/>
      <c r="F2428" s="17"/>
      <c r="G2428" s="2"/>
      <c r="H2428" s="2"/>
      <c r="I2428" s="2"/>
      <c r="J2428" s="17"/>
      <c r="K2428" s="37"/>
      <c r="L2428" s="2"/>
      <c r="M2428" s="37"/>
      <c r="N2428" s="2"/>
      <c r="O2428" s="37"/>
      <c r="P2428" s="2"/>
      <c r="Q2428" s="37"/>
      <c r="R2428" s="2"/>
      <c r="S2428" s="37"/>
    </row>
    <row r="2429" spans="3:19" x14ac:dyDescent="0.3">
      <c r="C2429" s="18"/>
      <c r="D2429" s="2"/>
      <c r="E2429" s="37"/>
      <c r="F2429" s="17"/>
      <c r="G2429" s="2"/>
      <c r="H2429" s="2"/>
      <c r="I2429" s="2"/>
      <c r="J2429" s="17"/>
      <c r="K2429" s="37"/>
      <c r="L2429" s="2"/>
      <c r="M2429" s="37"/>
      <c r="N2429" s="2"/>
      <c r="O2429" s="37"/>
      <c r="P2429" s="2"/>
      <c r="Q2429" s="37"/>
      <c r="R2429" s="2"/>
      <c r="S2429" s="37"/>
    </row>
    <row r="2430" spans="3:19" x14ac:dyDescent="0.3">
      <c r="C2430" s="18"/>
      <c r="D2430" s="2"/>
      <c r="E2430" s="37"/>
      <c r="F2430" s="17"/>
      <c r="G2430" s="2"/>
      <c r="H2430" s="2"/>
      <c r="I2430" s="2"/>
      <c r="J2430" s="17"/>
      <c r="K2430" s="37"/>
      <c r="L2430" s="2"/>
      <c r="M2430" s="37"/>
      <c r="N2430" s="2"/>
      <c r="O2430" s="37"/>
      <c r="P2430" s="2"/>
      <c r="Q2430" s="37"/>
      <c r="R2430" s="2"/>
      <c r="S2430" s="37"/>
    </row>
    <row r="2431" spans="3:19" x14ac:dyDescent="0.3">
      <c r="C2431" s="18"/>
      <c r="D2431" s="2"/>
      <c r="E2431" s="37"/>
      <c r="F2431" s="17"/>
      <c r="G2431" s="2"/>
      <c r="H2431" s="2"/>
      <c r="I2431" s="2"/>
      <c r="J2431" s="17"/>
      <c r="K2431" s="37"/>
      <c r="L2431" s="2"/>
      <c r="M2431" s="37"/>
      <c r="N2431" s="2"/>
      <c r="O2431" s="37"/>
      <c r="P2431" s="2"/>
      <c r="Q2431" s="37"/>
      <c r="R2431" s="2"/>
      <c r="S2431" s="37"/>
    </row>
    <row r="2432" spans="3:19" x14ac:dyDescent="0.3">
      <c r="C2432" s="18"/>
      <c r="D2432" s="2"/>
      <c r="E2432" s="37"/>
      <c r="F2432" s="17"/>
      <c r="G2432" s="2"/>
      <c r="H2432" s="2"/>
      <c r="I2432" s="2"/>
      <c r="J2432" s="17"/>
      <c r="K2432" s="37"/>
      <c r="L2432" s="2"/>
      <c r="M2432" s="37"/>
      <c r="N2432" s="2"/>
      <c r="O2432" s="37"/>
      <c r="P2432" s="2"/>
      <c r="Q2432" s="37"/>
      <c r="R2432" s="2"/>
      <c r="S2432" s="37"/>
    </row>
    <row r="2433" spans="3:19" x14ac:dyDescent="0.3">
      <c r="C2433" s="18"/>
      <c r="D2433" s="2"/>
      <c r="E2433" s="37"/>
      <c r="F2433" s="17"/>
      <c r="G2433" s="2"/>
      <c r="H2433" s="2"/>
      <c r="I2433" s="2"/>
      <c r="J2433" s="17"/>
      <c r="K2433" s="37"/>
      <c r="L2433" s="2"/>
      <c r="M2433" s="37"/>
      <c r="N2433" s="2"/>
      <c r="O2433" s="37"/>
      <c r="P2433" s="2"/>
      <c r="Q2433" s="37"/>
      <c r="R2433" s="2"/>
      <c r="S2433" s="37"/>
    </row>
    <row r="2434" spans="3:19" x14ac:dyDescent="0.3">
      <c r="C2434" s="18"/>
      <c r="D2434" s="2"/>
      <c r="E2434" s="37"/>
      <c r="F2434" s="17"/>
      <c r="G2434" s="2"/>
      <c r="H2434" s="2"/>
      <c r="I2434" s="2"/>
      <c r="J2434" s="17"/>
      <c r="K2434" s="37"/>
      <c r="L2434" s="2"/>
      <c r="M2434" s="37"/>
      <c r="N2434" s="2"/>
      <c r="O2434" s="37"/>
      <c r="P2434" s="2"/>
      <c r="Q2434" s="37"/>
      <c r="R2434" s="2"/>
      <c r="S2434" s="37"/>
    </row>
    <row r="2435" spans="3:19" x14ac:dyDescent="0.3">
      <c r="C2435" s="18"/>
      <c r="D2435" s="2"/>
      <c r="E2435" s="37"/>
      <c r="F2435" s="17"/>
      <c r="G2435" s="2"/>
      <c r="H2435" s="2"/>
      <c r="I2435" s="2"/>
      <c r="J2435" s="17"/>
      <c r="K2435" s="37"/>
      <c r="L2435" s="2"/>
      <c r="M2435" s="37"/>
      <c r="N2435" s="2"/>
      <c r="O2435" s="37"/>
      <c r="P2435" s="2"/>
      <c r="Q2435" s="37"/>
      <c r="R2435" s="2"/>
      <c r="S2435" s="37"/>
    </row>
    <row r="2436" spans="3:19" x14ac:dyDescent="0.3">
      <c r="C2436" s="18"/>
      <c r="D2436" s="2"/>
      <c r="E2436" s="37"/>
      <c r="F2436" s="17"/>
      <c r="G2436" s="2"/>
      <c r="H2436" s="2"/>
      <c r="I2436" s="2"/>
      <c r="J2436" s="17"/>
      <c r="K2436" s="37"/>
      <c r="L2436" s="2"/>
      <c r="M2436" s="37"/>
      <c r="N2436" s="2"/>
      <c r="O2436" s="37"/>
      <c r="P2436" s="2"/>
      <c r="Q2436" s="37"/>
      <c r="R2436" s="2"/>
      <c r="S2436" s="37"/>
    </row>
    <row r="2437" spans="3:19" x14ac:dyDescent="0.3">
      <c r="C2437" s="18"/>
      <c r="D2437" s="2"/>
      <c r="E2437" s="37"/>
      <c r="F2437" s="17"/>
      <c r="G2437" s="2"/>
      <c r="H2437" s="2"/>
      <c r="I2437" s="2"/>
      <c r="J2437" s="17"/>
      <c r="K2437" s="37"/>
      <c r="L2437" s="2"/>
      <c r="M2437" s="37"/>
      <c r="N2437" s="2"/>
      <c r="O2437" s="37"/>
      <c r="P2437" s="2"/>
      <c r="Q2437" s="37"/>
      <c r="R2437" s="2"/>
      <c r="S2437" s="37"/>
    </row>
    <row r="2438" spans="3:19" x14ac:dyDescent="0.3">
      <c r="C2438" s="18"/>
      <c r="D2438" s="2"/>
      <c r="E2438" s="37"/>
      <c r="F2438" s="17"/>
      <c r="G2438" s="2"/>
      <c r="H2438" s="2"/>
      <c r="I2438" s="2"/>
      <c r="J2438" s="17"/>
      <c r="K2438" s="37"/>
      <c r="L2438" s="2"/>
      <c r="M2438" s="37"/>
      <c r="N2438" s="2"/>
      <c r="O2438" s="37"/>
      <c r="P2438" s="2"/>
      <c r="Q2438" s="37"/>
      <c r="R2438" s="2"/>
      <c r="S2438" s="37"/>
    </row>
    <row r="2439" spans="3:19" x14ac:dyDescent="0.3">
      <c r="C2439" s="18"/>
      <c r="D2439" s="2"/>
      <c r="E2439" s="37"/>
      <c r="F2439" s="17"/>
      <c r="G2439" s="2"/>
      <c r="H2439" s="2"/>
      <c r="I2439" s="2"/>
      <c r="J2439" s="17"/>
      <c r="K2439" s="37"/>
      <c r="L2439" s="2"/>
      <c r="M2439" s="37"/>
      <c r="N2439" s="2"/>
      <c r="O2439" s="37"/>
      <c r="P2439" s="2"/>
      <c r="Q2439" s="37"/>
      <c r="R2439" s="2"/>
      <c r="S2439" s="37"/>
    </row>
    <row r="2440" spans="3:19" x14ac:dyDescent="0.3">
      <c r="C2440" s="18"/>
      <c r="D2440" s="2"/>
      <c r="E2440" s="37"/>
      <c r="F2440" s="17"/>
      <c r="G2440" s="2"/>
      <c r="H2440" s="2"/>
      <c r="I2440" s="2"/>
      <c r="J2440" s="17"/>
      <c r="K2440" s="37"/>
      <c r="L2440" s="2"/>
      <c r="M2440" s="37"/>
      <c r="N2440" s="2"/>
      <c r="O2440" s="37"/>
      <c r="P2440" s="2"/>
      <c r="Q2440" s="37"/>
      <c r="R2440" s="2"/>
      <c r="S2440" s="37"/>
    </row>
    <row r="2441" spans="3:19" x14ac:dyDescent="0.3">
      <c r="C2441" s="18"/>
      <c r="D2441" s="2"/>
      <c r="E2441" s="37"/>
      <c r="F2441" s="17"/>
      <c r="G2441" s="2"/>
      <c r="H2441" s="2"/>
      <c r="I2441" s="2"/>
      <c r="J2441" s="17"/>
      <c r="K2441" s="37"/>
      <c r="L2441" s="2"/>
      <c r="M2441" s="37"/>
      <c r="N2441" s="2"/>
      <c r="O2441" s="37"/>
      <c r="P2441" s="2"/>
      <c r="Q2441" s="37"/>
      <c r="R2441" s="2"/>
      <c r="S2441" s="37"/>
    </row>
    <row r="2442" spans="3:19" x14ac:dyDescent="0.3">
      <c r="C2442" s="18"/>
      <c r="D2442" s="2"/>
      <c r="E2442" s="37"/>
      <c r="F2442" s="17"/>
      <c r="G2442" s="2"/>
      <c r="H2442" s="2"/>
      <c r="I2442" s="2"/>
      <c r="J2442" s="17"/>
      <c r="K2442" s="37"/>
      <c r="L2442" s="2"/>
      <c r="M2442" s="37"/>
      <c r="N2442" s="2"/>
      <c r="O2442" s="37"/>
      <c r="P2442" s="2"/>
      <c r="Q2442" s="37"/>
      <c r="R2442" s="2"/>
      <c r="S2442" s="37"/>
    </row>
    <row r="2443" spans="3:19" x14ac:dyDescent="0.3">
      <c r="C2443" s="18"/>
      <c r="D2443" s="2"/>
      <c r="E2443" s="37"/>
      <c r="F2443" s="17"/>
      <c r="G2443" s="2"/>
      <c r="H2443" s="2"/>
      <c r="I2443" s="2"/>
      <c r="J2443" s="17"/>
      <c r="K2443" s="37"/>
      <c r="L2443" s="2"/>
      <c r="M2443" s="37"/>
      <c r="N2443" s="2"/>
      <c r="O2443" s="37"/>
      <c r="P2443" s="2"/>
      <c r="Q2443" s="37"/>
      <c r="R2443" s="2"/>
      <c r="S2443" s="37"/>
    </row>
    <row r="2444" spans="3:19" x14ac:dyDescent="0.3">
      <c r="C2444" s="18"/>
      <c r="D2444" s="2"/>
      <c r="E2444" s="37"/>
      <c r="F2444" s="17"/>
      <c r="G2444" s="2"/>
      <c r="H2444" s="2"/>
      <c r="I2444" s="2"/>
      <c r="J2444" s="17"/>
      <c r="K2444" s="37"/>
      <c r="L2444" s="2"/>
      <c r="M2444" s="37"/>
      <c r="N2444" s="2"/>
      <c r="O2444" s="37"/>
      <c r="P2444" s="2"/>
      <c r="Q2444" s="37"/>
      <c r="R2444" s="2"/>
      <c r="S2444" s="37"/>
    </row>
    <row r="2445" spans="3:19" x14ac:dyDescent="0.3">
      <c r="C2445" s="18"/>
      <c r="D2445" s="2"/>
      <c r="E2445" s="37"/>
      <c r="F2445" s="17"/>
      <c r="G2445" s="2"/>
      <c r="H2445" s="2"/>
      <c r="I2445" s="2"/>
      <c r="J2445" s="17"/>
      <c r="K2445" s="37"/>
      <c r="L2445" s="2"/>
      <c r="M2445" s="37"/>
      <c r="N2445" s="2"/>
      <c r="O2445" s="37"/>
      <c r="P2445" s="2"/>
      <c r="Q2445" s="37"/>
      <c r="R2445" s="2"/>
      <c r="S2445" s="37"/>
    </row>
    <row r="2446" spans="3:19" x14ac:dyDescent="0.3">
      <c r="C2446" s="18"/>
      <c r="D2446" s="2"/>
      <c r="E2446" s="37"/>
      <c r="F2446" s="17"/>
      <c r="G2446" s="2"/>
      <c r="H2446" s="2"/>
      <c r="I2446" s="2"/>
      <c r="J2446" s="17"/>
      <c r="K2446" s="37"/>
      <c r="L2446" s="2"/>
      <c r="M2446" s="37"/>
      <c r="N2446" s="2"/>
      <c r="O2446" s="37"/>
      <c r="P2446" s="2"/>
      <c r="Q2446" s="37"/>
      <c r="R2446" s="2"/>
      <c r="S2446" s="37"/>
    </row>
    <row r="2447" spans="3:19" x14ac:dyDescent="0.3">
      <c r="C2447" s="18"/>
      <c r="D2447" s="2"/>
      <c r="E2447" s="37"/>
      <c r="F2447" s="17"/>
      <c r="G2447" s="2"/>
      <c r="H2447" s="2"/>
      <c r="I2447" s="2"/>
      <c r="J2447" s="17"/>
      <c r="K2447" s="37"/>
      <c r="L2447" s="2"/>
      <c r="M2447" s="37"/>
      <c r="N2447" s="2"/>
      <c r="O2447" s="37"/>
      <c r="P2447" s="2"/>
      <c r="Q2447" s="37"/>
      <c r="R2447" s="2"/>
      <c r="S2447" s="37"/>
    </row>
    <row r="2448" spans="3:19" x14ac:dyDescent="0.3">
      <c r="C2448" s="18"/>
      <c r="D2448" s="2"/>
      <c r="E2448" s="37"/>
      <c r="F2448" s="17"/>
      <c r="G2448" s="2"/>
      <c r="H2448" s="2"/>
      <c r="I2448" s="2"/>
      <c r="J2448" s="17"/>
      <c r="K2448" s="37"/>
      <c r="L2448" s="2"/>
      <c r="M2448" s="37"/>
      <c r="N2448" s="2"/>
      <c r="O2448" s="37"/>
      <c r="P2448" s="2"/>
      <c r="Q2448" s="37"/>
      <c r="R2448" s="2"/>
      <c r="S2448" s="37"/>
    </row>
    <row r="2449" spans="3:19" x14ac:dyDescent="0.3">
      <c r="C2449" s="18"/>
      <c r="D2449" s="2"/>
      <c r="E2449" s="37"/>
      <c r="F2449" s="17"/>
      <c r="G2449" s="2"/>
      <c r="H2449" s="2"/>
      <c r="I2449" s="2"/>
      <c r="J2449" s="17"/>
      <c r="K2449" s="37"/>
      <c r="L2449" s="2"/>
      <c r="M2449" s="37"/>
      <c r="N2449" s="2"/>
      <c r="O2449" s="37"/>
      <c r="P2449" s="2"/>
      <c r="Q2449" s="37"/>
      <c r="R2449" s="2"/>
      <c r="S2449" s="37"/>
    </row>
    <row r="2450" spans="3:19" x14ac:dyDescent="0.3">
      <c r="C2450" s="18"/>
      <c r="D2450" s="2"/>
      <c r="E2450" s="37"/>
      <c r="F2450" s="17"/>
      <c r="G2450" s="2"/>
      <c r="H2450" s="2"/>
      <c r="I2450" s="2"/>
      <c r="J2450" s="17"/>
      <c r="K2450" s="37"/>
      <c r="L2450" s="2"/>
      <c r="M2450" s="37"/>
      <c r="N2450" s="2"/>
      <c r="O2450" s="37"/>
      <c r="P2450" s="2"/>
      <c r="Q2450" s="37"/>
      <c r="R2450" s="2"/>
      <c r="S2450" s="37"/>
    </row>
    <row r="2451" spans="3:19" x14ac:dyDescent="0.3">
      <c r="C2451" s="18"/>
      <c r="D2451" s="2"/>
      <c r="E2451" s="37"/>
      <c r="F2451" s="17"/>
      <c r="G2451" s="2"/>
      <c r="H2451" s="2"/>
      <c r="I2451" s="2"/>
      <c r="J2451" s="17"/>
      <c r="K2451" s="37"/>
      <c r="L2451" s="2"/>
      <c r="M2451" s="37"/>
      <c r="N2451" s="2"/>
      <c r="O2451" s="37"/>
      <c r="P2451" s="2"/>
      <c r="Q2451" s="37"/>
      <c r="R2451" s="2"/>
      <c r="S2451" s="37"/>
    </row>
    <row r="2452" spans="3:19" x14ac:dyDescent="0.3">
      <c r="C2452" s="18"/>
      <c r="D2452" s="2"/>
      <c r="E2452" s="37"/>
      <c r="F2452" s="17"/>
      <c r="G2452" s="2"/>
      <c r="H2452" s="2"/>
      <c r="I2452" s="2"/>
      <c r="J2452" s="17"/>
      <c r="K2452" s="37"/>
      <c r="L2452" s="2"/>
      <c r="M2452" s="37"/>
      <c r="N2452" s="2"/>
      <c r="O2452" s="37"/>
      <c r="P2452" s="2"/>
      <c r="Q2452" s="37"/>
      <c r="R2452" s="2"/>
      <c r="S2452" s="37"/>
    </row>
    <row r="2453" spans="3:19" x14ac:dyDescent="0.3">
      <c r="C2453" s="18"/>
      <c r="D2453" s="2"/>
      <c r="E2453" s="37"/>
      <c r="F2453" s="17"/>
      <c r="G2453" s="2"/>
      <c r="H2453" s="2"/>
      <c r="I2453" s="2"/>
      <c r="J2453" s="17"/>
      <c r="K2453" s="37"/>
      <c r="L2453" s="2"/>
      <c r="M2453" s="37"/>
      <c r="N2453" s="2"/>
      <c r="O2453" s="37"/>
      <c r="P2453" s="2"/>
      <c r="Q2453" s="37"/>
      <c r="R2453" s="2"/>
      <c r="S2453" s="37"/>
    </row>
    <row r="2454" spans="3:19" x14ac:dyDescent="0.3">
      <c r="C2454" s="18"/>
      <c r="D2454" s="2"/>
      <c r="E2454" s="37"/>
      <c r="F2454" s="17"/>
      <c r="G2454" s="2"/>
      <c r="H2454" s="2"/>
      <c r="I2454" s="2"/>
      <c r="J2454" s="17"/>
      <c r="K2454" s="37"/>
      <c r="L2454" s="2"/>
      <c r="M2454" s="37"/>
      <c r="N2454" s="2"/>
      <c r="O2454" s="37"/>
      <c r="P2454" s="2"/>
      <c r="Q2454" s="37"/>
      <c r="R2454" s="2"/>
      <c r="S2454" s="37"/>
    </row>
    <row r="2455" spans="3:19" x14ac:dyDescent="0.3">
      <c r="C2455" s="18"/>
      <c r="D2455" s="2"/>
      <c r="E2455" s="37"/>
      <c r="F2455" s="17"/>
      <c r="G2455" s="2"/>
      <c r="H2455" s="2"/>
      <c r="I2455" s="2"/>
      <c r="J2455" s="17"/>
      <c r="K2455" s="37"/>
      <c r="L2455" s="2"/>
      <c r="M2455" s="37"/>
      <c r="N2455" s="2"/>
      <c r="O2455" s="37"/>
      <c r="P2455" s="2"/>
      <c r="Q2455" s="37"/>
      <c r="R2455" s="2"/>
      <c r="S2455" s="37"/>
    </row>
    <row r="2456" spans="3:19" x14ac:dyDescent="0.3">
      <c r="C2456" s="18"/>
      <c r="D2456" s="2"/>
      <c r="E2456" s="37"/>
      <c r="F2456" s="17"/>
      <c r="G2456" s="2"/>
      <c r="H2456" s="2"/>
      <c r="I2456" s="2"/>
      <c r="J2456" s="17"/>
      <c r="K2456" s="37"/>
      <c r="L2456" s="2"/>
      <c r="M2456" s="37"/>
      <c r="N2456" s="2"/>
      <c r="O2456" s="37"/>
      <c r="P2456" s="2"/>
      <c r="Q2456" s="37"/>
      <c r="R2456" s="2"/>
      <c r="S2456" s="37"/>
    </row>
    <row r="2457" spans="3:19" x14ac:dyDescent="0.3">
      <c r="C2457" s="18"/>
      <c r="D2457" s="2"/>
      <c r="E2457" s="37"/>
      <c r="F2457" s="17"/>
      <c r="G2457" s="2"/>
      <c r="H2457" s="2"/>
      <c r="I2457" s="2"/>
      <c r="J2457" s="17"/>
      <c r="K2457" s="37"/>
      <c r="L2457" s="2"/>
      <c r="M2457" s="37"/>
      <c r="N2457" s="2"/>
      <c r="O2457" s="37"/>
      <c r="P2457" s="2"/>
      <c r="Q2457" s="37"/>
      <c r="R2457" s="2"/>
      <c r="S2457" s="37"/>
    </row>
    <row r="2458" spans="3:19" x14ac:dyDescent="0.3">
      <c r="C2458" s="18"/>
      <c r="D2458" s="2"/>
      <c r="E2458" s="37"/>
      <c r="F2458" s="17"/>
      <c r="G2458" s="2"/>
      <c r="H2458" s="2"/>
      <c r="I2458" s="2"/>
      <c r="J2458" s="17"/>
      <c r="K2458" s="37"/>
      <c r="L2458" s="2"/>
      <c r="M2458" s="37"/>
      <c r="N2458" s="2"/>
      <c r="O2458" s="37"/>
      <c r="P2458" s="2"/>
      <c r="Q2458" s="37"/>
      <c r="R2458" s="2"/>
      <c r="S2458" s="37"/>
    </row>
    <row r="2459" spans="3:19" x14ac:dyDescent="0.3">
      <c r="C2459" s="18"/>
      <c r="D2459" s="2"/>
      <c r="E2459" s="37"/>
      <c r="F2459" s="17"/>
      <c r="G2459" s="2"/>
      <c r="H2459" s="2"/>
      <c r="I2459" s="2"/>
      <c r="J2459" s="17"/>
      <c r="K2459" s="37"/>
      <c r="L2459" s="2"/>
      <c r="M2459" s="37"/>
      <c r="N2459" s="2"/>
      <c r="O2459" s="37"/>
      <c r="P2459" s="2"/>
      <c r="Q2459" s="37"/>
      <c r="R2459" s="2"/>
      <c r="S2459" s="37"/>
    </row>
    <row r="2460" spans="3:19" x14ac:dyDescent="0.3">
      <c r="C2460" s="18"/>
      <c r="D2460" s="2"/>
      <c r="E2460" s="37"/>
      <c r="F2460" s="17"/>
      <c r="G2460" s="2"/>
      <c r="H2460" s="2"/>
      <c r="I2460" s="2"/>
      <c r="J2460" s="17"/>
      <c r="K2460" s="37"/>
      <c r="L2460" s="2"/>
      <c r="M2460" s="37"/>
      <c r="N2460" s="2"/>
      <c r="O2460" s="37"/>
      <c r="P2460" s="2"/>
      <c r="Q2460" s="37"/>
      <c r="R2460" s="2"/>
      <c r="S2460" s="37"/>
    </row>
    <row r="2461" spans="3:19" x14ac:dyDescent="0.3">
      <c r="C2461" s="18"/>
      <c r="D2461" s="2"/>
      <c r="E2461" s="37"/>
      <c r="F2461" s="17"/>
      <c r="G2461" s="2"/>
      <c r="H2461" s="2"/>
      <c r="I2461" s="2"/>
      <c r="J2461" s="17"/>
      <c r="K2461" s="37"/>
      <c r="L2461" s="2"/>
      <c r="M2461" s="37"/>
      <c r="N2461" s="2"/>
      <c r="O2461" s="37"/>
      <c r="P2461" s="2"/>
      <c r="Q2461" s="37"/>
      <c r="R2461" s="2"/>
      <c r="S2461" s="37"/>
    </row>
    <row r="2462" spans="3:19" x14ac:dyDescent="0.3">
      <c r="C2462" s="18"/>
      <c r="D2462" s="2"/>
      <c r="E2462" s="37"/>
      <c r="F2462" s="17"/>
      <c r="G2462" s="2"/>
      <c r="H2462" s="2"/>
      <c r="I2462" s="2"/>
      <c r="J2462" s="17"/>
      <c r="K2462" s="37"/>
      <c r="L2462" s="2"/>
      <c r="M2462" s="37"/>
      <c r="N2462" s="2"/>
      <c r="O2462" s="37"/>
      <c r="P2462" s="2"/>
      <c r="Q2462" s="37"/>
      <c r="R2462" s="2"/>
      <c r="S2462" s="37"/>
    </row>
    <row r="2463" spans="3:19" x14ac:dyDescent="0.3">
      <c r="C2463" s="18"/>
      <c r="D2463" s="2"/>
      <c r="E2463" s="37"/>
      <c r="F2463" s="17"/>
      <c r="G2463" s="2"/>
      <c r="H2463" s="2"/>
      <c r="I2463" s="2"/>
      <c r="J2463" s="17"/>
      <c r="K2463" s="37"/>
      <c r="L2463" s="2"/>
      <c r="M2463" s="37"/>
      <c r="N2463" s="2"/>
      <c r="O2463" s="37"/>
      <c r="P2463" s="2"/>
      <c r="Q2463" s="37"/>
      <c r="R2463" s="2"/>
      <c r="S2463" s="37"/>
    </row>
    <row r="2464" spans="3:19" x14ac:dyDescent="0.3">
      <c r="C2464" s="18"/>
      <c r="D2464" s="2"/>
      <c r="E2464" s="37"/>
      <c r="F2464" s="17"/>
      <c r="G2464" s="2"/>
      <c r="H2464" s="2"/>
      <c r="I2464" s="2"/>
      <c r="J2464" s="17"/>
      <c r="K2464" s="37"/>
      <c r="L2464" s="2"/>
      <c r="M2464" s="37"/>
      <c r="N2464" s="2"/>
      <c r="O2464" s="37"/>
      <c r="P2464" s="2"/>
      <c r="Q2464" s="37"/>
      <c r="R2464" s="2"/>
      <c r="S2464" s="37"/>
    </row>
    <row r="2465" spans="3:19" x14ac:dyDescent="0.3">
      <c r="C2465" s="18"/>
      <c r="D2465" s="2"/>
      <c r="E2465" s="37"/>
      <c r="F2465" s="17"/>
      <c r="G2465" s="2"/>
      <c r="H2465" s="2"/>
      <c r="I2465" s="2"/>
      <c r="J2465" s="17"/>
      <c r="K2465" s="37"/>
      <c r="L2465" s="2"/>
      <c r="M2465" s="37"/>
      <c r="N2465" s="2"/>
      <c r="O2465" s="37"/>
      <c r="P2465" s="2"/>
      <c r="Q2465" s="37"/>
      <c r="R2465" s="2"/>
      <c r="S2465" s="37"/>
    </row>
    <row r="2466" spans="3:19" x14ac:dyDescent="0.3">
      <c r="C2466" s="18"/>
      <c r="D2466" s="2"/>
      <c r="E2466" s="37"/>
      <c r="F2466" s="17"/>
      <c r="G2466" s="2"/>
      <c r="H2466" s="2"/>
      <c r="I2466" s="2"/>
      <c r="J2466" s="17"/>
      <c r="K2466" s="37"/>
      <c r="L2466" s="2"/>
      <c r="M2466" s="37"/>
      <c r="N2466" s="2"/>
      <c r="O2466" s="37"/>
      <c r="P2466" s="2"/>
      <c r="Q2466" s="37"/>
      <c r="R2466" s="2"/>
      <c r="S2466" s="37"/>
    </row>
    <row r="2467" spans="3:19" x14ac:dyDescent="0.3">
      <c r="C2467" s="18"/>
      <c r="D2467" s="2"/>
      <c r="E2467" s="37"/>
      <c r="F2467" s="17"/>
      <c r="G2467" s="2"/>
      <c r="H2467" s="2"/>
      <c r="I2467" s="2"/>
      <c r="J2467" s="17"/>
      <c r="K2467" s="37"/>
      <c r="L2467" s="2"/>
      <c r="M2467" s="37"/>
      <c r="N2467" s="2"/>
      <c r="O2467" s="37"/>
      <c r="P2467" s="2"/>
      <c r="Q2467" s="37"/>
      <c r="R2467" s="2"/>
      <c r="S2467" s="37"/>
    </row>
    <row r="2468" spans="3:19" x14ac:dyDescent="0.3">
      <c r="C2468" s="18"/>
      <c r="D2468" s="2"/>
      <c r="E2468" s="37"/>
      <c r="F2468" s="17"/>
      <c r="G2468" s="2"/>
      <c r="H2468" s="2"/>
      <c r="I2468" s="2"/>
      <c r="J2468" s="17"/>
      <c r="K2468" s="37"/>
      <c r="L2468" s="2"/>
      <c r="M2468" s="37"/>
      <c r="N2468" s="2"/>
      <c r="O2468" s="37"/>
      <c r="P2468" s="2"/>
      <c r="Q2468" s="37"/>
      <c r="R2468" s="2"/>
      <c r="S2468" s="37"/>
    </row>
    <row r="2469" spans="3:19" x14ac:dyDescent="0.3">
      <c r="C2469" s="18"/>
      <c r="D2469" s="2"/>
      <c r="E2469" s="37"/>
      <c r="F2469" s="17"/>
      <c r="G2469" s="2"/>
      <c r="H2469" s="2"/>
      <c r="I2469" s="2"/>
      <c r="J2469" s="17"/>
      <c r="K2469" s="37"/>
      <c r="L2469" s="2"/>
      <c r="M2469" s="37"/>
      <c r="N2469" s="2"/>
      <c r="O2469" s="37"/>
      <c r="P2469" s="2"/>
      <c r="Q2469" s="37"/>
      <c r="R2469" s="2"/>
      <c r="S2469" s="37"/>
    </row>
    <row r="2470" spans="3:19" x14ac:dyDescent="0.3">
      <c r="C2470" s="18"/>
      <c r="D2470" s="2"/>
      <c r="E2470" s="37"/>
      <c r="F2470" s="17"/>
      <c r="G2470" s="2"/>
      <c r="H2470" s="2"/>
      <c r="I2470" s="2"/>
      <c r="J2470" s="17"/>
      <c r="K2470" s="37"/>
      <c r="L2470" s="2"/>
      <c r="M2470" s="37"/>
      <c r="N2470" s="2"/>
      <c r="O2470" s="37"/>
      <c r="P2470" s="2"/>
      <c r="Q2470" s="37"/>
      <c r="R2470" s="2"/>
      <c r="S2470" s="37"/>
    </row>
    <row r="2471" spans="3:19" x14ac:dyDescent="0.3">
      <c r="C2471" s="18"/>
      <c r="D2471" s="2"/>
      <c r="E2471" s="37"/>
      <c r="F2471" s="17"/>
      <c r="G2471" s="2"/>
      <c r="H2471" s="2"/>
      <c r="I2471" s="2"/>
      <c r="J2471" s="17"/>
      <c r="K2471" s="37"/>
      <c r="L2471" s="2"/>
      <c r="M2471" s="37"/>
      <c r="N2471" s="2"/>
      <c r="O2471" s="37"/>
      <c r="P2471" s="2"/>
      <c r="Q2471" s="37"/>
      <c r="R2471" s="2"/>
      <c r="S2471" s="37"/>
    </row>
    <row r="2472" spans="3:19" x14ac:dyDescent="0.3">
      <c r="C2472" s="18"/>
      <c r="D2472" s="2"/>
      <c r="E2472" s="37"/>
      <c r="F2472" s="17"/>
      <c r="G2472" s="2"/>
      <c r="H2472" s="2"/>
      <c r="I2472" s="2"/>
      <c r="J2472" s="17"/>
      <c r="K2472" s="37"/>
      <c r="L2472" s="2"/>
      <c r="M2472" s="37"/>
      <c r="N2472" s="2"/>
      <c r="O2472" s="37"/>
      <c r="P2472" s="2"/>
      <c r="Q2472" s="37"/>
      <c r="R2472" s="2"/>
      <c r="S2472" s="37"/>
    </row>
    <row r="2473" spans="3:19" x14ac:dyDescent="0.3">
      <c r="C2473" s="18"/>
      <c r="D2473" s="2"/>
      <c r="E2473" s="37"/>
      <c r="F2473" s="17"/>
      <c r="G2473" s="2"/>
      <c r="H2473" s="2"/>
      <c r="I2473" s="2"/>
      <c r="J2473" s="17"/>
      <c r="K2473" s="37"/>
      <c r="L2473" s="2"/>
      <c r="M2473" s="37"/>
      <c r="N2473" s="2"/>
      <c r="O2473" s="37"/>
      <c r="P2473" s="2"/>
      <c r="Q2473" s="37"/>
      <c r="R2473" s="2"/>
      <c r="S2473" s="37"/>
    </row>
    <row r="2474" spans="3:19" x14ac:dyDescent="0.3">
      <c r="C2474" s="18"/>
      <c r="D2474" s="2"/>
      <c r="E2474" s="37"/>
      <c r="F2474" s="17"/>
      <c r="G2474" s="2"/>
      <c r="H2474" s="2"/>
      <c r="I2474" s="2"/>
      <c r="J2474" s="17"/>
      <c r="K2474" s="37"/>
      <c r="L2474" s="2"/>
      <c r="M2474" s="37"/>
      <c r="N2474" s="2"/>
      <c r="O2474" s="37"/>
      <c r="P2474" s="2"/>
      <c r="Q2474" s="37"/>
      <c r="R2474" s="2"/>
      <c r="S2474" s="37"/>
    </row>
    <row r="2475" spans="3:19" x14ac:dyDescent="0.3">
      <c r="C2475" s="18"/>
      <c r="D2475" s="2"/>
      <c r="E2475" s="37"/>
      <c r="F2475" s="17"/>
      <c r="G2475" s="2"/>
      <c r="H2475" s="2"/>
      <c r="I2475" s="2"/>
      <c r="J2475" s="17"/>
      <c r="K2475" s="37"/>
      <c r="L2475" s="2"/>
      <c r="M2475" s="37"/>
      <c r="N2475" s="2"/>
      <c r="O2475" s="37"/>
      <c r="P2475" s="2"/>
      <c r="Q2475" s="37"/>
      <c r="R2475" s="2"/>
      <c r="S2475" s="37"/>
    </row>
    <row r="2476" spans="3:19" x14ac:dyDescent="0.3">
      <c r="C2476" s="18"/>
      <c r="D2476" s="2"/>
      <c r="E2476" s="37"/>
      <c r="F2476" s="17"/>
      <c r="G2476" s="2"/>
      <c r="H2476" s="2"/>
      <c r="I2476" s="2"/>
      <c r="J2476" s="17"/>
      <c r="K2476" s="37"/>
      <c r="L2476" s="2"/>
      <c r="M2476" s="37"/>
      <c r="N2476" s="2"/>
      <c r="O2476" s="37"/>
      <c r="P2476" s="2"/>
      <c r="Q2476" s="37"/>
      <c r="R2476" s="2"/>
      <c r="S2476" s="37"/>
    </row>
    <row r="2477" spans="3:19" x14ac:dyDescent="0.3">
      <c r="C2477" s="18"/>
      <c r="D2477" s="2"/>
      <c r="E2477" s="37"/>
      <c r="F2477" s="17"/>
      <c r="G2477" s="2"/>
      <c r="H2477" s="2"/>
      <c r="I2477" s="2"/>
      <c r="J2477" s="17"/>
      <c r="K2477" s="37"/>
      <c r="L2477" s="2"/>
      <c r="M2477" s="37"/>
      <c r="N2477" s="2"/>
      <c r="O2477" s="37"/>
      <c r="P2477" s="2"/>
      <c r="Q2477" s="37"/>
      <c r="R2477" s="2"/>
      <c r="S2477" s="37"/>
    </row>
    <row r="2478" spans="3:19" x14ac:dyDescent="0.3">
      <c r="C2478" s="18"/>
      <c r="D2478" s="2"/>
      <c r="E2478" s="37"/>
      <c r="F2478" s="17"/>
      <c r="G2478" s="2"/>
      <c r="H2478" s="2"/>
      <c r="I2478" s="2"/>
      <c r="J2478" s="17"/>
      <c r="K2478" s="37"/>
      <c r="L2478" s="2"/>
      <c r="M2478" s="37"/>
      <c r="N2478" s="2"/>
      <c r="O2478" s="37"/>
      <c r="P2478" s="2"/>
      <c r="Q2478" s="37"/>
      <c r="R2478" s="2"/>
      <c r="S2478" s="37"/>
    </row>
    <row r="2479" spans="3:19" x14ac:dyDescent="0.3">
      <c r="C2479" s="18"/>
      <c r="D2479" s="2"/>
      <c r="E2479" s="37"/>
      <c r="F2479" s="17"/>
      <c r="G2479" s="2"/>
      <c r="H2479" s="2"/>
      <c r="I2479" s="2"/>
      <c r="J2479" s="17"/>
      <c r="K2479" s="37"/>
      <c r="L2479" s="2"/>
      <c r="M2479" s="37"/>
      <c r="N2479" s="2"/>
      <c r="O2479" s="37"/>
      <c r="P2479" s="2"/>
      <c r="Q2479" s="37"/>
      <c r="R2479" s="2"/>
      <c r="S2479" s="37"/>
    </row>
    <row r="2480" spans="3:19" x14ac:dyDescent="0.3">
      <c r="C2480" s="18"/>
      <c r="D2480" s="2"/>
      <c r="E2480" s="37"/>
      <c r="F2480" s="17"/>
      <c r="G2480" s="2"/>
      <c r="H2480" s="2"/>
      <c r="I2480" s="2"/>
      <c r="J2480" s="17"/>
      <c r="K2480" s="37"/>
      <c r="L2480" s="2"/>
      <c r="M2480" s="37"/>
      <c r="N2480" s="2"/>
      <c r="O2480" s="37"/>
      <c r="P2480" s="2"/>
      <c r="Q2480" s="37"/>
      <c r="R2480" s="2"/>
      <c r="S2480" s="37"/>
    </row>
    <row r="2481" spans="3:19" x14ac:dyDescent="0.3">
      <c r="C2481" s="18"/>
      <c r="D2481" s="2"/>
      <c r="E2481" s="37"/>
      <c r="F2481" s="17"/>
      <c r="G2481" s="2"/>
      <c r="H2481" s="2"/>
      <c r="I2481" s="2"/>
      <c r="J2481" s="17"/>
      <c r="K2481" s="37"/>
      <c r="L2481" s="2"/>
      <c r="M2481" s="37"/>
      <c r="N2481" s="2"/>
      <c r="O2481" s="37"/>
      <c r="P2481" s="2"/>
      <c r="Q2481" s="37"/>
      <c r="R2481" s="2"/>
      <c r="S2481" s="37"/>
    </row>
    <row r="2482" spans="3:19" x14ac:dyDescent="0.3">
      <c r="C2482" s="18"/>
      <c r="D2482" s="2"/>
      <c r="E2482" s="37"/>
      <c r="F2482" s="17"/>
      <c r="G2482" s="2"/>
      <c r="H2482" s="2"/>
      <c r="I2482" s="2"/>
      <c r="J2482" s="17"/>
      <c r="K2482" s="37"/>
      <c r="L2482" s="2"/>
      <c r="M2482" s="37"/>
      <c r="N2482" s="2"/>
      <c r="O2482" s="37"/>
      <c r="P2482" s="2"/>
      <c r="Q2482" s="37"/>
      <c r="R2482" s="2"/>
      <c r="S2482" s="37"/>
    </row>
    <row r="2483" spans="3:19" x14ac:dyDescent="0.3">
      <c r="C2483" s="18"/>
      <c r="D2483" s="2"/>
      <c r="E2483" s="37"/>
      <c r="F2483" s="17"/>
      <c r="G2483" s="2"/>
      <c r="H2483" s="2"/>
      <c r="I2483" s="2"/>
      <c r="J2483" s="17"/>
      <c r="K2483" s="37"/>
      <c r="L2483" s="2"/>
      <c r="M2483" s="37"/>
      <c r="N2483" s="2"/>
      <c r="O2483" s="37"/>
      <c r="P2483" s="2"/>
      <c r="Q2483" s="37"/>
      <c r="R2483" s="2"/>
      <c r="S2483" s="37"/>
    </row>
    <row r="2484" spans="3:19" x14ac:dyDescent="0.3">
      <c r="C2484" s="18"/>
      <c r="D2484" s="2"/>
      <c r="E2484" s="37"/>
      <c r="F2484" s="17"/>
      <c r="G2484" s="2"/>
      <c r="H2484" s="2"/>
      <c r="I2484" s="2"/>
      <c r="J2484" s="17"/>
      <c r="K2484" s="37"/>
      <c r="L2484" s="2"/>
      <c r="M2484" s="37"/>
      <c r="N2484" s="2"/>
      <c r="O2484" s="37"/>
      <c r="P2484" s="2"/>
      <c r="Q2484" s="37"/>
      <c r="R2484" s="2"/>
      <c r="S2484" s="37"/>
    </row>
    <row r="2485" spans="3:19" x14ac:dyDescent="0.3">
      <c r="C2485" s="18"/>
      <c r="D2485" s="2"/>
      <c r="E2485" s="37"/>
      <c r="F2485" s="17"/>
      <c r="G2485" s="2"/>
      <c r="H2485" s="2"/>
      <c r="I2485" s="2"/>
      <c r="J2485" s="17"/>
      <c r="K2485" s="37"/>
      <c r="L2485" s="2"/>
      <c r="M2485" s="37"/>
      <c r="N2485" s="2"/>
      <c r="O2485" s="37"/>
      <c r="P2485" s="2"/>
      <c r="Q2485" s="37"/>
      <c r="R2485" s="2"/>
      <c r="S2485" s="37"/>
    </row>
    <row r="2486" spans="3:19" x14ac:dyDescent="0.3">
      <c r="C2486" s="18"/>
      <c r="D2486" s="2"/>
      <c r="E2486" s="37"/>
      <c r="F2486" s="17"/>
      <c r="G2486" s="2"/>
      <c r="H2486" s="2"/>
      <c r="I2486" s="2"/>
      <c r="J2486" s="17"/>
      <c r="K2486" s="37"/>
      <c r="L2486" s="2"/>
      <c r="M2486" s="37"/>
      <c r="N2486" s="2"/>
      <c r="O2486" s="37"/>
      <c r="P2486" s="2"/>
      <c r="Q2486" s="37"/>
      <c r="R2486" s="2"/>
      <c r="S2486" s="37"/>
    </row>
    <row r="2487" spans="3:19" x14ac:dyDescent="0.3">
      <c r="C2487" s="18"/>
      <c r="D2487" s="2"/>
      <c r="E2487" s="37"/>
      <c r="F2487" s="17"/>
      <c r="G2487" s="2"/>
      <c r="H2487" s="2"/>
      <c r="I2487" s="2"/>
      <c r="J2487" s="17"/>
      <c r="K2487" s="37"/>
      <c r="L2487" s="2"/>
      <c r="M2487" s="37"/>
      <c r="N2487" s="2"/>
      <c r="O2487" s="37"/>
      <c r="P2487" s="2"/>
      <c r="Q2487" s="37"/>
      <c r="R2487" s="2"/>
      <c r="S2487" s="37"/>
    </row>
    <row r="2488" spans="3:19" x14ac:dyDescent="0.3">
      <c r="C2488" s="18"/>
      <c r="D2488" s="2"/>
      <c r="E2488" s="37"/>
      <c r="F2488" s="17"/>
      <c r="G2488" s="2"/>
      <c r="H2488" s="2"/>
      <c r="I2488" s="2"/>
      <c r="J2488" s="17"/>
      <c r="K2488" s="37"/>
      <c r="L2488" s="2"/>
      <c r="M2488" s="37"/>
      <c r="N2488" s="2"/>
      <c r="O2488" s="37"/>
      <c r="P2488" s="2"/>
      <c r="Q2488" s="37"/>
      <c r="R2488" s="2"/>
      <c r="S2488" s="37"/>
    </row>
    <row r="2489" spans="3:19" x14ac:dyDescent="0.3">
      <c r="C2489" s="18"/>
      <c r="D2489" s="2"/>
      <c r="E2489" s="37"/>
      <c r="F2489" s="17"/>
      <c r="G2489" s="2"/>
      <c r="H2489" s="2"/>
      <c r="I2489" s="2"/>
      <c r="J2489" s="17"/>
      <c r="K2489" s="37"/>
      <c r="L2489" s="2"/>
      <c r="M2489" s="37"/>
      <c r="N2489" s="2"/>
      <c r="O2489" s="37"/>
      <c r="P2489" s="2"/>
      <c r="Q2489" s="37"/>
      <c r="R2489" s="2"/>
      <c r="S2489" s="37"/>
    </row>
    <row r="2490" spans="3:19" x14ac:dyDescent="0.3">
      <c r="C2490" s="18"/>
      <c r="D2490" s="2"/>
      <c r="E2490" s="37"/>
      <c r="F2490" s="17"/>
      <c r="G2490" s="2"/>
      <c r="H2490" s="2"/>
      <c r="I2490" s="2"/>
      <c r="J2490" s="17"/>
      <c r="K2490" s="37"/>
      <c r="L2490" s="2"/>
      <c r="M2490" s="37"/>
      <c r="N2490" s="2"/>
      <c r="O2490" s="37"/>
      <c r="P2490" s="2"/>
      <c r="Q2490" s="37"/>
      <c r="R2490" s="2"/>
      <c r="S2490" s="37"/>
    </row>
    <row r="2491" spans="3:19" x14ac:dyDescent="0.3">
      <c r="C2491" s="18"/>
      <c r="D2491" s="2"/>
      <c r="E2491" s="37"/>
      <c r="F2491" s="17"/>
      <c r="G2491" s="2"/>
      <c r="H2491" s="2"/>
      <c r="I2491" s="2"/>
      <c r="J2491" s="17"/>
      <c r="K2491" s="37"/>
      <c r="L2491" s="2"/>
      <c r="M2491" s="37"/>
      <c r="N2491" s="2"/>
      <c r="O2491" s="37"/>
      <c r="P2491" s="2"/>
      <c r="Q2491" s="37"/>
      <c r="R2491" s="2"/>
      <c r="S2491" s="37"/>
    </row>
    <row r="2492" spans="3:19" x14ac:dyDescent="0.3">
      <c r="C2492" s="18"/>
      <c r="D2492" s="2"/>
      <c r="E2492" s="37"/>
      <c r="F2492" s="17"/>
      <c r="G2492" s="2"/>
      <c r="H2492" s="2"/>
      <c r="I2492" s="2"/>
      <c r="J2492" s="17"/>
      <c r="K2492" s="37"/>
      <c r="L2492" s="2"/>
      <c r="M2492" s="37"/>
      <c r="N2492" s="2"/>
      <c r="O2492" s="37"/>
      <c r="P2492" s="2"/>
      <c r="Q2492" s="37"/>
      <c r="R2492" s="2"/>
      <c r="S2492" s="37"/>
    </row>
    <row r="2493" spans="3:19" x14ac:dyDescent="0.3">
      <c r="C2493" s="18"/>
      <c r="D2493" s="2"/>
      <c r="E2493" s="37"/>
      <c r="F2493" s="17"/>
      <c r="G2493" s="2"/>
      <c r="H2493" s="2"/>
      <c r="I2493" s="2"/>
      <c r="J2493" s="17"/>
      <c r="K2493" s="37"/>
      <c r="L2493" s="2"/>
      <c r="M2493" s="37"/>
      <c r="N2493" s="2"/>
      <c r="O2493" s="37"/>
      <c r="P2493" s="2"/>
      <c r="Q2493" s="37"/>
      <c r="R2493" s="2"/>
      <c r="S2493" s="37"/>
    </row>
    <row r="2494" spans="3:19" x14ac:dyDescent="0.3">
      <c r="C2494" s="18"/>
      <c r="D2494" s="2"/>
      <c r="E2494" s="37"/>
      <c r="F2494" s="17"/>
      <c r="G2494" s="2"/>
      <c r="H2494" s="2"/>
      <c r="I2494" s="2"/>
      <c r="J2494" s="17"/>
      <c r="K2494" s="37"/>
      <c r="L2494" s="2"/>
      <c r="M2494" s="37"/>
      <c r="N2494" s="2"/>
      <c r="O2494" s="37"/>
      <c r="P2494" s="2"/>
      <c r="Q2494" s="37"/>
      <c r="R2494" s="2"/>
      <c r="S2494" s="37"/>
    </row>
    <row r="2495" spans="3:19" x14ac:dyDescent="0.3">
      <c r="C2495" s="18"/>
      <c r="D2495" s="2"/>
      <c r="E2495" s="37"/>
      <c r="F2495" s="17"/>
      <c r="G2495" s="2"/>
      <c r="H2495" s="2"/>
      <c r="I2495" s="2"/>
      <c r="J2495" s="17"/>
      <c r="K2495" s="37"/>
      <c r="L2495" s="2"/>
      <c r="M2495" s="37"/>
      <c r="N2495" s="2"/>
      <c r="O2495" s="37"/>
      <c r="P2495" s="2"/>
      <c r="Q2495" s="37"/>
      <c r="R2495" s="2"/>
      <c r="S2495" s="37"/>
    </row>
    <row r="2496" spans="3:19" x14ac:dyDescent="0.3">
      <c r="C2496" s="18"/>
      <c r="D2496" s="2"/>
      <c r="E2496" s="37"/>
      <c r="F2496" s="17"/>
      <c r="G2496" s="2"/>
      <c r="H2496" s="2"/>
      <c r="I2496" s="2"/>
      <c r="J2496" s="17"/>
      <c r="K2496" s="37"/>
      <c r="L2496" s="2"/>
      <c r="M2496" s="37"/>
      <c r="N2496" s="2"/>
      <c r="O2496" s="37"/>
      <c r="P2496" s="2"/>
      <c r="Q2496" s="37"/>
      <c r="R2496" s="2"/>
      <c r="S2496" s="37"/>
    </row>
    <row r="2497" spans="3:19" x14ac:dyDescent="0.3">
      <c r="C2497" s="18"/>
      <c r="D2497" s="2"/>
      <c r="E2497" s="37"/>
      <c r="F2497" s="17"/>
      <c r="G2497" s="2"/>
      <c r="H2497" s="2"/>
      <c r="I2497" s="2"/>
      <c r="J2497" s="17"/>
      <c r="K2497" s="37"/>
      <c r="L2497" s="2"/>
      <c r="M2497" s="37"/>
      <c r="N2497" s="2"/>
      <c r="O2497" s="37"/>
      <c r="P2497" s="2"/>
      <c r="Q2497" s="37"/>
      <c r="R2497" s="2"/>
      <c r="S2497" s="37"/>
    </row>
    <row r="2498" spans="3:19" x14ac:dyDescent="0.3">
      <c r="C2498" s="18"/>
      <c r="D2498" s="2"/>
      <c r="E2498" s="37"/>
      <c r="F2498" s="17"/>
      <c r="G2498" s="2"/>
      <c r="H2498" s="2"/>
      <c r="I2498" s="2"/>
      <c r="J2498" s="17"/>
      <c r="K2498" s="37"/>
      <c r="L2498" s="2"/>
      <c r="M2498" s="37"/>
      <c r="N2498" s="2"/>
      <c r="O2498" s="37"/>
      <c r="P2498" s="2"/>
      <c r="Q2498" s="37"/>
      <c r="R2498" s="2"/>
      <c r="S2498" s="37"/>
    </row>
    <row r="2499" spans="3:19" x14ac:dyDescent="0.3">
      <c r="C2499" s="18"/>
      <c r="D2499" s="2"/>
      <c r="E2499" s="37"/>
      <c r="F2499" s="17"/>
      <c r="G2499" s="2"/>
      <c r="H2499" s="2"/>
      <c r="I2499" s="2"/>
      <c r="J2499" s="17"/>
      <c r="K2499" s="37"/>
      <c r="L2499" s="2"/>
      <c r="M2499" s="37"/>
      <c r="N2499" s="2"/>
      <c r="O2499" s="37"/>
      <c r="P2499" s="2"/>
      <c r="Q2499" s="37"/>
      <c r="R2499" s="2"/>
      <c r="S2499" s="37"/>
    </row>
    <row r="2500" spans="3:19" x14ac:dyDescent="0.3">
      <c r="C2500" s="18"/>
      <c r="D2500" s="2"/>
      <c r="E2500" s="37"/>
      <c r="F2500" s="17"/>
      <c r="G2500" s="2"/>
      <c r="H2500" s="2"/>
      <c r="I2500" s="2"/>
      <c r="J2500" s="17"/>
      <c r="K2500" s="37"/>
      <c r="L2500" s="2"/>
      <c r="M2500" s="37"/>
      <c r="N2500" s="2"/>
      <c r="O2500" s="37"/>
      <c r="P2500" s="2"/>
      <c r="Q2500" s="37"/>
      <c r="R2500" s="2"/>
      <c r="S2500" s="37"/>
    </row>
    <row r="2501" spans="3:19" x14ac:dyDescent="0.3">
      <c r="C2501" s="18"/>
      <c r="D2501" s="2"/>
      <c r="E2501" s="37"/>
      <c r="F2501" s="17"/>
      <c r="G2501" s="2"/>
      <c r="H2501" s="2"/>
      <c r="I2501" s="2"/>
      <c r="J2501" s="17"/>
      <c r="K2501" s="37"/>
      <c r="L2501" s="2"/>
      <c r="M2501" s="37"/>
      <c r="N2501" s="2"/>
      <c r="O2501" s="37"/>
      <c r="P2501" s="2"/>
      <c r="Q2501" s="37"/>
      <c r="R2501" s="2"/>
      <c r="S2501" s="37"/>
    </row>
    <row r="2502" spans="3:19" x14ac:dyDescent="0.3">
      <c r="C2502" s="18"/>
      <c r="D2502" s="2"/>
      <c r="E2502" s="37"/>
      <c r="F2502" s="17"/>
      <c r="G2502" s="2"/>
      <c r="H2502" s="2"/>
      <c r="I2502" s="2"/>
      <c r="J2502" s="17"/>
      <c r="K2502" s="37"/>
      <c r="L2502" s="2"/>
      <c r="M2502" s="37"/>
      <c r="N2502" s="2"/>
      <c r="O2502" s="37"/>
      <c r="P2502" s="2"/>
      <c r="Q2502" s="37"/>
      <c r="R2502" s="2"/>
      <c r="S2502" s="37"/>
    </row>
    <row r="2503" spans="3:19" x14ac:dyDescent="0.3">
      <c r="C2503" s="18"/>
      <c r="D2503" s="2"/>
      <c r="E2503" s="37"/>
      <c r="F2503" s="17"/>
      <c r="G2503" s="2"/>
      <c r="H2503" s="2"/>
      <c r="I2503" s="2"/>
      <c r="J2503" s="17"/>
      <c r="K2503" s="37"/>
      <c r="L2503" s="2"/>
      <c r="M2503" s="37"/>
      <c r="N2503" s="2"/>
      <c r="O2503" s="37"/>
      <c r="P2503" s="2"/>
      <c r="Q2503" s="37"/>
      <c r="R2503" s="2"/>
      <c r="S2503" s="37"/>
    </row>
    <row r="2504" spans="3:19" x14ac:dyDescent="0.3">
      <c r="C2504" s="18"/>
      <c r="D2504" s="2"/>
      <c r="E2504" s="37"/>
      <c r="F2504" s="17"/>
      <c r="G2504" s="2"/>
      <c r="H2504" s="2"/>
      <c r="I2504" s="2"/>
      <c r="J2504" s="17"/>
      <c r="K2504" s="37"/>
      <c r="L2504" s="2"/>
      <c r="M2504" s="37"/>
      <c r="N2504" s="2"/>
      <c r="O2504" s="37"/>
      <c r="P2504" s="2"/>
      <c r="Q2504" s="37"/>
      <c r="R2504" s="2"/>
      <c r="S2504" s="37"/>
    </row>
    <row r="2505" spans="3:19" x14ac:dyDescent="0.3">
      <c r="C2505" s="18"/>
      <c r="D2505" s="2"/>
      <c r="E2505" s="37"/>
      <c r="F2505" s="17"/>
      <c r="G2505" s="2"/>
      <c r="H2505" s="2"/>
      <c r="I2505" s="2"/>
      <c r="J2505" s="17"/>
      <c r="K2505" s="37"/>
      <c r="L2505" s="2"/>
      <c r="M2505" s="37"/>
      <c r="N2505" s="2"/>
      <c r="O2505" s="37"/>
      <c r="P2505" s="2"/>
      <c r="Q2505" s="37"/>
      <c r="R2505" s="2"/>
      <c r="S2505" s="37"/>
    </row>
    <row r="2506" spans="3:19" x14ac:dyDescent="0.3">
      <c r="C2506" s="18"/>
      <c r="D2506" s="2"/>
      <c r="E2506" s="37"/>
      <c r="F2506" s="17"/>
      <c r="G2506" s="2"/>
      <c r="H2506" s="2"/>
      <c r="I2506" s="2"/>
      <c r="J2506" s="17"/>
      <c r="K2506" s="37"/>
      <c r="L2506" s="2"/>
      <c r="M2506" s="37"/>
      <c r="N2506" s="2"/>
      <c r="O2506" s="37"/>
      <c r="P2506" s="2"/>
      <c r="Q2506" s="37"/>
      <c r="R2506" s="2"/>
      <c r="S2506" s="37"/>
    </row>
    <row r="2507" spans="3:19" x14ac:dyDescent="0.3">
      <c r="C2507" s="18"/>
      <c r="D2507" s="2"/>
      <c r="E2507" s="37"/>
      <c r="F2507" s="17"/>
      <c r="G2507" s="2"/>
      <c r="H2507" s="2"/>
      <c r="I2507" s="2"/>
      <c r="J2507" s="17"/>
      <c r="K2507" s="37"/>
      <c r="L2507" s="2"/>
      <c r="M2507" s="37"/>
      <c r="N2507" s="2"/>
      <c r="O2507" s="37"/>
      <c r="P2507" s="2"/>
      <c r="Q2507" s="37"/>
      <c r="R2507" s="2"/>
      <c r="S2507" s="37"/>
    </row>
    <row r="2508" spans="3:19" x14ac:dyDescent="0.3">
      <c r="C2508" s="18"/>
      <c r="D2508" s="2"/>
      <c r="E2508" s="37"/>
      <c r="F2508" s="17"/>
      <c r="G2508" s="2"/>
      <c r="H2508" s="2"/>
      <c r="I2508" s="2"/>
      <c r="J2508" s="17"/>
      <c r="K2508" s="37"/>
      <c r="L2508" s="2"/>
      <c r="M2508" s="37"/>
      <c r="N2508" s="2"/>
      <c r="O2508" s="37"/>
      <c r="P2508" s="2"/>
      <c r="Q2508" s="37"/>
      <c r="R2508" s="2"/>
      <c r="S2508" s="37"/>
    </row>
    <row r="2509" spans="3:19" x14ac:dyDescent="0.3">
      <c r="C2509" s="18"/>
      <c r="D2509" s="2"/>
      <c r="E2509" s="37"/>
      <c r="F2509" s="17"/>
      <c r="G2509" s="2"/>
      <c r="H2509" s="2"/>
      <c r="I2509" s="2"/>
      <c r="J2509" s="17"/>
      <c r="K2509" s="37"/>
      <c r="L2509" s="2"/>
      <c r="M2509" s="37"/>
      <c r="N2509" s="2"/>
      <c r="O2509" s="37"/>
      <c r="P2509" s="2"/>
      <c r="Q2509" s="37"/>
      <c r="R2509" s="2"/>
      <c r="S2509" s="37"/>
    </row>
    <row r="2510" spans="3:19" x14ac:dyDescent="0.3">
      <c r="C2510" s="18"/>
      <c r="D2510" s="2"/>
      <c r="E2510" s="37"/>
      <c r="F2510" s="17"/>
      <c r="G2510" s="2"/>
      <c r="H2510" s="2"/>
      <c r="I2510" s="2"/>
      <c r="J2510" s="17"/>
      <c r="K2510" s="37"/>
      <c r="L2510" s="2"/>
      <c r="M2510" s="37"/>
      <c r="N2510" s="2"/>
      <c r="O2510" s="37"/>
      <c r="P2510" s="2"/>
      <c r="Q2510" s="37"/>
      <c r="R2510" s="2"/>
      <c r="S2510" s="37"/>
    </row>
    <row r="2511" spans="3:19" x14ac:dyDescent="0.3">
      <c r="C2511" s="18"/>
      <c r="D2511" s="2"/>
      <c r="E2511" s="37"/>
      <c r="F2511" s="17"/>
      <c r="G2511" s="2"/>
      <c r="H2511" s="2"/>
      <c r="I2511" s="2"/>
      <c r="J2511" s="17"/>
      <c r="K2511" s="37"/>
      <c r="L2511" s="2"/>
      <c r="M2511" s="37"/>
      <c r="N2511" s="2"/>
      <c r="O2511" s="37"/>
      <c r="P2511" s="2"/>
      <c r="Q2511" s="37"/>
      <c r="R2511" s="2"/>
      <c r="S2511" s="37"/>
    </row>
    <row r="2512" spans="3:19" x14ac:dyDescent="0.3">
      <c r="C2512" s="18"/>
      <c r="D2512" s="2"/>
      <c r="E2512" s="37"/>
      <c r="F2512" s="17"/>
      <c r="G2512" s="2"/>
      <c r="H2512" s="2"/>
      <c r="I2512" s="2"/>
      <c r="J2512" s="17"/>
      <c r="K2512" s="37"/>
      <c r="L2512" s="2"/>
      <c r="M2512" s="37"/>
      <c r="N2512" s="2"/>
      <c r="O2512" s="37"/>
      <c r="P2512" s="2"/>
      <c r="Q2512" s="37"/>
      <c r="R2512" s="2"/>
      <c r="S2512" s="37"/>
    </row>
    <row r="2513" spans="3:19" x14ac:dyDescent="0.3">
      <c r="C2513" s="18"/>
      <c r="D2513" s="2"/>
      <c r="E2513" s="37"/>
      <c r="F2513" s="17"/>
      <c r="G2513" s="2"/>
      <c r="H2513" s="2"/>
      <c r="I2513" s="2"/>
      <c r="J2513" s="17"/>
      <c r="K2513" s="37"/>
      <c r="L2513" s="2"/>
      <c r="M2513" s="37"/>
      <c r="N2513" s="2"/>
      <c r="O2513" s="37"/>
      <c r="P2513" s="2"/>
      <c r="Q2513" s="37"/>
      <c r="R2513" s="2"/>
      <c r="S2513" s="37"/>
    </row>
    <row r="2514" spans="3:19" x14ac:dyDescent="0.3">
      <c r="C2514" s="18"/>
      <c r="D2514" s="2"/>
      <c r="E2514" s="37"/>
      <c r="F2514" s="17"/>
      <c r="G2514" s="2"/>
      <c r="H2514" s="2"/>
      <c r="I2514" s="2"/>
      <c r="J2514" s="17"/>
      <c r="K2514" s="37"/>
      <c r="L2514" s="2"/>
      <c r="M2514" s="37"/>
      <c r="N2514" s="2"/>
      <c r="O2514" s="37"/>
      <c r="P2514" s="2"/>
      <c r="Q2514" s="37"/>
      <c r="R2514" s="2"/>
      <c r="S2514" s="37"/>
    </row>
    <row r="2515" spans="3:19" x14ac:dyDescent="0.3">
      <c r="C2515" s="18"/>
      <c r="D2515" s="2"/>
      <c r="E2515" s="37"/>
      <c r="F2515" s="17"/>
      <c r="G2515" s="2"/>
      <c r="H2515" s="2"/>
      <c r="I2515" s="2"/>
      <c r="J2515" s="17"/>
      <c r="K2515" s="37"/>
      <c r="L2515" s="2"/>
      <c r="M2515" s="37"/>
      <c r="N2515" s="2"/>
      <c r="O2515" s="37"/>
      <c r="P2515" s="2"/>
      <c r="Q2515" s="37"/>
      <c r="R2515" s="2"/>
      <c r="S2515" s="37"/>
    </row>
    <row r="2516" spans="3:19" x14ac:dyDescent="0.3">
      <c r="C2516" s="18"/>
      <c r="D2516" s="2"/>
      <c r="E2516" s="37"/>
      <c r="F2516" s="17"/>
      <c r="G2516" s="2"/>
      <c r="H2516" s="2"/>
      <c r="I2516" s="2"/>
      <c r="J2516" s="17"/>
      <c r="K2516" s="37"/>
      <c r="L2516" s="2"/>
      <c r="M2516" s="37"/>
      <c r="N2516" s="2"/>
      <c r="O2516" s="37"/>
      <c r="P2516" s="2"/>
      <c r="Q2516" s="37"/>
      <c r="R2516" s="2"/>
      <c r="S2516" s="37"/>
    </row>
    <row r="2517" spans="3:19" x14ac:dyDescent="0.3">
      <c r="C2517" s="18"/>
      <c r="D2517" s="2"/>
      <c r="E2517" s="37"/>
      <c r="F2517" s="17"/>
      <c r="G2517" s="2"/>
      <c r="H2517" s="2"/>
      <c r="I2517" s="2"/>
      <c r="J2517" s="17"/>
      <c r="K2517" s="37"/>
      <c r="L2517" s="2"/>
      <c r="M2517" s="37"/>
      <c r="N2517" s="2"/>
      <c r="O2517" s="37"/>
      <c r="P2517" s="2"/>
      <c r="Q2517" s="37"/>
      <c r="R2517" s="2"/>
      <c r="S2517" s="37"/>
    </row>
    <row r="2518" spans="3:19" x14ac:dyDescent="0.3">
      <c r="C2518" s="18"/>
      <c r="D2518" s="2"/>
      <c r="E2518" s="37"/>
      <c r="F2518" s="17"/>
      <c r="G2518" s="2"/>
      <c r="H2518" s="2"/>
      <c r="I2518" s="2"/>
      <c r="J2518" s="17"/>
      <c r="K2518" s="37"/>
      <c r="L2518" s="2"/>
      <c r="M2518" s="37"/>
      <c r="N2518" s="2"/>
      <c r="O2518" s="37"/>
      <c r="P2518" s="2"/>
      <c r="Q2518" s="37"/>
      <c r="R2518" s="2"/>
      <c r="S2518" s="37"/>
    </row>
    <row r="2519" spans="3:19" x14ac:dyDescent="0.3">
      <c r="C2519" s="18"/>
      <c r="D2519" s="2"/>
      <c r="E2519" s="37"/>
      <c r="F2519" s="17"/>
      <c r="G2519" s="2"/>
      <c r="H2519" s="2"/>
      <c r="I2519" s="2"/>
      <c r="J2519" s="17"/>
      <c r="K2519" s="37"/>
      <c r="L2519" s="2"/>
      <c r="M2519" s="37"/>
      <c r="N2519" s="2"/>
      <c r="O2519" s="37"/>
      <c r="P2519" s="2"/>
      <c r="Q2519" s="37"/>
      <c r="R2519" s="2"/>
      <c r="S2519" s="37"/>
    </row>
    <row r="2520" spans="3:19" x14ac:dyDescent="0.3">
      <c r="C2520" s="18"/>
      <c r="D2520" s="2"/>
      <c r="E2520" s="37"/>
      <c r="F2520" s="17"/>
      <c r="G2520" s="2"/>
      <c r="H2520" s="2"/>
      <c r="I2520" s="2"/>
      <c r="J2520" s="17"/>
      <c r="K2520" s="37"/>
      <c r="L2520" s="2"/>
      <c r="M2520" s="37"/>
      <c r="N2520" s="2"/>
      <c r="O2520" s="37"/>
      <c r="P2520" s="2"/>
      <c r="Q2520" s="37"/>
      <c r="R2520" s="2"/>
      <c r="S2520" s="37"/>
    </row>
    <row r="2521" spans="3:19" x14ac:dyDescent="0.3">
      <c r="C2521" s="18"/>
      <c r="D2521" s="2"/>
      <c r="E2521" s="37"/>
      <c r="F2521" s="17"/>
      <c r="G2521" s="2"/>
      <c r="H2521" s="2"/>
      <c r="I2521" s="2"/>
      <c r="J2521" s="17"/>
      <c r="K2521" s="37"/>
      <c r="L2521" s="2"/>
      <c r="M2521" s="37"/>
      <c r="N2521" s="2"/>
      <c r="O2521" s="37"/>
      <c r="P2521" s="2"/>
      <c r="Q2521" s="37"/>
      <c r="R2521" s="2"/>
      <c r="S2521" s="37"/>
    </row>
    <row r="2522" spans="3:19" x14ac:dyDescent="0.3">
      <c r="C2522" s="18"/>
      <c r="D2522" s="2"/>
      <c r="E2522" s="37"/>
      <c r="F2522" s="17"/>
      <c r="G2522" s="2"/>
      <c r="H2522" s="2"/>
      <c r="I2522" s="2"/>
      <c r="J2522" s="17"/>
      <c r="K2522" s="37"/>
      <c r="L2522" s="2"/>
      <c r="M2522" s="37"/>
      <c r="N2522" s="2"/>
      <c r="O2522" s="37"/>
      <c r="P2522" s="2"/>
      <c r="Q2522" s="37"/>
      <c r="R2522" s="2"/>
      <c r="S2522" s="37"/>
    </row>
    <row r="2523" spans="3:19" x14ac:dyDescent="0.3">
      <c r="C2523" s="18"/>
      <c r="D2523" s="2"/>
      <c r="E2523" s="37"/>
      <c r="F2523" s="17"/>
      <c r="G2523" s="2"/>
      <c r="H2523" s="2"/>
      <c r="I2523" s="2"/>
      <c r="J2523" s="17"/>
      <c r="K2523" s="37"/>
      <c r="L2523" s="2"/>
      <c r="M2523" s="37"/>
      <c r="N2523" s="2"/>
      <c r="O2523" s="37"/>
      <c r="P2523" s="2"/>
      <c r="Q2523" s="37"/>
      <c r="R2523" s="2"/>
      <c r="S2523" s="37"/>
    </row>
    <row r="2524" spans="3:19" x14ac:dyDescent="0.3">
      <c r="C2524" s="18"/>
      <c r="D2524" s="2"/>
      <c r="E2524" s="37"/>
      <c r="F2524" s="17"/>
      <c r="G2524" s="2"/>
      <c r="H2524" s="2"/>
      <c r="I2524" s="2"/>
      <c r="J2524" s="17"/>
      <c r="K2524" s="37"/>
      <c r="L2524" s="2"/>
      <c r="M2524" s="37"/>
      <c r="N2524" s="2"/>
      <c r="O2524" s="37"/>
      <c r="P2524" s="2"/>
      <c r="Q2524" s="37"/>
      <c r="R2524" s="2"/>
      <c r="S2524" s="37"/>
    </row>
    <row r="2525" spans="3:19" x14ac:dyDescent="0.3">
      <c r="C2525" s="18"/>
      <c r="D2525" s="2"/>
      <c r="E2525" s="37"/>
      <c r="F2525" s="17"/>
      <c r="G2525" s="2"/>
      <c r="H2525" s="2"/>
      <c r="I2525" s="2"/>
      <c r="J2525" s="17"/>
      <c r="K2525" s="37"/>
      <c r="L2525" s="2"/>
      <c r="M2525" s="37"/>
      <c r="N2525" s="2"/>
      <c r="O2525" s="37"/>
      <c r="P2525" s="2"/>
      <c r="Q2525" s="37"/>
      <c r="R2525" s="2"/>
      <c r="S2525" s="37"/>
    </row>
    <row r="2526" spans="3:19" x14ac:dyDescent="0.3">
      <c r="C2526" s="18"/>
      <c r="D2526" s="2"/>
      <c r="E2526" s="37"/>
      <c r="F2526" s="17"/>
      <c r="G2526" s="2"/>
      <c r="H2526" s="2"/>
      <c r="I2526" s="2"/>
      <c r="J2526" s="17"/>
      <c r="K2526" s="37"/>
      <c r="L2526" s="2"/>
      <c r="M2526" s="37"/>
      <c r="N2526" s="2"/>
      <c r="O2526" s="37"/>
      <c r="P2526" s="2"/>
      <c r="Q2526" s="37"/>
      <c r="R2526" s="2"/>
      <c r="S2526" s="37"/>
    </row>
    <row r="2527" spans="3:19" x14ac:dyDescent="0.3">
      <c r="C2527" s="18"/>
      <c r="D2527" s="2"/>
      <c r="E2527" s="37"/>
      <c r="F2527" s="17"/>
      <c r="G2527" s="2"/>
      <c r="H2527" s="2"/>
      <c r="I2527" s="2"/>
      <c r="J2527" s="17"/>
      <c r="K2527" s="37"/>
      <c r="L2527" s="2"/>
      <c r="M2527" s="37"/>
      <c r="N2527" s="2"/>
      <c r="O2527" s="37"/>
      <c r="P2527" s="2"/>
      <c r="Q2527" s="37"/>
      <c r="R2527" s="2"/>
      <c r="S2527" s="37"/>
    </row>
    <row r="2528" spans="3:19" x14ac:dyDescent="0.3">
      <c r="C2528" s="18"/>
      <c r="D2528" s="2"/>
      <c r="E2528" s="37"/>
      <c r="F2528" s="17"/>
      <c r="G2528" s="2"/>
      <c r="H2528" s="2"/>
      <c r="I2528" s="2"/>
      <c r="J2528" s="17"/>
      <c r="K2528" s="37"/>
      <c r="L2528" s="2"/>
      <c r="M2528" s="37"/>
      <c r="N2528" s="2"/>
      <c r="O2528" s="37"/>
      <c r="P2528" s="2"/>
      <c r="Q2528" s="37"/>
      <c r="R2528" s="2"/>
      <c r="S2528" s="37"/>
    </row>
    <row r="2529" spans="3:19" x14ac:dyDescent="0.3">
      <c r="C2529" s="18"/>
      <c r="D2529" s="2"/>
      <c r="E2529" s="37"/>
      <c r="F2529" s="17"/>
      <c r="G2529" s="2"/>
      <c r="H2529" s="2"/>
      <c r="I2529" s="2"/>
      <c r="J2529" s="17"/>
      <c r="K2529" s="37"/>
      <c r="L2529" s="2"/>
      <c r="M2529" s="37"/>
      <c r="N2529" s="2"/>
      <c r="O2529" s="37"/>
      <c r="P2529" s="2"/>
      <c r="Q2529" s="37"/>
      <c r="R2529" s="2"/>
      <c r="S2529" s="37"/>
    </row>
    <row r="2530" spans="3:19" x14ac:dyDescent="0.3">
      <c r="C2530" s="18"/>
      <c r="D2530" s="2"/>
      <c r="E2530" s="37"/>
      <c r="F2530" s="17"/>
      <c r="G2530" s="2"/>
      <c r="H2530" s="2"/>
      <c r="I2530" s="2"/>
      <c r="J2530" s="17"/>
      <c r="K2530" s="37"/>
      <c r="L2530" s="2"/>
      <c r="M2530" s="37"/>
      <c r="N2530" s="2"/>
      <c r="O2530" s="37"/>
      <c r="P2530" s="2"/>
      <c r="Q2530" s="37"/>
      <c r="R2530" s="2"/>
      <c r="S2530" s="37"/>
    </row>
    <row r="2531" spans="3:19" x14ac:dyDescent="0.3">
      <c r="C2531" s="18"/>
      <c r="D2531" s="2"/>
      <c r="E2531" s="37"/>
      <c r="F2531" s="17"/>
      <c r="G2531" s="2"/>
      <c r="H2531" s="2"/>
      <c r="I2531" s="2"/>
      <c r="J2531" s="17"/>
      <c r="K2531" s="37"/>
      <c r="L2531" s="2"/>
      <c r="M2531" s="37"/>
      <c r="N2531" s="2"/>
      <c r="O2531" s="37"/>
      <c r="P2531" s="2"/>
      <c r="Q2531" s="37"/>
      <c r="R2531" s="2"/>
      <c r="S2531" s="37"/>
    </row>
    <row r="2532" spans="3:19" x14ac:dyDescent="0.3">
      <c r="C2532" s="18"/>
      <c r="D2532" s="2"/>
      <c r="E2532" s="37"/>
      <c r="F2532" s="17"/>
      <c r="G2532" s="2"/>
      <c r="H2532" s="2"/>
      <c r="I2532" s="2"/>
      <c r="J2532" s="17"/>
      <c r="K2532" s="37"/>
      <c r="L2532" s="2"/>
      <c r="M2532" s="37"/>
      <c r="N2532" s="2"/>
      <c r="O2532" s="37"/>
      <c r="P2532" s="2"/>
      <c r="Q2532" s="37"/>
      <c r="R2532" s="2"/>
      <c r="S2532" s="37"/>
    </row>
    <row r="2533" spans="3:19" x14ac:dyDescent="0.3">
      <c r="C2533" s="18"/>
      <c r="D2533" s="2"/>
      <c r="E2533" s="37"/>
      <c r="F2533" s="17"/>
      <c r="G2533" s="2"/>
      <c r="H2533" s="2"/>
      <c r="I2533" s="2"/>
      <c r="J2533" s="17"/>
      <c r="K2533" s="37"/>
      <c r="L2533" s="2"/>
      <c r="M2533" s="37"/>
      <c r="N2533" s="2"/>
      <c r="O2533" s="37"/>
      <c r="P2533" s="2"/>
      <c r="Q2533" s="37"/>
      <c r="R2533" s="2"/>
      <c r="S2533" s="37"/>
    </row>
    <row r="2534" spans="3:19" x14ac:dyDescent="0.3">
      <c r="C2534" s="18"/>
      <c r="D2534" s="2"/>
      <c r="E2534" s="37"/>
      <c r="F2534" s="17"/>
      <c r="G2534" s="2"/>
      <c r="H2534" s="2"/>
      <c r="I2534" s="2"/>
      <c r="J2534" s="17"/>
      <c r="K2534" s="37"/>
      <c r="L2534" s="2"/>
      <c r="M2534" s="37"/>
      <c r="N2534" s="2"/>
      <c r="O2534" s="37"/>
      <c r="P2534" s="2"/>
      <c r="Q2534" s="37"/>
      <c r="R2534" s="2"/>
      <c r="S2534" s="37"/>
    </row>
    <row r="2535" spans="3:19" x14ac:dyDescent="0.3">
      <c r="C2535" s="18"/>
      <c r="D2535" s="2"/>
      <c r="E2535" s="37"/>
      <c r="F2535" s="17"/>
      <c r="G2535" s="2"/>
      <c r="H2535" s="2"/>
      <c r="I2535" s="2"/>
      <c r="J2535" s="17"/>
      <c r="K2535" s="37"/>
      <c r="L2535" s="2"/>
      <c r="M2535" s="37"/>
      <c r="N2535" s="2"/>
      <c r="O2535" s="37"/>
      <c r="P2535" s="2"/>
      <c r="Q2535" s="37"/>
      <c r="R2535" s="2"/>
      <c r="S2535" s="37"/>
    </row>
    <row r="2536" spans="3:19" x14ac:dyDescent="0.3">
      <c r="C2536" s="18"/>
      <c r="D2536" s="2"/>
      <c r="E2536" s="37"/>
      <c r="F2536" s="17"/>
      <c r="G2536" s="2"/>
      <c r="H2536" s="2"/>
      <c r="I2536" s="2"/>
      <c r="J2536" s="17"/>
      <c r="K2536" s="37"/>
      <c r="L2536" s="2"/>
      <c r="M2536" s="37"/>
      <c r="N2536" s="2"/>
      <c r="O2536" s="37"/>
      <c r="P2536" s="2"/>
      <c r="Q2536" s="37"/>
      <c r="R2536" s="2"/>
      <c r="S2536" s="37"/>
    </row>
    <row r="2537" spans="3:19" x14ac:dyDescent="0.3">
      <c r="C2537" s="18"/>
      <c r="D2537" s="2"/>
      <c r="E2537" s="37"/>
      <c r="F2537" s="17"/>
      <c r="G2537" s="2"/>
      <c r="H2537" s="2"/>
      <c r="I2537" s="2"/>
      <c r="J2537" s="17"/>
      <c r="K2537" s="37"/>
      <c r="L2537" s="2"/>
      <c r="M2537" s="37"/>
      <c r="N2537" s="2"/>
      <c r="O2537" s="37"/>
      <c r="P2537" s="2"/>
      <c r="Q2537" s="37"/>
      <c r="R2537" s="2"/>
      <c r="S2537" s="37"/>
    </row>
    <row r="2538" spans="3:19" x14ac:dyDescent="0.3">
      <c r="C2538" s="18"/>
      <c r="D2538" s="2"/>
      <c r="E2538" s="37"/>
      <c r="F2538" s="17"/>
      <c r="G2538" s="2"/>
      <c r="H2538" s="2"/>
      <c r="I2538" s="2"/>
      <c r="J2538" s="17"/>
      <c r="K2538" s="37"/>
      <c r="L2538" s="2"/>
      <c r="M2538" s="37"/>
      <c r="N2538" s="2"/>
      <c r="O2538" s="37"/>
      <c r="P2538" s="2"/>
      <c r="Q2538" s="37"/>
      <c r="R2538" s="2"/>
      <c r="S2538" s="37"/>
    </row>
    <row r="2539" spans="3:19" x14ac:dyDescent="0.3">
      <c r="C2539" s="18"/>
      <c r="D2539" s="2"/>
      <c r="E2539" s="37"/>
      <c r="F2539" s="17"/>
      <c r="G2539" s="2"/>
      <c r="H2539" s="2"/>
      <c r="I2539" s="2"/>
      <c r="J2539" s="17"/>
      <c r="K2539" s="37"/>
      <c r="L2539" s="2"/>
      <c r="M2539" s="37"/>
      <c r="N2539" s="2"/>
      <c r="O2539" s="37"/>
      <c r="P2539" s="2"/>
      <c r="Q2539" s="37"/>
      <c r="R2539" s="2"/>
      <c r="S2539" s="37"/>
    </row>
    <row r="2540" spans="3:19" x14ac:dyDescent="0.3">
      <c r="C2540" s="18"/>
      <c r="D2540" s="2"/>
      <c r="E2540" s="37"/>
      <c r="F2540" s="17"/>
      <c r="G2540" s="2"/>
      <c r="H2540" s="2"/>
      <c r="I2540" s="2"/>
      <c r="J2540" s="17"/>
      <c r="K2540" s="37"/>
      <c r="L2540" s="2"/>
      <c r="M2540" s="37"/>
      <c r="N2540" s="2"/>
      <c r="O2540" s="37"/>
      <c r="P2540" s="2"/>
      <c r="Q2540" s="37"/>
      <c r="R2540" s="2"/>
      <c r="S2540" s="37"/>
    </row>
    <row r="2541" spans="3:19" x14ac:dyDescent="0.3">
      <c r="C2541" s="18"/>
      <c r="D2541" s="2"/>
      <c r="E2541" s="37"/>
      <c r="F2541" s="17"/>
      <c r="G2541" s="2"/>
      <c r="H2541" s="2"/>
      <c r="I2541" s="2"/>
      <c r="J2541" s="17"/>
      <c r="K2541" s="37"/>
      <c r="L2541" s="2"/>
      <c r="M2541" s="37"/>
      <c r="N2541" s="2"/>
      <c r="O2541" s="37"/>
      <c r="P2541" s="2"/>
      <c r="Q2541" s="37"/>
      <c r="R2541" s="2"/>
      <c r="S2541" s="37"/>
    </row>
    <row r="2542" spans="3:19" x14ac:dyDescent="0.3">
      <c r="C2542" s="18"/>
      <c r="D2542" s="2"/>
      <c r="E2542" s="37"/>
      <c r="F2542" s="17"/>
      <c r="G2542" s="2"/>
      <c r="H2542" s="2"/>
      <c r="I2542" s="2"/>
      <c r="J2542" s="17"/>
      <c r="K2542" s="37"/>
      <c r="L2542" s="2"/>
      <c r="M2542" s="37"/>
      <c r="N2542" s="2"/>
      <c r="O2542" s="37"/>
      <c r="P2542" s="2"/>
      <c r="Q2542" s="37"/>
      <c r="R2542" s="2"/>
      <c r="S2542" s="37"/>
    </row>
    <row r="2543" spans="3:19" x14ac:dyDescent="0.3">
      <c r="C2543" s="18"/>
      <c r="D2543" s="2"/>
      <c r="E2543" s="37"/>
      <c r="F2543" s="17"/>
      <c r="G2543" s="2"/>
      <c r="H2543" s="2"/>
      <c r="I2543" s="2"/>
      <c r="J2543" s="17"/>
      <c r="K2543" s="37"/>
      <c r="L2543" s="2"/>
      <c r="M2543" s="37"/>
      <c r="N2543" s="2"/>
      <c r="O2543" s="37"/>
      <c r="P2543" s="2"/>
      <c r="Q2543" s="37"/>
      <c r="R2543" s="2"/>
      <c r="S2543" s="37"/>
    </row>
    <row r="2544" spans="3:19" x14ac:dyDescent="0.3">
      <c r="C2544" s="18"/>
      <c r="D2544" s="2"/>
      <c r="E2544" s="37"/>
      <c r="F2544" s="17"/>
      <c r="G2544" s="2"/>
      <c r="H2544" s="2"/>
      <c r="I2544" s="2"/>
      <c r="J2544" s="17"/>
      <c r="K2544" s="37"/>
      <c r="L2544" s="2"/>
      <c r="M2544" s="37"/>
      <c r="N2544" s="2"/>
      <c r="O2544" s="37"/>
      <c r="P2544" s="2"/>
      <c r="Q2544" s="37"/>
      <c r="R2544" s="2"/>
      <c r="S2544" s="37"/>
    </row>
    <row r="2545" spans="3:19" x14ac:dyDescent="0.3">
      <c r="C2545" s="18"/>
      <c r="D2545" s="2"/>
      <c r="E2545" s="37"/>
      <c r="F2545" s="17"/>
      <c r="G2545" s="2"/>
      <c r="H2545" s="2"/>
      <c r="I2545" s="2"/>
      <c r="J2545" s="17"/>
      <c r="K2545" s="37"/>
      <c r="L2545" s="2"/>
      <c r="M2545" s="37"/>
      <c r="N2545" s="2"/>
      <c r="O2545" s="37"/>
      <c r="P2545" s="2"/>
      <c r="Q2545" s="37"/>
      <c r="R2545" s="2"/>
      <c r="S2545" s="37"/>
    </row>
    <row r="2546" spans="3:19" x14ac:dyDescent="0.3">
      <c r="C2546" s="18"/>
      <c r="D2546" s="2"/>
      <c r="E2546" s="37"/>
      <c r="F2546" s="17"/>
      <c r="G2546" s="2"/>
      <c r="H2546" s="2"/>
      <c r="I2546" s="2"/>
      <c r="J2546" s="17"/>
      <c r="K2546" s="37"/>
      <c r="L2546" s="2"/>
      <c r="M2546" s="37"/>
      <c r="N2546" s="2"/>
      <c r="O2546" s="37"/>
      <c r="P2546" s="2"/>
      <c r="Q2546" s="37"/>
      <c r="R2546" s="2"/>
      <c r="S2546" s="37"/>
    </row>
    <row r="2547" spans="3:19" x14ac:dyDescent="0.3">
      <c r="C2547" s="18"/>
      <c r="D2547" s="2"/>
      <c r="E2547" s="37"/>
      <c r="F2547" s="17"/>
      <c r="G2547" s="2"/>
      <c r="H2547" s="2"/>
      <c r="I2547" s="2"/>
      <c r="J2547" s="17"/>
      <c r="K2547" s="37"/>
      <c r="L2547" s="2"/>
      <c r="M2547" s="37"/>
      <c r="N2547" s="2"/>
      <c r="O2547" s="37"/>
      <c r="P2547" s="2"/>
      <c r="Q2547" s="37"/>
      <c r="R2547" s="2"/>
      <c r="S2547" s="37"/>
    </row>
    <row r="2548" spans="3:19" x14ac:dyDescent="0.3">
      <c r="C2548" s="18"/>
      <c r="D2548" s="2"/>
      <c r="E2548" s="37"/>
      <c r="F2548" s="17"/>
      <c r="G2548" s="2"/>
      <c r="H2548" s="2"/>
      <c r="I2548" s="2"/>
      <c r="J2548" s="17"/>
      <c r="K2548" s="37"/>
      <c r="L2548" s="2"/>
      <c r="M2548" s="37"/>
      <c r="N2548" s="2"/>
      <c r="O2548" s="37"/>
      <c r="P2548" s="2"/>
      <c r="Q2548" s="37"/>
      <c r="R2548" s="2"/>
      <c r="S2548" s="37"/>
    </row>
    <row r="2549" spans="3:19" x14ac:dyDescent="0.3">
      <c r="C2549" s="18"/>
      <c r="D2549" s="2"/>
      <c r="E2549" s="37"/>
      <c r="F2549" s="17"/>
      <c r="G2549" s="2"/>
      <c r="H2549" s="2"/>
      <c r="I2549" s="2"/>
      <c r="J2549" s="17"/>
      <c r="K2549" s="37"/>
      <c r="L2549" s="2"/>
      <c r="M2549" s="37"/>
      <c r="N2549" s="2"/>
      <c r="O2549" s="37"/>
      <c r="P2549" s="2"/>
      <c r="Q2549" s="37"/>
      <c r="R2549" s="2"/>
      <c r="S2549" s="37"/>
    </row>
    <row r="2550" spans="3:19" x14ac:dyDescent="0.3">
      <c r="C2550" s="18"/>
      <c r="D2550" s="2"/>
      <c r="E2550" s="37"/>
      <c r="F2550" s="17"/>
      <c r="G2550" s="2"/>
      <c r="H2550" s="2"/>
      <c r="I2550" s="2"/>
      <c r="J2550" s="17"/>
      <c r="K2550" s="37"/>
      <c r="L2550" s="2"/>
      <c r="M2550" s="37"/>
      <c r="N2550" s="2"/>
      <c r="O2550" s="37"/>
      <c r="P2550" s="2"/>
      <c r="Q2550" s="37"/>
      <c r="R2550" s="2"/>
      <c r="S2550" s="37"/>
    </row>
    <row r="2551" spans="3:19" x14ac:dyDescent="0.3">
      <c r="C2551" s="18"/>
      <c r="D2551" s="2"/>
      <c r="E2551" s="37"/>
      <c r="F2551" s="17"/>
      <c r="G2551" s="2"/>
      <c r="H2551" s="2"/>
      <c r="I2551" s="2"/>
      <c r="J2551" s="17"/>
      <c r="K2551" s="37"/>
      <c r="L2551" s="2"/>
      <c r="M2551" s="37"/>
      <c r="N2551" s="2"/>
      <c r="O2551" s="37"/>
      <c r="P2551" s="2"/>
      <c r="Q2551" s="37"/>
      <c r="R2551" s="2"/>
      <c r="S2551" s="37"/>
    </row>
    <row r="2552" spans="3:19" x14ac:dyDescent="0.3">
      <c r="C2552" s="18"/>
      <c r="D2552" s="2"/>
      <c r="E2552" s="37"/>
      <c r="F2552" s="17"/>
      <c r="G2552" s="2"/>
      <c r="H2552" s="2"/>
      <c r="I2552" s="2"/>
      <c r="J2552" s="17"/>
      <c r="K2552" s="37"/>
      <c r="L2552" s="2"/>
      <c r="M2552" s="37"/>
      <c r="N2552" s="2"/>
      <c r="O2552" s="37"/>
      <c r="P2552" s="2"/>
      <c r="Q2552" s="37"/>
      <c r="R2552" s="2"/>
      <c r="S2552" s="37"/>
    </row>
    <row r="2553" spans="3:19" x14ac:dyDescent="0.3">
      <c r="C2553" s="18"/>
      <c r="D2553" s="2"/>
      <c r="E2553" s="37"/>
      <c r="F2553" s="17"/>
      <c r="G2553" s="2"/>
      <c r="H2553" s="2"/>
      <c r="I2553" s="2"/>
      <c r="J2553" s="17"/>
      <c r="K2553" s="37"/>
      <c r="L2553" s="2"/>
      <c r="M2553" s="37"/>
      <c r="N2553" s="2"/>
      <c r="O2553" s="37"/>
      <c r="P2553" s="2"/>
      <c r="Q2553" s="37"/>
      <c r="R2553" s="2"/>
      <c r="S2553" s="37"/>
    </row>
    <row r="2554" spans="3:19" x14ac:dyDescent="0.3">
      <c r="C2554" s="18"/>
      <c r="D2554" s="2"/>
      <c r="E2554" s="37"/>
      <c r="F2554" s="17"/>
      <c r="G2554" s="2"/>
      <c r="H2554" s="2"/>
      <c r="I2554" s="2"/>
      <c r="J2554" s="17"/>
      <c r="K2554" s="37"/>
      <c r="L2554" s="2"/>
      <c r="M2554" s="37"/>
      <c r="N2554" s="2"/>
      <c r="O2554" s="37"/>
      <c r="P2554" s="2"/>
      <c r="Q2554" s="37"/>
      <c r="R2554" s="2"/>
      <c r="S2554" s="37"/>
    </row>
    <row r="2555" spans="3:19" x14ac:dyDescent="0.3">
      <c r="C2555" s="18"/>
      <c r="D2555" s="2"/>
      <c r="E2555" s="37"/>
      <c r="F2555" s="17"/>
      <c r="G2555" s="2"/>
      <c r="H2555" s="2"/>
      <c r="I2555" s="2"/>
      <c r="J2555" s="17"/>
      <c r="K2555" s="37"/>
      <c r="L2555" s="2"/>
      <c r="M2555" s="37"/>
      <c r="N2555" s="2"/>
      <c r="O2555" s="37"/>
      <c r="P2555" s="2"/>
      <c r="Q2555" s="37"/>
      <c r="R2555" s="2"/>
      <c r="S2555" s="37"/>
    </row>
    <row r="2556" spans="3:19" x14ac:dyDescent="0.3">
      <c r="C2556" s="18"/>
      <c r="D2556" s="2"/>
      <c r="E2556" s="37"/>
      <c r="F2556" s="17"/>
      <c r="G2556" s="2"/>
      <c r="H2556" s="2"/>
      <c r="I2556" s="2"/>
      <c r="J2556" s="17"/>
      <c r="K2556" s="37"/>
      <c r="L2556" s="2"/>
      <c r="M2556" s="37"/>
      <c r="N2556" s="2"/>
      <c r="O2556" s="37"/>
      <c r="P2556" s="2"/>
      <c r="Q2556" s="37"/>
      <c r="R2556" s="2"/>
      <c r="S2556" s="37"/>
    </row>
    <row r="2557" spans="3:19" x14ac:dyDescent="0.3">
      <c r="C2557" s="18"/>
      <c r="D2557" s="2"/>
      <c r="E2557" s="37"/>
      <c r="F2557" s="17"/>
      <c r="G2557" s="2"/>
      <c r="H2557" s="2"/>
      <c r="I2557" s="2"/>
      <c r="J2557" s="17"/>
      <c r="K2557" s="37"/>
      <c r="L2557" s="2"/>
      <c r="M2557" s="37"/>
      <c r="N2557" s="2"/>
      <c r="O2557" s="37"/>
      <c r="P2557" s="2"/>
      <c r="Q2557" s="37"/>
      <c r="R2557" s="2"/>
      <c r="S2557" s="37"/>
    </row>
    <row r="2558" spans="3:19" x14ac:dyDescent="0.3">
      <c r="C2558" s="18"/>
      <c r="D2558" s="2"/>
      <c r="E2558" s="37"/>
      <c r="F2558" s="17"/>
      <c r="G2558" s="2"/>
      <c r="H2558" s="2"/>
      <c r="I2558" s="2"/>
      <c r="J2558" s="17"/>
      <c r="K2558" s="37"/>
      <c r="L2558" s="2"/>
      <c r="M2558" s="37"/>
      <c r="N2558" s="2"/>
      <c r="O2558" s="37"/>
      <c r="P2558" s="2"/>
      <c r="Q2558" s="37"/>
      <c r="R2558" s="2"/>
      <c r="S2558" s="37"/>
    </row>
    <row r="2559" spans="3:19" x14ac:dyDescent="0.3">
      <c r="C2559" s="18"/>
      <c r="D2559" s="2"/>
      <c r="E2559" s="37"/>
      <c r="F2559" s="17"/>
      <c r="G2559" s="2"/>
      <c r="H2559" s="2"/>
      <c r="I2559" s="2"/>
      <c r="J2559" s="17"/>
      <c r="K2559" s="37"/>
      <c r="L2559" s="2"/>
      <c r="M2559" s="37"/>
      <c r="N2559" s="2"/>
      <c r="O2559" s="37"/>
      <c r="P2559" s="2"/>
      <c r="Q2559" s="37"/>
      <c r="R2559" s="2"/>
      <c r="S2559" s="37"/>
    </row>
    <row r="2560" spans="3:19" x14ac:dyDescent="0.3">
      <c r="C2560" s="18"/>
      <c r="D2560" s="2"/>
      <c r="E2560" s="37"/>
      <c r="F2560" s="17"/>
      <c r="G2560" s="2"/>
      <c r="H2560" s="2"/>
      <c r="I2560" s="2"/>
      <c r="J2560" s="17"/>
      <c r="K2560" s="37"/>
      <c r="L2560" s="2"/>
      <c r="M2560" s="37"/>
      <c r="N2560" s="2"/>
      <c r="O2560" s="37"/>
      <c r="P2560" s="2"/>
      <c r="Q2560" s="37"/>
      <c r="R2560" s="2"/>
      <c r="S2560" s="37"/>
    </row>
    <row r="2561" spans="3:19" x14ac:dyDescent="0.3">
      <c r="C2561" s="18"/>
      <c r="D2561" s="2"/>
      <c r="E2561" s="37"/>
      <c r="F2561" s="17"/>
      <c r="G2561" s="2"/>
      <c r="H2561" s="2"/>
      <c r="I2561" s="2"/>
      <c r="J2561" s="17"/>
      <c r="K2561" s="37"/>
      <c r="L2561" s="2"/>
      <c r="M2561" s="37"/>
      <c r="N2561" s="2"/>
      <c r="O2561" s="37"/>
      <c r="P2561" s="2"/>
      <c r="Q2561" s="37"/>
      <c r="R2561" s="2"/>
      <c r="S2561" s="37"/>
    </row>
    <row r="2562" spans="3:19" x14ac:dyDescent="0.3">
      <c r="C2562" s="18"/>
      <c r="D2562" s="2"/>
      <c r="E2562" s="37"/>
      <c r="F2562" s="17"/>
      <c r="G2562" s="2"/>
      <c r="H2562" s="2"/>
      <c r="I2562" s="2"/>
      <c r="J2562" s="17"/>
      <c r="K2562" s="37"/>
      <c r="L2562" s="2"/>
      <c r="M2562" s="37"/>
      <c r="N2562" s="2"/>
      <c r="O2562" s="37"/>
      <c r="P2562" s="2"/>
      <c r="Q2562" s="37"/>
      <c r="R2562" s="2"/>
      <c r="S2562" s="37"/>
    </row>
    <row r="2563" spans="3:19" x14ac:dyDescent="0.3">
      <c r="C2563" s="18"/>
      <c r="D2563" s="2"/>
      <c r="E2563" s="37"/>
      <c r="F2563" s="17"/>
      <c r="G2563" s="2"/>
      <c r="H2563" s="2"/>
      <c r="I2563" s="2"/>
      <c r="J2563" s="17"/>
      <c r="K2563" s="37"/>
      <c r="L2563" s="2"/>
      <c r="M2563" s="37"/>
      <c r="N2563" s="2"/>
      <c r="O2563" s="37"/>
      <c r="P2563" s="2"/>
      <c r="Q2563" s="37"/>
      <c r="R2563" s="2"/>
      <c r="S2563" s="37"/>
    </row>
    <row r="2564" spans="3:19" x14ac:dyDescent="0.3">
      <c r="C2564" s="18"/>
      <c r="D2564" s="2"/>
      <c r="E2564" s="37"/>
      <c r="F2564" s="17"/>
      <c r="G2564" s="2"/>
      <c r="H2564" s="2"/>
      <c r="I2564" s="2"/>
      <c r="J2564" s="17"/>
      <c r="K2564" s="37"/>
      <c r="L2564" s="2"/>
      <c r="M2564" s="37"/>
      <c r="N2564" s="2"/>
      <c r="O2564" s="37"/>
      <c r="P2564" s="2"/>
      <c r="Q2564" s="37"/>
      <c r="R2564" s="2"/>
      <c r="S2564" s="37"/>
    </row>
    <row r="2565" spans="3:19" x14ac:dyDescent="0.3">
      <c r="C2565" s="18"/>
      <c r="D2565" s="2"/>
      <c r="E2565" s="37"/>
      <c r="F2565" s="17"/>
      <c r="G2565" s="2"/>
      <c r="H2565" s="2"/>
      <c r="I2565" s="2"/>
      <c r="J2565" s="17"/>
      <c r="K2565" s="37"/>
      <c r="L2565" s="2"/>
      <c r="M2565" s="37"/>
      <c r="N2565" s="2"/>
      <c r="O2565" s="37"/>
      <c r="P2565" s="2"/>
      <c r="Q2565" s="37"/>
      <c r="R2565" s="2"/>
      <c r="S2565" s="37"/>
    </row>
    <row r="2566" spans="3:19" x14ac:dyDescent="0.3">
      <c r="C2566" s="18"/>
      <c r="D2566" s="2"/>
      <c r="E2566" s="37"/>
      <c r="F2566" s="17"/>
      <c r="G2566" s="2"/>
      <c r="H2566" s="2"/>
      <c r="I2566" s="2"/>
      <c r="J2566" s="17"/>
      <c r="K2566" s="37"/>
      <c r="L2566" s="2"/>
      <c r="M2566" s="37"/>
      <c r="N2566" s="2"/>
      <c r="O2566" s="37"/>
      <c r="P2566" s="2"/>
      <c r="Q2566" s="37"/>
      <c r="R2566" s="2"/>
      <c r="S2566" s="37"/>
    </row>
    <row r="2567" spans="3:19" x14ac:dyDescent="0.3">
      <c r="C2567" s="18"/>
      <c r="D2567" s="2"/>
      <c r="E2567" s="37"/>
      <c r="F2567" s="17"/>
      <c r="G2567" s="2"/>
      <c r="H2567" s="2"/>
      <c r="I2567" s="2"/>
      <c r="J2567" s="17"/>
      <c r="K2567" s="37"/>
      <c r="L2567" s="2"/>
      <c r="M2567" s="37"/>
      <c r="N2567" s="2"/>
      <c r="O2567" s="37"/>
      <c r="P2567" s="2"/>
      <c r="Q2567" s="37"/>
      <c r="R2567" s="2"/>
      <c r="S2567" s="37"/>
    </row>
    <row r="2568" spans="3:19" x14ac:dyDescent="0.3">
      <c r="C2568" s="18"/>
      <c r="D2568" s="2"/>
      <c r="E2568" s="37"/>
      <c r="F2568" s="17"/>
      <c r="G2568" s="2"/>
      <c r="H2568" s="2"/>
      <c r="I2568" s="2"/>
      <c r="J2568" s="17"/>
      <c r="K2568" s="37"/>
      <c r="L2568" s="2"/>
      <c r="M2568" s="37"/>
      <c r="N2568" s="2"/>
      <c r="O2568" s="37"/>
      <c r="P2568" s="2"/>
      <c r="Q2568" s="37"/>
      <c r="R2568" s="2"/>
      <c r="S2568" s="37"/>
    </row>
    <row r="2569" spans="3:19" x14ac:dyDescent="0.3">
      <c r="C2569" s="18"/>
      <c r="D2569" s="2"/>
      <c r="E2569" s="37"/>
      <c r="F2569" s="17"/>
      <c r="G2569" s="2"/>
      <c r="H2569" s="2"/>
      <c r="I2569" s="2"/>
      <c r="J2569" s="17"/>
      <c r="K2569" s="37"/>
      <c r="L2569" s="2"/>
      <c r="M2569" s="37"/>
      <c r="N2569" s="2"/>
      <c r="O2569" s="37"/>
      <c r="P2569" s="2"/>
      <c r="Q2569" s="37"/>
      <c r="R2569" s="2"/>
      <c r="S2569" s="37"/>
    </row>
    <row r="2570" spans="3:19" x14ac:dyDescent="0.3">
      <c r="C2570" s="18"/>
      <c r="D2570" s="2"/>
      <c r="E2570" s="37"/>
      <c r="F2570" s="17"/>
      <c r="G2570" s="2"/>
      <c r="H2570" s="2"/>
      <c r="I2570" s="2"/>
      <c r="J2570" s="17"/>
      <c r="K2570" s="37"/>
      <c r="L2570" s="2"/>
      <c r="M2570" s="37"/>
      <c r="N2570" s="2"/>
      <c r="O2570" s="37"/>
      <c r="P2570" s="2"/>
      <c r="Q2570" s="37"/>
      <c r="R2570" s="2"/>
      <c r="S2570" s="37"/>
    </row>
    <row r="2571" spans="3:19" x14ac:dyDescent="0.3">
      <c r="C2571" s="18"/>
      <c r="D2571" s="2"/>
      <c r="E2571" s="37"/>
      <c r="F2571" s="17"/>
      <c r="G2571" s="2"/>
      <c r="H2571" s="2"/>
      <c r="I2571" s="2"/>
      <c r="J2571" s="17"/>
      <c r="K2571" s="37"/>
      <c r="L2571" s="2"/>
      <c r="M2571" s="37"/>
      <c r="N2571" s="2"/>
      <c r="O2571" s="37"/>
      <c r="P2571" s="2"/>
      <c r="Q2571" s="37"/>
      <c r="R2571" s="2"/>
      <c r="S2571" s="37"/>
    </row>
    <row r="2572" spans="3:19" x14ac:dyDescent="0.3">
      <c r="C2572" s="18"/>
      <c r="D2572" s="2"/>
      <c r="E2572" s="37"/>
      <c r="F2572" s="17"/>
      <c r="G2572" s="2"/>
      <c r="H2572" s="2"/>
      <c r="I2572" s="2"/>
      <c r="J2572" s="17"/>
      <c r="K2572" s="37"/>
      <c r="L2572" s="2"/>
      <c r="M2572" s="37"/>
      <c r="N2572" s="2"/>
      <c r="O2572" s="37"/>
      <c r="P2572" s="2"/>
      <c r="Q2572" s="37"/>
      <c r="R2572" s="2"/>
      <c r="S2572" s="37"/>
    </row>
    <row r="2573" spans="3:19" x14ac:dyDescent="0.3">
      <c r="C2573" s="18"/>
      <c r="D2573" s="2"/>
      <c r="E2573" s="37"/>
      <c r="F2573" s="17"/>
      <c r="G2573" s="2"/>
      <c r="H2573" s="2"/>
      <c r="I2573" s="2"/>
      <c r="J2573" s="17"/>
      <c r="K2573" s="37"/>
      <c r="L2573" s="2"/>
      <c r="M2573" s="37"/>
      <c r="N2573" s="2"/>
      <c r="O2573" s="37"/>
      <c r="P2573" s="2"/>
      <c r="Q2573" s="37"/>
      <c r="R2573" s="2"/>
      <c r="S2573" s="37"/>
    </row>
    <row r="2574" spans="3:19" x14ac:dyDescent="0.3">
      <c r="C2574" s="18"/>
      <c r="D2574" s="2"/>
      <c r="E2574" s="37"/>
      <c r="F2574" s="17"/>
      <c r="G2574" s="2"/>
      <c r="H2574" s="2"/>
      <c r="I2574" s="2"/>
      <c r="J2574" s="17"/>
      <c r="K2574" s="37"/>
      <c r="L2574" s="2"/>
      <c r="M2574" s="37"/>
      <c r="N2574" s="2"/>
      <c r="O2574" s="37"/>
      <c r="P2574" s="2"/>
      <c r="Q2574" s="37"/>
      <c r="R2574" s="2"/>
      <c r="S2574" s="37"/>
    </row>
    <row r="2575" spans="3:19" x14ac:dyDescent="0.3">
      <c r="C2575" s="18"/>
      <c r="D2575" s="2"/>
      <c r="E2575" s="37"/>
      <c r="F2575" s="17"/>
      <c r="G2575" s="2"/>
      <c r="H2575" s="2"/>
      <c r="I2575" s="2"/>
      <c r="J2575" s="17"/>
      <c r="K2575" s="37"/>
      <c r="L2575" s="2"/>
      <c r="M2575" s="37"/>
      <c r="N2575" s="2"/>
      <c r="O2575" s="37"/>
      <c r="P2575" s="2"/>
      <c r="Q2575" s="37"/>
      <c r="R2575" s="2"/>
      <c r="S2575" s="37"/>
    </row>
    <row r="2576" spans="3:19" x14ac:dyDescent="0.3">
      <c r="C2576" s="18"/>
      <c r="D2576" s="2"/>
      <c r="E2576" s="37"/>
      <c r="F2576" s="17"/>
      <c r="G2576" s="2"/>
      <c r="H2576" s="2"/>
      <c r="I2576" s="2"/>
      <c r="J2576" s="17"/>
      <c r="K2576" s="37"/>
      <c r="L2576" s="2"/>
      <c r="M2576" s="37"/>
      <c r="N2576" s="2"/>
      <c r="O2576" s="37"/>
      <c r="P2576" s="2"/>
      <c r="Q2576" s="37"/>
      <c r="R2576" s="2"/>
      <c r="S2576" s="37"/>
    </row>
    <row r="2577" spans="3:19" x14ac:dyDescent="0.3">
      <c r="C2577" s="18"/>
      <c r="D2577" s="2"/>
      <c r="E2577" s="37"/>
      <c r="F2577" s="17"/>
      <c r="G2577" s="2"/>
      <c r="H2577" s="2"/>
      <c r="I2577" s="2"/>
      <c r="J2577" s="17"/>
      <c r="K2577" s="37"/>
      <c r="L2577" s="2"/>
      <c r="M2577" s="37"/>
      <c r="N2577" s="2"/>
      <c r="O2577" s="37"/>
      <c r="P2577" s="2"/>
      <c r="Q2577" s="37"/>
      <c r="R2577" s="2"/>
      <c r="S2577" s="37"/>
    </row>
    <row r="2578" spans="3:19" x14ac:dyDescent="0.3">
      <c r="C2578" s="18"/>
      <c r="D2578" s="2"/>
      <c r="E2578" s="37"/>
      <c r="F2578" s="17"/>
      <c r="G2578" s="2"/>
      <c r="H2578" s="2"/>
      <c r="I2578" s="2"/>
      <c r="J2578" s="17"/>
      <c r="K2578" s="37"/>
      <c r="L2578" s="2"/>
      <c r="M2578" s="37"/>
      <c r="N2578" s="2"/>
      <c r="O2578" s="37"/>
      <c r="P2578" s="2"/>
      <c r="Q2578" s="37"/>
      <c r="R2578" s="2"/>
      <c r="S2578" s="37"/>
    </row>
    <row r="2579" spans="3:19" x14ac:dyDescent="0.3">
      <c r="C2579" s="18"/>
      <c r="D2579" s="2"/>
      <c r="E2579" s="37"/>
      <c r="F2579" s="17"/>
      <c r="G2579" s="2"/>
      <c r="H2579" s="2"/>
      <c r="I2579" s="2"/>
      <c r="J2579" s="17"/>
      <c r="K2579" s="37"/>
      <c r="L2579" s="2"/>
      <c r="M2579" s="37"/>
      <c r="N2579" s="2"/>
      <c r="O2579" s="37"/>
      <c r="P2579" s="2"/>
      <c r="Q2579" s="37"/>
      <c r="R2579" s="2"/>
      <c r="S2579" s="37"/>
    </row>
    <row r="2580" spans="3:19" x14ac:dyDescent="0.3">
      <c r="C2580" s="18"/>
      <c r="D2580" s="2"/>
      <c r="E2580" s="37"/>
      <c r="F2580" s="17"/>
      <c r="G2580" s="2"/>
      <c r="H2580" s="2"/>
      <c r="I2580" s="2"/>
      <c r="J2580" s="17"/>
      <c r="K2580" s="37"/>
      <c r="L2580" s="2"/>
      <c r="M2580" s="37"/>
      <c r="N2580" s="2"/>
      <c r="O2580" s="37"/>
      <c r="P2580" s="2"/>
      <c r="Q2580" s="37"/>
      <c r="R2580" s="2"/>
      <c r="S2580" s="37"/>
    </row>
    <row r="2581" spans="3:19" x14ac:dyDescent="0.3">
      <c r="C2581" s="18"/>
      <c r="D2581" s="2"/>
      <c r="E2581" s="37"/>
      <c r="F2581" s="17"/>
      <c r="G2581" s="2"/>
      <c r="H2581" s="2"/>
      <c r="I2581" s="2"/>
      <c r="J2581" s="17"/>
      <c r="K2581" s="37"/>
      <c r="L2581" s="2"/>
      <c r="M2581" s="37"/>
      <c r="N2581" s="2"/>
      <c r="O2581" s="37"/>
      <c r="P2581" s="2"/>
      <c r="Q2581" s="37"/>
      <c r="R2581" s="2"/>
      <c r="S2581" s="37"/>
    </row>
    <row r="2582" spans="3:19" x14ac:dyDescent="0.3">
      <c r="C2582" s="18"/>
      <c r="D2582" s="2"/>
      <c r="E2582" s="37"/>
      <c r="F2582" s="17"/>
      <c r="G2582" s="2"/>
      <c r="H2582" s="2"/>
      <c r="I2582" s="2"/>
      <c r="J2582" s="17"/>
      <c r="K2582" s="37"/>
      <c r="L2582" s="2"/>
      <c r="M2582" s="37"/>
      <c r="N2582" s="2"/>
      <c r="O2582" s="37"/>
      <c r="P2582" s="2"/>
      <c r="Q2582" s="37"/>
      <c r="R2582" s="2"/>
      <c r="S2582" s="37"/>
    </row>
    <row r="2583" spans="3:19" x14ac:dyDescent="0.3">
      <c r="C2583" s="18"/>
      <c r="D2583" s="2"/>
      <c r="E2583" s="37"/>
      <c r="F2583" s="17"/>
      <c r="G2583" s="2"/>
      <c r="H2583" s="2"/>
      <c r="I2583" s="2"/>
      <c r="J2583" s="17"/>
      <c r="K2583" s="37"/>
      <c r="L2583" s="2"/>
      <c r="M2583" s="37"/>
      <c r="N2583" s="2"/>
      <c r="O2583" s="37"/>
      <c r="P2583" s="2"/>
      <c r="Q2583" s="37"/>
      <c r="R2583" s="2"/>
      <c r="S2583" s="37"/>
    </row>
    <row r="2584" spans="3:19" x14ac:dyDescent="0.3">
      <c r="C2584" s="18"/>
      <c r="D2584" s="2"/>
      <c r="E2584" s="37"/>
      <c r="F2584" s="17"/>
      <c r="G2584" s="2"/>
      <c r="H2584" s="2"/>
      <c r="I2584" s="2"/>
      <c r="J2584" s="17"/>
      <c r="K2584" s="37"/>
      <c r="L2584" s="2"/>
      <c r="M2584" s="37"/>
      <c r="N2584" s="2"/>
      <c r="O2584" s="37"/>
      <c r="P2584" s="2"/>
      <c r="Q2584" s="37"/>
      <c r="R2584" s="2"/>
      <c r="S2584" s="37"/>
    </row>
    <row r="2585" spans="3:19" x14ac:dyDescent="0.3">
      <c r="C2585" s="18"/>
      <c r="D2585" s="2"/>
      <c r="E2585" s="37"/>
      <c r="F2585" s="17"/>
      <c r="G2585" s="2"/>
      <c r="H2585" s="2"/>
      <c r="I2585" s="2"/>
      <c r="J2585" s="17"/>
      <c r="K2585" s="37"/>
      <c r="L2585" s="2"/>
      <c r="M2585" s="37"/>
      <c r="N2585" s="2"/>
      <c r="O2585" s="37"/>
      <c r="P2585" s="2"/>
      <c r="Q2585" s="37"/>
      <c r="R2585" s="2"/>
      <c r="S2585" s="37"/>
    </row>
    <row r="2586" spans="3:19" x14ac:dyDescent="0.3">
      <c r="C2586" s="18"/>
      <c r="D2586" s="2"/>
      <c r="E2586" s="37"/>
      <c r="F2586" s="17"/>
      <c r="G2586" s="2"/>
      <c r="H2586" s="2"/>
      <c r="I2586" s="2"/>
      <c r="J2586" s="17"/>
      <c r="K2586" s="37"/>
      <c r="L2586" s="2"/>
      <c r="M2586" s="37"/>
      <c r="N2586" s="2"/>
      <c r="O2586" s="37"/>
      <c r="P2586" s="2"/>
      <c r="Q2586" s="37"/>
      <c r="R2586" s="2"/>
      <c r="S2586" s="37"/>
    </row>
    <row r="2587" spans="3:19" x14ac:dyDescent="0.3">
      <c r="C2587" s="18"/>
      <c r="D2587" s="2"/>
      <c r="E2587" s="37"/>
      <c r="F2587" s="17"/>
      <c r="G2587" s="2"/>
      <c r="H2587" s="2"/>
      <c r="I2587" s="2"/>
      <c r="J2587" s="17"/>
      <c r="K2587" s="37"/>
      <c r="L2587" s="2"/>
      <c r="M2587" s="37"/>
      <c r="N2587" s="2"/>
      <c r="O2587" s="37"/>
      <c r="P2587" s="2"/>
      <c r="Q2587" s="37"/>
      <c r="R2587" s="2"/>
      <c r="S2587" s="37"/>
    </row>
    <row r="2588" spans="3:19" x14ac:dyDescent="0.3">
      <c r="C2588" s="18"/>
      <c r="D2588" s="2"/>
      <c r="E2588" s="37"/>
      <c r="F2588" s="17"/>
      <c r="G2588" s="2"/>
      <c r="H2588" s="2"/>
      <c r="I2588" s="2"/>
      <c r="J2588" s="17"/>
      <c r="K2588" s="37"/>
      <c r="L2588" s="2"/>
      <c r="M2588" s="37"/>
      <c r="N2588" s="2"/>
      <c r="O2588" s="37"/>
      <c r="P2588" s="2"/>
      <c r="Q2588" s="37"/>
      <c r="R2588" s="2"/>
      <c r="S2588" s="37"/>
    </row>
    <row r="2589" spans="3:19" x14ac:dyDescent="0.3">
      <c r="C2589" s="18"/>
      <c r="D2589" s="2"/>
      <c r="E2589" s="37"/>
      <c r="F2589" s="17"/>
      <c r="G2589" s="2"/>
      <c r="H2589" s="2"/>
      <c r="I2589" s="2"/>
      <c r="J2589" s="17"/>
      <c r="K2589" s="37"/>
      <c r="L2589" s="2"/>
      <c r="M2589" s="37"/>
      <c r="N2589" s="2"/>
      <c r="O2589" s="37"/>
      <c r="P2589" s="2"/>
      <c r="Q2589" s="37"/>
      <c r="R2589" s="2"/>
      <c r="S2589" s="37"/>
    </row>
    <row r="2590" spans="3:19" x14ac:dyDescent="0.3">
      <c r="C2590" s="18"/>
      <c r="D2590" s="2"/>
      <c r="E2590" s="37"/>
      <c r="F2590" s="17"/>
      <c r="G2590" s="2"/>
      <c r="H2590" s="2"/>
      <c r="I2590" s="2"/>
      <c r="J2590" s="17"/>
      <c r="K2590" s="37"/>
      <c r="L2590" s="2"/>
      <c r="M2590" s="37"/>
      <c r="N2590" s="2"/>
      <c r="O2590" s="37"/>
      <c r="P2590" s="2"/>
      <c r="Q2590" s="37"/>
      <c r="R2590" s="2"/>
      <c r="S2590" s="37"/>
    </row>
    <row r="2591" spans="3:19" x14ac:dyDescent="0.3">
      <c r="C2591" s="18"/>
      <c r="D2591" s="2"/>
      <c r="E2591" s="37"/>
      <c r="F2591" s="17"/>
      <c r="G2591" s="2"/>
      <c r="H2591" s="2"/>
      <c r="I2591" s="2"/>
      <c r="J2591" s="17"/>
      <c r="K2591" s="37"/>
      <c r="L2591" s="2"/>
      <c r="M2591" s="37"/>
      <c r="N2591" s="2"/>
      <c r="O2591" s="37"/>
      <c r="P2591" s="2"/>
      <c r="Q2591" s="37"/>
      <c r="R2591" s="2"/>
      <c r="S2591" s="37"/>
    </row>
    <row r="2592" spans="3:19" x14ac:dyDescent="0.3">
      <c r="C2592" s="18"/>
      <c r="D2592" s="2"/>
      <c r="E2592" s="37"/>
      <c r="F2592" s="17"/>
      <c r="G2592" s="2"/>
      <c r="H2592" s="2"/>
      <c r="I2592" s="2"/>
      <c r="J2592" s="17"/>
      <c r="K2592" s="37"/>
      <c r="L2592" s="2"/>
      <c r="M2592" s="37"/>
      <c r="N2592" s="2"/>
      <c r="O2592" s="37"/>
      <c r="P2592" s="2"/>
      <c r="Q2592" s="37"/>
      <c r="R2592" s="2"/>
      <c r="S2592" s="37"/>
    </row>
    <row r="2593" spans="3:19" x14ac:dyDescent="0.3">
      <c r="C2593" s="18"/>
      <c r="D2593" s="2"/>
      <c r="E2593" s="37"/>
      <c r="F2593" s="17"/>
      <c r="G2593" s="2"/>
      <c r="H2593" s="2"/>
      <c r="I2593" s="2"/>
      <c r="J2593" s="17"/>
      <c r="K2593" s="37"/>
      <c r="L2593" s="2"/>
      <c r="M2593" s="37"/>
      <c r="N2593" s="2"/>
      <c r="O2593" s="37"/>
      <c r="P2593" s="2"/>
      <c r="Q2593" s="37"/>
      <c r="R2593" s="2"/>
      <c r="S2593" s="37"/>
    </row>
    <row r="2594" spans="3:19" x14ac:dyDescent="0.3">
      <c r="C2594" s="18"/>
      <c r="D2594" s="2"/>
      <c r="E2594" s="37"/>
      <c r="F2594" s="17"/>
      <c r="G2594" s="2"/>
      <c r="H2594" s="2"/>
      <c r="I2594" s="2"/>
      <c r="J2594" s="17"/>
      <c r="K2594" s="37"/>
      <c r="L2594" s="2"/>
      <c r="M2594" s="37"/>
      <c r="N2594" s="2"/>
      <c r="O2594" s="37"/>
      <c r="P2594" s="2"/>
      <c r="Q2594" s="37"/>
      <c r="R2594" s="2"/>
      <c r="S2594" s="37"/>
    </row>
    <row r="2595" spans="3:19" x14ac:dyDescent="0.3">
      <c r="C2595" s="18"/>
      <c r="D2595" s="2"/>
      <c r="E2595" s="37"/>
      <c r="F2595" s="17"/>
      <c r="G2595" s="2"/>
      <c r="H2595" s="2"/>
      <c r="I2595" s="2"/>
      <c r="J2595" s="17"/>
      <c r="K2595" s="37"/>
      <c r="L2595" s="2"/>
      <c r="M2595" s="37"/>
      <c r="N2595" s="2"/>
      <c r="O2595" s="37"/>
      <c r="P2595" s="2"/>
      <c r="Q2595" s="37"/>
      <c r="R2595" s="2"/>
      <c r="S2595" s="37"/>
    </row>
    <row r="2596" spans="3:19" x14ac:dyDescent="0.3">
      <c r="C2596" s="18"/>
      <c r="D2596" s="2"/>
      <c r="E2596" s="37"/>
      <c r="F2596" s="17"/>
      <c r="G2596" s="2"/>
      <c r="H2596" s="2"/>
      <c r="I2596" s="2"/>
      <c r="J2596" s="17"/>
      <c r="K2596" s="37"/>
      <c r="L2596" s="2"/>
      <c r="M2596" s="37"/>
      <c r="N2596" s="2"/>
      <c r="O2596" s="37"/>
      <c r="P2596" s="2"/>
      <c r="Q2596" s="37"/>
      <c r="R2596" s="2"/>
      <c r="S2596" s="37"/>
    </row>
    <row r="2597" spans="3:19" x14ac:dyDescent="0.3">
      <c r="C2597" s="18"/>
      <c r="D2597" s="2"/>
      <c r="E2597" s="37"/>
      <c r="F2597" s="17"/>
      <c r="G2597" s="2"/>
      <c r="H2597" s="2"/>
      <c r="I2597" s="2"/>
      <c r="J2597" s="17"/>
      <c r="K2597" s="37"/>
      <c r="L2597" s="2"/>
      <c r="M2597" s="37"/>
      <c r="N2597" s="2"/>
      <c r="O2597" s="37"/>
      <c r="P2597" s="2"/>
      <c r="Q2597" s="37"/>
      <c r="R2597" s="2"/>
      <c r="S2597" s="37"/>
    </row>
    <row r="2598" spans="3:19" x14ac:dyDescent="0.3">
      <c r="C2598" s="18"/>
      <c r="D2598" s="2"/>
      <c r="E2598" s="37"/>
      <c r="F2598" s="17"/>
      <c r="G2598" s="2"/>
      <c r="H2598" s="2"/>
      <c r="I2598" s="2"/>
      <c r="J2598" s="17"/>
      <c r="K2598" s="37"/>
      <c r="L2598" s="2"/>
      <c r="M2598" s="37"/>
      <c r="N2598" s="2"/>
      <c r="O2598" s="37"/>
      <c r="P2598" s="2"/>
      <c r="Q2598" s="37"/>
      <c r="R2598" s="2"/>
      <c r="S2598" s="37"/>
    </row>
    <row r="2599" spans="3:19" x14ac:dyDescent="0.3">
      <c r="C2599" s="18"/>
      <c r="D2599" s="2"/>
      <c r="E2599" s="37"/>
      <c r="F2599" s="17"/>
      <c r="G2599" s="2"/>
      <c r="H2599" s="2"/>
      <c r="I2599" s="2"/>
      <c r="J2599" s="17"/>
      <c r="K2599" s="37"/>
      <c r="L2599" s="2"/>
      <c r="M2599" s="37"/>
      <c r="N2599" s="2"/>
      <c r="O2599" s="37"/>
      <c r="P2599" s="2"/>
      <c r="Q2599" s="37"/>
      <c r="R2599" s="2"/>
      <c r="S2599" s="37"/>
    </row>
    <row r="2600" spans="3:19" x14ac:dyDescent="0.3">
      <c r="C2600" s="18"/>
      <c r="D2600" s="2"/>
      <c r="E2600" s="37"/>
      <c r="F2600" s="17"/>
      <c r="G2600" s="2"/>
      <c r="H2600" s="2"/>
      <c r="I2600" s="2"/>
      <c r="J2600" s="17"/>
      <c r="K2600" s="37"/>
      <c r="L2600" s="2"/>
      <c r="M2600" s="37"/>
      <c r="N2600" s="2"/>
      <c r="O2600" s="37"/>
      <c r="P2600" s="2"/>
      <c r="Q2600" s="37"/>
      <c r="R2600" s="2"/>
      <c r="S2600" s="37"/>
    </row>
    <row r="2601" spans="3:19" x14ac:dyDescent="0.3">
      <c r="C2601" s="18"/>
      <c r="D2601" s="2"/>
      <c r="E2601" s="37"/>
      <c r="F2601" s="17"/>
      <c r="G2601" s="2"/>
      <c r="H2601" s="2"/>
      <c r="I2601" s="2"/>
      <c r="J2601" s="17"/>
      <c r="K2601" s="37"/>
      <c r="L2601" s="2"/>
      <c r="M2601" s="37"/>
      <c r="N2601" s="2"/>
      <c r="O2601" s="37"/>
      <c r="P2601" s="2"/>
      <c r="Q2601" s="37"/>
      <c r="R2601" s="2"/>
      <c r="S2601" s="37"/>
    </row>
    <row r="2602" spans="3:19" x14ac:dyDescent="0.3">
      <c r="C2602" s="18"/>
      <c r="D2602" s="2"/>
      <c r="E2602" s="37"/>
      <c r="F2602" s="17"/>
      <c r="G2602" s="2"/>
      <c r="H2602" s="2"/>
      <c r="I2602" s="2"/>
      <c r="J2602" s="17"/>
      <c r="K2602" s="37"/>
      <c r="L2602" s="2"/>
      <c r="M2602" s="37"/>
      <c r="N2602" s="2"/>
      <c r="O2602" s="37"/>
      <c r="P2602" s="2"/>
      <c r="Q2602" s="37"/>
      <c r="R2602" s="2"/>
      <c r="S2602" s="37"/>
    </row>
    <row r="2603" spans="3:19" x14ac:dyDescent="0.3">
      <c r="C2603" s="18"/>
      <c r="D2603" s="2"/>
      <c r="E2603" s="37"/>
      <c r="F2603" s="17"/>
      <c r="G2603" s="2"/>
      <c r="H2603" s="2"/>
      <c r="I2603" s="2"/>
      <c r="J2603" s="17"/>
      <c r="K2603" s="37"/>
      <c r="L2603" s="2"/>
      <c r="M2603" s="37"/>
      <c r="N2603" s="2"/>
      <c r="O2603" s="37"/>
      <c r="P2603" s="2"/>
      <c r="Q2603" s="37"/>
      <c r="R2603" s="2"/>
      <c r="S2603" s="37"/>
    </row>
    <row r="2604" spans="3:19" x14ac:dyDescent="0.3">
      <c r="C2604" s="18"/>
      <c r="D2604" s="2"/>
      <c r="E2604" s="37"/>
      <c r="F2604" s="17"/>
      <c r="G2604" s="2"/>
      <c r="H2604" s="2"/>
      <c r="I2604" s="2"/>
      <c r="J2604" s="17"/>
      <c r="K2604" s="37"/>
      <c r="L2604" s="2"/>
      <c r="M2604" s="37"/>
      <c r="N2604" s="2"/>
      <c r="O2604" s="37"/>
      <c r="P2604" s="2"/>
      <c r="Q2604" s="37"/>
      <c r="R2604" s="2"/>
      <c r="S2604" s="37"/>
    </row>
    <row r="2605" spans="3:19" x14ac:dyDescent="0.3">
      <c r="C2605" s="18"/>
      <c r="D2605" s="2"/>
      <c r="E2605" s="37"/>
      <c r="F2605" s="17"/>
      <c r="G2605" s="2"/>
      <c r="H2605" s="2"/>
      <c r="I2605" s="2"/>
      <c r="J2605" s="17"/>
      <c r="K2605" s="37"/>
      <c r="L2605" s="2"/>
      <c r="M2605" s="37"/>
      <c r="N2605" s="2"/>
      <c r="O2605" s="37"/>
      <c r="P2605" s="2"/>
      <c r="Q2605" s="37"/>
      <c r="R2605" s="2"/>
      <c r="S2605" s="37"/>
    </row>
    <row r="2606" spans="3:19" x14ac:dyDescent="0.3">
      <c r="C2606" s="18"/>
      <c r="D2606" s="2"/>
      <c r="E2606" s="37"/>
      <c r="F2606" s="17"/>
      <c r="G2606" s="2"/>
      <c r="H2606" s="2"/>
      <c r="I2606" s="2"/>
      <c r="J2606" s="17"/>
      <c r="K2606" s="37"/>
      <c r="L2606" s="2"/>
      <c r="M2606" s="37"/>
      <c r="N2606" s="2"/>
      <c r="O2606" s="37"/>
      <c r="P2606" s="2"/>
      <c r="Q2606" s="37"/>
      <c r="R2606" s="2"/>
      <c r="S2606" s="37"/>
    </row>
    <row r="2607" spans="3:19" x14ac:dyDescent="0.3">
      <c r="C2607" s="18"/>
      <c r="D2607" s="2"/>
      <c r="E2607" s="37"/>
      <c r="F2607" s="17"/>
      <c r="G2607" s="2"/>
      <c r="H2607" s="2"/>
      <c r="I2607" s="2"/>
      <c r="J2607" s="17"/>
      <c r="K2607" s="37"/>
      <c r="L2607" s="2"/>
      <c r="M2607" s="37"/>
      <c r="N2607" s="2"/>
      <c r="O2607" s="37"/>
      <c r="P2607" s="2"/>
      <c r="Q2607" s="37"/>
      <c r="R2607" s="2"/>
      <c r="S2607" s="37"/>
    </row>
    <row r="2608" spans="3:19" x14ac:dyDescent="0.3">
      <c r="C2608" s="18"/>
      <c r="D2608" s="2"/>
      <c r="E2608" s="37"/>
      <c r="F2608" s="17"/>
      <c r="G2608" s="2"/>
      <c r="H2608" s="2"/>
      <c r="I2608" s="2"/>
      <c r="J2608" s="17"/>
      <c r="K2608" s="37"/>
      <c r="L2608" s="2"/>
      <c r="M2608" s="37"/>
      <c r="N2608" s="2"/>
      <c r="O2608" s="37"/>
      <c r="P2608" s="2"/>
      <c r="Q2608" s="37"/>
      <c r="R2608" s="2"/>
      <c r="S2608" s="37"/>
    </row>
    <row r="2609" spans="3:19" x14ac:dyDescent="0.3">
      <c r="C2609" s="18"/>
      <c r="D2609" s="2"/>
      <c r="E2609" s="37"/>
      <c r="F2609" s="17"/>
      <c r="G2609" s="2"/>
      <c r="H2609" s="2"/>
      <c r="I2609" s="2"/>
      <c r="J2609" s="17"/>
      <c r="K2609" s="37"/>
      <c r="L2609" s="2"/>
      <c r="M2609" s="37"/>
      <c r="N2609" s="2"/>
      <c r="O2609" s="37"/>
      <c r="P2609" s="2"/>
      <c r="Q2609" s="37"/>
      <c r="R2609" s="2"/>
      <c r="S2609" s="37"/>
    </row>
    <row r="2610" spans="3:19" x14ac:dyDescent="0.3">
      <c r="C2610" s="18"/>
      <c r="D2610" s="2"/>
      <c r="E2610" s="37"/>
      <c r="F2610" s="17"/>
      <c r="G2610" s="2"/>
      <c r="H2610" s="2"/>
      <c r="I2610" s="2"/>
      <c r="J2610" s="17"/>
      <c r="K2610" s="37"/>
      <c r="L2610" s="2"/>
      <c r="M2610" s="37"/>
      <c r="N2610" s="2"/>
      <c r="O2610" s="37"/>
      <c r="P2610" s="2"/>
      <c r="Q2610" s="37"/>
      <c r="R2610" s="2"/>
      <c r="S2610" s="37"/>
    </row>
    <row r="2611" spans="3:19" x14ac:dyDescent="0.3">
      <c r="C2611" s="18"/>
      <c r="D2611" s="2"/>
      <c r="E2611" s="37"/>
      <c r="F2611" s="17"/>
      <c r="G2611" s="2"/>
      <c r="H2611" s="2"/>
      <c r="I2611" s="2"/>
      <c r="J2611" s="17"/>
      <c r="K2611" s="37"/>
      <c r="L2611" s="2"/>
      <c r="M2611" s="37"/>
      <c r="N2611" s="2"/>
      <c r="O2611" s="37"/>
      <c r="P2611" s="2"/>
      <c r="Q2611" s="37"/>
      <c r="R2611" s="2"/>
      <c r="S2611" s="37"/>
    </row>
    <row r="2612" spans="3:19" x14ac:dyDescent="0.3">
      <c r="C2612" s="18"/>
      <c r="D2612" s="2"/>
      <c r="E2612" s="37"/>
      <c r="F2612" s="17"/>
      <c r="G2612" s="2"/>
      <c r="H2612" s="2"/>
      <c r="I2612" s="2"/>
      <c r="J2612" s="17"/>
      <c r="K2612" s="37"/>
      <c r="L2612" s="2"/>
      <c r="M2612" s="37"/>
      <c r="N2612" s="2"/>
      <c r="O2612" s="37"/>
      <c r="P2612" s="2"/>
      <c r="Q2612" s="37"/>
      <c r="R2612" s="2"/>
      <c r="S2612" s="37"/>
    </row>
    <row r="2613" spans="3:19" x14ac:dyDescent="0.3">
      <c r="C2613" s="18"/>
      <c r="D2613" s="2"/>
      <c r="E2613" s="37"/>
      <c r="F2613" s="17"/>
      <c r="G2613" s="2"/>
      <c r="H2613" s="2"/>
      <c r="I2613" s="2"/>
      <c r="J2613" s="17"/>
      <c r="K2613" s="37"/>
      <c r="L2613" s="2"/>
      <c r="M2613" s="37"/>
      <c r="N2613" s="2"/>
      <c r="O2613" s="37"/>
      <c r="P2613" s="2"/>
      <c r="Q2613" s="37"/>
      <c r="R2613" s="2"/>
      <c r="S2613" s="37"/>
    </row>
    <row r="2614" spans="3:19" x14ac:dyDescent="0.3">
      <c r="C2614" s="18"/>
      <c r="D2614" s="2"/>
      <c r="E2614" s="37"/>
      <c r="F2614" s="17"/>
      <c r="G2614" s="2"/>
      <c r="H2614" s="2"/>
      <c r="I2614" s="2"/>
      <c r="J2614" s="17"/>
      <c r="K2614" s="37"/>
      <c r="L2614" s="2"/>
      <c r="M2614" s="37"/>
      <c r="N2614" s="2"/>
      <c r="O2614" s="37"/>
      <c r="P2614" s="2"/>
      <c r="Q2614" s="37"/>
      <c r="R2614" s="2"/>
      <c r="S2614" s="37"/>
    </row>
    <row r="2615" spans="3:19" x14ac:dyDescent="0.3">
      <c r="C2615" s="18"/>
      <c r="D2615" s="2"/>
      <c r="E2615" s="37"/>
      <c r="F2615" s="17"/>
      <c r="G2615" s="2"/>
      <c r="H2615" s="2"/>
      <c r="I2615" s="2"/>
      <c r="J2615" s="17"/>
      <c r="K2615" s="37"/>
      <c r="L2615" s="2"/>
      <c r="M2615" s="37"/>
      <c r="N2615" s="2"/>
      <c r="O2615" s="37"/>
      <c r="P2615" s="2"/>
      <c r="Q2615" s="37"/>
      <c r="R2615" s="2"/>
      <c r="S2615" s="37"/>
    </row>
    <row r="2616" spans="3:19" x14ac:dyDescent="0.3">
      <c r="C2616" s="18"/>
      <c r="D2616" s="2"/>
      <c r="E2616" s="37"/>
      <c r="F2616" s="17"/>
      <c r="G2616" s="2"/>
      <c r="H2616" s="2"/>
      <c r="I2616" s="2"/>
      <c r="J2616" s="17"/>
      <c r="K2616" s="37"/>
      <c r="L2616" s="2"/>
      <c r="M2616" s="37"/>
      <c r="N2616" s="2"/>
      <c r="O2616" s="37"/>
      <c r="P2616" s="2"/>
      <c r="Q2616" s="37"/>
      <c r="R2616" s="2"/>
      <c r="S2616" s="37"/>
    </row>
    <row r="2617" spans="3:19" x14ac:dyDescent="0.3">
      <c r="C2617" s="18"/>
      <c r="D2617" s="2"/>
      <c r="E2617" s="37"/>
      <c r="F2617" s="17"/>
      <c r="G2617" s="2"/>
      <c r="H2617" s="2"/>
      <c r="I2617" s="2"/>
      <c r="J2617" s="17"/>
      <c r="K2617" s="37"/>
      <c r="L2617" s="2"/>
      <c r="M2617" s="37"/>
      <c r="N2617" s="2"/>
      <c r="O2617" s="37"/>
      <c r="P2617" s="2"/>
      <c r="Q2617" s="37"/>
      <c r="R2617" s="2"/>
      <c r="S2617" s="37"/>
    </row>
    <row r="2618" spans="3:19" x14ac:dyDescent="0.3">
      <c r="C2618" s="18"/>
      <c r="D2618" s="2"/>
      <c r="E2618" s="37"/>
      <c r="F2618" s="17"/>
      <c r="G2618" s="2"/>
      <c r="H2618" s="2"/>
      <c r="I2618" s="2"/>
      <c r="J2618" s="17"/>
      <c r="K2618" s="37"/>
      <c r="L2618" s="2"/>
      <c r="M2618" s="37"/>
      <c r="N2618" s="2"/>
      <c r="O2618" s="37"/>
      <c r="P2618" s="2"/>
      <c r="Q2618" s="37"/>
      <c r="R2618" s="2"/>
      <c r="S2618" s="37"/>
    </row>
    <row r="2619" spans="3:19" x14ac:dyDescent="0.3">
      <c r="C2619" s="18"/>
      <c r="D2619" s="2"/>
      <c r="E2619" s="37"/>
      <c r="F2619" s="17"/>
      <c r="G2619" s="2"/>
      <c r="H2619" s="2"/>
      <c r="I2619" s="2"/>
      <c r="J2619" s="17"/>
      <c r="K2619" s="37"/>
      <c r="L2619" s="2"/>
      <c r="M2619" s="37"/>
      <c r="N2619" s="2"/>
      <c r="O2619" s="37"/>
      <c r="P2619" s="2"/>
      <c r="Q2619" s="37"/>
      <c r="R2619" s="2"/>
      <c r="S2619" s="37"/>
    </row>
    <row r="2620" spans="3:19" x14ac:dyDescent="0.3">
      <c r="C2620" s="18"/>
      <c r="D2620" s="2"/>
      <c r="E2620" s="37"/>
      <c r="F2620" s="17"/>
      <c r="G2620" s="2"/>
      <c r="H2620" s="2"/>
      <c r="I2620" s="2"/>
      <c r="J2620" s="17"/>
      <c r="K2620" s="37"/>
      <c r="L2620" s="2"/>
      <c r="M2620" s="37"/>
      <c r="N2620" s="2"/>
      <c r="O2620" s="37"/>
      <c r="P2620" s="2"/>
      <c r="Q2620" s="37"/>
      <c r="R2620" s="2"/>
      <c r="S2620" s="37"/>
    </row>
    <row r="2621" spans="3:19" x14ac:dyDescent="0.3">
      <c r="C2621" s="18"/>
      <c r="D2621" s="2"/>
      <c r="E2621" s="37"/>
      <c r="F2621" s="17"/>
      <c r="G2621" s="2"/>
      <c r="H2621" s="2"/>
      <c r="I2621" s="2"/>
      <c r="J2621" s="17"/>
      <c r="K2621" s="37"/>
      <c r="L2621" s="2"/>
      <c r="M2621" s="37"/>
      <c r="N2621" s="2"/>
      <c r="O2621" s="37"/>
      <c r="P2621" s="2"/>
      <c r="Q2621" s="37"/>
      <c r="R2621" s="2"/>
      <c r="S2621" s="37"/>
    </row>
    <row r="2622" spans="3:19" x14ac:dyDescent="0.3">
      <c r="C2622" s="18"/>
      <c r="D2622" s="2"/>
      <c r="E2622" s="37"/>
      <c r="F2622" s="17"/>
      <c r="G2622" s="2"/>
      <c r="H2622" s="2"/>
      <c r="I2622" s="2"/>
      <c r="J2622" s="17"/>
      <c r="K2622" s="37"/>
      <c r="L2622" s="2"/>
      <c r="M2622" s="37"/>
      <c r="N2622" s="2"/>
      <c r="O2622" s="37"/>
      <c r="P2622" s="2"/>
      <c r="Q2622" s="37"/>
      <c r="R2622" s="2"/>
      <c r="S2622" s="37"/>
    </row>
    <row r="2623" spans="3:19" x14ac:dyDescent="0.3">
      <c r="C2623" s="18"/>
      <c r="D2623" s="2"/>
      <c r="E2623" s="37"/>
      <c r="F2623" s="17"/>
      <c r="G2623" s="2"/>
      <c r="H2623" s="2"/>
      <c r="I2623" s="2"/>
      <c r="J2623" s="17"/>
      <c r="K2623" s="37"/>
      <c r="L2623" s="2"/>
      <c r="M2623" s="37"/>
      <c r="N2623" s="2"/>
      <c r="O2623" s="37"/>
      <c r="P2623" s="2"/>
      <c r="Q2623" s="37"/>
      <c r="R2623" s="2"/>
      <c r="S2623" s="37"/>
    </row>
    <row r="2624" spans="3:19" x14ac:dyDescent="0.3">
      <c r="C2624" s="18"/>
      <c r="D2624" s="2"/>
      <c r="E2624" s="37"/>
      <c r="F2624" s="17"/>
      <c r="G2624" s="2"/>
      <c r="H2624" s="2"/>
      <c r="I2624" s="2"/>
      <c r="J2624" s="17"/>
      <c r="K2624" s="37"/>
      <c r="L2624" s="2"/>
      <c r="M2624" s="37"/>
      <c r="N2624" s="2"/>
      <c r="O2624" s="37"/>
      <c r="P2624" s="2"/>
      <c r="Q2624" s="37"/>
      <c r="R2624" s="2"/>
      <c r="S2624" s="37"/>
    </row>
    <row r="2625" spans="3:19" x14ac:dyDescent="0.3">
      <c r="C2625" s="18"/>
      <c r="D2625" s="2"/>
      <c r="E2625" s="37"/>
      <c r="F2625" s="17"/>
      <c r="G2625" s="2"/>
      <c r="H2625" s="2"/>
      <c r="I2625" s="2"/>
      <c r="J2625" s="17"/>
      <c r="K2625" s="37"/>
      <c r="L2625" s="2"/>
      <c r="M2625" s="37"/>
      <c r="N2625" s="2"/>
      <c r="O2625" s="37"/>
      <c r="P2625" s="2"/>
      <c r="Q2625" s="37"/>
      <c r="R2625" s="2"/>
      <c r="S2625" s="37"/>
    </row>
    <row r="2626" spans="3:19" x14ac:dyDescent="0.3">
      <c r="C2626" s="18"/>
      <c r="D2626" s="2"/>
      <c r="E2626" s="37"/>
      <c r="F2626" s="17"/>
      <c r="G2626" s="2"/>
      <c r="H2626" s="2"/>
      <c r="I2626" s="2"/>
      <c r="J2626" s="17"/>
      <c r="K2626" s="37"/>
      <c r="L2626" s="2"/>
      <c r="M2626" s="37"/>
      <c r="N2626" s="2"/>
      <c r="O2626" s="37"/>
      <c r="P2626" s="2"/>
      <c r="Q2626" s="37"/>
      <c r="R2626" s="2"/>
      <c r="S2626" s="37"/>
    </row>
    <row r="2627" spans="3:19" x14ac:dyDescent="0.3">
      <c r="C2627" s="18"/>
      <c r="D2627" s="2"/>
      <c r="E2627" s="37"/>
      <c r="F2627" s="17"/>
      <c r="G2627" s="2"/>
      <c r="H2627" s="2"/>
      <c r="I2627" s="2"/>
      <c r="J2627" s="17"/>
      <c r="K2627" s="37"/>
      <c r="L2627" s="2"/>
      <c r="M2627" s="37"/>
      <c r="N2627" s="2"/>
      <c r="O2627" s="37"/>
      <c r="P2627" s="2"/>
      <c r="Q2627" s="37"/>
      <c r="R2627" s="2"/>
      <c r="S2627" s="37"/>
    </row>
    <row r="2628" spans="3:19" x14ac:dyDescent="0.3">
      <c r="C2628" s="18"/>
      <c r="D2628" s="2"/>
      <c r="E2628" s="37"/>
      <c r="F2628" s="17"/>
      <c r="G2628" s="2"/>
      <c r="H2628" s="2"/>
      <c r="I2628" s="2"/>
      <c r="J2628" s="17"/>
      <c r="K2628" s="37"/>
      <c r="L2628" s="2"/>
      <c r="M2628" s="37"/>
      <c r="N2628" s="2"/>
      <c r="O2628" s="37"/>
      <c r="P2628" s="2"/>
      <c r="Q2628" s="37"/>
      <c r="R2628" s="2"/>
      <c r="S2628" s="37"/>
    </row>
    <row r="2629" spans="3:19" x14ac:dyDescent="0.3">
      <c r="C2629" s="18"/>
      <c r="D2629" s="2"/>
      <c r="E2629" s="37"/>
      <c r="F2629" s="17"/>
      <c r="G2629" s="2"/>
      <c r="H2629" s="2"/>
      <c r="I2629" s="2"/>
      <c r="J2629" s="17"/>
      <c r="K2629" s="37"/>
      <c r="L2629" s="2"/>
      <c r="M2629" s="37"/>
      <c r="N2629" s="2"/>
      <c r="O2629" s="37"/>
      <c r="P2629" s="2"/>
      <c r="Q2629" s="37"/>
      <c r="R2629" s="2"/>
      <c r="S2629" s="37"/>
    </row>
    <row r="2630" spans="3:19" x14ac:dyDescent="0.3">
      <c r="C2630" s="18"/>
      <c r="D2630" s="2"/>
      <c r="E2630" s="37"/>
      <c r="F2630" s="17"/>
      <c r="G2630" s="2"/>
      <c r="H2630" s="2"/>
      <c r="I2630" s="2"/>
      <c r="J2630" s="17"/>
      <c r="K2630" s="37"/>
      <c r="L2630" s="2"/>
      <c r="M2630" s="37"/>
      <c r="N2630" s="2"/>
      <c r="O2630" s="37"/>
      <c r="P2630" s="2"/>
      <c r="Q2630" s="37"/>
      <c r="R2630" s="2"/>
      <c r="S2630" s="37"/>
    </row>
    <row r="2631" spans="3:19" x14ac:dyDescent="0.3">
      <c r="C2631" s="18"/>
      <c r="D2631" s="2"/>
      <c r="E2631" s="37"/>
      <c r="F2631" s="17"/>
      <c r="G2631" s="2"/>
      <c r="H2631" s="2"/>
      <c r="I2631" s="2"/>
      <c r="J2631" s="17"/>
      <c r="K2631" s="37"/>
      <c r="L2631" s="2"/>
      <c r="M2631" s="37"/>
      <c r="N2631" s="2"/>
      <c r="O2631" s="37"/>
      <c r="P2631" s="2"/>
      <c r="Q2631" s="37"/>
      <c r="R2631" s="2"/>
      <c r="S2631" s="37"/>
    </row>
    <row r="2632" spans="3:19" x14ac:dyDescent="0.3">
      <c r="C2632" s="18"/>
      <c r="D2632" s="2"/>
      <c r="E2632" s="37"/>
      <c r="F2632" s="17"/>
      <c r="G2632" s="2"/>
      <c r="H2632" s="2"/>
      <c r="I2632" s="2"/>
      <c r="J2632" s="17"/>
      <c r="K2632" s="37"/>
      <c r="L2632" s="2"/>
      <c r="M2632" s="37"/>
      <c r="N2632" s="2"/>
      <c r="O2632" s="37"/>
      <c r="P2632" s="2"/>
      <c r="Q2632" s="37"/>
      <c r="R2632" s="2"/>
      <c r="S2632" s="37"/>
    </row>
    <row r="2633" spans="3:19" x14ac:dyDescent="0.3">
      <c r="C2633" s="18"/>
      <c r="D2633" s="2"/>
      <c r="E2633" s="37"/>
      <c r="F2633" s="17"/>
      <c r="G2633" s="2"/>
      <c r="H2633" s="2"/>
      <c r="I2633" s="2"/>
      <c r="J2633" s="17"/>
      <c r="K2633" s="37"/>
      <c r="L2633" s="2"/>
      <c r="M2633" s="37"/>
      <c r="N2633" s="2"/>
      <c r="O2633" s="37"/>
      <c r="P2633" s="2"/>
      <c r="Q2633" s="37"/>
      <c r="R2633" s="2"/>
      <c r="S2633" s="37"/>
    </row>
    <row r="2634" spans="3:19" x14ac:dyDescent="0.3">
      <c r="C2634" s="18"/>
      <c r="D2634" s="2"/>
      <c r="E2634" s="37"/>
      <c r="F2634" s="17"/>
      <c r="G2634" s="2"/>
      <c r="H2634" s="2"/>
      <c r="I2634" s="2"/>
      <c r="J2634" s="17"/>
      <c r="K2634" s="37"/>
      <c r="L2634" s="2"/>
      <c r="M2634" s="37"/>
      <c r="N2634" s="2"/>
      <c r="O2634" s="37"/>
      <c r="P2634" s="2"/>
      <c r="Q2634" s="37"/>
      <c r="R2634" s="2"/>
      <c r="S2634" s="37"/>
    </row>
    <row r="2635" spans="3:19" x14ac:dyDescent="0.3">
      <c r="C2635" s="18"/>
      <c r="D2635" s="2"/>
      <c r="E2635" s="37"/>
      <c r="F2635" s="17"/>
      <c r="G2635" s="2"/>
      <c r="H2635" s="2"/>
      <c r="I2635" s="2"/>
      <c r="J2635" s="17"/>
      <c r="K2635" s="37"/>
      <c r="L2635" s="2"/>
      <c r="M2635" s="37"/>
      <c r="N2635" s="2"/>
      <c r="O2635" s="37"/>
      <c r="P2635" s="2"/>
      <c r="Q2635" s="37"/>
      <c r="R2635" s="2"/>
      <c r="S2635" s="37"/>
    </row>
    <row r="2636" spans="3:19" x14ac:dyDescent="0.3">
      <c r="C2636" s="18"/>
      <c r="D2636" s="2"/>
      <c r="E2636" s="37"/>
      <c r="F2636" s="17"/>
      <c r="G2636" s="2"/>
      <c r="H2636" s="2"/>
      <c r="I2636" s="2"/>
      <c r="J2636" s="17"/>
      <c r="K2636" s="37"/>
      <c r="L2636" s="2"/>
      <c r="M2636" s="37"/>
      <c r="N2636" s="2"/>
      <c r="O2636" s="37"/>
      <c r="P2636" s="2"/>
      <c r="Q2636" s="37"/>
      <c r="R2636" s="2"/>
      <c r="S2636" s="37"/>
    </row>
    <row r="2637" spans="3:19" x14ac:dyDescent="0.3">
      <c r="C2637" s="18"/>
      <c r="D2637" s="2"/>
      <c r="E2637" s="37"/>
      <c r="F2637" s="17"/>
      <c r="G2637" s="2"/>
      <c r="H2637" s="2"/>
      <c r="I2637" s="2"/>
      <c r="J2637" s="17"/>
      <c r="K2637" s="37"/>
      <c r="L2637" s="2"/>
      <c r="M2637" s="37"/>
      <c r="N2637" s="2"/>
      <c r="O2637" s="37"/>
      <c r="P2637" s="2"/>
      <c r="Q2637" s="37"/>
      <c r="R2637" s="2"/>
      <c r="S2637" s="37"/>
    </row>
    <row r="2638" spans="3:19" x14ac:dyDescent="0.3">
      <c r="C2638" s="18"/>
      <c r="D2638" s="2"/>
      <c r="E2638" s="37"/>
      <c r="F2638" s="17"/>
      <c r="G2638" s="2"/>
      <c r="H2638" s="2"/>
      <c r="I2638" s="2"/>
      <c r="J2638" s="17"/>
      <c r="K2638" s="37"/>
      <c r="L2638" s="2"/>
      <c r="M2638" s="37"/>
      <c r="N2638" s="2"/>
      <c r="O2638" s="37"/>
      <c r="P2638" s="2"/>
      <c r="Q2638" s="37"/>
      <c r="R2638" s="2"/>
      <c r="S2638" s="37"/>
    </row>
    <row r="2639" spans="3:19" x14ac:dyDescent="0.3">
      <c r="C2639" s="18"/>
      <c r="D2639" s="2"/>
      <c r="E2639" s="37"/>
      <c r="F2639" s="17"/>
      <c r="G2639" s="2"/>
      <c r="H2639" s="2"/>
      <c r="I2639" s="2"/>
      <c r="J2639" s="17"/>
      <c r="K2639" s="37"/>
      <c r="L2639" s="2"/>
      <c r="M2639" s="37"/>
      <c r="N2639" s="2"/>
      <c r="O2639" s="37"/>
      <c r="P2639" s="2"/>
      <c r="Q2639" s="37"/>
      <c r="R2639" s="2"/>
      <c r="S2639" s="37"/>
    </row>
    <row r="2640" spans="3:19" x14ac:dyDescent="0.3">
      <c r="C2640" s="18"/>
      <c r="D2640" s="2"/>
      <c r="E2640" s="37"/>
      <c r="F2640" s="17"/>
      <c r="G2640" s="2"/>
      <c r="H2640" s="2"/>
      <c r="I2640" s="2"/>
      <c r="J2640" s="17"/>
      <c r="K2640" s="37"/>
      <c r="L2640" s="2"/>
      <c r="M2640" s="37"/>
      <c r="N2640" s="2"/>
      <c r="O2640" s="37"/>
      <c r="P2640" s="2"/>
      <c r="Q2640" s="37"/>
      <c r="R2640" s="2"/>
      <c r="S2640" s="37"/>
    </row>
    <row r="2641" spans="3:19" x14ac:dyDescent="0.3">
      <c r="C2641" s="18"/>
      <c r="D2641" s="2"/>
      <c r="E2641" s="37"/>
      <c r="F2641" s="17"/>
      <c r="G2641" s="2"/>
      <c r="H2641" s="2"/>
      <c r="I2641" s="2"/>
      <c r="J2641" s="17"/>
      <c r="K2641" s="37"/>
      <c r="L2641" s="2"/>
      <c r="M2641" s="37"/>
      <c r="N2641" s="2"/>
      <c r="O2641" s="37"/>
      <c r="P2641" s="2"/>
      <c r="Q2641" s="37"/>
      <c r="R2641" s="2"/>
      <c r="S2641" s="37"/>
    </row>
    <row r="2642" spans="3:19" x14ac:dyDescent="0.3">
      <c r="C2642" s="18"/>
      <c r="D2642" s="2"/>
      <c r="E2642" s="37"/>
      <c r="F2642" s="17"/>
      <c r="G2642" s="2"/>
      <c r="H2642" s="2"/>
      <c r="I2642" s="2"/>
      <c r="J2642" s="17"/>
      <c r="K2642" s="37"/>
      <c r="L2642" s="2"/>
      <c r="M2642" s="37"/>
      <c r="N2642" s="2"/>
      <c r="O2642" s="37"/>
      <c r="P2642" s="2"/>
      <c r="Q2642" s="37"/>
      <c r="R2642" s="2"/>
      <c r="S2642" s="37"/>
    </row>
    <row r="2643" spans="3:19" x14ac:dyDescent="0.3">
      <c r="C2643" s="18"/>
      <c r="D2643" s="2"/>
      <c r="E2643" s="37"/>
      <c r="F2643" s="17"/>
      <c r="G2643" s="2"/>
      <c r="H2643" s="2"/>
      <c r="I2643" s="2"/>
      <c r="J2643" s="17"/>
      <c r="K2643" s="37"/>
      <c r="L2643" s="2"/>
      <c r="M2643" s="37"/>
      <c r="N2643" s="2"/>
      <c r="O2643" s="37"/>
      <c r="P2643" s="2"/>
      <c r="Q2643" s="37"/>
      <c r="R2643" s="2"/>
      <c r="S2643" s="37"/>
    </row>
    <row r="2644" spans="3:19" x14ac:dyDescent="0.3">
      <c r="C2644" s="18"/>
      <c r="D2644" s="2"/>
      <c r="E2644" s="37"/>
      <c r="F2644" s="17"/>
      <c r="G2644" s="2"/>
      <c r="H2644" s="2"/>
      <c r="I2644" s="2"/>
      <c r="J2644" s="17"/>
      <c r="K2644" s="37"/>
      <c r="L2644" s="2"/>
      <c r="M2644" s="37"/>
      <c r="N2644" s="2"/>
      <c r="O2644" s="37"/>
      <c r="P2644" s="2"/>
      <c r="Q2644" s="37"/>
      <c r="R2644" s="2"/>
      <c r="S2644" s="37"/>
    </row>
    <row r="2645" spans="3:19" x14ac:dyDescent="0.3">
      <c r="C2645" s="18"/>
      <c r="D2645" s="2"/>
      <c r="E2645" s="37"/>
      <c r="F2645" s="17"/>
      <c r="G2645" s="2"/>
      <c r="H2645" s="2"/>
      <c r="I2645" s="2"/>
      <c r="J2645" s="17"/>
      <c r="K2645" s="37"/>
      <c r="L2645" s="2"/>
      <c r="M2645" s="37"/>
      <c r="N2645" s="2"/>
      <c r="O2645" s="37"/>
      <c r="P2645" s="2"/>
      <c r="Q2645" s="37"/>
      <c r="R2645" s="2"/>
      <c r="S2645" s="37"/>
    </row>
    <row r="2646" spans="3:19" x14ac:dyDescent="0.3">
      <c r="C2646" s="18"/>
      <c r="D2646" s="2"/>
      <c r="E2646" s="37"/>
      <c r="F2646" s="17"/>
      <c r="G2646" s="2"/>
      <c r="H2646" s="2"/>
      <c r="I2646" s="2"/>
      <c r="J2646" s="17"/>
      <c r="K2646" s="37"/>
      <c r="L2646" s="2"/>
      <c r="M2646" s="37"/>
      <c r="N2646" s="2"/>
      <c r="O2646" s="37"/>
      <c r="P2646" s="2"/>
      <c r="Q2646" s="37"/>
      <c r="R2646" s="2"/>
      <c r="S2646" s="37"/>
    </row>
    <row r="2647" spans="3:19" x14ac:dyDescent="0.3">
      <c r="C2647" s="18"/>
      <c r="D2647" s="2"/>
      <c r="E2647" s="37"/>
      <c r="F2647" s="17"/>
      <c r="G2647" s="2"/>
      <c r="H2647" s="2"/>
      <c r="I2647" s="2"/>
      <c r="J2647" s="17"/>
      <c r="K2647" s="37"/>
      <c r="L2647" s="2"/>
      <c r="M2647" s="37"/>
      <c r="N2647" s="2"/>
      <c r="O2647" s="37"/>
      <c r="P2647" s="2"/>
      <c r="Q2647" s="37"/>
      <c r="R2647" s="2"/>
      <c r="S2647" s="37"/>
    </row>
    <row r="2648" spans="3:19" x14ac:dyDescent="0.3">
      <c r="C2648" s="18"/>
      <c r="D2648" s="2"/>
      <c r="E2648" s="37"/>
      <c r="F2648" s="17"/>
      <c r="G2648" s="2"/>
      <c r="H2648" s="2"/>
      <c r="I2648" s="2"/>
      <c r="J2648" s="17"/>
      <c r="K2648" s="37"/>
      <c r="L2648" s="2"/>
      <c r="M2648" s="37"/>
      <c r="N2648" s="2"/>
      <c r="O2648" s="37"/>
      <c r="P2648" s="2"/>
      <c r="Q2648" s="37"/>
      <c r="R2648" s="2"/>
      <c r="S2648" s="37"/>
    </row>
    <row r="2649" spans="3:19" x14ac:dyDescent="0.3">
      <c r="C2649" s="18"/>
      <c r="D2649" s="2"/>
      <c r="E2649" s="37"/>
      <c r="F2649" s="17"/>
      <c r="G2649" s="2"/>
      <c r="H2649" s="2"/>
      <c r="I2649" s="2"/>
      <c r="J2649" s="17"/>
      <c r="K2649" s="37"/>
      <c r="L2649" s="2"/>
      <c r="M2649" s="37"/>
      <c r="N2649" s="2"/>
      <c r="O2649" s="37"/>
      <c r="P2649" s="2"/>
      <c r="Q2649" s="37"/>
      <c r="R2649" s="2"/>
      <c r="S2649" s="37"/>
    </row>
    <row r="2650" spans="3:19" x14ac:dyDescent="0.3">
      <c r="C2650" s="18"/>
      <c r="D2650" s="2"/>
      <c r="E2650" s="37"/>
      <c r="F2650" s="17"/>
      <c r="G2650" s="2"/>
      <c r="H2650" s="2"/>
      <c r="I2650" s="2"/>
      <c r="J2650" s="17"/>
      <c r="K2650" s="37"/>
      <c r="L2650" s="2"/>
      <c r="M2650" s="37"/>
      <c r="N2650" s="2"/>
      <c r="O2650" s="37"/>
      <c r="P2650" s="2"/>
      <c r="Q2650" s="37"/>
      <c r="R2650" s="2"/>
      <c r="S2650" s="37"/>
    </row>
    <row r="2651" spans="3:19" x14ac:dyDescent="0.3">
      <c r="C2651" s="18"/>
      <c r="D2651" s="2"/>
      <c r="E2651" s="37"/>
      <c r="F2651" s="17"/>
      <c r="G2651" s="2"/>
      <c r="H2651" s="2"/>
      <c r="I2651" s="2"/>
      <c r="J2651" s="17"/>
      <c r="K2651" s="37"/>
      <c r="L2651" s="2"/>
      <c r="M2651" s="37"/>
      <c r="N2651" s="2"/>
      <c r="O2651" s="37"/>
      <c r="P2651" s="2"/>
      <c r="Q2651" s="37"/>
      <c r="R2651" s="2"/>
      <c r="S2651" s="37"/>
    </row>
    <row r="2652" spans="3:19" x14ac:dyDescent="0.3">
      <c r="C2652" s="18"/>
      <c r="D2652" s="2"/>
      <c r="E2652" s="37"/>
      <c r="F2652" s="17"/>
      <c r="G2652" s="2"/>
      <c r="H2652" s="2"/>
      <c r="I2652" s="2"/>
      <c r="J2652" s="17"/>
      <c r="K2652" s="37"/>
      <c r="L2652" s="2"/>
      <c r="M2652" s="37"/>
      <c r="N2652" s="2"/>
      <c r="O2652" s="37"/>
      <c r="P2652" s="2"/>
      <c r="Q2652" s="37"/>
      <c r="R2652" s="2"/>
      <c r="S2652" s="37"/>
    </row>
    <row r="2653" spans="3:19" x14ac:dyDescent="0.3">
      <c r="C2653" s="18"/>
      <c r="D2653" s="2"/>
      <c r="E2653" s="37"/>
      <c r="F2653" s="17"/>
      <c r="G2653" s="2"/>
      <c r="H2653" s="2"/>
      <c r="I2653" s="2"/>
      <c r="J2653" s="17"/>
      <c r="K2653" s="37"/>
      <c r="L2653" s="2"/>
      <c r="M2653" s="37"/>
      <c r="N2653" s="2"/>
      <c r="O2653" s="37"/>
      <c r="P2653" s="2"/>
      <c r="Q2653" s="37"/>
      <c r="R2653" s="2"/>
      <c r="S2653" s="37"/>
    </row>
    <row r="2654" spans="3:19" x14ac:dyDescent="0.3">
      <c r="C2654" s="18"/>
      <c r="D2654" s="2"/>
      <c r="E2654" s="37"/>
      <c r="F2654" s="17"/>
      <c r="G2654" s="2"/>
      <c r="H2654" s="2"/>
      <c r="I2654" s="2"/>
      <c r="J2654" s="17"/>
      <c r="K2654" s="37"/>
      <c r="L2654" s="2"/>
      <c r="M2654" s="37"/>
      <c r="N2654" s="2"/>
      <c r="O2654" s="37"/>
      <c r="P2654" s="2"/>
      <c r="Q2654" s="37"/>
      <c r="R2654" s="2"/>
      <c r="S2654" s="37"/>
    </row>
    <row r="2655" spans="3:19" x14ac:dyDescent="0.3">
      <c r="C2655" s="18"/>
      <c r="D2655" s="2"/>
      <c r="E2655" s="37"/>
      <c r="F2655" s="17"/>
      <c r="G2655" s="2"/>
      <c r="H2655" s="2"/>
      <c r="I2655" s="2"/>
      <c r="J2655" s="17"/>
      <c r="K2655" s="37"/>
      <c r="L2655" s="2"/>
      <c r="M2655" s="37"/>
      <c r="N2655" s="2"/>
      <c r="O2655" s="37"/>
      <c r="P2655" s="2"/>
      <c r="Q2655" s="37"/>
      <c r="R2655" s="2"/>
      <c r="S2655" s="37"/>
    </row>
    <row r="2656" spans="3:19" x14ac:dyDescent="0.3">
      <c r="C2656" s="18"/>
      <c r="D2656" s="2"/>
      <c r="E2656" s="37"/>
      <c r="F2656" s="17"/>
      <c r="G2656" s="2"/>
      <c r="H2656" s="2"/>
      <c r="I2656" s="2"/>
      <c r="J2656" s="17"/>
      <c r="K2656" s="37"/>
      <c r="L2656" s="2"/>
      <c r="M2656" s="37"/>
      <c r="N2656" s="2"/>
      <c r="O2656" s="37"/>
      <c r="P2656" s="2"/>
      <c r="Q2656" s="37"/>
      <c r="R2656" s="2"/>
      <c r="S2656" s="37"/>
    </row>
    <row r="2657" spans="3:19" x14ac:dyDescent="0.3">
      <c r="C2657" s="18"/>
      <c r="D2657" s="2"/>
      <c r="E2657" s="37"/>
      <c r="F2657" s="17"/>
      <c r="G2657" s="2"/>
      <c r="H2657" s="2"/>
      <c r="I2657" s="2"/>
      <c r="J2657" s="17"/>
      <c r="K2657" s="37"/>
      <c r="L2657" s="2"/>
      <c r="M2657" s="37"/>
      <c r="N2657" s="2"/>
      <c r="O2657" s="37"/>
      <c r="P2657" s="2"/>
      <c r="Q2657" s="37"/>
      <c r="R2657" s="2"/>
      <c r="S2657" s="37"/>
    </row>
    <row r="2658" spans="3:19" x14ac:dyDescent="0.3">
      <c r="C2658" s="18"/>
      <c r="D2658" s="2"/>
      <c r="E2658" s="37"/>
      <c r="F2658" s="17"/>
      <c r="G2658" s="2"/>
      <c r="H2658" s="2"/>
      <c r="I2658" s="2"/>
      <c r="J2658" s="17"/>
      <c r="K2658" s="37"/>
      <c r="L2658" s="2"/>
      <c r="M2658" s="37"/>
      <c r="N2658" s="2"/>
      <c r="O2658" s="37"/>
      <c r="P2658" s="2"/>
      <c r="Q2658" s="37"/>
      <c r="R2658" s="2"/>
      <c r="S2658" s="37"/>
    </row>
    <row r="2659" spans="3:19" x14ac:dyDescent="0.3">
      <c r="C2659" s="18"/>
      <c r="D2659" s="2"/>
      <c r="E2659" s="37"/>
      <c r="F2659" s="17"/>
      <c r="G2659" s="2"/>
      <c r="H2659" s="2"/>
      <c r="I2659" s="2"/>
      <c r="J2659" s="17"/>
      <c r="K2659" s="37"/>
      <c r="L2659" s="2"/>
      <c r="M2659" s="37"/>
      <c r="N2659" s="2"/>
      <c r="O2659" s="37"/>
      <c r="P2659" s="2"/>
      <c r="Q2659" s="37"/>
      <c r="R2659" s="2"/>
      <c r="S2659" s="37"/>
    </row>
    <row r="2660" spans="3:19" x14ac:dyDescent="0.3">
      <c r="C2660" s="18"/>
      <c r="D2660" s="2"/>
      <c r="E2660" s="37"/>
      <c r="F2660" s="17"/>
      <c r="G2660" s="2"/>
      <c r="H2660" s="2"/>
      <c r="I2660" s="2"/>
      <c r="J2660" s="17"/>
      <c r="K2660" s="37"/>
      <c r="L2660" s="2"/>
      <c r="M2660" s="37"/>
      <c r="N2660" s="2"/>
      <c r="O2660" s="37"/>
      <c r="P2660" s="2"/>
      <c r="Q2660" s="37"/>
      <c r="R2660" s="2"/>
      <c r="S2660" s="37"/>
    </row>
    <row r="2661" spans="3:19" x14ac:dyDescent="0.3">
      <c r="C2661" s="18"/>
      <c r="D2661" s="2"/>
      <c r="E2661" s="37"/>
      <c r="F2661" s="17"/>
      <c r="G2661" s="2"/>
      <c r="H2661" s="2"/>
      <c r="I2661" s="2"/>
      <c r="J2661" s="17"/>
      <c r="K2661" s="37"/>
      <c r="L2661" s="2"/>
      <c r="M2661" s="37"/>
      <c r="N2661" s="2"/>
      <c r="O2661" s="37"/>
      <c r="P2661" s="2"/>
      <c r="Q2661" s="37"/>
      <c r="R2661" s="2"/>
      <c r="S2661" s="37"/>
    </row>
    <row r="2662" spans="3:19" x14ac:dyDescent="0.3">
      <c r="C2662" s="18"/>
      <c r="D2662" s="2"/>
      <c r="E2662" s="37"/>
      <c r="F2662" s="17"/>
      <c r="G2662" s="2"/>
      <c r="H2662" s="2"/>
      <c r="I2662" s="2"/>
      <c r="J2662" s="17"/>
      <c r="K2662" s="37"/>
      <c r="L2662" s="2"/>
      <c r="M2662" s="37"/>
      <c r="N2662" s="2"/>
      <c r="O2662" s="37"/>
      <c r="P2662" s="2"/>
      <c r="Q2662" s="37"/>
      <c r="R2662" s="2"/>
      <c r="S2662" s="37"/>
    </row>
    <row r="2663" spans="3:19" x14ac:dyDescent="0.3">
      <c r="C2663" s="18"/>
      <c r="D2663" s="2"/>
      <c r="E2663" s="37"/>
      <c r="F2663" s="17"/>
      <c r="G2663" s="2"/>
      <c r="H2663" s="2"/>
      <c r="I2663" s="2"/>
      <c r="J2663" s="17"/>
      <c r="K2663" s="37"/>
      <c r="L2663" s="2"/>
      <c r="M2663" s="37"/>
      <c r="N2663" s="2"/>
      <c r="O2663" s="37"/>
      <c r="P2663" s="2"/>
      <c r="Q2663" s="37"/>
      <c r="R2663" s="2"/>
      <c r="S2663" s="37"/>
    </row>
    <row r="2664" spans="3:19" x14ac:dyDescent="0.3">
      <c r="C2664" s="18"/>
      <c r="D2664" s="2"/>
      <c r="E2664" s="37"/>
      <c r="F2664" s="17"/>
      <c r="G2664" s="2"/>
      <c r="H2664" s="2"/>
      <c r="I2664" s="2"/>
      <c r="J2664" s="17"/>
      <c r="K2664" s="37"/>
      <c r="L2664" s="2"/>
      <c r="M2664" s="37"/>
      <c r="N2664" s="2"/>
      <c r="O2664" s="37"/>
      <c r="P2664" s="2"/>
      <c r="Q2664" s="37"/>
      <c r="R2664" s="2"/>
      <c r="S2664" s="37"/>
    </row>
    <row r="2665" spans="3:19" x14ac:dyDescent="0.3">
      <c r="C2665" s="18"/>
      <c r="D2665" s="2"/>
      <c r="E2665" s="37"/>
      <c r="F2665" s="17"/>
      <c r="G2665" s="2"/>
      <c r="H2665" s="2"/>
      <c r="I2665" s="2"/>
      <c r="J2665" s="17"/>
      <c r="K2665" s="37"/>
      <c r="L2665" s="2"/>
      <c r="M2665" s="37"/>
      <c r="N2665" s="2"/>
      <c r="O2665" s="37"/>
      <c r="P2665" s="2"/>
      <c r="Q2665" s="37"/>
      <c r="R2665" s="2"/>
      <c r="S2665" s="37"/>
    </row>
    <row r="2666" spans="3:19" x14ac:dyDescent="0.3">
      <c r="C2666" s="18"/>
      <c r="D2666" s="2"/>
      <c r="E2666" s="37"/>
      <c r="F2666" s="17"/>
      <c r="G2666" s="2"/>
      <c r="H2666" s="2"/>
      <c r="I2666" s="2"/>
      <c r="J2666" s="17"/>
      <c r="K2666" s="37"/>
      <c r="L2666" s="2"/>
      <c r="M2666" s="37"/>
      <c r="N2666" s="2"/>
      <c r="O2666" s="37"/>
      <c r="P2666" s="2"/>
      <c r="Q2666" s="37"/>
      <c r="R2666" s="2"/>
      <c r="S2666" s="37"/>
    </row>
    <row r="2667" spans="3:19" x14ac:dyDescent="0.3">
      <c r="C2667" s="18"/>
      <c r="D2667" s="2"/>
      <c r="E2667" s="37"/>
      <c r="F2667" s="17"/>
      <c r="G2667" s="2"/>
      <c r="H2667" s="2"/>
      <c r="I2667" s="2"/>
      <c r="J2667" s="17"/>
      <c r="K2667" s="37"/>
      <c r="L2667" s="2"/>
      <c r="M2667" s="37"/>
      <c r="N2667" s="2"/>
      <c r="O2667" s="37"/>
      <c r="P2667" s="2"/>
      <c r="Q2667" s="37"/>
      <c r="R2667" s="2"/>
      <c r="S2667" s="37"/>
    </row>
    <row r="2668" spans="3:19" x14ac:dyDescent="0.3">
      <c r="C2668" s="18"/>
      <c r="D2668" s="2"/>
      <c r="E2668" s="37"/>
      <c r="F2668" s="17"/>
      <c r="G2668" s="2"/>
      <c r="H2668" s="2"/>
      <c r="I2668" s="2"/>
      <c r="J2668" s="17"/>
      <c r="K2668" s="37"/>
      <c r="L2668" s="2"/>
      <c r="M2668" s="37"/>
      <c r="N2668" s="2"/>
      <c r="O2668" s="37"/>
      <c r="P2668" s="2"/>
      <c r="Q2668" s="37"/>
      <c r="R2668" s="2"/>
      <c r="S2668" s="37"/>
    </row>
    <row r="2669" spans="3:19" x14ac:dyDescent="0.3">
      <c r="C2669" s="18"/>
      <c r="D2669" s="2"/>
      <c r="E2669" s="37"/>
      <c r="F2669" s="17"/>
      <c r="G2669" s="2"/>
      <c r="H2669" s="2"/>
      <c r="I2669" s="2"/>
      <c r="J2669" s="17"/>
      <c r="K2669" s="37"/>
      <c r="L2669" s="2"/>
      <c r="M2669" s="37"/>
      <c r="N2669" s="2"/>
      <c r="O2669" s="37"/>
      <c r="P2669" s="2"/>
      <c r="Q2669" s="37"/>
      <c r="R2669" s="2"/>
      <c r="S2669" s="37"/>
    </row>
    <row r="2670" spans="3:19" x14ac:dyDescent="0.3">
      <c r="C2670" s="18"/>
      <c r="D2670" s="2"/>
      <c r="E2670" s="37"/>
      <c r="F2670" s="17"/>
      <c r="G2670" s="2"/>
      <c r="H2670" s="2"/>
      <c r="I2670" s="2"/>
      <c r="J2670" s="17"/>
      <c r="K2670" s="37"/>
      <c r="L2670" s="2"/>
      <c r="M2670" s="37"/>
      <c r="N2670" s="2"/>
      <c r="O2670" s="37"/>
      <c r="P2670" s="2"/>
      <c r="Q2670" s="37"/>
      <c r="R2670" s="2"/>
      <c r="S2670" s="37"/>
    </row>
    <row r="2671" spans="3:19" x14ac:dyDescent="0.3">
      <c r="C2671" s="18"/>
      <c r="D2671" s="2"/>
      <c r="E2671" s="37"/>
      <c r="F2671" s="17"/>
      <c r="G2671" s="2"/>
      <c r="H2671" s="2"/>
      <c r="I2671" s="2"/>
      <c r="J2671" s="17"/>
      <c r="K2671" s="37"/>
      <c r="L2671" s="2"/>
      <c r="M2671" s="37"/>
      <c r="N2671" s="2"/>
      <c r="O2671" s="37"/>
      <c r="P2671" s="2"/>
      <c r="Q2671" s="37"/>
      <c r="R2671" s="2"/>
      <c r="S2671" s="37"/>
    </row>
    <row r="2672" spans="3:19" x14ac:dyDescent="0.3">
      <c r="C2672" s="18"/>
      <c r="D2672" s="2"/>
      <c r="E2672" s="37"/>
      <c r="F2672" s="17"/>
      <c r="G2672" s="2"/>
      <c r="H2672" s="2"/>
      <c r="I2672" s="2"/>
      <c r="J2672" s="17"/>
      <c r="K2672" s="37"/>
      <c r="L2672" s="2"/>
      <c r="M2672" s="37"/>
      <c r="N2672" s="2"/>
      <c r="O2672" s="37"/>
      <c r="P2672" s="2"/>
      <c r="Q2672" s="37"/>
      <c r="R2672" s="2"/>
      <c r="S2672" s="37"/>
    </row>
    <row r="2673" spans="3:19" x14ac:dyDescent="0.3">
      <c r="C2673" s="18"/>
      <c r="D2673" s="2"/>
      <c r="E2673" s="37"/>
      <c r="F2673" s="17"/>
      <c r="G2673" s="2"/>
      <c r="H2673" s="2"/>
      <c r="I2673" s="2"/>
      <c r="J2673" s="17"/>
      <c r="K2673" s="37"/>
      <c r="L2673" s="2"/>
      <c r="M2673" s="37"/>
      <c r="N2673" s="2"/>
      <c r="O2673" s="37"/>
      <c r="P2673" s="2"/>
      <c r="Q2673" s="37"/>
      <c r="R2673" s="2"/>
      <c r="S2673" s="37"/>
    </row>
    <row r="2674" spans="3:19" x14ac:dyDescent="0.3">
      <c r="C2674" s="18"/>
      <c r="D2674" s="2"/>
      <c r="E2674" s="37"/>
      <c r="F2674" s="17"/>
      <c r="G2674" s="2"/>
      <c r="H2674" s="2"/>
      <c r="I2674" s="2"/>
      <c r="J2674" s="17"/>
      <c r="K2674" s="37"/>
      <c r="L2674" s="2"/>
      <c r="M2674" s="37"/>
      <c r="N2674" s="2"/>
      <c r="O2674" s="37"/>
      <c r="P2674" s="2"/>
      <c r="Q2674" s="37"/>
      <c r="R2674" s="2"/>
      <c r="S2674" s="37"/>
    </row>
    <row r="2675" spans="3:19" x14ac:dyDescent="0.3">
      <c r="C2675" s="18"/>
      <c r="D2675" s="2"/>
      <c r="E2675" s="37"/>
      <c r="F2675" s="17"/>
      <c r="G2675" s="2"/>
      <c r="H2675" s="2"/>
      <c r="I2675" s="2"/>
      <c r="J2675" s="17"/>
      <c r="K2675" s="37"/>
      <c r="L2675" s="2"/>
      <c r="M2675" s="37"/>
      <c r="N2675" s="2"/>
      <c r="O2675" s="37"/>
      <c r="P2675" s="2"/>
      <c r="Q2675" s="37"/>
      <c r="R2675" s="2"/>
      <c r="S2675" s="37"/>
    </row>
    <row r="2676" spans="3:19" x14ac:dyDescent="0.3">
      <c r="C2676" s="18"/>
      <c r="D2676" s="2"/>
      <c r="E2676" s="37"/>
      <c r="F2676" s="17"/>
      <c r="G2676" s="2"/>
      <c r="H2676" s="2"/>
      <c r="I2676" s="2"/>
      <c r="J2676" s="17"/>
      <c r="K2676" s="37"/>
      <c r="L2676" s="2"/>
      <c r="M2676" s="37"/>
      <c r="N2676" s="2"/>
      <c r="O2676" s="37"/>
      <c r="P2676" s="2"/>
      <c r="Q2676" s="37"/>
      <c r="R2676" s="2"/>
      <c r="S2676" s="37"/>
    </row>
    <row r="2677" spans="3:19" x14ac:dyDescent="0.3">
      <c r="C2677" s="18"/>
      <c r="D2677" s="2"/>
      <c r="E2677" s="37"/>
      <c r="F2677" s="17"/>
      <c r="G2677" s="2"/>
      <c r="H2677" s="2"/>
      <c r="I2677" s="2"/>
      <c r="J2677" s="17"/>
      <c r="K2677" s="37"/>
      <c r="L2677" s="2"/>
      <c r="M2677" s="37"/>
      <c r="N2677" s="2"/>
      <c r="O2677" s="37"/>
      <c r="P2677" s="2"/>
      <c r="Q2677" s="37"/>
      <c r="R2677" s="2"/>
      <c r="S2677" s="37"/>
    </row>
    <row r="2678" spans="3:19" x14ac:dyDescent="0.3">
      <c r="C2678" s="18"/>
      <c r="D2678" s="2"/>
      <c r="E2678" s="37"/>
      <c r="F2678" s="17"/>
      <c r="G2678" s="2"/>
      <c r="H2678" s="2"/>
      <c r="I2678" s="2"/>
      <c r="J2678" s="17"/>
      <c r="K2678" s="37"/>
      <c r="L2678" s="2"/>
      <c r="M2678" s="37"/>
      <c r="N2678" s="2"/>
      <c r="O2678" s="37"/>
      <c r="P2678" s="2"/>
      <c r="Q2678" s="37"/>
      <c r="R2678" s="2"/>
      <c r="S2678" s="37"/>
    </row>
    <row r="2679" spans="3:19" x14ac:dyDescent="0.3">
      <c r="C2679" s="18"/>
      <c r="D2679" s="2"/>
      <c r="E2679" s="37"/>
      <c r="F2679" s="17"/>
      <c r="G2679" s="2"/>
      <c r="H2679" s="2"/>
      <c r="I2679" s="2"/>
      <c r="J2679" s="17"/>
      <c r="K2679" s="37"/>
      <c r="L2679" s="2"/>
      <c r="M2679" s="37"/>
      <c r="N2679" s="2"/>
      <c r="O2679" s="37"/>
      <c r="P2679" s="2"/>
      <c r="Q2679" s="37"/>
      <c r="R2679" s="2"/>
      <c r="S2679" s="37"/>
    </row>
    <row r="2680" spans="3:19" x14ac:dyDescent="0.3">
      <c r="C2680" s="18"/>
      <c r="D2680" s="2"/>
      <c r="E2680" s="37"/>
      <c r="F2680" s="17"/>
      <c r="G2680" s="2"/>
      <c r="H2680" s="2"/>
      <c r="I2680" s="2"/>
      <c r="J2680" s="17"/>
      <c r="K2680" s="37"/>
      <c r="L2680" s="2"/>
      <c r="M2680" s="37"/>
      <c r="N2680" s="2"/>
      <c r="O2680" s="37"/>
      <c r="P2680" s="2"/>
      <c r="Q2680" s="37"/>
      <c r="R2680" s="2"/>
      <c r="S2680" s="37"/>
    </row>
    <row r="2681" spans="3:19" x14ac:dyDescent="0.3">
      <c r="C2681" s="18"/>
      <c r="D2681" s="2"/>
      <c r="E2681" s="37"/>
      <c r="F2681" s="17"/>
      <c r="G2681" s="2"/>
      <c r="H2681" s="2"/>
      <c r="I2681" s="2"/>
      <c r="J2681" s="17"/>
      <c r="K2681" s="37"/>
      <c r="L2681" s="2"/>
      <c r="M2681" s="37"/>
      <c r="N2681" s="2"/>
      <c r="O2681" s="37"/>
      <c r="P2681" s="2"/>
      <c r="Q2681" s="37"/>
      <c r="R2681" s="2"/>
      <c r="S2681" s="37"/>
    </row>
    <row r="2682" spans="3:19" x14ac:dyDescent="0.3">
      <c r="C2682" s="18"/>
      <c r="D2682" s="2"/>
      <c r="E2682" s="37"/>
      <c r="F2682" s="17"/>
      <c r="G2682" s="2"/>
      <c r="H2682" s="2"/>
      <c r="I2682" s="2"/>
      <c r="J2682" s="17"/>
      <c r="K2682" s="37"/>
      <c r="L2682" s="2"/>
      <c r="M2682" s="37"/>
      <c r="N2682" s="2"/>
      <c r="O2682" s="37"/>
      <c r="P2682" s="2"/>
      <c r="Q2682" s="37"/>
      <c r="R2682" s="2"/>
      <c r="S2682" s="37"/>
    </row>
    <row r="2683" spans="3:19" x14ac:dyDescent="0.3">
      <c r="C2683" s="18"/>
      <c r="D2683" s="2"/>
      <c r="E2683" s="37"/>
      <c r="F2683" s="17"/>
      <c r="G2683" s="2"/>
      <c r="H2683" s="2"/>
      <c r="I2683" s="2"/>
      <c r="J2683" s="17"/>
      <c r="K2683" s="37"/>
      <c r="L2683" s="2"/>
      <c r="M2683" s="37"/>
      <c r="N2683" s="2"/>
      <c r="O2683" s="37"/>
      <c r="P2683" s="2"/>
      <c r="Q2683" s="37"/>
      <c r="R2683" s="2"/>
      <c r="S2683" s="37"/>
    </row>
    <row r="2684" spans="3:19" x14ac:dyDescent="0.3">
      <c r="C2684" s="18"/>
      <c r="D2684" s="2"/>
      <c r="E2684" s="37"/>
      <c r="F2684" s="17"/>
      <c r="G2684" s="2"/>
      <c r="H2684" s="2"/>
      <c r="I2684" s="2"/>
      <c r="J2684" s="17"/>
      <c r="K2684" s="37"/>
      <c r="L2684" s="2"/>
      <c r="M2684" s="37"/>
      <c r="N2684" s="2"/>
      <c r="O2684" s="37"/>
      <c r="P2684" s="2"/>
      <c r="Q2684" s="37"/>
      <c r="R2684" s="2"/>
      <c r="S2684" s="37"/>
    </row>
    <row r="2685" spans="3:19" x14ac:dyDescent="0.3">
      <c r="C2685" s="18"/>
      <c r="D2685" s="2"/>
      <c r="E2685" s="37"/>
      <c r="F2685" s="17"/>
      <c r="G2685" s="2"/>
      <c r="H2685" s="2"/>
      <c r="I2685" s="2"/>
      <c r="J2685" s="17"/>
      <c r="K2685" s="37"/>
      <c r="L2685" s="2"/>
      <c r="M2685" s="37"/>
      <c r="N2685" s="2"/>
      <c r="O2685" s="37"/>
      <c r="P2685" s="2"/>
      <c r="Q2685" s="37"/>
      <c r="R2685" s="2"/>
      <c r="S2685" s="37"/>
    </row>
    <row r="2686" spans="3:19" x14ac:dyDescent="0.3">
      <c r="C2686" s="18"/>
      <c r="D2686" s="2"/>
      <c r="E2686" s="37"/>
      <c r="F2686" s="17"/>
      <c r="G2686" s="2"/>
      <c r="H2686" s="2"/>
      <c r="I2686" s="2"/>
      <c r="J2686" s="17"/>
      <c r="K2686" s="37"/>
      <c r="L2686" s="2"/>
      <c r="M2686" s="37"/>
      <c r="N2686" s="2"/>
      <c r="O2686" s="37"/>
      <c r="P2686" s="2"/>
      <c r="Q2686" s="37"/>
      <c r="R2686" s="2"/>
      <c r="S2686" s="37"/>
    </row>
    <row r="2687" spans="3:19" x14ac:dyDescent="0.3">
      <c r="C2687" s="18"/>
      <c r="D2687" s="2"/>
      <c r="E2687" s="37"/>
      <c r="F2687" s="17"/>
      <c r="G2687" s="2"/>
      <c r="H2687" s="2"/>
      <c r="I2687" s="2"/>
      <c r="J2687" s="17"/>
      <c r="K2687" s="37"/>
      <c r="L2687" s="2"/>
      <c r="M2687" s="37"/>
      <c r="N2687" s="2"/>
      <c r="O2687" s="37"/>
      <c r="P2687" s="2"/>
      <c r="Q2687" s="37"/>
      <c r="R2687" s="2"/>
      <c r="S2687" s="37"/>
    </row>
    <row r="2688" spans="3:19" x14ac:dyDescent="0.3">
      <c r="C2688" s="18"/>
      <c r="D2688" s="2"/>
      <c r="E2688" s="37"/>
      <c r="F2688" s="17"/>
      <c r="G2688" s="2"/>
      <c r="H2688" s="2"/>
      <c r="I2688" s="2"/>
      <c r="J2688" s="17"/>
      <c r="K2688" s="37"/>
      <c r="L2688" s="2"/>
      <c r="M2688" s="37"/>
      <c r="N2688" s="2"/>
      <c r="O2688" s="37"/>
      <c r="P2688" s="2"/>
      <c r="Q2688" s="37"/>
      <c r="R2688" s="2"/>
      <c r="S2688" s="37"/>
    </row>
    <row r="2689" spans="3:19" x14ac:dyDescent="0.3">
      <c r="C2689" s="18"/>
      <c r="D2689" s="2"/>
      <c r="E2689" s="37"/>
      <c r="F2689" s="17"/>
      <c r="G2689" s="2"/>
      <c r="H2689" s="2"/>
      <c r="I2689" s="2"/>
      <c r="J2689" s="17"/>
      <c r="K2689" s="37"/>
      <c r="L2689" s="2"/>
      <c r="M2689" s="37"/>
      <c r="N2689" s="2"/>
      <c r="O2689" s="37"/>
      <c r="P2689" s="2"/>
      <c r="Q2689" s="37"/>
      <c r="R2689" s="2"/>
      <c r="S2689" s="37"/>
    </row>
    <row r="2690" spans="3:19" x14ac:dyDescent="0.3">
      <c r="C2690" s="18"/>
      <c r="D2690" s="2"/>
      <c r="E2690" s="37"/>
      <c r="F2690" s="17"/>
      <c r="G2690" s="2"/>
      <c r="H2690" s="2"/>
      <c r="I2690" s="2"/>
      <c r="J2690" s="17"/>
      <c r="K2690" s="37"/>
      <c r="L2690" s="2"/>
      <c r="M2690" s="37"/>
      <c r="N2690" s="2"/>
      <c r="O2690" s="37"/>
      <c r="P2690" s="2"/>
      <c r="Q2690" s="37"/>
      <c r="R2690" s="2"/>
      <c r="S2690" s="37"/>
    </row>
    <row r="2691" spans="3:19" x14ac:dyDescent="0.3">
      <c r="C2691" s="18"/>
      <c r="D2691" s="2"/>
      <c r="E2691" s="37"/>
      <c r="F2691" s="17"/>
      <c r="G2691" s="2"/>
      <c r="H2691" s="2"/>
      <c r="I2691" s="2"/>
      <c r="J2691" s="17"/>
      <c r="K2691" s="37"/>
      <c r="L2691" s="2"/>
      <c r="M2691" s="37"/>
      <c r="N2691" s="2"/>
      <c r="O2691" s="37"/>
      <c r="P2691" s="2"/>
      <c r="Q2691" s="37"/>
      <c r="R2691" s="2"/>
      <c r="S2691" s="37"/>
    </row>
    <row r="2692" spans="3:19" x14ac:dyDescent="0.3">
      <c r="C2692" s="18"/>
      <c r="D2692" s="2"/>
      <c r="E2692" s="37"/>
      <c r="F2692" s="17"/>
      <c r="G2692" s="2"/>
      <c r="H2692" s="2"/>
      <c r="I2692" s="2"/>
      <c r="J2692" s="17"/>
      <c r="K2692" s="37"/>
      <c r="L2692" s="2"/>
      <c r="M2692" s="37"/>
      <c r="N2692" s="2"/>
      <c r="O2692" s="37"/>
      <c r="P2692" s="2"/>
      <c r="Q2692" s="37"/>
      <c r="R2692" s="2"/>
      <c r="S2692" s="37"/>
    </row>
    <row r="2693" spans="3:19" x14ac:dyDescent="0.3">
      <c r="C2693" s="18"/>
      <c r="D2693" s="2"/>
      <c r="E2693" s="37"/>
      <c r="F2693" s="17"/>
      <c r="G2693" s="2"/>
      <c r="H2693" s="2"/>
      <c r="I2693" s="2"/>
      <c r="J2693" s="17"/>
      <c r="K2693" s="37"/>
      <c r="L2693" s="2"/>
      <c r="M2693" s="37"/>
      <c r="N2693" s="2"/>
      <c r="O2693" s="37"/>
      <c r="P2693" s="2"/>
      <c r="Q2693" s="37"/>
      <c r="R2693" s="2"/>
      <c r="S2693" s="37"/>
    </row>
    <row r="2694" spans="3:19" x14ac:dyDescent="0.3">
      <c r="C2694" s="18"/>
      <c r="D2694" s="2"/>
      <c r="E2694" s="37"/>
      <c r="F2694" s="17"/>
      <c r="G2694" s="2"/>
      <c r="H2694" s="2"/>
      <c r="I2694" s="2"/>
      <c r="J2694" s="17"/>
      <c r="K2694" s="37"/>
      <c r="L2694" s="2"/>
      <c r="M2694" s="37"/>
      <c r="N2694" s="2"/>
      <c r="O2694" s="37"/>
      <c r="P2694" s="2"/>
      <c r="Q2694" s="37"/>
      <c r="R2694" s="2"/>
      <c r="S2694" s="37"/>
    </row>
    <row r="2695" spans="3:19" x14ac:dyDescent="0.3">
      <c r="C2695" s="18"/>
      <c r="D2695" s="2"/>
      <c r="E2695" s="37"/>
      <c r="F2695" s="17"/>
      <c r="G2695" s="2"/>
      <c r="H2695" s="2"/>
      <c r="I2695" s="2"/>
      <c r="J2695" s="17"/>
      <c r="K2695" s="37"/>
      <c r="L2695" s="2"/>
      <c r="M2695" s="37"/>
      <c r="N2695" s="2"/>
      <c r="O2695" s="37"/>
      <c r="P2695" s="2"/>
      <c r="Q2695" s="37"/>
      <c r="R2695" s="2"/>
      <c r="S2695" s="37"/>
    </row>
    <row r="2696" spans="3:19" x14ac:dyDescent="0.3">
      <c r="C2696" s="18"/>
      <c r="D2696" s="2"/>
      <c r="E2696" s="37"/>
      <c r="F2696" s="17"/>
      <c r="G2696" s="2"/>
      <c r="H2696" s="2"/>
      <c r="I2696" s="2"/>
      <c r="J2696" s="17"/>
      <c r="K2696" s="37"/>
      <c r="L2696" s="2"/>
      <c r="M2696" s="37"/>
      <c r="N2696" s="2"/>
      <c r="O2696" s="37"/>
      <c r="P2696" s="2"/>
      <c r="Q2696" s="37"/>
      <c r="R2696" s="2"/>
      <c r="S2696" s="37"/>
    </row>
    <row r="2697" spans="3:19" x14ac:dyDescent="0.3">
      <c r="C2697" s="18"/>
      <c r="D2697" s="2"/>
      <c r="E2697" s="37"/>
      <c r="F2697" s="17"/>
      <c r="G2697" s="2"/>
      <c r="H2697" s="2"/>
      <c r="I2697" s="2"/>
      <c r="J2697" s="17"/>
      <c r="K2697" s="37"/>
      <c r="L2697" s="2"/>
      <c r="M2697" s="37"/>
      <c r="N2697" s="2"/>
      <c r="O2697" s="37"/>
      <c r="P2697" s="2"/>
      <c r="Q2697" s="37"/>
      <c r="R2697" s="2"/>
      <c r="S2697" s="37"/>
    </row>
    <row r="2698" spans="3:19" x14ac:dyDescent="0.3">
      <c r="C2698" s="18"/>
      <c r="D2698" s="2"/>
      <c r="E2698" s="37"/>
      <c r="F2698" s="17"/>
      <c r="G2698" s="2"/>
      <c r="H2698" s="2"/>
      <c r="I2698" s="2"/>
      <c r="J2698" s="17"/>
      <c r="K2698" s="37"/>
      <c r="L2698" s="2"/>
      <c r="M2698" s="37"/>
      <c r="N2698" s="2"/>
      <c r="O2698" s="37"/>
      <c r="P2698" s="2"/>
      <c r="Q2698" s="37"/>
      <c r="R2698" s="2"/>
      <c r="S2698" s="37"/>
    </row>
    <row r="2699" spans="3:19" x14ac:dyDescent="0.3">
      <c r="C2699" s="18"/>
      <c r="D2699" s="2"/>
      <c r="E2699" s="37"/>
      <c r="F2699" s="17"/>
      <c r="G2699" s="2"/>
      <c r="H2699" s="2"/>
      <c r="I2699" s="2"/>
      <c r="J2699" s="17"/>
      <c r="K2699" s="37"/>
      <c r="L2699" s="2"/>
      <c r="M2699" s="37"/>
      <c r="N2699" s="2"/>
      <c r="O2699" s="37"/>
      <c r="P2699" s="2"/>
      <c r="Q2699" s="37"/>
      <c r="R2699" s="2"/>
      <c r="S2699" s="37"/>
    </row>
    <row r="2700" spans="3:19" x14ac:dyDescent="0.3">
      <c r="C2700" s="18"/>
      <c r="D2700" s="2"/>
      <c r="E2700" s="37"/>
      <c r="F2700" s="17"/>
      <c r="G2700" s="2"/>
      <c r="H2700" s="2"/>
      <c r="I2700" s="2"/>
      <c r="J2700" s="17"/>
      <c r="K2700" s="37"/>
      <c r="L2700" s="2"/>
      <c r="M2700" s="37"/>
      <c r="N2700" s="2"/>
      <c r="O2700" s="37"/>
      <c r="P2700" s="2"/>
      <c r="Q2700" s="37"/>
      <c r="R2700" s="2"/>
      <c r="S2700" s="37"/>
    </row>
    <row r="2701" spans="3:19" x14ac:dyDescent="0.3">
      <c r="C2701" s="18"/>
      <c r="D2701" s="2"/>
      <c r="E2701" s="37"/>
      <c r="F2701" s="17"/>
      <c r="G2701" s="2"/>
      <c r="H2701" s="2"/>
      <c r="I2701" s="2"/>
      <c r="J2701" s="17"/>
      <c r="K2701" s="37"/>
      <c r="L2701" s="2"/>
      <c r="M2701" s="37"/>
      <c r="N2701" s="2"/>
      <c r="O2701" s="37"/>
      <c r="P2701" s="2"/>
      <c r="Q2701" s="37"/>
      <c r="R2701" s="2"/>
      <c r="S2701" s="37"/>
    </row>
    <row r="2702" spans="3:19" x14ac:dyDescent="0.3">
      <c r="C2702" s="18"/>
      <c r="D2702" s="2"/>
      <c r="E2702" s="37"/>
      <c r="F2702" s="17"/>
      <c r="G2702" s="2"/>
      <c r="H2702" s="2"/>
      <c r="I2702" s="2"/>
      <c r="J2702" s="17"/>
      <c r="K2702" s="37"/>
      <c r="L2702" s="2"/>
      <c r="M2702" s="37"/>
      <c r="N2702" s="2"/>
      <c r="O2702" s="37"/>
      <c r="P2702" s="2"/>
      <c r="Q2702" s="37"/>
      <c r="R2702" s="2"/>
      <c r="S2702" s="37"/>
    </row>
    <row r="2703" spans="3:19" x14ac:dyDescent="0.3">
      <c r="C2703" s="18"/>
      <c r="D2703" s="2"/>
      <c r="E2703" s="37"/>
      <c r="F2703" s="17"/>
      <c r="G2703" s="2"/>
      <c r="H2703" s="2"/>
      <c r="I2703" s="2"/>
      <c r="J2703" s="17"/>
      <c r="K2703" s="37"/>
      <c r="L2703" s="2"/>
      <c r="M2703" s="37"/>
      <c r="N2703" s="2"/>
      <c r="O2703" s="37"/>
      <c r="P2703" s="2"/>
      <c r="Q2703" s="37"/>
      <c r="R2703" s="2"/>
      <c r="S2703" s="37"/>
    </row>
    <row r="2704" spans="3:19" x14ac:dyDescent="0.3">
      <c r="C2704" s="18"/>
      <c r="D2704" s="2"/>
      <c r="E2704" s="37"/>
      <c r="F2704" s="17"/>
      <c r="G2704" s="2"/>
      <c r="H2704" s="2"/>
      <c r="I2704" s="2"/>
      <c r="J2704" s="17"/>
      <c r="K2704" s="37"/>
      <c r="L2704" s="2"/>
      <c r="M2704" s="37"/>
      <c r="N2704" s="2"/>
      <c r="O2704" s="37"/>
      <c r="P2704" s="2"/>
      <c r="Q2704" s="37"/>
      <c r="R2704" s="2"/>
      <c r="S2704" s="37"/>
    </row>
    <row r="2705" spans="3:19" x14ac:dyDescent="0.3">
      <c r="C2705" s="18"/>
      <c r="D2705" s="2"/>
      <c r="E2705" s="37"/>
      <c r="F2705" s="17"/>
      <c r="G2705" s="2"/>
      <c r="H2705" s="2"/>
      <c r="I2705" s="2"/>
      <c r="J2705" s="17"/>
      <c r="K2705" s="37"/>
      <c r="L2705" s="2"/>
      <c r="M2705" s="37"/>
      <c r="N2705" s="2"/>
      <c r="O2705" s="37"/>
      <c r="P2705" s="2"/>
      <c r="Q2705" s="37"/>
      <c r="R2705" s="2"/>
      <c r="S2705" s="37"/>
    </row>
    <row r="2706" spans="3:19" x14ac:dyDescent="0.3">
      <c r="C2706" s="18"/>
      <c r="D2706" s="2"/>
      <c r="E2706" s="37"/>
      <c r="F2706" s="17"/>
      <c r="G2706" s="2"/>
      <c r="H2706" s="2"/>
      <c r="I2706" s="2"/>
      <c r="J2706" s="17"/>
      <c r="K2706" s="37"/>
      <c r="L2706" s="2"/>
      <c r="M2706" s="37"/>
      <c r="N2706" s="2"/>
      <c r="O2706" s="37"/>
      <c r="P2706" s="2"/>
      <c r="Q2706" s="37"/>
      <c r="R2706" s="2"/>
      <c r="S2706" s="37"/>
    </row>
    <row r="2707" spans="3:19" x14ac:dyDescent="0.3">
      <c r="C2707" s="18"/>
      <c r="D2707" s="2"/>
      <c r="E2707" s="37"/>
      <c r="F2707" s="17"/>
      <c r="G2707" s="2"/>
      <c r="H2707" s="2"/>
      <c r="I2707" s="2"/>
      <c r="J2707" s="17"/>
      <c r="K2707" s="37"/>
      <c r="L2707" s="2"/>
      <c r="M2707" s="37"/>
      <c r="N2707" s="2"/>
      <c r="O2707" s="37"/>
      <c r="P2707" s="2"/>
      <c r="Q2707" s="37"/>
      <c r="R2707" s="2"/>
      <c r="S2707" s="37"/>
    </row>
    <row r="2708" spans="3:19" x14ac:dyDescent="0.3">
      <c r="C2708" s="18"/>
      <c r="D2708" s="2"/>
      <c r="E2708" s="37"/>
      <c r="F2708" s="17"/>
      <c r="G2708" s="2"/>
      <c r="H2708" s="2"/>
      <c r="I2708" s="2"/>
      <c r="J2708" s="17"/>
      <c r="K2708" s="37"/>
      <c r="L2708" s="2"/>
      <c r="M2708" s="37"/>
      <c r="N2708" s="2"/>
      <c r="O2708" s="37"/>
      <c r="P2708" s="2"/>
      <c r="Q2708" s="37"/>
      <c r="R2708" s="2"/>
      <c r="S2708" s="37"/>
    </row>
    <row r="2709" spans="3:19" x14ac:dyDescent="0.3">
      <c r="C2709" s="18"/>
      <c r="D2709" s="2"/>
      <c r="E2709" s="37"/>
      <c r="F2709" s="17"/>
      <c r="G2709" s="2"/>
      <c r="H2709" s="2"/>
      <c r="I2709" s="2"/>
      <c r="J2709" s="17"/>
      <c r="K2709" s="37"/>
      <c r="L2709" s="2"/>
      <c r="M2709" s="37"/>
      <c r="N2709" s="2"/>
      <c r="O2709" s="37"/>
      <c r="P2709" s="2"/>
      <c r="Q2709" s="37"/>
      <c r="R2709" s="2"/>
      <c r="S2709" s="37"/>
    </row>
    <row r="2710" spans="3:19" x14ac:dyDescent="0.3">
      <c r="C2710" s="18"/>
      <c r="D2710" s="2"/>
      <c r="E2710" s="37"/>
      <c r="F2710" s="17"/>
      <c r="G2710" s="2"/>
      <c r="H2710" s="2"/>
      <c r="I2710" s="2"/>
      <c r="J2710" s="17"/>
      <c r="K2710" s="37"/>
      <c r="L2710" s="2"/>
      <c r="M2710" s="37"/>
      <c r="N2710" s="2"/>
      <c r="O2710" s="37"/>
      <c r="P2710" s="2"/>
      <c r="Q2710" s="37"/>
      <c r="R2710" s="2"/>
      <c r="S2710" s="37"/>
    </row>
    <row r="2711" spans="3:19" x14ac:dyDescent="0.3">
      <c r="C2711" s="18"/>
      <c r="D2711" s="2"/>
      <c r="E2711" s="37"/>
      <c r="F2711" s="17"/>
      <c r="G2711" s="2"/>
      <c r="H2711" s="2"/>
      <c r="I2711" s="2"/>
      <c r="J2711" s="17"/>
      <c r="K2711" s="37"/>
      <c r="L2711" s="2"/>
      <c r="M2711" s="37"/>
      <c r="N2711" s="2"/>
      <c r="O2711" s="37"/>
      <c r="P2711" s="2"/>
      <c r="Q2711" s="37"/>
      <c r="R2711" s="2"/>
      <c r="S2711" s="37"/>
    </row>
    <row r="2712" spans="3:19" x14ac:dyDescent="0.3">
      <c r="C2712" s="18"/>
      <c r="D2712" s="2"/>
      <c r="E2712" s="37"/>
      <c r="F2712" s="17"/>
      <c r="G2712" s="2"/>
      <c r="H2712" s="2"/>
      <c r="I2712" s="2"/>
      <c r="J2712" s="17"/>
      <c r="K2712" s="37"/>
      <c r="L2712" s="2"/>
      <c r="M2712" s="37"/>
      <c r="N2712" s="2"/>
      <c r="O2712" s="37"/>
      <c r="P2712" s="2"/>
      <c r="Q2712" s="37"/>
      <c r="R2712" s="2"/>
      <c r="S2712" s="37"/>
    </row>
    <row r="2713" spans="3:19" x14ac:dyDescent="0.3">
      <c r="C2713" s="18"/>
      <c r="D2713" s="2"/>
      <c r="E2713" s="37"/>
      <c r="F2713" s="17"/>
      <c r="G2713" s="2"/>
      <c r="H2713" s="2"/>
      <c r="I2713" s="2"/>
      <c r="J2713" s="17"/>
      <c r="K2713" s="37"/>
      <c r="L2713" s="2"/>
      <c r="M2713" s="37"/>
      <c r="N2713" s="2"/>
      <c r="O2713" s="37"/>
      <c r="P2713" s="2"/>
      <c r="Q2713" s="37"/>
      <c r="R2713" s="2"/>
      <c r="S2713" s="37"/>
    </row>
    <row r="2714" spans="3:19" x14ac:dyDescent="0.3">
      <c r="C2714" s="18"/>
      <c r="D2714" s="2"/>
      <c r="E2714" s="37"/>
      <c r="F2714" s="17"/>
      <c r="G2714" s="2"/>
      <c r="H2714" s="2"/>
      <c r="I2714" s="2"/>
      <c r="J2714" s="17"/>
      <c r="K2714" s="37"/>
      <c r="L2714" s="2"/>
      <c r="M2714" s="37"/>
      <c r="N2714" s="2"/>
      <c r="O2714" s="37"/>
      <c r="P2714" s="2"/>
      <c r="Q2714" s="37"/>
      <c r="R2714" s="2"/>
      <c r="S2714" s="37"/>
    </row>
    <row r="2715" spans="3:19" x14ac:dyDescent="0.3">
      <c r="C2715" s="18"/>
      <c r="D2715" s="2"/>
      <c r="E2715" s="37"/>
      <c r="F2715" s="17"/>
      <c r="G2715" s="2"/>
      <c r="H2715" s="2"/>
      <c r="I2715" s="2"/>
      <c r="J2715" s="17"/>
      <c r="K2715" s="37"/>
      <c r="L2715" s="2"/>
      <c r="M2715" s="37"/>
      <c r="N2715" s="2"/>
      <c r="O2715" s="37"/>
      <c r="P2715" s="2"/>
      <c r="Q2715" s="37"/>
      <c r="R2715" s="2"/>
      <c r="S2715" s="37"/>
    </row>
    <row r="2716" spans="3:19" x14ac:dyDescent="0.3">
      <c r="C2716" s="18"/>
      <c r="D2716" s="2"/>
      <c r="E2716" s="37"/>
      <c r="F2716" s="17"/>
      <c r="G2716" s="2"/>
      <c r="H2716" s="2"/>
      <c r="I2716" s="2"/>
      <c r="J2716" s="17"/>
      <c r="K2716" s="37"/>
      <c r="L2716" s="2"/>
      <c r="M2716" s="37"/>
      <c r="N2716" s="2"/>
      <c r="O2716" s="37"/>
      <c r="P2716" s="2"/>
      <c r="Q2716" s="37"/>
      <c r="R2716" s="2"/>
      <c r="S2716" s="37"/>
    </row>
    <row r="2717" spans="3:19" x14ac:dyDescent="0.3">
      <c r="C2717" s="18"/>
      <c r="D2717" s="2"/>
      <c r="E2717" s="37"/>
      <c r="F2717" s="17"/>
      <c r="G2717" s="2"/>
      <c r="H2717" s="2"/>
      <c r="I2717" s="2"/>
      <c r="J2717" s="17"/>
      <c r="K2717" s="37"/>
      <c r="L2717" s="2"/>
      <c r="M2717" s="37"/>
      <c r="N2717" s="2"/>
      <c r="O2717" s="37"/>
      <c r="P2717" s="2"/>
      <c r="Q2717" s="37"/>
      <c r="R2717" s="2"/>
      <c r="S2717" s="37"/>
    </row>
    <row r="2718" spans="3:19" x14ac:dyDescent="0.3">
      <c r="C2718" s="18"/>
      <c r="D2718" s="2"/>
      <c r="E2718" s="37"/>
      <c r="F2718" s="17"/>
      <c r="G2718" s="2"/>
      <c r="H2718" s="2"/>
      <c r="I2718" s="2"/>
      <c r="J2718" s="17"/>
      <c r="K2718" s="37"/>
      <c r="L2718" s="2"/>
      <c r="M2718" s="37"/>
      <c r="N2718" s="2"/>
      <c r="O2718" s="37"/>
      <c r="P2718" s="2"/>
      <c r="Q2718" s="37"/>
      <c r="R2718" s="2"/>
      <c r="S2718" s="37"/>
    </row>
    <row r="2719" spans="3:19" x14ac:dyDescent="0.3">
      <c r="C2719" s="18"/>
      <c r="D2719" s="2"/>
      <c r="E2719" s="37"/>
      <c r="F2719" s="17"/>
      <c r="G2719" s="2"/>
      <c r="H2719" s="2"/>
      <c r="I2719" s="2"/>
      <c r="J2719" s="17"/>
      <c r="K2719" s="37"/>
      <c r="L2719" s="2"/>
      <c r="M2719" s="37"/>
      <c r="N2719" s="2"/>
      <c r="O2719" s="37"/>
      <c r="P2719" s="2"/>
      <c r="Q2719" s="37"/>
      <c r="R2719" s="2"/>
      <c r="S2719" s="37"/>
    </row>
    <row r="2720" spans="3:19" x14ac:dyDescent="0.3">
      <c r="C2720" s="18"/>
      <c r="D2720" s="2"/>
      <c r="E2720" s="37"/>
      <c r="F2720" s="17"/>
      <c r="G2720" s="2"/>
      <c r="H2720" s="2"/>
      <c r="I2720" s="2"/>
      <c r="J2720" s="17"/>
      <c r="K2720" s="37"/>
      <c r="L2720" s="2"/>
      <c r="M2720" s="37"/>
      <c r="N2720" s="2"/>
      <c r="O2720" s="37"/>
      <c r="P2720" s="2"/>
      <c r="Q2720" s="37"/>
      <c r="R2720" s="2"/>
      <c r="S2720" s="37"/>
    </row>
    <row r="2721" spans="3:19" x14ac:dyDescent="0.3">
      <c r="C2721" s="18"/>
      <c r="D2721" s="2"/>
      <c r="E2721" s="37"/>
      <c r="F2721" s="17"/>
      <c r="G2721" s="2"/>
      <c r="H2721" s="2"/>
      <c r="I2721" s="2"/>
      <c r="J2721" s="17"/>
      <c r="K2721" s="37"/>
      <c r="L2721" s="2"/>
      <c r="M2721" s="37"/>
      <c r="N2721" s="2"/>
      <c r="O2721" s="37"/>
      <c r="P2721" s="2"/>
      <c r="Q2721" s="37"/>
      <c r="R2721" s="2"/>
      <c r="S2721" s="37"/>
    </row>
    <row r="2722" spans="3:19" x14ac:dyDescent="0.3">
      <c r="C2722" s="18"/>
      <c r="D2722" s="2"/>
      <c r="E2722" s="37"/>
      <c r="F2722" s="17"/>
      <c r="G2722" s="2"/>
      <c r="H2722" s="2"/>
      <c r="I2722" s="2"/>
      <c r="J2722" s="17"/>
      <c r="K2722" s="37"/>
      <c r="L2722" s="2"/>
      <c r="M2722" s="37"/>
      <c r="N2722" s="2"/>
      <c r="O2722" s="37"/>
      <c r="P2722" s="2"/>
      <c r="Q2722" s="37"/>
      <c r="R2722" s="2"/>
      <c r="S2722" s="37"/>
    </row>
    <row r="2723" spans="3:19" x14ac:dyDescent="0.3">
      <c r="C2723" s="18"/>
      <c r="D2723" s="2"/>
      <c r="E2723" s="37"/>
      <c r="F2723" s="17"/>
      <c r="G2723" s="2"/>
      <c r="H2723" s="2"/>
      <c r="I2723" s="2"/>
      <c r="J2723" s="17"/>
      <c r="K2723" s="37"/>
      <c r="L2723" s="2"/>
      <c r="M2723" s="37"/>
      <c r="N2723" s="2"/>
      <c r="O2723" s="37"/>
      <c r="P2723" s="2"/>
      <c r="Q2723" s="37"/>
      <c r="R2723" s="2"/>
      <c r="S2723" s="37"/>
    </row>
    <row r="2724" spans="3:19" x14ac:dyDescent="0.3">
      <c r="C2724" s="18"/>
      <c r="D2724" s="2"/>
      <c r="E2724" s="37"/>
      <c r="F2724" s="17"/>
      <c r="G2724" s="2"/>
      <c r="H2724" s="2"/>
      <c r="I2724" s="2"/>
      <c r="J2724" s="17"/>
      <c r="K2724" s="37"/>
      <c r="L2724" s="2"/>
      <c r="M2724" s="37"/>
      <c r="N2724" s="2"/>
      <c r="O2724" s="37"/>
      <c r="P2724" s="2"/>
      <c r="Q2724" s="37"/>
      <c r="R2724" s="2"/>
      <c r="S2724" s="37"/>
    </row>
    <row r="2725" spans="3:19" x14ac:dyDescent="0.3">
      <c r="C2725" s="18"/>
      <c r="D2725" s="2"/>
      <c r="E2725" s="37"/>
      <c r="F2725" s="17"/>
      <c r="G2725" s="2"/>
      <c r="H2725" s="2"/>
      <c r="I2725" s="2"/>
      <c r="J2725" s="17"/>
      <c r="K2725" s="37"/>
      <c r="L2725" s="2"/>
      <c r="M2725" s="37"/>
      <c r="N2725" s="2"/>
      <c r="O2725" s="37"/>
      <c r="P2725" s="2"/>
      <c r="Q2725" s="37"/>
      <c r="R2725" s="2"/>
      <c r="S2725" s="37"/>
    </row>
    <row r="2726" spans="3:19" x14ac:dyDescent="0.3">
      <c r="C2726" s="18"/>
      <c r="D2726" s="2"/>
      <c r="E2726" s="37"/>
      <c r="F2726" s="17"/>
      <c r="G2726" s="2"/>
      <c r="H2726" s="2"/>
      <c r="I2726" s="2"/>
      <c r="J2726" s="17"/>
      <c r="K2726" s="37"/>
      <c r="L2726" s="2"/>
      <c r="M2726" s="37"/>
      <c r="N2726" s="2"/>
      <c r="O2726" s="37"/>
      <c r="P2726" s="2"/>
      <c r="Q2726" s="37"/>
      <c r="R2726" s="2"/>
      <c r="S2726" s="37"/>
    </row>
    <row r="2727" spans="3:19" x14ac:dyDescent="0.3">
      <c r="C2727" s="18"/>
      <c r="D2727" s="2"/>
      <c r="E2727" s="37"/>
      <c r="F2727" s="17"/>
      <c r="G2727" s="2"/>
      <c r="H2727" s="2"/>
      <c r="I2727" s="2"/>
      <c r="J2727" s="17"/>
      <c r="K2727" s="37"/>
      <c r="L2727" s="2"/>
      <c r="M2727" s="37"/>
      <c r="N2727" s="2"/>
      <c r="O2727" s="37"/>
      <c r="P2727" s="2"/>
      <c r="Q2727" s="37"/>
      <c r="R2727" s="2"/>
      <c r="S2727" s="37"/>
    </row>
    <row r="2728" spans="3:19" x14ac:dyDescent="0.3">
      <c r="C2728" s="18"/>
      <c r="D2728" s="2"/>
      <c r="E2728" s="37"/>
      <c r="F2728" s="17"/>
      <c r="G2728" s="2"/>
      <c r="H2728" s="2"/>
      <c r="I2728" s="2"/>
      <c r="J2728" s="17"/>
      <c r="K2728" s="37"/>
      <c r="L2728" s="2"/>
      <c r="M2728" s="37"/>
      <c r="N2728" s="2"/>
      <c r="O2728" s="37"/>
      <c r="P2728" s="2"/>
      <c r="Q2728" s="37"/>
      <c r="R2728" s="2"/>
      <c r="S2728" s="37"/>
    </row>
    <row r="2729" spans="3:19" x14ac:dyDescent="0.3">
      <c r="C2729" s="18"/>
      <c r="D2729" s="2"/>
      <c r="E2729" s="37"/>
      <c r="F2729" s="17"/>
      <c r="G2729" s="2"/>
      <c r="H2729" s="2"/>
      <c r="I2729" s="2"/>
      <c r="J2729" s="17"/>
      <c r="K2729" s="37"/>
      <c r="L2729" s="2"/>
      <c r="M2729" s="37"/>
      <c r="N2729" s="2"/>
      <c r="O2729" s="37"/>
      <c r="P2729" s="2"/>
      <c r="Q2729" s="37"/>
      <c r="R2729" s="2"/>
      <c r="S2729" s="37"/>
    </row>
    <row r="2730" spans="3:19" x14ac:dyDescent="0.3">
      <c r="C2730" s="18"/>
      <c r="D2730" s="2"/>
      <c r="E2730" s="37"/>
      <c r="F2730" s="17"/>
      <c r="G2730" s="2"/>
      <c r="H2730" s="2"/>
      <c r="I2730" s="2"/>
      <c r="J2730" s="17"/>
      <c r="K2730" s="37"/>
      <c r="L2730" s="2"/>
      <c r="M2730" s="37"/>
      <c r="N2730" s="2"/>
      <c r="O2730" s="37"/>
      <c r="P2730" s="2"/>
      <c r="Q2730" s="37"/>
      <c r="R2730" s="2"/>
      <c r="S2730" s="37"/>
    </row>
    <row r="2731" spans="3:19" x14ac:dyDescent="0.3">
      <c r="C2731" s="18"/>
      <c r="D2731" s="2"/>
      <c r="E2731" s="37"/>
      <c r="F2731" s="17"/>
      <c r="G2731" s="2"/>
      <c r="H2731" s="2"/>
      <c r="I2731" s="2"/>
      <c r="J2731" s="17"/>
      <c r="K2731" s="37"/>
      <c r="L2731" s="2"/>
      <c r="M2731" s="37"/>
      <c r="N2731" s="2"/>
      <c r="O2731" s="37"/>
      <c r="P2731" s="2"/>
      <c r="Q2731" s="37"/>
      <c r="R2731" s="2"/>
      <c r="S2731" s="37"/>
    </row>
    <row r="2732" spans="3:19" x14ac:dyDescent="0.3">
      <c r="C2732" s="18"/>
      <c r="D2732" s="2"/>
      <c r="E2732" s="37"/>
      <c r="F2732" s="17"/>
      <c r="G2732" s="2"/>
      <c r="H2732" s="2"/>
      <c r="I2732" s="2"/>
      <c r="J2732" s="17"/>
      <c r="K2732" s="37"/>
      <c r="L2732" s="2"/>
      <c r="M2732" s="37"/>
      <c r="N2732" s="2"/>
      <c r="O2732" s="37"/>
      <c r="P2732" s="2"/>
      <c r="Q2732" s="37"/>
      <c r="R2732" s="2"/>
      <c r="S2732" s="37"/>
    </row>
    <row r="2733" spans="3:19" x14ac:dyDescent="0.3">
      <c r="C2733" s="18"/>
      <c r="D2733" s="2"/>
      <c r="E2733" s="37"/>
      <c r="F2733" s="17"/>
      <c r="G2733" s="2"/>
      <c r="H2733" s="2"/>
      <c r="I2733" s="2"/>
      <c r="J2733" s="17"/>
      <c r="K2733" s="37"/>
      <c r="L2733" s="2"/>
      <c r="M2733" s="37"/>
      <c r="N2733" s="2"/>
      <c r="O2733" s="37"/>
      <c r="P2733" s="2"/>
      <c r="Q2733" s="37"/>
      <c r="R2733" s="2"/>
      <c r="S2733" s="37"/>
    </row>
    <row r="2734" spans="3:19" x14ac:dyDescent="0.3">
      <c r="C2734" s="18"/>
      <c r="D2734" s="2"/>
      <c r="E2734" s="37"/>
      <c r="F2734" s="17"/>
      <c r="G2734" s="2"/>
      <c r="H2734" s="2"/>
      <c r="I2734" s="2"/>
      <c r="J2734" s="17"/>
      <c r="K2734" s="37"/>
      <c r="L2734" s="2"/>
      <c r="M2734" s="37"/>
      <c r="N2734" s="2"/>
      <c r="O2734" s="37"/>
      <c r="P2734" s="2"/>
      <c r="Q2734" s="37"/>
      <c r="R2734" s="2"/>
      <c r="S2734" s="37"/>
    </row>
    <row r="2735" spans="3:19" x14ac:dyDescent="0.3">
      <c r="C2735" s="18"/>
      <c r="D2735" s="2"/>
      <c r="E2735" s="37"/>
      <c r="F2735" s="17"/>
      <c r="G2735" s="2"/>
      <c r="H2735" s="2"/>
      <c r="I2735" s="2"/>
      <c r="J2735" s="17"/>
      <c r="K2735" s="37"/>
      <c r="L2735" s="2"/>
      <c r="M2735" s="37"/>
      <c r="N2735" s="2"/>
      <c r="O2735" s="37"/>
      <c r="P2735" s="2"/>
      <c r="Q2735" s="37"/>
      <c r="R2735" s="2"/>
      <c r="S2735" s="37"/>
    </row>
    <row r="2736" spans="3:19" x14ac:dyDescent="0.3">
      <c r="C2736" s="18"/>
      <c r="D2736" s="2"/>
      <c r="E2736" s="37"/>
      <c r="F2736" s="17"/>
      <c r="G2736" s="2"/>
      <c r="H2736" s="2"/>
      <c r="I2736" s="2"/>
      <c r="J2736" s="17"/>
      <c r="K2736" s="37"/>
      <c r="L2736" s="2"/>
      <c r="M2736" s="37"/>
      <c r="N2736" s="2"/>
      <c r="O2736" s="37"/>
      <c r="P2736" s="2"/>
      <c r="Q2736" s="37"/>
      <c r="R2736" s="2"/>
      <c r="S2736" s="37"/>
    </row>
    <row r="2737" spans="3:19" x14ac:dyDescent="0.3">
      <c r="C2737" s="18"/>
      <c r="D2737" s="2"/>
      <c r="E2737" s="37"/>
      <c r="F2737" s="17"/>
      <c r="G2737" s="2"/>
      <c r="H2737" s="2"/>
      <c r="I2737" s="2"/>
      <c r="J2737" s="17"/>
      <c r="K2737" s="37"/>
      <c r="L2737" s="2"/>
      <c r="M2737" s="37"/>
      <c r="N2737" s="2"/>
      <c r="O2737" s="37"/>
      <c r="P2737" s="2"/>
      <c r="Q2737" s="37"/>
      <c r="R2737" s="2"/>
      <c r="S2737" s="37"/>
    </row>
    <row r="2738" spans="3:19" x14ac:dyDescent="0.3">
      <c r="C2738" s="18"/>
      <c r="D2738" s="2"/>
      <c r="E2738" s="37"/>
      <c r="F2738" s="17"/>
      <c r="G2738" s="2"/>
      <c r="H2738" s="2"/>
      <c r="I2738" s="2"/>
      <c r="J2738" s="17"/>
      <c r="K2738" s="37"/>
      <c r="L2738" s="2"/>
      <c r="M2738" s="37"/>
      <c r="N2738" s="2"/>
      <c r="O2738" s="37"/>
      <c r="P2738" s="2"/>
      <c r="Q2738" s="37"/>
      <c r="R2738" s="2"/>
      <c r="S2738" s="37"/>
    </row>
    <row r="2739" spans="3:19" x14ac:dyDescent="0.3">
      <c r="C2739" s="18"/>
      <c r="D2739" s="2"/>
      <c r="E2739" s="37"/>
      <c r="F2739" s="17"/>
      <c r="G2739" s="2"/>
      <c r="H2739" s="2"/>
      <c r="I2739" s="2"/>
      <c r="J2739" s="17"/>
      <c r="K2739" s="37"/>
      <c r="L2739" s="2"/>
      <c r="M2739" s="37"/>
      <c r="N2739" s="2"/>
      <c r="O2739" s="37"/>
      <c r="P2739" s="2"/>
      <c r="Q2739" s="37"/>
      <c r="R2739" s="2"/>
      <c r="S2739" s="37"/>
    </row>
    <row r="2740" spans="3:19" x14ac:dyDescent="0.3">
      <c r="C2740" s="18"/>
      <c r="D2740" s="2"/>
      <c r="E2740" s="37"/>
      <c r="F2740" s="17"/>
      <c r="G2740" s="2"/>
      <c r="H2740" s="2"/>
      <c r="I2740" s="2"/>
      <c r="J2740" s="17"/>
      <c r="K2740" s="37"/>
      <c r="L2740" s="2"/>
      <c r="M2740" s="37"/>
      <c r="N2740" s="2"/>
      <c r="O2740" s="37"/>
      <c r="P2740" s="2"/>
      <c r="Q2740" s="37"/>
      <c r="R2740" s="2"/>
      <c r="S2740" s="37"/>
    </row>
    <row r="2741" spans="3:19" x14ac:dyDescent="0.3">
      <c r="C2741" s="18"/>
      <c r="D2741" s="2"/>
      <c r="E2741" s="37"/>
      <c r="F2741" s="17"/>
      <c r="G2741" s="2"/>
      <c r="H2741" s="2"/>
      <c r="I2741" s="2"/>
      <c r="J2741" s="17"/>
      <c r="K2741" s="37"/>
      <c r="L2741" s="2"/>
      <c r="M2741" s="37"/>
      <c r="N2741" s="2"/>
      <c r="O2741" s="37"/>
      <c r="P2741" s="2"/>
      <c r="Q2741" s="37"/>
      <c r="R2741" s="2"/>
      <c r="S2741" s="37"/>
    </row>
    <row r="2742" spans="3:19" x14ac:dyDescent="0.3">
      <c r="C2742" s="18"/>
      <c r="D2742" s="2"/>
      <c r="E2742" s="37"/>
      <c r="F2742" s="17"/>
      <c r="G2742" s="2"/>
      <c r="H2742" s="2"/>
      <c r="I2742" s="2"/>
      <c r="J2742" s="17"/>
      <c r="K2742" s="37"/>
      <c r="L2742" s="2"/>
      <c r="M2742" s="37"/>
      <c r="N2742" s="2"/>
      <c r="O2742" s="37"/>
      <c r="P2742" s="2"/>
      <c r="Q2742" s="37"/>
      <c r="R2742" s="2"/>
      <c r="S2742" s="37"/>
    </row>
    <row r="2743" spans="3:19" x14ac:dyDescent="0.3">
      <c r="C2743" s="18"/>
      <c r="D2743" s="2"/>
      <c r="E2743" s="37"/>
      <c r="F2743" s="17"/>
      <c r="G2743" s="2"/>
      <c r="H2743" s="2"/>
      <c r="I2743" s="2"/>
      <c r="J2743" s="17"/>
      <c r="K2743" s="37"/>
      <c r="L2743" s="2"/>
      <c r="M2743" s="37"/>
      <c r="N2743" s="2"/>
      <c r="O2743" s="37"/>
      <c r="P2743" s="2"/>
      <c r="Q2743" s="37"/>
      <c r="R2743" s="2"/>
      <c r="S2743" s="37"/>
    </row>
    <row r="2744" spans="3:19" x14ac:dyDescent="0.3">
      <c r="C2744" s="18"/>
      <c r="D2744" s="2"/>
      <c r="E2744" s="37"/>
      <c r="F2744" s="17"/>
      <c r="G2744" s="2"/>
      <c r="H2744" s="2"/>
      <c r="I2744" s="2"/>
      <c r="J2744" s="17"/>
      <c r="K2744" s="37"/>
      <c r="L2744" s="2"/>
      <c r="M2744" s="37"/>
      <c r="N2744" s="2"/>
      <c r="O2744" s="37"/>
      <c r="P2744" s="2"/>
      <c r="Q2744" s="37"/>
      <c r="R2744" s="2"/>
      <c r="S2744" s="37"/>
    </row>
    <row r="2745" spans="3:19" x14ac:dyDescent="0.3">
      <c r="C2745" s="18"/>
      <c r="D2745" s="2"/>
      <c r="E2745" s="37"/>
      <c r="F2745" s="17"/>
      <c r="G2745" s="2"/>
      <c r="H2745" s="2"/>
      <c r="I2745" s="2"/>
      <c r="J2745" s="17"/>
      <c r="K2745" s="37"/>
      <c r="L2745" s="2"/>
      <c r="M2745" s="37"/>
      <c r="N2745" s="2"/>
      <c r="O2745" s="37"/>
      <c r="P2745" s="2"/>
      <c r="Q2745" s="37"/>
      <c r="R2745" s="2"/>
      <c r="S2745" s="37"/>
    </row>
    <row r="2746" spans="3:19" x14ac:dyDescent="0.3">
      <c r="C2746" s="18"/>
      <c r="D2746" s="2"/>
      <c r="E2746" s="37"/>
      <c r="F2746" s="17"/>
      <c r="G2746" s="2"/>
      <c r="H2746" s="2"/>
      <c r="I2746" s="2"/>
      <c r="J2746" s="17"/>
      <c r="K2746" s="37"/>
      <c r="L2746" s="2"/>
      <c r="M2746" s="37"/>
      <c r="N2746" s="2"/>
      <c r="O2746" s="37"/>
      <c r="P2746" s="2"/>
      <c r="Q2746" s="37"/>
      <c r="R2746" s="2"/>
      <c r="S2746" s="37"/>
    </row>
    <row r="2747" spans="3:19" x14ac:dyDescent="0.3">
      <c r="C2747" s="18"/>
      <c r="D2747" s="2"/>
      <c r="E2747" s="37"/>
      <c r="F2747" s="17"/>
      <c r="G2747" s="2"/>
      <c r="H2747" s="2"/>
      <c r="I2747" s="2"/>
      <c r="J2747" s="17"/>
      <c r="K2747" s="37"/>
      <c r="L2747" s="2"/>
      <c r="M2747" s="37"/>
      <c r="N2747" s="2"/>
      <c r="O2747" s="37"/>
      <c r="P2747" s="2"/>
      <c r="Q2747" s="37"/>
      <c r="R2747" s="2"/>
      <c r="S2747" s="37"/>
    </row>
    <row r="2748" spans="3:19" x14ac:dyDescent="0.3">
      <c r="C2748" s="18"/>
      <c r="D2748" s="2"/>
      <c r="E2748" s="37"/>
      <c r="F2748" s="17"/>
      <c r="G2748" s="2"/>
      <c r="H2748" s="2"/>
      <c r="I2748" s="2"/>
      <c r="J2748" s="17"/>
      <c r="K2748" s="37"/>
      <c r="L2748" s="2"/>
      <c r="M2748" s="37"/>
      <c r="N2748" s="2"/>
      <c r="O2748" s="37"/>
      <c r="P2748" s="2"/>
      <c r="Q2748" s="37"/>
      <c r="R2748" s="2"/>
      <c r="S2748" s="37"/>
    </row>
    <row r="2749" spans="3:19" x14ac:dyDescent="0.3">
      <c r="C2749" s="18"/>
      <c r="D2749" s="2"/>
      <c r="E2749" s="37"/>
      <c r="F2749" s="17"/>
      <c r="G2749" s="2"/>
      <c r="H2749" s="2"/>
      <c r="I2749" s="2"/>
      <c r="J2749" s="17"/>
      <c r="K2749" s="37"/>
      <c r="L2749" s="2"/>
      <c r="M2749" s="37"/>
      <c r="N2749" s="2"/>
      <c r="O2749" s="37"/>
      <c r="P2749" s="2"/>
      <c r="Q2749" s="37"/>
      <c r="R2749" s="2"/>
      <c r="S2749" s="37"/>
    </row>
    <row r="2750" spans="3:19" x14ac:dyDescent="0.3">
      <c r="C2750" s="18"/>
      <c r="D2750" s="2"/>
      <c r="E2750" s="37"/>
      <c r="F2750" s="17"/>
      <c r="G2750" s="2"/>
      <c r="H2750" s="2"/>
      <c r="I2750" s="2"/>
      <c r="J2750" s="17"/>
      <c r="K2750" s="37"/>
      <c r="L2750" s="2"/>
      <c r="M2750" s="37"/>
      <c r="N2750" s="2"/>
      <c r="O2750" s="37"/>
      <c r="P2750" s="2"/>
      <c r="Q2750" s="37"/>
      <c r="R2750" s="2"/>
      <c r="S2750" s="37"/>
    </row>
    <row r="2751" spans="3:19" x14ac:dyDescent="0.3">
      <c r="C2751" s="18"/>
      <c r="D2751" s="2"/>
      <c r="E2751" s="37"/>
      <c r="F2751" s="17"/>
      <c r="G2751" s="2"/>
      <c r="H2751" s="2"/>
      <c r="I2751" s="2"/>
      <c r="J2751" s="17"/>
      <c r="K2751" s="37"/>
      <c r="L2751" s="2"/>
      <c r="M2751" s="37"/>
      <c r="N2751" s="2"/>
      <c r="O2751" s="37"/>
      <c r="P2751" s="2"/>
      <c r="Q2751" s="37"/>
      <c r="R2751" s="2"/>
      <c r="S2751" s="37"/>
    </row>
    <row r="2752" spans="3:19" x14ac:dyDescent="0.3">
      <c r="C2752" s="18"/>
      <c r="D2752" s="2"/>
      <c r="E2752" s="37"/>
      <c r="F2752" s="17"/>
      <c r="G2752" s="2"/>
      <c r="H2752" s="2"/>
      <c r="I2752" s="2"/>
      <c r="J2752" s="17"/>
      <c r="K2752" s="37"/>
      <c r="L2752" s="2"/>
      <c r="M2752" s="37"/>
      <c r="N2752" s="2"/>
      <c r="O2752" s="37"/>
      <c r="P2752" s="2"/>
      <c r="Q2752" s="37"/>
      <c r="R2752" s="2"/>
      <c r="S2752" s="37"/>
    </row>
    <row r="2753" spans="3:19" x14ac:dyDescent="0.3">
      <c r="C2753" s="18"/>
      <c r="D2753" s="2"/>
      <c r="E2753" s="37"/>
      <c r="F2753" s="17"/>
      <c r="G2753" s="2"/>
      <c r="H2753" s="2"/>
      <c r="I2753" s="2"/>
      <c r="J2753" s="17"/>
      <c r="K2753" s="37"/>
      <c r="L2753" s="2"/>
      <c r="M2753" s="37"/>
      <c r="N2753" s="2"/>
      <c r="O2753" s="37"/>
      <c r="P2753" s="2"/>
      <c r="Q2753" s="37"/>
      <c r="R2753" s="2"/>
      <c r="S2753" s="37"/>
    </row>
    <row r="2754" spans="3:19" x14ac:dyDescent="0.3">
      <c r="C2754" s="18"/>
      <c r="D2754" s="2"/>
      <c r="E2754" s="37"/>
      <c r="F2754" s="17"/>
      <c r="G2754" s="2"/>
      <c r="H2754" s="2"/>
      <c r="I2754" s="2"/>
      <c r="J2754" s="17"/>
      <c r="K2754" s="37"/>
      <c r="L2754" s="2"/>
      <c r="M2754" s="37"/>
      <c r="N2754" s="2"/>
      <c r="O2754" s="37"/>
      <c r="P2754" s="2"/>
      <c r="Q2754" s="37"/>
      <c r="R2754" s="2"/>
      <c r="S2754" s="37"/>
    </row>
    <row r="2755" spans="3:19" x14ac:dyDescent="0.3">
      <c r="C2755" s="18"/>
      <c r="D2755" s="2"/>
      <c r="E2755" s="37"/>
      <c r="F2755" s="17"/>
      <c r="G2755" s="2"/>
      <c r="H2755" s="2"/>
      <c r="I2755" s="2"/>
      <c r="J2755" s="17"/>
      <c r="K2755" s="37"/>
      <c r="L2755" s="2"/>
      <c r="M2755" s="37"/>
      <c r="N2755" s="2"/>
      <c r="O2755" s="37"/>
      <c r="P2755" s="2"/>
      <c r="Q2755" s="37"/>
      <c r="R2755" s="2"/>
      <c r="S2755" s="37"/>
    </row>
    <row r="2756" spans="3:19" x14ac:dyDescent="0.3">
      <c r="C2756" s="18"/>
      <c r="D2756" s="2"/>
      <c r="E2756" s="37"/>
      <c r="F2756" s="17"/>
      <c r="G2756" s="2"/>
      <c r="H2756" s="2"/>
      <c r="I2756" s="2"/>
      <c r="J2756" s="17"/>
      <c r="K2756" s="37"/>
      <c r="L2756" s="2"/>
      <c r="M2756" s="37"/>
      <c r="N2756" s="2"/>
      <c r="O2756" s="37"/>
      <c r="P2756" s="2"/>
      <c r="Q2756" s="37"/>
      <c r="R2756" s="2"/>
      <c r="S2756" s="37"/>
    </row>
    <row r="2757" spans="3:19" x14ac:dyDescent="0.3">
      <c r="C2757" s="18"/>
      <c r="D2757" s="2"/>
      <c r="E2757" s="37"/>
      <c r="F2757" s="17"/>
      <c r="G2757" s="2"/>
      <c r="H2757" s="2"/>
      <c r="I2757" s="2"/>
      <c r="J2757" s="17"/>
      <c r="K2757" s="37"/>
      <c r="L2757" s="2"/>
      <c r="M2757" s="37"/>
      <c r="N2757" s="2"/>
      <c r="O2757" s="37"/>
      <c r="P2757" s="2"/>
      <c r="Q2757" s="37"/>
      <c r="R2757" s="2"/>
      <c r="S2757" s="37"/>
    </row>
    <row r="2758" spans="3:19" x14ac:dyDescent="0.3">
      <c r="C2758" s="18"/>
      <c r="D2758" s="2"/>
      <c r="E2758" s="37"/>
      <c r="F2758" s="17"/>
      <c r="G2758" s="2"/>
      <c r="H2758" s="2"/>
      <c r="I2758" s="2"/>
      <c r="J2758" s="17"/>
      <c r="K2758" s="37"/>
      <c r="L2758" s="2"/>
      <c r="M2758" s="37"/>
      <c r="N2758" s="2"/>
      <c r="O2758" s="37"/>
      <c r="P2758" s="2"/>
      <c r="Q2758" s="37"/>
      <c r="R2758" s="2"/>
      <c r="S2758" s="37"/>
    </row>
    <row r="2759" spans="3:19" x14ac:dyDescent="0.3">
      <c r="C2759" s="18"/>
      <c r="D2759" s="2"/>
      <c r="E2759" s="37"/>
      <c r="F2759" s="17"/>
      <c r="G2759" s="2"/>
      <c r="H2759" s="2"/>
      <c r="I2759" s="2"/>
      <c r="J2759" s="17"/>
      <c r="K2759" s="37"/>
      <c r="L2759" s="2"/>
      <c r="M2759" s="37"/>
      <c r="N2759" s="2"/>
      <c r="O2759" s="37"/>
      <c r="P2759" s="2"/>
      <c r="Q2759" s="37"/>
      <c r="R2759" s="2"/>
      <c r="S2759" s="37"/>
    </row>
    <row r="2760" spans="3:19" x14ac:dyDescent="0.3">
      <c r="C2760" s="18"/>
      <c r="D2760" s="2"/>
      <c r="E2760" s="37"/>
      <c r="F2760" s="17"/>
      <c r="G2760" s="2"/>
      <c r="H2760" s="2"/>
      <c r="I2760" s="2"/>
      <c r="J2760" s="17"/>
      <c r="K2760" s="37"/>
      <c r="L2760" s="2"/>
      <c r="M2760" s="37"/>
      <c r="N2760" s="2"/>
      <c r="O2760" s="37"/>
      <c r="P2760" s="2"/>
      <c r="Q2760" s="37"/>
      <c r="R2760" s="2"/>
      <c r="S2760" s="37"/>
    </row>
    <row r="2761" spans="3:19" x14ac:dyDescent="0.3">
      <c r="C2761" s="18"/>
      <c r="D2761" s="2"/>
      <c r="E2761" s="37"/>
      <c r="F2761" s="17"/>
      <c r="G2761" s="2"/>
      <c r="H2761" s="2"/>
      <c r="I2761" s="2"/>
      <c r="J2761" s="17"/>
      <c r="K2761" s="37"/>
      <c r="L2761" s="2"/>
      <c r="M2761" s="37"/>
      <c r="N2761" s="2"/>
      <c r="O2761" s="37"/>
      <c r="P2761" s="2"/>
      <c r="Q2761" s="37"/>
      <c r="R2761" s="2"/>
      <c r="S2761" s="37"/>
    </row>
    <row r="2762" spans="3:19" x14ac:dyDescent="0.3">
      <c r="C2762" s="18"/>
      <c r="D2762" s="2"/>
      <c r="E2762" s="37"/>
      <c r="F2762" s="17"/>
      <c r="G2762" s="2"/>
      <c r="H2762" s="2"/>
      <c r="I2762" s="2"/>
      <c r="J2762" s="17"/>
      <c r="K2762" s="37"/>
      <c r="L2762" s="2"/>
      <c r="M2762" s="37"/>
      <c r="N2762" s="2"/>
      <c r="O2762" s="37"/>
      <c r="P2762" s="2"/>
      <c r="Q2762" s="37"/>
      <c r="R2762" s="2"/>
      <c r="S2762" s="37"/>
    </row>
    <row r="2763" spans="3:19" x14ac:dyDescent="0.3">
      <c r="C2763" s="18"/>
      <c r="D2763" s="2"/>
      <c r="E2763" s="37"/>
      <c r="F2763" s="17"/>
      <c r="G2763" s="2"/>
      <c r="H2763" s="2"/>
      <c r="I2763" s="2"/>
      <c r="J2763" s="17"/>
      <c r="K2763" s="37"/>
      <c r="L2763" s="2"/>
      <c r="M2763" s="37"/>
      <c r="N2763" s="2"/>
      <c r="O2763" s="37"/>
      <c r="P2763" s="2"/>
      <c r="Q2763" s="37"/>
      <c r="R2763" s="2"/>
      <c r="S2763" s="37"/>
    </row>
    <row r="2764" spans="3:19" x14ac:dyDescent="0.3">
      <c r="C2764" s="18"/>
      <c r="D2764" s="2"/>
      <c r="E2764" s="37"/>
      <c r="F2764" s="17"/>
      <c r="G2764" s="2"/>
      <c r="H2764" s="2"/>
      <c r="I2764" s="2"/>
      <c r="J2764" s="17"/>
      <c r="K2764" s="37"/>
      <c r="L2764" s="2"/>
      <c r="M2764" s="37"/>
      <c r="N2764" s="2"/>
      <c r="O2764" s="37"/>
      <c r="P2764" s="2"/>
      <c r="Q2764" s="37"/>
      <c r="R2764" s="2"/>
      <c r="S2764" s="37"/>
    </row>
    <row r="2765" spans="3:19" x14ac:dyDescent="0.3">
      <c r="C2765" s="18"/>
      <c r="D2765" s="2"/>
      <c r="E2765" s="37"/>
      <c r="F2765" s="17"/>
      <c r="G2765" s="2"/>
      <c r="H2765" s="2"/>
      <c r="I2765" s="2"/>
      <c r="J2765" s="17"/>
      <c r="K2765" s="37"/>
      <c r="L2765" s="2"/>
      <c r="M2765" s="37"/>
      <c r="N2765" s="2"/>
      <c r="O2765" s="37"/>
      <c r="P2765" s="2"/>
      <c r="Q2765" s="37"/>
      <c r="R2765" s="2"/>
      <c r="S2765" s="37"/>
    </row>
    <row r="2766" spans="3:19" x14ac:dyDescent="0.3">
      <c r="C2766" s="18"/>
      <c r="D2766" s="2"/>
      <c r="E2766" s="37"/>
      <c r="F2766" s="17"/>
      <c r="G2766" s="2"/>
      <c r="H2766" s="2"/>
      <c r="I2766" s="2"/>
      <c r="J2766" s="17"/>
      <c r="K2766" s="37"/>
      <c r="L2766" s="2"/>
      <c r="M2766" s="37"/>
      <c r="N2766" s="2"/>
      <c r="O2766" s="37"/>
      <c r="P2766" s="2"/>
      <c r="Q2766" s="37"/>
      <c r="R2766" s="2"/>
      <c r="S2766" s="37"/>
    </row>
    <row r="2767" spans="3:19" x14ac:dyDescent="0.3">
      <c r="C2767" s="18"/>
      <c r="D2767" s="2"/>
      <c r="E2767" s="37"/>
      <c r="F2767" s="17"/>
      <c r="G2767" s="2"/>
      <c r="H2767" s="2"/>
      <c r="I2767" s="2"/>
      <c r="J2767" s="17"/>
      <c r="K2767" s="37"/>
      <c r="L2767" s="2"/>
      <c r="M2767" s="37"/>
      <c r="N2767" s="2"/>
      <c r="O2767" s="37"/>
      <c r="P2767" s="2"/>
      <c r="Q2767" s="37"/>
      <c r="R2767" s="2"/>
      <c r="S2767" s="37"/>
    </row>
    <row r="2768" spans="3:19" x14ac:dyDescent="0.3">
      <c r="C2768" s="18"/>
      <c r="D2768" s="2"/>
      <c r="E2768" s="37"/>
      <c r="F2768" s="17"/>
      <c r="G2768" s="2"/>
      <c r="H2768" s="2"/>
      <c r="I2768" s="2"/>
      <c r="J2768" s="17"/>
      <c r="K2768" s="37"/>
      <c r="L2768" s="2"/>
      <c r="M2768" s="37"/>
      <c r="N2768" s="2"/>
      <c r="O2768" s="37"/>
      <c r="P2768" s="2"/>
      <c r="Q2768" s="37"/>
      <c r="R2768" s="2"/>
      <c r="S2768" s="37"/>
    </row>
    <row r="2769" spans="3:19" x14ac:dyDescent="0.3">
      <c r="C2769" s="18"/>
      <c r="D2769" s="2"/>
      <c r="E2769" s="37"/>
      <c r="F2769" s="17"/>
      <c r="G2769" s="2"/>
      <c r="H2769" s="2"/>
      <c r="I2769" s="2"/>
      <c r="J2769" s="17"/>
      <c r="K2769" s="37"/>
      <c r="L2769" s="2"/>
      <c r="M2769" s="37"/>
      <c r="N2769" s="2"/>
      <c r="O2769" s="37"/>
      <c r="P2769" s="2"/>
      <c r="Q2769" s="37"/>
      <c r="R2769" s="2"/>
      <c r="S2769" s="37"/>
    </row>
    <row r="2770" spans="3:19" x14ac:dyDescent="0.3">
      <c r="C2770" s="18"/>
      <c r="D2770" s="2"/>
      <c r="E2770" s="37"/>
      <c r="F2770" s="17"/>
      <c r="G2770" s="2"/>
      <c r="H2770" s="2"/>
      <c r="I2770" s="2"/>
      <c r="J2770" s="17"/>
      <c r="K2770" s="37"/>
      <c r="L2770" s="2"/>
      <c r="M2770" s="37"/>
      <c r="N2770" s="2"/>
      <c r="O2770" s="37"/>
      <c r="P2770" s="2"/>
      <c r="Q2770" s="37"/>
      <c r="R2770" s="2"/>
      <c r="S2770" s="37"/>
    </row>
    <row r="2771" spans="3:19" x14ac:dyDescent="0.3">
      <c r="C2771" s="18"/>
      <c r="D2771" s="2"/>
      <c r="E2771" s="37"/>
      <c r="F2771" s="17"/>
      <c r="G2771" s="2"/>
      <c r="H2771" s="2"/>
      <c r="I2771" s="2"/>
      <c r="J2771" s="17"/>
      <c r="K2771" s="37"/>
      <c r="L2771" s="2"/>
      <c r="M2771" s="37"/>
      <c r="N2771" s="2"/>
      <c r="O2771" s="37"/>
      <c r="P2771" s="2"/>
      <c r="Q2771" s="37"/>
      <c r="R2771" s="2"/>
      <c r="S2771" s="37"/>
    </row>
    <row r="2772" spans="3:19" x14ac:dyDescent="0.3">
      <c r="C2772" s="18"/>
      <c r="D2772" s="2"/>
      <c r="E2772" s="37"/>
      <c r="F2772" s="17"/>
      <c r="G2772" s="2"/>
      <c r="H2772" s="2"/>
      <c r="I2772" s="2"/>
      <c r="J2772" s="17"/>
      <c r="K2772" s="37"/>
      <c r="L2772" s="2"/>
      <c r="M2772" s="37"/>
      <c r="N2772" s="2"/>
      <c r="O2772" s="37"/>
      <c r="P2772" s="2"/>
      <c r="Q2772" s="37"/>
      <c r="R2772" s="2"/>
      <c r="S2772" s="37"/>
    </row>
    <row r="2773" spans="3:19" x14ac:dyDescent="0.3">
      <c r="C2773" s="18"/>
      <c r="D2773" s="2"/>
      <c r="E2773" s="37"/>
      <c r="F2773" s="17"/>
      <c r="G2773" s="2"/>
      <c r="H2773" s="2"/>
      <c r="I2773" s="2"/>
      <c r="J2773" s="17"/>
      <c r="K2773" s="37"/>
      <c r="L2773" s="2"/>
      <c r="M2773" s="37"/>
      <c r="N2773" s="2"/>
      <c r="O2773" s="37"/>
      <c r="P2773" s="2"/>
      <c r="Q2773" s="37"/>
      <c r="R2773" s="2"/>
      <c r="S2773" s="37"/>
    </row>
    <row r="2774" spans="3:19" x14ac:dyDescent="0.3">
      <c r="C2774" s="18"/>
      <c r="D2774" s="2"/>
      <c r="E2774" s="37"/>
      <c r="F2774" s="17"/>
      <c r="G2774" s="2"/>
      <c r="H2774" s="2"/>
      <c r="I2774" s="2"/>
      <c r="J2774" s="17"/>
      <c r="K2774" s="37"/>
      <c r="L2774" s="2"/>
      <c r="M2774" s="37"/>
      <c r="N2774" s="2"/>
      <c r="O2774" s="37"/>
      <c r="P2774" s="2"/>
      <c r="Q2774" s="37"/>
      <c r="R2774" s="2"/>
      <c r="S2774" s="37"/>
    </row>
    <row r="2775" spans="3:19" x14ac:dyDescent="0.3">
      <c r="C2775" s="18"/>
      <c r="D2775" s="2"/>
      <c r="E2775" s="37"/>
      <c r="F2775" s="17"/>
      <c r="G2775" s="2"/>
      <c r="H2775" s="2"/>
      <c r="I2775" s="2"/>
      <c r="J2775" s="17"/>
      <c r="K2775" s="37"/>
      <c r="L2775" s="2"/>
      <c r="M2775" s="37"/>
      <c r="N2775" s="2"/>
      <c r="O2775" s="37"/>
      <c r="P2775" s="2"/>
      <c r="Q2775" s="37"/>
      <c r="R2775" s="2"/>
      <c r="S2775" s="37"/>
    </row>
    <row r="2776" spans="3:19" x14ac:dyDescent="0.3">
      <c r="C2776" s="18"/>
      <c r="D2776" s="2"/>
      <c r="E2776" s="37"/>
      <c r="F2776" s="17"/>
      <c r="G2776" s="2"/>
      <c r="H2776" s="2"/>
      <c r="I2776" s="2"/>
      <c r="J2776" s="17"/>
      <c r="K2776" s="37"/>
      <c r="L2776" s="2"/>
      <c r="M2776" s="37"/>
      <c r="N2776" s="2"/>
      <c r="O2776" s="37"/>
      <c r="P2776" s="2"/>
      <c r="Q2776" s="37"/>
      <c r="R2776" s="2"/>
      <c r="S2776" s="37"/>
    </row>
    <row r="2777" spans="3:19" x14ac:dyDescent="0.3">
      <c r="C2777" s="18"/>
      <c r="D2777" s="2"/>
      <c r="E2777" s="37"/>
      <c r="F2777" s="17"/>
      <c r="G2777" s="2"/>
      <c r="H2777" s="2"/>
      <c r="I2777" s="2"/>
      <c r="J2777" s="17"/>
      <c r="K2777" s="37"/>
      <c r="L2777" s="2"/>
      <c r="M2777" s="37"/>
      <c r="N2777" s="2"/>
      <c r="O2777" s="37"/>
      <c r="P2777" s="2"/>
      <c r="Q2777" s="37"/>
      <c r="R2777" s="2"/>
      <c r="S2777" s="37"/>
    </row>
    <row r="2778" spans="3:19" x14ac:dyDescent="0.3">
      <c r="C2778" s="18"/>
      <c r="D2778" s="2"/>
      <c r="E2778" s="37"/>
      <c r="F2778" s="17"/>
      <c r="G2778" s="2"/>
      <c r="H2778" s="2"/>
      <c r="I2778" s="2"/>
      <c r="J2778" s="17"/>
      <c r="K2778" s="37"/>
      <c r="L2778" s="2"/>
      <c r="M2778" s="37"/>
      <c r="N2778" s="2"/>
      <c r="O2778" s="37"/>
      <c r="P2778" s="2"/>
      <c r="Q2778" s="37"/>
      <c r="R2778" s="2"/>
      <c r="S2778" s="37"/>
    </row>
    <row r="2779" spans="3:19" x14ac:dyDescent="0.3">
      <c r="C2779" s="18"/>
      <c r="D2779" s="2"/>
      <c r="E2779" s="37"/>
      <c r="F2779" s="17"/>
      <c r="G2779" s="2"/>
      <c r="H2779" s="2"/>
      <c r="I2779" s="2"/>
      <c r="J2779" s="17"/>
      <c r="K2779" s="37"/>
      <c r="L2779" s="2"/>
      <c r="M2779" s="37"/>
      <c r="N2779" s="2"/>
      <c r="O2779" s="37"/>
      <c r="P2779" s="2"/>
      <c r="Q2779" s="37"/>
      <c r="R2779" s="2"/>
      <c r="S2779" s="37"/>
    </row>
    <row r="2780" spans="3:19" x14ac:dyDescent="0.3">
      <c r="C2780" s="18"/>
      <c r="D2780" s="2"/>
      <c r="E2780" s="37"/>
      <c r="F2780" s="17"/>
      <c r="G2780" s="2"/>
      <c r="H2780" s="2"/>
      <c r="I2780" s="2"/>
      <c r="J2780" s="17"/>
      <c r="K2780" s="37"/>
      <c r="L2780" s="2"/>
      <c r="M2780" s="37"/>
      <c r="N2780" s="2"/>
      <c r="O2780" s="37"/>
      <c r="P2780" s="2"/>
      <c r="Q2780" s="37"/>
      <c r="R2780" s="2"/>
      <c r="S2780" s="37"/>
    </row>
    <row r="2781" spans="3:19" x14ac:dyDescent="0.3">
      <c r="C2781" s="18"/>
      <c r="D2781" s="2"/>
      <c r="E2781" s="37"/>
      <c r="F2781" s="17"/>
      <c r="G2781" s="2"/>
      <c r="H2781" s="2"/>
      <c r="I2781" s="2"/>
      <c r="J2781" s="17"/>
      <c r="K2781" s="37"/>
      <c r="L2781" s="2"/>
      <c r="M2781" s="37"/>
      <c r="N2781" s="2"/>
      <c r="O2781" s="37"/>
      <c r="P2781" s="2"/>
      <c r="Q2781" s="37"/>
      <c r="R2781" s="2"/>
      <c r="S2781" s="37"/>
    </row>
    <row r="2782" spans="3:19" x14ac:dyDescent="0.3">
      <c r="C2782" s="18"/>
      <c r="D2782" s="2"/>
      <c r="E2782" s="37"/>
      <c r="F2782" s="17"/>
      <c r="G2782" s="2"/>
      <c r="H2782" s="2"/>
      <c r="I2782" s="2"/>
      <c r="J2782" s="17"/>
      <c r="K2782" s="37"/>
      <c r="L2782" s="2"/>
      <c r="M2782" s="37"/>
      <c r="N2782" s="2"/>
      <c r="O2782" s="37"/>
      <c r="P2782" s="2"/>
      <c r="Q2782" s="37"/>
      <c r="R2782" s="2"/>
      <c r="S2782" s="37"/>
    </row>
    <row r="2783" spans="3:19" x14ac:dyDescent="0.3">
      <c r="C2783" s="18"/>
      <c r="D2783" s="2"/>
      <c r="E2783" s="37"/>
      <c r="F2783" s="17"/>
      <c r="G2783" s="2"/>
      <c r="H2783" s="2"/>
      <c r="I2783" s="2"/>
      <c r="J2783" s="17"/>
      <c r="K2783" s="37"/>
      <c r="L2783" s="2"/>
      <c r="M2783" s="37"/>
      <c r="N2783" s="2"/>
      <c r="O2783" s="37"/>
      <c r="P2783" s="2"/>
      <c r="Q2783" s="37"/>
      <c r="R2783" s="2"/>
      <c r="S2783" s="37"/>
    </row>
    <row r="2784" spans="3:19" x14ac:dyDescent="0.3">
      <c r="C2784" s="18"/>
      <c r="D2784" s="2"/>
      <c r="E2784" s="37"/>
      <c r="F2784" s="17"/>
      <c r="G2784" s="2"/>
      <c r="H2784" s="2"/>
      <c r="I2784" s="2"/>
      <c r="J2784" s="17"/>
      <c r="K2784" s="37"/>
      <c r="L2784" s="2"/>
      <c r="M2784" s="37"/>
      <c r="N2784" s="2"/>
      <c r="O2784" s="37"/>
      <c r="P2784" s="2"/>
      <c r="Q2784" s="37"/>
      <c r="R2784" s="2"/>
      <c r="S2784" s="37"/>
    </row>
    <row r="2785" spans="3:19" x14ac:dyDescent="0.3">
      <c r="C2785" s="18"/>
      <c r="D2785" s="2"/>
      <c r="E2785" s="37"/>
      <c r="F2785" s="17"/>
      <c r="G2785" s="2"/>
      <c r="H2785" s="2"/>
      <c r="I2785" s="2"/>
      <c r="J2785" s="17"/>
      <c r="K2785" s="37"/>
      <c r="L2785" s="2"/>
      <c r="M2785" s="37"/>
      <c r="N2785" s="2"/>
      <c r="O2785" s="37"/>
      <c r="P2785" s="2"/>
      <c r="Q2785" s="37"/>
      <c r="R2785" s="2"/>
      <c r="S2785" s="37"/>
    </row>
    <row r="2786" spans="3:19" x14ac:dyDescent="0.3">
      <c r="C2786" s="18"/>
      <c r="D2786" s="2"/>
      <c r="E2786" s="37"/>
      <c r="F2786" s="17"/>
      <c r="G2786" s="2"/>
      <c r="H2786" s="2"/>
      <c r="I2786" s="2"/>
      <c r="J2786" s="17"/>
      <c r="K2786" s="37"/>
      <c r="L2786" s="2"/>
      <c r="M2786" s="37"/>
      <c r="N2786" s="2"/>
      <c r="O2786" s="37"/>
      <c r="P2786" s="2"/>
      <c r="Q2786" s="37"/>
      <c r="R2786" s="2"/>
      <c r="S2786" s="37"/>
    </row>
    <row r="2787" spans="3:19" x14ac:dyDescent="0.3">
      <c r="C2787" s="18"/>
      <c r="D2787" s="2"/>
      <c r="E2787" s="37"/>
      <c r="F2787" s="17"/>
      <c r="G2787" s="2"/>
      <c r="H2787" s="2"/>
      <c r="I2787" s="2"/>
      <c r="J2787" s="17"/>
      <c r="K2787" s="37"/>
      <c r="L2787" s="2"/>
      <c r="M2787" s="37"/>
      <c r="N2787" s="2"/>
      <c r="O2787" s="37"/>
      <c r="P2787" s="2"/>
      <c r="Q2787" s="37"/>
      <c r="R2787" s="2"/>
      <c r="S2787" s="37"/>
    </row>
    <row r="2788" spans="3:19" x14ac:dyDescent="0.3">
      <c r="C2788" s="18"/>
      <c r="D2788" s="2"/>
      <c r="E2788" s="37"/>
      <c r="F2788" s="17"/>
      <c r="G2788" s="2"/>
      <c r="H2788" s="2"/>
      <c r="I2788" s="2"/>
      <c r="J2788" s="17"/>
      <c r="K2788" s="37"/>
      <c r="L2788" s="2"/>
      <c r="M2788" s="37"/>
      <c r="N2788" s="2"/>
      <c r="O2788" s="37"/>
      <c r="P2788" s="2"/>
      <c r="Q2788" s="37"/>
      <c r="R2788" s="2"/>
      <c r="S2788" s="37"/>
    </row>
    <row r="2789" spans="3:19" x14ac:dyDescent="0.3">
      <c r="C2789" s="18"/>
      <c r="D2789" s="2"/>
      <c r="E2789" s="37"/>
      <c r="F2789" s="17"/>
      <c r="G2789" s="2"/>
      <c r="H2789" s="2"/>
      <c r="I2789" s="2"/>
      <c r="J2789" s="17"/>
      <c r="K2789" s="37"/>
      <c r="L2789" s="2"/>
      <c r="M2789" s="37"/>
      <c r="N2789" s="2"/>
      <c r="O2789" s="37"/>
      <c r="P2789" s="2"/>
      <c r="Q2789" s="37"/>
      <c r="R2789" s="2"/>
      <c r="S2789" s="37"/>
    </row>
    <row r="2790" spans="3:19" x14ac:dyDescent="0.3">
      <c r="C2790" s="18"/>
      <c r="D2790" s="2"/>
      <c r="E2790" s="37"/>
      <c r="F2790" s="17"/>
      <c r="G2790" s="2"/>
      <c r="H2790" s="2"/>
      <c r="I2790" s="2"/>
      <c r="J2790" s="17"/>
      <c r="K2790" s="37"/>
      <c r="L2790" s="2"/>
      <c r="M2790" s="37"/>
      <c r="N2790" s="2"/>
      <c r="O2790" s="37"/>
      <c r="P2790" s="2"/>
      <c r="Q2790" s="37"/>
      <c r="R2790" s="2"/>
      <c r="S2790" s="37"/>
    </row>
    <row r="2791" spans="3:19" x14ac:dyDescent="0.3">
      <c r="C2791" s="18"/>
      <c r="D2791" s="2"/>
      <c r="E2791" s="37"/>
      <c r="F2791" s="17"/>
      <c r="G2791" s="2"/>
      <c r="H2791" s="2"/>
      <c r="I2791" s="2"/>
      <c r="J2791" s="17"/>
      <c r="K2791" s="37"/>
      <c r="L2791" s="2"/>
      <c r="M2791" s="37"/>
      <c r="N2791" s="2"/>
      <c r="O2791" s="37"/>
      <c r="P2791" s="2"/>
      <c r="Q2791" s="37"/>
      <c r="R2791" s="2"/>
      <c r="S2791" s="37"/>
    </row>
    <row r="2792" spans="3:19" x14ac:dyDescent="0.3">
      <c r="C2792" s="18"/>
      <c r="D2792" s="2"/>
      <c r="E2792" s="37"/>
      <c r="F2792" s="17"/>
      <c r="G2792" s="2"/>
      <c r="H2792" s="2"/>
      <c r="I2792" s="2"/>
      <c r="J2792" s="17"/>
      <c r="K2792" s="37"/>
      <c r="L2792" s="2"/>
      <c r="M2792" s="37"/>
      <c r="N2792" s="2"/>
      <c r="O2792" s="37"/>
      <c r="P2792" s="2"/>
      <c r="Q2792" s="37"/>
      <c r="R2792" s="2"/>
      <c r="S2792" s="37"/>
    </row>
    <row r="2793" spans="3:19" x14ac:dyDescent="0.3">
      <c r="C2793" s="18"/>
      <c r="D2793" s="2"/>
      <c r="E2793" s="37"/>
      <c r="F2793" s="17"/>
      <c r="G2793" s="2"/>
      <c r="H2793" s="2"/>
      <c r="I2793" s="2"/>
      <c r="J2793" s="17"/>
      <c r="K2793" s="37"/>
      <c r="L2793" s="2"/>
      <c r="M2793" s="37"/>
      <c r="N2793" s="2"/>
      <c r="O2793" s="37"/>
      <c r="P2793" s="2"/>
      <c r="Q2793" s="37"/>
      <c r="R2793" s="2"/>
      <c r="S2793" s="37"/>
    </row>
    <row r="2794" spans="3:19" x14ac:dyDescent="0.3">
      <c r="C2794" s="18"/>
      <c r="D2794" s="2"/>
      <c r="E2794" s="37"/>
      <c r="F2794" s="17"/>
      <c r="G2794" s="2"/>
      <c r="H2794" s="2"/>
      <c r="I2794" s="2"/>
      <c r="J2794" s="17"/>
      <c r="K2794" s="37"/>
      <c r="L2794" s="2"/>
      <c r="M2794" s="37"/>
      <c r="N2794" s="2"/>
      <c r="O2794" s="37"/>
      <c r="P2794" s="2"/>
      <c r="Q2794" s="37"/>
      <c r="R2794" s="2"/>
      <c r="S2794" s="37"/>
    </row>
    <row r="2795" spans="3:19" x14ac:dyDescent="0.3">
      <c r="C2795" s="18"/>
      <c r="D2795" s="2"/>
      <c r="E2795" s="37"/>
      <c r="F2795" s="17"/>
      <c r="G2795" s="2"/>
      <c r="H2795" s="2"/>
      <c r="I2795" s="2"/>
      <c r="J2795" s="17"/>
      <c r="K2795" s="37"/>
      <c r="L2795" s="2"/>
      <c r="M2795" s="37"/>
      <c r="N2795" s="2"/>
      <c r="O2795" s="37"/>
      <c r="P2795" s="2"/>
      <c r="Q2795" s="37"/>
      <c r="R2795" s="2"/>
      <c r="S2795" s="37"/>
    </row>
    <row r="2796" spans="3:19" x14ac:dyDescent="0.3">
      <c r="C2796" s="18"/>
      <c r="D2796" s="2"/>
      <c r="E2796" s="37"/>
      <c r="F2796" s="17"/>
      <c r="G2796" s="2"/>
      <c r="H2796" s="2"/>
      <c r="I2796" s="2"/>
      <c r="J2796" s="17"/>
      <c r="K2796" s="37"/>
      <c r="L2796" s="2"/>
      <c r="M2796" s="37"/>
      <c r="N2796" s="2"/>
      <c r="O2796" s="37"/>
      <c r="P2796" s="2"/>
      <c r="Q2796" s="37"/>
      <c r="R2796" s="2"/>
      <c r="S2796" s="37"/>
    </row>
    <row r="2797" spans="3:19" x14ac:dyDescent="0.3">
      <c r="C2797" s="18"/>
      <c r="D2797" s="2"/>
      <c r="E2797" s="37"/>
      <c r="F2797" s="17"/>
      <c r="G2797" s="2"/>
      <c r="H2797" s="2"/>
      <c r="I2797" s="2"/>
      <c r="J2797" s="17"/>
      <c r="K2797" s="37"/>
      <c r="L2797" s="2"/>
      <c r="M2797" s="37"/>
      <c r="N2797" s="2"/>
      <c r="O2797" s="37"/>
      <c r="P2797" s="2"/>
      <c r="Q2797" s="37"/>
      <c r="R2797" s="2"/>
      <c r="S2797" s="37"/>
    </row>
    <row r="2798" spans="3:19" x14ac:dyDescent="0.3">
      <c r="C2798" s="18"/>
      <c r="D2798" s="2"/>
      <c r="E2798" s="37"/>
      <c r="F2798" s="17"/>
      <c r="G2798" s="2"/>
      <c r="H2798" s="2"/>
      <c r="I2798" s="2"/>
      <c r="J2798" s="17"/>
      <c r="K2798" s="37"/>
      <c r="L2798" s="2"/>
      <c r="M2798" s="37"/>
      <c r="N2798" s="2"/>
      <c r="O2798" s="37"/>
      <c r="P2798" s="2"/>
      <c r="Q2798" s="37"/>
      <c r="R2798" s="2"/>
      <c r="S2798" s="37"/>
    </row>
    <row r="2799" spans="3:19" x14ac:dyDescent="0.3">
      <c r="C2799" s="18"/>
      <c r="D2799" s="2"/>
      <c r="E2799" s="37"/>
      <c r="F2799" s="17"/>
      <c r="G2799" s="2"/>
      <c r="H2799" s="2"/>
      <c r="I2799" s="2"/>
      <c r="J2799" s="17"/>
      <c r="K2799" s="37"/>
      <c r="L2799" s="2"/>
      <c r="M2799" s="37"/>
      <c r="N2799" s="2"/>
      <c r="O2799" s="37"/>
      <c r="P2799" s="2"/>
      <c r="Q2799" s="37"/>
      <c r="R2799" s="2"/>
      <c r="S2799" s="37"/>
    </row>
    <row r="2800" spans="3:19" x14ac:dyDescent="0.3">
      <c r="C2800" s="18"/>
      <c r="D2800" s="2"/>
      <c r="E2800" s="37"/>
      <c r="F2800" s="17"/>
      <c r="G2800" s="2"/>
      <c r="H2800" s="2"/>
      <c r="I2800" s="2"/>
      <c r="J2800" s="17"/>
      <c r="K2800" s="37"/>
      <c r="L2800" s="2"/>
      <c r="M2800" s="37"/>
      <c r="N2800" s="2"/>
      <c r="O2800" s="37"/>
      <c r="P2800" s="2"/>
      <c r="Q2800" s="37"/>
      <c r="R2800" s="2"/>
      <c r="S2800" s="37"/>
    </row>
    <row r="2801" spans="3:19" x14ac:dyDescent="0.3">
      <c r="C2801" s="18"/>
      <c r="D2801" s="2"/>
      <c r="E2801" s="37"/>
      <c r="F2801" s="17"/>
      <c r="G2801" s="2"/>
      <c r="H2801" s="2"/>
      <c r="I2801" s="2"/>
      <c r="J2801" s="17"/>
      <c r="K2801" s="37"/>
      <c r="L2801" s="2"/>
      <c r="M2801" s="37"/>
      <c r="N2801" s="2"/>
      <c r="O2801" s="37"/>
      <c r="P2801" s="2"/>
      <c r="Q2801" s="37"/>
      <c r="R2801" s="2"/>
      <c r="S2801" s="37"/>
    </row>
    <row r="2802" spans="3:19" x14ac:dyDescent="0.3">
      <c r="C2802" s="18"/>
      <c r="D2802" s="2"/>
      <c r="E2802" s="37"/>
      <c r="F2802" s="17"/>
      <c r="G2802" s="2"/>
      <c r="H2802" s="2"/>
      <c r="I2802" s="2"/>
      <c r="J2802" s="17"/>
      <c r="K2802" s="37"/>
      <c r="L2802" s="2"/>
      <c r="M2802" s="37"/>
      <c r="N2802" s="2"/>
      <c r="O2802" s="37"/>
      <c r="P2802" s="2"/>
      <c r="Q2802" s="37"/>
      <c r="R2802" s="2"/>
      <c r="S2802" s="37"/>
    </row>
    <row r="2803" spans="3:19" x14ac:dyDescent="0.3">
      <c r="C2803" s="18"/>
      <c r="D2803" s="2"/>
      <c r="E2803" s="37"/>
      <c r="F2803" s="17"/>
      <c r="G2803" s="2"/>
      <c r="H2803" s="2"/>
      <c r="I2803" s="2"/>
      <c r="J2803" s="17"/>
      <c r="K2803" s="37"/>
      <c r="L2803" s="2"/>
      <c r="M2803" s="37"/>
      <c r="N2803" s="2"/>
      <c r="O2803" s="37"/>
      <c r="P2803" s="2"/>
      <c r="Q2803" s="37"/>
      <c r="R2803" s="2"/>
      <c r="S2803" s="37"/>
    </row>
    <row r="2804" spans="3:19" x14ac:dyDescent="0.3">
      <c r="C2804" s="18"/>
      <c r="D2804" s="2"/>
      <c r="E2804" s="37"/>
      <c r="F2804" s="17"/>
      <c r="G2804" s="2"/>
      <c r="H2804" s="2"/>
      <c r="I2804" s="2"/>
      <c r="J2804" s="17"/>
      <c r="K2804" s="37"/>
      <c r="L2804" s="2"/>
      <c r="M2804" s="37"/>
      <c r="N2804" s="2"/>
      <c r="O2804" s="37"/>
      <c r="P2804" s="2"/>
      <c r="Q2804" s="37"/>
      <c r="R2804" s="2"/>
      <c r="S2804" s="37"/>
    </row>
    <row r="2805" spans="3:19" x14ac:dyDescent="0.3">
      <c r="C2805" s="18"/>
      <c r="D2805" s="2"/>
      <c r="E2805" s="37"/>
      <c r="F2805" s="17"/>
      <c r="G2805" s="2"/>
      <c r="H2805" s="2"/>
      <c r="I2805" s="2"/>
      <c r="J2805" s="17"/>
      <c r="K2805" s="37"/>
      <c r="L2805" s="2"/>
      <c r="M2805" s="37"/>
      <c r="N2805" s="2"/>
      <c r="O2805" s="37"/>
      <c r="P2805" s="2"/>
      <c r="Q2805" s="37"/>
      <c r="R2805" s="2"/>
      <c r="S2805" s="37"/>
    </row>
    <row r="2806" spans="3:19" x14ac:dyDescent="0.3">
      <c r="C2806" s="18"/>
      <c r="D2806" s="2"/>
      <c r="E2806" s="37"/>
      <c r="F2806" s="17"/>
      <c r="G2806" s="2"/>
      <c r="H2806" s="2"/>
      <c r="I2806" s="2"/>
      <c r="J2806" s="17"/>
      <c r="K2806" s="37"/>
      <c r="L2806" s="2"/>
      <c r="M2806" s="37"/>
      <c r="N2806" s="2"/>
      <c r="O2806" s="37"/>
      <c r="P2806" s="2"/>
      <c r="Q2806" s="37"/>
      <c r="R2806" s="2"/>
      <c r="S2806" s="37"/>
    </row>
    <row r="2807" spans="3:19" x14ac:dyDescent="0.3">
      <c r="C2807" s="18"/>
      <c r="D2807" s="2"/>
      <c r="E2807" s="37"/>
      <c r="F2807" s="17"/>
      <c r="G2807" s="2"/>
      <c r="H2807" s="2"/>
      <c r="I2807" s="2"/>
      <c r="J2807" s="17"/>
      <c r="K2807" s="37"/>
      <c r="L2807" s="2"/>
      <c r="M2807" s="37"/>
      <c r="N2807" s="2"/>
      <c r="O2807" s="37"/>
      <c r="P2807" s="2"/>
      <c r="Q2807" s="37"/>
      <c r="R2807" s="2"/>
      <c r="S2807" s="37"/>
    </row>
    <row r="2808" spans="3:19" x14ac:dyDescent="0.3">
      <c r="C2808" s="18"/>
      <c r="D2808" s="2"/>
      <c r="E2808" s="37"/>
      <c r="F2808" s="17"/>
      <c r="G2808" s="2"/>
      <c r="H2808" s="2"/>
      <c r="I2808" s="2"/>
      <c r="J2808" s="17"/>
      <c r="K2808" s="37"/>
      <c r="L2808" s="2"/>
      <c r="M2808" s="37"/>
      <c r="N2808" s="2"/>
      <c r="O2808" s="37"/>
      <c r="P2808" s="2"/>
      <c r="Q2808" s="37"/>
      <c r="R2808" s="2"/>
      <c r="S2808" s="37"/>
    </row>
    <row r="2809" spans="3:19" x14ac:dyDescent="0.3">
      <c r="C2809" s="18"/>
      <c r="D2809" s="2"/>
      <c r="E2809" s="37"/>
      <c r="F2809" s="17"/>
      <c r="G2809" s="2"/>
      <c r="H2809" s="2"/>
      <c r="I2809" s="2"/>
      <c r="J2809" s="17"/>
      <c r="K2809" s="37"/>
      <c r="L2809" s="2"/>
      <c r="M2809" s="37"/>
      <c r="N2809" s="2"/>
      <c r="O2809" s="37"/>
      <c r="P2809" s="2"/>
      <c r="Q2809" s="37"/>
      <c r="R2809" s="2"/>
      <c r="S2809" s="37"/>
    </row>
    <row r="2810" spans="3:19" x14ac:dyDescent="0.3">
      <c r="C2810" s="18"/>
      <c r="D2810" s="2"/>
      <c r="E2810" s="37"/>
      <c r="F2810" s="17"/>
      <c r="G2810" s="2"/>
      <c r="H2810" s="2"/>
      <c r="I2810" s="2"/>
      <c r="J2810" s="17"/>
      <c r="K2810" s="37"/>
      <c r="L2810" s="2"/>
      <c r="M2810" s="37"/>
      <c r="N2810" s="2"/>
      <c r="O2810" s="37"/>
      <c r="P2810" s="2"/>
      <c r="Q2810" s="37"/>
      <c r="R2810" s="2"/>
      <c r="S2810" s="37"/>
    </row>
    <row r="2811" spans="3:19" x14ac:dyDescent="0.3">
      <c r="C2811" s="18"/>
      <c r="D2811" s="2"/>
      <c r="E2811" s="37"/>
      <c r="F2811" s="17"/>
      <c r="G2811" s="2"/>
      <c r="H2811" s="2"/>
      <c r="I2811" s="2"/>
      <c r="J2811" s="17"/>
      <c r="K2811" s="37"/>
      <c r="L2811" s="2"/>
      <c r="M2811" s="37"/>
      <c r="N2811" s="2"/>
      <c r="O2811" s="37"/>
      <c r="P2811" s="2"/>
      <c r="Q2811" s="37"/>
      <c r="R2811" s="2"/>
      <c r="S2811" s="37"/>
    </row>
    <row r="2812" spans="3:19" x14ac:dyDescent="0.3">
      <c r="C2812" s="18"/>
      <c r="D2812" s="2"/>
      <c r="E2812" s="37"/>
      <c r="F2812" s="17"/>
      <c r="G2812" s="2"/>
      <c r="H2812" s="2"/>
      <c r="I2812" s="2"/>
      <c r="J2812" s="17"/>
      <c r="K2812" s="37"/>
      <c r="L2812" s="2"/>
      <c r="M2812" s="37"/>
      <c r="N2812" s="2"/>
      <c r="O2812" s="37"/>
      <c r="P2812" s="2"/>
      <c r="Q2812" s="37"/>
      <c r="R2812" s="2"/>
      <c r="S2812" s="37"/>
    </row>
    <row r="2813" spans="3:19" x14ac:dyDescent="0.3">
      <c r="C2813" s="18"/>
      <c r="D2813" s="2"/>
      <c r="E2813" s="37"/>
      <c r="F2813" s="17"/>
      <c r="G2813" s="2"/>
      <c r="H2813" s="2"/>
      <c r="I2813" s="2"/>
      <c r="J2813" s="17"/>
      <c r="K2813" s="37"/>
      <c r="L2813" s="2"/>
      <c r="M2813" s="37"/>
      <c r="N2813" s="2"/>
      <c r="O2813" s="37"/>
      <c r="P2813" s="2"/>
      <c r="Q2813" s="37"/>
      <c r="R2813" s="2"/>
      <c r="S2813" s="37"/>
    </row>
    <row r="2814" spans="3:19" x14ac:dyDescent="0.3">
      <c r="C2814" s="18"/>
      <c r="D2814" s="2"/>
      <c r="E2814" s="37"/>
      <c r="F2814" s="17"/>
      <c r="G2814" s="2"/>
      <c r="H2814" s="2"/>
      <c r="I2814" s="2"/>
      <c r="J2814" s="17"/>
      <c r="K2814" s="37"/>
      <c r="L2814" s="2"/>
      <c r="M2814" s="37"/>
      <c r="N2814" s="2"/>
      <c r="O2814" s="37"/>
      <c r="P2814" s="2"/>
      <c r="Q2814" s="37"/>
      <c r="R2814" s="2"/>
      <c r="S2814" s="37"/>
    </row>
    <row r="2815" spans="3:19" x14ac:dyDescent="0.3">
      <c r="C2815" s="18"/>
      <c r="D2815" s="2"/>
      <c r="E2815" s="37"/>
      <c r="F2815" s="17"/>
      <c r="G2815" s="2"/>
      <c r="H2815" s="2"/>
      <c r="I2815" s="2"/>
      <c r="J2815" s="17"/>
      <c r="K2815" s="37"/>
      <c r="L2815" s="2"/>
      <c r="M2815" s="37"/>
      <c r="N2815" s="2"/>
      <c r="O2815" s="37"/>
      <c r="P2815" s="2"/>
      <c r="Q2815" s="37"/>
      <c r="R2815" s="2"/>
      <c r="S2815" s="37"/>
    </row>
    <row r="2816" spans="3:19" x14ac:dyDescent="0.3">
      <c r="C2816" s="18"/>
      <c r="D2816" s="2"/>
      <c r="E2816" s="37"/>
      <c r="F2816" s="17"/>
      <c r="G2816" s="2"/>
      <c r="H2816" s="2"/>
      <c r="I2816" s="2"/>
      <c r="J2816" s="17"/>
      <c r="K2816" s="37"/>
      <c r="L2816" s="2"/>
      <c r="M2816" s="37"/>
      <c r="N2816" s="2"/>
      <c r="O2816" s="37"/>
      <c r="P2816" s="2"/>
      <c r="Q2816" s="37"/>
      <c r="R2816" s="2"/>
      <c r="S2816" s="37"/>
    </row>
    <row r="2817" spans="3:19" x14ac:dyDescent="0.3">
      <c r="C2817" s="18"/>
      <c r="D2817" s="2"/>
      <c r="E2817" s="37"/>
      <c r="F2817" s="17"/>
      <c r="G2817" s="2"/>
      <c r="H2817" s="2"/>
      <c r="I2817" s="2"/>
      <c r="J2817" s="17"/>
      <c r="K2817" s="37"/>
      <c r="L2817" s="2"/>
      <c r="M2817" s="37"/>
      <c r="N2817" s="2"/>
      <c r="O2817" s="37"/>
      <c r="P2817" s="2"/>
      <c r="Q2817" s="37"/>
      <c r="R2817" s="2"/>
      <c r="S2817" s="37"/>
    </row>
    <row r="2818" spans="3:19" x14ac:dyDescent="0.3">
      <c r="C2818" s="18"/>
      <c r="D2818" s="2"/>
      <c r="E2818" s="37"/>
      <c r="F2818" s="17"/>
      <c r="G2818" s="2"/>
      <c r="H2818" s="2"/>
      <c r="I2818" s="2"/>
      <c r="J2818" s="17"/>
      <c r="K2818" s="37"/>
      <c r="L2818" s="2"/>
      <c r="M2818" s="37"/>
      <c r="N2818" s="2"/>
      <c r="O2818" s="37"/>
      <c r="P2818" s="2"/>
      <c r="Q2818" s="37"/>
      <c r="R2818" s="2"/>
      <c r="S2818" s="37"/>
    </row>
    <row r="2819" spans="3:19" x14ac:dyDescent="0.3">
      <c r="C2819" s="18"/>
      <c r="D2819" s="2"/>
      <c r="E2819" s="37"/>
      <c r="F2819" s="17"/>
      <c r="G2819" s="2"/>
      <c r="H2819" s="2"/>
      <c r="I2819" s="2"/>
      <c r="J2819" s="17"/>
      <c r="K2819" s="37"/>
      <c r="L2819" s="2"/>
      <c r="M2819" s="37"/>
      <c r="N2819" s="2"/>
      <c r="O2819" s="37"/>
      <c r="P2819" s="2"/>
      <c r="Q2819" s="37"/>
      <c r="R2819" s="2"/>
      <c r="S2819" s="37"/>
    </row>
    <row r="2820" spans="3:19" x14ac:dyDescent="0.3">
      <c r="C2820" s="18"/>
      <c r="D2820" s="2"/>
      <c r="E2820" s="37"/>
      <c r="F2820" s="17"/>
      <c r="G2820" s="2"/>
      <c r="H2820" s="2"/>
      <c r="I2820" s="2"/>
      <c r="J2820" s="17"/>
      <c r="K2820" s="37"/>
      <c r="L2820" s="2"/>
      <c r="M2820" s="37"/>
      <c r="N2820" s="2"/>
      <c r="O2820" s="37"/>
      <c r="P2820" s="2"/>
      <c r="Q2820" s="37"/>
      <c r="R2820" s="2"/>
      <c r="S2820" s="37"/>
    </row>
    <row r="2821" spans="3:19" x14ac:dyDescent="0.3">
      <c r="C2821" s="18"/>
      <c r="D2821" s="2"/>
      <c r="E2821" s="37"/>
      <c r="F2821" s="17"/>
      <c r="G2821" s="2"/>
      <c r="H2821" s="2"/>
      <c r="I2821" s="2"/>
      <c r="J2821" s="17"/>
      <c r="K2821" s="37"/>
      <c r="L2821" s="2"/>
      <c r="M2821" s="37"/>
      <c r="N2821" s="2"/>
      <c r="O2821" s="37"/>
      <c r="P2821" s="2"/>
      <c r="Q2821" s="37"/>
      <c r="R2821" s="2"/>
      <c r="S2821" s="37"/>
    </row>
    <row r="2822" spans="3:19" x14ac:dyDescent="0.3">
      <c r="C2822" s="18"/>
      <c r="D2822" s="2"/>
      <c r="E2822" s="37"/>
      <c r="F2822" s="17"/>
      <c r="G2822" s="2"/>
      <c r="H2822" s="2"/>
      <c r="I2822" s="2"/>
      <c r="J2822" s="17"/>
      <c r="K2822" s="37"/>
      <c r="L2822" s="2"/>
      <c r="M2822" s="37"/>
      <c r="N2822" s="2"/>
      <c r="O2822" s="37"/>
      <c r="P2822" s="2"/>
      <c r="Q2822" s="37"/>
      <c r="R2822" s="2"/>
      <c r="S2822" s="37"/>
    </row>
    <row r="2823" spans="3:19" x14ac:dyDescent="0.3">
      <c r="C2823" s="18"/>
      <c r="D2823" s="2"/>
      <c r="E2823" s="37"/>
      <c r="F2823" s="17"/>
      <c r="G2823" s="2"/>
      <c r="H2823" s="2"/>
      <c r="I2823" s="2"/>
      <c r="J2823" s="17"/>
      <c r="K2823" s="37"/>
      <c r="L2823" s="2"/>
      <c r="M2823" s="37"/>
      <c r="N2823" s="2"/>
      <c r="O2823" s="37"/>
      <c r="P2823" s="2"/>
      <c r="Q2823" s="37"/>
      <c r="R2823" s="2"/>
      <c r="S2823" s="37"/>
    </row>
    <row r="2824" spans="3:19" x14ac:dyDescent="0.3">
      <c r="C2824" s="18"/>
      <c r="D2824" s="2"/>
      <c r="E2824" s="37"/>
      <c r="F2824" s="17"/>
      <c r="G2824" s="2"/>
      <c r="H2824" s="2"/>
      <c r="I2824" s="2"/>
      <c r="J2824" s="17"/>
      <c r="K2824" s="37"/>
      <c r="L2824" s="2"/>
      <c r="M2824" s="37"/>
      <c r="N2824" s="2"/>
      <c r="O2824" s="37"/>
      <c r="P2824" s="2"/>
      <c r="Q2824" s="37"/>
      <c r="R2824" s="2"/>
      <c r="S2824" s="37"/>
    </row>
    <row r="2825" spans="3:19" x14ac:dyDescent="0.3">
      <c r="C2825" s="18"/>
      <c r="D2825" s="2"/>
      <c r="E2825" s="37"/>
      <c r="F2825" s="17"/>
      <c r="G2825" s="2"/>
      <c r="H2825" s="2"/>
      <c r="I2825" s="2"/>
      <c r="J2825" s="17"/>
      <c r="K2825" s="37"/>
      <c r="L2825" s="2"/>
      <c r="M2825" s="37"/>
      <c r="N2825" s="2"/>
      <c r="O2825" s="37"/>
      <c r="P2825" s="2"/>
      <c r="Q2825" s="37"/>
      <c r="R2825" s="2"/>
      <c r="S2825" s="37"/>
    </row>
    <row r="2826" spans="3:19" x14ac:dyDescent="0.3">
      <c r="C2826" s="18"/>
      <c r="D2826" s="2"/>
      <c r="E2826" s="37"/>
      <c r="F2826" s="17"/>
      <c r="G2826" s="2"/>
      <c r="H2826" s="2"/>
      <c r="I2826" s="2"/>
      <c r="J2826" s="17"/>
      <c r="K2826" s="37"/>
      <c r="L2826" s="2"/>
      <c r="M2826" s="37"/>
      <c r="N2826" s="2"/>
      <c r="O2826" s="37"/>
      <c r="P2826" s="2"/>
      <c r="Q2826" s="37"/>
      <c r="R2826" s="2"/>
      <c r="S2826" s="37"/>
    </row>
    <row r="2827" spans="3:19" x14ac:dyDescent="0.3">
      <c r="C2827" s="18"/>
      <c r="D2827" s="2"/>
      <c r="E2827" s="37"/>
      <c r="F2827" s="17"/>
      <c r="G2827" s="2"/>
      <c r="H2827" s="2"/>
      <c r="I2827" s="2"/>
      <c r="J2827" s="17"/>
      <c r="K2827" s="37"/>
      <c r="L2827" s="2"/>
      <c r="M2827" s="37"/>
      <c r="N2827" s="2"/>
      <c r="O2827" s="37"/>
      <c r="P2827" s="2"/>
      <c r="Q2827" s="37"/>
      <c r="R2827" s="2"/>
      <c r="S2827" s="37"/>
    </row>
    <row r="2828" spans="3:19" x14ac:dyDescent="0.3">
      <c r="C2828" s="18"/>
      <c r="D2828" s="2"/>
      <c r="E2828" s="37"/>
      <c r="F2828" s="17"/>
      <c r="G2828" s="2"/>
      <c r="H2828" s="2"/>
      <c r="I2828" s="2"/>
      <c r="J2828" s="17"/>
      <c r="K2828" s="37"/>
      <c r="L2828" s="2"/>
      <c r="M2828" s="37"/>
      <c r="N2828" s="2"/>
      <c r="O2828" s="37"/>
      <c r="P2828" s="2"/>
      <c r="Q2828" s="37"/>
      <c r="R2828" s="2"/>
      <c r="S2828" s="37"/>
    </row>
    <row r="2829" spans="3:19" x14ac:dyDescent="0.3">
      <c r="C2829" s="18"/>
      <c r="D2829" s="2"/>
      <c r="E2829" s="37"/>
      <c r="F2829" s="17"/>
      <c r="G2829" s="2"/>
      <c r="H2829" s="2"/>
      <c r="I2829" s="2"/>
      <c r="J2829" s="17"/>
      <c r="K2829" s="37"/>
      <c r="L2829" s="2"/>
      <c r="M2829" s="37"/>
      <c r="N2829" s="2"/>
      <c r="O2829" s="37"/>
      <c r="P2829" s="2"/>
      <c r="Q2829" s="37"/>
      <c r="R2829" s="2"/>
      <c r="S2829" s="37"/>
    </row>
    <row r="2830" spans="3:19" x14ac:dyDescent="0.3">
      <c r="C2830" s="18"/>
      <c r="D2830" s="2"/>
      <c r="E2830" s="37"/>
      <c r="F2830" s="17"/>
      <c r="G2830" s="2"/>
      <c r="H2830" s="2"/>
      <c r="I2830" s="2"/>
      <c r="J2830" s="17"/>
      <c r="K2830" s="37"/>
      <c r="L2830" s="2"/>
      <c r="M2830" s="37"/>
      <c r="N2830" s="2"/>
      <c r="O2830" s="37"/>
      <c r="P2830" s="2"/>
      <c r="Q2830" s="37"/>
      <c r="R2830" s="2"/>
      <c r="S2830" s="37"/>
    </row>
    <row r="2831" spans="3:19" x14ac:dyDescent="0.3">
      <c r="C2831" s="18"/>
      <c r="D2831" s="2"/>
      <c r="E2831" s="37"/>
      <c r="F2831" s="17"/>
      <c r="G2831" s="2"/>
      <c r="H2831" s="2"/>
      <c r="I2831" s="2"/>
      <c r="J2831" s="17"/>
      <c r="K2831" s="37"/>
      <c r="L2831" s="2"/>
      <c r="M2831" s="37"/>
      <c r="N2831" s="2"/>
      <c r="O2831" s="37"/>
      <c r="P2831" s="2"/>
      <c r="Q2831" s="37"/>
      <c r="R2831" s="2"/>
      <c r="S2831" s="37"/>
    </row>
    <row r="2832" spans="3:19" x14ac:dyDescent="0.3">
      <c r="C2832" s="18"/>
      <c r="D2832" s="2"/>
      <c r="E2832" s="37"/>
      <c r="F2832" s="17"/>
      <c r="G2832" s="2"/>
      <c r="H2832" s="2"/>
      <c r="I2832" s="2"/>
      <c r="J2832" s="17"/>
      <c r="K2832" s="37"/>
      <c r="L2832" s="2"/>
      <c r="M2832" s="37"/>
      <c r="N2832" s="2"/>
      <c r="O2832" s="37"/>
      <c r="P2832" s="2"/>
      <c r="Q2832" s="37"/>
      <c r="R2832" s="2"/>
      <c r="S2832" s="37"/>
    </row>
    <row r="2833" spans="3:19" x14ac:dyDescent="0.3">
      <c r="C2833" s="18"/>
      <c r="D2833" s="2"/>
      <c r="E2833" s="37"/>
      <c r="F2833" s="17"/>
      <c r="G2833" s="2"/>
      <c r="H2833" s="2"/>
      <c r="I2833" s="2"/>
      <c r="J2833" s="17"/>
      <c r="K2833" s="37"/>
      <c r="L2833" s="2"/>
      <c r="M2833" s="37"/>
      <c r="N2833" s="2"/>
      <c r="O2833" s="37"/>
      <c r="P2833" s="2"/>
      <c r="Q2833" s="37"/>
      <c r="R2833" s="2"/>
      <c r="S2833" s="37"/>
    </row>
    <row r="2834" spans="3:19" x14ac:dyDescent="0.3">
      <c r="C2834" s="18"/>
      <c r="D2834" s="2"/>
      <c r="E2834" s="37"/>
      <c r="F2834" s="17"/>
      <c r="G2834" s="2"/>
      <c r="H2834" s="2"/>
      <c r="I2834" s="2"/>
      <c r="J2834" s="17"/>
      <c r="K2834" s="37"/>
      <c r="L2834" s="2"/>
      <c r="M2834" s="37"/>
      <c r="N2834" s="2"/>
      <c r="O2834" s="37"/>
      <c r="P2834" s="2"/>
      <c r="Q2834" s="37"/>
      <c r="R2834" s="2"/>
      <c r="S2834" s="37"/>
    </row>
    <row r="2835" spans="3:19" x14ac:dyDescent="0.3">
      <c r="C2835" s="18"/>
      <c r="D2835" s="2"/>
      <c r="E2835" s="37"/>
      <c r="F2835" s="17"/>
      <c r="G2835" s="2"/>
      <c r="H2835" s="2"/>
      <c r="I2835" s="2"/>
      <c r="J2835" s="17"/>
      <c r="K2835" s="37"/>
      <c r="L2835" s="2"/>
      <c r="M2835" s="37"/>
      <c r="N2835" s="2"/>
      <c r="O2835" s="37"/>
      <c r="P2835" s="2"/>
      <c r="Q2835" s="37"/>
      <c r="R2835" s="2"/>
      <c r="S2835" s="37"/>
    </row>
    <row r="2836" spans="3:19" x14ac:dyDescent="0.3">
      <c r="C2836" s="18"/>
      <c r="D2836" s="2"/>
      <c r="E2836" s="37"/>
      <c r="F2836" s="17"/>
      <c r="G2836" s="2"/>
      <c r="H2836" s="2"/>
      <c r="I2836" s="2"/>
      <c r="J2836" s="17"/>
      <c r="K2836" s="37"/>
      <c r="L2836" s="2"/>
      <c r="M2836" s="37"/>
      <c r="N2836" s="2"/>
      <c r="O2836" s="37"/>
      <c r="P2836" s="2"/>
      <c r="Q2836" s="37"/>
      <c r="R2836" s="2"/>
      <c r="S2836" s="37"/>
    </row>
    <row r="2837" spans="3:19" x14ac:dyDescent="0.3">
      <c r="C2837" s="18"/>
      <c r="D2837" s="2"/>
      <c r="E2837" s="37"/>
      <c r="F2837" s="17"/>
      <c r="G2837" s="2"/>
      <c r="H2837" s="2"/>
      <c r="I2837" s="2"/>
      <c r="J2837" s="17"/>
      <c r="K2837" s="37"/>
      <c r="L2837" s="2"/>
      <c r="M2837" s="37"/>
      <c r="N2837" s="2"/>
      <c r="O2837" s="37"/>
      <c r="P2837" s="2"/>
      <c r="Q2837" s="37"/>
      <c r="R2837" s="2"/>
      <c r="S2837" s="37"/>
    </row>
    <row r="2838" spans="3:19" x14ac:dyDescent="0.3">
      <c r="C2838" s="18"/>
      <c r="D2838" s="2"/>
      <c r="E2838" s="37"/>
      <c r="F2838" s="17"/>
      <c r="G2838" s="2"/>
      <c r="H2838" s="2"/>
      <c r="I2838" s="2"/>
      <c r="J2838" s="17"/>
      <c r="K2838" s="37"/>
      <c r="L2838" s="2"/>
      <c r="M2838" s="37"/>
      <c r="N2838" s="2"/>
      <c r="O2838" s="37"/>
      <c r="P2838" s="2"/>
      <c r="Q2838" s="37"/>
      <c r="R2838" s="2"/>
      <c r="S2838" s="37"/>
    </row>
    <row r="2839" spans="3:19" x14ac:dyDescent="0.3">
      <c r="C2839" s="18"/>
      <c r="D2839" s="2"/>
      <c r="E2839" s="37"/>
      <c r="F2839" s="17"/>
      <c r="G2839" s="2"/>
      <c r="H2839" s="2"/>
      <c r="I2839" s="2"/>
      <c r="J2839" s="17"/>
      <c r="K2839" s="37"/>
      <c r="L2839" s="2"/>
      <c r="M2839" s="37"/>
      <c r="N2839" s="2"/>
      <c r="O2839" s="37"/>
      <c r="P2839" s="2"/>
      <c r="Q2839" s="37"/>
      <c r="R2839" s="2"/>
      <c r="S2839" s="37"/>
    </row>
    <row r="2840" spans="3:19" x14ac:dyDescent="0.3">
      <c r="C2840" s="18"/>
      <c r="D2840" s="2"/>
      <c r="E2840" s="37"/>
      <c r="F2840" s="17"/>
      <c r="G2840" s="2"/>
      <c r="H2840" s="2"/>
      <c r="I2840" s="2"/>
      <c r="J2840" s="17"/>
      <c r="K2840" s="37"/>
      <c r="L2840" s="2"/>
      <c r="M2840" s="37"/>
      <c r="N2840" s="2"/>
      <c r="O2840" s="37"/>
      <c r="P2840" s="2"/>
      <c r="Q2840" s="37"/>
      <c r="R2840" s="2"/>
      <c r="S2840" s="37"/>
    </row>
    <row r="2841" spans="3:19" x14ac:dyDescent="0.3">
      <c r="C2841" s="18"/>
      <c r="D2841" s="2"/>
      <c r="E2841" s="37"/>
      <c r="F2841" s="17"/>
      <c r="G2841" s="2"/>
      <c r="H2841" s="2"/>
      <c r="I2841" s="2"/>
      <c r="J2841" s="17"/>
      <c r="K2841" s="37"/>
      <c r="L2841" s="2"/>
      <c r="M2841" s="37"/>
      <c r="N2841" s="2"/>
      <c r="O2841" s="37"/>
      <c r="P2841" s="2"/>
      <c r="Q2841" s="37"/>
      <c r="R2841" s="2"/>
      <c r="S2841" s="37"/>
    </row>
    <row r="2842" spans="3:19" x14ac:dyDescent="0.3">
      <c r="C2842" s="18"/>
      <c r="D2842" s="2"/>
      <c r="E2842" s="37"/>
      <c r="F2842" s="17"/>
      <c r="G2842" s="2"/>
      <c r="H2842" s="2"/>
      <c r="I2842" s="2"/>
      <c r="J2842" s="17"/>
      <c r="K2842" s="37"/>
      <c r="L2842" s="2"/>
      <c r="M2842" s="37"/>
      <c r="N2842" s="2"/>
      <c r="O2842" s="37"/>
      <c r="P2842" s="2"/>
      <c r="Q2842" s="37"/>
      <c r="R2842" s="2"/>
      <c r="S2842" s="37"/>
    </row>
    <row r="2843" spans="3:19" x14ac:dyDescent="0.3">
      <c r="C2843" s="18"/>
      <c r="D2843" s="2"/>
      <c r="E2843" s="37"/>
      <c r="F2843" s="17"/>
      <c r="G2843" s="2"/>
      <c r="H2843" s="2"/>
      <c r="I2843" s="2"/>
      <c r="J2843" s="17"/>
      <c r="K2843" s="37"/>
      <c r="L2843" s="2"/>
      <c r="M2843" s="37"/>
      <c r="N2843" s="2"/>
      <c r="O2843" s="37"/>
      <c r="P2843" s="2"/>
      <c r="Q2843" s="37"/>
      <c r="R2843" s="2"/>
      <c r="S2843" s="37"/>
    </row>
    <row r="2844" spans="3:19" x14ac:dyDescent="0.3">
      <c r="C2844" s="18"/>
      <c r="D2844" s="2"/>
      <c r="E2844" s="37"/>
      <c r="F2844" s="17"/>
      <c r="G2844" s="2"/>
      <c r="H2844" s="2"/>
      <c r="I2844" s="2"/>
      <c r="J2844" s="17"/>
      <c r="K2844" s="37"/>
      <c r="L2844" s="2"/>
      <c r="M2844" s="37"/>
      <c r="N2844" s="2"/>
      <c r="O2844" s="37"/>
      <c r="P2844" s="2"/>
      <c r="Q2844" s="37"/>
      <c r="R2844" s="2"/>
      <c r="S2844" s="37"/>
    </row>
    <row r="2845" spans="3:19" x14ac:dyDescent="0.3">
      <c r="C2845" s="18"/>
      <c r="D2845" s="2"/>
      <c r="E2845" s="37"/>
      <c r="F2845" s="17"/>
      <c r="G2845" s="2"/>
      <c r="H2845" s="2"/>
      <c r="I2845" s="2"/>
      <c r="J2845" s="17"/>
      <c r="K2845" s="37"/>
      <c r="L2845" s="2"/>
      <c r="M2845" s="37"/>
      <c r="N2845" s="2"/>
      <c r="O2845" s="37"/>
      <c r="P2845" s="2"/>
      <c r="Q2845" s="37"/>
      <c r="R2845" s="2"/>
      <c r="S2845" s="37"/>
    </row>
    <row r="2846" spans="3:19" x14ac:dyDescent="0.3">
      <c r="C2846" s="18"/>
      <c r="D2846" s="2"/>
      <c r="E2846" s="37"/>
      <c r="F2846" s="17"/>
      <c r="G2846" s="2"/>
      <c r="H2846" s="2"/>
      <c r="I2846" s="2"/>
      <c r="J2846" s="17"/>
      <c r="K2846" s="37"/>
      <c r="L2846" s="2"/>
      <c r="M2846" s="37"/>
      <c r="N2846" s="2"/>
      <c r="O2846" s="37"/>
      <c r="P2846" s="2"/>
      <c r="Q2846" s="37"/>
      <c r="R2846" s="2"/>
      <c r="S2846" s="37"/>
    </row>
    <row r="2847" spans="3:19" x14ac:dyDescent="0.3">
      <c r="C2847" s="18"/>
      <c r="D2847" s="2"/>
      <c r="E2847" s="37"/>
      <c r="F2847" s="17"/>
      <c r="G2847" s="2"/>
      <c r="H2847" s="2"/>
      <c r="I2847" s="2"/>
      <c r="J2847" s="17"/>
      <c r="K2847" s="37"/>
      <c r="L2847" s="2"/>
      <c r="M2847" s="37"/>
      <c r="N2847" s="2"/>
      <c r="O2847" s="37"/>
      <c r="P2847" s="2"/>
      <c r="Q2847" s="37"/>
      <c r="R2847" s="2"/>
      <c r="S2847" s="37"/>
    </row>
    <row r="2848" spans="3:19" x14ac:dyDescent="0.3">
      <c r="C2848" s="18"/>
      <c r="D2848" s="2"/>
      <c r="E2848" s="37"/>
      <c r="F2848" s="17"/>
      <c r="G2848" s="2"/>
      <c r="H2848" s="2"/>
      <c r="I2848" s="2"/>
      <c r="J2848" s="17"/>
      <c r="K2848" s="37"/>
      <c r="L2848" s="2"/>
      <c r="M2848" s="37"/>
      <c r="N2848" s="2"/>
      <c r="O2848" s="37"/>
      <c r="P2848" s="2"/>
      <c r="Q2848" s="37"/>
      <c r="R2848" s="2"/>
      <c r="S2848" s="37"/>
    </row>
    <row r="2849" spans="3:19" x14ac:dyDescent="0.3">
      <c r="C2849" s="18"/>
      <c r="D2849" s="2"/>
      <c r="E2849" s="37"/>
      <c r="F2849" s="17"/>
      <c r="G2849" s="2"/>
      <c r="H2849" s="2"/>
      <c r="I2849" s="2"/>
      <c r="J2849" s="17"/>
      <c r="K2849" s="37"/>
      <c r="L2849" s="2"/>
      <c r="M2849" s="37"/>
      <c r="N2849" s="2"/>
      <c r="O2849" s="37"/>
      <c r="P2849" s="2"/>
      <c r="Q2849" s="37"/>
      <c r="R2849" s="2"/>
      <c r="S2849" s="37"/>
    </row>
    <row r="2850" spans="3:19" x14ac:dyDescent="0.3">
      <c r="C2850" s="18"/>
      <c r="D2850" s="2"/>
      <c r="E2850" s="37"/>
      <c r="F2850" s="17"/>
      <c r="G2850" s="2"/>
      <c r="H2850" s="2"/>
      <c r="I2850" s="2"/>
      <c r="J2850" s="17"/>
      <c r="K2850" s="37"/>
      <c r="L2850" s="2"/>
      <c r="M2850" s="37"/>
      <c r="N2850" s="2"/>
      <c r="O2850" s="37"/>
      <c r="P2850" s="2"/>
      <c r="Q2850" s="37"/>
      <c r="R2850" s="2"/>
      <c r="S2850" s="37"/>
    </row>
    <row r="2851" spans="3:19" x14ac:dyDescent="0.3">
      <c r="C2851" s="18"/>
      <c r="D2851" s="2"/>
      <c r="E2851" s="37"/>
      <c r="F2851" s="17"/>
      <c r="G2851" s="2"/>
      <c r="H2851" s="2"/>
      <c r="I2851" s="2"/>
      <c r="J2851" s="17"/>
      <c r="K2851" s="37"/>
      <c r="L2851" s="2"/>
      <c r="M2851" s="37"/>
      <c r="N2851" s="2"/>
      <c r="O2851" s="37"/>
      <c r="P2851" s="2"/>
      <c r="Q2851" s="37"/>
      <c r="R2851" s="2"/>
      <c r="S2851" s="37"/>
    </row>
    <row r="2852" spans="3:19" x14ac:dyDescent="0.3">
      <c r="C2852" s="18"/>
      <c r="D2852" s="2"/>
      <c r="E2852" s="37"/>
      <c r="F2852" s="17"/>
      <c r="G2852" s="2"/>
      <c r="H2852" s="2"/>
      <c r="I2852" s="2"/>
      <c r="J2852" s="17"/>
      <c r="K2852" s="37"/>
      <c r="L2852" s="2"/>
      <c r="M2852" s="37"/>
      <c r="N2852" s="2"/>
      <c r="O2852" s="37"/>
      <c r="P2852" s="2"/>
      <c r="Q2852" s="37"/>
      <c r="R2852" s="2"/>
      <c r="S2852" s="37"/>
    </row>
    <row r="2853" spans="3:19" x14ac:dyDescent="0.3">
      <c r="C2853" s="18"/>
      <c r="D2853" s="2"/>
      <c r="E2853" s="37"/>
      <c r="F2853" s="17"/>
      <c r="G2853" s="2"/>
      <c r="H2853" s="2"/>
      <c r="I2853" s="2"/>
      <c r="J2853" s="17"/>
      <c r="K2853" s="37"/>
      <c r="L2853" s="2"/>
      <c r="M2853" s="37"/>
      <c r="N2853" s="2"/>
      <c r="O2853" s="37"/>
      <c r="P2853" s="2"/>
      <c r="Q2853" s="37"/>
      <c r="R2853" s="2"/>
      <c r="S2853" s="37"/>
    </row>
    <row r="2854" spans="3:19" x14ac:dyDescent="0.3">
      <c r="C2854" s="18"/>
      <c r="D2854" s="2"/>
      <c r="E2854" s="37"/>
      <c r="F2854" s="17"/>
      <c r="G2854" s="2"/>
      <c r="H2854" s="2"/>
      <c r="I2854" s="2"/>
      <c r="J2854" s="17"/>
      <c r="K2854" s="37"/>
      <c r="L2854" s="2"/>
      <c r="M2854" s="37"/>
      <c r="N2854" s="2"/>
      <c r="O2854" s="37"/>
      <c r="P2854" s="2"/>
      <c r="Q2854" s="37"/>
      <c r="R2854" s="2"/>
      <c r="S2854" s="37"/>
    </row>
    <row r="2855" spans="3:19" x14ac:dyDescent="0.3">
      <c r="C2855" s="18"/>
      <c r="D2855" s="2"/>
      <c r="E2855" s="37"/>
      <c r="F2855" s="17"/>
      <c r="G2855" s="2"/>
      <c r="H2855" s="2"/>
      <c r="I2855" s="2"/>
      <c r="J2855" s="17"/>
      <c r="K2855" s="37"/>
      <c r="L2855" s="2"/>
      <c r="M2855" s="37"/>
      <c r="N2855" s="2"/>
      <c r="O2855" s="37"/>
      <c r="P2855" s="2"/>
      <c r="Q2855" s="37"/>
      <c r="R2855" s="2"/>
      <c r="S2855" s="37"/>
    </row>
    <row r="2856" spans="3:19" x14ac:dyDescent="0.3">
      <c r="C2856" s="18"/>
      <c r="D2856" s="2"/>
      <c r="E2856" s="37"/>
      <c r="F2856" s="17"/>
      <c r="G2856" s="2"/>
      <c r="H2856" s="2"/>
      <c r="I2856" s="2"/>
      <c r="J2856" s="17"/>
      <c r="K2856" s="37"/>
      <c r="L2856" s="2"/>
      <c r="M2856" s="37"/>
      <c r="N2856" s="2"/>
      <c r="O2856" s="37"/>
      <c r="P2856" s="2"/>
      <c r="Q2856" s="37"/>
      <c r="R2856" s="2"/>
      <c r="S2856" s="37"/>
    </row>
    <row r="2857" spans="3:19" x14ac:dyDescent="0.3">
      <c r="C2857" s="18"/>
      <c r="D2857" s="2"/>
      <c r="E2857" s="37"/>
      <c r="F2857" s="17"/>
      <c r="G2857" s="2"/>
      <c r="H2857" s="2"/>
      <c r="I2857" s="2"/>
      <c r="J2857" s="17"/>
      <c r="K2857" s="37"/>
      <c r="L2857" s="2"/>
      <c r="M2857" s="37"/>
      <c r="N2857" s="2"/>
      <c r="O2857" s="37"/>
      <c r="P2857" s="2"/>
      <c r="Q2857" s="37"/>
      <c r="R2857" s="2"/>
      <c r="S2857" s="37"/>
    </row>
    <row r="2858" spans="3:19" x14ac:dyDescent="0.3">
      <c r="C2858" s="18"/>
      <c r="D2858" s="2"/>
      <c r="E2858" s="37"/>
      <c r="F2858" s="17"/>
      <c r="G2858" s="2"/>
      <c r="H2858" s="2"/>
      <c r="I2858" s="2"/>
      <c r="J2858" s="17"/>
      <c r="K2858" s="37"/>
      <c r="L2858" s="2"/>
      <c r="M2858" s="37"/>
      <c r="N2858" s="2"/>
      <c r="O2858" s="37"/>
      <c r="P2858" s="2"/>
      <c r="Q2858" s="37"/>
      <c r="R2858" s="2"/>
      <c r="S2858" s="37"/>
    </row>
    <row r="2859" spans="3:19" x14ac:dyDescent="0.3">
      <c r="C2859" s="18"/>
      <c r="D2859" s="2"/>
      <c r="E2859" s="37"/>
      <c r="F2859" s="17"/>
      <c r="G2859" s="2"/>
      <c r="H2859" s="2"/>
      <c r="I2859" s="2"/>
      <c r="J2859" s="17"/>
      <c r="K2859" s="37"/>
      <c r="L2859" s="2"/>
      <c r="M2859" s="37"/>
      <c r="N2859" s="2"/>
      <c r="O2859" s="37"/>
      <c r="P2859" s="2"/>
      <c r="Q2859" s="37"/>
      <c r="R2859" s="2"/>
      <c r="S2859" s="37"/>
    </row>
    <row r="2860" spans="3:19" x14ac:dyDescent="0.3">
      <c r="C2860" s="18"/>
      <c r="D2860" s="2"/>
      <c r="E2860" s="37"/>
      <c r="F2860" s="17"/>
      <c r="G2860" s="2"/>
      <c r="H2860" s="2"/>
      <c r="I2860" s="2"/>
      <c r="J2860" s="17"/>
      <c r="K2860" s="37"/>
      <c r="L2860" s="2"/>
      <c r="M2860" s="37"/>
      <c r="N2860" s="2"/>
      <c r="O2860" s="37"/>
      <c r="P2860" s="2"/>
      <c r="Q2860" s="37"/>
      <c r="R2860" s="2"/>
      <c r="S2860" s="37"/>
    </row>
    <row r="2861" spans="3:19" x14ac:dyDescent="0.3">
      <c r="C2861" s="18"/>
      <c r="D2861" s="2"/>
      <c r="E2861" s="37"/>
      <c r="F2861" s="17"/>
      <c r="G2861" s="2"/>
      <c r="H2861" s="2"/>
      <c r="I2861" s="2"/>
      <c r="J2861" s="17"/>
      <c r="K2861" s="37"/>
      <c r="L2861" s="2"/>
      <c r="M2861" s="37"/>
      <c r="N2861" s="2"/>
      <c r="O2861" s="37"/>
      <c r="P2861" s="2"/>
      <c r="Q2861" s="37"/>
      <c r="R2861" s="2"/>
      <c r="S2861" s="37"/>
    </row>
    <row r="2862" spans="3:19" x14ac:dyDescent="0.3">
      <c r="C2862" s="18"/>
      <c r="D2862" s="2"/>
      <c r="E2862" s="37"/>
      <c r="F2862" s="17"/>
      <c r="G2862" s="2"/>
      <c r="H2862" s="2"/>
      <c r="I2862" s="2"/>
      <c r="J2862" s="17"/>
      <c r="K2862" s="37"/>
      <c r="L2862" s="2"/>
      <c r="M2862" s="37"/>
      <c r="N2862" s="2"/>
      <c r="O2862" s="37"/>
      <c r="P2862" s="2"/>
      <c r="Q2862" s="37"/>
      <c r="R2862" s="2"/>
      <c r="S2862" s="37"/>
    </row>
    <row r="2863" spans="3:19" x14ac:dyDescent="0.3">
      <c r="C2863" s="18"/>
      <c r="D2863" s="2"/>
      <c r="E2863" s="37"/>
      <c r="F2863" s="17"/>
      <c r="G2863" s="2"/>
      <c r="H2863" s="2"/>
      <c r="I2863" s="2"/>
      <c r="J2863" s="17"/>
      <c r="K2863" s="37"/>
      <c r="L2863" s="2"/>
      <c r="M2863" s="37"/>
      <c r="N2863" s="2"/>
      <c r="O2863" s="37"/>
      <c r="P2863" s="2"/>
      <c r="Q2863" s="37"/>
      <c r="R2863" s="2"/>
      <c r="S2863" s="37"/>
    </row>
    <row r="2864" spans="3:19" x14ac:dyDescent="0.3">
      <c r="C2864" s="18"/>
      <c r="D2864" s="2"/>
      <c r="E2864" s="37"/>
      <c r="F2864" s="17"/>
      <c r="G2864" s="2"/>
      <c r="H2864" s="2"/>
      <c r="I2864" s="2"/>
      <c r="J2864" s="17"/>
      <c r="K2864" s="37"/>
      <c r="L2864" s="2"/>
      <c r="M2864" s="37"/>
      <c r="N2864" s="2"/>
      <c r="O2864" s="37"/>
      <c r="P2864" s="2"/>
      <c r="Q2864" s="37"/>
      <c r="R2864" s="2"/>
      <c r="S2864" s="37"/>
    </row>
    <row r="2865" spans="3:19" x14ac:dyDescent="0.3">
      <c r="C2865" s="18"/>
      <c r="D2865" s="2"/>
      <c r="E2865" s="37"/>
      <c r="F2865" s="17"/>
      <c r="G2865" s="2"/>
      <c r="H2865" s="2"/>
      <c r="I2865" s="2"/>
      <c r="J2865" s="17"/>
      <c r="K2865" s="37"/>
      <c r="L2865" s="2"/>
      <c r="M2865" s="37"/>
      <c r="N2865" s="2"/>
      <c r="O2865" s="37"/>
      <c r="P2865" s="2"/>
      <c r="Q2865" s="37"/>
      <c r="R2865" s="2"/>
      <c r="S2865" s="37"/>
    </row>
    <row r="2866" spans="3:19" x14ac:dyDescent="0.3">
      <c r="C2866" s="18"/>
      <c r="D2866" s="2"/>
      <c r="E2866" s="37"/>
      <c r="F2866" s="17"/>
      <c r="G2866" s="2"/>
      <c r="H2866" s="2"/>
      <c r="I2866" s="2"/>
      <c r="J2866" s="17"/>
      <c r="K2866" s="37"/>
      <c r="L2866" s="2"/>
      <c r="M2866" s="37"/>
      <c r="N2866" s="2"/>
      <c r="O2866" s="37"/>
      <c r="P2866" s="2"/>
      <c r="Q2866" s="37"/>
      <c r="R2866" s="2"/>
      <c r="S2866" s="37"/>
    </row>
    <row r="2867" spans="3:19" x14ac:dyDescent="0.3">
      <c r="C2867" s="18"/>
      <c r="D2867" s="2"/>
      <c r="E2867" s="37"/>
      <c r="F2867" s="17"/>
      <c r="G2867" s="2"/>
      <c r="H2867" s="2"/>
      <c r="I2867" s="2"/>
      <c r="J2867" s="17"/>
      <c r="K2867" s="37"/>
      <c r="L2867" s="2"/>
      <c r="M2867" s="37"/>
      <c r="N2867" s="2"/>
      <c r="O2867" s="37"/>
      <c r="P2867" s="2"/>
      <c r="Q2867" s="37"/>
      <c r="R2867" s="2"/>
      <c r="S2867" s="37"/>
    </row>
    <row r="2868" spans="3:19" x14ac:dyDescent="0.3">
      <c r="C2868" s="18"/>
      <c r="D2868" s="2"/>
      <c r="E2868" s="37"/>
      <c r="F2868" s="17"/>
      <c r="G2868" s="2"/>
      <c r="H2868" s="2"/>
      <c r="I2868" s="2"/>
      <c r="J2868" s="17"/>
      <c r="K2868" s="37"/>
      <c r="L2868" s="2"/>
      <c r="M2868" s="37"/>
      <c r="N2868" s="2"/>
      <c r="O2868" s="37"/>
      <c r="P2868" s="2"/>
      <c r="Q2868" s="37"/>
      <c r="R2868" s="2"/>
      <c r="S2868" s="37"/>
    </row>
    <row r="2869" spans="3:19" x14ac:dyDescent="0.3">
      <c r="C2869" s="18"/>
      <c r="D2869" s="2"/>
      <c r="E2869" s="37"/>
      <c r="F2869" s="17"/>
      <c r="G2869" s="2"/>
      <c r="H2869" s="2"/>
      <c r="I2869" s="2"/>
      <c r="J2869" s="17"/>
      <c r="K2869" s="37"/>
      <c r="L2869" s="2"/>
      <c r="M2869" s="37"/>
      <c r="N2869" s="2"/>
      <c r="O2869" s="37"/>
      <c r="P2869" s="2"/>
      <c r="Q2869" s="37"/>
      <c r="R2869" s="2"/>
      <c r="S2869" s="37"/>
    </row>
    <row r="2870" spans="3:19" x14ac:dyDescent="0.3">
      <c r="C2870" s="18"/>
      <c r="D2870" s="2"/>
      <c r="E2870" s="37"/>
      <c r="F2870" s="17"/>
      <c r="G2870" s="2"/>
      <c r="H2870" s="2"/>
      <c r="I2870" s="2"/>
      <c r="J2870" s="17"/>
      <c r="K2870" s="37"/>
      <c r="L2870" s="2"/>
      <c r="M2870" s="37"/>
      <c r="N2870" s="2"/>
      <c r="O2870" s="37"/>
      <c r="P2870" s="2"/>
      <c r="Q2870" s="37"/>
      <c r="R2870" s="2"/>
      <c r="S2870" s="37"/>
    </row>
    <row r="2871" spans="3:19" x14ac:dyDescent="0.3">
      <c r="C2871" s="18"/>
      <c r="D2871" s="2"/>
      <c r="E2871" s="37"/>
      <c r="F2871" s="17"/>
      <c r="G2871" s="2"/>
      <c r="H2871" s="2"/>
      <c r="I2871" s="2"/>
      <c r="J2871" s="17"/>
      <c r="K2871" s="37"/>
      <c r="L2871" s="2"/>
      <c r="M2871" s="37"/>
      <c r="N2871" s="2"/>
      <c r="O2871" s="37"/>
      <c r="P2871" s="2"/>
      <c r="Q2871" s="37"/>
      <c r="R2871" s="2"/>
      <c r="S2871" s="37"/>
    </row>
    <row r="2872" spans="3:19" x14ac:dyDescent="0.3">
      <c r="C2872" s="18"/>
      <c r="D2872" s="2"/>
      <c r="E2872" s="37"/>
      <c r="F2872" s="17"/>
      <c r="G2872" s="2"/>
      <c r="H2872" s="2"/>
      <c r="I2872" s="2"/>
      <c r="J2872" s="17"/>
      <c r="K2872" s="37"/>
      <c r="L2872" s="2"/>
      <c r="M2872" s="37"/>
      <c r="N2872" s="2"/>
      <c r="O2872" s="37"/>
      <c r="P2872" s="2"/>
      <c r="Q2872" s="37"/>
      <c r="R2872" s="2"/>
      <c r="S2872" s="37"/>
    </row>
    <row r="2873" spans="3:19" x14ac:dyDescent="0.3">
      <c r="C2873" s="18"/>
      <c r="D2873" s="2"/>
      <c r="E2873" s="37"/>
      <c r="F2873" s="17"/>
      <c r="G2873" s="2"/>
      <c r="H2873" s="2"/>
      <c r="I2873" s="2"/>
      <c r="J2873" s="17"/>
      <c r="K2873" s="37"/>
      <c r="L2873" s="2"/>
      <c r="M2873" s="37"/>
      <c r="N2873" s="2"/>
      <c r="O2873" s="37"/>
      <c r="P2873" s="2"/>
      <c r="Q2873" s="37"/>
      <c r="R2873" s="2"/>
      <c r="S2873" s="37"/>
    </row>
    <row r="2874" spans="3:19" x14ac:dyDescent="0.3">
      <c r="C2874" s="18"/>
      <c r="D2874" s="2"/>
      <c r="E2874" s="37"/>
      <c r="F2874" s="17"/>
      <c r="G2874" s="2"/>
      <c r="H2874" s="2"/>
      <c r="I2874" s="2"/>
      <c r="J2874" s="17"/>
      <c r="K2874" s="37"/>
      <c r="L2874" s="2"/>
      <c r="M2874" s="37"/>
      <c r="N2874" s="2"/>
      <c r="O2874" s="37"/>
      <c r="P2874" s="2"/>
      <c r="Q2874" s="37"/>
      <c r="R2874" s="2"/>
      <c r="S2874" s="37"/>
    </row>
    <row r="2875" spans="3:19" x14ac:dyDescent="0.3">
      <c r="C2875" s="18"/>
      <c r="D2875" s="2"/>
      <c r="E2875" s="37"/>
      <c r="F2875" s="17"/>
      <c r="G2875" s="2"/>
      <c r="H2875" s="2"/>
      <c r="I2875" s="2"/>
      <c r="J2875" s="17"/>
      <c r="K2875" s="37"/>
      <c r="L2875" s="2"/>
      <c r="M2875" s="37"/>
      <c r="N2875" s="2"/>
      <c r="O2875" s="37"/>
      <c r="P2875" s="2"/>
      <c r="Q2875" s="37"/>
      <c r="R2875" s="2"/>
      <c r="S2875" s="37"/>
    </row>
    <row r="2876" spans="3:19" x14ac:dyDescent="0.3">
      <c r="C2876" s="18"/>
      <c r="D2876" s="2"/>
      <c r="E2876" s="37"/>
      <c r="F2876" s="17"/>
      <c r="G2876" s="2"/>
      <c r="H2876" s="2"/>
      <c r="I2876" s="2"/>
      <c r="J2876" s="17"/>
      <c r="K2876" s="37"/>
      <c r="L2876" s="2"/>
      <c r="M2876" s="37"/>
      <c r="N2876" s="2"/>
      <c r="O2876" s="37"/>
      <c r="P2876" s="2"/>
      <c r="Q2876" s="37"/>
      <c r="R2876" s="2"/>
      <c r="S2876" s="37"/>
    </row>
    <row r="2877" spans="3:19" x14ac:dyDescent="0.3">
      <c r="C2877" s="18"/>
      <c r="D2877" s="2"/>
      <c r="E2877" s="37"/>
      <c r="F2877" s="17"/>
      <c r="G2877" s="2"/>
      <c r="H2877" s="2"/>
      <c r="I2877" s="2"/>
      <c r="J2877" s="17"/>
      <c r="K2877" s="37"/>
      <c r="L2877" s="2"/>
      <c r="M2877" s="37"/>
      <c r="N2877" s="2"/>
      <c r="O2877" s="37"/>
      <c r="P2877" s="2"/>
      <c r="Q2877" s="37"/>
      <c r="R2877" s="2"/>
      <c r="S2877" s="37"/>
    </row>
    <row r="2878" spans="3:19" x14ac:dyDescent="0.3">
      <c r="C2878" s="18"/>
      <c r="D2878" s="2"/>
      <c r="E2878" s="37"/>
      <c r="F2878" s="17"/>
      <c r="G2878" s="2"/>
      <c r="H2878" s="2"/>
      <c r="I2878" s="2"/>
      <c r="J2878" s="17"/>
      <c r="K2878" s="37"/>
      <c r="L2878" s="2"/>
      <c r="M2878" s="37"/>
      <c r="N2878" s="2"/>
      <c r="O2878" s="37"/>
      <c r="P2878" s="2"/>
      <c r="Q2878" s="37"/>
      <c r="R2878" s="2"/>
      <c r="S2878" s="37"/>
    </row>
    <row r="2879" spans="3:19" x14ac:dyDescent="0.3">
      <c r="C2879" s="18"/>
      <c r="D2879" s="2"/>
      <c r="E2879" s="37"/>
      <c r="F2879" s="17"/>
      <c r="G2879" s="2"/>
      <c r="H2879" s="2"/>
      <c r="I2879" s="2"/>
      <c r="J2879" s="17"/>
      <c r="K2879" s="37"/>
      <c r="L2879" s="2"/>
      <c r="M2879" s="37"/>
      <c r="N2879" s="2"/>
      <c r="O2879" s="37"/>
      <c r="P2879" s="2"/>
      <c r="Q2879" s="37"/>
      <c r="R2879" s="2"/>
      <c r="S2879" s="37"/>
    </row>
    <row r="2880" spans="3:19" x14ac:dyDescent="0.3">
      <c r="C2880" s="18"/>
      <c r="D2880" s="2"/>
      <c r="E2880" s="37"/>
      <c r="F2880" s="17"/>
      <c r="G2880" s="2"/>
      <c r="H2880" s="2"/>
      <c r="I2880" s="2"/>
      <c r="J2880" s="17"/>
      <c r="K2880" s="37"/>
      <c r="L2880" s="2"/>
      <c r="M2880" s="37"/>
      <c r="N2880" s="2"/>
      <c r="O2880" s="37"/>
      <c r="P2880" s="2"/>
      <c r="Q2880" s="37"/>
      <c r="R2880" s="2"/>
      <c r="S2880" s="37"/>
    </row>
    <row r="2881" spans="3:19" x14ac:dyDescent="0.3">
      <c r="C2881" s="18"/>
      <c r="D2881" s="2"/>
      <c r="E2881" s="37"/>
      <c r="F2881" s="17"/>
      <c r="G2881" s="2"/>
      <c r="H2881" s="2"/>
      <c r="I2881" s="2"/>
      <c r="J2881" s="17"/>
      <c r="K2881" s="37"/>
      <c r="L2881" s="2"/>
      <c r="M2881" s="37"/>
      <c r="N2881" s="2"/>
      <c r="O2881" s="37"/>
      <c r="P2881" s="2"/>
      <c r="Q2881" s="37"/>
      <c r="R2881" s="2"/>
      <c r="S2881" s="37"/>
    </row>
    <row r="2882" spans="3:19" x14ac:dyDescent="0.3">
      <c r="C2882" s="18"/>
      <c r="D2882" s="2"/>
      <c r="E2882" s="37"/>
      <c r="F2882" s="17"/>
      <c r="G2882" s="2"/>
      <c r="H2882" s="2"/>
      <c r="I2882" s="2"/>
      <c r="J2882" s="17"/>
      <c r="K2882" s="37"/>
      <c r="L2882" s="2"/>
      <c r="M2882" s="37"/>
      <c r="N2882" s="2"/>
      <c r="O2882" s="37"/>
      <c r="P2882" s="2"/>
      <c r="Q2882" s="37"/>
      <c r="R2882" s="2"/>
      <c r="S2882" s="37"/>
    </row>
    <row r="2883" spans="3:19" x14ac:dyDescent="0.3">
      <c r="C2883" s="18"/>
      <c r="D2883" s="2"/>
      <c r="E2883" s="37"/>
      <c r="F2883" s="17"/>
      <c r="G2883" s="2"/>
      <c r="H2883" s="2"/>
      <c r="I2883" s="2"/>
      <c r="J2883" s="17"/>
      <c r="K2883" s="37"/>
      <c r="L2883" s="2"/>
      <c r="M2883" s="37"/>
      <c r="N2883" s="2"/>
      <c r="O2883" s="37"/>
      <c r="P2883" s="2"/>
      <c r="Q2883" s="37"/>
      <c r="R2883" s="2"/>
      <c r="S2883" s="37"/>
    </row>
    <row r="2884" spans="3:19" x14ac:dyDescent="0.3">
      <c r="C2884" s="18"/>
      <c r="D2884" s="2"/>
      <c r="E2884" s="37"/>
      <c r="F2884" s="17"/>
      <c r="G2884" s="2"/>
      <c r="H2884" s="2"/>
      <c r="I2884" s="2"/>
      <c r="J2884" s="17"/>
      <c r="K2884" s="37"/>
      <c r="L2884" s="2"/>
      <c r="M2884" s="37"/>
      <c r="N2884" s="2"/>
      <c r="O2884" s="37"/>
      <c r="P2884" s="2"/>
      <c r="Q2884" s="37"/>
      <c r="R2884" s="2"/>
      <c r="S2884" s="37"/>
    </row>
    <row r="2885" spans="3:19" x14ac:dyDescent="0.3">
      <c r="C2885" s="18"/>
      <c r="D2885" s="2"/>
      <c r="E2885" s="37"/>
      <c r="F2885" s="17"/>
      <c r="G2885" s="2"/>
      <c r="H2885" s="2"/>
      <c r="I2885" s="2"/>
      <c r="J2885" s="17"/>
      <c r="K2885" s="37"/>
      <c r="L2885" s="2"/>
      <c r="M2885" s="37"/>
      <c r="N2885" s="2"/>
      <c r="O2885" s="37"/>
      <c r="P2885" s="2"/>
      <c r="Q2885" s="37"/>
      <c r="R2885" s="2"/>
      <c r="S2885" s="37"/>
    </row>
    <row r="2886" spans="3:19" x14ac:dyDescent="0.3">
      <c r="C2886" s="18"/>
      <c r="D2886" s="2"/>
      <c r="E2886" s="37"/>
      <c r="F2886" s="17"/>
      <c r="G2886" s="2"/>
      <c r="H2886" s="2"/>
      <c r="I2886" s="2"/>
      <c r="J2886" s="17"/>
      <c r="K2886" s="37"/>
      <c r="L2886" s="2"/>
      <c r="M2886" s="37"/>
      <c r="N2886" s="2"/>
      <c r="O2886" s="37"/>
      <c r="P2886" s="2"/>
      <c r="Q2886" s="37"/>
      <c r="R2886" s="2"/>
      <c r="S2886" s="37"/>
    </row>
    <row r="2887" spans="3:19" x14ac:dyDescent="0.3">
      <c r="C2887" s="18"/>
      <c r="D2887" s="2"/>
      <c r="E2887" s="37"/>
      <c r="F2887" s="17"/>
      <c r="G2887" s="2"/>
      <c r="H2887" s="2"/>
      <c r="I2887" s="2"/>
      <c r="J2887" s="17"/>
      <c r="K2887" s="37"/>
      <c r="L2887" s="2"/>
      <c r="M2887" s="37"/>
      <c r="N2887" s="2"/>
      <c r="O2887" s="37"/>
      <c r="P2887" s="2"/>
      <c r="Q2887" s="37"/>
      <c r="R2887" s="2"/>
      <c r="S2887" s="37"/>
    </row>
    <row r="2888" spans="3:19" x14ac:dyDescent="0.3">
      <c r="C2888" s="18"/>
      <c r="D2888" s="2"/>
      <c r="E2888" s="37"/>
      <c r="F2888" s="17"/>
      <c r="G2888" s="2"/>
      <c r="H2888" s="2"/>
      <c r="I2888" s="2"/>
      <c r="J2888" s="17"/>
      <c r="K2888" s="37"/>
      <c r="L2888" s="2"/>
      <c r="M2888" s="37"/>
      <c r="N2888" s="2"/>
      <c r="O2888" s="37"/>
      <c r="P2888" s="2"/>
      <c r="Q2888" s="37"/>
      <c r="R2888" s="2"/>
      <c r="S2888" s="37"/>
    </row>
    <row r="2889" spans="3:19" x14ac:dyDescent="0.3">
      <c r="C2889" s="18"/>
      <c r="D2889" s="2"/>
      <c r="E2889" s="37"/>
      <c r="F2889" s="17"/>
      <c r="G2889" s="2"/>
      <c r="H2889" s="2"/>
      <c r="I2889" s="2"/>
      <c r="J2889" s="17"/>
      <c r="K2889" s="37"/>
      <c r="L2889" s="2"/>
      <c r="M2889" s="37"/>
      <c r="N2889" s="2"/>
      <c r="O2889" s="37"/>
      <c r="P2889" s="2"/>
      <c r="Q2889" s="37"/>
      <c r="R2889" s="2"/>
      <c r="S2889" s="37"/>
    </row>
    <row r="2890" spans="3:19" x14ac:dyDescent="0.3">
      <c r="C2890" s="18"/>
      <c r="D2890" s="2"/>
      <c r="E2890" s="37"/>
      <c r="F2890" s="17"/>
      <c r="G2890" s="2"/>
      <c r="H2890" s="2"/>
      <c r="I2890" s="2"/>
      <c r="J2890" s="17"/>
      <c r="K2890" s="37"/>
      <c r="L2890" s="2"/>
      <c r="M2890" s="37"/>
      <c r="N2890" s="2"/>
      <c r="O2890" s="37"/>
      <c r="P2890" s="2"/>
      <c r="Q2890" s="37"/>
      <c r="R2890" s="2"/>
      <c r="S2890" s="37"/>
    </row>
    <row r="2891" spans="3:19" x14ac:dyDescent="0.3">
      <c r="C2891" s="18"/>
      <c r="D2891" s="2"/>
      <c r="E2891" s="37"/>
      <c r="F2891" s="17"/>
      <c r="G2891" s="2"/>
      <c r="H2891" s="2"/>
      <c r="I2891" s="2"/>
      <c r="J2891" s="17"/>
      <c r="K2891" s="37"/>
      <c r="L2891" s="2"/>
      <c r="M2891" s="37"/>
      <c r="N2891" s="2"/>
      <c r="O2891" s="37"/>
      <c r="P2891" s="2"/>
      <c r="Q2891" s="37"/>
      <c r="R2891" s="2"/>
      <c r="S2891" s="37"/>
    </row>
    <row r="2892" spans="3:19" x14ac:dyDescent="0.3">
      <c r="C2892" s="18"/>
      <c r="D2892" s="2"/>
      <c r="E2892" s="37"/>
      <c r="F2892" s="17"/>
      <c r="G2892" s="2"/>
      <c r="H2892" s="2"/>
      <c r="I2892" s="2"/>
      <c r="J2892" s="17"/>
      <c r="K2892" s="37"/>
      <c r="L2892" s="2"/>
      <c r="M2892" s="37"/>
      <c r="N2892" s="2"/>
      <c r="O2892" s="37"/>
      <c r="P2892" s="2"/>
      <c r="Q2892" s="37"/>
      <c r="R2892" s="2"/>
      <c r="S2892" s="37"/>
    </row>
    <row r="2893" spans="3:19" x14ac:dyDescent="0.3">
      <c r="C2893" s="18"/>
      <c r="D2893" s="2"/>
      <c r="E2893" s="37"/>
      <c r="F2893" s="17"/>
      <c r="G2893" s="2"/>
      <c r="H2893" s="2"/>
      <c r="I2893" s="2"/>
      <c r="J2893" s="17"/>
      <c r="K2893" s="37"/>
      <c r="L2893" s="2"/>
      <c r="M2893" s="37"/>
      <c r="N2893" s="2"/>
      <c r="O2893" s="37"/>
      <c r="P2893" s="2"/>
      <c r="Q2893" s="37"/>
      <c r="R2893" s="2"/>
      <c r="S2893" s="37"/>
    </row>
    <row r="2894" spans="3:19" x14ac:dyDescent="0.3">
      <c r="C2894" s="18"/>
      <c r="D2894" s="2"/>
      <c r="E2894" s="37"/>
      <c r="F2894" s="17"/>
      <c r="G2894" s="2"/>
      <c r="H2894" s="2"/>
      <c r="I2894" s="2"/>
      <c r="J2894" s="17"/>
      <c r="K2894" s="37"/>
      <c r="L2894" s="2"/>
      <c r="M2894" s="37"/>
      <c r="N2894" s="2"/>
      <c r="O2894" s="37"/>
      <c r="P2894" s="2"/>
      <c r="Q2894" s="37"/>
      <c r="R2894" s="2"/>
      <c r="S2894" s="37"/>
    </row>
    <row r="2895" spans="3:19" x14ac:dyDescent="0.3">
      <c r="C2895" s="18"/>
      <c r="D2895" s="2"/>
      <c r="E2895" s="37"/>
      <c r="F2895" s="17"/>
      <c r="G2895" s="2"/>
      <c r="H2895" s="2"/>
      <c r="I2895" s="2"/>
      <c r="J2895" s="17"/>
      <c r="K2895" s="37"/>
      <c r="L2895" s="2"/>
      <c r="M2895" s="37"/>
      <c r="N2895" s="2"/>
      <c r="O2895" s="37"/>
      <c r="P2895" s="2"/>
      <c r="Q2895" s="37"/>
      <c r="R2895" s="2"/>
      <c r="S2895" s="37"/>
    </row>
    <row r="2896" spans="3:19" x14ac:dyDescent="0.3">
      <c r="C2896" s="18"/>
      <c r="D2896" s="2"/>
      <c r="E2896" s="37"/>
      <c r="F2896" s="17"/>
      <c r="G2896" s="2"/>
      <c r="H2896" s="2"/>
      <c r="I2896" s="2"/>
      <c r="J2896" s="17"/>
      <c r="K2896" s="37"/>
      <c r="L2896" s="2"/>
      <c r="M2896" s="37"/>
      <c r="N2896" s="2"/>
      <c r="O2896" s="37"/>
      <c r="P2896" s="2"/>
      <c r="Q2896" s="37"/>
      <c r="R2896" s="2"/>
      <c r="S2896" s="37"/>
    </row>
    <row r="2897" spans="3:19" x14ac:dyDescent="0.3">
      <c r="C2897" s="18"/>
      <c r="D2897" s="2"/>
      <c r="E2897" s="37"/>
      <c r="F2897" s="17"/>
      <c r="G2897" s="2"/>
      <c r="H2897" s="2"/>
      <c r="I2897" s="2"/>
      <c r="J2897" s="17"/>
      <c r="K2897" s="37"/>
      <c r="L2897" s="2"/>
      <c r="M2897" s="37"/>
      <c r="N2897" s="2"/>
      <c r="O2897" s="37"/>
      <c r="P2897" s="2"/>
      <c r="Q2897" s="37"/>
      <c r="R2897" s="2"/>
      <c r="S2897" s="37"/>
    </row>
    <row r="2898" spans="3:19" x14ac:dyDescent="0.3">
      <c r="C2898" s="18"/>
      <c r="D2898" s="2"/>
      <c r="E2898" s="37"/>
      <c r="F2898" s="17"/>
      <c r="G2898" s="2"/>
      <c r="H2898" s="2"/>
      <c r="I2898" s="2"/>
      <c r="J2898" s="17"/>
      <c r="K2898" s="37"/>
      <c r="L2898" s="2"/>
      <c r="M2898" s="37"/>
      <c r="N2898" s="2"/>
      <c r="O2898" s="37"/>
      <c r="P2898" s="2"/>
      <c r="Q2898" s="37"/>
      <c r="R2898" s="2"/>
      <c r="S2898" s="37"/>
    </row>
    <row r="2899" spans="3:19" x14ac:dyDescent="0.3">
      <c r="C2899" s="18"/>
      <c r="D2899" s="2"/>
      <c r="E2899" s="37"/>
      <c r="F2899" s="17"/>
      <c r="G2899" s="2"/>
      <c r="H2899" s="2"/>
      <c r="I2899" s="2"/>
      <c r="J2899" s="17"/>
      <c r="K2899" s="37"/>
      <c r="L2899" s="2"/>
      <c r="M2899" s="37"/>
      <c r="N2899" s="2"/>
      <c r="O2899" s="37"/>
      <c r="P2899" s="2"/>
      <c r="Q2899" s="37"/>
      <c r="R2899" s="2"/>
      <c r="S2899" s="37"/>
    </row>
    <row r="2900" spans="3:19" x14ac:dyDescent="0.3">
      <c r="C2900" s="18"/>
      <c r="D2900" s="2"/>
      <c r="E2900" s="37"/>
      <c r="F2900" s="17"/>
      <c r="G2900" s="2"/>
      <c r="H2900" s="2"/>
      <c r="I2900" s="2"/>
      <c r="J2900" s="17"/>
      <c r="K2900" s="37"/>
      <c r="L2900" s="2"/>
      <c r="M2900" s="37"/>
      <c r="N2900" s="2"/>
      <c r="O2900" s="37"/>
      <c r="P2900" s="2"/>
      <c r="Q2900" s="37"/>
      <c r="R2900" s="2"/>
      <c r="S2900" s="37"/>
    </row>
    <row r="2901" spans="3:19" x14ac:dyDescent="0.3">
      <c r="C2901" s="18"/>
      <c r="D2901" s="2"/>
      <c r="E2901" s="37"/>
      <c r="F2901" s="17"/>
      <c r="G2901" s="2"/>
      <c r="H2901" s="2"/>
      <c r="I2901" s="2"/>
      <c r="J2901" s="17"/>
      <c r="K2901" s="37"/>
      <c r="L2901" s="2"/>
      <c r="M2901" s="37"/>
      <c r="N2901" s="2"/>
      <c r="O2901" s="37"/>
      <c r="P2901" s="2"/>
      <c r="Q2901" s="37"/>
      <c r="R2901" s="2"/>
      <c r="S2901" s="37"/>
    </row>
    <row r="2902" spans="3:19" x14ac:dyDescent="0.3">
      <c r="C2902" s="18"/>
      <c r="D2902" s="2"/>
      <c r="E2902" s="37"/>
      <c r="F2902" s="17"/>
      <c r="G2902" s="2"/>
      <c r="H2902" s="2"/>
      <c r="I2902" s="2"/>
      <c r="J2902" s="17"/>
      <c r="K2902" s="37"/>
      <c r="L2902" s="2"/>
      <c r="M2902" s="37"/>
      <c r="N2902" s="2"/>
      <c r="O2902" s="37"/>
      <c r="P2902" s="2"/>
      <c r="Q2902" s="37"/>
      <c r="R2902" s="2"/>
      <c r="S2902" s="37"/>
    </row>
    <row r="2903" spans="3:19" x14ac:dyDescent="0.3">
      <c r="C2903" s="18"/>
      <c r="D2903" s="2"/>
      <c r="E2903" s="37"/>
      <c r="F2903" s="17"/>
      <c r="G2903" s="2"/>
      <c r="H2903" s="2"/>
      <c r="I2903" s="2"/>
      <c r="J2903" s="17"/>
      <c r="K2903" s="37"/>
      <c r="L2903" s="2"/>
      <c r="M2903" s="37"/>
      <c r="N2903" s="2"/>
      <c r="O2903" s="37"/>
      <c r="P2903" s="2"/>
      <c r="Q2903" s="37"/>
      <c r="R2903" s="2"/>
      <c r="S2903" s="37"/>
    </row>
    <row r="2904" spans="3:19" x14ac:dyDescent="0.3">
      <c r="C2904" s="18"/>
      <c r="D2904" s="2"/>
      <c r="E2904" s="37"/>
      <c r="F2904" s="17"/>
      <c r="G2904" s="2"/>
      <c r="H2904" s="2"/>
      <c r="I2904" s="2"/>
      <c r="J2904" s="17"/>
      <c r="K2904" s="37"/>
      <c r="L2904" s="2"/>
      <c r="M2904" s="37"/>
      <c r="N2904" s="2"/>
      <c r="O2904" s="37"/>
      <c r="P2904" s="2"/>
      <c r="Q2904" s="37"/>
      <c r="R2904" s="2"/>
      <c r="S2904" s="37"/>
    </row>
    <row r="2905" spans="3:19" x14ac:dyDescent="0.3">
      <c r="C2905" s="18"/>
      <c r="D2905" s="2"/>
      <c r="E2905" s="37"/>
      <c r="F2905" s="17"/>
      <c r="G2905" s="2"/>
      <c r="H2905" s="2"/>
      <c r="I2905" s="2"/>
      <c r="J2905" s="17"/>
      <c r="K2905" s="37"/>
      <c r="L2905" s="2"/>
      <c r="M2905" s="37"/>
      <c r="N2905" s="2"/>
      <c r="O2905" s="37"/>
      <c r="P2905" s="2"/>
      <c r="Q2905" s="37"/>
      <c r="R2905" s="2"/>
      <c r="S2905" s="37"/>
    </row>
    <row r="2906" spans="3:19" x14ac:dyDescent="0.3">
      <c r="C2906" s="18"/>
      <c r="D2906" s="2"/>
      <c r="E2906" s="37"/>
      <c r="F2906" s="17"/>
      <c r="G2906" s="2"/>
      <c r="H2906" s="2"/>
      <c r="I2906" s="2"/>
      <c r="J2906" s="17"/>
      <c r="K2906" s="37"/>
      <c r="L2906" s="2"/>
      <c r="M2906" s="37"/>
      <c r="N2906" s="2"/>
      <c r="O2906" s="37"/>
      <c r="P2906" s="2"/>
      <c r="Q2906" s="37"/>
      <c r="R2906" s="2"/>
      <c r="S2906" s="37"/>
    </row>
    <row r="2907" spans="3:19" x14ac:dyDescent="0.3">
      <c r="C2907" s="18"/>
      <c r="D2907" s="2"/>
      <c r="E2907" s="37"/>
      <c r="F2907" s="17"/>
      <c r="G2907" s="2"/>
      <c r="H2907" s="2"/>
      <c r="I2907" s="2"/>
      <c r="J2907" s="17"/>
      <c r="K2907" s="37"/>
      <c r="L2907" s="2"/>
      <c r="M2907" s="37"/>
      <c r="N2907" s="2"/>
      <c r="O2907" s="37"/>
      <c r="P2907" s="2"/>
      <c r="Q2907" s="37"/>
      <c r="R2907" s="2"/>
      <c r="S2907" s="37"/>
    </row>
    <row r="2908" spans="3:19" x14ac:dyDescent="0.3">
      <c r="C2908" s="18"/>
      <c r="D2908" s="2"/>
      <c r="E2908" s="37"/>
      <c r="F2908" s="17"/>
      <c r="G2908" s="2"/>
      <c r="H2908" s="2"/>
      <c r="I2908" s="2"/>
      <c r="J2908" s="17"/>
      <c r="K2908" s="37"/>
      <c r="L2908" s="2"/>
      <c r="M2908" s="37"/>
      <c r="N2908" s="2"/>
      <c r="O2908" s="37"/>
      <c r="P2908" s="2"/>
      <c r="Q2908" s="37"/>
      <c r="R2908" s="2"/>
      <c r="S2908" s="37"/>
    </row>
    <row r="2909" spans="3:19" x14ac:dyDescent="0.3">
      <c r="C2909" s="18"/>
      <c r="D2909" s="2"/>
      <c r="E2909" s="37"/>
      <c r="F2909" s="17"/>
      <c r="G2909" s="2"/>
      <c r="H2909" s="2"/>
      <c r="I2909" s="2"/>
      <c r="J2909" s="17"/>
      <c r="K2909" s="37"/>
      <c r="L2909" s="2"/>
      <c r="M2909" s="37"/>
      <c r="N2909" s="2"/>
      <c r="O2909" s="37"/>
      <c r="P2909" s="2"/>
      <c r="Q2909" s="37"/>
      <c r="R2909" s="2"/>
      <c r="S2909" s="37"/>
    </row>
    <row r="2910" spans="3:19" x14ac:dyDescent="0.3">
      <c r="C2910" s="18"/>
      <c r="D2910" s="2"/>
      <c r="E2910" s="37"/>
      <c r="F2910" s="17"/>
      <c r="G2910" s="2"/>
      <c r="H2910" s="2"/>
      <c r="I2910" s="2"/>
      <c r="J2910" s="17"/>
      <c r="K2910" s="37"/>
      <c r="L2910" s="2"/>
      <c r="M2910" s="37"/>
      <c r="N2910" s="2"/>
      <c r="O2910" s="37"/>
      <c r="P2910" s="2"/>
      <c r="Q2910" s="37"/>
      <c r="R2910" s="2"/>
      <c r="S2910" s="37"/>
    </row>
    <row r="2911" spans="3:19" x14ac:dyDescent="0.3">
      <c r="C2911" s="18"/>
      <c r="D2911" s="2"/>
      <c r="E2911" s="37"/>
      <c r="F2911" s="17"/>
      <c r="G2911" s="2"/>
      <c r="H2911" s="2"/>
      <c r="I2911" s="2"/>
      <c r="J2911" s="17"/>
      <c r="K2911" s="37"/>
      <c r="L2911" s="2"/>
      <c r="M2911" s="37"/>
      <c r="N2911" s="2"/>
      <c r="O2911" s="37"/>
      <c r="P2911" s="2"/>
      <c r="Q2911" s="37"/>
      <c r="R2911" s="2"/>
      <c r="S2911" s="37"/>
    </row>
    <row r="2912" spans="3:19" x14ac:dyDescent="0.3">
      <c r="C2912" s="18"/>
      <c r="D2912" s="2"/>
      <c r="E2912" s="37"/>
      <c r="F2912" s="17"/>
      <c r="G2912" s="2"/>
      <c r="H2912" s="2"/>
      <c r="I2912" s="2"/>
      <c r="J2912" s="17"/>
      <c r="K2912" s="37"/>
      <c r="L2912" s="2"/>
      <c r="M2912" s="37"/>
      <c r="N2912" s="2"/>
      <c r="O2912" s="37"/>
      <c r="P2912" s="2"/>
      <c r="Q2912" s="37"/>
      <c r="R2912" s="2"/>
      <c r="S2912" s="37"/>
    </row>
    <row r="2913" spans="3:19" x14ac:dyDescent="0.3">
      <c r="C2913" s="18"/>
      <c r="D2913" s="2"/>
      <c r="E2913" s="37"/>
      <c r="F2913" s="17"/>
      <c r="G2913" s="2"/>
      <c r="H2913" s="2"/>
      <c r="I2913" s="2"/>
      <c r="J2913" s="17"/>
      <c r="K2913" s="37"/>
      <c r="L2913" s="2"/>
      <c r="M2913" s="37"/>
      <c r="N2913" s="2"/>
      <c r="O2913" s="37"/>
      <c r="P2913" s="2"/>
      <c r="Q2913" s="37"/>
      <c r="R2913" s="2"/>
      <c r="S2913" s="37"/>
    </row>
    <row r="2914" spans="3:19" x14ac:dyDescent="0.3">
      <c r="C2914" s="18"/>
      <c r="D2914" s="2"/>
      <c r="E2914" s="37"/>
      <c r="F2914" s="17"/>
      <c r="G2914" s="2"/>
      <c r="H2914" s="2"/>
      <c r="I2914" s="2"/>
      <c r="J2914" s="17"/>
      <c r="K2914" s="37"/>
      <c r="L2914" s="2"/>
      <c r="M2914" s="37"/>
      <c r="N2914" s="2"/>
      <c r="O2914" s="37"/>
      <c r="P2914" s="2"/>
      <c r="Q2914" s="37"/>
      <c r="R2914" s="2"/>
      <c r="S2914" s="37"/>
    </row>
    <row r="2915" spans="3:19" x14ac:dyDescent="0.3">
      <c r="C2915" s="18"/>
      <c r="D2915" s="2"/>
      <c r="E2915" s="37"/>
      <c r="F2915" s="17"/>
      <c r="G2915" s="2"/>
      <c r="H2915" s="2"/>
      <c r="I2915" s="2"/>
      <c r="J2915" s="17"/>
      <c r="K2915" s="37"/>
      <c r="L2915" s="2"/>
      <c r="M2915" s="37"/>
      <c r="N2915" s="2"/>
      <c r="O2915" s="37"/>
      <c r="P2915" s="2"/>
      <c r="Q2915" s="37"/>
      <c r="R2915" s="2"/>
      <c r="S2915" s="37"/>
    </row>
    <row r="2916" spans="3:19" x14ac:dyDescent="0.3">
      <c r="C2916" s="18"/>
      <c r="D2916" s="2"/>
      <c r="E2916" s="37"/>
      <c r="F2916" s="17"/>
      <c r="G2916" s="2"/>
      <c r="H2916" s="2"/>
      <c r="I2916" s="2"/>
      <c r="J2916" s="17"/>
      <c r="K2916" s="37"/>
      <c r="L2916" s="2"/>
      <c r="M2916" s="37"/>
      <c r="N2916" s="2"/>
      <c r="O2916" s="37"/>
      <c r="P2916" s="2"/>
      <c r="Q2916" s="37"/>
      <c r="R2916" s="2"/>
      <c r="S2916" s="37"/>
    </row>
    <row r="2917" spans="3:19" x14ac:dyDescent="0.3">
      <c r="C2917" s="18"/>
      <c r="D2917" s="2"/>
      <c r="E2917" s="37"/>
      <c r="F2917" s="17"/>
      <c r="G2917" s="2"/>
      <c r="H2917" s="2"/>
      <c r="I2917" s="2"/>
      <c r="J2917" s="17"/>
      <c r="K2917" s="37"/>
      <c r="L2917" s="2"/>
      <c r="M2917" s="37"/>
      <c r="N2917" s="2"/>
      <c r="O2917" s="37"/>
      <c r="P2917" s="2"/>
      <c r="Q2917" s="37"/>
      <c r="R2917" s="2"/>
      <c r="S2917" s="37"/>
    </row>
    <row r="2918" spans="3:19" x14ac:dyDescent="0.3">
      <c r="C2918" s="18"/>
      <c r="D2918" s="2"/>
      <c r="E2918" s="37"/>
      <c r="F2918" s="17"/>
      <c r="G2918" s="2"/>
      <c r="H2918" s="2"/>
      <c r="I2918" s="2"/>
      <c r="J2918" s="17"/>
      <c r="K2918" s="37"/>
      <c r="L2918" s="2"/>
      <c r="M2918" s="37"/>
      <c r="N2918" s="2"/>
      <c r="O2918" s="37"/>
      <c r="P2918" s="2"/>
      <c r="Q2918" s="37"/>
      <c r="R2918" s="2"/>
      <c r="S2918" s="37"/>
    </row>
    <row r="2919" spans="3:19" x14ac:dyDescent="0.3">
      <c r="C2919" s="18"/>
      <c r="D2919" s="2"/>
      <c r="E2919" s="37"/>
      <c r="F2919" s="17"/>
      <c r="G2919" s="2"/>
      <c r="H2919" s="2"/>
      <c r="I2919" s="2"/>
      <c r="J2919" s="17"/>
      <c r="K2919" s="37"/>
      <c r="L2919" s="2"/>
      <c r="M2919" s="37"/>
      <c r="N2919" s="2"/>
      <c r="O2919" s="37"/>
      <c r="P2919" s="2"/>
      <c r="Q2919" s="37"/>
      <c r="R2919" s="2"/>
      <c r="S2919" s="37"/>
    </row>
    <row r="2920" spans="3:19" x14ac:dyDescent="0.3">
      <c r="C2920" s="18"/>
      <c r="D2920" s="2"/>
      <c r="E2920" s="37"/>
      <c r="F2920" s="17"/>
      <c r="G2920" s="2"/>
      <c r="H2920" s="2"/>
      <c r="I2920" s="2"/>
      <c r="J2920" s="17"/>
      <c r="K2920" s="37"/>
      <c r="L2920" s="2"/>
      <c r="M2920" s="37"/>
      <c r="N2920" s="2"/>
      <c r="O2920" s="37"/>
      <c r="P2920" s="2"/>
      <c r="Q2920" s="37"/>
      <c r="R2920" s="2"/>
      <c r="S2920" s="37"/>
    </row>
    <row r="2921" spans="3:19" x14ac:dyDescent="0.3">
      <c r="C2921" s="18"/>
      <c r="D2921" s="2"/>
      <c r="E2921" s="37"/>
      <c r="F2921" s="17"/>
      <c r="G2921" s="2"/>
      <c r="H2921" s="2"/>
      <c r="I2921" s="2"/>
      <c r="J2921" s="17"/>
      <c r="K2921" s="37"/>
      <c r="L2921" s="2"/>
      <c r="M2921" s="37"/>
      <c r="N2921" s="2"/>
      <c r="O2921" s="37"/>
      <c r="P2921" s="2"/>
      <c r="Q2921" s="37"/>
      <c r="R2921" s="2"/>
      <c r="S2921" s="37"/>
    </row>
    <row r="2922" spans="3:19" x14ac:dyDescent="0.3">
      <c r="C2922" s="18"/>
      <c r="D2922" s="2"/>
      <c r="E2922" s="37"/>
      <c r="F2922" s="17"/>
      <c r="G2922" s="2"/>
      <c r="H2922" s="2"/>
      <c r="I2922" s="2"/>
      <c r="J2922" s="17"/>
      <c r="K2922" s="37"/>
      <c r="L2922" s="2"/>
      <c r="M2922" s="37"/>
      <c r="N2922" s="2"/>
      <c r="O2922" s="37"/>
      <c r="P2922" s="2"/>
      <c r="Q2922" s="37"/>
      <c r="R2922" s="2"/>
      <c r="S2922" s="37"/>
    </row>
    <row r="2923" spans="3:19" x14ac:dyDescent="0.3">
      <c r="C2923" s="18"/>
      <c r="D2923" s="2"/>
      <c r="E2923" s="37"/>
      <c r="F2923" s="17"/>
      <c r="G2923" s="2"/>
      <c r="H2923" s="2"/>
      <c r="I2923" s="2"/>
      <c r="J2923" s="17"/>
      <c r="K2923" s="37"/>
      <c r="L2923" s="2"/>
      <c r="M2923" s="37"/>
      <c r="N2923" s="2"/>
      <c r="O2923" s="37"/>
      <c r="P2923" s="2"/>
      <c r="Q2923" s="37"/>
      <c r="R2923" s="2"/>
      <c r="S2923" s="37"/>
    </row>
    <row r="2924" spans="3:19" x14ac:dyDescent="0.3">
      <c r="C2924" s="18"/>
      <c r="D2924" s="2"/>
      <c r="E2924" s="37"/>
      <c r="F2924" s="17"/>
      <c r="G2924" s="2"/>
      <c r="H2924" s="2"/>
      <c r="I2924" s="2"/>
      <c r="J2924" s="17"/>
      <c r="K2924" s="37"/>
      <c r="L2924" s="2"/>
      <c r="M2924" s="37"/>
      <c r="N2924" s="2"/>
      <c r="O2924" s="37"/>
      <c r="P2924" s="2"/>
      <c r="Q2924" s="37"/>
      <c r="R2924" s="2"/>
      <c r="S2924" s="37"/>
    </row>
    <row r="2925" spans="3:19" x14ac:dyDescent="0.3">
      <c r="C2925" s="18"/>
      <c r="D2925" s="2"/>
      <c r="E2925" s="37"/>
      <c r="F2925" s="17"/>
      <c r="G2925" s="2"/>
      <c r="H2925" s="2"/>
      <c r="I2925" s="2"/>
      <c r="J2925" s="17"/>
      <c r="K2925" s="37"/>
      <c r="L2925" s="2"/>
      <c r="M2925" s="37"/>
      <c r="N2925" s="2"/>
      <c r="O2925" s="37"/>
      <c r="P2925" s="2"/>
      <c r="Q2925" s="37"/>
      <c r="R2925" s="2"/>
      <c r="S2925" s="37"/>
    </row>
    <row r="2926" spans="3:19" x14ac:dyDescent="0.3">
      <c r="C2926" s="18"/>
      <c r="D2926" s="2"/>
      <c r="E2926" s="37"/>
      <c r="F2926" s="17"/>
      <c r="G2926" s="2"/>
      <c r="H2926" s="2"/>
      <c r="I2926" s="2"/>
      <c r="J2926" s="17"/>
      <c r="K2926" s="37"/>
      <c r="L2926" s="2"/>
      <c r="M2926" s="37"/>
      <c r="N2926" s="2"/>
      <c r="O2926" s="37"/>
      <c r="P2926" s="2"/>
      <c r="Q2926" s="37"/>
      <c r="R2926" s="2"/>
      <c r="S2926" s="37"/>
    </row>
    <row r="2927" spans="3:19" x14ac:dyDescent="0.3">
      <c r="C2927" s="18"/>
      <c r="D2927" s="2"/>
      <c r="E2927" s="37"/>
      <c r="F2927" s="17"/>
      <c r="G2927" s="2"/>
      <c r="H2927" s="2"/>
      <c r="I2927" s="2"/>
      <c r="J2927" s="17"/>
      <c r="K2927" s="37"/>
      <c r="L2927" s="2"/>
      <c r="M2927" s="37"/>
      <c r="N2927" s="2"/>
      <c r="O2927" s="37"/>
      <c r="P2927" s="2"/>
      <c r="Q2927" s="37"/>
      <c r="R2927" s="2"/>
      <c r="S2927" s="37"/>
    </row>
    <row r="2928" spans="3:19" x14ac:dyDescent="0.3">
      <c r="C2928" s="18"/>
      <c r="D2928" s="2"/>
      <c r="E2928" s="37"/>
      <c r="F2928" s="17"/>
      <c r="G2928" s="2"/>
      <c r="H2928" s="2"/>
      <c r="I2928" s="2"/>
      <c r="J2928" s="17"/>
      <c r="K2928" s="37"/>
      <c r="L2928" s="2"/>
      <c r="M2928" s="37"/>
      <c r="N2928" s="2"/>
      <c r="O2928" s="37"/>
      <c r="P2928" s="2"/>
      <c r="Q2928" s="37"/>
      <c r="R2928" s="2"/>
      <c r="S2928" s="37"/>
    </row>
    <row r="2929" spans="3:19" x14ac:dyDescent="0.3">
      <c r="C2929" s="18"/>
      <c r="D2929" s="2"/>
      <c r="E2929" s="37"/>
      <c r="F2929" s="17"/>
      <c r="G2929" s="2"/>
      <c r="H2929" s="2"/>
      <c r="I2929" s="2"/>
      <c r="J2929" s="17"/>
      <c r="K2929" s="37"/>
      <c r="L2929" s="2"/>
      <c r="M2929" s="37"/>
      <c r="N2929" s="2"/>
      <c r="O2929" s="37"/>
      <c r="P2929" s="2"/>
      <c r="Q2929" s="37"/>
      <c r="R2929" s="2"/>
      <c r="S2929" s="37"/>
    </row>
    <row r="2930" spans="3:19" x14ac:dyDescent="0.3">
      <c r="C2930" s="18"/>
      <c r="D2930" s="2"/>
      <c r="E2930" s="37"/>
      <c r="F2930" s="17"/>
      <c r="G2930" s="2"/>
      <c r="H2930" s="2"/>
      <c r="I2930" s="2"/>
      <c r="J2930" s="17"/>
      <c r="K2930" s="37"/>
      <c r="L2930" s="2"/>
      <c r="M2930" s="37"/>
      <c r="N2930" s="2"/>
      <c r="O2930" s="37"/>
      <c r="P2930" s="2"/>
      <c r="Q2930" s="37"/>
      <c r="R2930" s="2"/>
      <c r="S2930" s="37"/>
    </row>
    <row r="2931" spans="3:19" x14ac:dyDescent="0.3">
      <c r="C2931" s="18"/>
      <c r="D2931" s="2"/>
      <c r="E2931" s="37"/>
      <c r="F2931" s="17"/>
      <c r="G2931" s="2"/>
      <c r="H2931" s="2"/>
      <c r="I2931" s="2"/>
      <c r="J2931" s="17"/>
      <c r="K2931" s="37"/>
      <c r="L2931" s="2"/>
      <c r="M2931" s="37"/>
      <c r="N2931" s="2"/>
      <c r="O2931" s="37"/>
      <c r="P2931" s="2"/>
      <c r="Q2931" s="37"/>
      <c r="R2931" s="2"/>
      <c r="S2931" s="37"/>
    </row>
    <row r="2932" spans="3:19" x14ac:dyDescent="0.3">
      <c r="C2932" s="18"/>
      <c r="D2932" s="2"/>
      <c r="E2932" s="37"/>
      <c r="F2932" s="17"/>
      <c r="G2932" s="2"/>
      <c r="H2932" s="2"/>
      <c r="I2932" s="2"/>
      <c r="J2932" s="17"/>
      <c r="K2932" s="37"/>
      <c r="L2932" s="2"/>
      <c r="M2932" s="37"/>
      <c r="N2932" s="2"/>
      <c r="O2932" s="37"/>
      <c r="P2932" s="2"/>
      <c r="Q2932" s="37"/>
      <c r="R2932" s="2"/>
      <c r="S2932" s="37"/>
    </row>
    <row r="2933" spans="3:19" x14ac:dyDescent="0.3">
      <c r="C2933" s="18"/>
      <c r="D2933" s="2"/>
      <c r="E2933" s="37"/>
      <c r="F2933" s="17"/>
      <c r="G2933" s="2"/>
      <c r="H2933" s="2"/>
      <c r="I2933" s="2"/>
      <c r="J2933" s="17"/>
      <c r="K2933" s="37"/>
      <c r="L2933" s="2"/>
      <c r="M2933" s="37"/>
      <c r="N2933" s="2"/>
      <c r="O2933" s="37"/>
      <c r="P2933" s="2"/>
      <c r="Q2933" s="37"/>
      <c r="R2933" s="2"/>
      <c r="S2933" s="37"/>
    </row>
    <row r="2934" spans="3:19" x14ac:dyDescent="0.3">
      <c r="C2934" s="18"/>
      <c r="D2934" s="2"/>
      <c r="E2934" s="37"/>
      <c r="F2934" s="17"/>
      <c r="G2934" s="2"/>
      <c r="H2934" s="2"/>
      <c r="I2934" s="2"/>
      <c r="J2934" s="17"/>
      <c r="K2934" s="37"/>
      <c r="L2934" s="2"/>
      <c r="M2934" s="37"/>
      <c r="N2934" s="2"/>
      <c r="O2934" s="37"/>
      <c r="P2934" s="2"/>
      <c r="Q2934" s="37"/>
      <c r="R2934" s="2"/>
      <c r="S2934" s="37"/>
    </row>
    <row r="2935" spans="3:19" x14ac:dyDescent="0.3">
      <c r="C2935" s="18"/>
      <c r="D2935" s="2"/>
      <c r="E2935" s="37"/>
      <c r="F2935" s="17"/>
      <c r="G2935" s="2"/>
      <c r="H2935" s="2"/>
      <c r="I2935" s="2"/>
      <c r="J2935" s="17"/>
      <c r="K2935" s="37"/>
      <c r="L2935" s="2"/>
      <c r="M2935" s="37"/>
      <c r="N2935" s="2"/>
      <c r="O2935" s="37"/>
      <c r="P2935" s="2"/>
      <c r="Q2935" s="37"/>
      <c r="R2935" s="2"/>
      <c r="S2935" s="37"/>
    </row>
    <row r="2936" spans="3:19" x14ac:dyDescent="0.3">
      <c r="C2936" s="18"/>
      <c r="D2936" s="2"/>
      <c r="E2936" s="37"/>
      <c r="F2936" s="17"/>
      <c r="G2936" s="2"/>
      <c r="H2936" s="2"/>
      <c r="I2936" s="2"/>
      <c r="J2936" s="17"/>
      <c r="K2936" s="37"/>
      <c r="L2936" s="2"/>
      <c r="M2936" s="37"/>
      <c r="N2936" s="2"/>
      <c r="O2936" s="37"/>
      <c r="P2936" s="2"/>
      <c r="Q2936" s="37"/>
      <c r="R2936" s="2"/>
      <c r="S2936" s="37"/>
    </row>
    <row r="2937" spans="3:19" x14ac:dyDescent="0.3">
      <c r="C2937" s="18"/>
      <c r="D2937" s="2"/>
      <c r="E2937" s="37"/>
      <c r="F2937" s="17"/>
      <c r="G2937" s="2"/>
      <c r="H2937" s="2"/>
      <c r="I2937" s="2"/>
      <c r="J2937" s="17"/>
      <c r="K2937" s="37"/>
      <c r="L2937" s="2"/>
      <c r="M2937" s="37"/>
      <c r="N2937" s="2"/>
      <c r="O2937" s="37"/>
      <c r="P2937" s="2"/>
      <c r="Q2937" s="37"/>
      <c r="R2937" s="2"/>
      <c r="S2937" s="37"/>
    </row>
    <row r="2938" spans="3:19" x14ac:dyDescent="0.3">
      <c r="C2938" s="18"/>
      <c r="D2938" s="2"/>
      <c r="E2938" s="37"/>
      <c r="F2938" s="17"/>
      <c r="G2938" s="2"/>
      <c r="H2938" s="2"/>
      <c r="I2938" s="2"/>
      <c r="J2938" s="17"/>
      <c r="K2938" s="37"/>
      <c r="L2938" s="2"/>
      <c r="M2938" s="37"/>
      <c r="N2938" s="2"/>
      <c r="O2938" s="37"/>
      <c r="P2938" s="2"/>
      <c r="Q2938" s="37"/>
      <c r="R2938" s="2"/>
      <c r="S2938" s="37"/>
    </row>
    <row r="2939" spans="3:19" x14ac:dyDescent="0.3">
      <c r="C2939" s="18"/>
      <c r="D2939" s="2"/>
      <c r="E2939" s="37"/>
      <c r="F2939" s="17"/>
      <c r="G2939" s="2"/>
      <c r="H2939" s="2"/>
      <c r="I2939" s="2"/>
      <c r="J2939" s="17"/>
      <c r="K2939" s="37"/>
      <c r="L2939" s="2"/>
      <c r="M2939" s="37"/>
      <c r="N2939" s="2"/>
      <c r="O2939" s="37"/>
      <c r="P2939" s="2"/>
      <c r="Q2939" s="37"/>
      <c r="R2939" s="2"/>
      <c r="S2939" s="37"/>
    </row>
    <row r="2940" spans="3:19" x14ac:dyDescent="0.3">
      <c r="C2940" s="18"/>
      <c r="D2940" s="2"/>
      <c r="E2940" s="37"/>
      <c r="F2940" s="17"/>
      <c r="G2940" s="2"/>
      <c r="H2940" s="2"/>
      <c r="I2940" s="2"/>
      <c r="J2940" s="17"/>
      <c r="K2940" s="37"/>
      <c r="L2940" s="2"/>
      <c r="M2940" s="37"/>
      <c r="N2940" s="2"/>
      <c r="O2940" s="37"/>
      <c r="P2940" s="2"/>
      <c r="Q2940" s="37"/>
      <c r="R2940" s="2"/>
      <c r="S2940" s="37"/>
    </row>
    <row r="2941" spans="3:19" x14ac:dyDescent="0.3">
      <c r="C2941" s="18"/>
      <c r="D2941" s="2"/>
      <c r="E2941" s="37"/>
      <c r="F2941" s="17"/>
      <c r="G2941" s="2"/>
      <c r="H2941" s="2"/>
      <c r="I2941" s="2"/>
      <c r="J2941" s="17"/>
      <c r="K2941" s="37"/>
      <c r="L2941" s="2"/>
      <c r="M2941" s="37"/>
      <c r="N2941" s="2"/>
      <c r="O2941" s="37"/>
      <c r="P2941" s="2"/>
      <c r="Q2941" s="37"/>
      <c r="R2941" s="2"/>
      <c r="S2941" s="37"/>
    </row>
    <row r="2942" spans="3:19" x14ac:dyDescent="0.3">
      <c r="C2942" s="18"/>
      <c r="D2942" s="2"/>
      <c r="E2942" s="37"/>
      <c r="F2942" s="17"/>
      <c r="G2942" s="2"/>
      <c r="H2942" s="2"/>
      <c r="I2942" s="2"/>
      <c r="J2942" s="17"/>
      <c r="K2942" s="37"/>
      <c r="L2942" s="2"/>
      <c r="M2942" s="37"/>
      <c r="N2942" s="2"/>
      <c r="O2942" s="37"/>
      <c r="P2942" s="2"/>
      <c r="Q2942" s="37"/>
      <c r="R2942" s="2"/>
      <c r="S2942" s="37"/>
    </row>
    <row r="2943" spans="3:19" x14ac:dyDescent="0.3">
      <c r="C2943" s="18"/>
      <c r="D2943" s="2"/>
      <c r="E2943" s="37"/>
      <c r="F2943" s="17"/>
      <c r="G2943" s="2"/>
      <c r="H2943" s="2"/>
      <c r="I2943" s="2"/>
      <c r="J2943" s="17"/>
      <c r="K2943" s="37"/>
      <c r="L2943" s="2"/>
      <c r="M2943" s="37"/>
      <c r="N2943" s="2"/>
      <c r="O2943" s="37"/>
      <c r="P2943" s="2"/>
      <c r="Q2943" s="37"/>
      <c r="R2943" s="2"/>
      <c r="S2943" s="37"/>
    </row>
    <row r="2944" spans="3:19" x14ac:dyDescent="0.3">
      <c r="C2944" s="18"/>
      <c r="D2944" s="2"/>
      <c r="E2944" s="37"/>
      <c r="F2944" s="17"/>
      <c r="G2944" s="2"/>
      <c r="H2944" s="2"/>
      <c r="I2944" s="2"/>
      <c r="J2944" s="17"/>
      <c r="K2944" s="37"/>
      <c r="L2944" s="2"/>
      <c r="M2944" s="37"/>
      <c r="N2944" s="2"/>
      <c r="O2944" s="37"/>
      <c r="P2944" s="2"/>
      <c r="Q2944" s="37"/>
      <c r="R2944" s="2"/>
      <c r="S2944" s="37"/>
    </row>
    <row r="2945" spans="3:19" x14ac:dyDescent="0.3">
      <c r="C2945" s="18"/>
      <c r="D2945" s="2"/>
      <c r="E2945" s="37"/>
      <c r="F2945" s="17"/>
      <c r="G2945" s="2"/>
      <c r="H2945" s="2"/>
      <c r="I2945" s="2"/>
      <c r="J2945" s="17"/>
      <c r="K2945" s="37"/>
      <c r="L2945" s="2"/>
      <c r="M2945" s="37"/>
      <c r="N2945" s="2"/>
      <c r="O2945" s="37"/>
      <c r="P2945" s="2"/>
      <c r="Q2945" s="37"/>
      <c r="R2945" s="2"/>
      <c r="S2945" s="37"/>
    </row>
    <row r="2946" spans="3:19" x14ac:dyDescent="0.3">
      <c r="C2946" s="18"/>
      <c r="D2946" s="2"/>
      <c r="E2946" s="37"/>
      <c r="F2946" s="17"/>
      <c r="G2946" s="2"/>
      <c r="H2946" s="2"/>
      <c r="I2946" s="2"/>
      <c r="J2946" s="17"/>
      <c r="K2946" s="37"/>
      <c r="L2946" s="2"/>
      <c r="M2946" s="37"/>
      <c r="N2946" s="2"/>
      <c r="O2946" s="37"/>
      <c r="P2946" s="2"/>
      <c r="Q2946" s="37"/>
      <c r="R2946" s="2"/>
      <c r="S2946" s="37"/>
    </row>
    <row r="2947" spans="3:19" x14ac:dyDescent="0.3">
      <c r="C2947" s="18"/>
      <c r="D2947" s="2"/>
      <c r="E2947" s="37"/>
      <c r="F2947" s="17"/>
      <c r="G2947" s="2"/>
      <c r="H2947" s="2"/>
      <c r="I2947" s="2"/>
      <c r="J2947" s="17"/>
      <c r="K2947" s="37"/>
      <c r="L2947" s="2"/>
      <c r="M2947" s="37"/>
      <c r="N2947" s="2"/>
      <c r="O2947" s="37"/>
      <c r="P2947" s="2"/>
      <c r="Q2947" s="37"/>
      <c r="R2947" s="2"/>
      <c r="S2947" s="37"/>
    </row>
    <row r="2948" spans="3:19" x14ac:dyDescent="0.3">
      <c r="C2948" s="18"/>
      <c r="D2948" s="2"/>
      <c r="E2948" s="37"/>
      <c r="F2948" s="17"/>
      <c r="G2948" s="2"/>
      <c r="H2948" s="2"/>
      <c r="I2948" s="2"/>
      <c r="J2948" s="17"/>
      <c r="K2948" s="37"/>
      <c r="L2948" s="2"/>
      <c r="M2948" s="37"/>
      <c r="N2948" s="2"/>
      <c r="O2948" s="37"/>
      <c r="P2948" s="2"/>
      <c r="Q2948" s="37"/>
      <c r="R2948" s="2"/>
      <c r="S2948" s="37"/>
    </row>
    <row r="2949" spans="3:19" x14ac:dyDescent="0.3">
      <c r="C2949" s="18"/>
      <c r="D2949" s="2"/>
      <c r="E2949" s="37"/>
      <c r="F2949" s="17"/>
      <c r="G2949" s="2"/>
      <c r="H2949" s="2"/>
      <c r="I2949" s="2"/>
      <c r="J2949" s="17"/>
      <c r="K2949" s="37"/>
      <c r="L2949" s="2"/>
      <c r="M2949" s="37"/>
      <c r="N2949" s="2"/>
      <c r="O2949" s="37"/>
      <c r="P2949" s="2"/>
      <c r="Q2949" s="37"/>
      <c r="R2949" s="2"/>
      <c r="S2949" s="37"/>
    </row>
    <row r="2950" spans="3:19" x14ac:dyDescent="0.3">
      <c r="C2950" s="18"/>
      <c r="D2950" s="2"/>
      <c r="E2950" s="37"/>
      <c r="F2950" s="17"/>
      <c r="G2950" s="2"/>
      <c r="H2950" s="2"/>
      <c r="I2950" s="2"/>
      <c r="J2950" s="17"/>
      <c r="K2950" s="37"/>
      <c r="L2950" s="2"/>
      <c r="M2950" s="37"/>
      <c r="N2950" s="2"/>
      <c r="O2950" s="37"/>
      <c r="P2950" s="2"/>
      <c r="Q2950" s="37"/>
      <c r="R2950" s="2"/>
      <c r="S2950" s="37"/>
    </row>
    <row r="2951" spans="3:19" x14ac:dyDescent="0.3">
      <c r="C2951" s="18"/>
      <c r="D2951" s="2"/>
      <c r="E2951" s="37"/>
      <c r="F2951" s="17"/>
      <c r="G2951" s="2"/>
      <c r="H2951" s="2"/>
      <c r="I2951" s="2"/>
      <c r="J2951" s="17"/>
      <c r="K2951" s="37"/>
      <c r="L2951" s="2"/>
      <c r="M2951" s="37"/>
      <c r="N2951" s="2"/>
      <c r="O2951" s="37"/>
      <c r="P2951" s="2"/>
      <c r="Q2951" s="37"/>
      <c r="R2951" s="2"/>
      <c r="S2951" s="37"/>
    </row>
    <row r="2952" spans="3:19" x14ac:dyDescent="0.3">
      <c r="C2952" s="18"/>
      <c r="D2952" s="2"/>
      <c r="E2952" s="37"/>
      <c r="F2952" s="17"/>
      <c r="G2952" s="2"/>
      <c r="H2952" s="2"/>
      <c r="I2952" s="2"/>
      <c r="J2952" s="17"/>
      <c r="K2952" s="37"/>
      <c r="L2952" s="2"/>
      <c r="M2952" s="37"/>
      <c r="N2952" s="2"/>
      <c r="O2952" s="37"/>
      <c r="P2952" s="2"/>
      <c r="Q2952" s="37"/>
      <c r="R2952" s="2"/>
      <c r="S2952" s="37"/>
    </row>
    <row r="2953" spans="3:19" x14ac:dyDescent="0.3">
      <c r="C2953" s="18"/>
      <c r="D2953" s="2"/>
      <c r="E2953" s="37"/>
      <c r="F2953" s="17"/>
      <c r="G2953" s="2"/>
      <c r="H2953" s="2"/>
      <c r="I2953" s="2"/>
      <c r="J2953" s="17"/>
      <c r="K2953" s="37"/>
      <c r="L2953" s="2"/>
      <c r="M2953" s="37"/>
      <c r="N2953" s="2"/>
      <c r="O2953" s="37"/>
      <c r="P2953" s="2"/>
      <c r="Q2953" s="37"/>
      <c r="R2953" s="2"/>
      <c r="S2953" s="37"/>
    </row>
    <row r="2954" spans="3:19" x14ac:dyDescent="0.3">
      <c r="C2954" s="18"/>
      <c r="D2954" s="2"/>
      <c r="E2954" s="37"/>
      <c r="F2954" s="17"/>
      <c r="G2954" s="2"/>
      <c r="H2954" s="2"/>
      <c r="I2954" s="2"/>
      <c r="J2954" s="17"/>
      <c r="K2954" s="37"/>
      <c r="L2954" s="2"/>
      <c r="M2954" s="37"/>
      <c r="N2954" s="2"/>
      <c r="O2954" s="37"/>
      <c r="P2954" s="2"/>
      <c r="Q2954" s="37"/>
      <c r="R2954" s="2"/>
      <c r="S2954" s="37"/>
    </row>
    <row r="2955" spans="3:19" x14ac:dyDescent="0.3">
      <c r="C2955" s="18"/>
      <c r="D2955" s="2"/>
      <c r="E2955" s="37"/>
      <c r="F2955" s="17"/>
      <c r="G2955" s="2"/>
      <c r="H2955" s="2"/>
      <c r="I2955" s="2"/>
      <c r="J2955" s="17"/>
      <c r="K2955" s="37"/>
      <c r="L2955" s="2"/>
      <c r="M2955" s="37"/>
      <c r="N2955" s="2"/>
      <c r="O2955" s="37"/>
      <c r="P2955" s="2"/>
      <c r="Q2955" s="37"/>
      <c r="R2955" s="2"/>
      <c r="S2955" s="37"/>
    </row>
    <row r="2956" spans="3:19" x14ac:dyDescent="0.3">
      <c r="C2956" s="18"/>
      <c r="D2956" s="2"/>
      <c r="E2956" s="37"/>
      <c r="F2956" s="17"/>
      <c r="G2956" s="2"/>
      <c r="H2956" s="2"/>
      <c r="I2956" s="2"/>
      <c r="J2956" s="17"/>
      <c r="K2956" s="37"/>
      <c r="L2956" s="2"/>
      <c r="M2956" s="37"/>
      <c r="N2956" s="2"/>
      <c r="O2956" s="37"/>
      <c r="P2956" s="2"/>
      <c r="Q2956" s="37"/>
      <c r="R2956" s="2"/>
      <c r="S2956" s="37"/>
    </row>
    <row r="2957" spans="3:19" x14ac:dyDescent="0.3">
      <c r="C2957" s="18"/>
      <c r="D2957" s="2"/>
      <c r="E2957" s="37"/>
      <c r="F2957" s="17"/>
      <c r="G2957" s="2"/>
      <c r="H2957" s="2"/>
      <c r="I2957" s="2"/>
      <c r="J2957" s="17"/>
      <c r="K2957" s="37"/>
      <c r="L2957" s="2"/>
      <c r="M2957" s="37"/>
      <c r="N2957" s="2"/>
      <c r="O2957" s="37"/>
      <c r="P2957" s="2"/>
      <c r="Q2957" s="37"/>
      <c r="R2957" s="2"/>
      <c r="S2957" s="37"/>
    </row>
    <row r="2958" spans="3:19" x14ac:dyDescent="0.3">
      <c r="C2958" s="18"/>
      <c r="D2958" s="2"/>
      <c r="E2958" s="37"/>
      <c r="F2958" s="17"/>
      <c r="G2958" s="2"/>
      <c r="H2958" s="2"/>
      <c r="I2958" s="2"/>
      <c r="J2958" s="17"/>
      <c r="K2958" s="37"/>
      <c r="L2958" s="2"/>
      <c r="M2958" s="37"/>
      <c r="N2958" s="2"/>
      <c r="O2958" s="37"/>
      <c r="P2958" s="2"/>
      <c r="Q2958" s="37"/>
      <c r="R2958" s="2"/>
      <c r="S2958" s="37"/>
    </row>
    <row r="2959" spans="3:19" x14ac:dyDescent="0.3">
      <c r="C2959" s="18"/>
      <c r="D2959" s="2"/>
      <c r="E2959" s="37"/>
      <c r="F2959" s="17"/>
      <c r="G2959" s="2"/>
      <c r="H2959" s="2"/>
      <c r="I2959" s="2"/>
      <c r="J2959" s="17"/>
      <c r="K2959" s="37"/>
      <c r="L2959" s="2"/>
      <c r="M2959" s="37"/>
      <c r="N2959" s="2"/>
      <c r="O2959" s="37"/>
      <c r="P2959" s="2"/>
      <c r="Q2959" s="37"/>
      <c r="R2959" s="2"/>
      <c r="S2959" s="37"/>
    </row>
    <row r="2960" spans="3:19" x14ac:dyDescent="0.3">
      <c r="C2960" s="18"/>
      <c r="D2960" s="2"/>
      <c r="E2960" s="37"/>
      <c r="F2960" s="17"/>
      <c r="G2960" s="2"/>
      <c r="H2960" s="2"/>
      <c r="I2960" s="2"/>
      <c r="J2960" s="17"/>
      <c r="K2960" s="37"/>
      <c r="L2960" s="2"/>
      <c r="M2960" s="37"/>
      <c r="N2960" s="2"/>
      <c r="O2960" s="37"/>
      <c r="P2960" s="2"/>
      <c r="Q2960" s="37"/>
      <c r="R2960" s="2"/>
      <c r="S2960" s="37"/>
    </row>
    <row r="2961" spans="3:19" x14ac:dyDescent="0.3">
      <c r="C2961" s="18"/>
      <c r="D2961" s="2"/>
      <c r="E2961" s="37"/>
      <c r="F2961" s="17"/>
      <c r="G2961" s="2"/>
      <c r="H2961" s="2"/>
      <c r="I2961" s="2"/>
      <c r="J2961" s="17"/>
      <c r="K2961" s="37"/>
      <c r="L2961" s="2"/>
      <c r="M2961" s="37"/>
      <c r="N2961" s="2"/>
      <c r="O2961" s="37"/>
      <c r="P2961" s="2"/>
      <c r="Q2961" s="37"/>
      <c r="R2961" s="2"/>
      <c r="S2961" s="37"/>
    </row>
    <row r="2962" spans="3:19" x14ac:dyDescent="0.3">
      <c r="C2962" s="18"/>
      <c r="D2962" s="2"/>
      <c r="E2962" s="37"/>
      <c r="F2962" s="17"/>
      <c r="G2962" s="2"/>
      <c r="H2962" s="2"/>
      <c r="I2962" s="2"/>
      <c r="J2962" s="17"/>
      <c r="K2962" s="37"/>
      <c r="L2962" s="2"/>
      <c r="M2962" s="37"/>
      <c r="N2962" s="2"/>
      <c r="O2962" s="37"/>
      <c r="P2962" s="2"/>
      <c r="Q2962" s="37"/>
      <c r="R2962" s="2"/>
      <c r="S2962" s="37"/>
    </row>
    <row r="2963" spans="3:19" x14ac:dyDescent="0.3">
      <c r="C2963" s="18"/>
      <c r="D2963" s="2"/>
      <c r="E2963" s="37"/>
      <c r="F2963" s="17"/>
      <c r="G2963" s="2"/>
      <c r="H2963" s="2"/>
      <c r="I2963" s="2"/>
      <c r="J2963" s="17"/>
      <c r="K2963" s="37"/>
      <c r="L2963" s="2"/>
      <c r="M2963" s="37"/>
      <c r="N2963" s="2"/>
      <c r="O2963" s="37"/>
      <c r="P2963" s="2"/>
      <c r="Q2963" s="37"/>
      <c r="R2963" s="2"/>
      <c r="S2963" s="37"/>
    </row>
    <row r="2964" spans="3:19" x14ac:dyDescent="0.3">
      <c r="C2964" s="18"/>
      <c r="D2964" s="2"/>
      <c r="E2964" s="37"/>
      <c r="F2964" s="17"/>
      <c r="G2964" s="2"/>
      <c r="H2964" s="2"/>
      <c r="I2964" s="2"/>
      <c r="J2964" s="17"/>
      <c r="K2964" s="37"/>
      <c r="L2964" s="2"/>
      <c r="M2964" s="37"/>
      <c r="N2964" s="2"/>
      <c r="O2964" s="37"/>
      <c r="P2964" s="2"/>
      <c r="Q2964" s="37"/>
      <c r="R2964" s="2"/>
      <c r="S2964" s="37"/>
    </row>
    <row r="2965" spans="3:19" x14ac:dyDescent="0.3">
      <c r="C2965" s="18"/>
      <c r="D2965" s="2"/>
      <c r="E2965" s="37"/>
      <c r="F2965" s="17"/>
      <c r="G2965" s="2"/>
      <c r="H2965" s="2"/>
      <c r="I2965" s="2"/>
      <c r="J2965" s="17"/>
      <c r="K2965" s="37"/>
      <c r="L2965" s="2"/>
      <c r="M2965" s="37"/>
      <c r="N2965" s="2"/>
      <c r="O2965" s="37"/>
      <c r="P2965" s="2"/>
      <c r="Q2965" s="37"/>
      <c r="R2965" s="2"/>
      <c r="S2965" s="37"/>
    </row>
    <row r="2966" spans="3:19" x14ac:dyDescent="0.3">
      <c r="C2966" s="18"/>
      <c r="D2966" s="2"/>
      <c r="E2966" s="37"/>
      <c r="F2966" s="17"/>
      <c r="G2966" s="2"/>
      <c r="H2966" s="2"/>
      <c r="I2966" s="2"/>
      <c r="J2966" s="17"/>
      <c r="K2966" s="37"/>
      <c r="L2966" s="2"/>
      <c r="M2966" s="37"/>
      <c r="N2966" s="2"/>
      <c r="O2966" s="37"/>
      <c r="P2966" s="2"/>
      <c r="Q2966" s="37"/>
      <c r="R2966" s="2"/>
      <c r="S2966" s="37"/>
    </row>
    <row r="2967" spans="3:19" x14ac:dyDescent="0.3">
      <c r="C2967" s="18"/>
      <c r="D2967" s="2"/>
      <c r="E2967" s="37"/>
      <c r="F2967" s="17"/>
      <c r="G2967" s="2"/>
      <c r="H2967" s="2"/>
      <c r="I2967" s="2"/>
      <c r="J2967" s="17"/>
      <c r="K2967" s="37"/>
      <c r="L2967" s="2"/>
      <c r="M2967" s="37"/>
      <c r="N2967" s="2"/>
      <c r="O2967" s="37"/>
      <c r="P2967" s="2"/>
      <c r="Q2967" s="37"/>
      <c r="R2967" s="2"/>
      <c r="S2967" s="37"/>
    </row>
    <row r="2968" spans="3:19" x14ac:dyDescent="0.3">
      <c r="C2968" s="18"/>
      <c r="D2968" s="2"/>
      <c r="E2968" s="37"/>
      <c r="F2968" s="17"/>
      <c r="G2968" s="2"/>
      <c r="H2968" s="2"/>
      <c r="I2968" s="2"/>
      <c r="J2968" s="17"/>
      <c r="K2968" s="37"/>
      <c r="L2968" s="2"/>
      <c r="M2968" s="37"/>
      <c r="N2968" s="2"/>
      <c r="O2968" s="37"/>
      <c r="P2968" s="2"/>
      <c r="Q2968" s="37"/>
      <c r="R2968" s="2"/>
      <c r="S2968" s="37"/>
    </row>
    <row r="2969" spans="3:19" x14ac:dyDescent="0.3">
      <c r="C2969" s="18"/>
      <c r="D2969" s="2"/>
      <c r="E2969" s="37"/>
      <c r="F2969" s="17"/>
      <c r="G2969" s="2"/>
      <c r="H2969" s="2"/>
      <c r="I2969" s="2"/>
      <c r="J2969" s="17"/>
      <c r="K2969" s="37"/>
      <c r="L2969" s="2"/>
      <c r="M2969" s="37"/>
      <c r="N2969" s="2"/>
      <c r="O2969" s="37"/>
      <c r="P2969" s="2"/>
      <c r="Q2969" s="37"/>
      <c r="R2969" s="2"/>
      <c r="S2969" s="37"/>
    </row>
    <row r="2970" spans="3:19" x14ac:dyDescent="0.3">
      <c r="C2970" s="18"/>
      <c r="D2970" s="2"/>
      <c r="E2970" s="37"/>
      <c r="F2970" s="17"/>
      <c r="G2970" s="2"/>
      <c r="H2970" s="2"/>
      <c r="I2970" s="2"/>
      <c r="J2970" s="17"/>
      <c r="K2970" s="37"/>
      <c r="L2970" s="2"/>
      <c r="M2970" s="37"/>
      <c r="N2970" s="2"/>
      <c r="O2970" s="37"/>
      <c r="P2970" s="2"/>
      <c r="Q2970" s="37"/>
      <c r="R2970" s="2"/>
      <c r="S2970" s="37"/>
    </row>
    <row r="2971" spans="3:19" x14ac:dyDescent="0.3">
      <c r="C2971" s="18"/>
      <c r="D2971" s="2"/>
      <c r="E2971" s="37"/>
      <c r="F2971" s="17"/>
      <c r="G2971" s="2"/>
      <c r="H2971" s="2"/>
      <c r="I2971" s="2"/>
      <c r="J2971" s="17"/>
      <c r="K2971" s="37"/>
      <c r="L2971" s="2"/>
      <c r="M2971" s="37"/>
      <c r="N2971" s="2"/>
      <c r="O2971" s="37"/>
      <c r="P2971" s="2"/>
      <c r="Q2971" s="37"/>
      <c r="R2971" s="2"/>
      <c r="S2971" s="37"/>
    </row>
    <row r="2972" spans="3:19" x14ac:dyDescent="0.3">
      <c r="C2972" s="18"/>
      <c r="D2972" s="2"/>
      <c r="E2972" s="37"/>
      <c r="F2972" s="17"/>
      <c r="G2972" s="2"/>
      <c r="H2972" s="2"/>
      <c r="I2972" s="2"/>
      <c r="J2972" s="17"/>
      <c r="K2972" s="37"/>
      <c r="L2972" s="2"/>
      <c r="M2972" s="37"/>
      <c r="N2972" s="2"/>
      <c r="O2972" s="37"/>
      <c r="P2972" s="2"/>
      <c r="Q2972" s="37"/>
      <c r="R2972" s="2"/>
      <c r="S2972" s="37"/>
    </row>
    <row r="2973" spans="3:19" x14ac:dyDescent="0.3">
      <c r="C2973" s="18"/>
      <c r="D2973" s="2"/>
      <c r="E2973" s="37"/>
      <c r="F2973" s="17"/>
      <c r="G2973" s="2"/>
      <c r="H2973" s="2"/>
      <c r="I2973" s="2"/>
      <c r="J2973" s="17"/>
      <c r="K2973" s="37"/>
      <c r="L2973" s="2"/>
      <c r="M2973" s="37"/>
      <c r="N2973" s="2"/>
      <c r="O2973" s="37"/>
      <c r="P2973" s="2"/>
      <c r="Q2973" s="37"/>
      <c r="R2973" s="2"/>
      <c r="S2973" s="37"/>
    </row>
    <row r="2974" spans="3:19" x14ac:dyDescent="0.3">
      <c r="C2974" s="18"/>
      <c r="D2974" s="2"/>
      <c r="E2974" s="37"/>
      <c r="F2974" s="17"/>
      <c r="G2974" s="2"/>
      <c r="H2974" s="2"/>
      <c r="I2974" s="2"/>
      <c r="J2974" s="17"/>
      <c r="K2974" s="37"/>
      <c r="L2974" s="2"/>
      <c r="M2974" s="37"/>
      <c r="N2974" s="2"/>
      <c r="O2974" s="37"/>
      <c r="P2974" s="2"/>
      <c r="Q2974" s="37"/>
      <c r="R2974" s="2"/>
      <c r="S2974" s="37"/>
    </row>
    <row r="2975" spans="3:19" x14ac:dyDescent="0.3">
      <c r="C2975" s="18"/>
      <c r="D2975" s="2"/>
      <c r="E2975" s="37"/>
      <c r="F2975" s="17"/>
      <c r="G2975" s="2"/>
      <c r="H2975" s="2"/>
      <c r="I2975" s="2"/>
      <c r="J2975" s="17"/>
      <c r="K2975" s="37"/>
      <c r="L2975" s="2"/>
      <c r="M2975" s="37"/>
      <c r="N2975" s="2"/>
      <c r="O2975" s="37"/>
      <c r="P2975" s="2"/>
      <c r="Q2975" s="37"/>
      <c r="R2975" s="2"/>
      <c r="S2975" s="37"/>
    </row>
    <row r="2976" spans="3:19" x14ac:dyDescent="0.3">
      <c r="C2976" s="18"/>
      <c r="D2976" s="2"/>
      <c r="E2976" s="37"/>
      <c r="F2976" s="17"/>
      <c r="G2976" s="2"/>
      <c r="H2976" s="2"/>
      <c r="I2976" s="2"/>
      <c r="J2976" s="17"/>
      <c r="K2976" s="37"/>
      <c r="L2976" s="2"/>
      <c r="M2976" s="37"/>
      <c r="N2976" s="2"/>
      <c r="O2976" s="37"/>
      <c r="P2976" s="2"/>
      <c r="Q2976" s="37"/>
      <c r="R2976" s="2"/>
      <c r="S2976" s="37"/>
    </row>
    <row r="2977" spans="3:19" x14ac:dyDescent="0.3">
      <c r="C2977" s="18"/>
      <c r="D2977" s="2"/>
      <c r="E2977" s="37"/>
      <c r="F2977" s="17"/>
      <c r="G2977" s="2"/>
      <c r="H2977" s="2"/>
      <c r="I2977" s="2"/>
      <c r="J2977" s="17"/>
      <c r="K2977" s="37"/>
      <c r="L2977" s="2"/>
      <c r="M2977" s="37"/>
      <c r="N2977" s="2"/>
      <c r="O2977" s="37"/>
      <c r="P2977" s="2"/>
      <c r="Q2977" s="37"/>
      <c r="R2977" s="2"/>
      <c r="S2977" s="37"/>
    </row>
    <row r="2978" spans="3:19" x14ac:dyDescent="0.3">
      <c r="C2978" s="18"/>
      <c r="D2978" s="2"/>
      <c r="E2978" s="37"/>
      <c r="F2978" s="17"/>
      <c r="G2978" s="2"/>
      <c r="H2978" s="2"/>
      <c r="I2978" s="2"/>
      <c r="J2978" s="17"/>
      <c r="K2978" s="37"/>
      <c r="L2978" s="2"/>
      <c r="M2978" s="37"/>
      <c r="N2978" s="2"/>
      <c r="O2978" s="37"/>
      <c r="P2978" s="2"/>
      <c r="Q2978" s="37"/>
      <c r="R2978" s="2"/>
      <c r="S2978" s="37"/>
    </row>
    <row r="2979" spans="3:19" x14ac:dyDescent="0.3">
      <c r="C2979" s="18"/>
      <c r="D2979" s="2"/>
      <c r="E2979" s="37"/>
      <c r="F2979" s="17"/>
      <c r="G2979" s="2"/>
      <c r="H2979" s="2"/>
      <c r="I2979" s="2"/>
      <c r="J2979" s="17"/>
      <c r="K2979" s="37"/>
      <c r="L2979" s="2"/>
      <c r="M2979" s="37"/>
      <c r="N2979" s="2"/>
      <c r="O2979" s="37"/>
      <c r="P2979" s="2"/>
      <c r="Q2979" s="37"/>
      <c r="R2979" s="2"/>
      <c r="S2979" s="37"/>
    </row>
    <row r="2980" spans="3:19" x14ac:dyDescent="0.3">
      <c r="C2980" s="18"/>
      <c r="D2980" s="2"/>
      <c r="E2980" s="37"/>
      <c r="F2980" s="17"/>
      <c r="G2980" s="2"/>
      <c r="H2980" s="2"/>
      <c r="I2980" s="2"/>
      <c r="J2980" s="17"/>
      <c r="K2980" s="37"/>
      <c r="L2980" s="2"/>
      <c r="M2980" s="37"/>
      <c r="N2980" s="2"/>
      <c r="O2980" s="37"/>
      <c r="P2980" s="2"/>
      <c r="Q2980" s="37"/>
      <c r="R2980" s="2"/>
      <c r="S2980" s="37"/>
    </row>
    <row r="2981" spans="3:19" x14ac:dyDescent="0.3">
      <c r="C2981" s="18"/>
      <c r="D2981" s="2"/>
      <c r="E2981" s="37"/>
      <c r="F2981" s="17"/>
      <c r="G2981" s="2"/>
      <c r="H2981" s="2"/>
      <c r="I2981" s="2"/>
      <c r="J2981" s="17"/>
      <c r="K2981" s="37"/>
      <c r="L2981" s="2"/>
      <c r="M2981" s="37"/>
      <c r="N2981" s="2"/>
      <c r="O2981" s="37"/>
      <c r="P2981" s="2"/>
      <c r="Q2981" s="37"/>
      <c r="R2981" s="2"/>
      <c r="S2981" s="37"/>
    </row>
    <row r="2982" spans="3:19" x14ac:dyDescent="0.3">
      <c r="C2982" s="18"/>
      <c r="D2982" s="2"/>
      <c r="E2982" s="37"/>
      <c r="F2982" s="17"/>
      <c r="G2982" s="2"/>
      <c r="H2982" s="2"/>
      <c r="I2982" s="2"/>
      <c r="J2982" s="17"/>
      <c r="K2982" s="37"/>
      <c r="L2982" s="2"/>
      <c r="M2982" s="37"/>
      <c r="N2982" s="2"/>
      <c r="O2982" s="37"/>
      <c r="P2982" s="2"/>
      <c r="Q2982" s="37"/>
      <c r="R2982" s="2"/>
      <c r="S2982" s="37"/>
    </row>
    <row r="2983" spans="3:19" x14ac:dyDescent="0.3">
      <c r="C2983" s="18"/>
      <c r="D2983" s="2"/>
      <c r="E2983" s="37"/>
      <c r="F2983" s="17"/>
      <c r="G2983" s="2"/>
      <c r="H2983" s="2"/>
      <c r="I2983" s="2"/>
      <c r="J2983" s="17"/>
      <c r="K2983" s="37"/>
      <c r="L2983" s="2"/>
      <c r="M2983" s="37"/>
      <c r="N2983" s="2"/>
      <c r="O2983" s="37"/>
      <c r="P2983" s="2"/>
      <c r="Q2983" s="37"/>
      <c r="R2983" s="2"/>
      <c r="S2983" s="37"/>
    </row>
    <row r="2984" spans="3:19" x14ac:dyDescent="0.3">
      <c r="C2984" s="18"/>
      <c r="D2984" s="2"/>
      <c r="E2984" s="37"/>
      <c r="F2984" s="17"/>
      <c r="G2984" s="2"/>
      <c r="H2984" s="2"/>
      <c r="I2984" s="2"/>
      <c r="J2984" s="17"/>
      <c r="K2984" s="37"/>
      <c r="L2984" s="2"/>
      <c r="M2984" s="37"/>
      <c r="N2984" s="2"/>
      <c r="O2984" s="37"/>
      <c r="P2984" s="2"/>
      <c r="Q2984" s="37"/>
      <c r="R2984" s="2"/>
      <c r="S2984" s="37"/>
    </row>
    <row r="2985" spans="3:19" x14ac:dyDescent="0.3">
      <c r="C2985" s="18"/>
      <c r="D2985" s="2"/>
      <c r="E2985" s="37"/>
      <c r="F2985" s="17"/>
      <c r="G2985" s="2"/>
      <c r="H2985" s="2"/>
      <c r="I2985" s="2"/>
      <c r="J2985" s="17"/>
      <c r="K2985" s="37"/>
      <c r="L2985" s="2"/>
      <c r="M2985" s="37"/>
      <c r="N2985" s="2"/>
      <c r="O2985" s="37"/>
      <c r="P2985" s="2"/>
      <c r="Q2985" s="37"/>
      <c r="R2985" s="2"/>
      <c r="S2985" s="37"/>
    </row>
    <row r="2986" spans="3:19" x14ac:dyDescent="0.3">
      <c r="C2986" s="18"/>
      <c r="D2986" s="2"/>
      <c r="E2986" s="37"/>
      <c r="F2986" s="17"/>
      <c r="G2986" s="2"/>
      <c r="H2986" s="2"/>
      <c r="I2986" s="2"/>
      <c r="J2986" s="17"/>
      <c r="K2986" s="37"/>
      <c r="L2986" s="2"/>
      <c r="M2986" s="37"/>
      <c r="N2986" s="2"/>
      <c r="O2986" s="37"/>
      <c r="P2986" s="2"/>
      <c r="Q2986" s="37"/>
      <c r="R2986" s="2"/>
      <c r="S2986" s="37"/>
    </row>
    <row r="2987" spans="3:19" x14ac:dyDescent="0.3">
      <c r="C2987" s="18"/>
      <c r="D2987" s="2"/>
      <c r="E2987" s="37"/>
      <c r="F2987" s="17"/>
      <c r="G2987" s="2"/>
      <c r="H2987" s="2"/>
      <c r="I2987" s="2"/>
      <c r="J2987" s="17"/>
      <c r="K2987" s="37"/>
      <c r="L2987" s="2"/>
      <c r="M2987" s="37"/>
      <c r="N2987" s="2"/>
      <c r="O2987" s="37"/>
      <c r="P2987" s="2"/>
      <c r="Q2987" s="37"/>
      <c r="R2987" s="2"/>
      <c r="S2987" s="37"/>
    </row>
    <row r="2988" spans="3:19" x14ac:dyDescent="0.3">
      <c r="C2988" s="18"/>
      <c r="D2988" s="2"/>
      <c r="E2988" s="37"/>
      <c r="F2988" s="17"/>
      <c r="G2988" s="2"/>
      <c r="H2988" s="2"/>
      <c r="I2988" s="2"/>
      <c r="J2988" s="17"/>
      <c r="K2988" s="37"/>
      <c r="L2988" s="2"/>
      <c r="M2988" s="37"/>
      <c r="N2988" s="2"/>
      <c r="O2988" s="37"/>
      <c r="P2988" s="2"/>
      <c r="Q2988" s="37"/>
      <c r="R2988" s="2"/>
      <c r="S2988" s="37"/>
    </row>
    <row r="2989" spans="3:19" x14ac:dyDescent="0.3">
      <c r="C2989" s="18"/>
      <c r="D2989" s="2"/>
      <c r="E2989" s="37"/>
      <c r="F2989" s="17"/>
      <c r="G2989" s="2"/>
      <c r="H2989" s="2"/>
      <c r="I2989" s="2"/>
      <c r="J2989" s="17"/>
      <c r="K2989" s="37"/>
      <c r="L2989" s="2"/>
      <c r="M2989" s="37"/>
      <c r="N2989" s="2"/>
      <c r="O2989" s="37"/>
      <c r="P2989" s="2"/>
      <c r="Q2989" s="37"/>
      <c r="R2989" s="2"/>
      <c r="S2989" s="37"/>
    </row>
    <row r="2990" spans="3:19" x14ac:dyDescent="0.3">
      <c r="C2990" s="18"/>
      <c r="D2990" s="2"/>
      <c r="E2990" s="37"/>
      <c r="F2990" s="17"/>
      <c r="G2990" s="2"/>
      <c r="H2990" s="2"/>
      <c r="I2990" s="2"/>
      <c r="J2990" s="17"/>
      <c r="K2990" s="37"/>
      <c r="L2990" s="2"/>
      <c r="M2990" s="37"/>
      <c r="N2990" s="2"/>
      <c r="O2990" s="37"/>
      <c r="P2990" s="2"/>
      <c r="Q2990" s="37"/>
      <c r="R2990" s="2"/>
      <c r="S2990" s="37"/>
    </row>
    <row r="2991" spans="3:19" x14ac:dyDescent="0.3">
      <c r="C2991" s="18"/>
      <c r="D2991" s="2"/>
      <c r="E2991" s="37"/>
      <c r="F2991" s="17"/>
      <c r="G2991" s="2"/>
      <c r="H2991" s="2"/>
      <c r="I2991" s="2"/>
      <c r="J2991" s="17"/>
      <c r="K2991" s="37"/>
      <c r="L2991" s="2"/>
      <c r="M2991" s="37"/>
      <c r="N2991" s="2"/>
      <c r="O2991" s="37"/>
      <c r="P2991" s="2"/>
      <c r="Q2991" s="37"/>
      <c r="R2991" s="2"/>
      <c r="S2991" s="37"/>
    </row>
    <row r="2992" spans="3:19" x14ac:dyDescent="0.3">
      <c r="C2992" s="18"/>
      <c r="D2992" s="2"/>
      <c r="E2992" s="37"/>
      <c r="F2992" s="17"/>
      <c r="G2992" s="2"/>
      <c r="H2992" s="2"/>
      <c r="I2992" s="2"/>
      <c r="J2992" s="17"/>
      <c r="K2992" s="37"/>
      <c r="L2992" s="2"/>
      <c r="M2992" s="37"/>
      <c r="N2992" s="2"/>
      <c r="O2992" s="37"/>
      <c r="P2992" s="2"/>
      <c r="Q2992" s="37"/>
      <c r="R2992" s="2"/>
      <c r="S2992" s="37"/>
    </row>
    <row r="2993" spans="3:19" x14ac:dyDescent="0.3">
      <c r="C2993" s="18"/>
      <c r="D2993" s="2"/>
      <c r="E2993" s="37"/>
      <c r="F2993" s="17"/>
      <c r="G2993" s="2"/>
      <c r="H2993" s="2"/>
      <c r="I2993" s="2"/>
      <c r="J2993" s="17"/>
      <c r="K2993" s="37"/>
      <c r="L2993" s="2"/>
      <c r="M2993" s="37"/>
      <c r="N2993" s="2"/>
      <c r="O2993" s="37"/>
      <c r="P2993" s="2"/>
      <c r="Q2993" s="37"/>
      <c r="R2993" s="2"/>
      <c r="S2993" s="37"/>
    </row>
    <row r="2994" spans="3:19" x14ac:dyDescent="0.3">
      <c r="C2994" s="18"/>
      <c r="D2994" s="2"/>
      <c r="E2994" s="37"/>
      <c r="F2994" s="17"/>
      <c r="G2994" s="2"/>
      <c r="H2994" s="2"/>
      <c r="I2994" s="2"/>
      <c r="J2994" s="17"/>
      <c r="K2994" s="37"/>
      <c r="L2994" s="2"/>
      <c r="M2994" s="37"/>
      <c r="N2994" s="2"/>
      <c r="O2994" s="37"/>
      <c r="P2994" s="2"/>
      <c r="Q2994" s="37"/>
      <c r="R2994" s="2"/>
      <c r="S2994" s="37"/>
    </row>
    <row r="2995" spans="3:19" x14ac:dyDescent="0.3">
      <c r="C2995" s="18"/>
      <c r="D2995" s="2"/>
      <c r="E2995" s="37"/>
      <c r="F2995" s="17"/>
      <c r="G2995" s="2"/>
      <c r="H2995" s="2"/>
      <c r="I2995" s="2"/>
      <c r="J2995" s="17"/>
      <c r="K2995" s="37"/>
      <c r="L2995" s="2"/>
      <c r="M2995" s="37"/>
      <c r="N2995" s="2"/>
      <c r="O2995" s="37"/>
      <c r="P2995" s="2"/>
      <c r="Q2995" s="37"/>
      <c r="R2995" s="2"/>
      <c r="S2995" s="37"/>
    </row>
    <row r="2996" spans="3:19" x14ac:dyDescent="0.3">
      <c r="C2996" s="18"/>
      <c r="D2996" s="2"/>
      <c r="E2996" s="37"/>
      <c r="F2996" s="17"/>
      <c r="G2996" s="2"/>
      <c r="H2996" s="2"/>
      <c r="I2996" s="2"/>
      <c r="J2996" s="17"/>
      <c r="K2996" s="37"/>
      <c r="L2996" s="2"/>
      <c r="M2996" s="37"/>
      <c r="N2996" s="2"/>
      <c r="O2996" s="37"/>
      <c r="P2996" s="2"/>
      <c r="Q2996" s="37"/>
      <c r="R2996" s="2"/>
      <c r="S2996" s="37"/>
    </row>
    <row r="2997" spans="3:19" x14ac:dyDescent="0.3">
      <c r="C2997" s="18"/>
      <c r="D2997" s="2"/>
      <c r="E2997" s="37"/>
      <c r="F2997" s="17"/>
      <c r="G2997" s="2"/>
      <c r="H2997" s="2"/>
      <c r="I2997" s="2"/>
      <c r="J2997" s="17"/>
      <c r="K2997" s="37"/>
      <c r="L2997" s="2"/>
      <c r="M2997" s="37"/>
      <c r="N2997" s="2"/>
      <c r="O2997" s="37"/>
      <c r="P2997" s="2"/>
      <c r="Q2997" s="37"/>
      <c r="R2997" s="2"/>
      <c r="S2997" s="37"/>
    </row>
    <row r="2998" spans="3:19" x14ac:dyDescent="0.3">
      <c r="C2998" s="18"/>
      <c r="D2998" s="2"/>
      <c r="E2998" s="37"/>
      <c r="F2998" s="17"/>
      <c r="G2998" s="2"/>
      <c r="H2998" s="2"/>
      <c r="I2998" s="2"/>
      <c r="J2998" s="17"/>
      <c r="K2998" s="37"/>
      <c r="L2998" s="2"/>
      <c r="M2998" s="37"/>
      <c r="N2998" s="2"/>
      <c r="O2998" s="37"/>
      <c r="P2998" s="2"/>
      <c r="Q2998" s="37"/>
      <c r="R2998" s="2"/>
      <c r="S2998" s="37"/>
    </row>
    <row r="2999" spans="3:19" x14ac:dyDescent="0.3">
      <c r="C2999" s="18"/>
      <c r="D2999" s="2"/>
      <c r="E2999" s="37"/>
      <c r="F2999" s="17"/>
      <c r="G2999" s="2"/>
      <c r="H2999" s="2"/>
      <c r="I2999" s="2"/>
      <c r="J2999" s="17"/>
      <c r="K2999" s="37"/>
      <c r="L2999" s="2"/>
      <c r="M2999" s="37"/>
      <c r="N2999" s="2"/>
      <c r="O2999" s="37"/>
      <c r="P2999" s="2"/>
      <c r="Q2999" s="37"/>
      <c r="R2999" s="2"/>
      <c r="S2999" s="37"/>
    </row>
    <row r="3000" spans="3:19" x14ac:dyDescent="0.3">
      <c r="C3000" s="18"/>
      <c r="D3000" s="2"/>
      <c r="E3000" s="37"/>
      <c r="F3000" s="17"/>
      <c r="G3000" s="2"/>
      <c r="H3000" s="2"/>
      <c r="I3000" s="2"/>
      <c r="J3000" s="17"/>
      <c r="K3000" s="37"/>
      <c r="L3000" s="2"/>
      <c r="M3000" s="37"/>
      <c r="N3000" s="2"/>
      <c r="O3000" s="37"/>
      <c r="P3000" s="2"/>
      <c r="Q3000" s="37"/>
      <c r="R3000" s="2"/>
      <c r="S3000" s="37"/>
    </row>
    <row r="3001" spans="3:19" x14ac:dyDescent="0.3">
      <c r="C3001" s="18"/>
      <c r="D3001" s="2"/>
      <c r="E3001" s="37"/>
      <c r="F3001" s="17"/>
      <c r="G3001" s="2"/>
      <c r="H3001" s="2"/>
      <c r="I3001" s="2"/>
      <c r="J3001" s="17"/>
      <c r="K3001" s="37"/>
      <c r="L3001" s="2"/>
      <c r="M3001" s="37"/>
      <c r="N3001" s="2"/>
      <c r="O3001" s="37"/>
      <c r="P3001" s="2"/>
      <c r="Q3001" s="37"/>
      <c r="R3001" s="2"/>
      <c r="S3001" s="37"/>
    </row>
    <row r="3002" spans="3:19" x14ac:dyDescent="0.3">
      <c r="C3002" s="18"/>
      <c r="D3002" s="2"/>
      <c r="E3002" s="37"/>
      <c r="F3002" s="17"/>
      <c r="G3002" s="2"/>
      <c r="H3002" s="2"/>
      <c r="I3002" s="2"/>
      <c r="J3002" s="17"/>
      <c r="K3002" s="37"/>
      <c r="L3002" s="2"/>
      <c r="M3002" s="37"/>
      <c r="N3002" s="2"/>
      <c r="O3002" s="37"/>
      <c r="P3002" s="2"/>
      <c r="Q3002" s="37"/>
      <c r="R3002" s="2"/>
      <c r="S3002" s="37"/>
    </row>
    <row r="3003" spans="3:19" x14ac:dyDescent="0.3">
      <c r="C3003" s="18"/>
      <c r="D3003" s="2"/>
      <c r="E3003" s="37"/>
      <c r="F3003" s="17"/>
      <c r="G3003" s="2"/>
      <c r="H3003" s="2"/>
      <c r="I3003" s="2"/>
      <c r="J3003" s="17"/>
      <c r="K3003" s="37"/>
      <c r="L3003" s="2"/>
      <c r="M3003" s="37"/>
      <c r="N3003" s="2"/>
      <c r="O3003" s="37"/>
      <c r="P3003" s="2"/>
      <c r="Q3003" s="37"/>
      <c r="R3003" s="2"/>
      <c r="S3003" s="37"/>
    </row>
    <row r="3004" spans="3:19" x14ac:dyDescent="0.3">
      <c r="C3004" s="18"/>
      <c r="D3004" s="2"/>
      <c r="E3004" s="37"/>
      <c r="F3004" s="17"/>
      <c r="G3004" s="2"/>
      <c r="H3004" s="2"/>
      <c r="I3004" s="2"/>
      <c r="J3004" s="17"/>
      <c r="K3004" s="37"/>
      <c r="L3004" s="2"/>
      <c r="M3004" s="37"/>
      <c r="N3004" s="2"/>
      <c r="O3004" s="37"/>
      <c r="P3004" s="2"/>
      <c r="Q3004" s="37"/>
      <c r="R3004" s="2"/>
      <c r="S3004" s="37"/>
    </row>
    <row r="3005" spans="3:19" x14ac:dyDescent="0.3">
      <c r="C3005" s="18"/>
      <c r="D3005" s="2"/>
      <c r="E3005" s="37"/>
      <c r="F3005" s="17"/>
      <c r="G3005" s="2"/>
      <c r="H3005" s="2"/>
      <c r="I3005" s="2"/>
      <c r="J3005" s="17"/>
      <c r="K3005" s="37"/>
      <c r="L3005" s="2"/>
      <c r="M3005" s="37"/>
      <c r="N3005" s="2"/>
      <c r="O3005" s="37"/>
      <c r="P3005" s="2"/>
      <c r="Q3005" s="37"/>
      <c r="R3005" s="2"/>
      <c r="S3005" s="37"/>
    </row>
    <row r="3006" spans="3:19" x14ac:dyDescent="0.3">
      <c r="C3006" s="18"/>
      <c r="D3006" s="2"/>
      <c r="E3006" s="37"/>
      <c r="F3006" s="17"/>
      <c r="G3006" s="2"/>
      <c r="H3006" s="2"/>
      <c r="I3006" s="2"/>
      <c r="J3006" s="17"/>
      <c r="K3006" s="37"/>
      <c r="L3006" s="2"/>
      <c r="M3006" s="37"/>
      <c r="N3006" s="2"/>
      <c r="O3006" s="37"/>
      <c r="P3006" s="2"/>
      <c r="Q3006" s="37"/>
      <c r="R3006" s="2"/>
      <c r="S3006" s="37"/>
    </row>
    <row r="3007" spans="3:19" x14ac:dyDescent="0.3">
      <c r="C3007" s="18"/>
      <c r="D3007" s="2"/>
      <c r="E3007" s="37"/>
      <c r="F3007" s="17"/>
      <c r="G3007" s="2"/>
      <c r="H3007" s="2"/>
      <c r="I3007" s="2"/>
      <c r="J3007" s="17"/>
      <c r="K3007" s="37"/>
      <c r="L3007" s="2"/>
      <c r="M3007" s="37"/>
      <c r="N3007" s="2"/>
      <c r="O3007" s="37"/>
      <c r="P3007" s="2"/>
      <c r="Q3007" s="37"/>
      <c r="R3007" s="2"/>
      <c r="S3007" s="37"/>
    </row>
    <row r="3008" spans="3:19" x14ac:dyDescent="0.3">
      <c r="C3008" s="18"/>
      <c r="D3008" s="2"/>
      <c r="E3008" s="37"/>
      <c r="F3008" s="17"/>
      <c r="G3008" s="2"/>
      <c r="H3008" s="2"/>
      <c r="I3008" s="2"/>
      <c r="J3008" s="17"/>
      <c r="K3008" s="37"/>
      <c r="L3008" s="2"/>
      <c r="M3008" s="37"/>
      <c r="N3008" s="2"/>
      <c r="O3008" s="37"/>
      <c r="P3008" s="2"/>
      <c r="Q3008" s="37"/>
      <c r="R3008" s="2"/>
      <c r="S3008" s="37"/>
    </row>
    <row r="3009" spans="3:19" x14ac:dyDescent="0.3">
      <c r="C3009" s="18"/>
      <c r="D3009" s="2"/>
      <c r="E3009" s="37"/>
      <c r="F3009" s="17"/>
      <c r="G3009" s="2"/>
      <c r="H3009" s="2"/>
      <c r="I3009" s="2"/>
      <c r="J3009" s="17"/>
      <c r="K3009" s="37"/>
      <c r="L3009" s="2"/>
      <c r="M3009" s="37"/>
      <c r="N3009" s="2"/>
      <c r="O3009" s="37"/>
      <c r="P3009" s="2"/>
      <c r="Q3009" s="37"/>
      <c r="R3009" s="2"/>
      <c r="S3009" s="37"/>
    </row>
    <row r="3010" spans="3:19" x14ac:dyDescent="0.3">
      <c r="C3010" s="18"/>
      <c r="D3010" s="2"/>
      <c r="E3010" s="37"/>
      <c r="F3010" s="17"/>
      <c r="G3010" s="2"/>
      <c r="H3010" s="2"/>
      <c r="I3010" s="2"/>
      <c r="J3010" s="17"/>
      <c r="K3010" s="37"/>
      <c r="L3010" s="2"/>
      <c r="M3010" s="37"/>
      <c r="N3010" s="2"/>
      <c r="O3010" s="37"/>
      <c r="P3010" s="2"/>
      <c r="Q3010" s="37"/>
      <c r="R3010" s="2"/>
      <c r="S3010" s="37"/>
    </row>
    <row r="3011" spans="3:19" x14ac:dyDescent="0.3">
      <c r="C3011" s="18"/>
      <c r="D3011" s="2"/>
      <c r="E3011" s="37"/>
      <c r="F3011" s="17"/>
      <c r="G3011" s="2"/>
      <c r="H3011" s="2"/>
      <c r="I3011" s="2"/>
      <c r="J3011" s="17"/>
      <c r="K3011" s="37"/>
      <c r="L3011" s="2"/>
      <c r="M3011" s="37"/>
      <c r="N3011" s="2"/>
      <c r="O3011" s="37"/>
      <c r="P3011" s="2"/>
      <c r="Q3011" s="37"/>
      <c r="R3011" s="2"/>
      <c r="S3011" s="37"/>
    </row>
    <row r="3012" spans="3:19" x14ac:dyDescent="0.3">
      <c r="C3012" s="18"/>
      <c r="D3012" s="2"/>
      <c r="E3012" s="37"/>
      <c r="F3012" s="17"/>
      <c r="G3012" s="2"/>
      <c r="H3012" s="2"/>
      <c r="I3012" s="2"/>
      <c r="J3012" s="17"/>
      <c r="K3012" s="37"/>
      <c r="L3012" s="2"/>
      <c r="M3012" s="37"/>
      <c r="N3012" s="2"/>
      <c r="O3012" s="37"/>
      <c r="P3012" s="2"/>
      <c r="Q3012" s="37"/>
      <c r="R3012" s="2"/>
      <c r="S3012" s="37"/>
    </row>
    <row r="3013" spans="3:19" x14ac:dyDescent="0.3">
      <c r="C3013" s="18"/>
      <c r="D3013" s="2"/>
      <c r="E3013" s="37"/>
      <c r="F3013" s="17"/>
      <c r="G3013" s="2"/>
      <c r="H3013" s="2"/>
      <c r="I3013" s="2"/>
      <c r="J3013" s="17"/>
      <c r="K3013" s="37"/>
      <c r="L3013" s="2"/>
      <c r="M3013" s="37"/>
      <c r="N3013" s="2"/>
      <c r="O3013" s="37"/>
      <c r="P3013" s="2"/>
      <c r="Q3013" s="37"/>
      <c r="R3013" s="2"/>
      <c r="S3013" s="37"/>
    </row>
    <row r="3014" spans="3:19" x14ac:dyDescent="0.3">
      <c r="C3014" s="18"/>
      <c r="D3014" s="2"/>
      <c r="E3014" s="37"/>
      <c r="F3014" s="17"/>
      <c r="G3014" s="2"/>
      <c r="H3014" s="2"/>
      <c r="I3014" s="2"/>
      <c r="J3014" s="17"/>
      <c r="K3014" s="37"/>
      <c r="L3014" s="2"/>
      <c r="M3014" s="37"/>
      <c r="N3014" s="2"/>
      <c r="O3014" s="37"/>
      <c r="P3014" s="2"/>
      <c r="Q3014" s="37"/>
      <c r="R3014" s="2"/>
      <c r="S3014" s="37"/>
    </row>
    <row r="3015" spans="3:19" x14ac:dyDescent="0.3">
      <c r="C3015" s="18"/>
      <c r="D3015" s="2"/>
      <c r="E3015" s="37"/>
      <c r="F3015" s="17"/>
      <c r="G3015" s="2"/>
      <c r="H3015" s="2"/>
      <c r="I3015" s="2"/>
      <c r="J3015" s="17"/>
      <c r="K3015" s="37"/>
      <c r="L3015" s="2"/>
      <c r="M3015" s="37"/>
      <c r="N3015" s="2"/>
      <c r="O3015" s="37"/>
      <c r="P3015" s="2"/>
      <c r="Q3015" s="37"/>
      <c r="R3015" s="2"/>
      <c r="S3015" s="37"/>
    </row>
    <row r="3016" spans="3:19" x14ac:dyDescent="0.3">
      <c r="C3016" s="18"/>
      <c r="D3016" s="2"/>
      <c r="E3016" s="37"/>
      <c r="F3016" s="17"/>
      <c r="G3016" s="2"/>
      <c r="H3016" s="2"/>
      <c r="I3016" s="2"/>
      <c r="J3016" s="17"/>
      <c r="K3016" s="37"/>
      <c r="L3016" s="2"/>
      <c r="M3016" s="37"/>
      <c r="N3016" s="2"/>
      <c r="O3016" s="37"/>
      <c r="P3016" s="2"/>
      <c r="Q3016" s="37"/>
      <c r="R3016" s="2"/>
      <c r="S3016" s="37"/>
    </row>
    <row r="3017" spans="3:19" x14ac:dyDescent="0.3">
      <c r="C3017" s="18"/>
      <c r="D3017" s="2"/>
      <c r="E3017" s="37"/>
      <c r="F3017" s="17"/>
      <c r="G3017" s="2"/>
      <c r="H3017" s="2"/>
      <c r="I3017" s="2"/>
      <c r="J3017" s="17"/>
      <c r="K3017" s="37"/>
      <c r="L3017" s="2"/>
      <c r="M3017" s="37"/>
      <c r="N3017" s="2"/>
      <c r="O3017" s="37"/>
      <c r="P3017" s="2"/>
      <c r="Q3017" s="37"/>
      <c r="R3017" s="2"/>
      <c r="S3017" s="37"/>
    </row>
    <row r="3018" spans="3:19" x14ac:dyDescent="0.3">
      <c r="C3018" s="18"/>
      <c r="D3018" s="2"/>
      <c r="E3018" s="37"/>
      <c r="F3018" s="17"/>
      <c r="G3018" s="2"/>
      <c r="H3018" s="2"/>
      <c r="I3018" s="2"/>
      <c r="J3018" s="17"/>
      <c r="K3018" s="37"/>
      <c r="L3018" s="2"/>
      <c r="M3018" s="37"/>
      <c r="N3018" s="2"/>
      <c r="O3018" s="37"/>
      <c r="P3018" s="2"/>
      <c r="Q3018" s="37"/>
      <c r="R3018" s="2"/>
      <c r="S3018" s="37"/>
    </row>
    <row r="3019" spans="3:19" x14ac:dyDescent="0.3">
      <c r="C3019" s="18"/>
      <c r="D3019" s="2"/>
      <c r="E3019" s="37"/>
      <c r="F3019" s="17"/>
      <c r="G3019" s="2"/>
      <c r="H3019" s="2"/>
      <c r="I3019" s="2"/>
      <c r="J3019" s="17"/>
      <c r="K3019" s="37"/>
      <c r="L3019" s="2"/>
      <c r="M3019" s="37"/>
      <c r="N3019" s="2"/>
      <c r="O3019" s="37"/>
      <c r="P3019" s="2"/>
      <c r="Q3019" s="37"/>
      <c r="R3019" s="2"/>
      <c r="S3019" s="37"/>
    </row>
    <row r="3020" spans="3:19" x14ac:dyDescent="0.3">
      <c r="C3020" s="18"/>
      <c r="D3020" s="2"/>
      <c r="E3020" s="37"/>
      <c r="F3020" s="17"/>
      <c r="G3020" s="2"/>
      <c r="H3020" s="2"/>
      <c r="I3020" s="2"/>
      <c r="J3020" s="17"/>
      <c r="K3020" s="37"/>
      <c r="L3020" s="2"/>
      <c r="M3020" s="37"/>
      <c r="N3020" s="2"/>
      <c r="O3020" s="37"/>
      <c r="P3020" s="2"/>
      <c r="Q3020" s="37"/>
      <c r="R3020" s="2"/>
      <c r="S3020" s="37"/>
    </row>
    <row r="3021" spans="3:19" x14ac:dyDescent="0.3">
      <c r="C3021" s="18"/>
      <c r="D3021" s="2"/>
      <c r="E3021" s="37"/>
      <c r="F3021" s="17"/>
      <c r="G3021" s="2"/>
      <c r="H3021" s="2"/>
      <c r="I3021" s="2"/>
      <c r="J3021" s="17"/>
      <c r="K3021" s="37"/>
      <c r="L3021" s="2"/>
      <c r="M3021" s="37"/>
      <c r="N3021" s="2"/>
      <c r="O3021" s="37"/>
      <c r="P3021" s="2"/>
      <c r="Q3021" s="37"/>
      <c r="R3021" s="2"/>
      <c r="S3021" s="37"/>
    </row>
    <row r="3022" spans="3:19" x14ac:dyDescent="0.3">
      <c r="C3022" s="18"/>
      <c r="D3022" s="2"/>
      <c r="E3022" s="37"/>
      <c r="F3022" s="17"/>
      <c r="G3022" s="2"/>
      <c r="H3022" s="2"/>
      <c r="I3022" s="2"/>
      <c r="J3022" s="17"/>
      <c r="K3022" s="37"/>
      <c r="L3022" s="2"/>
      <c r="M3022" s="37"/>
      <c r="N3022" s="2"/>
      <c r="O3022" s="37"/>
      <c r="P3022" s="2"/>
      <c r="Q3022" s="37"/>
      <c r="R3022" s="2"/>
      <c r="S3022" s="37"/>
    </row>
    <row r="3023" spans="3:19" x14ac:dyDescent="0.3">
      <c r="C3023" s="18"/>
      <c r="D3023" s="2"/>
      <c r="E3023" s="37"/>
      <c r="F3023" s="17"/>
      <c r="G3023" s="2"/>
      <c r="H3023" s="2"/>
      <c r="I3023" s="2"/>
      <c r="J3023" s="17"/>
      <c r="K3023" s="37"/>
      <c r="L3023" s="2"/>
      <c r="M3023" s="37"/>
      <c r="N3023" s="2"/>
      <c r="O3023" s="37"/>
      <c r="P3023" s="2"/>
      <c r="Q3023" s="37"/>
      <c r="R3023" s="2"/>
      <c r="S3023" s="37"/>
    </row>
    <row r="3024" spans="3:19" x14ac:dyDescent="0.3">
      <c r="C3024" s="18"/>
      <c r="D3024" s="2"/>
      <c r="E3024" s="37"/>
      <c r="F3024" s="17"/>
      <c r="G3024" s="2"/>
      <c r="H3024" s="2"/>
      <c r="I3024" s="2"/>
      <c r="J3024" s="17"/>
      <c r="K3024" s="37"/>
      <c r="L3024" s="2"/>
      <c r="M3024" s="37"/>
      <c r="N3024" s="2"/>
      <c r="O3024" s="37"/>
      <c r="P3024" s="2"/>
      <c r="Q3024" s="37"/>
      <c r="R3024" s="2"/>
      <c r="S3024" s="37"/>
    </row>
    <row r="3025" spans="3:19" x14ac:dyDescent="0.3">
      <c r="C3025" s="18"/>
      <c r="D3025" s="2"/>
      <c r="E3025" s="37"/>
      <c r="F3025" s="17"/>
      <c r="G3025" s="2"/>
      <c r="H3025" s="2"/>
      <c r="I3025" s="2"/>
      <c r="J3025" s="17"/>
      <c r="K3025" s="37"/>
      <c r="L3025" s="2"/>
      <c r="M3025" s="37"/>
      <c r="N3025" s="2"/>
      <c r="O3025" s="37"/>
      <c r="P3025" s="2"/>
      <c r="Q3025" s="37"/>
      <c r="R3025" s="2"/>
      <c r="S3025" s="37"/>
    </row>
    <row r="3026" spans="3:19" x14ac:dyDescent="0.3">
      <c r="C3026" s="18"/>
      <c r="D3026" s="2"/>
      <c r="E3026" s="37"/>
      <c r="F3026" s="17"/>
      <c r="G3026" s="2"/>
      <c r="H3026" s="2"/>
      <c r="I3026" s="2"/>
      <c r="J3026" s="17"/>
      <c r="K3026" s="37"/>
      <c r="L3026" s="2"/>
      <c r="M3026" s="37"/>
      <c r="N3026" s="2"/>
      <c r="O3026" s="37"/>
      <c r="P3026" s="2"/>
      <c r="Q3026" s="37"/>
      <c r="R3026" s="2"/>
      <c r="S3026" s="37"/>
    </row>
    <row r="3027" spans="3:19" x14ac:dyDescent="0.3">
      <c r="C3027" s="18"/>
      <c r="D3027" s="2"/>
      <c r="E3027" s="37"/>
      <c r="F3027" s="17"/>
      <c r="G3027" s="2"/>
      <c r="H3027" s="2"/>
      <c r="I3027" s="2"/>
      <c r="J3027" s="17"/>
      <c r="K3027" s="37"/>
      <c r="L3027" s="2"/>
      <c r="M3027" s="37"/>
      <c r="N3027" s="2"/>
      <c r="O3027" s="37"/>
      <c r="P3027" s="2"/>
      <c r="Q3027" s="37"/>
      <c r="R3027" s="2"/>
      <c r="S3027" s="37"/>
    </row>
    <row r="3028" spans="3:19" x14ac:dyDescent="0.3">
      <c r="C3028" s="18"/>
      <c r="D3028" s="2"/>
      <c r="E3028" s="37"/>
      <c r="F3028" s="17"/>
      <c r="G3028" s="2"/>
      <c r="H3028" s="2"/>
      <c r="I3028" s="2"/>
      <c r="J3028" s="17"/>
      <c r="K3028" s="37"/>
      <c r="L3028" s="2"/>
      <c r="M3028" s="37"/>
      <c r="N3028" s="2"/>
      <c r="O3028" s="37"/>
      <c r="P3028" s="2"/>
      <c r="Q3028" s="37"/>
      <c r="R3028" s="2"/>
      <c r="S3028" s="37"/>
    </row>
    <row r="3029" spans="3:19" x14ac:dyDescent="0.3">
      <c r="C3029" s="18"/>
      <c r="D3029" s="2"/>
      <c r="E3029" s="37"/>
      <c r="F3029" s="17"/>
      <c r="G3029" s="2"/>
      <c r="H3029" s="2"/>
      <c r="I3029" s="2"/>
      <c r="J3029" s="17"/>
      <c r="K3029" s="37"/>
      <c r="L3029" s="2"/>
      <c r="M3029" s="37"/>
      <c r="N3029" s="2"/>
      <c r="O3029" s="37"/>
      <c r="P3029" s="2"/>
      <c r="Q3029" s="37"/>
      <c r="R3029" s="2"/>
      <c r="S3029" s="37"/>
    </row>
    <row r="3030" spans="3:19" x14ac:dyDescent="0.3">
      <c r="C3030" s="18"/>
      <c r="D3030" s="2"/>
      <c r="E3030" s="37"/>
      <c r="F3030" s="17"/>
      <c r="G3030" s="2"/>
      <c r="H3030" s="2"/>
      <c r="I3030" s="2"/>
      <c r="J3030" s="17"/>
      <c r="K3030" s="37"/>
      <c r="L3030" s="2"/>
      <c r="M3030" s="37"/>
      <c r="N3030" s="2"/>
      <c r="O3030" s="37"/>
      <c r="P3030" s="2"/>
      <c r="Q3030" s="37"/>
      <c r="R3030" s="2"/>
      <c r="S3030" s="37"/>
    </row>
    <row r="3031" spans="3:19" x14ac:dyDescent="0.3">
      <c r="C3031" s="18"/>
      <c r="D3031" s="2"/>
      <c r="E3031" s="37"/>
      <c r="F3031" s="17"/>
      <c r="G3031" s="2"/>
      <c r="H3031" s="2"/>
      <c r="I3031" s="2"/>
      <c r="J3031" s="17"/>
      <c r="K3031" s="37"/>
      <c r="L3031" s="2"/>
      <c r="M3031" s="37"/>
      <c r="N3031" s="2"/>
      <c r="O3031" s="37"/>
      <c r="P3031" s="2"/>
      <c r="Q3031" s="37"/>
      <c r="R3031" s="2"/>
      <c r="S3031" s="37"/>
    </row>
    <row r="3032" spans="3:19" x14ac:dyDescent="0.3">
      <c r="C3032" s="18"/>
      <c r="D3032" s="2"/>
      <c r="E3032" s="37"/>
      <c r="F3032" s="17"/>
      <c r="G3032" s="2"/>
      <c r="H3032" s="2"/>
      <c r="I3032" s="2"/>
      <c r="J3032" s="17"/>
      <c r="K3032" s="37"/>
      <c r="L3032" s="2"/>
      <c r="M3032" s="37"/>
      <c r="N3032" s="2"/>
      <c r="O3032" s="37"/>
      <c r="P3032" s="2"/>
      <c r="Q3032" s="37"/>
      <c r="R3032" s="2"/>
      <c r="S3032" s="37"/>
    </row>
    <row r="3033" spans="3:19" x14ac:dyDescent="0.3">
      <c r="C3033" s="18"/>
      <c r="D3033" s="2"/>
      <c r="E3033" s="37"/>
      <c r="F3033" s="17"/>
      <c r="G3033" s="2"/>
      <c r="H3033" s="2"/>
      <c r="I3033" s="2"/>
      <c r="J3033" s="17"/>
      <c r="K3033" s="37"/>
      <c r="L3033" s="2"/>
      <c r="M3033" s="37"/>
      <c r="N3033" s="2"/>
      <c r="O3033" s="37"/>
      <c r="P3033" s="2"/>
      <c r="Q3033" s="37"/>
      <c r="R3033" s="2"/>
      <c r="S3033" s="37"/>
    </row>
    <row r="3034" spans="3:19" x14ac:dyDescent="0.3">
      <c r="C3034" s="18"/>
      <c r="D3034" s="2"/>
      <c r="E3034" s="37"/>
      <c r="F3034" s="17"/>
      <c r="G3034" s="2"/>
      <c r="H3034" s="2"/>
      <c r="I3034" s="2"/>
      <c r="J3034" s="17"/>
      <c r="K3034" s="37"/>
      <c r="L3034" s="2"/>
      <c r="M3034" s="37"/>
      <c r="N3034" s="2"/>
      <c r="O3034" s="37"/>
      <c r="P3034" s="2"/>
      <c r="Q3034" s="37"/>
      <c r="R3034" s="2"/>
      <c r="S3034" s="37"/>
    </row>
    <row r="3035" spans="3:19" x14ac:dyDescent="0.3">
      <c r="C3035" s="18"/>
      <c r="D3035" s="2"/>
      <c r="E3035" s="37"/>
      <c r="F3035" s="17"/>
      <c r="G3035" s="2"/>
      <c r="H3035" s="2"/>
      <c r="I3035" s="2"/>
      <c r="J3035" s="17"/>
      <c r="K3035" s="37"/>
      <c r="L3035" s="2"/>
      <c r="M3035" s="37"/>
      <c r="N3035" s="2"/>
      <c r="O3035" s="37"/>
      <c r="P3035" s="2"/>
      <c r="Q3035" s="37"/>
      <c r="R3035" s="2"/>
      <c r="S3035" s="37"/>
    </row>
    <row r="3036" spans="3:19" x14ac:dyDescent="0.3">
      <c r="C3036" s="18"/>
      <c r="D3036" s="2"/>
      <c r="E3036" s="37"/>
      <c r="F3036" s="17"/>
      <c r="G3036" s="2"/>
      <c r="H3036" s="2"/>
      <c r="I3036" s="2"/>
      <c r="J3036" s="17"/>
      <c r="K3036" s="37"/>
      <c r="L3036" s="2"/>
      <c r="M3036" s="37"/>
      <c r="N3036" s="2"/>
      <c r="O3036" s="37"/>
      <c r="P3036" s="2"/>
      <c r="Q3036" s="37"/>
      <c r="R3036" s="2"/>
      <c r="S3036" s="37"/>
    </row>
    <row r="3037" spans="3:19" x14ac:dyDescent="0.3">
      <c r="C3037" s="18"/>
      <c r="D3037" s="2"/>
      <c r="E3037" s="37"/>
      <c r="F3037" s="17"/>
      <c r="G3037" s="2"/>
      <c r="H3037" s="2"/>
      <c r="I3037" s="2"/>
      <c r="J3037" s="17"/>
      <c r="K3037" s="37"/>
      <c r="L3037" s="2"/>
      <c r="M3037" s="37"/>
      <c r="N3037" s="2"/>
      <c r="O3037" s="37"/>
      <c r="P3037" s="2"/>
      <c r="Q3037" s="37"/>
      <c r="R3037" s="2"/>
      <c r="S3037" s="37"/>
    </row>
    <row r="3038" spans="3:19" x14ac:dyDescent="0.3">
      <c r="C3038" s="18"/>
      <c r="D3038" s="2"/>
      <c r="E3038" s="37"/>
      <c r="F3038" s="17"/>
      <c r="G3038" s="2"/>
      <c r="H3038" s="2"/>
      <c r="I3038" s="2"/>
      <c r="J3038" s="17"/>
      <c r="K3038" s="37"/>
      <c r="L3038" s="2"/>
      <c r="M3038" s="37"/>
      <c r="N3038" s="2"/>
      <c r="O3038" s="37"/>
      <c r="P3038" s="2"/>
      <c r="Q3038" s="37"/>
      <c r="R3038" s="2"/>
      <c r="S3038" s="37"/>
    </row>
    <row r="3039" spans="3:19" x14ac:dyDescent="0.3">
      <c r="C3039" s="18"/>
      <c r="D3039" s="2"/>
      <c r="E3039" s="37"/>
      <c r="F3039" s="17"/>
      <c r="G3039" s="2"/>
      <c r="H3039" s="2"/>
      <c r="I3039" s="2"/>
      <c r="J3039" s="17"/>
      <c r="K3039" s="37"/>
      <c r="L3039" s="2"/>
      <c r="M3039" s="37"/>
      <c r="N3039" s="2"/>
      <c r="O3039" s="37"/>
      <c r="P3039" s="2"/>
      <c r="Q3039" s="37"/>
      <c r="R3039" s="2"/>
      <c r="S3039" s="37"/>
    </row>
    <row r="3040" spans="3:19" x14ac:dyDescent="0.3">
      <c r="C3040" s="18"/>
      <c r="D3040" s="2"/>
      <c r="E3040" s="37"/>
      <c r="F3040" s="17"/>
      <c r="G3040" s="2"/>
      <c r="H3040" s="2"/>
      <c r="I3040" s="2"/>
      <c r="J3040" s="17"/>
      <c r="K3040" s="37"/>
      <c r="L3040" s="2"/>
      <c r="M3040" s="37"/>
      <c r="N3040" s="2"/>
      <c r="O3040" s="37"/>
      <c r="P3040" s="2"/>
      <c r="Q3040" s="37"/>
      <c r="R3040" s="2"/>
      <c r="S3040" s="37"/>
    </row>
    <row r="3041" spans="3:19" x14ac:dyDescent="0.3">
      <c r="C3041" s="18"/>
      <c r="D3041" s="2"/>
      <c r="E3041" s="37"/>
      <c r="F3041" s="17"/>
      <c r="G3041" s="2"/>
      <c r="H3041" s="2"/>
      <c r="I3041" s="2"/>
      <c r="J3041" s="17"/>
      <c r="K3041" s="37"/>
      <c r="L3041" s="2"/>
      <c r="M3041" s="37"/>
      <c r="N3041" s="2"/>
      <c r="O3041" s="37"/>
      <c r="P3041" s="2"/>
      <c r="Q3041" s="37"/>
      <c r="R3041" s="2"/>
      <c r="S3041" s="37"/>
    </row>
    <row r="3042" spans="3:19" x14ac:dyDescent="0.3">
      <c r="C3042" s="18"/>
      <c r="D3042" s="2"/>
      <c r="E3042" s="37"/>
      <c r="F3042" s="17"/>
      <c r="G3042" s="2"/>
      <c r="H3042" s="2"/>
      <c r="I3042" s="2"/>
      <c r="J3042" s="17"/>
      <c r="K3042" s="37"/>
      <c r="L3042" s="2"/>
      <c r="M3042" s="37"/>
      <c r="N3042" s="2"/>
      <c r="O3042" s="37"/>
      <c r="P3042" s="2"/>
      <c r="Q3042" s="37"/>
      <c r="R3042" s="2"/>
      <c r="S3042" s="37"/>
    </row>
    <row r="3043" spans="3:19" x14ac:dyDescent="0.3">
      <c r="C3043" s="18"/>
      <c r="D3043" s="2"/>
      <c r="E3043" s="37"/>
      <c r="F3043" s="17"/>
      <c r="G3043" s="2"/>
      <c r="H3043" s="2"/>
      <c r="I3043" s="2"/>
      <c r="J3043" s="17"/>
      <c r="K3043" s="37"/>
      <c r="L3043" s="2"/>
      <c r="M3043" s="37"/>
      <c r="N3043" s="2"/>
      <c r="O3043" s="37"/>
      <c r="P3043" s="2"/>
      <c r="Q3043" s="37"/>
      <c r="R3043" s="2"/>
      <c r="S3043" s="37"/>
    </row>
    <row r="3044" spans="3:19" x14ac:dyDescent="0.3">
      <c r="C3044" s="18"/>
      <c r="D3044" s="2"/>
      <c r="E3044" s="37"/>
      <c r="F3044" s="17"/>
      <c r="G3044" s="2"/>
      <c r="H3044" s="2"/>
      <c r="I3044" s="2"/>
      <c r="J3044" s="17"/>
      <c r="K3044" s="37"/>
      <c r="L3044" s="2"/>
      <c r="M3044" s="37"/>
      <c r="N3044" s="2"/>
      <c r="O3044" s="37"/>
      <c r="P3044" s="2"/>
      <c r="Q3044" s="37"/>
      <c r="R3044" s="2"/>
      <c r="S3044" s="37"/>
    </row>
    <row r="3045" spans="3:19" x14ac:dyDescent="0.3">
      <c r="C3045" s="18"/>
      <c r="D3045" s="2"/>
      <c r="E3045" s="37"/>
      <c r="F3045" s="17"/>
      <c r="G3045" s="2"/>
      <c r="H3045" s="2"/>
      <c r="I3045" s="2"/>
      <c r="J3045" s="17"/>
      <c r="K3045" s="37"/>
      <c r="L3045" s="2"/>
      <c r="M3045" s="37"/>
      <c r="N3045" s="2"/>
      <c r="O3045" s="37"/>
      <c r="P3045" s="2"/>
      <c r="Q3045" s="37"/>
      <c r="R3045" s="2"/>
      <c r="S3045" s="37"/>
    </row>
    <row r="3046" spans="3:19" x14ac:dyDescent="0.3">
      <c r="C3046" s="18"/>
      <c r="D3046" s="2"/>
      <c r="E3046" s="37"/>
      <c r="F3046" s="17"/>
      <c r="G3046" s="2"/>
      <c r="H3046" s="2"/>
      <c r="I3046" s="2"/>
      <c r="J3046" s="17"/>
      <c r="K3046" s="37"/>
      <c r="L3046" s="2"/>
      <c r="M3046" s="37"/>
      <c r="N3046" s="2"/>
      <c r="O3046" s="37"/>
      <c r="P3046" s="2"/>
      <c r="Q3046" s="37"/>
      <c r="R3046" s="2"/>
      <c r="S3046" s="37"/>
    </row>
    <row r="3047" spans="3:19" x14ac:dyDescent="0.3">
      <c r="C3047" s="18"/>
      <c r="D3047" s="2"/>
      <c r="E3047" s="37"/>
      <c r="F3047" s="17"/>
      <c r="G3047" s="2"/>
      <c r="H3047" s="2"/>
      <c r="I3047" s="2"/>
      <c r="J3047" s="17"/>
      <c r="K3047" s="37"/>
      <c r="L3047" s="2"/>
      <c r="M3047" s="37"/>
      <c r="N3047" s="2"/>
      <c r="O3047" s="37"/>
      <c r="P3047" s="2"/>
      <c r="Q3047" s="37"/>
      <c r="R3047" s="2"/>
      <c r="S3047" s="37"/>
    </row>
    <row r="3048" spans="3:19" x14ac:dyDescent="0.3">
      <c r="C3048" s="18"/>
      <c r="D3048" s="2"/>
      <c r="E3048" s="37"/>
      <c r="F3048" s="17"/>
      <c r="G3048" s="2"/>
      <c r="H3048" s="2"/>
      <c r="I3048" s="2"/>
      <c r="J3048" s="17"/>
      <c r="K3048" s="37"/>
      <c r="L3048" s="2"/>
      <c r="M3048" s="37"/>
      <c r="N3048" s="2"/>
      <c r="O3048" s="37"/>
      <c r="P3048" s="2"/>
      <c r="Q3048" s="37"/>
      <c r="R3048" s="2"/>
      <c r="S3048" s="37"/>
    </row>
    <row r="3049" spans="3:19" x14ac:dyDescent="0.3">
      <c r="C3049" s="18"/>
      <c r="D3049" s="2"/>
      <c r="E3049" s="37"/>
      <c r="F3049" s="17"/>
      <c r="G3049" s="2"/>
      <c r="H3049" s="2"/>
      <c r="I3049" s="2"/>
      <c r="J3049" s="17"/>
      <c r="K3049" s="37"/>
      <c r="L3049" s="2"/>
      <c r="M3049" s="37"/>
      <c r="N3049" s="2"/>
      <c r="O3049" s="37"/>
      <c r="P3049" s="2"/>
      <c r="Q3049" s="37"/>
      <c r="R3049" s="2"/>
      <c r="S3049" s="37"/>
    </row>
    <row r="3050" spans="3:19" x14ac:dyDescent="0.3">
      <c r="C3050" s="18"/>
      <c r="D3050" s="2"/>
      <c r="E3050" s="37"/>
      <c r="F3050" s="17"/>
      <c r="G3050" s="2"/>
      <c r="H3050" s="2"/>
      <c r="I3050" s="2"/>
      <c r="J3050" s="17"/>
      <c r="K3050" s="37"/>
      <c r="L3050" s="2"/>
      <c r="M3050" s="37"/>
      <c r="N3050" s="2"/>
      <c r="O3050" s="37"/>
      <c r="P3050" s="2"/>
      <c r="Q3050" s="37"/>
      <c r="R3050" s="2"/>
      <c r="S3050" s="37"/>
    </row>
    <row r="3051" spans="3:19" x14ac:dyDescent="0.3">
      <c r="C3051" s="18"/>
      <c r="D3051" s="2"/>
      <c r="E3051" s="37"/>
      <c r="F3051" s="17"/>
      <c r="G3051" s="2"/>
      <c r="H3051" s="2"/>
      <c r="I3051" s="2"/>
      <c r="J3051" s="17"/>
      <c r="K3051" s="37"/>
      <c r="L3051" s="2"/>
      <c r="M3051" s="37"/>
      <c r="N3051" s="2"/>
      <c r="O3051" s="37"/>
      <c r="P3051" s="2"/>
      <c r="Q3051" s="37"/>
      <c r="R3051" s="2"/>
      <c r="S3051" s="37"/>
    </row>
    <row r="3052" spans="3:19" x14ac:dyDescent="0.3">
      <c r="C3052" s="18"/>
      <c r="D3052" s="2"/>
      <c r="E3052" s="37"/>
      <c r="F3052" s="17"/>
      <c r="G3052" s="2"/>
      <c r="H3052" s="2"/>
      <c r="I3052" s="2"/>
      <c r="J3052" s="17"/>
      <c r="K3052" s="37"/>
      <c r="L3052" s="2"/>
      <c r="M3052" s="37"/>
      <c r="N3052" s="2"/>
      <c r="O3052" s="37"/>
      <c r="P3052" s="2"/>
      <c r="Q3052" s="37"/>
      <c r="R3052" s="2"/>
      <c r="S3052" s="37"/>
    </row>
    <row r="3053" spans="3:19" x14ac:dyDescent="0.3">
      <c r="C3053" s="18"/>
      <c r="D3053" s="2"/>
      <c r="E3053" s="37"/>
      <c r="F3053" s="17"/>
      <c r="G3053" s="2"/>
      <c r="H3053" s="2"/>
      <c r="I3053" s="2"/>
      <c r="J3053" s="17"/>
      <c r="K3053" s="37"/>
      <c r="L3053" s="2"/>
      <c r="M3053" s="37"/>
      <c r="N3053" s="2"/>
      <c r="O3053" s="37"/>
      <c r="P3053" s="2"/>
      <c r="Q3053" s="37"/>
      <c r="R3053" s="2"/>
      <c r="S3053" s="37"/>
    </row>
    <row r="3054" spans="3:19" x14ac:dyDescent="0.3">
      <c r="C3054" s="18"/>
      <c r="D3054" s="2"/>
      <c r="E3054" s="37"/>
      <c r="F3054" s="17"/>
      <c r="G3054" s="2"/>
      <c r="H3054" s="2"/>
      <c r="I3054" s="2"/>
      <c r="J3054" s="17"/>
      <c r="K3054" s="37"/>
      <c r="L3054" s="2"/>
      <c r="M3054" s="37"/>
      <c r="N3054" s="2"/>
      <c r="O3054" s="37"/>
      <c r="P3054" s="2"/>
      <c r="Q3054" s="37"/>
      <c r="R3054" s="2"/>
      <c r="S3054" s="37"/>
    </row>
    <row r="3055" spans="3:19" x14ac:dyDescent="0.3">
      <c r="C3055" s="18"/>
      <c r="D3055" s="2"/>
      <c r="E3055" s="37"/>
      <c r="F3055" s="17"/>
      <c r="G3055" s="2"/>
      <c r="H3055" s="2"/>
      <c r="I3055" s="2"/>
      <c r="J3055" s="17"/>
      <c r="K3055" s="37"/>
      <c r="L3055" s="2"/>
      <c r="M3055" s="37"/>
      <c r="N3055" s="2"/>
      <c r="O3055" s="37"/>
      <c r="P3055" s="2"/>
      <c r="Q3055" s="37"/>
      <c r="R3055" s="2"/>
      <c r="S3055" s="37"/>
    </row>
    <row r="3056" spans="3:19" x14ac:dyDescent="0.3">
      <c r="C3056" s="18"/>
      <c r="D3056" s="2"/>
      <c r="E3056" s="37"/>
      <c r="F3056" s="17"/>
      <c r="G3056" s="2"/>
      <c r="H3056" s="2"/>
      <c r="I3056" s="2"/>
      <c r="J3056" s="17"/>
      <c r="K3056" s="37"/>
      <c r="L3056" s="2"/>
      <c r="M3056" s="37"/>
      <c r="N3056" s="2"/>
      <c r="O3056" s="37"/>
      <c r="P3056" s="2"/>
      <c r="Q3056" s="37"/>
      <c r="R3056" s="2"/>
      <c r="S3056" s="37"/>
    </row>
    <row r="3057" spans="3:19" x14ac:dyDescent="0.3">
      <c r="C3057" s="18"/>
      <c r="D3057" s="2"/>
      <c r="E3057" s="37"/>
      <c r="F3057" s="17"/>
      <c r="G3057" s="2"/>
      <c r="H3057" s="2"/>
      <c r="I3057" s="2"/>
      <c r="J3057" s="17"/>
      <c r="K3057" s="37"/>
      <c r="L3057" s="2"/>
      <c r="M3057" s="37"/>
      <c r="N3057" s="2"/>
      <c r="O3057" s="37"/>
      <c r="P3057" s="2"/>
      <c r="Q3057" s="37"/>
      <c r="R3057" s="2"/>
      <c r="S3057" s="37"/>
    </row>
    <row r="3058" spans="3:19" x14ac:dyDescent="0.3">
      <c r="C3058" s="18"/>
      <c r="D3058" s="2"/>
      <c r="E3058" s="37"/>
      <c r="F3058" s="17"/>
      <c r="G3058" s="2"/>
      <c r="H3058" s="2"/>
      <c r="I3058" s="2"/>
      <c r="J3058" s="17"/>
      <c r="K3058" s="37"/>
      <c r="L3058" s="2"/>
      <c r="M3058" s="37"/>
      <c r="N3058" s="2"/>
      <c r="O3058" s="37"/>
      <c r="P3058" s="2"/>
      <c r="Q3058" s="37"/>
      <c r="R3058" s="2"/>
      <c r="S3058" s="37"/>
    </row>
    <row r="3059" spans="3:19" x14ac:dyDescent="0.3">
      <c r="C3059" s="18"/>
      <c r="D3059" s="2"/>
      <c r="E3059" s="37"/>
      <c r="F3059" s="17"/>
      <c r="G3059" s="2"/>
      <c r="H3059" s="2"/>
      <c r="I3059" s="2"/>
      <c r="J3059" s="17"/>
      <c r="K3059" s="37"/>
      <c r="L3059" s="2"/>
      <c r="M3059" s="37"/>
      <c r="N3059" s="2"/>
      <c r="O3059" s="37"/>
      <c r="P3059" s="2"/>
      <c r="Q3059" s="37"/>
      <c r="R3059" s="2"/>
      <c r="S3059" s="37"/>
    </row>
    <row r="3060" spans="3:19" x14ac:dyDescent="0.3">
      <c r="C3060" s="18"/>
      <c r="D3060" s="2"/>
      <c r="E3060" s="37"/>
      <c r="F3060" s="17"/>
      <c r="G3060" s="2"/>
      <c r="H3060" s="2"/>
      <c r="I3060" s="2"/>
      <c r="J3060" s="17"/>
      <c r="K3060" s="37"/>
      <c r="L3060" s="2"/>
      <c r="M3060" s="37"/>
      <c r="N3060" s="2"/>
      <c r="O3060" s="37"/>
      <c r="P3060" s="2"/>
      <c r="Q3060" s="37"/>
      <c r="R3060" s="2"/>
      <c r="S3060" s="37"/>
    </row>
    <row r="3061" spans="3:19" x14ac:dyDescent="0.3">
      <c r="C3061" s="18"/>
      <c r="D3061" s="2"/>
      <c r="E3061" s="37"/>
      <c r="F3061" s="17"/>
      <c r="G3061" s="2"/>
      <c r="H3061" s="2"/>
      <c r="I3061" s="2"/>
      <c r="J3061" s="17"/>
      <c r="K3061" s="37"/>
      <c r="L3061" s="2"/>
      <c r="M3061" s="37"/>
      <c r="N3061" s="2"/>
      <c r="O3061" s="37"/>
      <c r="P3061" s="2"/>
      <c r="Q3061" s="37"/>
      <c r="R3061" s="2"/>
      <c r="S3061" s="37"/>
    </row>
    <row r="3062" spans="3:19" x14ac:dyDescent="0.3">
      <c r="C3062" s="18"/>
      <c r="D3062" s="2"/>
      <c r="E3062" s="37"/>
      <c r="F3062" s="17"/>
      <c r="G3062" s="2"/>
      <c r="H3062" s="2"/>
      <c r="I3062" s="2"/>
      <c r="J3062" s="17"/>
      <c r="K3062" s="37"/>
      <c r="L3062" s="2"/>
      <c r="M3062" s="37"/>
      <c r="N3062" s="2"/>
      <c r="O3062" s="37"/>
      <c r="P3062" s="2"/>
      <c r="Q3062" s="37"/>
      <c r="R3062" s="2"/>
      <c r="S3062" s="37"/>
    </row>
    <row r="3063" spans="3:19" x14ac:dyDescent="0.3">
      <c r="C3063" s="18"/>
      <c r="D3063" s="2"/>
      <c r="E3063" s="37"/>
      <c r="F3063" s="17"/>
      <c r="G3063" s="2"/>
      <c r="H3063" s="2"/>
      <c r="I3063" s="2"/>
      <c r="J3063" s="17"/>
      <c r="K3063" s="37"/>
      <c r="L3063" s="2"/>
      <c r="M3063" s="37"/>
      <c r="N3063" s="2"/>
      <c r="O3063" s="37"/>
      <c r="P3063" s="2"/>
      <c r="Q3063" s="37"/>
      <c r="R3063" s="2"/>
      <c r="S3063" s="37"/>
    </row>
    <row r="3064" spans="3:19" x14ac:dyDescent="0.3">
      <c r="C3064" s="18"/>
      <c r="D3064" s="2"/>
      <c r="E3064" s="37"/>
      <c r="F3064" s="17"/>
      <c r="G3064" s="2"/>
      <c r="H3064" s="2"/>
      <c r="I3064" s="2"/>
      <c r="J3064" s="17"/>
      <c r="K3064" s="37"/>
      <c r="L3064" s="2"/>
      <c r="M3064" s="37"/>
      <c r="N3064" s="2"/>
      <c r="O3064" s="37"/>
      <c r="P3064" s="2"/>
      <c r="Q3064" s="37"/>
      <c r="R3064" s="2"/>
      <c r="S3064" s="37"/>
    </row>
    <row r="3065" spans="3:19" x14ac:dyDescent="0.3">
      <c r="C3065" s="18"/>
      <c r="D3065" s="2"/>
      <c r="E3065" s="37"/>
      <c r="F3065" s="17"/>
      <c r="G3065" s="2"/>
      <c r="H3065" s="2"/>
      <c r="I3065" s="2"/>
      <c r="J3065" s="17"/>
      <c r="K3065" s="37"/>
      <c r="L3065" s="2"/>
      <c r="M3065" s="37"/>
      <c r="N3065" s="2"/>
      <c r="O3065" s="37"/>
      <c r="P3065" s="2"/>
      <c r="Q3065" s="37"/>
      <c r="R3065" s="2"/>
      <c r="S3065" s="37"/>
    </row>
    <row r="3066" spans="3:19" x14ac:dyDescent="0.3">
      <c r="C3066" s="18"/>
      <c r="D3066" s="2"/>
      <c r="E3066" s="37"/>
      <c r="F3066" s="17"/>
      <c r="G3066" s="2"/>
      <c r="H3066" s="2"/>
      <c r="I3066" s="2"/>
      <c r="J3066" s="17"/>
      <c r="K3066" s="37"/>
      <c r="L3066" s="2"/>
      <c r="M3066" s="37"/>
      <c r="N3066" s="2"/>
      <c r="O3066" s="37"/>
      <c r="P3066" s="2"/>
      <c r="Q3066" s="37"/>
      <c r="R3066" s="2"/>
      <c r="S3066" s="37"/>
    </row>
    <row r="3067" spans="3:19" x14ac:dyDescent="0.3">
      <c r="C3067" s="18"/>
      <c r="D3067" s="2"/>
      <c r="E3067" s="37"/>
      <c r="F3067" s="17"/>
      <c r="G3067" s="2"/>
      <c r="H3067" s="2"/>
      <c r="I3067" s="2"/>
      <c r="J3067" s="17"/>
      <c r="K3067" s="37"/>
      <c r="L3067" s="2"/>
      <c r="M3067" s="37"/>
      <c r="N3067" s="2"/>
      <c r="O3067" s="37"/>
      <c r="P3067" s="2"/>
      <c r="Q3067" s="37"/>
      <c r="R3067" s="2"/>
      <c r="S3067" s="37"/>
    </row>
    <row r="3068" spans="3:19" x14ac:dyDescent="0.3">
      <c r="C3068" s="18"/>
      <c r="D3068" s="2"/>
      <c r="E3068" s="37"/>
      <c r="F3068" s="17"/>
      <c r="G3068" s="2"/>
      <c r="H3068" s="2"/>
      <c r="I3068" s="2"/>
      <c r="J3068" s="17"/>
      <c r="K3068" s="37"/>
      <c r="L3068" s="2"/>
      <c r="M3068" s="37"/>
      <c r="N3068" s="2"/>
      <c r="O3068" s="37"/>
      <c r="P3068" s="2"/>
      <c r="Q3068" s="37"/>
      <c r="R3068" s="2"/>
      <c r="S3068" s="37"/>
    </row>
    <row r="3069" spans="3:19" x14ac:dyDescent="0.3">
      <c r="C3069" s="18"/>
      <c r="D3069" s="2"/>
      <c r="E3069" s="37"/>
      <c r="F3069" s="17"/>
      <c r="G3069" s="2"/>
      <c r="H3069" s="2"/>
      <c r="I3069" s="2"/>
      <c r="J3069" s="17"/>
      <c r="K3069" s="37"/>
      <c r="L3069" s="2"/>
      <c r="M3069" s="37"/>
      <c r="N3069" s="2"/>
      <c r="O3069" s="37"/>
      <c r="P3069" s="2"/>
      <c r="Q3069" s="37"/>
      <c r="R3069" s="2"/>
      <c r="S3069" s="37"/>
    </row>
    <row r="3070" spans="3:19" x14ac:dyDescent="0.3">
      <c r="C3070" s="18"/>
      <c r="D3070" s="2"/>
      <c r="E3070" s="37"/>
      <c r="F3070" s="17"/>
      <c r="G3070" s="2"/>
      <c r="H3070" s="2"/>
      <c r="I3070" s="2"/>
      <c r="J3070" s="17"/>
      <c r="K3070" s="37"/>
      <c r="L3070" s="2"/>
      <c r="M3070" s="37"/>
      <c r="N3070" s="2"/>
      <c r="O3070" s="37"/>
      <c r="P3070" s="2"/>
      <c r="Q3070" s="37"/>
      <c r="R3070" s="2"/>
      <c r="S3070" s="37"/>
    </row>
  </sheetData>
  <autoFilter ref="A5:AT367"/>
  <sortState ref="B6:AM341">
    <sortCondition ref="B6:B341"/>
  </sortState>
  <mergeCells count="18">
    <mergeCell ref="AI2:AN4"/>
    <mergeCell ref="AO2:AP4"/>
    <mergeCell ref="AT2:AT5"/>
    <mergeCell ref="I2:I5"/>
    <mergeCell ref="J2:J5"/>
    <mergeCell ref="AQ2:AS4"/>
    <mergeCell ref="W2:AB4"/>
    <mergeCell ref="AC2:AH4"/>
    <mergeCell ref="A2:A5"/>
    <mergeCell ref="B2:B5"/>
    <mergeCell ref="D2:D5"/>
    <mergeCell ref="K2:P4"/>
    <mergeCell ref="Q2:V4"/>
    <mergeCell ref="E2:E5"/>
    <mergeCell ref="C2:C5"/>
    <mergeCell ref="G2:G5"/>
    <mergeCell ref="H2:H5"/>
    <mergeCell ref="F2:F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2"/>
  <sheetViews>
    <sheetView topLeftCell="L4" workbookViewId="0">
      <selection activeCell="T22" sqref="T22"/>
    </sheetView>
  </sheetViews>
  <sheetFormatPr defaultRowHeight="14.4" x14ac:dyDescent="0.3"/>
  <cols>
    <col min="1" max="1" width="23.88671875" bestFit="1" customWidth="1"/>
    <col min="2" max="2" width="57.5546875" bestFit="1" customWidth="1"/>
    <col min="3" max="3" width="35.88671875" bestFit="1" customWidth="1"/>
    <col min="4" max="4" width="23.33203125" bestFit="1" customWidth="1"/>
    <col min="5" max="5" width="13.6640625" bestFit="1" customWidth="1"/>
    <col min="6" max="6" width="16.88671875" bestFit="1" customWidth="1"/>
    <col min="7" max="7" width="13.88671875" bestFit="1" customWidth="1"/>
    <col min="8" max="8" width="60.33203125" bestFit="1" customWidth="1"/>
    <col min="9" max="9" width="13.44140625" bestFit="1" customWidth="1"/>
    <col min="10" max="10" width="17" bestFit="1" customWidth="1"/>
    <col min="11" max="11" width="29" bestFit="1" customWidth="1"/>
    <col min="12" max="12" width="17" bestFit="1" customWidth="1"/>
    <col min="13" max="13" width="29" bestFit="1" customWidth="1"/>
    <col min="14" max="14" width="17" bestFit="1" customWidth="1"/>
    <col min="15" max="15" width="29" bestFit="1" customWidth="1"/>
    <col min="16" max="16" width="17" bestFit="1" customWidth="1"/>
    <col min="17" max="17" width="29" bestFit="1" customWidth="1"/>
    <col min="18" max="18" width="25.88671875" bestFit="1" customWidth="1"/>
    <col min="19" max="19" width="37.6640625" bestFit="1" customWidth="1"/>
    <col min="20" max="20" width="37.44140625" bestFit="1" customWidth="1"/>
    <col min="21" max="21" width="15.109375" bestFit="1" customWidth="1"/>
    <col min="22" max="22" width="59" bestFit="1" customWidth="1"/>
    <col min="23" max="23" width="15.109375" bestFit="1" customWidth="1"/>
  </cols>
  <sheetData>
    <row r="1" spans="1:23" x14ac:dyDescent="0.3">
      <c r="A1" s="41" t="s">
        <v>634</v>
      </c>
      <c r="B1" s="41" t="s">
        <v>635</v>
      </c>
      <c r="C1" s="41" t="s">
        <v>636</v>
      </c>
      <c r="D1" s="41" t="s">
        <v>637</v>
      </c>
      <c r="E1" s="41" t="s">
        <v>638</v>
      </c>
      <c r="F1" s="41" t="s">
        <v>639</v>
      </c>
      <c r="G1" s="41" t="s">
        <v>640</v>
      </c>
      <c r="H1" s="41" t="s">
        <v>641</v>
      </c>
      <c r="I1" s="41" t="s">
        <v>642</v>
      </c>
      <c r="J1" s="41" t="s">
        <v>643</v>
      </c>
      <c r="K1" s="41" t="s">
        <v>644</v>
      </c>
      <c r="L1" s="41" t="s">
        <v>645</v>
      </c>
      <c r="M1" s="41" t="s">
        <v>646</v>
      </c>
      <c r="N1" s="41" t="s">
        <v>647</v>
      </c>
      <c r="O1" s="41" t="s">
        <v>648</v>
      </c>
      <c r="P1" s="41" t="s">
        <v>649</v>
      </c>
      <c r="Q1" s="41" t="s">
        <v>650</v>
      </c>
      <c r="R1" s="41" t="s">
        <v>651</v>
      </c>
      <c r="S1" s="41" t="s">
        <v>652</v>
      </c>
      <c r="T1" s="41" t="s">
        <v>653</v>
      </c>
      <c r="U1" s="41" t="s">
        <v>654</v>
      </c>
      <c r="V1" s="41" t="s">
        <v>655</v>
      </c>
      <c r="W1" s="41" t="s">
        <v>656</v>
      </c>
    </row>
    <row r="2" spans="1:23" x14ac:dyDescent="0.3">
      <c r="A2" s="41">
        <v>315001</v>
      </c>
      <c r="B2" s="41" t="s">
        <v>496</v>
      </c>
      <c r="C2" s="41" t="s">
        <v>657</v>
      </c>
      <c r="D2" s="41" t="s">
        <v>658</v>
      </c>
      <c r="E2" s="41" t="s">
        <v>659</v>
      </c>
      <c r="F2" s="41">
        <v>8536</v>
      </c>
      <c r="G2" s="41">
        <v>409</v>
      </c>
      <c r="H2" s="41" t="s">
        <v>660</v>
      </c>
      <c r="I2" s="41" t="s">
        <v>661</v>
      </c>
      <c r="J2" s="41">
        <v>0</v>
      </c>
      <c r="K2" s="41"/>
      <c r="L2" s="41">
        <v>0</v>
      </c>
      <c r="M2" s="41"/>
      <c r="N2" s="41">
        <v>0</v>
      </c>
      <c r="O2" s="41"/>
      <c r="P2" s="41">
        <v>0</v>
      </c>
      <c r="Q2" s="41"/>
      <c r="R2" s="41">
        <v>0</v>
      </c>
      <c r="S2" s="41"/>
      <c r="T2" s="41" t="s">
        <v>662</v>
      </c>
      <c r="U2" s="41" t="s">
        <v>663</v>
      </c>
      <c r="V2" s="41" t="s">
        <v>664</v>
      </c>
      <c r="W2" s="46">
        <v>44866</v>
      </c>
    </row>
    <row r="3" spans="1:23" x14ac:dyDescent="0.3">
      <c r="A3" s="41">
        <v>315002</v>
      </c>
      <c r="B3" s="41" t="s">
        <v>319</v>
      </c>
      <c r="C3" s="41" t="s">
        <v>665</v>
      </c>
      <c r="D3" s="41" t="s">
        <v>666</v>
      </c>
      <c r="E3" s="41" t="s">
        <v>659</v>
      </c>
      <c r="F3" s="41">
        <v>8805</v>
      </c>
      <c r="G3" s="41">
        <v>409</v>
      </c>
      <c r="H3" s="41" t="s">
        <v>660</v>
      </c>
      <c r="I3" s="41" t="s">
        <v>661</v>
      </c>
      <c r="J3" s="41" t="s">
        <v>667</v>
      </c>
      <c r="K3" s="41">
        <v>9</v>
      </c>
      <c r="L3" s="41" t="s">
        <v>667</v>
      </c>
      <c r="M3" s="41">
        <v>9</v>
      </c>
      <c r="N3" s="41" t="s">
        <v>667</v>
      </c>
      <c r="O3" s="41">
        <v>9</v>
      </c>
      <c r="P3" s="41" t="s">
        <v>667</v>
      </c>
      <c r="Q3" s="41">
        <v>9</v>
      </c>
      <c r="R3" s="41" t="s">
        <v>667</v>
      </c>
      <c r="S3" s="41">
        <v>9</v>
      </c>
      <c r="T3" s="41" t="s">
        <v>662</v>
      </c>
      <c r="U3" s="41" t="s">
        <v>663</v>
      </c>
      <c r="V3" s="41" t="s">
        <v>668</v>
      </c>
      <c r="W3" s="46">
        <v>44866</v>
      </c>
    </row>
    <row r="4" spans="1:23" x14ac:dyDescent="0.3">
      <c r="A4" s="41">
        <v>315005</v>
      </c>
      <c r="B4" s="41" t="s">
        <v>579</v>
      </c>
      <c r="C4" s="41" t="s">
        <v>669</v>
      </c>
      <c r="D4" s="41" t="s">
        <v>670</v>
      </c>
      <c r="E4" s="41" t="s">
        <v>659</v>
      </c>
      <c r="F4" s="41">
        <v>7974</v>
      </c>
      <c r="G4" s="41">
        <v>409</v>
      </c>
      <c r="H4" s="41" t="s">
        <v>660</v>
      </c>
      <c r="I4" s="41" t="s">
        <v>661</v>
      </c>
      <c r="J4" s="41">
        <v>0</v>
      </c>
      <c r="K4" s="41"/>
      <c r="L4" s="41">
        <v>0</v>
      </c>
      <c r="M4" s="41"/>
      <c r="N4" s="41">
        <v>0</v>
      </c>
      <c r="O4" s="41"/>
      <c r="P4" s="41">
        <v>0</v>
      </c>
      <c r="Q4" s="41"/>
      <c r="R4" s="41">
        <v>0</v>
      </c>
      <c r="S4" s="41"/>
      <c r="T4" s="41" t="s">
        <v>662</v>
      </c>
      <c r="U4" s="41" t="s">
        <v>663</v>
      </c>
      <c r="V4" s="41" t="s">
        <v>671</v>
      </c>
      <c r="W4" s="46">
        <v>44866</v>
      </c>
    </row>
    <row r="5" spans="1:23" x14ac:dyDescent="0.3">
      <c r="A5" s="41">
        <v>315008</v>
      </c>
      <c r="B5" s="41" t="s">
        <v>466</v>
      </c>
      <c r="C5" s="41" t="s">
        <v>672</v>
      </c>
      <c r="D5" s="41" t="s">
        <v>673</v>
      </c>
      <c r="E5" s="41" t="s">
        <v>659</v>
      </c>
      <c r="F5" s="41">
        <v>8084</v>
      </c>
      <c r="G5" s="41">
        <v>409</v>
      </c>
      <c r="H5" s="41" t="s">
        <v>660</v>
      </c>
      <c r="I5" s="41" t="s">
        <v>661</v>
      </c>
      <c r="J5" s="41">
        <v>0</v>
      </c>
      <c r="K5" s="41"/>
      <c r="L5" s="41">
        <v>0</v>
      </c>
      <c r="M5" s="41"/>
      <c r="N5" s="41">
        <v>0</v>
      </c>
      <c r="O5" s="41"/>
      <c r="P5" s="41">
        <v>0</v>
      </c>
      <c r="Q5" s="41"/>
      <c r="R5" s="41">
        <v>0</v>
      </c>
      <c r="S5" s="41"/>
      <c r="T5" s="41" t="s">
        <v>662</v>
      </c>
      <c r="U5" s="41" t="s">
        <v>663</v>
      </c>
      <c r="V5" s="41" t="s">
        <v>674</v>
      </c>
      <c r="W5" s="46">
        <v>44866</v>
      </c>
    </row>
    <row r="6" spans="1:23" x14ac:dyDescent="0.3">
      <c r="A6" s="41">
        <v>315009</v>
      </c>
      <c r="B6" s="41" t="s">
        <v>564</v>
      </c>
      <c r="C6" s="41" t="s">
        <v>675</v>
      </c>
      <c r="D6" s="41" t="s">
        <v>676</v>
      </c>
      <c r="E6" s="41" t="s">
        <v>659</v>
      </c>
      <c r="F6" s="41">
        <v>7922</v>
      </c>
      <c r="G6" s="41">
        <v>409</v>
      </c>
      <c r="H6" s="41" t="s">
        <v>660</v>
      </c>
      <c r="I6" s="41" t="s">
        <v>661</v>
      </c>
      <c r="J6" s="41">
        <v>0</v>
      </c>
      <c r="K6" s="41"/>
      <c r="L6" s="41">
        <v>0</v>
      </c>
      <c r="M6" s="41"/>
      <c r="N6" s="41">
        <v>0</v>
      </c>
      <c r="O6" s="41"/>
      <c r="P6" s="41">
        <v>0</v>
      </c>
      <c r="Q6" s="41"/>
      <c r="R6" s="41">
        <v>0</v>
      </c>
      <c r="S6" s="41"/>
      <c r="T6" s="41" t="s">
        <v>662</v>
      </c>
      <c r="U6" s="41" t="s">
        <v>663</v>
      </c>
      <c r="V6" s="41" t="s">
        <v>677</v>
      </c>
      <c r="W6" s="46">
        <v>44866</v>
      </c>
    </row>
    <row r="7" spans="1:23" x14ac:dyDescent="0.3">
      <c r="A7" s="41">
        <v>315010</v>
      </c>
      <c r="B7" s="41" t="s">
        <v>401</v>
      </c>
      <c r="C7" s="41" t="s">
        <v>678</v>
      </c>
      <c r="D7" s="41" t="s">
        <v>679</v>
      </c>
      <c r="E7" s="41" t="s">
        <v>659</v>
      </c>
      <c r="F7" s="41">
        <v>7202</v>
      </c>
      <c r="G7" s="41">
        <v>409</v>
      </c>
      <c r="H7" s="41" t="s">
        <v>660</v>
      </c>
      <c r="I7" s="41" t="s">
        <v>661</v>
      </c>
      <c r="J7" s="41">
        <v>0</v>
      </c>
      <c r="K7" s="41"/>
      <c r="L7" s="41">
        <v>0</v>
      </c>
      <c r="M7" s="41"/>
      <c r="N7" s="41">
        <v>0</v>
      </c>
      <c r="O7" s="41"/>
      <c r="P7" s="41">
        <v>0</v>
      </c>
      <c r="Q7" s="41"/>
      <c r="R7" s="41">
        <v>0</v>
      </c>
      <c r="S7" s="41"/>
      <c r="T7" s="41" t="s">
        <v>662</v>
      </c>
      <c r="U7" s="41" t="s">
        <v>663</v>
      </c>
      <c r="V7" s="41" t="s">
        <v>680</v>
      </c>
      <c r="W7" s="46">
        <v>44866</v>
      </c>
    </row>
    <row r="8" spans="1:23" x14ac:dyDescent="0.3">
      <c r="A8" s="41">
        <v>315013</v>
      </c>
      <c r="B8" s="41" t="s">
        <v>280</v>
      </c>
      <c r="C8" s="41" t="s">
        <v>681</v>
      </c>
      <c r="D8" s="41" t="s">
        <v>682</v>
      </c>
      <c r="E8" s="41" t="s">
        <v>659</v>
      </c>
      <c r="F8" s="41">
        <v>8034</v>
      </c>
      <c r="G8" s="41">
        <v>409</v>
      </c>
      <c r="H8" s="41" t="s">
        <v>660</v>
      </c>
      <c r="I8" s="41" t="s">
        <v>661</v>
      </c>
      <c r="J8" s="41">
        <v>0</v>
      </c>
      <c r="K8" s="41"/>
      <c r="L8" s="41">
        <v>0</v>
      </c>
      <c r="M8" s="41"/>
      <c r="N8" s="41">
        <v>0</v>
      </c>
      <c r="O8" s="41"/>
      <c r="P8" s="41">
        <v>0</v>
      </c>
      <c r="Q8" s="41"/>
      <c r="R8" s="41">
        <v>0</v>
      </c>
      <c r="S8" s="41"/>
      <c r="T8" s="41" t="s">
        <v>662</v>
      </c>
      <c r="U8" s="41" t="s">
        <v>663</v>
      </c>
      <c r="V8" s="41" t="s">
        <v>683</v>
      </c>
      <c r="W8" s="46">
        <v>44866</v>
      </c>
    </row>
    <row r="9" spans="1:23" x14ac:dyDescent="0.3">
      <c r="A9" s="41">
        <v>315014</v>
      </c>
      <c r="B9" s="41" t="s">
        <v>397</v>
      </c>
      <c r="C9" s="41" t="s">
        <v>684</v>
      </c>
      <c r="D9" s="41" t="s">
        <v>685</v>
      </c>
      <c r="E9" s="41" t="s">
        <v>659</v>
      </c>
      <c r="F9" s="41">
        <v>8318</v>
      </c>
      <c r="G9" s="41">
        <v>409</v>
      </c>
      <c r="H9" s="41" t="s">
        <v>660</v>
      </c>
      <c r="I9" s="41" t="s">
        <v>661</v>
      </c>
      <c r="J9" s="41">
        <v>0</v>
      </c>
      <c r="K9" s="41"/>
      <c r="L9" s="41">
        <v>0</v>
      </c>
      <c r="M9" s="41"/>
      <c r="N9" s="41">
        <v>0</v>
      </c>
      <c r="O9" s="41"/>
      <c r="P9" s="41">
        <v>0</v>
      </c>
      <c r="Q9" s="41"/>
      <c r="R9" s="41">
        <v>0</v>
      </c>
      <c r="S9" s="41"/>
      <c r="T9" s="41" t="s">
        <v>662</v>
      </c>
      <c r="U9" s="41" t="s">
        <v>663</v>
      </c>
      <c r="V9" s="41" t="s">
        <v>686</v>
      </c>
      <c r="W9" s="46">
        <v>44866</v>
      </c>
    </row>
    <row r="10" spans="1:23" x14ac:dyDescent="0.3">
      <c r="A10" s="41">
        <v>315015</v>
      </c>
      <c r="B10" s="41" t="s">
        <v>357</v>
      </c>
      <c r="C10" s="41" t="s">
        <v>687</v>
      </c>
      <c r="D10" s="41" t="s">
        <v>688</v>
      </c>
      <c r="E10" s="41" t="s">
        <v>659</v>
      </c>
      <c r="F10" s="41">
        <v>7747</v>
      </c>
      <c r="G10" s="41">
        <v>409</v>
      </c>
      <c r="H10" s="41" t="s">
        <v>660</v>
      </c>
      <c r="I10" s="41" t="s">
        <v>661</v>
      </c>
      <c r="J10" s="41">
        <v>0</v>
      </c>
      <c r="K10" s="41"/>
      <c r="L10" s="41">
        <v>0</v>
      </c>
      <c r="M10" s="41"/>
      <c r="N10" s="41">
        <v>0</v>
      </c>
      <c r="O10" s="41"/>
      <c r="P10" s="41">
        <v>0</v>
      </c>
      <c r="Q10" s="41"/>
      <c r="R10" s="41">
        <v>0</v>
      </c>
      <c r="S10" s="41"/>
      <c r="T10" s="41" t="s">
        <v>662</v>
      </c>
      <c r="U10" s="41" t="s">
        <v>663</v>
      </c>
      <c r="V10" s="41" t="s">
        <v>689</v>
      </c>
      <c r="W10" s="46">
        <v>44866</v>
      </c>
    </row>
    <row r="11" spans="1:23" x14ac:dyDescent="0.3">
      <c r="A11" s="41">
        <v>315017</v>
      </c>
      <c r="B11" s="41" t="s">
        <v>287</v>
      </c>
      <c r="C11" s="41" t="s">
        <v>690</v>
      </c>
      <c r="D11" s="41" t="s">
        <v>691</v>
      </c>
      <c r="E11" s="41" t="s">
        <v>659</v>
      </c>
      <c r="F11" s="41">
        <v>7652</v>
      </c>
      <c r="G11" s="41">
        <v>409</v>
      </c>
      <c r="H11" s="41" t="s">
        <v>660</v>
      </c>
      <c r="I11" s="41" t="s">
        <v>661</v>
      </c>
      <c r="J11" s="41">
        <v>0</v>
      </c>
      <c r="K11" s="41"/>
      <c r="L11" s="41">
        <v>0</v>
      </c>
      <c r="M11" s="41"/>
      <c r="N11" s="41">
        <v>0</v>
      </c>
      <c r="O11" s="41"/>
      <c r="P11" s="41">
        <v>0</v>
      </c>
      <c r="Q11" s="41"/>
      <c r="R11" s="41">
        <v>0</v>
      </c>
      <c r="S11" s="41"/>
      <c r="T11" s="41" t="s">
        <v>662</v>
      </c>
      <c r="U11" s="41" t="s">
        <v>663</v>
      </c>
      <c r="V11" s="41" t="s">
        <v>692</v>
      </c>
      <c r="W11" s="46">
        <v>44866</v>
      </c>
    </row>
    <row r="12" spans="1:23" x14ac:dyDescent="0.3">
      <c r="A12" s="41">
        <v>315019</v>
      </c>
      <c r="B12" s="41" t="s">
        <v>396</v>
      </c>
      <c r="C12" s="41" t="s">
        <v>693</v>
      </c>
      <c r="D12" s="41" t="s">
        <v>694</v>
      </c>
      <c r="E12" s="41" t="s">
        <v>659</v>
      </c>
      <c r="F12" s="41">
        <v>7801</v>
      </c>
      <c r="G12" s="41">
        <v>409</v>
      </c>
      <c r="H12" s="41" t="s">
        <v>660</v>
      </c>
      <c r="I12" s="41" t="s">
        <v>661</v>
      </c>
      <c r="J12" s="41" t="s">
        <v>667</v>
      </c>
      <c r="K12" s="41">
        <v>9</v>
      </c>
      <c r="L12" s="41" t="s">
        <v>667</v>
      </c>
      <c r="M12" s="41">
        <v>9</v>
      </c>
      <c r="N12" s="41">
        <v>0</v>
      </c>
      <c r="O12" s="41"/>
      <c r="P12" s="41">
        <v>0</v>
      </c>
      <c r="Q12" s="41"/>
      <c r="R12" s="41">
        <v>0</v>
      </c>
      <c r="S12" s="41"/>
      <c r="T12" s="41" t="s">
        <v>662</v>
      </c>
      <c r="U12" s="41" t="s">
        <v>663</v>
      </c>
      <c r="V12" s="41" t="s">
        <v>695</v>
      </c>
      <c r="W12" s="46">
        <v>44866</v>
      </c>
    </row>
    <row r="13" spans="1:23" x14ac:dyDescent="0.3">
      <c r="A13" s="41">
        <v>315021</v>
      </c>
      <c r="B13" s="41" t="s">
        <v>267</v>
      </c>
      <c r="C13" s="41" t="s">
        <v>696</v>
      </c>
      <c r="D13" s="41" t="s">
        <v>697</v>
      </c>
      <c r="E13" s="41" t="s">
        <v>659</v>
      </c>
      <c r="F13" s="41">
        <v>7011</v>
      </c>
      <c r="G13" s="41">
        <v>409</v>
      </c>
      <c r="H13" s="41" t="s">
        <v>660</v>
      </c>
      <c r="I13" s="41" t="s">
        <v>661</v>
      </c>
      <c r="J13" s="41">
        <v>0</v>
      </c>
      <c r="K13" s="41"/>
      <c r="L13" s="41">
        <v>0</v>
      </c>
      <c r="M13" s="41"/>
      <c r="N13" s="41">
        <v>0</v>
      </c>
      <c r="O13" s="41"/>
      <c r="P13" s="41">
        <v>0</v>
      </c>
      <c r="Q13" s="41"/>
      <c r="R13" s="41">
        <v>0</v>
      </c>
      <c r="S13" s="41"/>
      <c r="T13" s="41" t="s">
        <v>662</v>
      </c>
      <c r="U13" s="41" t="s">
        <v>663</v>
      </c>
      <c r="V13" s="41" t="s">
        <v>698</v>
      </c>
      <c r="W13" s="46">
        <v>44866</v>
      </c>
    </row>
    <row r="14" spans="1:23" x14ac:dyDescent="0.3">
      <c r="A14" s="41">
        <v>315022</v>
      </c>
      <c r="B14" s="41" t="s">
        <v>485</v>
      </c>
      <c r="C14" s="41" t="s">
        <v>699</v>
      </c>
      <c r="D14" s="41" t="s">
        <v>700</v>
      </c>
      <c r="E14" s="41" t="s">
        <v>659</v>
      </c>
      <c r="F14" s="41">
        <v>8520</v>
      </c>
      <c r="G14" s="41">
        <v>409</v>
      </c>
      <c r="H14" s="41" t="s">
        <v>660</v>
      </c>
      <c r="I14" s="41" t="s">
        <v>661</v>
      </c>
      <c r="J14" s="41">
        <v>0</v>
      </c>
      <c r="K14" s="41"/>
      <c r="L14" s="41">
        <v>0</v>
      </c>
      <c r="M14" s="41"/>
      <c r="N14" s="41">
        <v>0</v>
      </c>
      <c r="O14" s="41"/>
      <c r="P14" s="41">
        <v>0</v>
      </c>
      <c r="Q14" s="41"/>
      <c r="R14" s="41">
        <v>0</v>
      </c>
      <c r="S14" s="41"/>
      <c r="T14" s="41" t="s">
        <v>662</v>
      </c>
      <c r="U14" s="41" t="s">
        <v>663</v>
      </c>
      <c r="V14" s="41" t="s">
        <v>701</v>
      </c>
      <c r="W14" s="46">
        <v>44866</v>
      </c>
    </row>
    <row r="15" spans="1:23" x14ac:dyDescent="0.3">
      <c r="A15" s="41">
        <v>315029</v>
      </c>
      <c r="B15" s="41" t="s">
        <v>391</v>
      </c>
      <c r="C15" s="41" t="s">
        <v>702</v>
      </c>
      <c r="D15" s="41" t="s">
        <v>703</v>
      </c>
      <c r="E15" s="41" t="s">
        <v>659</v>
      </c>
      <c r="F15" s="41">
        <v>7052</v>
      </c>
      <c r="G15" s="41">
        <v>409</v>
      </c>
      <c r="H15" s="41" t="s">
        <v>660</v>
      </c>
      <c r="I15" s="41" t="s">
        <v>661</v>
      </c>
      <c r="J15" s="41">
        <v>0</v>
      </c>
      <c r="K15" s="41"/>
      <c r="L15" s="41">
        <v>0</v>
      </c>
      <c r="M15" s="41"/>
      <c r="N15" s="41">
        <v>0</v>
      </c>
      <c r="O15" s="41"/>
      <c r="P15" s="41">
        <v>0</v>
      </c>
      <c r="Q15" s="41"/>
      <c r="R15" s="41">
        <v>0</v>
      </c>
      <c r="S15" s="41"/>
      <c r="T15" s="41" t="s">
        <v>662</v>
      </c>
      <c r="U15" s="41" t="s">
        <v>663</v>
      </c>
      <c r="V15" s="41" t="s">
        <v>704</v>
      </c>
      <c r="W15" s="46">
        <v>44866</v>
      </c>
    </row>
    <row r="16" spans="1:23" x14ac:dyDescent="0.3">
      <c r="A16" s="41">
        <v>315036</v>
      </c>
      <c r="B16" s="41" t="s">
        <v>254</v>
      </c>
      <c r="C16" s="41" t="s">
        <v>705</v>
      </c>
      <c r="D16" s="41" t="s">
        <v>706</v>
      </c>
      <c r="E16" s="41" t="s">
        <v>659</v>
      </c>
      <c r="F16" s="41">
        <v>7009</v>
      </c>
      <c r="G16" s="41">
        <v>409</v>
      </c>
      <c r="H16" s="41" t="s">
        <v>660</v>
      </c>
      <c r="I16" s="41" t="s">
        <v>661</v>
      </c>
      <c r="J16" s="41">
        <v>0</v>
      </c>
      <c r="K16" s="41"/>
      <c r="L16" s="41">
        <v>0</v>
      </c>
      <c r="M16" s="41"/>
      <c r="N16" s="41">
        <v>0</v>
      </c>
      <c r="O16" s="41"/>
      <c r="P16" s="41">
        <v>0</v>
      </c>
      <c r="Q16" s="41"/>
      <c r="R16" s="41">
        <v>0</v>
      </c>
      <c r="S16" s="41"/>
      <c r="T16" s="41" t="s">
        <v>662</v>
      </c>
      <c r="U16" s="41" t="s">
        <v>663</v>
      </c>
      <c r="V16" s="41" t="s">
        <v>707</v>
      </c>
      <c r="W16" s="46">
        <v>44866</v>
      </c>
    </row>
    <row r="17" spans="1:23" x14ac:dyDescent="0.3">
      <c r="A17" s="41">
        <v>315037</v>
      </c>
      <c r="B17" s="41" t="s">
        <v>600</v>
      </c>
      <c r="C17" s="41" t="s">
        <v>708</v>
      </c>
      <c r="D17" s="41" t="s">
        <v>709</v>
      </c>
      <c r="E17" s="41" t="s">
        <v>659</v>
      </c>
      <c r="F17" s="41">
        <v>7666</v>
      </c>
      <c r="G17" s="41">
        <v>409</v>
      </c>
      <c r="H17" s="41" t="s">
        <v>660</v>
      </c>
      <c r="I17" s="41" t="s">
        <v>661</v>
      </c>
      <c r="J17" s="41">
        <v>0</v>
      </c>
      <c r="K17" s="41"/>
      <c r="L17" s="41">
        <v>1.1764699999999999</v>
      </c>
      <c r="M17" s="41"/>
      <c r="N17" s="41">
        <v>1.19048</v>
      </c>
      <c r="O17" s="41"/>
      <c r="P17" s="41">
        <v>0</v>
      </c>
      <c r="Q17" s="41"/>
      <c r="R17" s="41">
        <v>0.61538499999999996</v>
      </c>
      <c r="S17" s="41"/>
      <c r="T17" s="41" t="s">
        <v>662</v>
      </c>
      <c r="U17" s="41" t="s">
        <v>663</v>
      </c>
      <c r="V17" s="41" t="s">
        <v>710</v>
      </c>
      <c r="W17" s="46">
        <v>44866</v>
      </c>
    </row>
    <row r="18" spans="1:23" x14ac:dyDescent="0.3">
      <c r="A18" s="41">
        <v>315038</v>
      </c>
      <c r="B18" s="41" t="s">
        <v>366</v>
      </c>
      <c r="C18" s="41" t="s">
        <v>711</v>
      </c>
      <c r="D18" s="41" t="s">
        <v>703</v>
      </c>
      <c r="E18" s="41" t="s">
        <v>659</v>
      </c>
      <c r="F18" s="41">
        <v>7052</v>
      </c>
      <c r="G18" s="41">
        <v>409</v>
      </c>
      <c r="H18" s="41" t="s">
        <v>660</v>
      </c>
      <c r="I18" s="41" t="s">
        <v>661</v>
      </c>
      <c r="J18" s="41">
        <v>0</v>
      </c>
      <c r="K18" s="41"/>
      <c r="L18" s="41">
        <v>0</v>
      </c>
      <c r="M18" s="41"/>
      <c r="N18" s="41">
        <v>0</v>
      </c>
      <c r="O18" s="41"/>
      <c r="P18" s="41">
        <v>0</v>
      </c>
      <c r="Q18" s="41"/>
      <c r="R18" s="41">
        <v>0</v>
      </c>
      <c r="S18" s="41"/>
      <c r="T18" s="41" t="s">
        <v>662</v>
      </c>
      <c r="U18" s="41" t="s">
        <v>663</v>
      </c>
      <c r="V18" s="41" t="s">
        <v>712</v>
      </c>
      <c r="W18" s="46">
        <v>44866</v>
      </c>
    </row>
    <row r="19" spans="1:23" x14ac:dyDescent="0.3">
      <c r="A19" s="41">
        <v>315039</v>
      </c>
      <c r="B19" s="41" t="s">
        <v>557</v>
      </c>
      <c r="C19" s="41" t="s">
        <v>713</v>
      </c>
      <c r="D19" s="41" t="s">
        <v>714</v>
      </c>
      <c r="E19" s="41" t="s">
        <v>659</v>
      </c>
      <c r="F19" s="41">
        <v>8837</v>
      </c>
      <c r="G19" s="41">
        <v>409</v>
      </c>
      <c r="H19" s="41" t="s">
        <v>660</v>
      </c>
      <c r="I19" s="41" t="s">
        <v>661</v>
      </c>
      <c r="J19" s="41">
        <v>0</v>
      </c>
      <c r="K19" s="41"/>
      <c r="L19" s="41">
        <v>0</v>
      </c>
      <c r="M19" s="41"/>
      <c r="N19" s="41">
        <v>0</v>
      </c>
      <c r="O19" s="41"/>
      <c r="P19" s="41">
        <v>0</v>
      </c>
      <c r="Q19" s="41"/>
      <c r="R19" s="41">
        <v>0</v>
      </c>
      <c r="S19" s="41"/>
      <c r="T19" s="41" t="s">
        <v>662</v>
      </c>
      <c r="U19" s="41" t="s">
        <v>663</v>
      </c>
      <c r="V19" s="41" t="s">
        <v>715</v>
      </c>
      <c r="W19" s="46">
        <v>44866</v>
      </c>
    </row>
    <row r="20" spans="1:23" x14ac:dyDescent="0.3">
      <c r="A20" s="41">
        <v>315042</v>
      </c>
      <c r="B20" s="41" t="s">
        <v>471</v>
      </c>
      <c r="C20" s="41" t="s">
        <v>716</v>
      </c>
      <c r="D20" s="41" t="s">
        <v>717</v>
      </c>
      <c r="E20" s="41" t="s">
        <v>659</v>
      </c>
      <c r="F20" s="41">
        <v>7035</v>
      </c>
      <c r="G20" s="41">
        <v>409</v>
      </c>
      <c r="H20" s="41" t="s">
        <v>660</v>
      </c>
      <c r="I20" s="41" t="s">
        <v>661</v>
      </c>
      <c r="J20" s="41">
        <v>0</v>
      </c>
      <c r="K20" s="41"/>
      <c r="L20" s="41">
        <v>0</v>
      </c>
      <c r="M20" s="41"/>
      <c r="N20" s="41">
        <v>0</v>
      </c>
      <c r="O20" s="41"/>
      <c r="P20" s="41">
        <v>0</v>
      </c>
      <c r="Q20" s="41"/>
      <c r="R20" s="41">
        <v>0</v>
      </c>
      <c r="S20" s="41"/>
      <c r="T20" s="41" t="s">
        <v>662</v>
      </c>
      <c r="U20" s="41" t="s">
        <v>663</v>
      </c>
      <c r="V20" s="41" t="s">
        <v>718</v>
      </c>
      <c r="W20" s="46">
        <v>44866</v>
      </c>
    </row>
    <row r="21" spans="1:23" x14ac:dyDescent="0.3">
      <c r="A21" s="41">
        <v>315044</v>
      </c>
      <c r="B21" s="41" t="s">
        <v>469</v>
      </c>
      <c r="C21" s="41" t="s">
        <v>719</v>
      </c>
      <c r="D21" s="41" t="s">
        <v>720</v>
      </c>
      <c r="E21" s="41" t="s">
        <v>659</v>
      </c>
      <c r="F21" s="41">
        <v>7821</v>
      </c>
      <c r="G21" s="41">
        <v>409</v>
      </c>
      <c r="H21" s="41" t="s">
        <v>660</v>
      </c>
      <c r="I21" s="41" t="s">
        <v>661</v>
      </c>
      <c r="J21" s="41">
        <v>0</v>
      </c>
      <c r="K21" s="41"/>
      <c r="L21" s="41">
        <v>0.92593000000000003</v>
      </c>
      <c r="M21" s="41"/>
      <c r="N21" s="41">
        <v>0.86207</v>
      </c>
      <c r="O21" s="41"/>
      <c r="P21" s="41">
        <v>0.85470000000000002</v>
      </c>
      <c r="Q21" s="41"/>
      <c r="R21" s="41">
        <v>0.66815199999999997</v>
      </c>
      <c r="S21" s="41"/>
      <c r="T21" s="41" t="s">
        <v>662</v>
      </c>
      <c r="U21" s="41" t="s">
        <v>663</v>
      </c>
      <c r="V21" s="41" t="s">
        <v>721</v>
      </c>
      <c r="W21" s="46">
        <v>44866</v>
      </c>
    </row>
    <row r="22" spans="1:23" x14ac:dyDescent="0.3">
      <c r="A22" s="41">
        <v>315047</v>
      </c>
      <c r="B22" s="41" t="s">
        <v>629</v>
      </c>
      <c r="C22" s="41" t="s">
        <v>722</v>
      </c>
      <c r="D22" s="41" t="s">
        <v>723</v>
      </c>
      <c r="E22" s="41" t="s">
        <v>659</v>
      </c>
      <c r="F22" s="41">
        <v>8077</v>
      </c>
      <c r="G22" s="41">
        <v>409</v>
      </c>
      <c r="H22" s="41" t="s">
        <v>660</v>
      </c>
      <c r="I22" s="41" t="s">
        <v>661</v>
      </c>
      <c r="J22" s="41">
        <v>0</v>
      </c>
      <c r="K22" s="41"/>
      <c r="L22" s="41">
        <v>0</v>
      </c>
      <c r="M22" s="41"/>
      <c r="N22" s="41">
        <v>0</v>
      </c>
      <c r="O22" s="41"/>
      <c r="P22" s="41">
        <v>0</v>
      </c>
      <c r="Q22" s="41"/>
      <c r="R22" s="41">
        <v>0</v>
      </c>
      <c r="S22" s="41"/>
      <c r="T22" s="41" t="s">
        <v>662</v>
      </c>
      <c r="U22" s="41" t="s">
        <v>663</v>
      </c>
      <c r="V22" s="41" t="s">
        <v>724</v>
      </c>
      <c r="W22" s="46">
        <v>44866</v>
      </c>
    </row>
    <row r="23" spans="1:23" x14ac:dyDescent="0.3">
      <c r="A23" s="41">
        <v>315050</v>
      </c>
      <c r="B23" s="41" t="s">
        <v>344</v>
      </c>
      <c r="C23" s="41" t="s">
        <v>725</v>
      </c>
      <c r="D23" s="41" t="s">
        <v>726</v>
      </c>
      <c r="E23" s="41" t="s">
        <v>659</v>
      </c>
      <c r="F23" s="41">
        <v>8016</v>
      </c>
      <c r="G23" s="41">
        <v>409</v>
      </c>
      <c r="H23" s="41" t="s">
        <v>660</v>
      </c>
      <c r="I23" s="41" t="s">
        <v>661</v>
      </c>
      <c r="J23" s="41">
        <v>0</v>
      </c>
      <c r="K23" s="41"/>
      <c r="L23" s="41">
        <v>0</v>
      </c>
      <c r="M23" s="41"/>
      <c r="N23" s="41">
        <v>0</v>
      </c>
      <c r="O23" s="41"/>
      <c r="P23" s="41">
        <v>0</v>
      </c>
      <c r="Q23" s="41"/>
      <c r="R23" s="41">
        <v>0</v>
      </c>
      <c r="S23" s="41"/>
      <c r="T23" s="41" t="s">
        <v>662</v>
      </c>
      <c r="U23" s="41" t="s">
        <v>663</v>
      </c>
      <c r="V23" s="41" t="s">
        <v>727</v>
      </c>
      <c r="W23" s="46">
        <v>44866</v>
      </c>
    </row>
    <row r="24" spans="1:23" x14ac:dyDescent="0.3">
      <c r="A24" s="41">
        <v>315053</v>
      </c>
      <c r="B24" s="41" t="s">
        <v>524</v>
      </c>
      <c r="C24" s="41" t="s">
        <v>728</v>
      </c>
      <c r="D24" s="41" t="s">
        <v>729</v>
      </c>
      <c r="E24" s="41" t="s">
        <v>659</v>
      </c>
      <c r="F24" s="41">
        <v>7940</v>
      </c>
      <c r="G24" s="41">
        <v>409</v>
      </c>
      <c r="H24" s="41" t="s">
        <v>660</v>
      </c>
      <c r="I24" s="41" t="s">
        <v>661</v>
      </c>
      <c r="J24" s="41">
        <v>0</v>
      </c>
      <c r="K24" s="41"/>
      <c r="L24" s="41">
        <v>0</v>
      </c>
      <c r="M24" s="41"/>
      <c r="N24" s="41">
        <v>0</v>
      </c>
      <c r="O24" s="41"/>
      <c r="P24" s="41">
        <v>0</v>
      </c>
      <c r="Q24" s="41"/>
      <c r="R24" s="41">
        <v>0</v>
      </c>
      <c r="S24" s="41"/>
      <c r="T24" s="41" t="s">
        <v>662</v>
      </c>
      <c r="U24" s="41" t="s">
        <v>663</v>
      </c>
      <c r="V24" s="41" t="s">
        <v>730</v>
      </c>
      <c r="W24" s="46">
        <v>44866</v>
      </c>
    </row>
    <row r="25" spans="1:23" x14ac:dyDescent="0.3">
      <c r="A25" s="41">
        <v>315054</v>
      </c>
      <c r="B25" s="41" t="s">
        <v>516</v>
      </c>
      <c r="C25" s="41" t="s">
        <v>731</v>
      </c>
      <c r="D25" s="41" t="s">
        <v>732</v>
      </c>
      <c r="E25" s="41" t="s">
        <v>659</v>
      </c>
      <c r="F25" s="41">
        <v>8232</v>
      </c>
      <c r="G25" s="41">
        <v>409</v>
      </c>
      <c r="H25" s="41" t="s">
        <v>660</v>
      </c>
      <c r="I25" s="41" t="s">
        <v>661</v>
      </c>
      <c r="J25" s="41">
        <v>0</v>
      </c>
      <c r="K25" s="41"/>
      <c r="L25" s="41">
        <v>0</v>
      </c>
      <c r="M25" s="41"/>
      <c r="N25" s="41">
        <v>0</v>
      </c>
      <c r="O25" s="41"/>
      <c r="P25" s="41">
        <v>0</v>
      </c>
      <c r="Q25" s="41"/>
      <c r="R25" s="41">
        <v>0</v>
      </c>
      <c r="S25" s="41"/>
      <c r="T25" s="41" t="s">
        <v>662</v>
      </c>
      <c r="U25" s="41" t="s">
        <v>663</v>
      </c>
      <c r="V25" s="41" t="s">
        <v>733</v>
      </c>
      <c r="W25" s="46">
        <v>44866</v>
      </c>
    </row>
    <row r="26" spans="1:23" x14ac:dyDescent="0.3">
      <c r="A26" s="41">
        <v>315056</v>
      </c>
      <c r="B26" s="41" t="s">
        <v>455</v>
      </c>
      <c r="C26" s="41" t="s">
        <v>734</v>
      </c>
      <c r="D26" s="41" t="s">
        <v>735</v>
      </c>
      <c r="E26" s="41" t="s">
        <v>659</v>
      </c>
      <c r="F26" s="41">
        <v>7753</v>
      </c>
      <c r="G26" s="41">
        <v>409</v>
      </c>
      <c r="H26" s="41" t="s">
        <v>660</v>
      </c>
      <c r="I26" s="41" t="s">
        <v>661</v>
      </c>
      <c r="J26" s="41">
        <v>0</v>
      </c>
      <c r="K26" s="41"/>
      <c r="L26" s="41">
        <v>0</v>
      </c>
      <c r="M26" s="41"/>
      <c r="N26" s="41">
        <v>0</v>
      </c>
      <c r="O26" s="41"/>
      <c r="P26" s="41">
        <v>0</v>
      </c>
      <c r="Q26" s="41"/>
      <c r="R26" s="41">
        <v>0</v>
      </c>
      <c r="S26" s="41"/>
      <c r="T26" s="41" t="s">
        <v>662</v>
      </c>
      <c r="U26" s="41" t="s">
        <v>663</v>
      </c>
      <c r="V26" s="41" t="s">
        <v>736</v>
      </c>
      <c r="W26" s="46">
        <v>44866</v>
      </c>
    </row>
    <row r="27" spans="1:23" x14ac:dyDescent="0.3">
      <c r="A27" s="41">
        <v>315057</v>
      </c>
      <c r="B27" s="41" t="s">
        <v>494</v>
      </c>
      <c r="C27" s="41" t="s">
        <v>737</v>
      </c>
      <c r="D27" s="41" t="s">
        <v>738</v>
      </c>
      <c r="E27" s="41" t="s">
        <v>659</v>
      </c>
      <c r="F27" s="41">
        <v>7876</v>
      </c>
      <c r="G27" s="41">
        <v>409</v>
      </c>
      <c r="H27" s="41" t="s">
        <v>660</v>
      </c>
      <c r="I27" s="41" t="s">
        <v>661</v>
      </c>
      <c r="J27" s="41">
        <v>0</v>
      </c>
      <c r="K27" s="41"/>
      <c r="L27" s="41">
        <v>0</v>
      </c>
      <c r="M27" s="41"/>
      <c r="N27" s="41">
        <v>0</v>
      </c>
      <c r="O27" s="41"/>
      <c r="P27" s="41">
        <v>0</v>
      </c>
      <c r="Q27" s="41"/>
      <c r="R27" s="41">
        <v>0</v>
      </c>
      <c r="S27" s="41"/>
      <c r="T27" s="41" t="s">
        <v>662</v>
      </c>
      <c r="U27" s="41" t="s">
        <v>663</v>
      </c>
      <c r="V27" s="41" t="s">
        <v>739</v>
      </c>
      <c r="W27" s="46">
        <v>44866</v>
      </c>
    </row>
    <row r="28" spans="1:23" x14ac:dyDescent="0.3">
      <c r="A28" s="41">
        <v>315058</v>
      </c>
      <c r="B28" s="41" t="s">
        <v>423</v>
      </c>
      <c r="C28" s="41" t="s">
        <v>740</v>
      </c>
      <c r="D28" s="41" t="s">
        <v>741</v>
      </c>
      <c r="E28" s="41" t="s">
        <v>659</v>
      </c>
      <c r="F28" s="41">
        <v>8079</v>
      </c>
      <c r="G28" s="41">
        <v>409</v>
      </c>
      <c r="H28" s="41" t="s">
        <v>660</v>
      </c>
      <c r="I28" s="41" t="s">
        <v>661</v>
      </c>
      <c r="J28" s="41">
        <v>0</v>
      </c>
      <c r="K28" s="41"/>
      <c r="L28" s="41">
        <v>0</v>
      </c>
      <c r="M28" s="41"/>
      <c r="N28" s="41">
        <v>0</v>
      </c>
      <c r="O28" s="41"/>
      <c r="P28" s="41">
        <v>0</v>
      </c>
      <c r="Q28" s="41"/>
      <c r="R28" s="41">
        <v>0</v>
      </c>
      <c r="S28" s="41"/>
      <c r="T28" s="41" t="s">
        <v>662</v>
      </c>
      <c r="U28" s="41" t="s">
        <v>663</v>
      </c>
      <c r="V28" s="41" t="s">
        <v>742</v>
      </c>
      <c r="W28" s="46">
        <v>44866</v>
      </c>
    </row>
    <row r="29" spans="1:23" x14ac:dyDescent="0.3">
      <c r="A29" s="41">
        <v>315060</v>
      </c>
      <c r="B29" s="41" t="s">
        <v>591</v>
      </c>
      <c r="C29" s="41" t="s">
        <v>743</v>
      </c>
      <c r="D29" s="41" t="s">
        <v>682</v>
      </c>
      <c r="E29" s="41" t="s">
        <v>659</v>
      </c>
      <c r="F29" s="41">
        <v>8003</v>
      </c>
      <c r="G29" s="41">
        <v>409</v>
      </c>
      <c r="H29" s="41" t="s">
        <v>660</v>
      </c>
      <c r="I29" s="41" t="s">
        <v>661</v>
      </c>
      <c r="J29" s="41">
        <v>0</v>
      </c>
      <c r="K29" s="41"/>
      <c r="L29" s="41">
        <v>0</v>
      </c>
      <c r="M29" s="41"/>
      <c r="N29" s="41">
        <v>0</v>
      </c>
      <c r="O29" s="41"/>
      <c r="P29" s="41">
        <v>0</v>
      </c>
      <c r="Q29" s="41"/>
      <c r="R29" s="41">
        <v>0</v>
      </c>
      <c r="S29" s="41"/>
      <c r="T29" s="41" t="s">
        <v>662</v>
      </c>
      <c r="U29" s="41" t="s">
        <v>663</v>
      </c>
      <c r="V29" s="41" t="s">
        <v>744</v>
      </c>
      <c r="W29" s="46">
        <v>44866</v>
      </c>
    </row>
    <row r="30" spans="1:23" x14ac:dyDescent="0.3">
      <c r="A30" s="41">
        <v>315061</v>
      </c>
      <c r="B30" s="41" t="s">
        <v>574</v>
      </c>
      <c r="C30" s="41" t="s">
        <v>745</v>
      </c>
      <c r="D30" s="41" t="s">
        <v>746</v>
      </c>
      <c r="E30" s="41" t="s">
        <v>659</v>
      </c>
      <c r="F30" s="41">
        <v>8302</v>
      </c>
      <c r="G30" s="41">
        <v>409</v>
      </c>
      <c r="H30" s="41" t="s">
        <v>660</v>
      </c>
      <c r="I30" s="41" t="s">
        <v>661</v>
      </c>
      <c r="J30" s="41">
        <v>0</v>
      </c>
      <c r="K30" s="41"/>
      <c r="L30" s="41">
        <v>0</v>
      </c>
      <c r="M30" s="41"/>
      <c r="N30" s="41">
        <v>0</v>
      </c>
      <c r="O30" s="41"/>
      <c r="P30" s="41">
        <v>0</v>
      </c>
      <c r="Q30" s="41"/>
      <c r="R30" s="41">
        <v>0</v>
      </c>
      <c r="S30" s="41"/>
      <c r="T30" s="41" t="s">
        <v>662</v>
      </c>
      <c r="U30" s="41" t="s">
        <v>663</v>
      </c>
      <c r="V30" s="41" t="s">
        <v>747</v>
      </c>
      <c r="W30" s="46">
        <v>44866</v>
      </c>
    </row>
    <row r="31" spans="1:23" x14ac:dyDescent="0.3">
      <c r="A31" s="41">
        <v>315064</v>
      </c>
      <c r="B31" s="41" t="s">
        <v>263</v>
      </c>
      <c r="C31" s="41" t="s">
        <v>748</v>
      </c>
      <c r="D31" s="41" t="s">
        <v>749</v>
      </c>
      <c r="E31" s="41" t="s">
        <v>659</v>
      </c>
      <c r="F31" s="41">
        <v>7076</v>
      </c>
      <c r="G31" s="41">
        <v>409</v>
      </c>
      <c r="H31" s="41" t="s">
        <v>660</v>
      </c>
      <c r="I31" s="41" t="s">
        <v>661</v>
      </c>
      <c r="J31" s="41">
        <v>0</v>
      </c>
      <c r="K31" s="41"/>
      <c r="L31" s="41">
        <v>0</v>
      </c>
      <c r="M31" s="41"/>
      <c r="N31" s="41">
        <v>0</v>
      </c>
      <c r="O31" s="41"/>
      <c r="P31" s="41">
        <v>0</v>
      </c>
      <c r="Q31" s="41"/>
      <c r="R31" s="41">
        <v>0</v>
      </c>
      <c r="S31" s="41"/>
      <c r="T31" s="41" t="s">
        <v>662</v>
      </c>
      <c r="U31" s="41" t="s">
        <v>663</v>
      </c>
      <c r="V31" s="41" t="s">
        <v>750</v>
      </c>
      <c r="W31" s="46">
        <v>44866</v>
      </c>
    </row>
    <row r="32" spans="1:23" x14ac:dyDescent="0.3">
      <c r="A32" s="41">
        <v>315066</v>
      </c>
      <c r="B32" s="41" t="s">
        <v>594</v>
      </c>
      <c r="C32" s="41" t="s">
        <v>751</v>
      </c>
      <c r="D32" s="41" t="s">
        <v>703</v>
      </c>
      <c r="E32" s="41" t="s">
        <v>659</v>
      </c>
      <c r="F32" s="41">
        <v>7052</v>
      </c>
      <c r="G32" s="41">
        <v>409</v>
      </c>
      <c r="H32" s="41" t="s">
        <v>660</v>
      </c>
      <c r="I32" s="41" t="s">
        <v>661</v>
      </c>
      <c r="J32" s="41">
        <v>0</v>
      </c>
      <c r="K32" s="41"/>
      <c r="L32" s="41">
        <v>0</v>
      </c>
      <c r="M32" s="41"/>
      <c r="N32" s="41">
        <v>0</v>
      </c>
      <c r="O32" s="41"/>
      <c r="P32" s="41">
        <v>0</v>
      </c>
      <c r="Q32" s="41"/>
      <c r="R32" s="41">
        <v>0</v>
      </c>
      <c r="S32" s="41"/>
      <c r="T32" s="41" t="s">
        <v>662</v>
      </c>
      <c r="U32" s="41" t="s">
        <v>663</v>
      </c>
      <c r="V32" s="41" t="s">
        <v>752</v>
      </c>
      <c r="W32" s="46">
        <v>44866</v>
      </c>
    </row>
    <row r="33" spans="1:23" x14ac:dyDescent="0.3">
      <c r="A33" s="41">
        <v>315068</v>
      </c>
      <c r="B33" s="41" t="s">
        <v>279</v>
      </c>
      <c r="C33" s="41" t="s">
        <v>753</v>
      </c>
      <c r="D33" s="41" t="s">
        <v>682</v>
      </c>
      <c r="E33" s="41" t="s">
        <v>659</v>
      </c>
      <c r="F33" s="41">
        <v>8002</v>
      </c>
      <c r="G33" s="41">
        <v>409</v>
      </c>
      <c r="H33" s="41" t="s">
        <v>660</v>
      </c>
      <c r="I33" s="41" t="s">
        <v>661</v>
      </c>
      <c r="J33" s="41">
        <v>0</v>
      </c>
      <c r="K33" s="41"/>
      <c r="L33" s="41">
        <v>0</v>
      </c>
      <c r="M33" s="41"/>
      <c r="N33" s="41">
        <v>0</v>
      </c>
      <c r="O33" s="41"/>
      <c r="P33" s="41">
        <v>0</v>
      </c>
      <c r="Q33" s="41"/>
      <c r="R33" s="41">
        <v>0</v>
      </c>
      <c r="S33" s="41"/>
      <c r="T33" s="41" t="s">
        <v>662</v>
      </c>
      <c r="U33" s="41" t="s">
        <v>663</v>
      </c>
      <c r="V33" s="41" t="s">
        <v>754</v>
      </c>
      <c r="W33" s="46">
        <v>44866</v>
      </c>
    </row>
    <row r="34" spans="1:23" x14ac:dyDescent="0.3">
      <c r="A34" s="41">
        <v>315069</v>
      </c>
      <c r="B34" s="41" t="s">
        <v>602</v>
      </c>
      <c r="C34" s="41" t="s">
        <v>755</v>
      </c>
      <c r="D34" s="41" t="s">
        <v>756</v>
      </c>
      <c r="E34" s="41" t="s">
        <v>659</v>
      </c>
      <c r="F34" s="41">
        <v>7719</v>
      </c>
      <c r="G34" s="41">
        <v>409</v>
      </c>
      <c r="H34" s="41" t="s">
        <v>660</v>
      </c>
      <c r="I34" s="41" t="s">
        <v>661</v>
      </c>
      <c r="J34" s="41">
        <v>0</v>
      </c>
      <c r="K34" s="41"/>
      <c r="L34" s="41">
        <v>0</v>
      </c>
      <c r="M34" s="41"/>
      <c r="N34" s="41">
        <v>0</v>
      </c>
      <c r="O34" s="41"/>
      <c r="P34" s="41">
        <v>0</v>
      </c>
      <c r="Q34" s="41"/>
      <c r="R34" s="41">
        <v>0</v>
      </c>
      <c r="S34" s="41"/>
      <c r="T34" s="41" t="s">
        <v>662</v>
      </c>
      <c r="U34" s="41" t="s">
        <v>663</v>
      </c>
      <c r="V34" s="41" t="s">
        <v>757</v>
      </c>
      <c r="W34" s="46">
        <v>44866</v>
      </c>
    </row>
    <row r="35" spans="1:23" x14ac:dyDescent="0.3">
      <c r="A35" s="41">
        <v>315072</v>
      </c>
      <c r="B35" s="41" t="s">
        <v>441</v>
      </c>
      <c r="C35" s="41" t="s">
        <v>758</v>
      </c>
      <c r="D35" s="41" t="s">
        <v>759</v>
      </c>
      <c r="E35" s="41" t="s">
        <v>659</v>
      </c>
      <c r="F35" s="41">
        <v>7840</v>
      </c>
      <c r="G35" s="41">
        <v>409</v>
      </c>
      <c r="H35" s="41" t="s">
        <v>660</v>
      </c>
      <c r="I35" s="41" t="s">
        <v>661</v>
      </c>
      <c r="J35" s="41">
        <v>0</v>
      </c>
      <c r="K35" s="41"/>
      <c r="L35" s="41">
        <v>0</v>
      </c>
      <c r="M35" s="41"/>
      <c r="N35" s="41">
        <v>0</v>
      </c>
      <c r="O35" s="41"/>
      <c r="P35" s="41">
        <v>0</v>
      </c>
      <c r="Q35" s="41"/>
      <c r="R35" s="41">
        <v>0</v>
      </c>
      <c r="S35" s="41"/>
      <c r="T35" s="41" t="s">
        <v>662</v>
      </c>
      <c r="U35" s="41" t="s">
        <v>663</v>
      </c>
      <c r="V35" s="41" t="s">
        <v>760</v>
      </c>
      <c r="W35" s="46">
        <v>44866</v>
      </c>
    </row>
    <row r="36" spans="1:23" x14ac:dyDescent="0.3">
      <c r="A36" s="41">
        <v>315077</v>
      </c>
      <c r="B36" s="41" t="s">
        <v>626</v>
      </c>
      <c r="C36" s="41" t="s">
        <v>761</v>
      </c>
      <c r="D36" s="41" t="s">
        <v>762</v>
      </c>
      <c r="E36" s="41" t="s">
        <v>659</v>
      </c>
      <c r="F36" s="41">
        <v>8057</v>
      </c>
      <c r="G36" s="41">
        <v>409</v>
      </c>
      <c r="H36" s="41" t="s">
        <v>660</v>
      </c>
      <c r="I36" s="41" t="s">
        <v>661</v>
      </c>
      <c r="J36" s="41" t="s">
        <v>667</v>
      </c>
      <c r="K36" s="41">
        <v>9</v>
      </c>
      <c r="L36" s="41" t="s">
        <v>667</v>
      </c>
      <c r="M36" s="41">
        <v>9</v>
      </c>
      <c r="N36" s="41" t="s">
        <v>667</v>
      </c>
      <c r="O36" s="41">
        <v>9</v>
      </c>
      <c r="P36" s="41" t="s">
        <v>667</v>
      </c>
      <c r="Q36" s="41">
        <v>9</v>
      </c>
      <c r="R36" s="41" t="s">
        <v>667</v>
      </c>
      <c r="S36" s="41">
        <v>9</v>
      </c>
      <c r="T36" s="41" t="s">
        <v>662</v>
      </c>
      <c r="U36" s="41" t="s">
        <v>663</v>
      </c>
      <c r="V36" s="41" t="s">
        <v>763</v>
      </c>
      <c r="W36" s="46">
        <v>44866</v>
      </c>
    </row>
    <row r="37" spans="1:23" x14ac:dyDescent="0.3">
      <c r="A37" s="41">
        <v>315083</v>
      </c>
      <c r="B37" s="41" t="s">
        <v>232</v>
      </c>
      <c r="C37" s="41" t="s">
        <v>764</v>
      </c>
      <c r="D37" s="41" t="s">
        <v>765</v>
      </c>
      <c r="E37" s="41" t="s">
        <v>659</v>
      </c>
      <c r="F37" s="41">
        <v>7305</v>
      </c>
      <c r="G37" s="41">
        <v>409</v>
      </c>
      <c r="H37" s="41" t="s">
        <v>660</v>
      </c>
      <c r="I37" s="41" t="s">
        <v>661</v>
      </c>
      <c r="J37" s="41">
        <v>1.0869599999999999</v>
      </c>
      <c r="K37" s="41"/>
      <c r="L37" s="41">
        <v>1.0416700000000001</v>
      </c>
      <c r="M37" s="41"/>
      <c r="N37" s="41">
        <v>1.0309299999999999</v>
      </c>
      <c r="O37" s="41"/>
      <c r="P37" s="41">
        <v>1.0638300000000001</v>
      </c>
      <c r="Q37" s="41"/>
      <c r="R37" s="41">
        <v>1.0554110000000001</v>
      </c>
      <c r="S37" s="41"/>
      <c r="T37" s="41" t="s">
        <v>662</v>
      </c>
      <c r="U37" s="41" t="s">
        <v>663</v>
      </c>
      <c r="V37" s="41" t="s">
        <v>766</v>
      </c>
      <c r="W37" s="46">
        <v>44866</v>
      </c>
    </row>
    <row r="38" spans="1:23" x14ac:dyDescent="0.3">
      <c r="A38" s="41">
        <v>315085</v>
      </c>
      <c r="B38" s="41" t="s">
        <v>346</v>
      </c>
      <c r="C38" s="41" t="s">
        <v>767</v>
      </c>
      <c r="D38" s="41" t="s">
        <v>768</v>
      </c>
      <c r="E38" s="41" t="s">
        <v>659</v>
      </c>
      <c r="F38" s="41">
        <v>7055</v>
      </c>
      <c r="G38" s="41">
        <v>409</v>
      </c>
      <c r="H38" s="41" t="s">
        <v>660</v>
      </c>
      <c r="I38" s="41" t="s">
        <v>661</v>
      </c>
      <c r="J38" s="41">
        <v>0</v>
      </c>
      <c r="K38" s="41"/>
      <c r="L38" s="41">
        <v>0</v>
      </c>
      <c r="M38" s="41"/>
      <c r="N38" s="41">
        <v>0</v>
      </c>
      <c r="O38" s="41"/>
      <c r="P38" s="41">
        <v>0</v>
      </c>
      <c r="Q38" s="41"/>
      <c r="R38" s="41">
        <v>0</v>
      </c>
      <c r="S38" s="41"/>
      <c r="T38" s="41" t="s">
        <v>662</v>
      </c>
      <c r="U38" s="41" t="s">
        <v>663</v>
      </c>
      <c r="V38" s="41" t="s">
        <v>769</v>
      </c>
      <c r="W38" s="46">
        <v>44866</v>
      </c>
    </row>
    <row r="39" spans="1:23" x14ac:dyDescent="0.3">
      <c r="A39" s="41">
        <v>315087</v>
      </c>
      <c r="B39" s="41" t="s">
        <v>310</v>
      </c>
      <c r="C39" s="41" t="s">
        <v>770</v>
      </c>
      <c r="D39" s="41" t="s">
        <v>771</v>
      </c>
      <c r="E39" s="41" t="s">
        <v>659</v>
      </c>
      <c r="F39" s="41">
        <v>7716</v>
      </c>
      <c r="G39" s="41">
        <v>409</v>
      </c>
      <c r="H39" s="41" t="s">
        <v>660</v>
      </c>
      <c r="I39" s="41" t="s">
        <v>661</v>
      </c>
      <c r="J39" s="41">
        <v>0</v>
      </c>
      <c r="K39" s="41"/>
      <c r="L39" s="41">
        <v>0</v>
      </c>
      <c r="M39" s="41"/>
      <c r="N39" s="41">
        <v>0</v>
      </c>
      <c r="O39" s="41"/>
      <c r="P39" s="41">
        <v>0</v>
      </c>
      <c r="Q39" s="41"/>
      <c r="R39" s="41">
        <v>0</v>
      </c>
      <c r="S39" s="41"/>
      <c r="T39" s="41" t="s">
        <v>662</v>
      </c>
      <c r="U39" s="41" t="s">
        <v>663</v>
      </c>
      <c r="V39" s="41" t="s">
        <v>772</v>
      </c>
      <c r="W39" s="46">
        <v>44866</v>
      </c>
    </row>
    <row r="40" spans="1:23" x14ac:dyDescent="0.3">
      <c r="A40" s="41">
        <v>315091</v>
      </c>
      <c r="B40" s="41" t="s">
        <v>384</v>
      </c>
      <c r="C40" s="41" t="s">
        <v>773</v>
      </c>
      <c r="D40" s="41" t="s">
        <v>774</v>
      </c>
      <c r="E40" s="41" t="s">
        <v>659</v>
      </c>
      <c r="F40" s="41">
        <v>7016</v>
      </c>
      <c r="G40" s="41">
        <v>409</v>
      </c>
      <c r="H40" s="41" t="s">
        <v>660</v>
      </c>
      <c r="I40" s="41" t="s">
        <v>661</v>
      </c>
      <c r="J40" s="41">
        <v>0</v>
      </c>
      <c r="K40" s="41"/>
      <c r="L40" s="41">
        <v>0</v>
      </c>
      <c r="M40" s="41"/>
      <c r="N40" s="41">
        <v>0</v>
      </c>
      <c r="O40" s="41"/>
      <c r="P40" s="41">
        <v>0</v>
      </c>
      <c r="Q40" s="41"/>
      <c r="R40" s="41">
        <v>0</v>
      </c>
      <c r="S40" s="41"/>
      <c r="T40" s="41" t="s">
        <v>662</v>
      </c>
      <c r="U40" s="41" t="s">
        <v>663</v>
      </c>
      <c r="V40" s="41" t="s">
        <v>775</v>
      </c>
      <c r="W40" s="46">
        <v>44866</v>
      </c>
    </row>
    <row r="41" spans="1:23" x14ac:dyDescent="0.3">
      <c r="A41" s="41">
        <v>315092</v>
      </c>
      <c r="B41" s="41" t="s">
        <v>309</v>
      </c>
      <c r="C41" s="41" t="s">
        <v>776</v>
      </c>
      <c r="D41" s="41" t="s">
        <v>777</v>
      </c>
      <c r="E41" s="41" t="s">
        <v>659</v>
      </c>
      <c r="F41" s="41">
        <v>7733</v>
      </c>
      <c r="G41" s="41">
        <v>409</v>
      </c>
      <c r="H41" s="41" t="s">
        <v>660</v>
      </c>
      <c r="I41" s="41" t="s">
        <v>661</v>
      </c>
      <c r="J41" s="41">
        <v>0</v>
      </c>
      <c r="K41" s="41"/>
      <c r="L41" s="41">
        <v>0</v>
      </c>
      <c r="M41" s="41"/>
      <c r="N41" s="41">
        <v>0</v>
      </c>
      <c r="O41" s="41"/>
      <c r="P41" s="41">
        <v>0</v>
      </c>
      <c r="Q41" s="41"/>
      <c r="R41" s="41">
        <v>0</v>
      </c>
      <c r="S41" s="41"/>
      <c r="T41" s="41" t="s">
        <v>662</v>
      </c>
      <c r="U41" s="41" t="s">
        <v>663</v>
      </c>
      <c r="V41" s="41" t="s">
        <v>778</v>
      </c>
      <c r="W41" s="46">
        <v>44866</v>
      </c>
    </row>
    <row r="42" spans="1:23" x14ac:dyDescent="0.3">
      <c r="A42" s="41">
        <v>315094</v>
      </c>
      <c r="B42" s="41" t="s">
        <v>359</v>
      </c>
      <c r="C42" s="41" t="s">
        <v>779</v>
      </c>
      <c r="D42" s="41" t="s">
        <v>780</v>
      </c>
      <c r="E42" s="41" t="s">
        <v>659</v>
      </c>
      <c r="F42" s="41">
        <v>8619</v>
      </c>
      <c r="G42" s="41">
        <v>409</v>
      </c>
      <c r="H42" s="41" t="s">
        <v>660</v>
      </c>
      <c r="I42" s="41" t="s">
        <v>661</v>
      </c>
      <c r="J42" s="41">
        <v>0</v>
      </c>
      <c r="K42" s="41"/>
      <c r="L42" s="41">
        <v>0</v>
      </c>
      <c r="M42" s="41"/>
      <c r="N42" s="41">
        <v>0</v>
      </c>
      <c r="O42" s="41"/>
      <c r="P42" s="41">
        <v>0</v>
      </c>
      <c r="Q42" s="41"/>
      <c r="R42" s="41">
        <v>0</v>
      </c>
      <c r="S42" s="41"/>
      <c r="T42" s="41" t="s">
        <v>662</v>
      </c>
      <c r="U42" s="41" t="s">
        <v>663</v>
      </c>
      <c r="V42" s="41" t="s">
        <v>781</v>
      </c>
      <c r="W42" s="46">
        <v>44866</v>
      </c>
    </row>
    <row r="43" spans="1:23" x14ac:dyDescent="0.3">
      <c r="A43" s="41">
        <v>315096</v>
      </c>
      <c r="B43" s="41" t="s">
        <v>395</v>
      </c>
      <c r="C43" s="41" t="s">
        <v>782</v>
      </c>
      <c r="D43" s="41" t="s">
        <v>783</v>
      </c>
      <c r="E43" s="41" t="s">
        <v>659</v>
      </c>
      <c r="F43" s="41">
        <v>7522</v>
      </c>
      <c r="G43" s="41">
        <v>409</v>
      </c>
      <c r="H43" s="41" t="s">
        <v>660</v>
      </c>
      <c r="I43" s="41" t="s">
        <v>661</v>
      </c>
      <c r="J43" s="41">
        <v>0</v>
      </c>
      <c r="K43" s="41"/>
      <c r="L43" s="41">
        <v>0</v>
      </c>
      <c r="M43" s="41"/>
      <c r="N43" s="41">
        <v>0</v>
      </c>
      <c r="O43" s="41"/>
      <c r="P43" s="41">
        <v>0</v>
      </c>
      <c r="Q43" s="41"/>
      <c r="R43" s="41">
        <v>0</v>
      </c>
      <c r="S43" s="41"/>
      <c r="T43" s="41" t="s">
        <v>662</v>
      </c>
      <c r="U43" s="41" t="s">
        <v>663</v>
      </c>
      <c r="V43" s="41" t="s">
        <v>784</v>
      </c>
      <c r="W43" s="46">
        <v>44866</v>
      </c>
    </row>
    <row r="44" spans="1:23" x14ac:dyDescent="0.3">
      <c r="A44" s="41">
        <v>315101</v>
      </c>
      <c r="B44" s="41" t="s">
        <v>458</v>
      </c>
      <c r="C44" s="41" t="s">
        <v>785</v>
      </c>
      <c r="D44" s="41" t="s">
        <v>786</v>
      </c>
      <c r="E44" s="41" t="s">
        <v>659</v>
      </c>
      <c r="F44" s="41">
        <v>7060</v>
      </c>
      <c r="G44" s="41">
        <v>409</v>
      </c>
      <c r="H44" s="41" t="s">
        <v>660</v>
      </c>
      <c r="I44" s="41" t="s">
        <v>661</v>
      </c>
      <c r="J44" s="41">
        <v>5.7471300000000003</v>
      </c>
      <c r="K44" s="41"/>
      <c r="L44" s="41">
        <v>4.5454499999999998</v>
      </c>
      <c r="M44" s="41"/>
      <c r="N44" s="41">
        <v>3.3333300000000001</v>
      </c>
      <c r="O44" s="41"/>
      <c r="P44" s="41">
        <v>3.3333300000000001</v>
      </c>
      <c r="Q44" s="41"/>
      <c r="R44" s="41">
        <v>4.2253499999999997</v>
      </c>
      <c r="S44" s="41"/>
      <c r="T44" s="41" t="s">
        <v>662</v>
      </c>
      <c r="U44" s="41" t="s">
        <v>663</v>
      </c>
      <c r="V44" s="41" t="s">
        <v>787</v>
      </c>
      <c r="W44" s="46">
        <v>44866</v>
      </c>
    </row>
    <row r="45" spans="1:23" x14ac:dyDescent="0.3">
      <c r="A45" s="41">
        <v>315103</v>
      </c>
      <c r="B45" s="41" t="s">
        <v>546</v>
      </c>
      <c r="C45" s="41" t="s">
        <v>788</v>
      </c>
      <c r="D45" s="41" t="s">
        <v>789</v>
      </c>
      <c r="E45" s="41" t="s">
        <v>659</v>
      </c>
      <c r="F45" s="41">
        <v>7470</v>
      </c>
      <c r="G45" s="41">
        <v>409</v>
      </c>
      <c r="H45" s="41" t="s">
        <v>660</v>
      </c>
      <c r="I45" s="41" t="s">
        <v>661</v>
      </c>
      <c r="J45" s="41">
        <v>0</v>
      </c>
      <c r="K45" s="41"/>
      <c r="L45" s="41">
        <v>0</v>
      </c>
      <c r="M45" s="41"/>
      <c r="N45" s="41">
        <v>0</v>
      </c>
      <c r="O45" s="41"/>
      <c r="P45" s="41">
        <v>0</v>
      </c>
      <c r="Q45" s="41"/>
      <c r="R45" s="41">
        <v>0</v>
      </c>
      <c r="S45" s="41"/>
      <c r="T45" s="41" t="s">
        <v>662</v>
      </c>
      <c r="U45" s="41" t="s">
        <v>663</v>
      </c>
      <c r="V45" s="41" t="s">
        <v>790</v>
      </c>
      <c r="W45" s="46">
        <v>44866</v>
      </c>
    </row>
    <row r="46" spans="1:23" x14ac:dyDescent="0.3">
      <c r="A46" s="41">
        <v>315104</v>
      </c>
      <c r="B46" s="41" t="s">
        <v>378</v>
      </c>
      <c r="C46" s="41" t="s">
        <v>791</v>
      </c>
      <c r="D46" s="41" t="s">
        <v>792</v>
      </c>
      <c r="E46" s="41" t="s">
        <v>659</v>
      </c>
      <c r="F46" s="41">
        <v>7083</v>
      </c>
      <c r="G46" s="41">
        <v>409</v>
      </c>
      <c r="H46" s="41" t="s">
        <v>660</v>
      </c>
      <c r="I46" s="41" t="s">
        <v>661</v>
      </c>
      <c r="J46" s="41">
        <v>0</v>
      </c>
      <c r="K46" s="41"/>
      <c r="L46" s="41">
        <v>0</v>
      </c>
      <c r="M46" s="41"/>
      <c r="N46" s="41">
        <v>0</v>
      </c>
      <c r="O46" s="41"/>
      <c r="P46" s="41">
        <v>0</v>
      </c>
      <c r="Q46" s="41"/>
      <c r="R46" s="41">
        <v>0</v>
      </c>
      <c r="S46" s="41"/>
      <c r="T46" s="41" t="s">
        <v>662</v>
      </c>
      <c r="U46" s="41" t="s">
        <v>663</v>
      </c>
      <c r="V46" s="41" t="s">
        <v>793</v>
      </c>
      <c r="W46" s="46">
        <v>44866</v>
      </c>
    </row>
    <row r="47" spans="1:23" x14ac:dyDescent="0.3">
      <c r="A47" s="41">
        <v>315105</v>
      </c>
      <c r="B47" s="41" t="s">
        <v>377</v>
      </c>
      <c r="C47" s="41" t="s">
        <v>794</v>
      </c>
      <c r="D47" s="41" t="s">
        <v>795</v>
      </c>
      <c r="E47" s="41" t="s">
        <v>659</v>
      </c>
      <c r="F47" s="41">
        <v>7753</v>
      </c>
      <c r="G47" s="41">
        <v>409</v>
      </c>
      <c r="H47" s="41" t="s">
        <v>660</v>
      </c>
      <c r="I47" s="41" t="s">
        <v>661</v>
      </c>
      <c r="J47" s="41">
        <v>0</v>
      </c>
      <c r="K47" s="41"/>
      <c r="L47" s="41">
        <v>0</v>
      </c>
      <c r="M47" s="41"/>
      <c r="N47" s="41">
        <v>0</v>
      </c>
      <c r="O47" s="41"/>
      <c r="P47" s="41">
        <v>0</v>
      </c>
      <c r="Q47" s="41"/>
      <c r="R47" s="41">
        <v>0</v>
      </c>
      <c r="S47" s="41"/>
      <c r="T47" s="41" t="s">
        <v>662</v>
      </c>
      <c r="U47" s="41" t="s">
        <v>663</v>
      </c>
      <c r="V47" s="41" t="s">
        <v>796</v>
      </c>
      <c r="W47" s="46">
        <v>44866</v>
      </c>
    </row>
    <row r="48" spans="1:23" x14ac:dyDescent="0.3">
      <c r="A48" s="41">
        <v>315106</v>
      </c>
      <c r="B48" s="41" t="s">
        <v>399</v>
      </c>
      <c r="C48" s="41" t="s">
        <v>797</v>
      </c>
      <c r="D48" s="41" t="s">
        <v>679</v>
      </c>
      <c r="E48" s="41" t="s">
        <v>659</v>
      </c>
      <c r="F48" s="41">
        <v>7202</v>
      </c>
      <c r="G48" s="41">
        <v>409</v>
      </c>
      <c r="H48" s="41" t="s">
        <v>660</v>
      </c>
      <c r="I48" s="41" t="s">
        <v>661</v>
      </c>
      <c r="J48" s="41">
        <v>0</v>
      </c>
      <c r="K48" s="41"/>
      <c r="L48" s="41">
        <v>0</v>
      </c>
      <c r="M48" s="41"/>
      <c r="N48" s="41">
        <v>0</v>
      </c>
      <c r="O48" s="41"/>
      <c r="P48" s="41">
        <v>0</v>
      </c>
      <c r="Q48" s="41"/>
      <c r="R48" s="41">
        <v>0</v>
      </c>
      <c r="S48" s="41"/>
      <c r="T48" s="41" t="s">
        <v>662</v>
      </c>
      <c r="U48" s="41" t="s">
        <v>663</v>
      </c>
      <c r="V48" s="41" t="s">
        <v>798</v>
      </c>
      <c r="W48" s="46">
        <v>44866</v>
      </c>
    </row>
    <row r="49" spans="1:23" x14ac:dyDescent="0.3">
      <c r="A49" s="41">
        <v>315108</v>
      </c>
      <c r="B49" s="41" t="s">
        <v>535</v>
      </c>
      <c r="C49" s="41" t="s">
        <v>799</v>
      </c>
      <c r="D49" s="41" t="s">
        <v>800</v>
      </c>
      <c r="E49" s="41" t="s">
        <v>659</v>
      </c>
      <c r="F49" s="41">
        <v>8540</v>
      </c>
      <c r="G49" s="41">
        <v>409</v>
      </c>
      <c r="H49" s="41" t="s">
        <v>660</v>
      </c>
      <c r="I49" s="41" t="s">
        <v>661</v>
      </c>
      <c r="J49" s="41">
        <v>0</v>
      </c>
      <c r="K49" s="41"/>
      <c r="L49" s="41">
        <v>0</v>
      </c>
      <c r="M49" s="41"/>
      <c r="N49" s="41">
        <v>0</v>
      </c>
      <c r="O49" s="41"/>
      <c r="P49" s="41">
        <v>0</v>
      </c>
      <c r="Q49" s="41"/>
      <c r="R49" s="41">
        <v>0</v>
      </c>
      <c r="S49" s="41"/>
      <c r="T49" s="41" t="s">
        <v>662</v>
      </c>
      <c r="U49" s="41" t="s">
        <v>663</v>
      </c>
      <c r="V49" s="41" t="s">
        <v>801</v>
      </c>
      <c r="W49" s="46">
        <v>44866</v>
      </c>
    </row>
    <row r="50" spans="1:23" x14ac:dyDescent="0.3">
      <c r="A50" s="41">
        <v>315110</v>
      </c>
      <c r="B50" s="41" t="s">
        <v>463</v>
      </c>
      <c r="C50" s="41" t="s">
        <v>802</v>
      </c>
      <c r="D50" s="41" t="s">
        <v>789</v>
      </c>
      <c r="E50" s="41" t="s">
        <v>659</v>
      </c>
      <c r="F50" s="41">
        <v>7470</v>
      </c>
      <c r="G50" s="41">
        <v>409</v>
      </c>
      <c r="H50" s="41" t="s">
        <v>660</v>
      </c>
      <c r="I50" s="41" t="s">
        <v>661</v>
      </c>
      <c r="J50" s="41">
        <v>0</v>
      </c>
      <c r="K50" s="41"/>
      <c r="L50" s="41">
        <v>0</v>
      </c>
      <c r="M50" s="41"/>
      <c r="N50" s="41">
        <v>0</v>
      </c>
      <c r="O50" s="41"/>
      <c r="P50" s="41">
        <v>0</v>
      </c>
      <c r="Q50" s="41"/>
      <c r="R50" s="41">
        <v>0</v>
      </c>
      <c r="S50" s="41"/>
      <c r="T50" s="41" t="s">
        <v>662</v>
      </c>
      <c r="U50" s="41" t="s">
        <v>663</v>
      </c>
      <c r="V50" s="41" t="s">
        <v>803</v>
      </c>
      <c r="W50" s="46">
        <v>44866</v>
      </c>
    </row>
    <row r="51" spans="1:23" x14ac:dyDescent="0.3">
      <c r="A51" s="41">
        <v>315111</v>
      </c>
      <c r="B51" s="41" t="s">
        <v>529</v>
      </c>
      <c r="C51" s="41" t="s">
        <v>804</v>
      </c>
      <c r="D51" s="41" t="s">
        <v>805</v>
      </c>
      <c r="E51" s="41" t="s">
        <v>659</v>
      </c>
      <c r="F51" s="41">
        <v>8690</v>
      </c>
      <c r="G51" s="41">
        <v>409</v>
      </c>
      <c r="H51" s="41" t="s">
        <v>660</v>
      </c>
      <c r="I51" s="41" t="s">
        <v>661</v>
      </c>
      <c r="J51" s="41">
        <v>0</v>
      </c>
      <c r="K51" s="41"/>
      <c r="L51" s="41">
        <v>0</v>
      </c>
      <c r="M51" s="41"/>
      <c r="N51" s="41">
        <v>0</v>
      </c>
      <c r="O51" s="41"/>
      <c r="P51" s="41">
        <v>0</v>
      </c>
      <c r="Q51" s="41"/>
      <c r="R51" s="41">
        <v>0</v>
      </c>
      <c r="S51" s="41"/>
      <c r="T51" s="41" t="s">
        <v>662</v>
      </c>
      <c r="U51" s="41" t="s">
        <v>663</v>
      </c>
      <c r="V51" s="41" t="s">
        <v>806</v>
      </c>
      <c r="W51" s="46">
        <v>44866</v>
      </c>
    </row>
    <row r="52" spans="1:23" x14ac:dyDescent="0.3">
      <c r="A52" s="41">
        <v>315112</v>
      </c>
      <c r="B52" s="41" t="s">
        <v>447</v>
      </c>
      <c r="C52" s="41" t="s">
        <v>807</v>
      </c>
      <c r="D52" s="41" t="s">
        <v>808</v>
      </c>
      <c r="E52" s="41" t="s">
        <v>659</v>
      </c>
      <c r="F52" s="41">
        <v>7047</v>
      </c>
      <c r="G52" s="41">
        <v>409</v>
      </c>
      <c r="H52" s="41" t="s">
        <v>660</v>
      </c>
      <c r="I52" s="41" t="s">
        <v>661</v>
      </c>
      <c r="J52" s="41">
        <v>0</v>
      </c>
      <c r="K52" s="41"/>
      <c r="L52" s="41">
        <v>0</v>
      </c>
      <c r="M52" s="41"/>
      <c r="N52" s="41">
        <v>0</v>
      </c>
      <c r="O52" s="41"/>
      <c r="P52" s="41">
        <v>0</v>
      </c>
      <c r="Q52" s="41"/>
      <c r="R52" s="41">
        <v>0</v>
      </c>
      <c r="S52" s="41"/>
      <c r="T52" s="41" t="s">
        <v>662</v>
      </c>
      <c r="U52" s="41" t="s">
        <v>663</v>
      </c>
      <c r="V52" s="41" t="s">
        <v>809</v>
      </c>
      <c r="W52" s="46">
        <v>44866</v>
      </c>
    </row>
    <row r="53" spans="1:23" x14ac:dyDescent="0.3">
      <c r="A53" s="41">
        <v>315113</v>
      </c>
      <c r="B53" s="41" t="s">
        <v>338</v>
      </c>
      <c r="C53" s="41" t="s">
        <v>810</v>
      </c>
      <c r="D53" s="41" t="s">
        <v>811</v>
      </c>
      <c r="E53" s="41" t="s">
        <v>659</v>
      </c>
      <c r="F53" s="41">
        <v>8648</v>
      </c>
      <c r="G53" s="41">
        <v>409</v>
      </c>
      <c r="H53" s="41" t="s">
        <v>660</v>
      </c>
      <c r="I53" s="41" t="s">
        <v>661</v>
      </c>
      <c r="J53" s="41">
        <v>0</v>
      </c>
      <c r="K53" s="41"/>
      <c r="L53" s="41">
        <v>0</v>
      </c>
      <c r="M53" s="41"/>
      <c r="N53" s="41">
        <v>0</v>
      </c>
      <c r="O53" s="41"/>
      <c r="P53" s="41">
        <v>0</v>
      </c>
      <c r="Q53" s="41"/>
      <c r="R53" s="41">
        <v>0</v>
      </c>
      <c r="S53" s="41"/>
      <c r="T53" s="41" t="s">
        <v>662</v>
      </c>
      <c r="U53" s="41" t="s">
        <v>663</v>
      </c>
      <c r="V53" s="41" t="s">
        <v>812</v>
      </c>
      <c r="W53" s="46">
        <v>44866</v>
      </c>
    </row>
    <row r="54" spans="1:23" x14ac:dyDescent="0.3">
      <c r="A54" s="41">
        <v>315115</v>
      </c>
      <c r="B54" s="41" t="s">
        <v>266</v>
      </c>
      <c r="C54" s="41" t="s">
        <v>813</v>
      </c>
      <c r="D54" s="41" t="s">
        <v>814</v>
      </c>
      <c r="E54" s="41" t="s">
        <v>659</v>
      </c>
      <c r="F54" s="41">
        <v>8701</v>
      </c>
      <c r="G54" s="41">
        <v>409</v>
      </c>
      <c r="H54" s="41" t="s">
        <v>660</v>
      </c>
      <c r="I54" s="41" t="s">
        <v>661</v>
      </c>
      <c r="J54" s="41">
        <v>0</v>
      </c>
      <c r="K54" s="41"/>
      <c r="L54" s="41">
        <v>0</v>
      </c>
      <c r="M54" s="41"/>
      <c r="N54" s="41">
        <v>0</v>
      </c>
      <c r="O54" s="41"/>
      <c r="P54" s="41">
        <v>0</v>
      </c>
      <c r="Q54" s="41"/>
      <c r="R54" s="41">
        <v>0</v>
      </c>
      <c r="S54" s="41"/>
      <c r="T54" s="41" t="s">
        <v>662</v>
      </c>
      <c r="U54" s="41" t="s">
        <v>663</v>
      </c>
      <c r="V54" s="41" t="s">
        <v>815</v>
      </c>
      <c r="W54" s="46">
        <v>44866</v>
      </c>
    </row>
    <row r="55" spans="1:23" x14ac:dyDescent="0.3">
      <c r="A55" s="41">
        <v>315119</v>
      </c>
      <c r="B55" s="41" t="s">
        <v>262</v>
      </c>
      <c r="C55" s="41" t="s">
        <v>816</v>
      </c>
      <c r="D55" s="41" t="s">
        <v>817</v>
      </c>
      <c r="E55" s="41" t="s">
        <v>659</v>
      </c>
      <c r="F55" s="41">
        <v>7730</v>
      </c>
      <c r="G55" s="41">
        <v>409</v>
      </c>
      <c r="H55" s="41" t="s">
        <v>660</v>
      </c>
      <c r="I55" s="41" t="s">
        <v>661</v>
      </c>
      <c r="J55" s="41">
        <v>0</v>
      </c>
      <c r="K55" s="41"/>
      <c r="L55" s="41">
        <v>0</v>
      </c>
      <c r="M55" s="41"/>
      <c r="N55" s="41">
        <v>0</v>
      </c>
      <c r="O55" s="41"/>
      <c r="P55" s="41">
        <v>0</v>
      </c>
      <c r="Q55" s="41"/>
      <c r="R55" s="41">
        <v>0</v>
      </c>
      <c r="S55" s="41"/>
      <c r="T55" s="41" t="s">
        <v>662</v>
      </c>
      <c r="U55" s="41" t="s">
        <v>663</v>
      </c>
      <c r="V55" s="41" t="s">
        <v>818</v>
      </c>
      <c r="W55" s="46">
        <v>44866</v>
      </c>
    </row>
    <row r="56" spans="1:23" x14ac:dyDescent="0.3">
      <c r="A56" s="41">
        <v>315120</v>
      </c>
      <c r="B56" s="41" t="s">
        <v>330</v>
      </c>
      <c r="C56" s="41" t="s">
        <v>819</v>
      </c>
      <c r="D56" s="41" t="s">
        <v>820</v>
      </c>
      <c r="E56" s="41" t="s">
        <v>659</v>
      </c>
      <c r="F56" s="41">
        <v>7928</v>
      </c>
      <c r="G56" s="41">
        <v>409</v>
      </c>
      <c r="H56" s="41" t="s">
        <v>660</v>
      </c>
      <c r="I56" s="41" t="s">
        <v>661</v>
      </c>
      <c r="J56" s="41">
        <v>0</v>
      </c>
      <c r="K56" s="41"/>
      <c r="L56" s="41">
        <v>0</v>
      </c>
      <c r="M56" s="41"/>
      <c r="N56" s="41">
        <v>0</v>
      </c>
      <c r="O56" s="41"/>
      <c r="P56" s="41">
        <v>0</v>
      </c>
      <c r="Q56" s="41"/>
      <c r="R56" s="41">
        <v>0</v>
      </c>
      <c r="S56" s="41"/>
      <c r="T56" s="41" t="s">
        <v>662</v>
      </c>
      <c r="U56" s="41" t="s">
        <v>663</v>
      </c>
      <c r="V56" s="41" t="s">
        <v>821</v>
      </c>
      <c r="W56" s="46">
        <v>44866</v>
      </c>
    </row>
    <row r="57" spans="1:23" x14ac:dyDescent="0.3">
      <c r="A57" s="41">
        <v>315122</v>
      </c>
      <c r="B57" s="41" t="s">
        <v>368</v>
      </c>
      <c r="C57" s="41" t="s">
        <v>822</v>
      </c>
      <c r="D57" s="41" t="s">
        <v>823</v>
      </c>
      <c r="E57" s="41" t="s">
        <v>659</v>
      </c>
      <c r="F57" s="41">
        <v>7090</v>
      </c>
      <c r="G57" s="41">
        <v>409</v>
      </c>
      <c r="H57" s="41" t="s">
        <v>660</v>
      </c>
      <c r="I57" s="41" t="s">
        <v>661</v>
      </c>
      <c r="J57" s="41">
        <v>0</v>
      </c>
      <c r="K57" s="41"/>
      <c r="L57" s="41">
        <v>0</v>
      </c>
      <c r="M57" s="41"/>
      <c r="N57" s="41">
        <v>0</v>
      </c>
      <c r="O57" s="41"/>
      <c r="P57" s="41">
        <v>0</v>
      </c>
      <c r="Q57" s="41"/>
      <c r="R57" s="41">
        <v>0</v>
      </c>
      <c r="S57" s="41"/>
      <c r="T57" s="41" t="s">
        <v>662</v>
      </c>
      <c r="U57" s="41" t="s">
        <v>663</v>
      </c>
      <c r="V57" s="41" t="s">
        <v>824</v>
      </c>
      <c r="W57" s="46">
        <v>44866</v>
      </c>
    </row>
    <row r="58" spans="1:23" x14ac:dyDescent="0.3">
      <c r="A58" s="41">
        <v>315124</v>
      </c>
      <c r="B58" s="41" t="s">
        <v>286</v>
      </c>
      <c r="C58" s="41" t="s">
        <v>825</v>
      </c>
      <c r="D58" s="41" t="s">
        <v>826</v>
      </c>
      <c r="E58" s="41" t="s">
        <v>659</v>
      </c>
      <c r="F58" s="41">
        <v>8618</v>
      </c>
      <c r="G58" s="41">
        <v>409</v>
      </c>
      <c r="H58" s="41" t="s">
        <v>660</v>
      </c>
      <c r="I58" s="41" t="s">
        <v>661</v>
      </c>
      <c r="J58" s="41">
        <v>0</v>
      </c>
      <c r="K58" s="41"/>
      <c r="L58" s="41">
        <v>0</v>
      </c>
      <c r="M58" s="41"/>
      <c r="N58" s="41">
        <v>0</v>
      </c>
      <c r="O58" s="41"/>
      <c r="P58" s="41">
        <v>0</v>
      </c>
      <c r="Q58" s="41"/>
      <c r="R58" s="41">
        <v>0</v>
      </c>
      <c r="S58" s="41"/>
      <c r="T58" s="41" t="s">
        <v>662</v>
      </c>
      <c r="U58" s="41" t="s">
        <v>663</v>
      </c>
      <c r="V58" s="41" t="s">
        <v>827</v>
      </c>
      <c r="W58" s="46">
        <v>44866</v>
      </c>
    </row>
    <row r="59" spans="1:23" x14ac:dyDescent="0.3">
      <c r="A59" s="41">
        <v>315125</v>
      </c>
      <c r="B59" s="41" t="s">
        <v>389</v>
      </c>
      <c r="C59" s="41" t="s">
        <v>828</v>
      </c>
      <c r="D59" s="41" t="s">
        <v>829</v>
      </c>
      <c r="E59" s="41" t="s">
        <v>659</v>
      </c>
      <c r="F59" s="41">
        <v>8721</v>
      </c>
      <c r="G59" s="41">
        <v>409</v>
      </c>
      <c r="H59" s="41" t="s">
        <v>660</v>
      </c>
      <c r="I59" s="41" t="s">
        <v>661</v>
      </c>
      <c r="J59" s="41">
        <v>0</v>
      </c>
      <c r="K59" s="41"/>
      <c r="L59" s="41">
        <v>0</v>
      </c>
      <c r="M59" s="41"/>
      <c r="N59" s="41">
        <v>0</v>
      </c>
      <c r="O59" s="41"/>
      <c r="P59" s="41">
        <v>0</v>
      </c>
      <c r="Q59" s="41"/>
      <c r="R59" s="41">
        <v>0</v>
      </c>
      <c r="S59" s="41"/>
      <c r="T59" s="41" t="s">
        <v>662</v>
      </c>
      <c r="U59" s="41" t="s">
        <v>663</v>
      </c>
      <c r="V59" s="41" t="s">
        <v>830</v>
      </c>
      <c r="W59" s="46">
        <v>44866</v>
      </c>
    </row>
    <row r="60" spans="1:23" x14ac:dyDescent="0.3">
      <c r="A60" s="41">
        <v>315126</v>
      </c>
      <c r="B60" s="41" t="s">
        <v>289</v>
      </c>
      <c r="C60" s="41" t="s">
        <v>831</v>
      </c>
      <c r="D60" s="41" t="s">
        <v>832</v>
      </c>
      <c r="E60" s="41" t="s">
        <v>659</v>
      </c>
      <c r="F60" s="41">
        <v>8360</v>
      </c>
      <c r="G60" s="41">
        <v>409</v>
      </c>
      <c r="H60" s="41" t="s">
        <v>660</v>
      </c>
      <c r="I60" s="41" t="s">
        <v>661</v>
      </c>
      <c r="J60" s="41">
        <v>0</v>
      </c>
      <c r="K60" s="41"/>
      <c r="L60" s="41">
        <v>0</v>
      </c>
      <c r="M60" s="41"/>
      <c r="N60" s="41">
        <v>0</v>
      </c>
      <c r="O60" s="41"/>
      <c r="P60" s="41">
        <v>0</v>
      </c>
      <c r="Q60" s="41"/>
      <c r="R60" s="41">
        <v>0</v>
      </c>
      <c r="S60" s="41"/>
      <c r="T60" s="41" t="s">
        <v>662</v>
      </c>
      <c r="U60" s="41" t="s">
        <v>663</v>
      </c>
      <c r="V60" s="41" t="s">
        <v>833</v>
      </c>
      <c r="W60" s="46">
        <v>44866</v>
      </c>
    </row>
    <row r="61" spans="1:23" x14ac:dyDescent="0.3">
      <c r="A61" s="41">
        <v>315127</v>
      </c>
      <c r="B61" s="41" t="s">
        <v>589</v>
      </c>
      <c r="C61" s="41" t="s">
        <v>834</v>
      </c>
      <c r="D61" s="41" t="s">
        <v>811</v>
      </c>
      <c r="E61" s="41" t="s">
        <v>659</v>
      </c>
      <c r="F61" s="41">
        <v>8648</v>
      </c>
      <c r="G61" s="41">
        <v>409</v>
      </c>
      <c r="H61" s="41" t="s">
        <v>660</v>
      </c>
      <c r="I61" s="41" t="s">
        <v>661</v>
      </c>
      <c r="J61" s="41" t="s">
        <v>667</v>
      </c>
      <c r="K61" s="41">
        <v>9</v>
      </c>
      <c r="L61" s="41" t="s">
        <v>667</v>
      </c>
      <c r="M61" s="41">
        <v>9</v>
      </c>
      <c r="N61" s="41" t="s">
        <v>667</v>
      </c>
      <c r="O61" s="41">
        <v>9</v>
      </c>
      <c r="P61" s="41" t="s">
        <v>667</v>
      </c>
      <c r="Q61" s="41">
        <v>9</v>
      </c>
      <c r="R61" s="41" t="s">
        <v>667</v>
      </c>
      <c r="S61" s="41">
        <v>9</v>
      </c>
      <c r="T61" s="41" t="s">
        <v>662</v>
      </c>
      <c r="U61" s="41" t="s">
        <v>663</v>
      </c>
      <c r="V61" s="41" t="s">
        <v>835</v>
      </c>
      <c r="W61" s="46">
        <v>44866</v>
      </c>
    </row>
    <row r="62" spans="1:23" x14ac:dyDescent="0.3">
      <c r="A62" s="41">
        <v>315128</v>
      </c>
      <c r="B62" s="41" t="s">
        <v>503</v>
      </c>
      <c r="C62" s="41" t="s">
        <v>836</v>
      </c>
      <c r="D62" s="41" t="s">
        <v>837</v>
      </c>
      <c r="E62" s="41" t="s">
        <v>659</v>
      </c>
      <c r="F62" s="41">
        <v>8048</v>
      </c>
      <c r="G62" s="41">
        <v>409</v>
      </c>
      <c r="H62" s="41" t="s">
        <v>660</v>
      </c>
      <c r="I62" s="41" t="s">
        <v>661</v>
      </c>
      <c r="J62" s="41">
        <v>0</v>
      </c>
      <c r="K62" s="41"/>
      <c r="L62" s="41">
        <v>0</v>
      </c>
      <c r="M62" s="41"/>
      <c r="N62" s="41">
        <v>0</v>
      </c>
      <c r="O62" s="41"/>
      <c r="P62" s="41">
        <v>0</v>
      </c>
      <c r="Q62" s="41"/>
      <c r="R62" s="41">
        <v>0</v>
      </c>
      <c r="S62" s="41"/>
      <c r="T62" s="41" t="s">
        <v>662</v>
      </c>
      <c r="U62" s="41" t="s">
        <v>663</v>
      </c>
      <c r="V62" s="41" t="s">
        <v>838</v>
      </c>
      <c r="W62" s="46">
        <v>44866</v>
      </c>
    </row>
    <row r="63" spans="1:23" x14ac:dyDescent="0.3">
      <c r="A63" s="41">
        <v>315129</v>
      </c>
      <c r="B63" s="41" t="s">
        <v>393</v>
      </c>
      <c r="C63" s="41" t="s">
        <v>839</v>
      </c>
      <c r="D63" s="41" t="s">
        <v>691</v>
      </c>
      <c r="E63" s="41" t="s">
        <v>659</v>
      </c>
      <c r="F63" s="41">
        <v>7652</v>
      </c>
      <c r="G63" s="41">
        <v>409</v>
      </c>
      <c r="H63" s="41" t="s">
        <v>660</v>
      </c>
      <c r="I63" s="41" t="s">
        <v>661</v>
      </c>
      <c r="J63" s="41">
        <v>0</v>
      </c>
      <c r="K63" s="41"/>
      <c r="L63" s="41">
        <v>0</v>
      </c>
      <c r="M63" s="41"/>
      <c r="N63" s="41">
        <v>0</v>
      </c>
      <c r="O63" s="41"/>
      <c r="P63" s="41">
        <v>0</v>
      </c>
      <c r="Q63" s="41"/>
      <c r="R63" s="41">
        <v>0</v>
      </c>
      <c r="S63" s="41"/>
      <c r="T63" s="41" t="s">
        <v>662</v>
      </c>
      <c r="U63" s="41" t="s">
        <v>663</v>
      </c>
      <c r="V63" s="41" t="s">
        <v>840</v>
      </c>
      <c r="W63" s="46">
        <v>44866</v>
      </c>
    </row>
    <row r="64" spans="1:23" x14ac:dyDescent="0.3">
      <c r="A64" s="41">
        <v>315131</v>
      </c>
      <c r="B64" s="41" t="s">
        <v>370</v>
      </c>
      <c r="C64" s="41" t="s">
        <v>841</v>
      </c>
      <c r="D64" s="41" t="s">
        <v>842</v>
      </c>
      <c r="E64" s="41" t="s">
        <v>659</v>
      </c>
      <c r="F64" s="41">
        <v>8873</v>
      </c>
      <c r="G64" s="41">
        <v>409</v>
      </c>
      <c r="H64" s="41" t="s">
        <v>660</v>
      </c>
      <c r="I64" s="41" t="s">
        <v>661</v>
      </c>
      <c r="J64" s="41">
        <v>0</v>
      </c>
      <c r="K64" s="41"/>
      <c r="L64" s="41" t="s">
        <v>667</v>
      </c>
      <c r="M64" s="41">
        <v>9</v>
      </c>
      <c r="N64" s="47" t="s">
        <v>843</v>
      </c>
      <c r="O64" s="41">
        <v>10</v>
      </c>
      <c r="P64" s="47" t="s">
        <v>843</v>
      </c>
      <c r="Q64" s="41">
        <v>10</v>
      </c>
      <c r="R64" s="41">
        <v>0</v>
      </c>
      <c r="S64" s="41"/>
      <c r="T64" s="41" t="s">
        <v>662</v>
      </c>
      <c r="U64" s="41" t="s">
        <v>663</v>
      </c>
      <c r="V64" s="41" t="s">
        <v>844</v>
      </c>
      <c r="W64" s="46">
        <v>44866</v>
      </c>
    </row>
    <row r="65" spans="1:23" x14ac:dyDescent="0.3">
      <c r="A65" s="41">
        <v>315132</v>
      </c>
      <c r="B65" s="41" t="s">
        <v>321</v>
      </c>
      <c r="C65" s="41" t="s">
        <v>845</v>
      </c>
      <c r="D65" s="41" t="s">
        <v>714</v>
      </c>
      <c r="E65" s="41" t="s">
        <v>659</v>
      </c>
      <c r="F65" s="41">
        <v>8820</v>
      </c>
      <c r="G65" s="41">
        <v>409</v>
      </c>
      <c r="H65" s="41" t="s">
        <v>660</v>
      </c>
      <c r="I65" s="41" t="s">
        <v>661</v>
      </c>
      <c r="J65" s="41">
        <v>0</v>
      </c>
      <c r="K65" s="41"/>
      <c r="L65" s="41">
        <v>0</v>
      </c>
      <c r="M65" s="41"/>
      <c r="N65" s="41">
        <v>0</v>
      </c>
      <c r="O65" s="41"/>
      <c r="P65" s="41">
        <v>0</v>
      </c>
      <c r="Q65" s="41"/>
      <c r="R65" s="41">
        <v>0</v>
      </c>
      <c r="S65" s="41"/>
      <c r="T65" s="41" t="s">
        <v>662</v>
      </c>
      <c r="U65" s="41" t="s">
        <v>663</v>
      </c>
      <c r="V65" s="41" t="s">
        <v>846</v>
      </c>
      <c r="W65" s="46">
        <v>44866</v>
      </c>
    </row>
    <row r="66" spans="1:23" x14ac:dyDescent="0.3">
      <c r="A66" s="41">
        <v>315133</v>
      </c>
      <c r="B66" s="41" t="s">
        <v>628</v>
      </c>
      <c r="C66" s="41" t="s">
        <v>847</v>
      </c>
      <c r="D66" s="41" t="s">
        <v>848</v>
      </c>
      <c r="E66" s="41" t="s">
        <v>659</v>
      </c>
      <c r="F66" s="41">
        <v>7677</v>
      </c>
      <c r="G66" s="41">
        <v>409</v>
      </c>
      <c r="H66" s="41" t="s">
        <v>660</v>
      </c>
      <c r="I66" s="41" t="s">
        <v>661</v>
      </c>
      <c r="J66" s="41">
        <v>0</v>
      </c>
      <c r="K66" s="41"/>
      <c r="L66" s="41">
        <v>0</v>
      </c>
      <c r="M66" s="41"/>
      <c r="N66" s="41">
        <v>0</v>
      </c>
      <c r="O66" s="41"/>
      <c r="P66" s="41">
        <v>0</v>
      </c>
      <c r="Q66" s="41"/>
      <c r="R66" s="41">
        <v>0</v>
      </c>
      <c r="S66" s="41"/>
      <c r="T66" s="41" t="s">
        <v>662</v>
      </c>
      <c r="U66" s="41" t="s">
        <v>663</v>
      </c>
      <c r="V66" s="41" t="s">
        <v>849</v>
      </c>
      <c r="W66" s="46">
        <v>44866</v>
      </c>
    </row>
    <row r="67" spans="1:23" x14ac:dyDescent="0.3">
      <c r="A67" s="41">
        <v>315134</v>
      </c>
      <c r="B67" s="41" t="s">
        <v>350</v>
      </c>
      <c r="C67" s="41" t="s">
        <v>850</v>
      </c>
      <c r="D67" s="41" t="s">
        <v>851</v>
      </c>
      <c r="E67" s="41" t="s">
        <v>659</v>
      </c>
      <c r="F67" s="41">
        <v>8807</v>
      </c>
      <c r="G67" s="41">
        <v>409</v>
      </c>
      <c r="H67" s="41" t="s">
        <v>660</v>
      </c>
      <c r="I67" s="41" t="s">
        <v>661</v>
      </c>
      <c r="J67" s="41">
        <v>0</v>
      </c>
      <c r="K67" s="41"/>
      <c r="L67" s="41">
        <v>0</v>
      </c>
      <c r="M67" s="41"/>
      <c r="N67" s="41">
        <v>0</v>
      </c>
      <c r="O67" s="41"/>
      <c r="P67" s="41">
        <v>0</v>
      </c>
      <c r="Q67" s="41"/>
      <c r="R67" s="41">
        <v>0</v>
      </c>
      <c r="S67" s="41"/>
      <c r="T67" s="41" t="s">
        <v>662</v>
      </c>
      <c r="U67" s="41" t="s">
        <v>663</v>
      </c>
      <c r="V67" s="41" t="s">
        <v>852</v>
      </c>
      <c r="W67" s="46">
        <v>44866</v>
      </c>
    </row>
    <row r="68" spans="1:23" x14ac:dyDescent="0.3">
      <c r="A68" s="41">
        <v>315135</v>
      </c>
      <c r="B68" s="41" t="s">
        <v>387</v>
      </c>
      <c r="C68" s="41" t="s">
        <v>853</v>
      </c>
      <c r="D68" s="41" t="s">
        <v>854</v>
      </c>
      <c r="E68" s="41" t="s">
        <v>659</v>
      </c>
      <c r="F68" s="41">
        <v>8742</v>
      </c>
      <c r="G68" s="41">
        <v>409</v>
      </c>
      <c r="H68" s="41" t="s">
        <v>660</v>
      </c>
      <c r="I68" s="41" t="s">
        <v>661</v>
      </c>
      <c r="J68" s="41">
        <v>0</v>
      </c>
      <c r="K68" s="41"/>
      <c r="L68" s="41">
        <v>0</v>
      </c>
      <c r="M68" s="41"/>
      <c r="N68" s="41">
        <v>0</v>
      </c>
      <c r="O68" s="41"/>
      <c r="P68" s="41">
        <v>0</v>
      </c>
      <c r="Q68" s="41"/>
      <c r="R68" s="41">
        <v>0</v>
      </c>
      <c r="S68" s="41"/>
      <c r="T68" s="41" t="s">
        <v>662</v>
      </c>
      <c r="U68" s="41" t="s">
        <v>663</v>
      </c>
      <c r="V68" s="41" t="s">
        <v>855</v>
      </c>
      <c r="W68" s="46">
        <v>44866</v>
      </c>
    </row>
    <row r="69" spans="1:23" x14ac:dyDescent="0.3">
      <c r="A69" s="41">
        <v>315136</v>
      </c>
      <c r="B69" s="41" t="s">
        <v>490</v>
      </c>
      <c r="C69" s="41" t="s">
        <v>856</v>
      </c>
      <c r="D69" s="41" t="s">
        <v>857</v>
      </c>
      <c r="E69" s="41" t="s">
        <v>659</v>
      </c>
      <c r="F69" s="41">
        <v>7702</v>
      </c>
      <c r="G69" s="41">
        <v>409</v>
      </c>
      <c r="H69" s="41" t="s">
        <v>660</v>
      </c>
      <c r="I69" s="41" t="s">
        <v>661</v>
      </c>
      <c r="J69" s="41">
        <v>0</v>
      </c>
      <c r="K69" s="41"/>
      <c r="L69" s="41">
        <v>0</v>
      </c>
      <c r="M69" s="41"/>
      <c r="N69" s="41">
        <v>0</v>
      </c>
      <c r="O69" s="41"/>
      <c r="P69" s="41">
        <v>0</v>
      </c>
      <c r="Q69" s="41"/>
      <c r="R69" s="41">
        <v>0</v>
      </c>
      <c r="S69" s="41"/>
      <c r="T69" s="41" t="s">
        <v>662</v>
      </c>
      <c r="U69" s="41" t="s">
        <v>663</v>
      </c>
      <c r="V69" s="41" t="s">
        <v>858</v>
      </c>
      <c r="W69" s="46">
        <v>44866</v>
      </c>
    </row>
    <row r="70" spans="1:23" x14ac:dyDescent="0.3">
      <c r="A70" s="41">
        <v>315137</v>
      </c>
      <c r="B70" s="41" t="s">
        <v>281</v>
      </c>
      <c r="C70" s="41" t="s">
        <v>859</v>
      </c>
      <c r="D70" s="41" t="s">
        <v>860</v>
      </c>
      <c r="E70" s="41" t="s">
        <v>659</v>
      </c>
      <c r="F70" s="41">
        <v>7860</v>
      </c>
      <c r="G70" s="41">
        <v>409</v>
      </c>
      <c r="H70" s="41" t="s">
        <v>660</v>
      </c>
      <c r="I70" s="41" t="s">
        <v>661</v>
      </c>
      <c r="J70" s="41">
        <v>0</v>
      </c>
      <c r="K70" s="41"/>
      <c r="L70" s="41">
        <v>0</v>
      </c>
      <c r="M70" s="41"/>
      <c r="N70" s="41">
        <v>0</v>
      </c>
      <c r="O70" s="41"/>
      <c r="P70" s="41">
        <v>0</v>
      </c>
      <c r="Q70" s="41"/>
      <c r="R70" s="41">
        <v>0</v>
      </c>
      <c r="S70" s="41"/>
      <c r="T70" s="41" t="s">
        <v>662</v>
      </c>
      <c r="U70" s="41" t="s">
        <v>663</v>
      </c>
      <c r="V70" s="41" t="s">
        <v>861</v>
      </c>
      <c r="W70" s="46">
        <v>44866</v>
      </c>
    </row>
    <row r="71" spans="1:23" x14ac:dyDescent="0.3">
      <c r="A71" s="41">
        <v>315138</v>
      </c>
      <c r="B71" s="41" t="s">
        <v>604</v>
      </c>
      <c r="C71" s="41" t="s">
        <v>862</v>
      </c>
      <c r="D71" s="41" t="s">
        <v>863</v>
      </c>
      <c r="E71" s="41" t="s">
        <v>659</v>
      </c>
      <c r="F71" s="41">
        <v>7054</v>
      </c>
      <c r="G71" s="41">
        <v>409</v>
      </c>
      <c r="H71" s="41" t="s">
        <v>660</v>
      </c>
      <c r="I71" s="41" t="s">
        <v>661</v>
      </c>
      <c r="J71" s="41">
        <v>0</v>
      </c>
      <c r="K71" s="41"/>
      <c r="L71" s="41">
        <v>0</v>
      </c>
      <c r="M71" s="41"/>
      <c r="N71" s="41">
        <v>0</v>
      </c>
      <c r="O71" s="41"/>
      <c r="P71" s="41">
        <v>0</v>
      </c>
      <c r="Q71" s="41"/>
      <c r="R71" s="41">
        <v>0</v>
      </c>
      <c r="S71" s="41"/>
      <c r="T71" s="41" t="s">
        <v>662</v>
      </c>
      <c r="U71" s="41" t="s">
        <v>663</v>
      </c>
      <c r="V71" s="41" t="s">
        <v>864</v>
      </c>
      <c r="W71" s="46">
        <v>44866</v>
      </c>
    </row>
    <row r="72" spans="1:23" x14ac:dyDescent="0.3">
      <c r="A72" s="41">
        <v>315140</v>
      </c>
      <c r="B72" s="41" t="s">
        <v>550</v>
      </c>
      <c r="C72" s="41" t="s">
        <v>865</v>
      </c>
      <c r="D72" s="41" t="s">
        <v>866</v>
      </c>
      <c r="E72" s="41" t="s">
        <v>659</v>
      </c>
      <c r="F72" s="41">
        <v>8869</v>
      </c>
      <c r="G72" s="41">
        <v>409</v>
      </c>
      <c r="H72" s="41" t="s">
        <v>660</v>
      </c>
      <c r="I72" s="41" t="s">
        <v>661</v>
      </c>
      <c r="J72" s="41">
        <v>0</v>
      </c>
      <c r="K72" s="41"/>
      <c r="L72" s="41">
        <v>0</v>
      </c>
      <c r="M72" s="41"/>
      <c r="N72" s="41">
        <v>0</v>
      </c>
      <c r="O72" s="41"/>
      <c r="P72" s="41">
        <v>0</v>
      </c>
      <c r="Q72" s="41"/>
      <c r="R72" s="41">
        <v>0</v>
      </c>
      <c r="S72" s="41"/>
      <c r="T72" s="41" t="s">
        <v>662</v>
      </c>
      <c r="U72" s="41" t="s">
        <v>663</v>
      </c>
      <c r="V72" s="41" t="s">
        <v>867</v>
      </c>
      <c r="W72" s="46">
        <v>44866</v>
      </c>
    </row>
    <row r="73" spans="1:23" x14ac:dyDescent="0.3">
      <c r="A73" s="41">
        <v>315141</v>
      </c>
      <c r="B73" s="41" t="s">
        <v>231</v>
      </c>
      <c r="C73" s="41" t="s">
        <v>868</v>
      </c>
      <c r="D73" s="41" t="s">
        <v>869</v>
      </c>
      <c r="E73" s="41" t="s">
        <v>659</v>
      </c>
      <c r="F73" s="41">
        <v>8812</v>
      </c>
      <c r="G73" s="41">
        <v>409</v>
      </c>
      <c r="H73" s="41" t="s">
        <v>660</v>
      </c>
      <c r="I73" s="41" t="s">
        <v>661</v>
      </c>
      <c r="J73" s="41">
        <v>0</v>
      </c>
      <c r="K73" s="41"/>
      <c r="L73" s="41">
        <v>0</v>
      </c>
      <c r="M73" s="41"/>
      <c r="N73" s="41">
        <v>0</v>
      </c>
      <c r="O73" s="41"/>
      <c r="P73" s="41">
        <v>0</v>
      </c>
      <c r="Q73" s="41"/>
      <c r="R73" s="41">
        <v>0</v>
      </c>
      <c r="S73" s="41"/>
      <c r="T73" s="41" t="s">
        <v>662</v>
      </c>
      <c r="U73" s="41" t="s">
        <v>663</v>
      </c>
      <c r="V73" s="41" t="s">
        <v>870</v>
      </c>
      <c r="W73" s="46">
        <v>44866</v>
      </c>
    </row>
    <row r="74" spans="1:23" x14ac:dyDescent="0.3">
      <c r="A74" s="41">
        <v>315142</v>
      </c>
      <c r="B74" s="41" t="s">
        <v>475</v>
      </c>
      <c r="C74" s="41" t="s">
        <v>871</v>
      </c>
      <c r="D74" s="41" t="s">
        <v>789</v>
      </c>
      <c r="E74" s="41" t="s">
        <v>659</v>
      </c>
      <c r="F74" s="41">
        <v>7470</v>
      </c>
      <c r="G74" s="41">
        <v>409</v>
      </c>
      <c r="H74" s="41" t="s">
        <v>660</v>
      </c>
      <c r="I74" s="41" t="s">
        <v>661</v>
      </c>
      <c r="J74" s="41">
        <v>0</v>
      </c>
      <c r="K74" s="41"/>
      <c r="L74" s="41">
        <v>0</v>
      </c>
      <c r="M74" s="41"/>
      <c r="N74" s="41">
        <v>0</v>
      </c>
      <c r="O74" s="41"/>
      <c r="P74" s="41">
        <v>0</v>
      </c>
      <c r="Q74" s="41"/>
      <c r="R74" s="41">
        <v>0</v>
      </c>
      <c r="S74" s="41"/>
      <c r="T74" s="41" t="s">
        <v>662</v>
      </c>
      <c r="U74" s="41" t="s">
        <v>663</v>
      </c>
      <c r="V74" s="41" t="s">
        <v>872</v>
      </c>
      <c r="W74" s="46">
        <v>44866</v>
      </c>
    </row>
    <row r="75" spans="1:23" x14ac:dyDescent="0.3">
      <c r="A75" s="41">
        <v>315143</v>
      </c>
      <c r="B75" s="41" t="s">
        <v>444</v>
      </c>
      <c r="C75" s="41" t="s">
        <v>873</v>
      </c>
      <c r="D75" s="41" t="s">
        <v>874</v>
      </c>
      <c r="E75" s="41" t="s">
        <v>659</v>
      </c>
      <c r="F75" s="41">
        <v>7945</v>
      </c>
      <c r="G75" s="41">
        <v>409</v>
      </c>
      <c r="H75" s="41" t="s">
        <v>660</v>
      </c>
      <c r="I75" s="41" t="s">
        <v>661</v>
      </c>
      <c r="J75" s="41">
        <v>0</v>
      </c>
      <c r="K75" s="41"/>
      <c r="L75" s="41">
        <v>0</v>
      </c>
      <c r="M75" s="41"/>
      <c r="N75" s="41">
        <v>0</v>
      </c>
      <c r="O75" s="41"/>
      <c r="P75" s="41">
        <v>0</v>
      </c>
      <c r="Q75" s="41"/>
      <c r="R75" s="41">
        <v>0</v>
      </c>
      <c r="S75" s="41"/>
      <c r="T75" s="41" t="s">
        <v>662</v>
      </c>
      <c r="U75" s="41" t="s">
        <v>663</v>
      </c>
      <c r="V75" s="41" t="s">
        <v>875</v>
      </c>
      <c r="W75" s="46">
        <v>44866</v>
      </c>
    </row>
    <row r="76" spans="1:23" x14ac:dyDescent="0.3">
      <c r="A76" s="41">
        <v>315144</v>
      </c>
      <c r="B76" s="41" t="s">
        <v>489</v>
      </c>
      <c r="C76" s="41" t="s">
        <v>876</v>
      </c>
      <c r="D76" s="41" t="s">
        <v>877</v>
      </c>
      <c r="E76" s="41" t="s">
        <v>659</v>
      </c>
      <c r="F76" s="41">
        <v>8055</v>
      </c>
      <c r="G76" s="41">
        <v>409</v>
      </c>
      <c r="H76" s="41" t="s">
        <v>660</v>
      </c>
      <c r="I76" s="41" t="s">
        <v>661</v>
      </c>
      <c r="J76" s="41" t="s">
        <v>667</v>
      </c>
      <c r="K76" s="41">
        <v>9</v>
      </c>
      <c r="L76" s="41" t="s">
        <v>667</v>
      </c>
      <c r="M76" s="41">
        <v>9</v>
      </c>
      <c r="N76" s="41" t="s">
        <v>667</v>
      </c>
      <c r="O76" s="41">
        <v>9</v>
      </c>
      <c r="P76" s="41" t="s">
        <v>667</v>
      </c>
      <c r="Q76" s="41">
        <v>9</v>
      </c>
      <c r="R76" s="41" t="s">
        <v>667</v>
      </c>
      <c r="S76" s="41">
        <v>9</v>
      </c>
      <c r="T76" s="41" t="s">
        <v>662</v>
      </c>
      <c r="U76" s="41" t="s">
        <v>663</v>
      </c>
      <c r="V76" s="41" t="s">
        <v>878</v>
      </c>
      <c r="W76" s="46">
        <v>44866</v>
      </c>
    </row>
    <row r="77" spans="1:23" x14ac:dyDescent="0.3">
      <c r="A77" s="41">
        <v>315146</v>
      </c>
      <c r="B77" s="41" t="s">
        <v>302</v>
      </c>
      <c r="C77" s="41" t="s">
        <v>879</v>
      </c>
      <c r="D77" s="41" t="s">
        <v>880</v>
      </c>
      <c r="E77" s="41" t="s">
        <v>659</v>
      </c>
      <c r="F77" s="41">
        <v>7065</v>
      </c>
      <c r="G77" s="41">
        <v>409</v>
      </c>
      <c r="H77" s="41" t="s">
        <v>660</v>
      </c>
      <c r="I77" s="41" t="s">
        <v>661</v>
      </c>
      <c r="J77" s="41" t="s">
        <v>667</v>
      </c>
      <c r="K77" s="41">
        <v>9</v>
      </c>
      <c r="L77" s="41" t="s">
        <v>667</v>
      </c>
      <c r="M77" s="41">
        <v>9</v>
      </c>
      <c r="N77" s="41" t="s">
        <v>667</v>
      </c>
      <c r="O77" s="41">
        <v>9</v>
      </c>
      <c r="P77" s="41" t="s">
        <v>667</v>
      </c>
      <c r="Q77" s="41">
        <v>9</v>
      </c>
      <c r="R77" s="41" t="s">
        <v>667</v>
      </c>
      <c r="S77" s="41">
        <v>9</v>
      </c>
      <c r="T77" s="41" t="s">
        <v>662</v>
      </c>
      <c r="U77" s="41" t="s">
        <v>663</v>
      </c>
      <c r="V77" s="41" t="s">
        <v>881</v>
      </c>
      <c r="W77" s="46">
        <v>44866</v>
      </c>
    </row>
    <row r="78" spans="1:23" x14ac:dyDescent="0.3">
      <c r="A78" s="41">
        <v>315147</v>
      </c>
      <c r="B78" s="41" t="s">
        <v>426</v>
      </c>
      <c r="C78" s="41" t="s">
        <v>882</v>
      </c>
      <c r="D78" s="41" t="s">
        <v>883</v>
      </c>
      <c r="E78" s="41" t="s">
        <v>659</v>
      </c>
      <c r="F78" s="41">
        <v>7017</v>
      </c>
      <c r="G78" s="41">
        <v>409</v>
      </c>
      <c r="H78" s="41" t="s">
        <v>660</v>
      </c>
      <c r="I78" s="41" t="s">
        <v>661</v>
      </c>
      <c r="J78" s="41">
        <v>0</v>
      </c>
      <c r="K78" s="41"/>
      <c r="L78" s="41">
        <v>0</v>
      </c>
      <c r="M78" s="41"/>
      <c r="N78" s="41">
        <v>0</v>
      </c>
      <c r="O78" s="41"/>
      <c r="P78" s="41">
        <v>0</v>
      </c>
      <c r="Q78" s="41"/>
      <c r="R78" s="41">
        <v>0</v>
      </c>
      <c r="S78" s="41"/>
      <c r="T78" s="41" t="s">
        <v>662</v>
      </c>
      <c r="U78" s="41" t="s">
        <v>663</v>
      </c>
      <c r="V78" s="41" t="s">
        <v>884</v>
      </c>
      <c r="W78" s="46">
        <v>44866</v>
      </c>
    </row>
    <row r="79" spans="1:23" x14ac:dyDescent="0.3">
      <c r="A79" s="41">
        <v>315149</v>
      </c>
      <c r="B79" s="41" t="s">
        <v>592</v>
      </c>
      <c r="C79" s="41" t="s">
        <v>885</v>
      </c>
      <c r="D79" s="41" t="s">
        <v>886</v>
      </c>
      <c r="E79" s="41" t="s">
        <v>659</v>
      </c>
      <c r="F79" s="41">
        <v>8052</v>
      </c>
      <c r="G79" s="41">
        <v>409</v>
      </c>
      <c r="H79" s="41" t="s">
        <v>660</v>
      </c>
      <c r="I79" s="41" t="s">
        <v>661</v>
      </c>
      <c r="J79" s="41">
        <v>0</v>
      </c>
      <c r="K79" s="41"/>
      <c r="L79" s="41">
        <v>1.1235999999999999</v>
      </c>
      <c r="M79" s="41"/>
      <c r="N79" s="41">
        <v>0</v>
      </c>
      <c r="O79" s="41"/>
      <c r="P79" s="41">
        <v>0</v>
      </c>
      <c r="Q79" s="41"/>
      <c r="R79" s="41">
        <v>0.36900500000000003</v>
      </c>
      <c r="S79" s="41"/>
      <c r="T79" s="41" t="s">
        <v>662</v>
      </c>
      <c r="U79" s="41" t="s">
        <v>663</v>
      </c>
      <c r="V79" s="41" t="s">
        <v>887</v>
      </c>
      <c r="W79" s="46">
        <v>44866</v>
      </c>
    </row>
    <row r="80" spans="1:23" x14ac:dyDescent="0.3">
      <c r="A80" s="41">
        <v>315152</v>
      </c>
      <c r="B80" s="41" t="s">
        <v>326</v>
      </c>
      <c r="C80" s="41" t="s">
        <v>888</v>
      </c>
      <c r="D80" s="41" t="s">
        <v>889</v>
      </c>
      <c r="E80" s="41" t="s">
        <v>659</v>
      </c>
      <c r="F80" s="41">
        <v>7601</v>
      </c>
      <c r="G80" s="41">
        <v>409</v>
      </c>
      <c r="H80" s="41" t="s">
        <v>660</v>
      </c>
      <c r="I80" s="41" t="s">
        <v>661</v>
      </c>
      <c r="J80" s="41">
        <v>0</v>
      </c>
      <c r="K80" s="41"/>
      <c r="L80" s="41">
        <v>0</v>
      </c>
      <c r="M80" s="41"/>
      <c r="N80" s="41">
        <v>0</v>
      </c>
      <c r="O80" s="41"/>
      <c r="P80" s="41">
        <v>0</v>
      </c>
      <c r="Q80" s="41"/>
      <c r="R80" s="41">
        <v>0</v>
      </c>
      <c r="S80" s="41"/>
      <c r="T80" s="41" t="s">
        <v>662</v>
      </c>
      <c r="U80" s="41" t="s">
        <v>663</v>
      </c>
      <c r="V80" s="41" t="s">
        <v>890</v>
      </c>
      <c r="W80" s="46">
        <v>44866</v>
      </c>
    </row>
    <row r="81" spans="1:23" x14ac:dyDescent="0.3">
      <c r="A81" s="41">
        <v>315153</v>
      </c>
      <c r="B81" s="41" t="s">
        <v>480</v>
      </c>
      <c r="C81" s="41" t="s">
        <v>891</v>
      </c>
      <c r="D81" s="41" t="s">
        <v>892</v>
      </c>
      <c r="E81" s="41" t="s">
        <v>659</v>
      </c>
      <c r="F81" s="41">
        <v>7728</v>
      </c>
      <c r="G81" s="41">
        <v>409</v>
      </c>
      <c r="H81" s="41" t="s">
        <v>660</v>
      </c>
      <c r="I81" s="41" t="s">
        <v>661</v>
      </c>
      <c r="J81" s="41">
        <v>0</v>
      </c>
      <c r="K81" s="41"/>
      <c r="L81" s="41">
        <v>0</v>
      </c>
      <c r="M81" s="41"/>
      <c r="N81" s="41">
        <v>0</v>
      </c>
      <c r="O81" s="41"/>
      <c r="P81" s="41">
        <v>0</v>
      </c>
      <c r="Q81" s="41"/>
      <c r="R81" s="41">
        <v>0</v>
      </c>
      <c r="S81" s="41"/>
      <c r="T81" s="41" t="s">
        <v>662</v>
      </c>
      <c r="U81" s="41" t="s">
        <v>663</v>
      </c>
      <c r="V81" s="41" t="s">
        <v>893</v>
      </c>
      <c r="W81" s="46">
        <v>44866</v>
      </c>
    </row>
    <row r="82" spans="1:23" x14ac:dyDescent="0.3">
      <c r="A82" s="41">
        <v>315157</v>
      </c>
      <c r="B82" s="41" t="s">
        <v>502</v>
      </c>
      <c r="C82" s="41" t="s">
        <v>894</v>
      </c>
      <c r="D82" s="41" t="s">
        <v>895</v>
      </c>
      <c r="E82" s="41" t="s">
        <v>659</v>
      </c>
      <c r="F82" s="41">
        <v>7960</v>
      </c>
      <c r="G82" s="41">
        <v>409</v>
      </c>
      <c r="H82" s="41" t="s">
        <v>660</v>
      </c>
      <c r="I82" s="41" t="s">
        <v>661</v>
      </c>
      <c r="J82" s="41">
        <v>0</v>
      </c>
      <c r="K82" s="41"/>
      <c r="L82" s="41">
        <v>0</v>
      </c>
      <c r="M82" s="41"/>
      <c r="N82" s="41">
        <v>0</v>
      </c>
      <c r="O82" s="41"/>
      <c r="P82" s="41">
        <v>0</v>
      </c>
      <c r="Q82" s="41"/>
      <c r="R82" s="41">
        <v>0</v>
      </c>
      <c r="S82" s="41"/>
      <c r="T82" s="41" t="s">
        <v>662</v>
      </c>
      <c r="U82" s="41" t="s">
        <v>663</v>
      </c>
      <c r="V82" s="41" t="s">
        <v>896</v>
      </c>
      <c r="W82" s="46">
        <v>44866</v>
      </c>
    </row>
    <row r="83" spans="1:23" x14ac:dyDescent="0.3">
      <c r="A83" s="41">
        <v>315158</v>
      </c>
      <c r="B83" s="41" t="s">
        <v>552</v>
      </c>
      <c r="C83" s="41" t="s">
        <v>897</v>
      </c>
      <c r="D83" s="41" t="s">
        <v>898</v>
      </c>
      <c r="E83" s="41" t="s">
        <v>659</v>
      </c>
      <c r="F83" s="41">
        <v>7450</v>
      </c>
      <c r="G83" s="41">
        <v>409</v>
      </c>
      <c r="H83" s="41" t="s">
        <v>660</v>
      </c>
      <c r="I83" s="41" t="s">
        <v>661</v>
      </c>
      <c r="J83" s="41">
        <v>0</v>
      </c>
      <c r="K83" s="41"/>
      <c r="L83" s="41">
        <v>0</v>
      </c>
      <c r="M83" s="41"/>
      <c r="N83" s="41">
        <v>0</v>
      </c>
      <c r="O83" s="41"/>
      <c r="P83" s="41">
        <v>0</v>
      </c>
      <c r="Q83" s="41"/>
      <c r="R83" s="41">
        <v>0</v>
      </c>
      <c r="S83" s="41"/>
      <c r="T83" s="41" t="s">
        <v>662</v>
      </c>
      <c r="U83" s="41" t="s">
        <v>663</v>
      </c>
      <c r="V83" s="41" t="s">
        <v>899</v>
      </c>
      <c r="W83" s="46">
        <v>44866</v>
      </c>
    </row>
    <row r="84" spans="1:23" x14ac:dyDescent="0.3">
      <c r="A84" s="41">
        <v>315159</v>
      </c>
      <c r="B84" s="41" t="s">
        <v>405</v>
      </c>
      <c r="C84" s="41" t="s">
        <v>900</v>
      </c>
      <c r="D84" s="41" t="s">
        <v>901</v>
      </c>
      <c r="E84" s="41" t="s">
        <v>659</v>
      </c>
      <c r="F84" s="41">
        <v>8012</v>
      </c>
      <c r="G84" s="41">
        <v>409</v>
      </c>
      <c r="H84" s="41" t="s">
        <v>660</v>
      </c>
      <c r="I84" s="41" t="s">
        <v>661</v>
      </c>
      <c r="J84" s="41">
        <v>0</v>
      </c>
      <c r="K84" s="41"/>
      <c r="L84" s="41">
        <v>0</v>
      </c>
      <c r="M84" s="41"/>
      <c r="N84" s="41">
        <v>0</v>
      </c>
      <c r="O84" s="41"/>
      <c r="P84" s="41">
        <v>0</v>
      </c>
      <c r="Q84" s="41"/>
      <c r="R84" s="41">
        <v>0</v>
      </c>
      <c r="S84" s="41"/>
      <c r="T84" s="41" t="s">
        <v>662</v>
      </c>
      <c r="U84" s="41" t="s">
        <v>663</v>
      </c>
      <c r="V84" s="41" t="s">
        <v>902</v>
      </c>
      <c r="W84" s="46">
        <v>44866</v>
      </c>
    </row>
    <row r="85" spans="1:23" x14ac:dyDescent="0.3">
      <c r="A85" s="41">
        <v>315164</v>
      </c>
      <c r="B85" s="41" t="s">
        <v>414</v>
      </c>
      <c r="C85" s="41" t="s">
        <v>903</v>
      </c>
      <c r="D85" s="41" t="s">
        <v>904</v>
      </c>
      <c r="E85" s="41" t="s">
        <v>659</v>
      </c>
      <c r="F85" s="41">
        <v>7670</v>
      </c>
      <c r="G85" s="41">
        <v>409</v>
      </c>
      <c r="H85" s="41" t="s">
        <v>660</v>
      </c>
      <c r="I85" s="41" t="s">
        <v>661</v>
      </c>
      <c r="J85" s="41">
        <v>0</v>
      </c>
      <c r="K85" s="41"/>
      <c r="L85" s="41">
        <v>0</v>
      </c>
      <c r="M85" s="41"/>
      <c r="N85" s="41">
        <v>0</v>
      </c>
      <c r="O85" s="41"/>
      <c r="P85" s="41">
        <v>0</v>
      </c>
      <c r="Q85" s="41"/>
      <c r="R85" s="41">
        <v>0</v>
      </c>
      <c r="S85" s="41"/>
      <c r="T85" s="41" t="s">
        <v>662</v>
      </c>
      <c r="U85" s="41" t="s">
        <v>663</v>
      </c>
      <c r="V85" s="41" t="s">
        <v>905</v>
      </c>
      <c r="W85" s="46">
        <v>44866</v>
      </c>
    </row>
    <row r="86" spans="1:23" x14ac:dyDescent="0.3">
      <c r="A86" s="41">
        <v>315166</v>
      </c>
      <c r="B86" s="41" t="s">
        <v>483</v>
      </c>
      <c r="C86" s="41" t="s">
        <v>906</v>
      </c>
      <c r="D86" s="41" t="s">
        <v>726</v>
      </c>
      <c r="E86" s="41" t="s">
        <v>659</v>
      </c>
      <c r="F86" s="41">
        <v>8016</v>
      </c>
      <c r="G86" s="41">
        <v>409</v>
      </c>
      <c r="H86" s="41" t="s">
        <v>660</v>
      </c>
      <c r="I86" s="41" t="s">
        <v>661</v>
      </c>
      <c r="J86" s="41">
        <v>0</v>
      </c>
      <c r="K86" s="41"/>
      <c r="L86" s="41">
        <v>0</v>
      </c>
      <c r="M86" s="41"/>
      <c r="N86" s="41">
        <v>0</v>
      </c>
      <c r="O86" s="41"/>
      <c r="P86" s="41">
        <v>0</v>
      </c>
      <c r="Q86" s="41"/>
      <c r="R86" s="41">
        <v>0</v>
      </c>
      <c r="S86" s="41"/>
      <c r="T86" s="41" t="s">
        <v>662</v>
      </c>
      <c r="U86" s="41" t="s">
        <v>663</v>
      </c>
      <c r="V86" s="41" t="s">
        <v>907</v>
      </c>
      <c r="W86" s="46">
        <v>44866</v>
      </c>
    </row>
    <row r="87" spans="1:23" x14ac:dyDescent="0.3">
      <c r="A87" s="41">
        <v>315171</v>
      </c>
      <c r="B87" s="41" t="s">
        <v>512</v>
      </c>
      <c r="C87" s="41" t="s">
        <v>908</v>
      </c>
      <c r="D87" s="41" t="s">
        <v>909</v>
      </c>
      <c r="E87" s="41" t="s">
        <v>659</v>
      </c>
      <c r="F87" s="41">
        <v>7436</v>
      </c>
      <c r="G87" s="41">
        <v>409</v>
      </c>
      <c r="H87" s="41" t="s">
        <v>660</v>
      </c>
      <c r="I87" s="41" t="s">
        <v>661</v>
      </c>
      <c r="J87" s="41">
        <v>0</v>
      </c>
      <c r="K87" s="41"/>
      <c r="L87" s="41">
        <v>0</v>
      </c>
      <c r="M87" s="41"/>
      <c r="N87" s="41">
        <v>0</v>
      </c>
      <c r="O87" s="41"/>
      <c r="P87" s="41">
        <v>0</v>
      </c>
      <c r="Q87" s="41"/>
      <c r="R87" s="41">
        <v>0</v>
      </c>
      <c r="S87" s="41"/>
      <c r="T87" s="41" t="s">
        <v>662</v>
      </c>
      <c r="U87" s="41" t="s">
        <v>663</v>
      </c>
      <c r="V87" s="41" t="s">
        <v>910</v>
      </c>
      <c r="W87" s="46">
        <v>44866</v>
      </c>
    </row>
    <row r="88" spans="1:23" x14ac:dyDescent="0.3">
      <c r="A88" s="41">
        <v>315174</v>
      </c>
      <c r="B88" s="41" t="s">
        <v>394</v>
      </c>
      <c r="C88" s="41" t="s">
        <v>911</v>
      </c>
      <c r="D88" s="41" t="s">
        <v>912</v>
      </c>
      <c r="E88" s="41" t="s">
        <v>659</v>
      </c>
      <c r="F88" s="41">
        <v>8096</v>
      </c>
      <c r="G88" s="41">
        <v>409</v>
      </c>
      <c r="H88" s="41" t="s">
        <v>660</v>
      </c>
      <c r="I88" s="41" t="s">
        <v>661</v>
      </c>
      <c r="J88" s="41">
        <v>0</v>
      </c>
      <c r="K88" s="41"/>
      <c r="L88" s="41">
        <v>0</v>
      </c>
      <c r="M88" s="41"/>
      <c r="N88" s="41">
        <v>0</v>
      </c>
      <c r="O88" s="41"/>
      <c r="P88" s="41">
        <v>0</v>
      </c>
      <c r="Q88" s="41"/>
      <c r="R88" s="41">
        <v>0</v>
      </c>
      <c r="S88" s="41"/>
      <c r="T88" s="41" t="s">
        <v>662</v>
      </c>
      <c r="U88" s="41" t="s">
        <v>663</v>
      </c>
      <c r="V88" s="41" t="s">
        <v>913</v>
      </c>
      <c r="W88" s="46">
        <v>44866</v>
      </c>
    </row>
    <row r="89" spans="1:23" x14ac:dyDescent="0.3">
      <c r="A89" s="41">
        <v>315176</v>
      </c>
      <c r="B89" s="41" t="s">
        <v>487</v>
      </c>
      <c r="C89" s="41" t="s">
        <v>914</v>
      </c>
      <c r="D89" s="41" t="s">
        <v>877</v>
      </c>
      <c r="E89" s="41" t="s">
        <v>659</v>
      </c>
      <c r="F89" s="41">
        <v>8055</v>
      </c>
      <c r="G89" s="41">
        <v>409</v>
      </c>
      <c r="H89" s="41" t="s">
        <v>660</v>
      </c>
      <c r="I89" s="41" t="s">
        <v>661</v>
      </c>
      <c r="J89" s="41">
        <v>0</v>
      </c>
      <c r="K89" s="41"/>
      <c r="L89" s="41">
        <v>0</v>
      </c>
      <c r="M89" s="41"/>
      <c r="N89" s="41">
        <v>0</v>
      </c>
      <c r="O89" s="41"/>
      <c r="P89" s="41">
        <v>0</v>
      </c>
      <c r="Q89" s="41"/>
      <c r="R89" s="41">
        <v>0</v>
      </c>
      <c r="S89" s="41"/>
      <c r="T89" s="41" t="s">
        <v>662</v>
      </c>
      <c r="U89" s="41" t="s">
        <v>663</v>
      </c>
      <c r="V89" s="41" t="s">
        <v>915</v>
      </c>
      <c r="W89" s="46">
        <v>44866</v>
      </c>
    </row>
    <row r="90" spans="1:23" x14ac:dyDescent="0.3">
      <c r="A90" s="41">
        <v>315177</v>
      </c>
      <c r="B90" s="41" t="s">
        <v>422</v>
      </c>
      <c r="C90" s="41" t="s">
        <v>916</v>
      </c>
      <c r="D90" s="41" t="s">
        <v>917</v>
      </c>
      <c r="E90" s="41" t="s">
        <v>659</v>
      </c>
      <c r="F90" s="41">
        <v>7724</v>
      </c>
      <c r="G90" s="41">
        <v>409</v>
      </c>
      <c r="H90" s="41" t="s">
        <v>660</v>
      </c>
      <c r="I90" s="41" t="s">
        <v>661</v>
      </c>
      <c r="J90" s="41">
        <v>0</v>
      </c>
      <c r="K90" s="41"/>
      <c r="L90" s="41">
        <v>0</v>
      </c>
      <c r="M90" s="41"/>
      <c r="N90" s="41">
        <v>0</v>
      </c>
      <c r="O90" s="41"/>
      <c r="P90" s="41">
        <v>0</v>
      </c>
      <c r="Q90" s="41"/>
      <c r="R90" s="41">
        <v>0</v>
      </c>
      <c r="S90" s="41"/>
      <c r="T90" s="41" t="s">
        <v>662</v>
      </c>
      <c r="U90" s="41" t="s">
        <v>663</v>
      </c>
      <c r="V90" s="41" t="s">
        <v>918</v>
      </c>
      <c r="W90" s="46">
        <v>44866</v>
      </c>
    </row>
    <row r="91" spans="1:23" x14ac:dyDescent="0.3">
      <c r="A91" s="41">
        <v>315178</v>
      </c>
      <c r="B91" s="41" t="s">
        <v>362</v>
      </c>
      <c r="C91" s="41" t="s">
        <v>919</v>
      </c>
      <c r="D91" s="41" t="s">
        <v>883</v>
      </c>
      <c r="E91" s="41" t="s">
        <v>659</v>
      </c>
      <c r="F91" s="41">
        <v>7017</v>
      </c>
      <c r="G91" s="41">
        <v>409</v>
      </c>
      <c r="H91" s="41" t="s">
        <v>660</v>
      </c>
      <c r="I91" s="41" t="s">
        <v>661</v>
      </c>
      <c r="J91" s="41">
        <v>0</v>
      </c>
      <c r="K91" s="41"/>
      <c r="L91" s="41">
        <v>0</v>
      </c>
      <c r="M91" s="41"/>
      <c r="N91" s="41">
        <v>0</v>
      </c>
      <c r="O91" s="41"/>
      <c r="P91" s="41">
        <v>0</v>
      </c>
      <c r="Q91" s="41"/>
      <c r="R91" s="41">
        <v>0</v>
      </c>
      <c r="S91" s="41"/>
      <c r="T91" s="41" t="s">
        <v>662</v>
      </c>
      <c r="U91" s="41" t="s">
        <v>663</v>
      </c>
      <c r="V91" s="41" t="s">
        <v>920</v>
      </c>
      <c r="W91" s="46">
        <v>44866</v>
      </c>
    </row>
    <row r="92" spans="1:23" x14ac:dyDescent="0.3">
      <c r="A92" s="41">
        <v>315179</v>
      </c>
      <c r="B92" s="41" t="s">
        <v>277</v>
      </c>
      <c r="C92" s="41" t="s">
        <v>921</v>
      </c>
      <c r="D92" s="41" t="s">
        <v>922</v>
      </c>
      <c r="E92" s="41" t="s">
        <v>659</v>
      </c>
      <c r="F92" s="41">
        <v>8230</v>
      </c>
      <c r="G92" s="41">
        <v>409</v>
      </c>
      <c r="H92" s="41" t="s">
        <v>660</v>
      </c>
      <c r="I92" s="41" t="s">
        <v>661</v>
      </c>
      <c r="J92" s="41">
        <v>1.3333299999999999</v>
      </c>
      <c r="K92" s="41"/>
      <c r="L92" s="41">
        <v>1.3333299999999999</v>
      </c>
      <c r="M92" s="41"/>
      <c r="N92" s="41">
        <v>1.3513500000000001</v>
      </c>
      <c r="O92" s="41"/>
      <c r="P92" s="41">
        <v>1.31579</v>
      </c>
      <c r="Q92" s="41"/>
      <c r="R92" s="41">
        <v>1.333331</v>
      </c>
      <c r="S92" s="41"/>
      <c r="T92" s="41" t="s">
        <v>662</v>
      </c>
      <c r="U92" s="41" t="s">
        <v>663</v>
      </c>
      <c r="V92" s="41" t="s">
        <v>923</v>
      </c>
      <c r="W92" s="46">
        <v>44866</v>
      </c>
    </row>
    <row r="93" spans="1:23" x14ac:dyDescent="0.3">
      <c r="A93" s="41">
        <v>315180</v>
      </c>
      <c r="B93" s="41" t="s">
        <v>236</v>
      </c>
      <c r="C93" s="41" t="s">
        <v>924</v>
      </c>
      <c r="D93" s="41" t="s">
        <v>925</v>
      </c>
      <c r="E93" s="41" t="s">
        <v>659</v>
      </c>
      <c r="F93" s="41">
        <v>8861</v>
      </c>
      <c r="G93" s="41">
        <v>409</v>
      </c>
      <c r="H93" s="41" t="s">
        <v>660</v>
      </c>
      <c r="I93" s="41" t="s">
        <v>661</v>
      </c>
      <c r="J93" s="41">
        <v>0</v>
      </c>
      <c r="K93" s="41"/>
      <c r="L93" s="41">
        <v>0</v>
      </c>
      <c r="M93" s="41"/>
      <c r="N93" s="41">
        <v>0</v>
      </c>
      <c r="O93" s="41"/>
      <c r="P93" s="41">
        <v>0</v>
      </c>
      <c r="Q93" s="41"/>
      <c r="R93" s="41">
        <v>0</v>
      </c>
      <c r="S93" s="41"/>
      <c r="T93" s="41" t="s">
        <v>662</v>
      </c>
      <c r="U93" s="41" t="s">
        <v>663</v>
      </c>
      <c r="V93" s="41" t="s">
        <v>926</v>
      </c>
      <c r="W93" s="46">
        <v>44866</v>
      </c>
    </row>
    <row r="94" spans="1:23" x14ac:dyDescent="0.3">
      <c r="A94" s="41">
        <v>315182</v>
      </c>
      <c r="B94" s="41" t="s">
        <v>291</v>
      </c>
      <c r="C94" s="41" t="s">
        <v>927</v>
      </c>
      <c r="D94" s="41" t="s">
        <v>851</v>
      </c>
      <c r="E94" s="41" t="s">
        <v>659</v>
      </c>
      <c r="F94" s="41">
        <v>8807</v>
      </c>
      <c r="G94" s="41">
        <v>409</v>
      </c>
      <c r="H94" s="41" t="s">
        <v>660</v>
      </c>
      <c r="I94" s="41" t="s">
        <v>661</v>
      </c>
      <c r="J94" s="41">
        <v>0</v>
      </c>
      <c r="K94" s="41"/>
      <c r="L94" s="41">
        <v>0</v>
      </c>
      <c r="M94" s="41"/>
      <c r="N94" s="41">
        <v>0</v>
      </c>
      <c r="O94" s="41"/>
      <c r="P94" s="41">
        <v>0</v>
      </c>
      <c r="Q94" s="41"/>
      <c r="R94" s="41">
        <v>0</v>
      </c>
      <c r="S94" s="41"/>
      <c r="T94" s="41" t="s">
        <v>662</v>
      </c>
      <c r="U94" s="41" t="s">
        <v>663</v>
      </c>
      <c r="V94" s="41" t="s">
        <v>928</v>
      </c>
      <c r="W94" s="46">
        <v>44866</v>
      </c>
    </row>
    <row r="95" spans="1:23" x14ac:dyDescent="0.3">
      <c r="A95" s="41">
        <v>315183</v>
      </c>
      <c r="B95" s="41" t="s">
        <v>534</v>
      </c>
      <c r="C95" s="41" t="s">
        <v>929</v>
      </c>
      <c r="D95" s="41" t="s">
        <v>682</v>
      </c>
      <c r="E95" s="41" t="s">
        <v>659</v>
      </c>
      <c r="F95" s="41">
        <v>8002</v>
      </c>
      <c r="G95" s="41">
        <v>409</v>
      </c>
      <c r="H95" s="41" t="s">
        <v>660</v>
      </c>
      <c r="I95" s="41" t="s">
        <v>661</v>
      </c>
      <c r="J95" s="41">
        <v>0</v>
      </c>
      <c r="K95" s="41"/>
      <c r="L95" s="41">
        <v>0</v>
      </c>
      <c r="M95" s="41"/>
      <c r="N95" s="41">
        <v>0</v>
      </c>
      <c r="O95" s="41"/>
      <c r="P95" s="41">
        <v>0</v>
      </c>
      <c r="Q95" s="41"/>
      <c r="R95" s="41">
        <v>0</v>
      </c>
      <c r="S95" s="41"/>
      <c r="T95" s="41" t="s">
        <v>662</v>
      </c>
      <c r="U95" s="41" t="s">
        <v>663</v>
      </c>
      <c r="V95" s="41" t="s">
        <v>930</v>
      </c>
      <c r="W95" s="46">
        <v>44866</v>
      </c>
    </row>
    <row r="96" spans="1:23" x14ac:dyDescent="0.3">
      <c r="A96" s="41">
        <v>315185</v>
      </c>
      <c r="B96" s="41" t="s">
        <v>356</v>
      </c>
      <c r="C96" s="41" t="s">
        <v>931</v>
      </c>
      <c r="D96" s="41" t="s">
        <v>932</v>
      </c>
      <c r="E96" s="41" t="s">
        <v>659</v>
      </c>
      <c r="F96" s="41">
        <v>8221</v>
      </c>
      <c r="G96" s="41">
        <v>409</v>
      </c>
      <c r="H96" s="41" t="s">
        <v>660</v>
      </c>
      <c r="I96" s="41" t="s">
        <v>661</v>
      </c>
      <c r="J96" s="41">
        <v>0</v>
      </c>
      <c r="K96" s="41"/>
      <c r="L96" s="41">
        <v>0</v>
      </c>
      <c r="M96" s="41"/>
      <c r="N96" s="41">
        <v>0</v>
      </c>
      <c r="O96" s="41"/>
      <c r="P96" s="41">
        <v>0</v>
      </c>
      <c r="Q96" s="41"/>
      <c r="R96" s="41">
        <v>0</v>
      </c>
      <c r="S96" s="41"/>
      <c r="T96" s="41" t="s">
        <v>662</v>
      </c>
      <c r="U96" s="41" t="s">
        <v>663</v>
      </c>
      <c r="V96" s="41" t="s">
        <v>933</v>
      </c>
      <c r="W96" s="46">
        <v>44866</v>
      </c>
    </row>
    <row r="97" spans="1:23" x14ac:dyDescent="0.3">
      <c r="A97" s="41">
        <v>315187</v>
      </c>
      <c r="B97" s="41" t="s">
        <v>398</v>
      </c>
      <c r="C97" s="41" t="s">
        <v>934</v>
      </c>
      <c r="D97" s="41" t="s">
        <v>935</v>
      </c>
      <c r="E97" s="41" t="s">
        <v>659</v>
      </c>
      <c r="F97" s="41">
        <v>8043</v>
      </c>
      <c r="G97" s="41">
        <v>409</v>
      </c>
      <c r="H97" s="41" t="s">
        <v>660</v>
      </c>
      <c r="I97" s="41" t="s">
        <v>661</v>
      </c>
      <c r="J97" s="41">
        <v>0</v>
      </c>
      <c r="K97" s="41"/>
      <c r="L97" s="41">
        <v>0</v>
      </c>
      <c r="M97" s="41"/>
      <c r="N97" s="41">
        <v>0</v>
      </c>
      <c r="O97" s="41"/>
      <c r="P97" s="41">
        <v>0</v>
      </c>
      <c r="Q97" s="41"/>
      <c r="R97" s="41">
        <v>0</v>
      </c>
      <c r="S97" s="41"/>
      <c r="T97" s="41" t="s">
        <v>662</v>
      </c>
      <c r="U97" s="41" t="s">
        <v>663</v>
      </c>
      <c r="V97" s="41" t="s">
        <v>936</v>
      </c>
      <c r="W97" s="46">
        <v>44866</v>
      </c>
    </row>
    <row r="98" spans="1:23" x14ac:dyDescent="0.3">
      <c r="A98" s="41">
        <v>315190</v>
      </c>
      <c r="B98" s="41" t="s">
        <v>467</v>
      </c>
      <c r="C98" s="41" t="s">
        <v>937</v>
      </c>
      <c r="D98" s="41" t="s">
        <v>814</v>
      </c>
      <c r="E98" s="41" t="s">
        <v>659</v>
      </c>
      <c r="F98" s="41">
        <v>8701</v>
      </c>
      <c r="G98" s="41">
        <v>409</v>
      </c>
      <c r="H98" s="41" t="s">
        <v>660</v>
      </c>
      <c r="I98" s="41" t="s">
        <v>661</v>
      </c>
      <c r="J98" s="41">
        <v>19.74522</v>
      </c>
      <c r="K98" s="41"/>
      <c r="L98" s="41">
        <v>17.46988</v>
      </c>
      <c r="M98" s="41"/>
      <c r="N98" s="41">
        <v>14.201180000000001</v>
      </c>
      <c r="O98" s="41"/>
      <c r="P98" s="41">
        <v>12.865500000000001</v>
      </c>
      <c r="Q98" s="41"/>
      <c r="R98" s="41">
        <v>15.987933</v>
      </c>
      <c r="S98" s="41"/>
      <c r="T98" s="41" t="s">
        <v>662</v>
      </c>
      <c r="U98" s="41" t="s">
        <v>663</v>
      </c>
      <c r="V98" s="41" t="s">
        <v>938</v>
      </c>
      <c r="W98" s="46">
        <v>44866</v>
      </c>
    </row>
    <row r="99" spans="1:23" x14ac:dyDescent="0.3">
      <c r="A99" s="41">
        <v>315192</v>
      </c>
      <c r="B99" s="41" t="s">
        <v>241</v>
      </c>
      <c r="C99" s="41" t="s">
        <v>939</v>
      </c>
      <c r="D99" s="41" t="s">
        <v>940</v>
      </c>
      <c r="E99" s="41" t="s">
        <v>659</v>
      </c>
      <c r="F99" s="41">
        <v>7032</v>
      </c>
      <c r="G99" s="41">
        <v>409</v>
      </c>
      <c r="H99" s="41" t="s">
        <v>660</v>
      </c>
      <c r="I99" s="41" t="s">
        <v>661</v>
      </c>
      <c r="J99" s="41">
        <v>0</v>
      </c>
      <c r="K99" s="41"/>
      <c r="L99" s="41">
        <v>0</v>
      </c>
      <c r="M99" s="41"/>
      <c r="N99" s="41">
        <v>1.1764699999999999</v>
      </c>
      <c r="O99" s="41"/>
      <c r="P99" s="41">
        <v>0</v>
      </c>
      <c r="Q99" s="41"/>
      <c r="R99" s="41">
        <v>0.28901700000000002</v>
      </c>
      <c r="S99" s="41"/>
      <c r="T99" s="41" t="s">
        <v>662</v>
      </c>
      <c r="U99" s="41" t="s">
        <v>663</v>
      </c>
      <c r="V99" s="41" t="s">
        <v>941</v>
      </c>
      <c r="W99" s="46">
        <v>44866</v>
      </c>
    </row>
    <row r="100" spans="1:23" x14ac:dyDescent="0.3">
      <c r="A100" s="41">
        <v>315193</v>
      </c>
      <c r="B100" s="41" t="s">
        <v>514</v>
      </c>
      <c r="C100" s="41" t="s">
        <v>942</v>
      </c>
      <c r="D100" s="41" t="s">
        <v>943</v>
      </c>
      <c r="E100" s="41" t="s">
        <v>659</v>
      </c>
      <c r="F100" s="41">
        <v>8210</v>
      </c>
      <c r="G100" s="41">
        <v>409</v>
      </c>
      <c r="H100" s="41" t="s">
        <v>660</v>
      </c>
      <c r="I100" s="41" t="s">
        <v>661</v>
      </c>
      <c r="J100" s="41">
        <v>0</v>
      </c>
      <c r="K100" s="41"/>
      <c r="L100" s="41">
        <v>0</v>
      </c>
      <c r="M100" s="41"/>
      <c r="N100" s="41">
        <v>0</v>
      </c>
      <c r="O100" s="41"/>
      <c r="P100" s="41">
        <v>0</v>
      </c>
      <c r="Q100" s="41"/>
      <c r="R100" s="41">
        <v>0</v>
      </c>
      <c r="S100" s="41"/>
      <c r="T100" s="41" t="s">
        <v>662</v>
      </c>
      <c r="U100" s="41" t="s">
        <v>663</v>
      </c>
      <c r="V100" s="41" t="s">
        <v>944</v>
      </c>
      <c r="W100" s="46">
        <v>44866</v>
      </c>
    </row>
    <row r="101" spans="1:23" x14ac:dyDescent="0.3">
      <c r="A101" s="41">
        <v>315194</v>
      </c>
      <c r="B101" s="41" t="s">
        <v>583</v>
      </c>
      <c r="C101" s="41" t="s">
        <v>945</v>
      </c>
      <c r="D101" s="41" t="s">
        <v>706</v>
      </c>
      <c r="E101" s="41" t="s">
        <v>659</v>
      </c>
      <c r="F101" s="41">
        <v>7009</v>
      </c>
      <c r="G101" s="41">
        <v>409</v>
      </c>
      <c r="H101" s="41" t="s">
        <v>660</v>
      </c>
      <c r="I101" s="41" t="s">
        <v>661</v>
      </c>
      <c r="J101" s="41">
        <v>0</v>
      </c>
      <c r="K101" s="41"/>
      <c r="L101" s="41">
        <v>0</v>
      </c>
      <c r="M101" s="41"/>
      <c r="N101" s="41">
        <v>0</v>
      </c>
      <c r="O101" s="41"/>
      <c r="P101" s="41">
        <v>0</v>
      </c>
      <c r="Q101" s="41"/>
      <c r="R101" s="41">
        <v>0</v>
      </c>
      <c r="S101" s="41"/>
      <c r="T101" s="41" t="s">
        <v>662</v>
      </c>
      <c r="U101" s="41" t="s">
        <v>663</v>
      </c>
      <c r="V101" s="41" t="s">
        <v>946</v>
      </c>
      <c r="W101" s="46">
        <v>44866</v>
      </c>
    </row>
    <row r="102" spans="1:23" x14ac:dyDescent="0.3">
      <c r="A102" s="41">
        <v>315195</v>
      </c>
      <c r="B102" s="41" t="s">
        <v>276</v>
      </c>
      <c r="C102" s="41" t="s">
        <v>947</v>
      </c>
      <c r="D102" s="41" t="s">
        <v>676</v>
      </c>
      <c r="E102" s="41" t="s">
        <v>659</v>
      </c>
      <c r="F102" s="41">
        <v>7922</v>
      </c>
      <c r="G102" s="41">
        <v>409</v>
      </c>
      <c r="H102" s="41" t="s">
        <v>660</v>
      </c>
      <c r="I102" s="41" t="s">
        <v>661</v>
      </c>
      <c r="J102" s="41">
        <v>0</v>
      </c>
      <c r="K102" s="41"/>
      <c r="L102" s="41">
        <v>0</v>
      </c>
      <c r="M102" s="41"/>
      <c r="N102" s="41">
        <v>0</v>
      </c>
      <c r="O102" s="41"/>
      <c r="P102" s="41">
        <v>0</v>
      </c>
      <c r="Q102" s="41"/>
      <c r="R102" s="41">
        <v>0</v>
      </c>
      <c r="S102" s="41"/>
      <c r="T102" s="41" t="s">
        <v>662</v>
      </c>
      <c r="U102" s="41" t="s">
        <v>663</v>
      </c>
      <c r="V102" s="41" t="s">
        <v>948</v>
      </c>
      <c r="W102" s="46">
        <v>44866</v>
      </c>
    </row>
    <row r="103" spans="1:23" x14ac:dyDescent="0.3">
      <c r="A103" s="41">
        <v>315196</v>
      </c>
      <c r="B103" s="41" t="s">
        <v>258</v>
      </c>
      <c r="C103" s="41" t="s">
        <v>949</v>
      </c>
      <c r="D103" s="41" t="s">
        <v>950</v>
      </c>
      <c r="E103" s="41" t="s">
        <v>659</v>
      </c>
      <c r="F103" s="41">
        <v>8759</v>
      </c>
      <c r="G103" s="41">
        <v>409</v>
      </c>
      <c r="H103" s="41" t="s">
        <v>660</v>
      </c>
      <c r="I103" s="41" t="s">
        <v>661</v>
      </c>
      <c r="J103" s="41">
        <v>0</v>
      </c>
      <c r="K103" s="41"/>
      <c r="L103" s="41">
        <v>0</v>
      </c>
      <c r="M103" s="41"/>
      <c r="N103" s="41">
        <v>0</v>
      </c>
      <c r="O103" s="41"/>
      <c r="P103" s="41">
        <v>0</v>
      </c>
      <c r="Q103" s="41"/>
      <c r="R103" s="41">
        <v>0</v>
      </c>
      <c r="S103" s="41"/>
      <c r="T103" s="41" t="s">
        <v>662</v>
      </c>
      <c r="U103" s="41" t="s">
        <v>663</v>
      </c>
      <c r="V103" s="41" t="s">
        <v>951</v>
      </c>
      <c r="W103" s="46">
        <v>44866</v>
      </c>
    </row>
    <row r="104" spans="1:23" x14ac:dyDescent="0.3">
      <c r="A104" s="41">
        <v>315198</v>
      </c>
      <c r="B104" s="41" t="s">
        <v>234</v>
      </c>
      <c r="C104" s="41" t="s">
        <v>952</v>
      </c>
      <c r="D104" s="41" t="s">
        <v>880</v>
      </c>
      <c r="E104" s="41" t="s">
        <v>659</v>
      </c>
      <c r="F104" s="41">
        <v>7065</v>
      </c>
      <c r="G104" s="41">
        <v>409</v>
      </c>
      <c r="H104" s="41" t="s">
        <v>660</v>
      </c>
      <c r="I104" s="41" t="s">
        <v>661</v>
      </c>
      <c r="J104" s="41">
        <v>0</v>
      </c>
      <c r="K104" s="41"/>
      <c r="L104" s="41">
        <v>0</v>
      </c>
      <c r="M104" s="41"/>
      <c r="N104" s="41">
        <v>0</v>
      </c>
      <c r="O104" s="41"/>
      <c r="P104" s="41">
        <v>0</v>
      </c>
      <c r="Q104" s="41"/>
      <c r="R104" s="41">
        <v>0</v>
      </c>
      <c r="S104" s="41"/>
      <c r="T104" s="41" t="s">
        <v>662</v>
      </c>
      <c r="U104" s="41" t="s">
        <v>663</v>
      </c>
      <c r="V104" s="41" t="s">
        <v>953</v>
      </c>
      <c r="W104" s="46">
        <v>44866</v>
      </c>
    </row>
    <row r="105" spans="1:23" x14ac:dyDescent="0.3">
      <c r="A105" s="41">
        <v>315199</v>
      </c>
      <c r="B105" s="41" t="s">
        <v>449</v>
      </c>
      <c r="C105" s="41" t="s">
        <v>954</v>
      </c>
      <c r="D105" s="41" t="s">
        <v>735</v>
      </c>
      <c r="E105" s="41" t="s">
        <v>659</v>
      </c>
      <c r="F105" s="41">
        <v>7753</v>
      </c>
      <c r="G105" s="41">
        <v>409</v>
      </c>
      <c r="H105" s="41" t="s">
        <v>660</v>
      </c>
      <c r="I105" s="41" t="s">
        <v>661</v>
      </c>
      <c r="J105" s="41">
        <v>0</v>
      </c>
      <c r="K105" s="41"/>
      <c r="L105" s="41">
        <v>0</v>
      </c>
      <c r="M105" s="41"/>
      <c r="N105" s="41">
        <v>0</v>
      </c>
      <c r="O105" s="41"/>
      <c r="P105" s="41">
        <v>0</v>
      </c>
      <c r="Q105" s="41"/>
      <c r="R105" s="41">
        <v>0</v>
      </c>
      <c r="S105" s="41"/>
      <c r="T105" s="41" t="s">
        <v>662</v>
      </c>
      <c r="U105" s="41" t="s">
        <v>663</v>
      </c>
      <c r="V105" s="41" t="s">
        <v>955</v>
      </c>
      <c r="W105" s="46">
        <v>44866</v>
      </c>
    </row>
    <row r="106" spans="1:23" x14ac:dyDescent="0.3">
      <c r="A106" s="41">
        <v>315200</v>
      </c>
      <c r="B106" s="41" t="s">
        <v>260</v>
      </c>
      <c r="C106" s="41" t="s">
        <v>956</v>
      </c>
      <c r="D106" s="41" t="s">
        <v>957</v>
      </c>
      <c r="E106" s="41" t="s">
        <v>659</v>
      </c>
      <c r="F106" s="41">
        <v>7036</v>
      </c>
      <c r="G106" s="41">
        <v>409</v>
      </c>
      <c r="H106" s="41" t="s">
        <v>660</v>
      </c>
      <c r="I106" s="41" t="s">
        <v>661</v>
      </c>
      <c r="J106" s="41">
        <v>0</v>
      </c>
      <c r="K106" s="41"/>
      <c r="L106" s="41">
        <v>0</v>
      </c>
      <c r="M106" s="41"/>
      <c r="N106" s="41">
        <v>0</v>
      </c>
      <c r="O106" s="41"/>
      <c r="P106" s="41">
        <v>0</v>
      </c>
      <c r="Q106" s="41"/>
      <c r="R106" s="41">
        <v>0</v>
      </c>
      <c r="S106" s="41"/>
      <c r="T106" s="41" t="s">
        <v>662</v>
      </c>
      <c r="U106" s="41" t="s">
        <v>663</v>
      </c>
      <c r="V106" s="41" t="s">
        <v>958</v>
      </c>
      <c r="W106" s="46">
        <v>44866</v>
      </c>
    </row>
    <row r="107" spans="1:23" x14ac:dyDescent="0.3">
      <c r="A107" s="41">
        <v>315201</v>
      </c>
      <c r="B107" s="41" t="s">
        <v>300</v>
      </c>
      <c r="C107" s="41" t="s">
        <v>959</v>
      </c>
      <c r="D107" s="41" t="s">
        <v>762</v>
      </c>
      <c r="E107" s="41" t="s">
        <v>659</v>
      </c>
      <c r="F107" s="41">
        <v>8057</v>
      </c>
      <c r="G107" s="41">
        <v>409</v>
      </c>
      <c r="H107" s="41" t="s">
        <v>660</v>
      </c>
      <c r="I107" s="41" t="s">
        <v>661</v>
      </c>
      <c r="J107" s="41">
        <v>0</v>
      </c>
      <c r="K107" s="41"/>
      <c r="L107" s="41">
        <v>0</v>
      </c>
      <c r="M107" s="41"/>
      <c r="N107" s="41">
        <v>0</v>
      </c>
      <c r="O107" s="41"/>
      <c r="P107" s="41">
        <v>0</v>
      </c>
      <c r="Q107" s="41"/>
      <c r="R107" s="41">
        <v>0</v>
      </c>
      <c r="S107" s="41"/>
      <c r="T107" s="41" t="s">
        <v>662</v>
      </c>
      <c r="U107" s="41" t="s">
        <v>663</v>
      </c>
      <c r="V107" s="41" t="s">
        <v>960</v>
      </c>
      <c r="W107" s="46">
        <v>44866</v>
      </c>
    </row>
    <row r="108" spans="1:23" x14ac:dyDescent="0.3">
      <c r="A108" s="41">
        <v>315202</v>
      </c>
      <c r="B108" s="41" t="s">
        <v>476</v>
      </c>
      <c r="C108" s="41" t="s">
        <v>961</v>
      </c>
      <c r="D108" s="41" t="s">
        <v>962</v>
      </c>
      <c r="E108" s="41" t="s">
        <v>659</v>
      </c>
      <c r="F108" s="41">
        <v>8865</v>
      </c>
      <c r="G108" s="41">
        <v>409</v>
      </c>
      <c r="H108" s="41" t="s">
        <v>660</v>
      </c>
      <c r="I108" s="41" t="s">
        <v>661</v>
      </c>
      <c r="J108" s="41">
        <v>0</v>
      </c>
      <c r="K108" s="41"/>
      <c r="L108" s="41">
        <v>0</v>
      </c>
      <c r="M108" s="41"/>
      <c r="N108" s="41">
        <v>0</v>
      </c>
      <c r="O108" s="41"/>
      <c r="P108" s="41">
        <v>0</v>
      </c>
      <c r="Q108" s="41"/>
      <c r="R108" s="41">
        <v>0</v>
      </c>
      <c r="S108" s="41"/>
      <c r="T108" s="41" t="s">
        <v>662</v>
      </c>
      <c r="U108" s="41" t="s">
        <v>663</v>
      </c>
      <c r="V108" s="41" t="s">
        <v>963</v>
      </c>
      <c r="W108" s="46">
        <v>44866</v>
      </c>
    </row>
    <row r="109" spans="1:23" x14ac:dyDescent="0.3">
      <c r="A109" s="41">
        <v>315204</v>
      </c>
      <c r="B109" s="41" t="s">
        <v>301</v>
      </c>
      <c r="C109" s="41" t="s">
        <v>964</v>
      </c>
      <c r="D109" s="41" t="s">
        <v>706</v>
      </c>
      <c r="E109" s="41" t="s">
        <v>659</v>
      </c>
      <c r="F109" s="41">
        <v>7009</v>
      </c>
      <c r="G109" s="41">
        <v>409</v>
      </c>
      <c r="H109" s="41" t="s">
        <v>660</v>
      </c>
      <c r="I109" s="41" t="s">
        <v>661</v>
      </c>
      <c r="J109" s="41">
        <v>0</v>
      </c>
      <c r="K109" s="41"/>
      <c r="L109" s="41">
        <v>0</v>
      </c>
      <c r="M109" s="41"/>
      <c r="N109" s="41">
        <v>0</v>
      </c>
      <c r="O109" s="41"/>
      <c r="P109" s="41">
        <v>0</v>
      </c>
      <c r="Q109" s="41"/>
      <c r="R109" s="41">
        <v>0</v>
      </c>
      <c r="S109" s="41"/>
      <c r="T109" s="41" t="s">
        <v>662</v>
      </c>
      <c r="U109" s="41" t="s">
        <v>663</v>
      </c>
      <c r="V109" s="41" t="s">
        <v>965</v>
      </c>
      <c r="W109" s="46">
        <v>44866</v>
      </c>
    </row>
    <row r="110" spans="1:23" x14ac:dyDescent="0.3">
      <c r="A110" s="41">
        <v>315205</v>
      </c>
      <c r="B110" s="41" t="s">
        <v>478</v>
      </c>
      <c r="C110" s="41" t="s">
        <v>966</v>
      </c>
      <c r="D110" s="41" t="s">
        <v>967</v>
      </c>
      <c r="E110" s="41" t="s">
        <v>659</v>
      </c>
      <c r="F110" s="41">
        <v>8103</v>
      </c>
      <c r="G110" s="41">
        <v>409</v>
      </c>
      <c r="H110" s="41" t="s">
        <v>660</v>
      </c>
      <c r="I110" s="41" t="s">
        <v>661</v>
      </c>
      <c r="J110" s="41">
        <v>0</v>
      </c>
      <c r="K110" s="41"/>
      <c r="L110" s="41">
        <v>0</v>
      </c>
      <c r="M110" s="41"/>
      <c r="N110" s="41">
        <v>0</v>
      </c>
      <c r="O110" s="41"/>
      <c r="P110" s="41">
        <v>0</v>
      </c>
      <c r="Q110" s="41"/>
      <c r="R110" s="41">
        <v>0</v>
      </c>
      <c r="S110" s="41"/>
      <c r="T110" s="41" t="s">
        <v>662</v>
      </c>
      <c r="U110" s="41" t="s">
        <v>663</v>
      </c>
      <c r="V110" s="41" t="s">
        <v>968</v>
      </c>
      <c r="W110" s="46">
        <v>44866</v>
      </c>
    </row>
    <row r="111" spans="1:23" x14ac:dyDescent="0.3">
      <c r="A111" s="41">
        <v>315206</v>
      </c>
      <c r="B111" s="41" t="s">
        <v>601</v>
      </c>
      <c r="C111" s="41" t="s">
        <v>969</v>
      </c>
      <c r="D111" s="41" t="s">
        <v>970</v>
      </c>
      <c r="E111" s="41" t="s">
        <v>659</v>
      </c>
      <c r="F111" s="41">
        <v>8050</v>
      </c>
      <c r="G111" s="41">
        <v>409</v>
      </c>
      <c r="H111" s="41" t="s">
        <v>660</v>
      </c>
      <c r="I111" s="41" t="s">
        <v>661</v>
      </c>
      <c r="J111" s="41">
        <v>0</v>
      </c>
      <c r="K111" s="41"/>
      <c r="L111" s="41">
        <v>0</v>
      </c>
      <c r="M111" s="41"/>
      <c r="N111" s="41">
        <v>0</v>
      </c>
      <c r="O111" s="41"/>
      <c r="P111" s="41">
        <v>0</v>
      </c>
      <c r="Q111" s="41"/>
      <c r="R111" s="41">
        <v>0</v>
      </c>
      <c r="S111" s="41"/>
      <c r="T111" s="41" t="s">
        <v>662</v>
      </c>
      <c r="U111" s="41" t="s">
        <v>663</v>
      </c>
      <c r="V111" s="41" t="s">
        <v>971</v>
      </c>
      <c r="W111" s="46">
        <v>44866</v>
      </c>
    </row>
    <row r="112" spans="1:23" x14ac:dyDescent="0.3">
      <c r="A112" s="41">
        <v>315207</v>
      </c>
      <c r="B112" s="41" t="s">
        <v>354</v>
      </c>
      <c r="C112" s="41" t="s">
        <v>972</v>
      </c>
      <c r="D112" s="41" t="s">
        <v>935</v>
      </c>
      <c r="E112" s="41" t="s">
        <v>659</v>
      </c>
      <c r="F112" s="41">
        <v>8043</v>
      </c>
      <c r="G112" s="41">
        <v>409</v>
      </c>
      <c r="H112" s="41" t="s">
        <v>660</v>
      </c>
      <c r="I112" s="41" t="s">
        <v>661</v>
      </c>
      <c r="J112" s="41">
        <v>0</v>
      </c>
      <c r="K112" s="41"/>
      <c r="L112" s="41">
        <v>0</v>
      </c>
      <c r="M112" s="41"/>
      <c r="N112" s="41">
        <v>0</v>
      </c>
      <c r="O112" s="41"/>
      <c r="P112" s="41">
        <v>0</v>
      </c>
      <c r="Q112" s="41"/>
      <c r="R112" s="41">
        <v>0</v>
      </c>
      <c r="S112" s="41"/>
      <c r="T112" s="41" t="s">
        <v>662</v>
      </c>
      <c r="U112" s="41" t="s">
        <v>663</v>
      </c>
      <c r="V112" s="41" t="s">
        <v>973</v>
      </c>
      <c r="W112" s="46">
        <v>44866</v>
      </c>
    </row>
    <row r="113" spans="1:23" x14ac:dyDescent="0.3">
      <c r="A113" s="41">
        <v>315209</v>
      </c>
      <c r="B113" s="41" t="s">
        <v>433</v>
      </c>
      <c r="C113" s="41" t="s">
        <v>974</v>
      </c>
      <c r="D113" s="41" t="s">
        <v>975</v>
      </c>
      <c r="E113" s="41" t="s">
        <v>659</v>
      </c>
      <c r="F113" s="41">
        <v>8037</v>
      </c>
      <c r="G113" s="41">
        <v>409</v>
      </c>
      <c r="H113" s="41" t="s">
        <v>660</v>
      </c>
      <c r="I113" s="41" t="s">
        <v>661</v>
      </c>
      <c r="J113" s="41">
        <v>0</v>
      </c>
      <c r="K113" s="41"/>
      <c r="L113" s="41">
        <v>0</v>
      </c>
      <c r="M113" s="41"/>
      <c r="N113" s="41">
        <v>0.59523999999999999</v>
      </c>
      <c r="O113" s="41"/>
      <c r="P113" s="41">
        <v>0.58140000000000003</v>
      </c>
      <c r="Q113" s="41"/>
      <c r="R113" s="41">
        <v>0.29455199999999998</v>
      </c>
      <c r="S113" s="41"/>
      <c r="T113" s="41" t="s">
        <v>662</v>
      </c>
      <c r="U113" s="41" t="s">
        <v>663</v>
      </c>
      <c r="V113" s="41" t="s">
        <v>976</v>
      </c>
      <c r="W113" s="46">
        <v>44866</v>
      </c>
    </row>
    <row r="114" spans="1:23" x14ac:dyDescent="0.3">
      <c r="A114" s="41">
        <v>315210</v>
      </c>
      <c r="B114" s="41" t="s">
        <v>440</v>
      </c>
      <c r="C114" s="41" t="s">
        <v>977</v>
      </c>
      <c r="D114" s="41" t="s">
        <v>978</v>
      </c>
      <c r="E114" s="41" t="s">
        <v>659</v>
      </c>
      <c r="F114" s="41">
        <v>8205</v>
      </c>
      <c r="G114" s="41">
        <v>409</v>
      </c>
      <c r="H114" s="41" t="s">
        <v>660</v>
      </c>
      <c r="I114" s="41" t="s">
        <v>661</v>
      </c>
      <c r="J114" s="41">
        <v>0</v>
      </c>
      <c r="K114" s="41"/>
      <c r="L114" s="41">
        <v>0</v>
      </c>
      <c r="M114" s="41"/>
      <c r="N114" s="41">
        <v>0</v>
      </c>
      <c r="O114" s="41"/>
      <c r="P114" s="41">
        <v>0</v>
      </c>
      <c r="Q114" s="41"/>
      <c r="R114" s="41">
        <v>0</v>
      </c>
      <c r="S114" s="41"/>
      <c r="T114" s="41" t="s">
        <v>662</v>
      </c>
      <c r="U114" s="41" t="s">
        <v>663</v>
      </c>
      <c r="V114" s="41" t="s">
        <v>979</v>
      </c>
      <c r="W114" s="46">
        <v>44866</v>
      </c>
    </row>
    <row r="115" spans="1:23" x14ac:dyDescent="0.3">
      <c r="A115" s="41">
        <v>315213</v>
      </c>
      <c r="B115" s="41" t="s">
        <v>625</v>
      </c>
      <c r="C115" s="41" t="s">
        <v>980</v>
      </c>
      <c r="D115" s="41" t="s">
        <v>981</v>
      </c>
      <c r="E115" s="41" t="s">
        <v>659</v>
      </c>
      <c r="F115" s="41">
        <v>8724</v>
      </c>
      <c r="G115" s="41">
        <v>409</v>
      </c>
      <c r="H115" s="41" t="s">
        <v>660</v>
      </c>
      <c r="I115" s="41" t="s">
        <v>661</v>
      </c>
      <c r="J115" s="41">
        <v>0</v>
      </c>
      <c r="K115" s="41"/>
      <c r="L115" s="41">
        <v>0</v>
      </c>
      <c r="M115" s="41"/>
      <c r="N115" s="41">
        <v>0</v>
      </c>
      <c r="O115" s="41"/>
      <c r="P115" s="41">
        <v>0</v>
      </c>
      <c r="Q115" s="41"/>
      <c r="R115" s="41">
        <v>0</v>
      </c>
      <c r="S115" s="41"/>
      <c r="T115" s="41" t="s">
        <v>662</v>
      </c>
      <c r="U115" s="41" t="s">
        <v>663</v>
      </c>
      <c r="V115" s="41" t="s">
        <v>982</v>
      </c>
      <c r="W115" s="46">
        <v>44866</v>
      </c>
    </row>
    <row r="116" spans="1:23" x14ac:dyDescent="0.3">
      <c r="A116" s="41">
        <v>315214</v>
      </c>
      <c r="B116" s="41" t="s">
        <v>256</v>
      </c>
      <c r="C116" s="41" t="s">
        <v>983</v>
      </c>
      <c r="D116" s="41" t="s">
        <v>984</v>
      </c>
      <c r="E116" s="41" t="s">
        <v>659</v>
      </c>
      <c r="F116" s="41">
        <v>7080</v>
      </c>
      <c r="G116" s="41">
        <v>409</v>
      </c>
      <c r="H116" s="41" t="s">
        <v>660</v>
      </c>
      <c r="I116" s="41" t="s">
        <v>661</v>
      </c>
      <c r="J116" s="41">
        <v>0</v>
      </c>
      <c r="K116" s="41"/>
      <c r="L116" s="41">
        <v>0</v>
      </c>
      <c r="M116" s="41"/>
      <c r="N116" s="41">
        <v>0</v>
      </c>
      <c r="O116" s="41"/>
      <c r="P116" s="41">
        <v>0</v>
      </c>
      <c r="Q116" s="41"/>
      <c r="R116" s="41">
        <v>0</v>
      </c>
      <c r="S116" s="41"/>
      <c r="T116" s="41" t="s">
        <v>662</v>
      </c>
      <c r="U116" s="41" t="s">
        <v>663</v>
      </c>
      <c r="V116" s="41" t="s">
        <v>985</v>
      </c>
      <c r="W116" s="46">
        <v>44866</v>
      </c>
    </row>
    <row r="117" spans="1:23" x14ac:dyDescent="0.3">
      <c r="A117" s="41">
        <v>315215</v>
      </c>
      <c r="B117" s="41" t="s">
        <v>425</v>
      </c>
      <c r="C117" s="41" t="s">
        <v>986</v>
      </c>
      <c r="D117" s="41" t="s">
        <v>826</v>
      </c>
      <c r="E117" s="41" t="s">
        <v>659</v>
      </c>
      <c r="F117" s="41">
        <v>8628</v>
      </c>
      <c r="G117" s="41">
        <v>409</v>
      </c>
      <c r="H117" s="41" t="s">
        <v>660</v>
      </c>
      <c r="I117" s="41" t="s">
        <v>661</v>
      </c>
      <c r="J117" s="41">
        <v>0</v>
      </c>
      <c r="K117" s="41"/>
      <c r="L117" s="41">
        <v>0</v>
      </c>
      <c r="M117" s="41"/>
      <c r="N117" s="41">
        <v>0</v>
      </c>
      <c r="O117" s="41"/>
      <c r="P117" s="41">
        <v>0</v>
      </c>
      <c r="Q117" s="41"/>
      <c r="R117" s="41">
        <v>0</v>
      </c>
      <c r="S117" s="41"/>
      <c r="T117" s="41" t="s">
        <v>662</v>
      </c>
      <c r="U117" s="41" t="s">
        <v>663</v>
      </c>
      <c r="V117" s="41" t="s">
        <v>987</v>
      </c>
      <c r="W117" s="46">
        <v>44866</v>
      </c>
    </row>
    <row r="118" spans="1:23" x14ac:dyDescent="0.3">
      <c r="A118" s="41">
        <v>315216</v>
      </c>
      <c r="B118" s="41" t="s">
        <v>345</v>
      </c>
      <c r="C118" s="41" t="s">
        <v>988</v>
      </c>
      <c r="D118" s="41" t="s">
        <v>706</v>
      </c>
      <c r="E118" s="41" t="s">
        <v>659</v>
      </c>
      <c r="F118" s="41">
        <v>7009</v>
      </c>
      <c r="G118" s="41">
        <v>409</v>
      </c>
      <c r="H118" s="41" t="s">
        <v>660</v>
      </c>
      <c r="I118" s="41" t="s">
        <v>661</v>
      </c>
      <c r="J118" s="41">
        <v>0</v>
      </c>
      <c r="K118" s="41"/>
      <c r="L118" s="41">
        <v>0</v>
      </c>
      <c r="M118" s="41"/>
      <c r="N118" s="41">
        <v>0</v>
      </c>
      <c r="O118" s="41"/>
      <c r="P118" s="41">
        <v>0</v>
      </c>
      <c r="Q118" s="41"/>
      <c r="R118" s="41">
        <v>0</v>
      </c>
      <c r="S118" s="41"/>
      <c r="T118" s="41" t="s">
        <v>662</v>
      </c>
      <c r="U118" s="41" t="s">
        <v>663</v>
      </c>
      <c r="V118" s="41" t="s">
        <v>989</v>
      </c>
      <c r="W118" s="46">
        <v>44866</v>
      </c>
    </row>
    <row r="119" spans="1:23" x14ac:dyDescent="0.3">
      <c r="A119" s="41">
        <v>315217</v>
      </c>
      <c r="B119" s="41" t="s">
        <v>259</v>
      </c>
      <c r="C119" s="41" t="s">
        <v>990</v>
      </c>
      <c r="D119" s="41" t="s">
        <v>786</v>
      </c>
      <c r="E119" s="41" t="s">
        <v>659</v>
      </c>
      <c r="F119" s="41">
        <v>7060</v>
      </c>
      <c r="G119" s="41">
        <v>409</v>
      </c>
      <c r="H119" s="41" t="s">
        <v>660</v>
      </c>
      <c r="I119" s="41" t="s">
        <v>661</v>
      </c>
      <c r="J119" s="41">
        <v>0</v>
      </c>
      <c r="K119" s="41"/>
      <c r="L119" s="41">
        <v>1.40845</v>
      </c>
      <c r="M119" s="41"/>
      <c r="N119" s="41">
        <v>0</v>
      </c>
      <c r="O119" s="41"/>
      <c r="P119" s="41">
        <v>0</v>
      </c>
      <c r="Q119" s="41"/>
      <c r="R119" s="41">
        <v>0.362319</v>
      </c>
      <c r="S119" s="41"/>
      <c r="T119" s="41" t="s">
        <v>662</v>
      </c>
      <c r="U119" s="41" t="s">
        <v>663</v>
      </c>
      <c r="V119" s="41" t="s">
        <v>991</v>
      </c>
      <c r="W119" s="46">
        <v>44866</v>
      </c>
    </row>
    <row r="120" spans="1:23" x14ac:dyDescent="0.3">
      <c r="A120" s="41">
        <v>315218</v>
      </c>
      <c r="B120" s="41" t="s">
        <v>565</v>
      </c>
      <c r="C120" s="41" t="s">
        <v>992</v>
      </c>
      <c r="D120" s="41" t="s">
        <v>993</v>
      </c>
      <c r="E120" s="41" t="s">
        <v>659</v>
      </c>
      <c r="F120" s="41">
        <v>8087</v>
      </c>
      <c r="G120" s="41">
        <v>409</v>
      </c>
      <c r="H120" s="41" t="s">
        <v>660</v>
      </c>
      <c r="I120" s="41" t="s">
        <v>661</v>
      </c>
      <c r="J120" s="41">
        <v>0</v>
      </c>
      <c r="K120" s="41"/>
      <c r="L120" s="41">
        <v>0</v>
      </c>
      <c r="M120" s="41"/>
      <c r="N120" s="41">
        <v>0</v>
      </c>
      <c r="O120" s="41"/>
      <c r="P120" s="41">
        <v>0</v>
      </c>
      <c r="Q120" s="41"/>
      <c r="R120" s="41">
        <v>0</v>
      </c>
      <c r="S120" s="41"/>
      <c r="T120" s="41" t="s">
        <v>662</v>
      </c>
      <c r="U120" s="41" t="s">
        <v>663</v>
      </c>
      <c r="V120" s="41" t="s">
        <v>994</v>
      </c>
      <c r="W120" s="46">
        <v>44866</v>
      </c>
    </row>
    <row r="121" spans="1:23" x14ac:dyDescent="0.3">
      <c r="A121" s="41">
        <v>315219</v>
      </c>
      <c r="B121" s="41" t="s">
        <v>367</v>
      </c>
      <c r="C121" s="41" t="s">
        <v>995</v>
      </c>
      <c r="D121" s="41" t="s">
        <v>935</v>
      </c>
      <c r="E121" s="41" t="s">
        <v>659</v>
      </c>
      <c r="F121" s="41">
        <v>8043</v>
      </c>
      <c r="G121" s="41">
        <v>409</v>
      </c>
      <c r="H121" s="41" t="s">
        <v>660</v>
      </c>
      <c r="I121" s="41" t="s">
        <v>661</v>
      </c>
      <c r="J121" s="41">
        <v>0</v>
      </c>
      <c r="K121" s="41"/>
      <c r="L121" s="41">
        <v>0</v>
      </c>
      <c r="M121" s="41"/>
      <c r="N121" s="41">
        <v>0</v>
      </c>
      <c r="O121" s="41"/>
      <c r="P121" s="41">
        <v>0</v>
      </c>
      <c r="Q121" s="41"/>
      <c r="R121" s="41">
        <v>0</v>
      </c>
      <c r="S121" s="41"/>
      <c r="T121" s="41" t="s">
        <v>662</v>
      </c>
      <c r="U121" s="41" t="s">
        <v>663</v>
      </c>
      <c r="V121" s="41" t="s">
        <v>996</v>
      </c>
      <c r="W121" s="46">
        <v>44866</v>
      </c>
    </row>
    <row r="122" spans="1:23" x14ac:dyDescent="0.3">
      <c r="A122" s="41">
        <v>315221</v>
      </c>
      <c r="B122" s="41" t="s">
        <v>351</v>
      </c>
      <c r="C122" s="41" t="s">
        <v>997</v>
      </c>
      <c r="D122" s="41" t="s">
        <v>768</v>
      </c>
      <c r="E122" s="41" t="s">
        <v>659</v>
      </c>
      <c r="F122" s="41">
        <v>7055</v>
      </c>
      <c r="G122" s="41">
        <v>409</v>
      </c>
      <c r="H122" s="41" t="s">
        <v>660</v>
      </c>
      <c r="I122" s="41" t="s">
        <v>661</v>
      </c>
      <c r="J122" s="41">
        <v>0</v>
      </c>
      <c r="K122" s="41"/>
      <c r="L122" s="41">
        <v>0</v>
      </c>
      <c r="M122" s="41"/>
      <c r="N122" s="41">
        <v>0</v>
      </c>
      <c r="O122" s="41"/>
      <c r="P122" s="41">
        <v>0</v>
      </c>
      <c r="Q122" s="41"/>
      <c r="R122" s="41">
        <v>0</v>
      </c>
      <c r="S122" s="41"/>
      <c r="T122" s="41" t="s">
        <v>662</v>
      </c>
      <c r="U122" s="41" t="s">
        <v>663</v>
      </c>
      <c r="V122" s="41" t="s">
        <v>998</v>
      </c>
      <c r="W122" s="46">
        <v>44866</v>
      </c>
    </row>
    <row r="123" spans="1:23" x14ac:dyDescent="0.3">
      <c r="A123" s="41">
        <v>315222</v>
      </c>
      <c r="B123" s="41" t="s">
        <v>282</v>
      </c>
      <c r="C123" s="41" t="s">
        <v>999</v>
      </c>
      <c r="D123" s="41" t="s">
        <v>1000</v>
      </c>
      <c r="E123" s="41" t="s">
        <v>659</v>
      </c>
      <c r="F123" s="41">
        <v>8005</v>
      </c>
      <c r="G123" s="41">
        <v>409</v>
      </c>
      <c r="H123" s="41" t="s">
        <v>660</v>
      </c>
      <c r="I123" s="41" t="s">
        <v>661</v>
      </c>
      <c r="J123" s="41">
        <v>0</v>
      </c>
      <c r="K123" s="41"/>
      <c r="L123" s="41">
        <v>0</v>
      </c>
      <c r="M123" s="41"/>
      <c r="N123" s="41">
        <v>0</v>
      </c>
      <c r="O123" s="41"/>
      <c r="P123" s="41">
        <v>0</v>
      </c>
      <c r="Q123" s="41"/>
      <c r="R123" s="41">
        <v>0</v>
      </c>
      <c r="S123" s="41"/>
      <c r="T123" s="41" t="s">
        <v>662</v>
      </c>
      <c r="U123" s="41" t="s">
        <v>663</v>
      </c>
      <c r="V123" s="41" t="s">
        <v>1001</v>
      </c>
      <c r="W123" s="46">
        <v>44866</v>
      </c>
    </row>
    <row r="124" spans="1:23" x14ac:dyDescent="0.3">
      <c r="A124" s="41">
        <v>315223</v>
      </c>
      <c r="B124" s="41" t="s">
        <v>430</v>
      </c>
      <c r="C124" s="41" t="s">
        <v>1002</v>
      </c>
      <c r="D124" s="41" t="s">
        <v>1003</v>
      </c>
      <c r="E124" s="41" t="s">
        <v>659</v>
      </c>
      <c r="F124" s="41">
        <v>8690</v>
      </c>
      <c r="G124" s="41">
        <v>409</v>
      </c>
      <c r="H124" s="41" t="s">
        <v>660</v>
      </c>
      <c r="I124" s="41" t="s">
        <v>661</v>
      </c>
      <c r="J124" s="41">
        <v>0</v>
      </c>
      <c r="K124" s="41"/>
      <c r="L124" s="41">
        <v>0</v>
      </c>
      <c r="M124" s="41"/>
      <c r="N124" s="41">
        <v>0</v>
      </c>
      <c r="O124" s="41"/>
      <c r="P124" s="41">
        <v>0</v>
      </c>
      <c r="Q124" s="41"/>
      <c r="R124" s="41">
        <v>0</v>
      </c>
      <c r="S124" s="41"/>
      <c r="T124" s="41" t="s">
        <v>662</v>
      </c>
      <c r="U124" s="41" t="s">
        <v>663</v>
      </c>
      <c r="V124" s="41" t="s">
        <v>1004</v>
      </c>
      <c r="W124" s="46">
        <v>44866</v>
      </c>
    </row>
    <row r="125" spans="1:23" x14ac:dyDescent="0.3">
      <c r="A125" s="41">
        <v>315224</v>
      </c>
      <c r="B125" s="41" t="s">
        <v>418</v>
      </c>
      <c r="C125" s="41" t="s">
        <v>1005</v>
      </c>
      <c r="D125" s="41" t="s">
        <v>1006</v>
      </c>
      <c r="E125" s="41" t="s">
        <v>659</v>
      </c>
      <c r="F125" s="41">
        <v>7844</v>
      </c>
      <c r="G125" s="41">
        <v>409</v>
      </c>
      <c r="H125" s="41" t="s">
        <v>660</v>
      </c>
      <c r="I125" s="41" t="s">
        <v>661</v>
      </c>
      <c r="J125" s="41">
        <v>0</v>
      </c>
      <c r="K125" s="41"/>
      <c r="L125" s="41">
        <v>0</v>
      </c>
      <c r="M125" s="41"/>
      <c r="N125" s="41">
        <v>0</v>
      </c>
      <c r="O125" s="41"/>
      <c r="P125" s="41">
        <v>0</v>
      </c>
      <c r="Q125" s="41"/>
      <c r="R125" s="41">
        <v>0</v>
      </c>
      <c r="S125" s="41"/>
      <c r="T125" s="41" t="s">
        <v>662</v>
      </c>
      <c r="U125" s="41" t="s">
        <v>663</v>
      </c>
      <c r="V125" s="41" t="s">
        <v>1007</v>
      </c>
      <c r="W125" s="46">
        <v>44866</v>
      </c>
    </row>
    <row r="126" spans="1:23" x14ac:dyDescent="0.3">
      <c r="A126" s="41">
        <v>315225</v>
      </c>
      <c r="B126" s="41" t="s">
        <v>553</v>
      </c>
      <c r="C126" s="41" t="s">
        <v>1008</v>
      </c>
      <c r="D126" s="41" t="s">
        <v>1009</v>
      </c>
      <c r="E126" s="41" t="s">
        <v>659</v>
      </c>
      <c r="F126" s="41">
        <v>8109</v>
      </c>
      <c r="G126" s="41">
        <v>409</v>
      </c>
      <c r="H126" s="41" t="s">
        <v>660</v>
      </c>
      <c r="I126" s="41" t="s">
        <v>661</v>
      </c>
      <c r="J126" s="41">
        <v>0</v>
      </c>
      <c r="K126" s="41"/>
      <c r="L126" s="41">
        <v>0</v>
      </c>
      <c r="M126" s="41"/>
      <c r="N126" s="41">
        <v>0</v>
      </c>
      <c r="O126" s="41"/>
      <c r="P126" s="41">
        <v>0</v>
      </c>
      <c r="Q126" s="41"/>
      <c r="R126" s="41">
        <v>0</v>
      </c>
      <c r="S126" s="41"/>
      <c r="T126" s="41" t="s">
        <v>662</v>
      </c>
      <c r="U126" s="41" t="s">
        <v>663</v>
      </c>
      <c r="V126" s="41" t="s">
        <v>1010</v>
      </c>
      <c r="W126" s="46">
        <v>44866</v>
      </c>
    </row>
    <row r="127" spans="1:23" x14ac:dyDescent="0.3">
      <c r="A127" s="41">
        <v>315226</v>
      </c>
      <c r="B127" s="41" t="s">
        <v>448</v>
      </c>
      <c r="C127" s="41" t="s">
        <v>1011</v>
      </c>
      <c r="D127" s="41" t="s">
        <v>1012</v>
      </c>
      <c r="E127" s="41" t="s">
        <v>659</v>
      </c>
      <c r="F127" s="41">
        <v>8822</v>
      </c>
      <c r="G127" s="41">
        <v>409</v>
      </c>
      <c r="H127" s="41" t="s">
        <v>660</v>
      </c>
      <c r="I127" s="41" t="s">
        <v>661</v>
      </c>
      <c r="J127" s="41">
        <v>0</v>
      </c>
      <c r="K127" s="41"/>
      <c r="L127" s="41">
        <v>0</v>
      </c>
      <c r="M127" s="41"/>
      <c r="N127" s="41">
        <v>0</v>
      </c>
      <c r="O127" s="41"/>
      <c r="P127" s="41">
        <v>0</v>
      </c>
      <c r="Q127" s="41"/>
      <c r="R127" s="41">
        <v>0</v>
      </c>
      <c r="S127" s="41"/>
      <c r="T127" s="41" t="s">
        <v>662</v>
      </c>
      <c r="U127" s="41" t="s">
        <v>663</v>
      </c>
      <c r="V127" s="41" t="s">
        <v>1013</v>
      </c>
      <c r="W127" s="46">
        <v>44866</v>
      </c>
    </row>
    <row r="128" spans="1:23" x14ac:dyDescent="0.3">
      <c r="A128" s="41">
        <v>315228</v>
      </c>
      <c r="B128" s="41" t="s">
        <v>347</v>
      </c>
      <c r="C128" s="41" t="s">
        <v>1014</v>
      </c>
      <c r="D128" s="41" t="s">
        <v>943</v>
      </c>
      <c r="E128" s="41" t="s">
        <v>659</v>
      </c>
      <c r="F128" s="41">
        <v>8210</v>
      </c>
      <c r="G128" s="41">
        <v>409</v>
      </c>
      <c r="H128" s="41" t="s">
        <v>660</v>
      </c>
      <c r="I128" s="41" t="s">
        <v>661</v>
      </c>
      <c r="J128" s="41">
        <v>0</v>
      </c>
      <c r="K128" s="41"/>
      <c r="L128" s="41">
        <v>0</v>
      </c>
      <c r="M128" s="41"/>
      <c r="N128" s="41">
        <v>0</v>
      </c>
      <c r="O128" s="41"/>
      <c r="P128" s="41">
        <v>0</v>
      </c>
      <c r="Q128" s="41"/>
      <c r="R128" s="41">
        <v>0</v>
      </c>
      <c r="S128" s="41"/>
      <c r="T128" s="41" t="s">
        <v>662</v>
      </c>
      <c r="U128" s="41" t="s">
        <v>663</v>
      </c>
      <c r="V128" s="41" t="s">
        <v>1015</v>
      </c>
      <c r="W128" s="46">
        <v>44866</v>
      </c>
    </row>
    <row r="129" spans="1:23" x14ac:dyDescent="0.3">
      <c r="A129" s="41">
        <v>315229</v>
      </c>
      <c r="B129" s="41" t="s">
        <v>523</v>
      </c>
      <c r="C129" s="41" t="s">
        <v>1016</v>
      </c>
      <c r="D129" s="41" t="s">
        <v>1017</v>
      </c>
      <c r="E129" s="41" t="s">
        <v>659</v>
      </c>
      <c r="F129" s="41">
        <v>7420</v>
      </c>
      <c r="G129" s="41">
        <v>409</v>
      </c>
      <c r="H129" s="41" t="s">
        <v>660</v>
      </c>
      <c r="I129" s="41" t="s">
        <v>661</v>
      </c>
      <c r="J129" s="41">
        <v>0.59523999999999999</v>
      </c>
      <c r="K129" s="41"/>
      <c r="L129" s="41">
        <v>0.60241</v>
      </c>
      <c r="M129" s="41"/>
      <c r="N129" s="41">
        <v>0.58823999999999999</v>
      </c>
      <c r="O129" s="41"/>
      <c r="P129" s="41">
        <v>0.57803000000000004</v>
      </c>
      <c r="Q129" s="41"/>
      <c r="R129" s="41">
        <v>0.59084199999999998</v>
      </c>
      <c r="S129" s="41"/>
      <c r="T129" s="41" t="s">
        <v>662</v>
      </c>
      <c r="U129" s="41" t="s">
        <v>663</v>
      </c>
      <c r="V129" s="41" t="s">
        <v>1018</v>
      </c>
      <c r="W129" s="46">
        <v>44866</v>
      </c>
    </row>
    <row r="130" spans="1:23" x14ac:dyDescent="0.3">
      <c r="A130" s="41">
        <v>315231</v>
      </c>
      <c r="B130" s="41" t="s">
        <v>451</v>
      </c>
      <c r="C130" s="41" t="s">
        <v>1019</v>
      </c>
      <c r="D130" s="41" t="s">
        <v>1020</v>
      </c>
      <c r="E130" s="41" t="s">
        <v>659</v>
      </c>
      <c r="F130" s="41">
        <v>8080</v>
      </c>
      <c r="G130" s="41">
        <v>409</v>
      </c>
      <c r="H130" s="41" t="s">
        <v>660</v>
      </c>
      <c r="I130" s="41" t="s">
        <v>661</v>
      </c>
      <c r="J130" s="41">
        <v>0</v>
      </c>
      <c r="K130" s="41"/>
      <c r="L130" s="41">
        <v>0</v>
      </c>
      <c r="M130" s="41"/>
      <c r="N130" s="41">
        <v>0</v>
      </c>
      <c r="O130" s="41"/>
      <c r="P130" s="41">
        <v>0</v>
      </c>
      <c r="Q130" s="41"/>
      <c r="R130" s="41">
        <v>0</v>
      </c>
      <c r="S130" s="41"/>
      <c r="T130" s="41" t="s">
        <v>662</v>
      </c>
      <c r="U130" s="41" t="s">
        <v>663</v>
      </c>
      <c r="V130" s="41" t="s">
        <v>1021</v>
      </c>
      <c r="W130" s="46">
        <v>44866</v>
      </c>
    </row>
    <row r="131" spans="1:23" x14ac:dyDescent="0.3">
      <c r="A131" s="41">
        <v>315233</v>
      </c>
      <c r="B131" s="41" t="s">
        <v>472</v>
      </c>
      <c r="C131" s="41" t="s">
        <v>1022</v>
      </c>
      <c r="D131" s="41" t="s">
        <v>832</v>
      </c>
      <c r="E131" s="41" t="s">
        <v>659</v>
      </c>
      <c r="F131" s="41">
        <v>8360</v>
      </c>
      <c r="G131" s="41">
        <v>409</v>
      </c>
      <c r="H131" s="41" t="s">
        <v>660</v>
      </c>
      <c r="I131" s="41" t="s">
        <v>661</v>
      </c>
      <c r="J131" s="41">
        <v>0</v>
      </c>
      <c r="K131" s="41"/>
      <c r="L131" s="41">
        <v>0</v>
      </c>
      <c r="M131" s="41"/>
      <c r="N131" s="41">
        <v>0</v>
      </c>
      <c r="O131" s="41"/>
      <c r="P131" s="41">
        <v>0</v>
      </c>
      <c r="Q131" s="41"/>
      <c r="R131" s="41">
        <v>0</v>
      </c>
      <c r="S131" s="41"/>
      <c r="T131" s="41" t="s">
        <v>662</v>
      </c>
      <c r="U131" s="41" t="s">
        <v>663</v>
      </c>
      <c r="V131" s="41" t="s">
        <v>1023</v>
      </c>
      <c r="W131" s="46">
        <v>44866</v>
      </c>
    </row>
    <row r="132" spans="1:23" x14ac:dyDescent="0.3">
      <c r="A132" s="41">
        <v>315234</v>
      </c>
      <c r="B132" s="41" t="s">
        <v>255</v>
      </c>
      <c r="C132" s="41" t="s">
        <v>1024</v>
      </c>
      <c r="D132" s="41" t="s">
        <v>789</v>
      </c>
      <c r="E132" s="41" t="s">
        <v>659</v>
      </c>
      <c r="F132" s="41">
        <v>7470</v>
      </c>
      <c r="G132" s="41">
        <v>409</v>
      </c>
      <c r="H132" s="41" t="s">
        <v>660</v>
      </c>
      <c r="I132" s="41" t="s">
        <v>661</v>
      </c>
      <c r="J132" s="41">
        <v>0</v>
      </c>
      <c r="K132" s="41"/>
      <c r="L132" s="41">
        <v>0</v>
      </c>
      <c r="M132" s="41"/>
      <c r="N132" s="41">
        <v>0</v>
      </c>
      <c r="O132" s="41"/>
      <c r="P132" s="41">
        <v>0</v>
      </c>
      <c r="Q132" s="41"/>
      <c r="R132" s="41">
        <v>0</v>
      </c>
      <c r="S132" s="41"/>
      <c r="T132" s="41" t="s">
        <v>662</v>
      </c>
      <c r="U132" s="41" t="s">
        <v>663</v>
      </c>
      <c r="V132" s="41" t="s">
        <v>1025</v>
      </c>
      <c r="W132" s="46">
        <v>44866</v>
      </c>
    </row>
    <row r="133" spans="1:23" x14ac:dyDescent="0.3">
      <c r="A133" s="41">
        <v>315235</v>
      </c>
      <c r="B133" s="41" t="s">
        <v>554</v>
      </c>
      <c r="C133" s="41" t="s">
        <v>1026</v>
      </c>
      <c r="D133" s="41" t="s">
        <v>826</v>
      </c>
      <c r="E133" s="41" t="s">
        <v>659</v>
      </c>
      <c r="F133" s="41">
        <v>8611</v>
      </c>
      <c r="G133" s="41">
        <v>409</v>
      </c>
      <c r="H133" s="41" t="s">
        <v>660</v>
      </c>
      <c r="I133" s="41" t="s">
        <v>661</v>
      </c>
      <c r="J133" s="41">
        <v>0</v>
      </c>
      <c r="K133" s="41"/>
      <c r="L133" s="41">
        <v>0</v>
      </c>
      <c r="M133" s="41"/>
      <c r="N133" s="41">
        <v>0</v>
      </c>
      <c r="O133" s="41"/>
      <c r="P133" s="41">
        <v>0</v>
      </c>
      <c r="Q133" s="41"/>
      <c r="R133" s="41">
        <v>0</v>
      </c>
      <c r="S133" s="41"/>
      <c r="T133" s="41" t="s">
        <v>662</v>
      </c>
      <c r="U133" s="41" t="s">
        <v>663</v>
      </c>
      <c r="V133" s="41" t="s">
        <v>1027</v>
      </c>
      <c r="W133" s="46">
        <v>44866</v>
      </c>
    </row>
    <row r="134" spans="1:23" x14ac:dyDescent="0.3">
      <c r="A134" s="41">
        <v>315236</v>
      </c>
      <c r="B134" s="41" t="s">
        <v>571</v>
      </c>
      <c r="C134" s="41" t="s">
        <v>1028</v>
      </c>
      <c r="D134" s="41" t="s">
        <v>1029</v>
      </c>
      <c r="E134" s="41" t="s">
        <v>659</v>
      </c>
      <c r="F134" s="41">
        <v>7103</v>
      </c>
      <c r="G134" s="41">
        <v>409</v>
      </c>
      <c r="H134" s="41" t="s">
        <v>660</v>
      </c>
      <c r="I134" s="41" t="s">
        <v>661</v>
      </c>
      <c r="J134" s="41">
        <v>0</v>
      </c>
      <c r="K134" s="41"/>
      <c r="L134" s="41">
        <v>0</v>
      </c>
      <c r="M134" s="41"/>
      <c r="N134" s="41">
        <v>0</v>
      </c>
      <c r="O134" s="41"/>
      <c r="P134" s="41">
        <v>0</v>
      </c>
      <c r="Q134" s="41"/>
      <c r="R134" s="41">
        <v>0</v>
      </c>
      <c r="S134" s="41"/>
      <c r="T134" s="41" t="s">
        <v>662</v>
      </c>
      <c r="U134" s="41" t="s">
        <v>663</v>
      </c>
      <c r="V134" s="41" t="s">
        <v>1030</v>
      </c>
      <c r="W134" s="46">
        <v>44866</v>
      </c>
    </row>
    <row r="135" spans="1:23" x14ac:dyDescent="0.3">
      <c r="A135" s="41">
        <v>315237</v>
      </c>
      <c r="B135" s="41" t="s">
        <v>577</v>
      </c>
      <c r="C135" s="41" t="s">
        <v>1031</v>
      </c>
      <c r="D135" s="41" t="s">
        <v>1032</v>
      </c>
      <c r="E135" s="41" t="s">
        <v>659</v>
      </c>
      <c r="F135" s="41">
        <v>8069</v>
      </c>
      <c r="G135" s="41">
        <v>409</v>
      </c>
      <c r="H135" s="41" t="s">
        <v>660</v>
      </c>
      <c r="I135" s="41" t="s">
        <v>661</v>
      </c>
      <c r="J135" s="41">
        <v>0</v>
      </c>
      <c r="K135" s="41"/>
      <c r="L135" s="41">
        <v>0</v>
      </c>
      <c r="M135" s="41"/>
      <c r="N135" s="41">
        <v>0</v>
      </c>
      <c r="O135" s="41"/>
      <c r="P135" s="41">
        <v>0</v>
      </c>
      <c r="Q135" s="41"/>
      <c r="R135" s="41">
        <v>0</v>
      </c>
      <c r="S135" s="41"/>
      <c r="T135" s="41" t="s">
        <v>662</v>
      </c>
      <c r="U135" s="41" t="s">
        <v>663</v>
      </c>
      <c r="V135" s="41" t="s">
        <v>1033</v>
      </c>
      <c r="W135" s="46">
        <v>44866</v>
      </c>
    </row>
    <row r="136" spans="1:23" x14ac:dyDescent="0.3">
      <c r="A136" s="41">
        <v>315239</v>
      </c>
      <c r="B136" s="41" t="s">
        <v>333</v>
      </c>
      <c r="C136" s="41" t="s">
        <v>1034</v>
      </c>
      <c r="D136" s="41" t="s">
        <v>1035</v>
      </c>
      <c r="E136" s="41" t="s">
        <v>659</v>
      </c>
      <c r="F136" s="41">
        <v>7092</v>
      </c>
      <c r="G136" s="41">
        <v>409</v>
      </c>
      <c r="H136" s="41" t="s">
        <v>660</v>
      </c>
      <c r="I136" s="41" t="s">
        <v>661</v>
      </c>
      <c r="J136" s="41">
        <v>0</v>
      </c>
      <c r="K136" s="41"/>
      <c r="L136" s="41">
        <v>0</v>
      </c>
      <c r="M136" s="41"/>
      <c r="N136" s="41">
        <v>0</v>
      </c>
      <c r="O136" s="41"/>
      <c r="P136" s="41">
        <v>0</v>
      </c>
      <c r="Q136" s="41"/>
      <c r="R136" s="41">
        <v>0</v>
      </c>
      <c r="S136" s="41"/>
      <c r="T136" s="41" t="s">
        <v>662</v>
      </c>
      <c r="U136" s="41" t="s">
        <v>663</v>
      </c>
      <c r="V136" s="41" t="s">
        <v>1036</v>
      </c>
      <c r="W136" s="46">
        <v>44866</v>
      </c>
    </row>
    <row r="137" spans="1:23" x14ac:dyDescent="0.3">
      <c r="A137" s="41">
        <v>315243</v>
      </c>
      <c r="B137" s="41" t="s">
        <v>497</v>
      </c>
      <c r="C137" s="41" t="s">
        <v>1037</v>
      </c>
      <c r="D137" s="41" t="s">
        <v>1038</v>
      </c>
      <c r="E137" s="41" t="s">
        <v>659</v>
      </c>
      <c r="F137" s="41">
        <v>8332</v>
      </c>
      <c r="G137" s="41">
        <v>409</v>
      </c>
      <c r="H137" s="41" t="s">
        <v>660</v>
      </c>
      <c r="I137" s="41" t="s">
        <v>661</v>
      </c>
      <c r="J137" s="41">
        <v>0</v>
      </c>
      <c r="K137" s="41"/>
      <c r="L137" s="41">
        <v>0</v>
      </c>
      <c r="M137" s="41"/>
      <c r="N137" s="41">
        <v>0</v>
      </c>
      <c r="O137" s="41"/>
      <c r="P137" s="41">
        <v>0</v>
      </c>
      <c r="Q137" s="41"/>
      <c r="R137" s="41">
        <v>0</v>
      </c>
      <c r="S137" s="41"/>
      <c r="T137" s="41" t="s">
        <v>662</v>
      </c>
      <c r="U137" s="41" t="s">
        <v>663</v>
      </c>
      <c r="V137" s="41" t="s">
        <v>1039</v>
      </c>
      <c r="W137" s="46">
        <v>44866</v>
      </c>
    </row>
    <row r="138" spans="1:23" x14ac:dyDescent="0.3">
      <c r="A138" s="41">
        <v>315244</v>
      </c>
      <c r="B138" s="41" t="s">
        <v>528</v>
      </c>
      <c r="C138" s="41" t="s">
        <v>1040</v>
      </c>
      <c r="D138" s="41" t="s">
        <v>1041</v>
      </c>
      <c r="E138" s="41" t="s">
        <v>659</v>
      </c>
      <c r="F138" s="41">
        <v>8201</v>
      </c>
      <c r="G138" s="41">
        <v>409</v>
      </c>
      <c r="H138" s="41" t="s">
        <v>660</v>
      </c>
      <c r="I138" s="41" t="s">
        <v>661</v>
      </c>
      <c r="J138" s="41">
        <v>0</v>
      </c>
      <c r="K138" s="41"/>
      <c r="L138" s="41">
        <v>0</v>
      </c>
      <c r="M138" s="41"/>
      <c r="N138" s="41">
        <v>0</v>
      </c>
      <c r="O138" s="41"/>
      <c r="P138" s="41">
        <v>0</v>
      </c>
      <c r="Q138" s="41"/>
      <c r="R138" s="41">
        <v>0</v>
      </c>
      <c r="S138" s="41"/>
      <c r="T138" s="41" t="s">
        <v>662</v>
      </c>
      <c r="U138" s="41" t="s">
        <v>663</v>
      </c>
      <c r="V138" s="41" t="s">
        <v>1042</v>
      </c>
      <c r="W138" s="46">
        <v>44866</v>
      </c>
    </row>
    <row r="139" spans="1:23" x14ac:dyDescent="0.3">
      <c r="A139" s="41">
        <v>315245</v>
      </c>
      <c r="B139" s="41" t="s">
        <v>257</v>
      </c>
      <c r="C139" s="41" t="s">
        <v>1043</v>
      </c>
      <c r="D139" s="41" t="s">
        <v>682</v>
      </c>
      <c r="E139" s="41" t="s">
        <v>659</v>
      </c>
      <c r="F139" s="41">
        <v>8002</v>
      </c>
      <c r="G139" s="41">
        <v>409</v>
      </c>
      <c r="H139" s="41" t="s">
        <v>660</v>
      </c>
      <c r="I139" s="41" t="s">
        <v>661</v>
      </c>
      <c r="J139" s="41">
        <v>0</v>
      </c>
      <c r="K139" s="41"/>
      <c r="L139" s="41">
        <v>0</v>
      </c>
      <c r="M139" s="41"/>
      <c r="N139" s="41">
        <v>0</v>
      </c>
      <c r="O139" s="41"/>
      <c r="P139" s="41">
        <v>0</v>
      </c>
      <c r="Q139" s="41"/>
      <c r="R139" s="41">
        <v>0</v>
      </c>
      <c r="S139" s="41"/>
      <c r="T139" s="41" t="s">
        <v>662</v>
      </c>
      <c r="U139" s="41" t="s">
        <v>663</v>
      </c>
      <c r="V139" s="41" t="s">
        <v>1044</v>
      </c>
      <c r="W139" s="46">
        <v>44866</v>
      </c>
    </row>
    <row r="140" spans="1:23" x14ac:dyDescent="0.3">
      <c r="A140" s="41">
        <v>315246</v>
      </c>
      <c r="B140" s="41" t="s">
        <v>539</v>
      </c>
      <c r="C140" s="41" t="s">
        <v>1045</v>
      </c>
      <c r="D140" s="41" t="s">
        <v>1046</v>
      </c>
      <c r="E140" s="41" t="s">
        <v>659</v>
      </c>
      <c r="F140" s="41">
        <v>8066</v>
      </c>
      <c r="G140" s="41">
        <v>409</v>
      </c>
      <c r="H140" s="41" t="s">
        <v>660</v>
      </c>
      <c r="I140" s="41" t="s">
        <v>661</v>
      </c>
      <c r="J140" s="41">
        <v>0</v>
      </c>
      <c r="K140" s="41"/>
      <c r="L140" s="41">
        <v>0</v>
      </c>
      <c r="M140" s="41"/>
      <c r="N140" s="41">
        <v>0</v>
      </c>
      <c r="O140" s="41"/>
      <c r="P140" s="41">
        <v>0</v>
      </c>
      <c r="Q140" s="41"/>
      <c r="R140" s="41">
        <v>0</v>
      </c>
      <c r="S140" s="41"/>
      <c r="T140" s="41" t="s">
        <v>662</v>
      </c>
      <c r="U140" s="41" t="s">
        <v>663</v>
      </c>
      <c r="V140" s="41" t="s">
        <v>1047</v>
      </c>
      <c r="W140" s="46">
        <v>44866</v>
      </c>
    </row>
    <row r="141" spans="1:23" x14ac:dyDescent="0.3">
      <c r="A141" s="41">
        <v>315247</v>
      </c>
      <c r="B141" s="41" t="s">
        <v>429</v>
      </c>
      <c r="C141" s="41" t="s">
        <v>1048</v>
      </c>
      <c r="D141" s="41" t="s">
        <v>1049</v>
      </c>
      <c r="E141" s="41" t="s">
        <v>659</v>
      </c>
      <c r="F141" s="41">
        <v>7006</v>
      </c>
      <c r="G141" s="41">
        <v>409</v>
      </c>
      <c r="H141" s="41" t="s">
        <v>660</v>
      </c>
      <c r="I141" s="41" t="s">
        <v>661</v>
      </c>
      <c r="J141" s="41">
        <v>0</v>
      </c>
      <c r="K141" s="41"/>
      <c r="L141" s="41">
        <v>0</v>
      </c>
      <c r="M141" s="41"/>
      <c r="N141" s="41">
        <v>0</v>
      </c>
      <c r="O141" s="41"/>
      <c r="P141" s="41">
        <v>0</v>
      </c>
      <c r="Q141" s="41"/>
      <c r="R141" s="41">
        <v>0</v>
      </c>
      <c r="S141" s="41"/>
      <c r="T141" s="41" t="s">
        <v>662</v>
      </c>
      <c r="U141" s="41" t="s">
        <v>663</v>
      </c>
      <c r="V141" s="41" t="s">
        <v>1050</v>
      </c>
      <c r="W141" s="46">
        <v>44866</v>
      </c>
    </row>
    <row r="142" spans="1:23" x14ac:dyDescent="0.3">
      <c r="A142" s="41">
        <v>315249</v>
      </c>
      <c r="B142" s="41" t="s">
        <v>470</v>
      </c>
      <c r="C142" s="41" t="s">
        <v>1051</v>
      </c>
      <c r="D142" s="41" t="s">
        <v>717</v>
      </c>
      <c r="E142" s="41" t="s">
        <v>659</v>
      </c>
      <c r="F142" s="41">
        <v>7035</v>
      </c>
      <c r="G142" s="41">
        <v>409</v>
      </c>
      <c r="H142" s="41" t="s">
        <v>660</v>
      </c>
      <c r="I142" s="41" t="s">
        <v>661</v>
      </c>
      <c r="J142" s="41">
        <v>0</v>
      </c>
      <c r="K142" s="41"/>
      <c r="L142" s="41">
        <v>0</v>
      </c>
      <c r="M142" s="41"/>
      <c r="N142" s="41">
        <v>0</v>
      </c>
      <c r="O142" s="41"/>
      <c r="P142" s="41">
        <v>0</v>
      </c>
      <c r="Q142" s="41"/>
      <c r="R142" s="41">
        <v>0</v>
      </c>
      <c r="S142" s="41"/>
      <c r="T142" s="41" t="s">
        <v>662</v>
      </c>
      <c r="U142" s="41" t="s">
        <v>663</v>
      </c>
      <c r="V142" s="41" t="s">
        <v>1052</v>
      </c>
      <c r="W142" s="46">
        <v>44866</v>
      </c>
    </row>
    <row r="143" spans="1:23" x14ac:dyDescent="0.3">
      <c r="A143" s="41">
        <v>315251</v>
      </c>
      <c r="B143" s="41" t="s">
        <v>437</v>
      </c>
      <c r="C143" s="41" t="s">
        <v>1053</v>
      </c>
      <c r="D143" s="41" t="s">
        <v>714</v>
      </c>
      <c r="E143" s="41" t="s">
        <v>659</v>
      </c>
      <c r="F143" s="41">
        <v>8820</v>
      </c>
      <c r="G143" s="41">
        <v>409</v>
      </c>
      <c r="H143" s="41" t="s">
        <v>660</v>
      </c>
      <c r="I143" s="41" t="s">
        <v>661</v>
      </c>
      <c r="J143" s="41">
        <v>9.45946</v>
      </c>
      <c r="K143" s="41"/>
      <c r="L143" s="41">
        <v>2.8571399999999998</v>
      </c>
      <c r="M143" s="41"/>
      <c r="N143" s="41">
        <v>2.7027000000000001</v>
      </c>
      <c r="O143" s="41"/>
      <c r="P143" s="41">
        <v>1.2987</v>
      </c>
      <c r="Q143" s="41"/>
      <c r="R143" s="41">
        <v>4.0677950000000003</v>
      </c>
      <c r="S143" s="41"/>
      <c r="T143" s="41" t="s">
        <v>662</v>
      </c>
      <c r="U143" s="41" t="s">
        <v>663</v>
      </c>
      <c r="V143" s="41" t="s">
        <v>1054</v>
      </c>
      <c r="W143" s="46">
        <v>44866</v>
      </c>
    </row>
    <row r="144" spans="1:23" x14ac:dyDescent="0.3">
      <c r="A144" s="41">
        <v>315252</v>
      </c>
      <c r="B144" s="41" t="s">
        <v>285</v>
      </c>
      <c r="C144" s="41" t="s">
        <v>1055</v>
      </c>
      <c r="D144" s="41" t="s">
        <v>777</v>
      </c>
      <c r="E144" s="41" t="s">
        <v>659</v>
      </c>
      <c r="F144" s="41">
        <v>7733</v>
      </c>
      <c r="G144" s="41">
        <v>409</v>
      </c>
      <c r="H144" s="41" t="s">
        <v>660</v>
      </c>
      <c r="I144" s="41" t="s">
        <v>661</v>
      </c>
      <c r="J144" s="41">
        <v>0</v>
      </c>
      <c r="K144" s="41"/>
      <c r="L144" s="41">
        <v>0</v>
      </c>
      <c r="M144" s="41"/>
      <c r="N144" s="41">
        <v>0</v>
      </c>
      <c r="O144" s="41"/>
      <c r="P144" s="41">
        <v>0</v>
      </c>
      <c r="Q144" s="41"/>
      <c r="R144" s="41">
        <v>0</v>
      </c>
      <c r="S144" s="41"/>
      <c r="T144" s="41" t="s">
        <v>662</v>
      </c>
      <c r="U144" s="41" t="s">
        <v>663</v>
      </c>
      <c r="V144" s="41" t="s">
        <v>1056</v>
      </c>
      <c r="W144" s="46">
        <v>44866</v>
      </c>
    </row>
    <row r="145" spans="1:23" x14ac:dyDescent="0.3">
      <c r="A145" s="41">
        <v>315253</v>
      </c>
      <c r="B145" s="41" t="s">
        <v>519</v>
      </c>
      <c r="C145" s="41" t="s">
        <v>1057</v>
      </c>
      <c r="D145" s="41" t="s">
        <v>842</v>
      </c>
      <c r="E145" s="41" t="s">
        <v>659</v>
      </c>
      <c r="F145" s="41">
        <v>8873</v>
      </c>
      <c r="G145" s="41">
        <v>409</v>
      </c>
      <c r="H145" s="41" t="s">
        <v>660</v>
      </c>
      <c r="I145" s="41" t="s">
        <v>661</v>
      </c>
      <c r="J145" s="41">
        <v>0</v>
      </c>
      <c r="K145" s="41"/>
      <c r="L145" s="41">
        <v>0</v>
      </c>
      <c r="M145" s="41"/>
      <c r="N145" s="41">
        <v>0</v>
      </c>
      <c r="O145" s="41"/>
      <c r="P145" s="41">
        <v>0</v>
      </c>
      <c r="Q145" s="41"/>
      <c r="R145" s="41">
        <v>0</v>
      </c>
      <c r="S145" s="41"/>
      <c r="T145" s="41" t="s">
        <v>662</v>
      </c>
      <c r="U145" s="41" t="s">
        <v>663</v>
      </c>
      <c r="V145" s="41" t="s">
        <v>1058</v>
      </c>
      <c r="W145" s="46">
        <v>44866</v>
      </c>
    </row>
    <row r="146" spans="1:23" x14ac:dyDescent="0.3">
      <c r="A146" s="41">
        <v>315257</v>
      </c>
      <c r="B146" s="41" t="s">
        <v>329</v>
      </c>
      <c r="C146" s="41" t="s">
        <v>1059</v>
      </c>
      <c r="D146" s="41" t="s">
        <v>1060</v>
      </c>
      <c r="E146" s="41" t="s">
        <v>659</v>
      </c>
      <c r="F146" s="41">
        <v>8094</v>
      </c>
      <c r="G146" s="41">
        <v>409</v>
      </c>
      <c r="H146" s="41" t="s">
        <v>660</v>
      </c>
      <c r="I146" s="41" t="s">
        <v>661</v>
      </c>
      <c r="J146" s="41">
        <v>0</v>
      </c>
      <c r="K146" s="41"/>
      <c r="L146" s="41">
        <v>0</v>
      </c>
      <c r="M146" s="41"/>
      <c r="N146" s="41">
        <v>0</v>
      </c>
      <c r="O146" s="41"/>
      <c r="P146" s="41">
        <v>0</v>
      </c>
      <c r="Q146" s="41"/>
      <c r="R146" s="41">
        <v>0</v>
      </c>
      <c r="S146" s="41"/>
      <c r="T146" s="41" t="s">
        <v>662</v>
      </c>
      <c r="U146" s="41" t="s">
        <v>663</v>
      </c>
      <c r="V146" s="41" t="s">
        <v>1061</v>
      </c>
      <c r="W146" s="46">
        <v>44866</v>
      </c>
    </row>
    <row r="147" spans="1:23" x14ac:dyDescent="0.3">
      <c r="A147" s="41">
        <v>315259</v>
      </c>
      <c r="B147" s="41" t="s">
        <v>536</v>
      </c>
      <c r="C147" s="41" t="s">
        <v>1062</v>
      </c>
      <c r="D147" s="41" t="s">
        <v>1035</v>
      </c>
      <c r="E147" s="41" t="s">
        <v>659</v>
      </c>
      <c r="F147" s="41">
        <v>7092</v>
      </c>
      <c r="G147" s="41">
        <v>409</v>
      </c>
      <c r="H147" s="41" t="s">
        <v>660</v>
      </c>
      <c r="I147" s="41" t="s">
        <v>661</v>
      </c>
      <c r="J147" s="41">
        <v>0</v>
      </c>
      <c r="K147" s="41"/>
      <c r="L147" s="41">
        <v>0</v>
      </c>
      <c r="M147" s="41"/>
      <c r="N147" s="41">
        <v>0</v>
      </c>
      <c r="O147" s="41"/>
      <c r="P147" s="41">
        <v>0</v>
      </c>
      <c r="Q147" s="41"/>
      <c r="R147" s="41">
        <v>0</v>
      </c>
      <c r="S147" s="41"/>
      <c r="T147" s="41" t="s">
        <v>662</v>
      </c>
      <c r="U147" s="41" t="s">
        <v>663</v>
      </c>
      <c r="V147" s="41" t="s">
        <v>1063</v>
      </c>
      <c r="W147" s="46">
        <v>44866</v>
      </c>
    </row>
    <row r="148" spans="1:23" x14ac:dyDescent="0.3">
      <c r="A148" s="41">
        <v>315260</v>
      </c>
      <c r="B148" s="41" t="s">
        <v>265</v>
      </c>
      <c r="C148" s="41" t="s">
        <v>1064</v>
      </c>
      <c r="D148" s="41" t="s">
        <v>1065</v>
      </c>
      <c r="E148" s="41" t="s">
        <v>659</v>
      </c>
      <c r="F148" s="41">
        <v>8068</v>
      </c>
      <c r="G148" s="41">
        <v>409</v>
      </c>
      <c r="H148" s="41" t="s">
        <v>660</v>
      </c>
      <c r="I148" s="41" t="s">
        <v>661</v>
      </c>
      <c r="J148" s="41">
        <v>0</v>
      </c>
      <c r="K148" s="41"/>
      <c r="L148" s="41">
        <v>0</v>
      </c>
      <c r="M148" s="41"/>
      <c r="N148" s="41">
        <v>0</v>
      </c>
      <c r="O148" s="41"/>
      <c r="P148" s="41">
        <v>0</v>
      </c>
      <c r="Q148" s="41"/>
      <c r="R148" s="41">
        <v>0</v>
      </c>
      <c r="S148" s="41"/>
      <c r="T148" s="41" t="s">
        <v>662</v>
      </c>
      <c r="U148" s="41" t="s">
        <v>663</v>
      </c>
      <c r="V148" s="41" t="s">
        <v>1066</v>
      </c>
      <c r="W148" s="46">
        <v>44866</v>
      </c>
    </row>
    <row r="149" spans="1:23" x14ac:dyDescent="0.3">
      <c r="A149" s="41">
        <v>315261</v>
      </c>
      <c r="B149" s="41" t="s">
        <v>462</v>
      </c>
      <c r="C149" s="41" t="s">
        <v>1067</v>
      </c>
      <c r="D149" s="41" t="s">
        <v>1017</v>
      </c>
      <c r="E149" s="41" t="s">
        <v>659</v>
      </c>
      <c r="F149" s="41">
        <v>7420</v>
      </c>
      <c r="G149" s="41">
        <v>409</v>
      </c>
      <c r="H149" s="41" t="s">
        <v>660</v>
      </c>
      <c r="I149" s="41" t="s">
        <v>661</v>
      </c>
      <c r="J149" s="41">
        <v>0</v>
      </c>
      <c r="K149" s="41"/>
      <c r="L149" s="41">
        <v>0</v>
      </c>
      <c r="M149" s="41"/>
      <c r="N149" s="41">
        <v>0</v>
      </c>
      <c r="O149" s="41"/>
      <c r="P149" s="41">
        <v>0</v>
      </c>
      <c r="Q149" s="41"/>
      <c r="R149" s="41">
        <v>0</v>
      </c>
      <c r="S149" s="41"/>
      <c r="T149" s="41" t="s">
        <v>662</v>
      </c>
      <c r="U149" s="41" t="s">
        <v>663</v>
      </c>
      <c r="V149" s="41" t="s">
        <v>1068</v>
      </c>
      <c r="W149" s="46">
        <v>44866</v>
      </c>
    </row>
    <row r="150" spans="1:23" x14ac:dyDescent="0.3">
      <c r="A150" s="41">
        <v>315262</v>
      </c>
      <c r="B150" s="41" t="s">
        <v>436</v>
      </c>
      <c r="C150" s="41" t="s">
        <v>1069</v>
      </c>
      <c r="D150" s="41" t="s">
        <v>814</v>
      </c>
      <c r="E150" s="41" t="s">
        <v>659</v>
      </c>
      <c r="F150" s="41">
        <v>8701</v>
      </c>
      <c r="G150" s="41">
        <v>409</v>
      </c>
      <c r="H150" s="41" t="s">
        <v>660</v>
      </c>
      <c r="I150" s="41" t="s">
        <v>661</v>
      </c>
      <c r="J150" s="41">
        <v>0</v>
      </c>
      <c r="K150" s="41"/>
      <c r="L150" s="41">
        <v>0</v>
      </c>
      <c r="M150" s="41"/>
      <c r="N150" s="41">
        <v>0</v>
      </c>
      <c r="O150" s="41"/>
      <c r="P150" s="41">
        <v>0</v>
      </c>
      <c r="Q150" s="41"/>
      <c r="R150" s="41">
        <v>0</v>
      </c>
      <c r="S150" s="41"/>
      <c r="T150" s="41" t="s">
        <v>662</v>
      </c>
      <c r="U150" s="41" t="s">
        <v>663</v>
      </c>
      <c r="V150" s="41" t="s">
        <v>1070</v>
      </c>
      <c r="W150" s="46">
        <v>44866</v>
      </c>
    </row>
    <row r="151" spans="1:23" x14ac:dyDescent="0.3">
      <c r="A151" s="41">
        <v>315263</v>
      </c>
      <c r="B151" s="41" t="s">
        <v>517</v>
      </c>
      <c r="C151" s="41" t="s">
        <v>1071</v>
      </c>
      <c r="D151" s="41" t="s">
        <v>886</v>
      </c>
      <c r="E151" s="41" t="s">
        <v>659</v>
      </c>
      <c r="F151" s="41">
        <v>8052</v>
      </c>
      <c r="G151" s="41">
        <v>409</v>
      </c>
      <c r="H151" s="41" t="s">
        <v>660</v>
      </c>
      <c r="I151" s="41" t="s">
        <v>661</v>
      </c>
      <c r="J151" s="41">
        <v>0</v>
      </c>
      <c r="K151" s="41"/>
      <c r="L151" s="41">
        <v>0</v>
      </c>
      <c r="M151" s="41"/>
      <c r="N151" s="41">
        <v>0</v>
      </c>
      <c r="O151" s="41"/>
      <c r="P151" s="41">
        <v>0</v>
      </c>
      <c r="Q151" s="41"/>
      <c r="R151" s="41">
        <v>0</v>
      </c>
      <c r="S151" s="41"/>
      <c r="T151" s="41" t="s">
        <v>662</v>
      </c>
      <c r="U151" s="41" t="s">
        <v>663</v>
      </c>
      <c r="V151" s="41" t="s">
        <v>1072</v>
      </c>
      <c r="W151" s="46">
        <v>44866</v>
      </c>
    </row>
    <row r="152" spans="1:23" x14ac:dyDescent="0.3">
      <c r="A152" s="41">
        <v>315264</v>
      </c>
      <c r="B152" s="41" t="s">
        <v>342</v>
      </c>
      <c r="C152" s="41" t="s">
        <v>1073</v>
      </c>
      <c r="D152" s="41" t="s">
        <v>1074</v>
      </c>
      <c r="E152" s="41" t="s">
        <v>659</v>
      </c>
      <c r="F152" s="41">
        <v>8753</v>
      </c>
      <c r="G152" s="41">
        <v>409</v>
      </c>
      <c r="H152" s="41" t="s">
        <v>660</v>
      </c>
      <c r="I152" s="41" t="s">
        <v>661</v>
      </c>
      <c r="J152" s="41">
        <v>0</v>
      </c>
      <c r="K152" s="41"/>
      <c r="L152" s="41">
        <v>0</v>
      </c>
      <c r="M152" s="41"/>
      <c r="N152" s="41">
        <v>0</v>
      </c>
      <c r="O152" s="41"/>
      <c r="P152" s="41">
        <v>0</v>
      </c>
      <c r="Q152" s="41"/>
      <c r="R152" s="41">
        <v>0</v>
      </c>
      <c r="S152" s="41"/>
      <c r="T152" s="41" t="s">
        <v>662</v>
      </c>
      <c r="U152" s="41" t="s">
        <v>663</v>
      </c>
      <c r="V152" s="41" t="s">
        <v>1075</v>
      </c>
      <c r="W152" s="46">
        <v>44866</v>
      </c>
    </row>
    <row r="153" spans="1:23" x14ac:dyDescent="0.3">
      <c r="A153" s="41">
        <v>315265</v>
      </c>
      <c r="B153" s="41" t="s">
        <v>349</v>
      </c>
      <c r="C153" s="41" t="s">
        <v>1076</v>
      </c>
      <c r="D153" s="41" t="s">
        <v>1074</v>
      </c>
      <c r="E153" s="41" t="s">
        <v>659</v>
      </c>
      <c r="F153" s="41">
        <v>8755</v>
      </c>
      <c r="G153" s="41">
        <v>409</v>
      </c>
      <c r="H153" s="41" t="s">
        <v>660</v>
      </c>
      <c r="I153" s="41" t="s">
        <v>661</v>
      </c>
      <c r="J153" s="41">
        <v>0</v>
      </c>
      <c r="K153" s="41"/>
      <c r="L153" s="41">
        <v>0</v>
      </c>
      <c r="M153" s="41"/>
      <c r="N153" s="41">
        <v>0</v>
      </c>
      <c r="O153" s="41"/>
      <c r="P153" s="41">
        <v>0</v>
      </c>
      <c r="Q153" s="41"/>
      <c r="R153" s="41">
        <v>0</v>
      </c>
      <c r="S153" s="41"/>
      <c r="T153" s="41" t="s">
        <v>662</v>
      </c>
      <c r="U153" s="41" t="s">
        <v>663</v>
      </c>
      <c r="V153" s="41" t="s">
        <v>1077</v>
      </c>
      <c r="W153" s="46">
        <v>44866</v>
      </c>
    </row>
    <row r="154" spans="1:23" x14ac:dyDescent="0.3">
      <c r="A154" s="41">
        <v>315266</v>
      </c>
      <c r="B154" s="41" t="s">
        <v>518</v>
      </c>
      <c r="C154" s="41" t="s">
        <v>1078</v>
      </c>
      <c r="D154" s="41" t="s">
        <v>883</v>
      </c>
      <c r="E154" s="41" t="s">
        <v>659</v>
      </c>
      <c r="F154" s="41">
        <v>7017</v>
      </c>
      <c r="G154" s="41">
        <v>409</v>
      </c>
      <c r="H154" s="41" t="s">
        <v>660</v>
      </c>
      <c r="I154" s="41" t="s">
        <v>661</v>
      </c>
      <c r="J154" s="41">
        <v>0</v>
      </c>
      <c r="K154" s="41"/>
      <c r="L154" s="41">
        <v>0</v>
      </c>
      <c r="M154" s="41"/>
      <c r="N154" s="41">
        <v>0</v>
      </c>
      <c r="O154" s="41"/>
      <c r="P154" s="41">
        <v>0</v>
      </c>
      <c r="Q154" s="41"/>
      <c r="R154" s="41">
        <v>0</v>
      </c>
      <c r="S154" s="41"/>
      <c r="T154" s="41" t="s">
        <v>662</v>
      </c>
      <c r="U154" s="41" t="s">
        <v>663</v>
      </c>
      <c r="V154" s="41" t="s">
        <v>1079</v>
      </c>
      <c r="W154" s="46">
        <v>44866</v>
      </c>
    </row>
    <row r="155" spans="1:23" x14ac:dyDescent="0.3">
      <c r="A155" s="41">
        <v>315267</v>
      </c>
      <c r="B155" s="41" t="s">
        <v>230</v>
      </c>
      <c r="C155" s="41" t="s">
        <v>1080</v>
      </c>
      <c r="D155" s="41" t="s">
        <v>967</v>
      </c>
      <c r="E155" s="41" t="s">
        <v>659</v>
      </c>
      <c r="F155" s="41">
        <v>8102</v>
      </c>
      <c r="G155" s="41">
        <v>409</v>
      </c>
      <c r="H155" s="41" t="s">
        <v>660</v>
      </c>
      <c r="I155" s="41" t="s">
        <v>661</v>
      </c>
      <c r="J155" s="41">
        <v>0</v>
      </c>
      <c r="K155" s="41"/>
      <c r="L155" s="41">
        <v>0</v>
      </c>
      <c r="M155" s="41"/>
      <c r="N155" s="41">
        <v>0</v>
      </c>
      <c r="O155" s="41"/>
      <c r="P155" s="41">
        <v>0</v>
      </c>
      <c r="Q155" s="41"/>
      <c r="R155" s="41">
        <v>0</v>
      </c>
      <c r="S155" s="41"/>
      <c r="T155" s="41" t="s">
        <v>662</v>
      </c>
      <c r="U155" s="41" t="s">
        <v>663</v>
      </c>
      <c r="V155" s="41" t="s">
        <v>1081</v>
      </c>
      <c r="W155" s="46">
        <v>44866</v>
      </c>
    </row>
    <row r="156" spans="1:23" x14ac:dyDescent="0.3">
      <c r="A156" s="41">
        <v>315268</v>
      </c>
      <c r="B156" s="41" t="s">
        <v>296</v>
      </c>
      <c r="C156" s="41" t="s">
        <v>1082</v>
      </c>
      <c r="D156" s="41" t="s">
        <v>883</v>
      </c>
      <c r="E156" s="41" t="s">
        <v>659</v>
      </c>
      <c r="F156" s="41">
        <v>7018</v>
      </c>
      <c r="G156" s="41">
        <v>409</v>
      </c>
      <c r="H156" s="41" t="s">
        <v>660</v>
      </c>
      <c r="I156" s="41" t="s">
        <v>661</v>
      </c>
      <c r="J156" s="41">
        <v>0</v>
      </c>
      <c r="K156" s="41"/>
      <c r="L156" s="41">
        <v>0</v>
      </c>
      <c r="M156" s="41"/>
      <c r="N156" s="41">
        <v>0</v>
      </c>
      <c r="O156" s="41"/>
      <c r="P156" s="41">
        <v>0</v>
      </c>
      <c r="Q156" s="41"/>
      <c r="R156" s="41">
        <v>0</v>
      </c>
      <c r="S156" s="41"/>
      <c r="T156" s="41" t="s">
        <v>662</v>
      </c>
      <c r="U156" s="41" t="s">
        <v>663</v>
      </c>
      <c r="V156" s="41" t="s">
        <v>1083</v>
      </c>
      <c r="W156" s="46">
        <v>44866</v>
      </c>
    </row>
    <row r="157" spans="1:23" x14ac:dyDescent="0.3">
      <c r="A157" s="41">
        <v>315269</v>
      </c>
      <c r="B157" s="41" t="s">
        <v>615</v>
      </c>
      <c r="C157" s="41" t="s">
        <v>1084</v>
      </c>
      <c r="D157" s="41" t="s">
        <v>1085</v>
      </c>
      <c r="E157" s="41" t="s">
        <v>659</v>
      </c>
      <c r="F157" s="41">
        <v>8831</v>
      </c>
      <c r="G157" s="41">
        <v>409</v>
      </c>
      <c r="H157" s="41" t="s">
        <v>660</v>
      </c>
      <c r="I157" s="41" t="s">
        <v>661</v>
      </c>
      <c r="J157" s="41">
        <v>0</v>
      </c>
      <c r="K157" s="41"/>
      <c r="L157" s="41">
        <v>0</v>
      </c>
      <c r="M157" s="41"/>
      <c r="N157" s="41">
        <v>0</v>
      </c>
      <c r="O157" s="41"/>
      <c r="P157" s="41">
        <v>0</v>
      </c>
      <c r="Q157" s="41"/>
      <c r="R157" s="41">
        <v>0</v>
      </c>
      <c r="S157" s="41"/>
      <c r="T157" s="41" t="s">
        <v>662</v>
      </c>
      <c r="U157" s="41" t="s">
        <v>663</v>
      </c>
      <c r="V157" s="41" t="s">
        <v>1086</v>
      </c>
      <c r="W157" s="46">
        <v>44866</v>
      </c>
    </row>
    <row r="158" spans="1:23" x14ac:dyDescent="0.3">
      <c r="A158" s="41">
        <v>315271</v>
      </c>
      <c r="B158" s="41" t="s">
        <v>327</v>
      </c>
      <c r="C158" s="41" t="s">
        <v>1087</v>
      </c>
      <c r="D158" s="41" t="s">
        <v>1032</v>
      </c>
      <c r="E158" s="41" t="s">
        <v>659</v>
      </c>
      <c r="F158" s="41">
        <v>8069</v>
      </c>
      <c r="G158" s="41">
        <v>409</v>
      </c>
      <c r="H158" s="41" t="s">
        <v>660</v>
      </c>
      <c r="I158" s="41" t="s">
        <v>661</v>
      </c>
      <c r="J158" s="41">
        <v>0</v>
      </c>
      <c r="K158" s="41"/>
      <c r="L158" s="41">
        <v>0</v>
      </c>
      <c r="M158" s="41"/>
      <c r="N158" s="41">
        <v>0</v>
      </c>
      <c r="O158" s="41"/>
      <c r="P158" s="41">
        <v>0</v>
      </c>
      <c r="Q158" s="41"/>
      <c r="R158" s="41">
        <v>0</v>
      </c>
      <c r="S158" s="41"/>
      <c r="T158" s="41" t="s">
        <v>662</v>
      </c>
      <c r="U158" s="41" t="s">
        <v>663</v>
      </c>
      <c r="V158" s="41" t="s">
        <v>1088</v>
      </c>
      <c r="W158" s="46">
        <v>44866</v>
      </c>
    </row>
    <row r="159" spans="1:23" x14ac:dyDescent="0.3">
      <c r="A159" s="41">
        <v>315273</v>
      </c>
      <c r="B159" s="41" t="s">
        <v>372</v>
      </c>
      <c r="C159" s="41" t="s">
        <v>1089</v>
      </c>
      <c r="D159" s="41" t="s">
        <v>786</v>
      </c>
      <c r="E159" s="41" t="s">
        <v>659</v>
      </c>
      <c r="F159" s="41">
        <v>7060</v>
      </c>
      <c r="G159" s="41">
        <v>409</v>
      </c>
      <c r="H159" s="41" t="s">
        <v>660</v>
      </c>
      <c r="I159" s="41" t="s">
        <v>661</v>
      </c>
      <c r="J159" s="41">
        <v>0</v>
      </c>
      <c r="K159" s="41"/>
      <c r="L159" s="41">
        <v>0</v>
      </c>
      <c r="M159" s="41"/>
      <c r="N159" s="41">
        <v>0</v>
      </c>
      <c r="O159" s="41"/>
      <c r="P159" s="41">
        <v>0</v>
      </c>
      <c r="Q159" s="41"/>
      <c r="R159" s="41">
        <v>0</v>
      </c>
      <c r="S159" s="41"/>
      <c r="T159" s="41" t="s">
        <v>662</v>
      </c>
      <c r="U159" s="41" t="s">
        <v>663</v>
      </c>
      <c r="V159" s="41" t="s">
        <v>1090</v>
      </c>
      <c r="W159" s="46">
        <v>44866</v>
      </c>
    </row>
    <row r="160" spans="1:23" x14ac:dyDescent="0.3">
      <c r="A160" s="41">
        <v>315274</v>
      </c>
      <c r="B160" s="41" t="s">
        <v>355</v>
      </c>
      <c r="C160" s="41" t="s">
        <v>1091</v>
      </c>
      <c r="D160" s="41" t="s">
        <v>981</v>
      </c>
      <c r="E160" s="41" t="s">
        <v>659</v>
      </c>
      <c r="F160" s="41">
        <v>8724</v>
      </c>
      <c r="G160" s="41">
        <v>409</v>
      </c>
      <c r="H160" s="41" t="s">
        <v>660</v>
      </c>
      <c r="I160" s="41" t="s">
        <v>661</v>
      </c>
      <c r="J160" s="41">
        <v>0</v>
      </c>
      <c r="K160" s="41"/>
      <c r="L160" s="41">
        <v>0</v>
      </c>
      <c r="M160" s="41"/>
      <c r="N160" s="41">
        <v>0</v>
      </c>
      <c r="O160" s="41"/>
      <c r="P160" s="41">
        <v>0</v>
      </c>
      <c r="Q160" s="41"/>
      <c r="R160" s="41">
        <v>0</v>
      </c>
      <c r="S160" s="41"/>
      <c r="T160" s="41" t="s">
        <v>662</v>
      </c>
      <c r="U160" s="41" t="s">
        <v>663</v>
      </c>
      <c r="V160" s="41" t="s">
        <v>1092</v>
      </c>
      <c r="W160" s="46">
        <v>44866</v>
      </c>
    </row>
    <row r="161" spans="1:23" x14ac:dyDescent="0.3">
      <c r="A161" s="41">
        <v>315275</v>
      </c>
      <c r="B161" s="41" t="s">
        <v>373</v>
      </c>
      <c r="C161" s="41" t="s">
        <v>1093</v>
      </c>
      <c r="D161" s="41" t="s">
        <v>814</v>
      </c>
      <c r="E161" s="41" t="s">
        <v>659</v>
      </c>
      <c r="F161" s="41">
        <v>8701</v>
      </c>
      <c r="G161" s="41">
        <v>409</v>
      </c>
      <c r="H161" s="41" t="s">
        <v>660</v>
      </c>
      <c r="I161" s="41" t="s">
        <v>661</v>
      </c>
      <c r="J161" s="41">
        <v>0</v>
      </c>
      <c r="K161" s="41"/>
      <c r="L161" s="41">
        <v>0</v>
      </c>
      <c r="M161" s="41"/>
      <c r="N161" s="41">
        <v>0</v>
      </c>
      <c r="O161" s="41"/>
      <c r="P161" s="41">
        <v>0</v>
      </c>
      <c r="Q161" s="41"/>
      <c r="R161" s="41">
        <v>0</v>
      </c>
      <c r="S161" s="41"/>
      <c r="T161" s="41" t="s">
        <v>662</v>
      </c>
      <c r="U161" s="41" t="s">
        <v>663</v>
      </c>
      <c r="V161" s="41" t="s">
        <v>1094</v>
      </c>
      <c r="W161" s="46">
        <v>44866</v>
      </c>
    </row>
    <row r="162" spans="1:23" x14ac:dyDescent="0.3">
      <c r="A162" s="41">
        <v>315276</v>
      </c>
      <c r="B162" s="41" t="s">
        <v>360</v>
      </c>
      <c r="C162" s="41" t="s">
        <v>1095</v>
      </c>
      <c r="D162" s="41" t="s">
        <v>1096</v>
      </c>
      <c r="E162" s="41" t="s">
        <v>659</v>
      </c>
      <c r="F162" s="41">
        <v>7480</v>
      </c>
      <c r="G162" s="41">
        <v>409</v>
      </c>
      <c r="H162" s="41" t="s">
        <v>660</v>
      </c>
      <c r="I162" s="41" t="s">
        <v>661</v>
      </c>
      <c r="J162" s="41">
        <v>0</v>
      </c>
      <c r="K162" s="41"/>
      <c r="L162" s="41">
        <v>0</v>
      </c>
      <c r="M162" s="41"/>
      <c r="N162" s="41">
        <v>0</v>
      </c>
      <c r="O162" s="41"/>
      <c r="P162" s="41">
        <v>0</v>
      </c>
      <c r="Q162" s="41"/>
      <c r="R162" s="41">
        <v>0</v>
      </c>
      <c r="S162" s="41"/>
      <c r="T162" s="41" t="s">
        <v>662</v>
      </c>
      <c r="U162" s="41" t="s">
        <v>663</v>
      </c>
      <c r="V162" s="41" t="s">
        <v>1097</v>
      </c>
      <c r="W162" s="46">
        <v>44866</v>
      </c>
    </row>
    <row r="163" spans="1:23" x14ac:dyDescent="0.3">
      <c r="A163" s="41">
        <v>315279</v>
      </c>
      <c r="B163" s="41" t="s">
        <v>406</v>
      </c>
      <c r="C163" s="41" t="s">
        <v>1098</v>
      </c>
      <c r="D163" s="41" t="s">
        <v>714</v>
      </c>
      <c r="E163" s="41" t="s">
        <v>659</v>
      </c>
      <c r="F163" s="41">
        <v>8817</v>
      </c>
      <c r="G163" s="41">
        <v>409</v>
      </c>
      <c r="H163" s="41" t="s">
        <v>660</v>
      </c>
      <c r="I163" s="41" t="s">
        <v>661</v>
      </c>
      <c r="J163" s="41">
        <v>0</v>
      </c>
      <c r="K163" s="41"/>
      <c r="L163" s="41">
        <v>0</v>
      </c>
      <c r="M163" s="41"/>
      <c r="N163" s="41">
        <v>0</v>
      </c>
      <c r="O163" s="41"/>
      <c r="P163" s="41">
        <v>0</v>
      </c>
      <c r="Q163" s="41"/>
      <c r="R163" s="41">
        <v>0</v>
      </c>
      <c r="S163" s="41"/>
      <c r="T163" s="41" t="s">
        <v>662</v>
      </c>
      <c r="U163" s="41" t="s">
        <v>663</v>
      </c>
      <c r="V163" s="41" t="s">
        <v>1099</v>
      </c>
      <c r="W163" s="46">
        <v>44866</v>
      </c>
    </row>
    <row r="164" spans="1:23" x14ac:dyDescent="0.3">
      <c r="A164" s="41">
        <v>315280</v>
      </c>
      <c r="B164" s="41" t="s">
        <v>570</v>
      </c>
      <c r="C164" s="41" t="s">
        <v>1100</v>
      </c>
      <c r="D164" s="41" t="s">
        <v>682</v>
      </c>
      <c r="E164" s="41" t="s">
        <v>659</v>
      </c>
      <c r="F164" s="41">
        <v>8034</v>
      </c>
      <c r="G164" s="41">
        <v>409</v>
      </c>
      <c r="H164" s="41" t="s">
        <v>660</v>
      </c>
      <c r="I164" s="41" t="s">
        <v>661</v>
      </c>
      <c r="J164" s="41">
        <v>0</v>
      </c>
      <c r="K164" s="41"/>
      <c r="L164" s="41">
        <v>0.79364999999999997</v>
      </c>
      <c r="M164" s="41"/>
      <c r="N164" s="41">
        <v>0.97087000000000001</v>
      </c>
      <c r="O164" s="41"/>
      <c r="P164" s="41">
        <v>0</v>
      </c>
      <c r="Q164" s="41"/>
      <c r="R164" s="41">
        <v>0.43859500000000001</v>
      </c>
      <c r="S164" s="41"/>
      <c r="T164" s="41" t="s">
        <v>662</v>
      </c>
      <c r="U164" s="41" t="s">
        <v>663</v>
      </c>
      <c r="V164" s="41" t="s">
        <v>1101</v>
      </c>
      <c r="W164" s="46">
        <v>44866</v>
      </c>
    </row>
    <row r="165" spans="1:23" x14ac:dyDescent="0.3">
      <c r="A165" s="41">
        <v>315282</v>
      </c>
      <c r="B165" s="41" t="s">
        <v>409</v>
      </c>
      <c r="C165" s="41" t="s">
        <v>1102</v>
      </c>
      <c r="D165" s="41" t="s">
        <v>1103</v>
      </c>
      <c r="E165" s="41" t="s">
        <v>659</v>
      </c>
      <c r="F165" s="41">
        <v>7726</v>
      </c>
      <c r="G165" s="41">
        <v>409</v>
      </c>
      <c r="H165" s="41" t="s">
        <v>660</v>
      </c>
      <c r="I165" s="41" t="s">
        <v>661</v>
      </c>
      <c r="J165" s="41">
        <v>0</v>
      </c>
      <c r="K165" s="41"/>
      <c r="L165" s="41">
        <v>0</v>
      </c>
      <c r="M165" s="41"/>
      <c r="N165" s="41">
        <v>0</v>
      </c>
      <c r="O165" s="41"/>
      <c r="P165" s="41">
        <v>0</v>
      </c>
      <c r="Q165" s="41"/>
      <c r="R165" s="41">
        <v>0</v>
      </c>
      <c r="S165" s="41"/>
      <c r="T165" s="41" t="s">
        <v>662</v>
      </c>
      <c r="U165" s="41" t="s">
        <v>663</v>
      </c>
      <c r="V165" s="41" t="s">
        <v>1104</v>
      </c>
      <c r="W165" s="46">
        <v>44866</v>
      </c>
    </row>
    <row r="166" spans="1:23" x14ac:dyDescent="0.3">
      <c r="A166" s="41">
        <v>315283</v>
      </c>
      <c r="B166" s="41" t="s">
        <v>575</v>
      </c>
      <c r="C166" s="41" t="s">
        <v>1105</v>
      </c>
      <c r="D166" s="41" t="s">
        <v>1106</v>
      </c>
      <c r="E166" s="41" t="s">
        <v>659</v>
      </c>
      <c r="F166" s="41">
        <v>7088</v>
      </c>
      <c r="G166" s="41">
        <v>409</v>
      </c>
      <c r="H166" s="41" t="s">
        <v>660</v>
      </c>
      <c r="I166" s="41" t="s">
        <v>661</v>
      </c>
      <c r="J166" s="41">
        <v>0</v>
      </c>
      <c r="K166" s="41"/>
      <c r="L166" s="41">
        <v>0</v>
      </c>
      <c r="M166" s="41"/>
      <c r="N166" s="41">
        <v>0</v>
      </c>
      <c r="O166" s="41"/>
      <c r="P166" s="41">
        <v>0</v>
      </c>
      <c r="Q166" s="41"/>
      <c r="R166" s="41">
        <v>0</v>
      </c>
      <c r="S166" s="41"/>
      <c r="T166" s="41" t="s">
        <v>662</v>
      </c>
      <c r="U166" s="41" t="s">
        <v>663</v>
      </c>
      <c r="V166" s="41" t="s">
        <v>1107</v>
      </c>
      <c r="W166" s="46">
        <v>44866</v>
      </c>
    </row>
    <row r="167" spans="1:23" x14ac:dyDescent="0.3">
      <c r="A167" s="41">
        <v>315284</v>
      </c>
      <c r="B167" s="41" t="s">
        <v>361</v>
      </c>
      <c r="C167" s="41" t="s">
        <v>1108</v>
      </c>
      <c r="D167" s="41" t="s">
        <v>1109</v>
      </c>
      <c r="E167" s="41" t="s">
        <v>659</v>
      </c>
      <c r="F167" s="41">
        <v>7740</v>
      </c>
      <c r="G167" s="41">
        <v>409</v>
      </c>
      <c r="H167" s="41" t="s">
        <v>660</v>
      </c>
      <c r="I167" s="41" t="s">
        <v>661</v>
      </c>
      <c r="J167" s="41">
        <v>0</v>
      </c>
      <c r="K167" s="41"/>
      <c r="L167" s="41">
        <v>0</v>
      </c>
      <c r="M167" s="41"/>
      <c r="N167" s="41">
        <v>0</v>
      </c>
      <c r="O167" s="41"/>
      <c r="P167" s="41">
        <v>0</v>
      </c>
      <c r="Q167" s="41"/>
      <c r="R167" s="41">
        <v>0</v>
      </c>
      <c r="S167" s="41"/>
      <c r="T167" s="41" t="s">
        <v>662</v>
      </c>
      <c r="U167" s="41" t="s">
        <v>663</v>
      </c>
      <c r="V167" s="41" t="s">
        <v>1110</v>
      </c>
      <c r="W167" s="46">
        <v>44866</v>
      </c>
    </row>
    <row r="168" spans="1:23" x14ac:dyDescent="0.3">
      <c r="A168" s="41">
        <v>315286</v>
      </c>
      <c r="B168" s="41" t="s">
        <v>427</v>
      </c>
      <c r="C168" s="41" t="s">
        <v>1111</v>
      </c>
      <c r="D168" s="41" t="s">
        <v>1112</v>
      </c>
      <c r="E168" s="41" t="s">
        <v>659</v>
      </c>
      <c r="F168" s="41">
        <v>7701</v>
      </c>
      <c r="G168" s="41">
        <v>409</v>
      </c>
      <c r="H168" s="41" t="s">
        <v>660</v>
      </c>
      <c r="I168" s="41" t="s">
        <v>661</v>
      </c>
      <c r="J168" s="41">
        <v>0</v>
      </c>
      <c r="K168" s="41"/>
      <c r="L168" s="41">
        <v>0</v>
      </c>
      <c r="M168" s="41"/>
      <c r="N168" s="41">
        <v>0</v>
      </c>
      <c r="O168" s="41"/>
      <c r="P168" s="41">
        <v>0</v>
      </c>
      <c r="Q168" s="41"/>
      <c r="R168" s="41">
        <v>0</v>
      </c>
      <c r="S168" s="41"/>
      <c r="T168" s="41" t="s">
        <v>662</v>
      </c>
      <c r="U168" s="41" t="s">
        <v>663</v>
      </c>
      <c r="V168" s="41" t="s">
        <v>1113</v>
      </c>
      <c r="W168" s="46">
        <v>44866</v>
      </c>
    </row>
    <row r="169" spans="1:23" x14ac:dyDescent="0.3">
      <c r="A169" s="41">
        <v>315288</v>
      </c>
      <c r="B169" s="41" t="s">
        <v>284</v>
      </c>
      <c r="C169" s="41" t="s">
        <v>1114</v>
      </c>
      <c r="D169" s="41" t="s">
        <v>1115</v>
      </c>
      <c r="E169" s="41" t="s">
        <v>659</v>
      </c>
      <c r="F169" s="41">
        <v>8527</v>
      </c>
      <c r="G169" s="41">
        <v>409</v>
      </c>
      <c r="H169" s="41" t="s">
        <v>660</v>
      </c>
      <c r="I169" s="41" t="s">
        <v>661</v>
      </c>
      <c r="J169" s="41">
        <v>0</v>
      </c>
      <c r="K169" s="41"/>
      <c r="L169" s="41">
        <v>0</v>
      </c>
      <c r="M169" s="41"/>
      <c r="N169" s="41">
        <v>0</v>
      </c>
      <c r="O169" s="41"/>
      <c r="P169" s="41">
        <v>0</v>
      </c>
      <c r="Q169" s="41"/>
      <c r="R169" s="41">
        <v>0</v>
      </c>
      <c r="S169" s="41"/>
      <c r="T169" s="41" t="s">
        <v>662</v>
      </c>
      <c r="U169" s="41" t="s">
        <v>663</v>
      </c>
      <c r="V169" s="41" t="s">
        <v>1116</v>
      </c>
      <c r="W169" s="46">
        <v>44866</v>
      </c>
    </row>
    <row r="170" spans="1:23" x14ac:dyDescent="0.3">
      <c r="A170" s="41">
        <v>315289</v>
      </c>
      <c r="B170" s="41" t="s">
        <v>617</v>
      </c>
      <c r="C170" s="41" t="s">
        <v>1117</v>
      </c>
      <c r="D170" s="41" t="s">
        <v>935</v>
      </c>
      <c r="E170" s="41" t="s">
        <v>659</v>
      </c>
      <c r="F170" s="41">
        <v>8043</v>
      </c>
      <c r="G170" s="41">
        <v>409</v>
      </c>
      <c r="H170" s="41" t="s">
        <v>660</v>
      </c>
      <c r="I170" s="41" t="s">
        <v>661</v>
      </c>
      <c r="J170" s="41">
        <v>1.9802</v>
      </c>
      <c r="K170" s="41"/>
      <c r="L170" s="41">
        <v>1.85185</v>
      </c>
      <c r="M170" s="41"/>
      <c r="N170" s="41">
        <v>1.90476</v>
      </c>
      <c r="O170" s="41"/>
      <c r="P170" s="41">
        <v>1.90476</v>
      </c>
      <c r="Q170" s="41"/>
      <c r="R170" s="41">
        <v>1.9093070000000001</v>
      </c>
      <c r="S170" s="41"/>
      <c r="T170" s="41" t="s">
        <v>662</v>
      </c>
      <c r="U170" s="41" t="s">
        <v>663</v>
      </c>
      <c r="V170" s="41" t="s">
        <v>1118</v>
      </c>
      <c r="W170" s="46">
        <v>44866</v>
      </c>
    </row>
    <row r="171" spans="1:23" x14ac:dyDescent="0.3">
      <c r="A171" s="41">
        <v>315290</v>
      </c>
      <c r="B171" s="41" t="s">
        <v>298</v>
      </c>
      <c r="C171" s="41" t="s">
        <v>1119</v>
      </c>
      <c r="D171" s="41" t="s">
        <v>1120</v>
      </c>
      <c r="E171" s="41" t="s">
        <v>659</v>
      </c>
      <c r="F171" s="41">
        <v>7648</v>
      </c>
      <c r="G171" s="41">
        <v>409</v>
      </c>
      <c r="H171" s="41" t="s">
        <v>660</v>
      </c>
      <c r="I171" s="41" t="s">
        <v>661</v>
      </c>
      <c r="J171" s="41">
        <v>0</v>
      </c>
      <c r="K171" s="41"/>
      <c r="L171" s="41">
        <v>0</v>
      </c>
      <c r="M171" s="41"/>
      <c r="N171" s="41">
        <v>0</v>
      </c>
      <c r="O171" s="41"/>
      <c r="P171" s="41">
        <v>0</v>
      </c>
      <c r="Q171" s="41"/>
      <c r="R171" s="41">
        <v>0</v>
      </c>
      <c r="S171" s="41"/>
      <c r="T171" s="41" t="s">
        <v>662</v>
      </c>
      <c r="U171" s="41" t="s">
        <v>663</v>
      </c>
      <c r="V171" s="41" t="s">
        <v>1121</v>
      </c>
      <c r="W171" s="46">
        <v>44866</v>
      </c>
    </row>
    <row r="172" spans="1:23" x14ac:dyDescent="0.3">
      <c r="A172" s="41">
        <v>315291</v>
      </c>
      <c r="B172" s="41" t="s">
        <v>274</v>
      </c>
      <c r="C172" s="41" t="s">
        <v>1122</v>
      </c>
      <c r="D172" s="41" t="s">
        <v>789</v>
      </c>
      <c r="E172" s="41" t="s">
        <v>659</v>
      </c>
      <c r="F172" s="41">
        <v>7470</v>
      </c>
      <c r="G172" s="41">
        <v>409</v>
      </c>
      <c r="H172" s="41" t="s">
        <v>660</v>
      </c>
      <c r="I172" s="41" t="s">
        <v>661</v>
      </c>
      <c r="J172" s="41">
        <v>0</v>
      </c>
      <c r="K172" s="41"/>
      <c r="L172" s="41">
        <v>0</v>
      </c>
      <c r="M172" s="41"/>
      <c r="N172" s="41">
        <v>0</v>
      </c>
      <c r="O172" s="41"/>
      <c r="P172" s="41">
        <v>0</v>
      </c>
      <c r="Q172" s="41"/>
      <c r="R172" s="41">
        <v>0</v>
      </c>
      <c r="S172" s="41"/>
      <c r="T172" s="41" t="s">
        <v>662</v>
      </c>
      <c r="U172" s="41" t="s">
        <v>663</v>
      </c>
      <c r="V172" s="41" t="s">
        <v>1123</v>
      </c>
      <c r="W172" s="46">
        <v>44866</v>
      </c>
    </row>
    <row r="173" spans="1:23" x14ac:dyDescent="0.3">
      <c r="A173" s="41">
        <v>315292</v>
      </c>
      <c r="B173" s="41" t="s">
        <v>252</v>
      </c>
      <c r="C173" s="41" t="s">
        <v>1124</v>
      </c>
      <c r="D173" s="41" t="s">
        <v>892</v>
      </c>
      <c r="E173" s="41" t="s">
        <v>659</v>
      </c>
      <c r="F173" s="41">
        <v>7728</v>
      </c>
      <c r="G173" s="41">
        <v>409</v>
      </c>
      <c r="H173" s="41" t="s">
        <v>660</v>
      </c>
      <c r="I173" s="41" t="s">
        <v>661</v>
      </c>
      <c r="J173" s="41">
        <v>0</v>
      </c>
      <c r="K173" s="41"/>
      <c r="L173" s="41">
        <v>0</v>
      </c>
      <c r="M173" s="41"/>
      <c r="N173" s="41">
        <v>0</v>
      </c>
      <c r="O173" s="41"/>
      <c r="P173" s="41">
        <v>0</v>
      </c>
      <c r="Q173" s="41"/>
      <c r="R173" s="41">
        <v>0</v>
      </c>
      <c r="S173" s="41"/>
      <c r="T173" s="41" t="s">
        <v>662</v>
      </c>
      <c r="U173" s="41" t="s">
        <v>663</v>
      </c>
      <c r="V173" s="41" t="s">
        <v>1125</v>
      </c>
      <c r="W173" s="46">
        <v>44866</v>
      </c>
    </row>
    <row r="174" spans="1:23" x14ac:dyDescent="0.3">
      <c r="A174" s="41">
        <v>315293</v>
      </c>
      <c r="B174" s="41" t="s">
        <v>369</v>
      </c>
      <c r="C174" s="41" t="s">
        <v>1126</v>
      </c>
      <c r="D174" s="41" t="s">
        <v>1127</v>
      </c>
      <c r="E174" s="41" t="s">
        <v>659</v>
      </c>
      <c r="F174" s="41">
        <v>8759</v>
      </c>
      <c r="G174" s="41">
        <v>409</v>
      </c>
      <c r="H174" s="41" t="s">
        <v>660</v>
      </c>
      <c r="I174" s="41" t="s">
        <v>661</v>
      </c>
      <c r="J174" s="41">
        <v>0</v>
      </c>
      <c r="K174" s="41"/>
      <c r="L174" s="41">
        <v>0</v>
      </c>
      <c r="M174" s="41"/>
      <c r="N174" s="41">
        <v>0</v>
      </c>
      <c r="O174" s="41"/>
      <c r="P174" s="41">
        <v>0</v>
      </c>
      <c r="Q174" s="41"/>
      <c r="R174" s="41">
        <v>0</v>
      </c>
      <c r="S174" s="41"/>
      <c r="T174" s="41" t="s">
        <v>662</v>
      </c>
      <c r="U174" s="41" t="s">
        <v>663</v>
      </c>
      <c r="V174" s="41" t="s">
        <v>1128</v>
      </c>
      <c r="W174" s="46">
        <v>44866</v>
      </c>
    </row>
    <row r="175" spans="1:23" x14ac:dyDescent="0.3">
      <c r="A175" s="41">
        <v>315294</v>
      </c>
      <c r="B175" s="41" t="s">
        <v>385</v>
      </c>
      <c r="C175" s="41" t="s">
        <v>1129</v>
      </c>
      <c r="D175" s="41" t="s">
        <v>943</v>
      </c>
      <c r="E175" s="41" t="s">
        <v>659</v>
      </c>
      <c r="F175" s="41">
        <v>8210</v>
      </c>
      <c r="G175" s="41">
        <v>409</v>
      </c>
      <c r="H175" s="41" t="s">
        <v>660</v>
      </c>
      <c r="I175" s="41" t="s">
        <v>661</v>
      </c>
      <c r="J175" s="41">
        <v>0</v>
      </c>
      <c r="K175" s="41"/>
      <c r="L175" s="41">
        <v>1.4285699999999999</v>
      </c>
      <c r="M175" s="41"/>
      <c r="N175" s="41">
        <v>0</v>
      </c>
      <c r="O175" s="41"/>
      <c r="P175" s="41">
        <v>1.38889</v>
      </c>
      <c r="Q175" s="41"/>
      <c r="R175" s="41">
        <v>0.71428599999999998</v>
      </c>
      <c r="S175" s="41"/>
      <c r="T175" s="41" t="s">
        <v>662</v>
      </c>
      <c r="U175" s="41" t="s">
        <v>663</v>
      </c>
      <c r="V175" s="41" t="s">
        <v>1130</v>
      </c>
      <c r="W175" s="46">
        <v>44866</v>
      </c>
    </row>
    <row r="176" spans="1:23" x14ac:dyDescent="0.3">
      <c r="A176" s="41">
        <v>315295</v>
      </c>
      <c r="B176" s="41" t="s">
        <v>427</v>
      </c>
      <c r="C176" s="41" t="s">
        <v>1131</v>
      </c>
      <c r="D176" s="41" t="s">
        <v>889</v>
      </c>
      <c r="E176" s="41" t="s">
        <v>659</v>
      </c>
      <c r="F176" s="41">
        <v>7601</v>
      </c>
      <c r="G176" s="41">
        <v>409</v>
      </c>
      <c r="H176" s="41" t="s">
        <v>660</v>
      </c>
      <c r="I176" s="41" t="s">
        <v>661</v>
      </c>
      <c r="J176" s="41">
        <v>0</v>
      </c>
      <c r="K176" s="41"/>
      <c r="L176" s="41">
        <v>0</v>
      </c>
      <c r="M176" s="41"/>
      <c r="N176" s="41">
        <v>0</v>
      </c>
      <c r="O176" s="41"/>
      <c r="P176" s="41">
        <v>0</v>
      </c>
      <c r="Q176" s="41"/>
      <c r="R176" s="41">
        <v>0</v>
      </c>
      <c r="S176" s="41"/>
      <c r="T176" s="41" t="s">
        <v>662</v>
      </c>
      <c r="U176" s="41" t="s">
        <v>663</v>
      </c>
      <c r="V176" s="41" t="s">
        <v>1132</v>
      </c>
      <c r="W176" s="46">
        <v>44866</v>
      </c>
    </row>
    <row r="177" spans="1:23" x14ac:dyDescent="0.3">
      <c r="A177" s="41">
        <v>315297</v>
      </c>
      <c r="B177" s="41" t="s">
        <v>248</v>
      </c>
      <c r="C177" s="41" t="s">
        <v>1133</v>
      </c>
      <c r="D177" s="41" t="s">
        <v>1134</v>
      </c>
      <c r="E177" s="41" t="s">
        <v>659</v>
      </c>
      <c r="F177" s="41">
        <v>8004</v>
      </c>
      <c r="G177" s="41">
        <v>409</v>
      </c>
      <c r="H177" s="41" t="s">
        <v>660</v>
      </c>
      <c r="I177" s="41" t="s">
        <v>661</v>
      </c>
      <c r="J177" s="41">
        <v>0</v>
      </c>
      <c r="K177" s="41"/>
      <c r="L177" s="41">
        <v>0</v>
      </c>
      <c r="M177" s="41"/>
      <c r="N177" s="41">
        <v>0</v>
      </c>
      <c r="O177" s="41"/>
      <c r="P177" s="41">
        <v>0</v>
      </c>
      <c r="Q177" s="41"/>
      <c r="R177" s="41">
        <v>0</v>
      </c>
      <c r="S177" s="41"/>
      <c r="T177" s="41" t="s">
        <v>662</v>
      </c>
      <c r="U177" s="41" t="s">
        <v>663</v>
      </c>
      <c r="V177" s="41" t="s">
        <v>1135</v>
      </c>
      <c r="W177" s="46">
        <v>44866</v>
      </c>
    </row>
    <row r="178" spans="1:23" x14ac:dyDescent="0.3">
      <c r="A178" s="41">
        <v>315298</v>
      </c>
      <c r="B178" s="41" t="s">
        <v>388</v>
      </c>
      <c r="C178" s="41" t="s">
        <v>1136</v>
      </c>
      <c r="D178" s="41" t="s">
        <v>1127</v>
      </c>
      <c r="E178" s="41" t="s">
        <v>659</v>
      </c>
      <c r="F178" s="41">
        <v>8759</v>
      </c>
      <c r="G178" s="41">
        <v>409</v>
      </c>
      <c r="H178" s="41" t="s">
        <v>660</v>
      </c>
      <c r="I178" s="41" t="s">
        <v>661</v>
      </c>
      <c r="J178" s="41">
        <v>0</v>
      </c>
      <c r="K178" s="41"/>
      <c r="L178" s="41">
        <v>0</v>
      </c>
      <c r="M178" s="41"/>
      <c r="N178" s="41">
        <v>0</v>
      </c>
      <c r="O178" s="41"/>
      <c r="P178" s="41">
        <v>0</v>
      </c>
      <c r="Q178" s="41"/>
      <c r="R178" s="41">
        <v>0</v>
      </c>
      <c r="S178" s="41"/>
      <c r="T178" s="41" t="s">
        <v>662</v>
      </c>
      <c r="U178" s="41" t="s">
        <v>663</v>
      </c>
      <c r="V178" s="41" t="s">
        <v>1137</v>
      </c>
      <c r="W178" s="46">
        <v>44866</v>
      </c>
    </row>
    <row r="179" spans="1:23" x14ac:dyDescent="0.3">
      <c r="A179" s="41">
        <v>315299</v>
      </c>
      <c r="B179" s="41" t="s">
        <v>461</v>
      </c>
      <c r="C179" s="41" t="s">
        <v>1138</v>
      </c>
      <c r="D179" s="41" t="s">
        <v>735</v>
      </c>
      <c r="E179" s="41" t="s">
        <v>659</v>
      </c>
      <c r="F179" s="41">
        <v>7753</v>
      </c>
      <c r="G179" s="41">
        <v>409</v>
      </c>
      <c r="H179" s="41" t="s">
        <v>660</v>
      </c>
      <c r="I179" s="41" t="s">
        <v>661</v>
      </c>
      <c r="J179" s="41">
        <v>0</v>
      </c>
      <c r="K179" s="41"/>
      <c r="L179" s="41">
        <v>0</v>
      </c>
      <c r="M179" s="41"/>
      <c r="N179" s="41">
        <v>0</v>
      </c>
      <c r="O179" s="41"/>
      <c r="P179" s="41">
        <v>0</v>
      </c>
      <c r="Q179" s="41"/>
      <c r="R179" s="41">
        <v>0</v>
      </c>
      <c r="S179" s="41"/>
      <c r="T179" s="41" t="s">
        <v>662</v>
      </c>
      <c r="U179" s="41" t="s">
        <v>663</v>
      </c>
      <c r="V179" s="41" t="s">
        <v>1139</v>
      </c>
      <c r="W179" s="46">
        <v>44866</v>
      </c>
    </row>
    <row r="180" spans="1:23" x14ac:dyDescent="0.3">
      <c r="A180" s="41">
        <v>315300</v>
      </c>
      <c r="B180" s="41" t="s">
        <v>240</v>
      </c>
      <c r="C180" s="41" t="s">
        <v>1140</v>
      </c>
      <c r="D180" s="41" t="s">
        <v>765</v>
      </c>
      <c r="E180" s="41" t="s">
        <v>659</v>
      </c>
      <c r="F180" s="41">
        <v>7302</v>
      </c>
      <c r="G180" s="41">
        <v>409</v>
      </c>
      <c r="H180" s="41" t="s">
        <v>660</v>
      </c>
      <c r="I180" s="41" t="s">
        <v>661</v>
      </c>
      <c r="J180" s="41">
        <v>0</v>
      </c>
      <c r="K180" s="41"/>
      <c r="L180" s="41">
        <v>0</v>
      </c>
      <c r="M180" s="41"/>
      <c r="N180" s="41">
        <v>0</v>
      </c>
      <c r="O180" s="41"/>
      <c r="P180" s="41">
        <v>0</v>
      </c>
      <c r="Q180" s="41"/>
      <c r="R180" s="41">
        <v>0</v>
      </c>
      <c r="S180" s="41"/>
      <c r="T180" s="41" t="s">
        <v>662</v>
      </c>
      <c r="U180" s="41" t="s">
        <v>663</v>
      </c>
      <c r="V180" s="41" t="s">
        <v>1141</v>
      </c>
      <c r="W180" s="46">
        <v>44866</v>
      </c>
    </row>
    <row r="181" spans="1:23" x14ac:dyDescent="0.3">
      <c r="A181" s="41">
        <v>315302</v>
      </c>
      <c r="B181" s="41" t="s">
        <v>556</v>
      </c>
      <c r="C181" s="41" t="s">
        <v>1142</v>
      </c>
      <c r="D181" s="41" t="s">
        <v>1143</v>
      </c>
      <c r="E181" s="41" t="s">
        <v>659</v>
      </c>
      <c r="F181" s="41">
        <v>8833</v>
      </c>
      <c r="G181" s="41">
        <v>409</v>
      </c>
      <c r="H181" s="41" t="s">
        <v>660</v>
      </c>
      <c r="I181" s="41" t="s">
        <v>661</v>
      </c>
      <c r="J181" s="41">
        <v>0</v>
      </c>
      <c r="K181" s="41"/>
      <c r="L181" s="41">
        <v>0</v>
      </c>
      <c r="M181" s="41"/>
      <c r="N181" s="41">
        <v>0</v>
      </c>
      <c r="O181" s="41"/>
      <c r="P181" s="41">
        <v>0</v>
      </c>
      <c r="Q181" s="41"/>
      <c r="R181" s="41">
        <v>0</v>
      </c>
      <c r="S181" s="41"/>
      <c r="T181" s="41" t="s">
        <v>662</v>
      </c>
      <c r="U181" s="41" t="s">
        <v>663</v>
      </c>
      <c r="V181" s="41" t="s">
        <v>1144</v>
      </c>
      <c r="W181" s="46">
        <v>44866</v>
      </c>
    </row>
    <row r="182" spans="1:23" x14ac:dyDescent="0.3">
      <c r="A182" s="41">
        <v>315303</v>
      </c>
      <c r="B182" s="41" t="s">
        <v>501</v>
      </c>
      <c r="C182" s="41" t="s">
        <v>1145</v>
      </c>
      <c r="D182" s="41" t="s">
        <v>895</v>
      </c>
      <c r="E182" s="41" t="s">
        <v>659</v>
      </c>
      <c r="F182" s="41">
        <v>7960</v>
      </c>
      <c r="G182" s="41">
        <v>409</v>
      </c>
      <c r="H182" s="41" t="s">
        <v>660</v>
      </c>
      <c r="I182" s="41" t="s">
        <v>661</v>
      </c>
      <c r="J182" s="41">
        <v>0</v>
      </c>
      <c r="K182" s="41"/>
      <c r="L182" s="41">
        <v>0</v>
      </c>
      <c r="M182" s="41"/>
      <c r="N182" s="41">
        <v>0</v>
      </c>
      <c r="O182" s="41"/>
      <c r="P182" s="41">
        <v>0</v>
      </c>
      <c r="Q182" s="41"/>
      <c r="R182" s="41">
        <v>0</v>
      </c>
      <c r="S182" s="41"/>
      <c r="T182" s="41" t="s">
        <v>662</v>
      </c>
      <c r="U182" s="41" t="s">
        <v>663</v>
      </c>
      <c r="V182" s="41" t="s">
        <v>1146</v>
      </c>
      <c r="W182" s="46">
        <v>44866</v>
      </c>
    </row>
    <row r="183" spans="1:23" x14ac:dyDescent="0.3">
      <c r="A183" s="41">
        <v>315304</v>
      </c>
      <c r="B183" s="41" t="s">
        <v>620</v>
      </c>
      <c r="C183" s="41" t="s">
        <v>1147</v>
      </c>
      <c r="D183" s="41" t="s">
        <v>1148</v>
      </c>
      <c r="E183" s="41" t="s">
        <v>659</v>
      </c>
      <c r="F183" s="41">
        <v>7863</v>
      </c>
      <c r="G183" s="41">
        <v>409</v>
      </c>
      <c r="H183" s="41" t="s">
        <v>660</v>
      </c>
      <c r="I183" s="41" t="s">
        <v>661</v>
      </c>
      <c r="J183" s="41">
        <v>0</v>
      </c>
      <c r="K183" s="41"/>
      <c r="L183" s="41">
        <v>0</v>
      </c>
      <c r="M183" s="41"/>
      <c r="N183" s="41">
        <v>0</v>
      </c>
      <c r="O183" s="41"/>
      <c r="P183" s="41">
        <v>0</v>
      </c>
      <c r="Q183" s="41"/>
      <c r="R183" s="41">
        <v>0</v>
      </c>
      <c r="S183" s="41"/>
      <c r="T183" s="41" t="s">
        <v>662</v>
      </c>
      <c r="U183" s="41" t="s">
        <v>663</v>
      </c>
      <c r="V183" s="41" t="s">
        <v>1149</v>
      </c>
      <c r="W183" s="46">
        <v>44866</v>
      </c>
    </row>
    <row r="184" spans="1:23" x14ac:dyDescent="0.3">
      <c r="A184" s="41">
        <v>315305</v>
      </c>
      <c r="B184" s="41" t="s">
        <v>578</v>
      </c>
      <c r="C184" s="41" t="s">
        <v>1150</v>
      </c>
      <c r="D184" s="41" t="s">
        <v>925</v>
      </c>
      <c r="E184" s="41" t="s">
        <v>659</v>
      </c>
      <c r="F184" s="41">
        <v>8861</v>
      </c>
      <c r="G184" s="41">
        <v>409</v>
      </c>
      <c r="H184" s="41" t="s">
        <v>660</v>
      </c>
      <c r="I184" s="41" t="s">
        <v>661</v>
      </c>
      <c r="J184" s="41">
        <v>0</v>
      </c>
      <c r="K184" s="41"/>
      <c r="L184" s="41">
        <v>0</v>
      </c>
      <c r="M184" s="41"/>
      <c r="N184" s="41">
        <v>0</v>
      </c>
      <c r="O184" s="41"/>
      <c r="P184" s="41">
        <v>0</v>
      </c>
      <c r="Q184" s="41"/>
      <c r="R184" s="41">
        <v>0</v>
      </c>
      <c r="S184" s="41"/>
      <c r="T184" s="41" t="s">
        <v>662</v>
      </c>
      <c r="U184" s="41" t="s">
        <v>663</v>
      </c>
      <c r="V184" s="41" t="s">
        <v>1151</v>
      </c>
      <c r="W184" s="46">
        <v>44866</v>
      </c>
    </row>
    <row r="185" spans="1:23" x14ac:dyDescent="0.3">
      <c r="A185" s="41">
        <v>315306</v>
      </c>
      <c r="B185" s="41" t="s">
        <v>315</v>
      </c>
      <c r="C185" s="41" t="s">
        <v>1152</v>
      </c>
      <c r="D185" s="41" t="s">
        <v>1153</v>
      </c>
      <c r="E185" s="41" t="s">
        <v>659</v>
      </c>
      <c r="F185" s="41">
        <v>7646</v>
      </c>
      <c r="G185" s="41">
        <v>409</v>
      </c>
      <c r="H185" s="41" t="s">
        <v>660</v>
      </c>
      <c r="I185" s="41" t="s">
        <v>661</v>
      </c>
      <c r="J185" s="41">
        <v>0</v>
      </c>
      <c r="K185" s="41"/>
      <c r="L185" s="41">
        <v>0</v>
      </c>
      <c r="M185" s="41"/>
      <c r="N185" s="41">
        <v>0</v>
      </c>
      <c r="O185" s="41"/>
      <c r="P185" s="41">
        <v>0</v>
      </c>
      <c r="Q185" s="41"/>
      <c r="R185" s="41">
        <v>0</v>
      </c>
      <c r="S185" s="41"/>
      <c r="T185" s="41" t="s">
        <v>662</v>
      </c>
      <c r="U185" s="41" t="s">
        <v>663</v>
      </c>
      <c r="V185" s="41" t="s">
        <v>1154</v>
      </c>
      <c r="W185" s="46">
        <v>44866</v>
      </c>
    </row>
    <row r="186" spans="1:23" x14ac:dyDescent="0.3">
      <c r="A186" s="41">
        <v>315307</v>
      </c>
      <c r="B186" s="41" t="s">
        <v>435</v>
      </c>
      <c r="C186" s="41" t="s">
        <v>1155</v>
      </c>
      <c r="D186" s="41" t="s">
        <v>808</v>
      </c>
      <c r="E186" s="41" t="s">
        <v>659</v>
      </c>
      <c r="F186" s="41">
        <v>7047</v>
      </c>
      <c r="G186" s="41">
        <v>409</v>
      </c>
      <c r="H186" s="41" t="s">
        <v>660</v>
      </c>
      <c r="I186" s="41" t="s">
        <v>661</v>
      </c>
      <c r="J186" s="41">
        <v>0</v>
      </c>
      <c r="K186" s="41"/>
      <c r="L186" s="41">
        <v>0</v>
      </c>
      <c r="M186" s="41"/>
      <c r="N186" s="41">
        <v>0</v>
      </c>
      <c r="O186" s="41"/>
      <c r="P186" s="41">
        <v>0</v>
      </c>
      <c r="Q186" s="41"/>
      <c r="R186" s="41">
        <v>0</v>
      </c>
      <c r="S186" s="41"/>
      <c r="T186" s="41" t="s">
        <v>662</v>
      </c>
      <c r="U186" s="41" t="s">
        <v>663</v>
      </c>
      <c r="V186" s="41" t="s">
        <v>1156</v>
      </c>
      <c r="W186" s="46">
        <v>44866</v>
      </c>
    </row>
    <row r="187" spans="1:23" x14ac:dyDescent="0.3">
      <c r="A187" s="41">
        <v>315309</v>
      </c>
      <c r="B187" s="41" t="s">
        <v>261</v>
      </c>
      <c r="C187" s="41" t="s">
        <v>1157</v>
      </c>
      <c r="D187" s="41" t="s">
        <v>1127</v>
      </c>
      <c r="E187" s="41" t="s">
        <v>659</v>
      </c>
      <c r="F187" s="41">
        <v>8759</v>
      </c>
      <c r="G187" s="41">
        <v>409</v>
      </c>
      <c r="H187" s="41" t="s">
        <v>660</v>
      </c>
      <c r="I187" s="41" t="s">
        <v>661</v>
      </c>
      <c r="J187" s="41">
        <v>0</v>
      </c>
      <c r="K187" s="41"/>
      <c r="L187" s="41">
        <v>0</v>
      </c>
      <c r="M187" s="41"/>
      <c r="N187" s="41">
        <v>0</v>
      </c>
      <c r="O187" s="41"/>
      <c r="P187" s="41">
        <v>0</v>
      </c>
      <c r="Q187" s="41"/>
      <c r="R187" s="41">
        <v>0</v>
      </c>
      <c r="S187" s="41"/>
      <c r="T187" s="41" t="s">
        <v>662</v>
      </c>
      <c r="U187" s="41" t="s">
        <v>663</v>
      </c>
      <c r="V187" s="41" t="s">
        <v>1158</v>
      </c>
      <c r="W187" s="46">
        <v>44866</v>
      </c>
    </row>
    <row r="188" spans="1:23" x14ac:dyDescent="0.3">
      <c r="A188" s="41">
        <v>315310</v>
      </c>
      <c r="B188" s="41" t="s">
        <v>515</v>
      </c>
      <c r="C188" s="41" t="s">
        <v>1159</v>
      </c>
      <c r="D188" s="41" t="s">
        <v>765</v>
      </c>
      <c r="E188" s="41" t="s">
        <v>659</v>
      </c>
      <c r="F188" s="41">
        <v>7307</v>
      </c>
      <c r="G188" s="41">
        <v>409</v>
      </c>
      <c r="H188" s="41" t="s">
        <v>660</v>
      </c>
      <c r="I188" s="41" t="s">
        <v>661</v>
      </c>
      <c r="J188" s="41">
        <v>0</v>
      </c>
      <c r="K188" s="41"/>
      <c r="L188" s="41">
        <v>0</v>
      </c>
      <c r="M188" s="41"/>
      <c r="N188" s="41">
        <v>0</v>
      </c>
      <c r="O188" s="41"/>
      <c r="P188" s="41">
        <v>0</v>
      </c>
      <c r="Q188" s="41"/>
      <c r="R188" s="41">
        <v>0</v>
      </c>
      <c r="S188" s="41"/>
      <c r="T188" s="41" t="s">
        <v>662</v>
      </c>
      <c r="U188" s="41" t="s">
        <v>663</v>
      </c>
      <c r="V188" s="41" t="s">
        <v>1160</v>
      </c>
      <c r="W188" s="46">
        <v>44866</v>
      </c>
    </row>
    <row r="189" spans="1:23" x14ac:dyDescent="0.3">
      <c r="A189" s="41">
        <v>315311</v>
      </c>
      <c r="B189" s="41" t="s">
        <v>364</v>
      </c>
      <c r="C189" s="41" t="s">
        <v>1161</v>
      </c>
      <c r="D189" s="41" t="s">
        <v>962</v>
      </c>
      <c r="E189" s="41" t="s">
        <v>659</v>
      </c>
      <c r="F189" s="41">
        <v>8865</v>
      </c>
      <c r="G189" s="41">
        <v>409</v>
      </c>
      <c r="H189" s="41" t="s">
        <v>660</v>
      </c>
      <c r="I189" s="41" t="s">
        <v>661</v>
      </c>
      <c r="J189" s="41">
        <v>0</v>
      </c>
      <c r="K189" s="41"/>
      <c r="L189" s="41">
        <v>0</v>
      </c>
      <c r="M189" s="41"/>
      <c r="N189" s="41">
        <v>0</v>
      </c>
      <c r="O189" s="41"/>
      <c r="P189" s="41">
        <v>0</v>
      </c>
      <c r="Q189" s="41"/>
      <c r="R189" s="41">
        <v>0</v>
      </c>
      <c r="S189" s="41"/>
      <c r="T189" s="41" t="s">
        <v>662</v>
      </c>
      <c r="U189" s="41" t="s">
        <v>663</v>
      </c>
      <c r="V189" s="41" t="s">
        <v>1162</v>
      </c>
      <c r="W189" s="46">
        <v>44866</v>
      </c>
    </row>
    <row r="190" spans="1:23" x14ac:dyDescent="0.3">
      <c r="A190" s="41">
        <v>315312</v>
      </c>
      <c r="B190" s="41" t="s">
        <v>434</v>
      </c>
      <c r="C190" s="41" t="s">
        <v>1163</v>
      </c>
      <c r="D190" s="41" t="s">
        <v>1074</v>
      </c>
      <c r="E190" s="41" t="s">
        <v>659</v>
      </c>
      <c r="F190" s="41">
        <v>8755</v>
      </c>
      <c r="G190" s="41">
        <v>409</v>
      </c>
      <c r="H190" s="41" t="s">
        <v>660</v>
      </c>
      <c r="I190" s="41" t="s">
        <v>661</v>
      </c>
      <c r="J190" s="41">
        <v>0</v>
      </c>
      <c r="K190" s="41"/>
      <c r="L190" s="41">
        <v>0</v>
      </c>
      <c r="M190" s="41"/>
      <c r="N190" s="41">
        <v>0</v>
      </c>
      <c r="O190" s="41"/>
      <c r="P190" s="41">
        <v>0</v>
      </c>
      <c r="Q190" s="41"/>
      <c r="R190" s="41">
        <v>0</v>
      </c>
      <c r="S190" s="41"/>
      <c r="T190" s="41" t="s">
        <v>662</v>
      </c>
      <c r="U190" s="41" t="s">
        <v>663</v>
      </c>
      <c r="V190" s="41" t="s">
        <v>1164</v>
      </c>
      <c r="W190" s="46">
        <v>44866</v>
      </c>
    </row>
    <row r="191" spans="1:23" x14ac:dyDescent="0.3">
      <c r="A191" s="41">
        <v>315313</v>
      </c>
      <c r="B191" s="41" t="s">
        <v>303</v>
      </c>
      <c r="C191" s="41" t="s">
        <v>1165</v>
      </c>
      <c r="D191" s="41" t="s">
        <v>1166</v>
      </c>
      <c r="E191" s="41" t="s">
        <v>659</v>
      </c>
      <c r="F191" s="41">
        <v>7626</v>
      </c>
      <c r="G191" s="41">
        <v>409</v>
      </c>
      <c r="H191" s="41" t="s">
        <v>660</v>
      </c>
      <c r="I191" s="41" t="s">
        <v>661</v>
      </c>
      <c r="J191" s="41">
        <v>0</v>
      </c>
      <c r="K191" s="41"/>
      <c r="L191" s="41">
        <v>0</v>
      </c>
      <c r="M191" s="41"/>
      <c r="N191" s="41">
        <v>0</v>
      </c>
      <c r="O191" s="41"/>
      <c r="P191" s="41">
        <v>0</v>
      </c>
      <c r="Q191" s="41"/>
      <c r="R191" s="41">
        <v>0</v>
      </c>
      <c r="S191" s="41"/>
      <c r="T191" s="41" t="s">
        <v>662</v>
      </c>
      <c r="U191" s="41" t="s">
        <v>663</v>
      </c>
      <c r="V191" s="41" t="s">
        <v>1167</v>
      </c>
      <c r="W191" s="46">
        <v>44866</v>
      </c>
    </row>
    <row r="192" spans="1:23" x14ac:dyDescent="0.3">
      <c r="A192" s="41">
        <v>315314</v>
      </c>
      <c r="B192" s="41" t="s">
        <v>251</v>
      </c>
      <c r="C192" s="41" t="s">
        <v>1168</v>
      </c>
      <c r="D192" s="41" t="s">
        <v>817</v>
      </c>
      <c r="E192" s="41" t="s">
        <v>659</v>
      </c>
      <c r="F192" s="41">
        <v>7730</v>
      </c>
      <c r="G192" s="41">
        <v>409</v>
      </c>
      <c r="H192" s="41" t="s">
        <v>660</v>
      </c>
      <c r="I192" s="41" t="s">
        <v>661</v>
      </c>
      <c r="J192" s="41">
        <v>0</v>
      </c>
      <c r="K192" s="41"/>
      <c r="L192" s="41">
        <v>0</v>
      </c>
      <c r="M192" s="41"/>
      <c r="N192" s="41">
        <v>0</v>
      </c>
      <c r="O192" s="41"/>
      <c r="P192" s="41">
        <v>0</v>
      </c>
      <c r="Q192" s="41"/>
      <c r="R192" s="41">
        <v>0</v>
      </c>
      <c r="S192" s="41"/>
      <c r="T192" s="41" t="s">
        <v>662</v>
      </c>
      <c r="U192" s="41" t="s">
        <v>663</v>
      </c>
      <c r="V192" s="41" t="s">
        <v>1169</v>
      </c>
      <c r="W192" s="46">
        <v>44866</v>
      </c>
    </row>
    <row r="193" spans="1:23" x14ac:dyDescent="0.3">
      <c r="A193" s="41">
        <v>315316</v>
      </c>
      <c r="B193" s="41" t="s">
        <v>343</v>
      </c>
      <c r="C193" s="41" t="s">
        <v>1170</v>
      </c>
      <c r="D193" s="41" t="s">
        <v>962</v>
      </c>
      <c r="E193" s="41" t="s">
        <v>659</v>
      </c>
      <c r="F193" s="41">
        <v>8865</v>
      </c>
      <c r="G193" s="41">
        <v>409</v>
      </c>
      <c r="H193" s="41" t="s">
        <v>660</v>
      </c>
      <c r="I193" s="41" t="s">
        <v>661</v>
      </c>
      <c r="J193" s="41">
        <v>1.2987</v>
      </c>
      <c r="K193" s="41"/>
      <c r="L193" s="41">
        <v>2.63158</v>
      </c>
      <c r="M193" s="41"/>
      <c r="N193" s="41">
        <v>0</v>
      </c>
      <c r="O193" s="41"/>
      <c r="P193" s="41">
        <v>0</v>
      </c>
      <c r="Q193" s="41"/>
      <c r="R193" s="41">
        <v>0.95238100000000003</v>
      </c>
      <c r="S193" s="41"/>
      <c r="T193" s="41" t="s">
        <v>662</v>
      </c>
      <c r="U193" s="41" t="s">
        <v>663</v>
      </c>
      <c r="V193" s="41" t="s">
        <v>1171</v>
      </c>
      <c r="W193" s="46">
        <v>44866</v>
      </c>
    </row>
    <row r="194" spans="1:23" x14ac:dyDescent="0.3">
      <c r="A194" s="41">
        <v>315317</v>
      </c>
      <c r="B194" s="41" t="s">
        <v>410</v>
      </c>
      <c r="C194" s="41" t="s">
        <v>1172</v>
      </c>
      <c r="D194" s="41" t="s">
        <v>1173</v>
      </c>
      <c r="E194" s="41" t="s">
        <v>659</v>
      </c>
      <c r="F194" s="41">
        <v>8401</v>
      </c>
      <c r="G194" s="41">
        <v>409</v>
      </c>
      <c r="H194" s="41" t="s">
        <v>660</v>
      </c>
      <c r="I194" s="41" t="s">
        <v>661</v>
      </c>
      <c r="J194" s="41">
        <v>0</v>
      </c>
      <c r="K194" s="41"/>
      <c r="L194" s="41">
        <v>0</v>
      </c>
      <c r="M194" s="41"/>
      <c r="N194" s="41">
        <v>0</v>
      </c>
      <c r="O194" s="41"/>
      <c r="P194" s="41">
        <v>0</v>
      </c>
      <c r="Q194" s="41"/>
      <c r="R194" s="41">
        <v>0</v>
      </c>
      <c r="S194" s="41"/>
      <c r="T194" s="41" t="s">
        <v>662</v>
      </c>
      <c r="U194" s="41" t="s">
        <v>663</v>
      </c>
      <c r="V194" s="41" t="s">
        <v>1174</v>
      </c>
      <c r="W194" s="46">
        <v>44866</v>
      </c>
    </row>
    <row r="195" spans="1:23" x14ac:dyDescent="0.3">
      <c r="A195" s="41">
        <v>315318</v>
      </c>
      <c r="B195" s="41" t="s">
        <v>585</v>
      </c>
      <c r="C195" s="41" t="s">
        <v>1175</v>
      </c>
      <c r="D195" s="41" t="s">
        <v>1176</v>
      </c>
      <c r="E195" s="41" t="s">
        <v>659</v>
      </c>
      <c r="F195" s="41">
        <v>7095</v>
      </c>
      <c r="G195" s="41">
        <v>409</v>
      </c>
      <c r="H195" s="41" t="s">
        <v>660</v>
      </c>
      <c r="I195" s="41" t="s">
        <v>661</v>
      </c>
      <c r="J195" s="41">
        <v>0</v>
      </c>
      <c r="K195" s="41"/>
      <c r="L195" s="41">
        <v>0</v>
      </c>
      <c r="M195" s="41"/>
      <c r="N195" s="41">
        <v>0</v>
      </c>
      <c r="O195" s="41"/>
      <c r="P195" s="41">
        <v>0</v>
      </c>
      <c r="Q195" s="41"/>
      <c r="R195" s="41">
        <v>0</v>
      </c>
      <c r="S195" s="41"/>
      <c r="T195" s="41" t="s">
        <v>662</v>
      </c>
      <c r="U195" s="41" t="s">
        <v>663</v>
      </c>
      <c r="V195" s="41" t="s">
        <v>1177</v>
      </c>
      <c r="W195" s="46">
        <v>44866</v>
      </c>
    </row>
    <row r="196" spans="1:23" x14ac:dyDescent="0.3">
      <c r="A196" s="41">
        <v>315320</v>
      </c>
      <c r="B196" s="41" t="s">
        <v>352</v>
      </c>
      <c r="C196" s="41" t="s">
        <v>1178</v>
      </c>
      <c r="D196" s="41" t="s">
        <v>1074</v>
      </c>
      <c r="E196" s="41" t="s">
        <v>659</v>
      </c>
      <c r="F196" s="41">
        <v>8757</v>
      </c>
      <c r="G196" s="41">
        <v>409</v>
      </c>
      <c r="H196" s="41" t="s">
        <v>660</v>
      </c>
      <c r="I196" s="41" t="s">
        <v>661</v>
      </c>
      <c r="J196" s="41">
        <v>0</v>
      </c>
      <c r="K196" s="41"/>
      <c r="L196" s="41">
        <v>0</v>
      </c>
      <c r="M196" s="41"/>
      <c r="N196" s="41">
        <v>0</v>
      </c>
      <c r="O196" s="41"/>
      <c r="P196" s="41">
        <v>0</v>
      </c>
      <c r="Q196" s="41"/>
      <c r="R196" s="41">
        <v>0</v>
      </c>
      <c r="S196" s="41"/>
      <c r="T196" s="41" t="s">
        <v>662</v>
      </c>
      <c r="U196" s="41" t="s">
        <v>663</v>
      </c>
      <c r="V196" s="41" t="s">
        <v>1179</v>
      </c>
      <c r="W196" s="46">
        <v>44866</v>
      </c>
    </row>
    <row r="197" spans="1:23" x14ac:dyDescent="0.3">
      <c r="A197" s="41">
        <v>315321</v>
      </c>
      <c r="B197" s="41" t="s">
        <v>532</v>
      </c>
      <c r="C197" s="41" t="s">
        <v>1180</v>
      </c>
      <c r="D197" s="41" t="s">
        <v>1181</v>
      </c>
      <c r="E197" s="41" t="s">
        <v>659</v>
      </c>
      <c r="F197" s="41">
        <v>8857</v>
      </c>
      <c r="G197" s="41">
        <v>409</v>
      </c>
      <c r="H197" s="41" t="s">
        <v>660</v>
      </c>
      <c r="I197" s="41" t="s">
        <v>661</v>
      </c>
      <c r="J197" s="41">
        <v>0</v>
      </c>
      <c r="K197" s="41"/>
      <c r="L197" s="41">
        <v>0</v>
      </c>
      <c r="M197" s="41"/>
      <c r="N197" s="41">
        <v>1.19048</v>
      </c>
      <c r="O197" s="41"/>
      <c r="P197" s="41">
        <v>0</v>
      </c>
      <c r="Q197" s="41"/>
      <c r="R197" s="41">
        <v>0.302116</v>
      </c>
      <c r="S197" s="41"/>
      <c r="T197" s="41" t="s">
        <v>662</v>
      </c>
      <c r="U197" s="41" t="s">
        <v>663</v>
      </c>
      <c r="V197" s="41" t="s">
        <v>1182</v>
      </c>
      <c r="W197" s="46">
        <v>44866</v>
      </c>
    </row>
    <row r="198" spans="1:23" x14ac:dyDescent="0.3">
      <c r="A198" s="41">
        <v>315322</v>
      </c>
      <c r="B198" s="41" t="s">
        <v>450</v>
      </c>
      <c r="C198" s="41" t="s">
        <v>1183</v>
      </c>
      <c r="D198" s="41" t="s">
        <v>1184</v>
      </c>
      <c r="E198" s="41" t="s">
        <v>659</v>
      </c>
      <c r="F198" s="41">
        <v>7039</v>
      </c>
      <c r="G198" s="41">
        <v>409</v>
      </c>
      <c r="H198" s="41" t="s">
        <v>660</v>
      </c>
      <c r="I198" s="41" t="s">
        <v>661</v>
      </c>
      <c r="J198" s="41">
        <v>0</v>
      </c>
      <c r="K198" s="41"/>
      <c r="L198" s="41">
        <v>0</v>
      </c>
      <c r="M198" s="41"/>
      <c r="N198" s="41">
        <v>0</v>
      </c>
      <c r="O198" s="41"/>
      <c r="P198" s="41">
        <v>0</v>
      </c>
      <c r="Q198" s="41"/>
      <c r="R198" s="41">
        <v>0</v>
      </c>
      <c r="S198" s="41"/>
      <c r="T198" s="41" t="s">
        <v>662</v>
      </c>
      <c r="U198" s="41" t="s">
        <v>663</v>
      </c>
      <c r="V198" s="41" t="s">
        <v>1185</v>
      </c>
      <c r="W198" s="46">
        <v>44866</v>
      </c>
    </row>
    <row r="199" spans="1:23" x14ac:dyDescent="0.3">
      <c r="A199" s="41">
        <v>315324</v>
      </c>
      <c r="B199" s="41" t="s">
        <v>621</v>
      </c>
      <c r="C199" s="41" t="s">
        <v>1186</v>
      </c>
      <c r="D199" s="41" t="s">
        <v>826</v>
      </c>
      <c r="E199" s="41" t="s">
        <v>659</v>
      </c>
      <c r="F199" s="41">
        <v>8611</v>
      </c>
      <c r="G199" s="41">
        <v>409</v>
      </c>
      <c r="H199" s="41" t="s">
        <v>660</v>
      </c>
      <c r="I199" s="41" t="s">
        <v>661</v>
      </c>
      <c r="J199" s="41">
        <v>0</v>
      </c>
      <c r="K199" s="41"/>
      <c r="L199" s="41">
        <v>0</v>
      </c>
      <c r="M199" s="41"/>
      <c r="N199" s="41">
        <v>0</v>
      </c>
      <c r="O199" s="41"/>
      <c r="P199" s="41">
        <v>0</v>
      </c>
      <c r="Q199" s="41"/>
      <c r="R199" s="41">
        <v>0</v>
      </c>
      <c r="S199" s="41"/>
      <c r="T199" s="41" t="s">
        <v>662</v>
      </c>
      <c r="U199" s="41" t="s">
        <v>663</v>
      </c>
      <c r="V199" s="41" t="s">
        <v>1187</v>
      </c>
      <c r="W199" s="46">
        <v>44866</v>
      </c>
    </row>
    <row r="200" spans="1:23" x14ac:dyDescent="0.3">
      <c r="A200" s="41">
        <v>315327</v>
      </c>
      <c r="B200" s="41" t="s">
        <v>419</v>
      </c>
      <c r="C200" s="41" t="s">
        <v>1188</v>
      </c>
      <c r="D200" s="41" t="s">
        <v>814</v>
      </c>
      <c r="E200" s="41" t="s">
        <v>659</v>
      </c>
      <c r="F200" s="41">
        <v>8701</v>
      </c>
      <c r="G200" s="41">
        <v>409</v>
      </c>
      <c r="H200" s="41" t="s">
        <v>660</v>
      </c>
      <c r="I200" s="41" t="s">
        <v>661</v>
      </c>
      <c r="J200" s="41">
        <v>0</v>
      </c>
      <c r="K200" s="41"/>
      <c r="L200" s="41">
        <v>0</v>
      </c>
      <c r="M200" s="41"/>
      <c r="N200" s="41">
        <v>0</v>
      </c>
      <c r="O200" s="41"/>
      <c r="P200" s="41">
        <v>0</v>
      </c>
      <c r="Q200" s="41"/>
      <c r="R200" s="41">
        <v>0</v>
      </c>
      <c r="S200" s="41"/>
      <c r="T200" s="41" t="s">
        <v>662</v>
      </c>
      <c r="U200" s="41" t="s">
        <v>663</v>
      </c>
      <c r="V200" s="41" t="s">
        <v>1189</v>
      </c>
      <c r="W200" s="46">
        <v>44866</v>
      </c>
    </row>
    <row r="201" spans="1:23" x14ac:dyDescent="0.3">
      <c r="A201" s="41">
        <v>315328</v>
      </c>
      <c r="B201" s="41" t="s">
        <v>482</v>
      </c>
      <c r="C201" s="41" t="s">
        <v>1190</v>
      </c>
      <c r="D201" s="41" t="s">
        <v>1191</v>
      </c>
      <c r="E201" s="41" t="s">
        <v>659</v>
      </c>
      <c r="F201" s="41">
        <v>7410</v>
      </c>
      <c r="G201" s="41">
        <v>409</v>
      </c>
      <c r="H201" s="41" t="s">
        <v>660</v>
      </c>
      <c r="I201" s="41" t="s">
        <v>661</v>
      </c>
      <c r="J201" s="41">
        <v>0</v>
      </c>
      <c r="K201" s="41"/>
      <c r="L201" s="41">
        <v>2.2727300000000001</v>
      </c>
      <c r="M201" s="41"/>
      <c r="N201" s="41">
        <v>0</v>
      </c>
      <c r="O201" s="41"/>
      <c r="P201" s="41">
        <v>0</v>
      </c>
      <c r="Q201" s="41"/>
      <c r="R201" s="41">
        <v>0.56657299999999999</v>
      </c>
      <c r="S201" s="41"/>
      <c r="T201" s="41" t="s">
        <v>662</v>
      </c>
      <c r="U201" s="41" t="s">
        <v>663</v>
      </c>
      <c r="V201" s="41" t="s">
        <v>1192</v>
      </c>
      <c r="W201" s="46">
        <v>44866</v>
      </c>
    </row>
    <row r="202" spans="1:23" x14ac:dyDescent="0.3">
      <c r="A202" s="41">
        <v>315329</v>
      </c>
      <c r="B202" s="41" t="s">
        <v>513</v>
      </c>
      <c r="C202" s="41" t="s">
        <v>1193</v>
      </c>
      <c r="D202" s="41" t="s">
        <v>1194</v>
      </c>
      <c r="E202" s="41" t="s">
        <v>659</v>
      </c>
      <c r="F202" s="41">
        <v>7834</v>
      </c>
      <c r="G202" s="41">
        <v>409</v>
      </c>
      <c r="H202" s="41" t="s">
        <v>660</v>
      </c>
      <c r="I202" s="41" t="s">
        <v>661</v>
      </c>
      <c r="J202" s="41">
        <v>0</v>
      </c>
      <c r="K202" s="41"/>
      <c r="L202" s="41">
        <v>0</v>
      </c>
      <c r="M202" s="41"/>
      <c r="N202" s="41">
        <v>0</v>
      </c>
      <c r="O202" s="41"/>
      <c r="P202" s="41">
        <v>0</v>
      </c>
      <c r="Q202" s="41"/>
      <c r="R202" s="41">
        <v>0</v>
      </c>
      <c r="S202" s="41"/>
      <c r="T202" s="41" t="s">
        <v>662</v>
      </c>
      <c r="U202" s="41" t="s">
        <v>663</v>
      </c>
      <c r="V202" s="41" t="s">
        <v>1195</v>
      </c>
      <c r="W202" s="46">
        <v>44866</v>
      </c>
    </row>
    <row r="203" spans="1:23" x14ac:dyDescent="0.3">
      <c r="A203" s="41">
        <v>315330</v>
      </c>
      <c r="B203" s="41" t="s">
        <v>358</v>
      </c>
      <c r="C203" s="41" t="s">
        <v>1196</v>
      </c>
      <c r="D203" s="41" t="s">
        <v>726</v>
      </c>
      <c r="E203" s="41" t="s">
        <v>659</v>
      </c>
      <c r="F203" s="41">
        <v>8016</v>
      </c>
      <c r="G203" s="41">
        <v>409</v>
      </c>
      <c r="H203" s="41" t="s">
        <v>660</v>
      </c>
      <c r="I203" s="41" t="s">
        <v>661</v>
      </c>
      <c r="J203" s="41">
        <v>0</v>
      </c>
      <c r="K203" s="41"/>
      <c r="L203" s="41">
        <v>0</v>
      </c>
      <c r="M203" s="41"/>
      <c r="N203" s="41">
        <v>0</v>
      </c>
      <c r="O203" s="41"/>
      <c r="P203" s="41">
        <v>0</v>
      </c>
      <c r="Q203" s="41"/>
      <c r="R203" s="41">
        <v>0</v>
      </c>
      <c r="S203" s="41"/>
      <c r="T203" s="41" t="s">
        <v>662</v>
      </c>
      <c r="U203" s="41" t="s">
        <v>663</v>
      </c>
      <c r="V203" s="41" t="s">
        <v>1197</v>
      </c>
      <c r="W203" s="46">
        <v>44866</v>
      </c>
    </row>
    <row r="204" spans="1:23" x14ac:dyDescent="0.3">
      <c r="A204" s="41">
        <v>315331</v>
      </c>
      <c r="B204" s="41" t="s">
        <v>348</v>
      </c>
      <c r="C204" s="41" t="s">
        <v>1198</v>
      </c>
      <c r="D204" s="41" t="s">
        <v>783</v>
      </c>
      <c r="E204" s="41" t="s">
        <v>659</v>
      </c>
      <c r="F204" s="41">
        <v>7514</v>
      </c>
      <c r="G204" s="41">
        <v>409</v>
      </c>
      <c r="H204" s="41" t="s">
        <v>660</v>
      </c>
      <c r="I204" s="41" t="s">
        <v>661</v>
      </c>
      <c r="J204" s="41">
        <v>0</v>
      </c>
      <c r="K204" s="41"/>
      <c r="L204" s="41">
        <v>0</v>
      </c>
      <c r="M204" s="41"/>
      <c r="N204" s="41">
        <v>0</v>
      </c>
      <c r="O204" s="41"/>
      <c r="P204" s="41">
        <v>0</v>
      </c>
      <c r="Q204" s="41"/>
      <c r="R204" s="41">
        <v>0</v>
      </c>
      <c r="S204" s="41"/>
      <c r="T204" s="41" t="s">
        <v>662</v>
      </c>
      <c r="U204" s="41" t="s">
        <v>663</v>
      </c>
      <c r="V204" s="41" t="s">
        <v>1199</v>
      </c>
      <c r="W204" s="46">
        <v>44866</v>
      </c>
    </row>
    <row r="205" spans="1:23" x14ac:dyDescent="0.3">
      <c r="A205" s="41">
        <v>315332</v>
      </c>
      <c r="B205" s="41" t="s">
        <v>576</v>
      </c>
      <c r="C205" s="41" t="s">
        <v>1200</v>
      </c>
      <c r="D205" s="41" t="s">
        <v>970</v>
      </c>
      <c r="E205" s="41" t="s">
        <v>659</v>
      </c>
      <c r="F205" s="41">
        <v>8050</v>
      </c>
      <c r="G205" s="41">
        <v>409</v>
      </c>
      <c r="H205" s="41" t="s">
        <v>660</v>
      </c>
      <c r="I205" s="41" t="s">
        <v>661</v>
      </c>
      <c r="J205" s="41">
        <v>0</v>
      </c>
      <c r="K205" s="41"/>
      <c r="L205" s="41">
        <v>0</v>
      </c>
      <c r="M205" s="41"/>
      <c r="N205" s="41">
        <v>0</v>
      </c>
      <c r="O205" s="41"/>
      <c r="P205" s="41">
        <v>0</v>
      </c>
      <c r="Q205" s="41"/>
      <c r="R205" s="41">
        <v>0</v>
      </c>
      <c r="S205" s="41"/>
      <c r="T205" s="41" t="s">
        <v>662</v>
      </c>
      <c r="U205" s="41" t="s">
        <v>663</v>
      </c>
      <c r="V205" s="41" t="s">
        <v>1201</v>
      </c>
      <c r="W205" s="46">
        <v>44866</v>
      </c>
    </row>
    <row r="206" spans="1:23" x14ac:dyDescent="0.3">
      <c r="A206" s="41">
        <v>315333</v>
      </c>
      <c r="B206" s="41" t="s">
        <v>341</v>
      </c>
      <c r="C206" s="41" t="s">
        <v>1202</v>
      </c>
      <c r="D206" s="41" t="s">
        <v>1074</v>
      </c>
      <c r="E206" s="41" t="s">
        <v>659</v>
      </c>
      <c r="F206" s="41">
        <v>8757</v>
      </c>
      <c r="G206" s="41">
        <v>409</v>
      </c>
      <c r="H206" s="41" t="s">
        <v>660</v>
      </c>
      <c r="I206" s="41" t="s">
        <v>661</v>
      </c>
      <c r="J206" s="41">
        <v>0</v>
      </c>
      <c r="K206" s="41"/>
      <c r="L206" s="41">
        <v>0</v>
      </c>
      <c r="M206" s="41"/>
      <c r="N206" s="41">
        <v>0</v>
      </c>
      <c r="O206" s="41"/>
      <c r="P206" s="41">
        <v>0</v>
      </c>
      <c r="Q206" s="41"/>
      <c r="R206" s="41">
        <v>0</v>
      </c>
      <c r="S206" s="41"/>
      <c r="T206" s="41" t="s">
        <v>662</v>
      </c>
      <c r="U206" s="41" t="s">
        <v>663</v>
      </c>
      <c r="V206" s="41" t="s">
        <v>1203</v>
      </c>
      <c r="W206" s="46">
        <v>44866</v>
      </c>
    </row>
    <row r="207" spans="1:23" x14ac:dyDescent="0.3">
      <c r="A207" s="41">
        <v>315335</v>
      </c>
      <c r="B207" s="41" t="s">
        <v>273</v>
      </c>
      <c r="C207" s="41" t="s">
        <v>1204</v>
      </c>
      <c r="D207" s="41" t="s">
        <v>789</v>
      </c>
      <c r="E207" s="41" t="s">
        <v>659</v>
      </c>
      <c r="F207" s="41">
        <v>7470</v>
      </c>
      <c r="G207" s="41">
        <v>409</v>
      </c>
      <c r="H207" s="41" t="s">
        <v>660</v>
      </c>
      <c r="I207" s="41" t="s">
        <v>661</v>
      </c>
      <c r="J207" s="41">
        <v>0</v>
      </c>
      <c r="K207" s="41"/>
      <c r="L207" s="41">
        <v>0</v>
      </c>
      <c r="M207" s="41"/>
      <c r="N207" s="41">
        <v>0</v>
      </c>
      <c r="O207" s="41"/>
      <c r="P207" s="41">
        <v>0</v>
      </c>
      <c r="Q207" s="41"/>
      <c r="R207" s="41">
        <v>0</v>
      </c>
      <c r="S207" s="41"/>
      <c r="T207" s="41" t="s">
        <v>662</v>
      </c>
      <c r="U207" s="41" t="s">
        <v>663</v>
      </c>
      <c r="V207" s="41" t="s">
        <v>1205</v>
      </c>
      <c r="W207" s="46">
        <v>44866</v>
      </c>
    </row>
    <row r="208" spans="1:23" x14ac:dyDescent="0.3">
      <c r="A208" s="41">
        <v>315336</v>
      </c>
      <c r="B208" s="41" t="s">
        <v>421</v>
      </c>
      <c r="C208" s="41" t="s">
        <v>1206</v>
      </c>
      <c r="D208" s="41" t="s">
        <v>1085</v>
      </c>
      <c r="E208" s="41" t="s">
        <v>659</v>
      </c>
      <c r="F208" s="41">
        <v>8831</v>
      </c>
      <c r="G208" s="41">
        <v>409</v>
      </c>
      <c r="H208" s="41" t="s">
        <v>660</v>
      </c>
      <c r="I208" s="41" t="s">
        <v>661</v>
      </c>
      <c r="J208" s="41">
        <v>0</v>
      </c>
      <c r="K208" s="41"/>
      <c r="L208" s="41">
        <v>0</v>
      </c>
      <c r="M208" s="41"/>
      <c r="N208" s="41">
        <v>0</v>
      </c>
      <c r="O208" s="41"/>
      <c r="P208" s="41">
        <v>0</v>
      </c>
      <c r="Q208" s="41"/>
      <c r="R208" s="41">
        <v>0</v>
      </c>
      <c r="S208" s="41"/>
      <c r="T208" s="41" t="s">
        <v>662</v>
      </c>
      <c r="U208" s="41" t="s">
        <v>663</v>
      </c>
      <c r="V208" s="41" t="s">
        <v>1207</v>
      </c>
      <c r="W208" s="46">
        <v>44866</v>
      </c>
    </row>
    <row r="209" spans="1:23" x14ac:dyDescent="0.3">
      <c r="A209" s="41">
        <v>315337</v>
      </c>
      <c r="B209" s="41" t="s">
        <v>484</v>
      </c>
      <c r="C209" s="41" t="s">
        <v>1208</v>
      </c>
      <c r="D209" s="41" t="s">
        <v>1209</v>
      </c>
      <c r="E209" s="41" t="s">
        <v>659</v>
      </c>
      <c r="F209" s="41">
        <v>7069</v>
      </c>
      <c r="G209" s="41">
        <v>409</v>
      </c>
      <c r="H209" s="41" t="s">
        <v>660</v>
      </c>
      <c r="I209" s="41" t="s">
        <v>661</v>
      </c>
      <c r="J209" s="41">
        <v>0</v>
      </c>
      <c r="K209" s="41"/>
      <c r="L209" s="41">
        <v>0</v>
      </c>
      <c r="M209" s="41"/>
      <c r="N209" s="41">
        <v>0</v>
      </c>
      <c r="O209" s="41"/>
      <c r="P209" s="41">
        <v>0</v>
      </c>
      <c r="Q209" s="41"/>
      <c r="R209" s="41">
        <v>0</v>
      </c>
      <c r="S209" s="41"/>
      <c r="T209" s="41" t="s">
        <v>662</v>
      </c>
      <c r="U209" s="41" t="s">
        <v>663</v>
      </c>
      <c r="V209" s="41" t="s">
        <v>1210</v>
      </c>
      <c r="W209" s="46">
        <v>44866</v>
      </c>
    </row>
    <row r="210" spans="1:23" x14ac:dyDescent="0.3">
      <c r="A210" s="41">
        <v>315338</v>
      </c>
      <c r="B210" s="41" t="s">
        <v>500</v>
      </c>
      <c r="C210" s="41" t="s">
        <v>1211</v>
      </c>
      <c r="D210" s="41" t="s">
        <v>811</v>
      </c>
      <c r="E210" s="41" t="s">
        <v>659</v>
      </c>
      <c r="F210" s="41">
        <v>8648</v>
      </c>
      <c r="G210" s="41">
        <v>409</v>
      </c>
      <c r="H210" s="41" t="s">
        <v>660</v>
      </c>
      <c r="I210" s="41" t="s">
        <v>661</v>
      </c>
      <c r="J210" s="41">
        <v>0</v>
      </c>
      <c r="K210" s="41"/>
      <c r="L210" s="41">
        <v>0</v>
      </c>
      <c r="M210" s="41"/>
      <c r="N210" s="41">
        <v>0</v>
      </c>
      <c r="O210" s="41"/>
      <c r="P210" s="41">
        <v>0.75187999999999999</v>
      </c>
      <c r="Q210" s="41"/>
      <c r="R210" s="41">
        <v>0.18348600000000001</v>
      </c>
      <c r="S210" s="41"/>
      <c r="T210" s="41" t="s">
        <v>662</v>
      </c>
      <c r="U210" s="41" t="s">
        <v>663</v>
      </c>
      <c r="V210" s="41" t="s">
        <v>1212</v>
      </c>
      <c r="W210" s="46">
        <v>44866</v>
      </c>
    </row>
    <row r="211" spans="1:23" x14ac:dyDescent="0.3">
      <c r="A211" s="41">
        <v>315339</v>
      </c>
      <c r="B211" s="41" t="s">
        <v>316</v>
      </c>
      <c r="C211" s="41" t="s">
        <v>1213</v>
      </c>
      <c r="D211" s="41" t="s">
        <v>1214</v>
      </c>
      <c r="E211" s="41" t="s">
        <v>659</v>
      </c>
      <c r="F211" s="41">
        <v>7649</v>
      </c>
      <c r="G211" s="41">
        <v>409</v>
      </c>
      <c r="H211" s="41" t="s">
        <v>660</v>
      </c>
      <c r="I211" s="41" t="s">
        <v>661</v>
      </c>
      <c r="J211" s="41">
        <v>0</v>
      </c>
      <c r="K211" s="41"/>
      <c r="L211" s="41">
        <v>0</v>
      </c>
      <c r="M211" s="41"/>
      <c r="N211" s="41">
        <v>0</v>
      </c>
      <c r="O211" s="41"/>
      <c r="P211" s="41">
        <v>1.3513500000000001</v>
      </c>
      <c r="Q211" s="41"/>
      <c r="R211" s="41">
        <v>0.36496299999999998</v>
      </c>
      <c r="S211" s="41"/>
      <c r="T211" s="41" t="s">
        <v>662</v>
      </c>
      <c r="U211" s="41" t="s">
        <v>663</v>
      </c>
      <c r="V211" s="41" t="s">
        <v>1215</v>
      </c>
      <c r="W211" s="46">
        <v>44866</v>
      </c>
    </row>
    <row r="212" spans="1:23" x14ac:dyDescent="0.3">
      <c r="A212" s="41">
        <v>315340</v>
      </c>
      <c r="B212" s="41" t="s">
        <v>566</v>
      </c>
      <c r="C212" s="41" t="s">
        <v>1216</v>
      </c>
      <c r="D212" s="41" t="s">
        <v>978</v>
      </c>
      <c r="E212" s="41" t="s">
        <v>659</v>
      </c>
      <c r="F212" s="41">
        <v>8205</v>
      </c>
      <c r="G212" s="41">
        <v>409</v>
      </c>
      <c r="H212" s="41" t="s">
        <v>660</v>
      </c>
      <c r="I212" s="41" t="s">
        <v>661</v>
      </c>
      <c r="J212" s="41">
        <v>0</v>
      </c>
      <c r="K212" s="41"/>
      <c r="L212" s="41">
        <v>0</v>
      </c>
      <c r="M212" s="41"/>
      <c r="N212" s="41">
        <v>0</v>
      </c>
      <c r="O212" s="41"/>
      <c r="P212" s="41">
        <v>0</v>
      </c>
      <c r="Q212" s="41"/>
      <c r="R212" s="41">
        <v>0</v>
      </c>
      <c r="S212" s="41"/>
      <c r="T212" s="41" t="s">
        <v>662</v>
      </c>
      <c r="U212" s="41" t="s">
        <v>663</v>
      </c>
      <c r="V212" s="41" t="s">
        <v>1217</v>
      </c>
      <c r="W212" s="46">
        <v>44866</v>
      </c>
    </row>
    <row r="213" spans="1:23" x14ac:dyDescent="0.3">
      <c r="A213" s="41">
        <v>315341</v>
      </c>
      <c r="B213" s="41" t="s">
        <v>337</v>
      </c>
      <c r="C213" s="41" t="s">
        <v>1218</v>
      </c>
      <c r="D213" s="41" t="s">
        <v>1219</v>
      </c>
      <c r="E213" s="41" t="s">
        <v>659</v>
      </c>
      <c r="F213" s="41">
        <v>7066</v>
      </c>
      <c r="G213" s="41">
        <v>409</v>
      </c>
      <c r="H213" s="41" t="s">
        <v>660</v>
      </c>
      <c r="I213" s="41" t="s">
        <v>661</v>
      </c>
      <c r="J213" s="41">
        <v>1.51515</v>
      </c>
      <c r="K213" s="41"/>
      <c r="L213" s="41">
        <v>1.5625</v>
      </c>
      <c r="M213" s="41"/>
      <c r="N213" s="41">
        <v>1.69492</v>
      </c>
      <c r="O213" s="41"/>
      <c r="P213" s="41">
        <v>1.7857099999999999</v>
      </c>
      <c r="Q213" s="41"/>
      <c r="R213" s="41">
        <v>1.6326529999999999</v>
      </c>
      <c r="S213" s="41"/>
      <c r="T213" s="41" t="s">
        <v>662</v>
      </c>
      <c r="U213" s="41" t="s">
        <v>663</v>
      </c>
      <c r="V213" s="41" t="s">
        <v>1220</v>
      </c>
      <c r="W213" s="46">
        <v>44866</v>
      </c>
    </row>
    <row r="214" spans="1:23" x14ac:dyDescent="0.3">
      <c r="A214" s="41">
        <v>315342</v>
      </c>
      <c r="B214" s="41" t="s">
        <v>491</v>
      </c>
      <c r="C214" s="41" t="s">
        <v>1221</v>
      </c>
      <c r="D214" s="41" t="s">
        <v>981</v>
      </c>
      <c r="E214" s="41" t="s">
        <v>659</v>
      </c>
      <c r="F214" s="41">
        <v>8724</v>
      </c>
      <c r="G214" s="41">
        <v>409</v>
      </c>
      <c r="H214" s="41" t="s">
        <v>660</v>
      </c>
      <c r="I214" s="41" t="s">
        <v>661</v>
      </c>
      <c r="J214" s="41">
        <v>0</v>
      </c>
      <c r="K214" s="41"/>
      <c r="L214" s="41">
        <v>0</v>
      </c>
      <c r="M214" s="41"/>
      <c r="N214" s="41">
        <v>0</v>
      </c>
      <c r="O214" s="41"/>
      <c r="P214" s="41">
        <v>0</v>
      </c>
      <c r="Q214" s="41"/>
      <c r="R214" s="41">
        <v>0</v>
      </c>
      <c r="S214" s="41"/>
      <c r="T214" s="41" t="s">
        <v>662</v>
      </c>
      <c r="U214" s="41" t="s">
        <v>663</v>
      </c>
      <c r="V214" s="41" t="s">
        <v>1222</v>
      </c>
      <c r="W214" s="46">
        <v>44866</v>
      </c>
    </row>
    <row r="215" spans="1:23" x14ac:dyDescent="0.3">
      <c r="A215" s="41">
        <v>315343</v>
      </c>
      <c r="B215" s="41" t="s">
        <v>294</v>
      </c>
      <c r="C215" s="41" t="s">
        <v>1223</v>
      </c>
      <c r="D215" s="41" t="s">
        <v>1029</v>
      </c>
      <c r="E215" s="41" t="s">
        <v>659</v>
      </c>
      <c r="F215" s="41">
        <v>7104</v>
      </c>
      <c r="G215" s="41">
        <v>409</v>
      </c>
      <c r="H215" s="41" t="s">
        <v>660</v>
      </c>
      <c r="I215" s="41" t="s">
        <v>661</v>
      </c>
      <c r="J215" s="41">
        <v>0</v>
      </c>
      <c r="K215" s="41"/>
      <c r="L215" s="41">
        <v>0</v>
      </c>
      <c r="M215" s="41"/>
      <c r="N215" s="41">
        <v>0</v>
      </c>
      <c r="O215" s="41"/>
      <c r="P215" s="41">
        <v>1.5384599999999999</v>
      </c>
      <c r="Q215" s="41"/>
      <c r="R215" s="41">
        <v>0.408163</v>
      </c>
      <c r="S215" s="41"/>
      <c r="T215" s="41" t="s">
        <v>662</v>
      </c>
      <c r="U215" s="41" t="s">
        <v>663</v>
      </c>
      <c r="V215" s="41" t="s">
        <v>1224</v>
      </c>
      <c r="W215" s="46">
        <v>44866</v>
      </c>
    </row>
    <row r="216" spans="1:23" x14ac:dyDescent="0.3">
      <c r="A216" s="41">
        <v>315344</v>
      </c>
      <c r="B216" s="41" t="s">
        <v>238</v>
      </c>
      <c r="C216" s="41" t="s">
        <v>1225</v>
      </c>
      <c r="D216" s="41" t="s">
        <v>1226</v>
      </c>
      <c r="E216" s="41" t="s">
        <v>659</v>
      </c>
      <c r="F216" s="41">
        <v>7087</v>
      </c>
      <c r="G216" s="41">
        <v>409</v>
      </c>
      <c r="H216" s="41" t="s">
        <v>660</v>
      </c>
      <c r="I216" s="41" t="s">
        <v>661</v>
      </c>
      <c r="J216" s="41">
        <v>0</v>
      </c>
      <c r="K216" s="41"/>
      <c r="L216" s="41">
        <v>0</v>
      </c>
      <c r="M216" s="41"/>
      <c r="N216" s="41">
        <v>0</v>
      </c>
      <c r="O216" s="41"/>
      <c r="P216" s="41">
        <v>0</v>
      </c>
      <c r="Q216" s="41"/>
      <c r="R216" s="41">
        <v>0</v>
      </c>
      <c r="S216" s="41"/>
      <c r="T216" s="41" t="s">
        <v>662</v>
      </c>
      <c r="U216" s="41" t="s">
        <v>663</v>
      </c>
      <c r="V216" s="41" t="s">
        <v>1227</v>
      </c>
      <c r="W216" s="46">
        <v>44866</v>
      </c>
    </row>
    <row r="217" spans="1:23" x14ac:dyDescent="0.3">
      <c r="A217" s="41">
        <v>315346</v>
      </c>
      <c r="B217" s="41" t="s">
        <v>506</v>
      </c>
      <c r="C217" s="41" t="s">
        <v>1228</v>
      </c>
      <c r="D217" s="41" t="s">
        <v>691</v>
      </c>
      <c r="E217" s="41" t="s">
        <v>659</v>
      </c>
      <c r="F217" s="41">
        <v>7652</v>
      </c>
      <c r="G217" s="41">
        <v>409</v>
      </c>
      <c r="H217" s="41" t="s">
        <v>660</v>
      </c>
      <c r="I217" s="41" t="s">
        <v>661</v>
      </c>
      <c r="J217" s="41">
        <v>0</v>
      </c>
      <c r="K217" s="41"/>
      <c r="L217" s="41">
        <v>0</v>
      </c>
      <c r="M217" s="41"/>
      <c r="N217" s="41">
        <v>0</v>
      </c>
      <c r="O217" s="41"/>
      <c r="P217" s="41">
        <v>0</v>
      </c>
      <c r="Q217" s="41"/>
      <c r="R217" s="41">
        <v>0</v>
      </c>
      <c r="S217" s="41"/>
      <c r="T217" s="41" t="s">
        <v>662</v>
      </c>
      <c r="U217" s="41" t="s">
        <v>663</v>
      </c>
      <c r="V217" s="41" t="s">
        <v>1229</v>
      </c>
      <c r="W217" s="46">
        <v>44866</v>
      </c>
    </row>
    <row r="218" spans="1:23" x14ac:dyDescent="0.3">
      <c r="A218" s="41">
        <v>315347</v>
      </c>
      <c r="B218" s="41" t="s">
        <v>432</v>
      </c>
      <c r="C218" s="41" t="s">
        <v>1230</v>
      </c>
      <c r="D218" s="41" t="s">
        <v>1127</v>
      </c>
      <c r="E218" s="41" t="s">
        <v>659</v>
      </c>
      <c r="F218" s="41">
        <v>8759</v>
      </c>
      <c r="G218" s="41">
        <v>409</v>
      </c>
      <c r="H218" s="41" t="s">
        <v>660</v>
      </c>
      <c r="I218" s="41" t="s">
        <v>661</v>
      </c>
      <c r="J218" s="41">
        <v>0</v>
      </c>
      <c r="K218" s="41"/>
      <c r="L218" s="41">
        <v>0</v>
      </c>
      <c r="M218" s="41"/>
      <c r="N218" s="41">
        <v>0</v>
      </c>
      <c r="O218" s="41"/>
      <c r="P218" s="41">
        <v>0</v>
      </c>
      <c r="Q218" s="41"/>
      <c r="R218" s="41">
        <v>0</v>
      </c>
      <c r="S218" s="41"/>
      <c r="T218" s="41" t="s">
        <v>662</v>
      </c>
      <c r="U218" s="41" t="s">
        <v>663</v>
      </c>
      <c r="V218" s="41" t="s">
        <v>1231</v>
      </c>
      <c r="W218" s="46">
        <v>44866</v>
      </c>
    </row>
    <row r="219" spans="1:23" x14ac:dyDescent="0.3">
      <c r="A219" s="41">
        <v>315348</v>
      </c>
      <c r="B219" s="41" t="s">
        <v>439</v>
      </c>
      <c r="C219" s="41" t="s">
        <v>1232</v>
      </c>
      <c r="D219" s="41" t="s">
        <v>1233</v>
      </c>
      <c r="E219" s="41" t="s">
        <v>659</v>
      </c>
      <c r="F219" s="41">
        <v>7403</v>
      </c>
      <c r="G219" s="41">
        <v>409</v>
      </c>
      <c r="H219" s="41" t="s">
        <v>660</v>
      </c>
      <c r="I219" s="41" t="s">
        <v>661</v>
      </c>
      <c r="J219" s="41">
        <v>0</v>
      </c>
      <c r="K219" s="41"/>
      <c r="L219" s="41">
        <v>0</v>
      </c>
      <c r="M219" s="41"/>
      <c r="N219" s="41">
        <v>0</v>
      </c>
      <c r="O219" s="41"/>
      <c r="P219" s="41">
        <v>0</v>
      </c>
      <c r="Q219" s="41"/>
      <c r="R219" s="41">
        <v>0</v>
      </c>
      <c r="S219" s="41"/>
      <c r="T219" s="41" t="s">
        <v>662</v>
      </c>
      <c r="U219" s="41" t="s">
        <v>663</v>
      </c>
      <c r="V219" s="41" t="s">
        <v>1234</v>
      </c>
      <c r="W219" s="46">
        <v>44866</v>
      </c>
    </row>
    <row r="220" spans="1:23" x14ac:dyDescent="0.3">
      <c r="A220" s="41">
        <v>315349</v>
      </c>
      <c r="B220" s="41" t="s">
        <v>353</v>
      </c>
      <c r="C220" s="41" t="s">
        <v>1235</v>
      </c>
      <c r="D220" s="41" t="s">
        <v>1236</v>
      </c>
      <c r="E220" s="41" t="s">
        <v>659</v>
      </c>
      <c r="F220" s="41">
        <v>7631</v>
      </c>
      <c r="G220" s="41">
        <v>409</v>
      </c>
      <c r="H220" s="41" t="s">
        <v>660</v>
      </c>
      <c r="I220" s="41" t="s">
        <v>661</v>
      </c>
      <c r="J220" s="41">
        <v>0</v>
      </c>
      <c r="K220" s="41"/>
      <c r="L220" s="41">
        <v>0</v>
      </c>
      <c r="M220" s="41"/>
      <c r="N220" s="41">
        <v>0</v>
      </c>
      <c r="O220" s="41"/>
      <c r="P220" s="41">
        <v>0</v>
      </c>
      <c r="Q220" s="41"/>
      <c r="R220" s="41">
        <v>0</v>
      </c>
      <c r="S220" s="41"/>
      <c r="T220" s="41" t="s">
        <v>662</v>
      </c>
      <c r="U220" s="41" t="s">
        <v>663</v>
      </c>
      <c r="V220" s="41" t="s">
        <v>1237</v>
      </c>
      <c r="W220" s="46">
        <v>44866</v>
      </c>
    </row>
    <row r="221" spans="1:23" x14ac:dyDescent="0.3">
      <c r="A221" s="41">
        <v>315350</v>
      </c>
      <c r="B221" s="41" t="s">
        <v>511</v>
      </c>
      <c r="C221" s="41" t="s">
        <v>1238</v>
      </c>
      <c r="D221" s="41" t="s">
        <v>1239</v>
      </c>
      <c r="E221" s="41" t="s">
        <v>659</v>
      </c>
      <c r="F221" s="41">
        <v>8204</v>
      </c>
      <c r="G221" s="41">
        <v>409</v>
      </c>
      <c r="H221" s="41" t="s">
        <v>660</v>
      </c>
      <c r="I221" s="41" t="s">
        <v>661</v>
      </c>
      <c r="J221" s="41">
        <v>0</v>
      </c>
      <c r="K221" s="41"/>
      <c r="L221" s="41">
        <v>0</v>
      </c>
      <c r="M221" s="41"/>
      <c r="N221" s="41">
        <v>0</v>
      </c>
      <c r="O221" s="41"/>
      <c r="P221" s="41">
        <v>0</v>
      </c>
      <c r="Q221" s="41"/>
      <c r="R221" s="41">
        <v>0</v>
      </c>
      <c r="S221" s="41"/>
      <c r="T221" s="41" t="s">
        <v>662</v>
      </c>
      <c r="U221" s="41" t="s">
        <v>663</v>
      </c>
      <c r="V221" s="41" t="s">
        <v>1240</v>
      </c>
      <c r="W221" s="46">
        <v>44866</v>
      </c>
    </row>
    <row r="222" spans="1:23" x14ac:dyDescent="0.3">
      <c r="A222" s="41">
        <v>315351</v>
      </c>
      <c r="B222" s="41" t="s">
        <v>293</v>
      </c>
      <c r="C222" s="41" t="s">
        <v>1241</v>
      </c>
      <c r="D222" s="41" t="s">
        <v>714</v>
      </c>
      <c r="E222" s="41" t="s">
        <v>659</v>
      </c>
      <c r="F222" s="41">
        <v>8820</v>
      </c>
      <c r="G222" s="41">
        <v>409</v>
      </c>
      <c r="H222" s="41" t="s">
        <v>660</v>
      </c>
      <c r="I222" s="41" t="s">
        <v>661</v>
      </c>
      <c r="J222" s="41" t="s">
        <v>667</v>
      </c>
      <c r="K222" s="41">
        <v>9</v>
      </c>
      <c r="L222" s="41" t="s">
        <v>667</v>
      </c>
      <c r="M222" s="41">
        <v>9</v>
      </c>
      <c r="N222" s="41" t="s">
        <v>667</v>
      </c>
      <c r="O222" s="41">
        <v>9</v>
      </c>
      <c r="P222" s="41" t="s">
        <v>667</v>
      </c>
      <c r="Q222" s="41">
        <v>9</v>
      </c>
      <c r="R222" s="41">
        <v>0</v>
      </c>
      <c r="S222" s="41"/>
      <c r="T222" s="41" t="s">
        <v>662</v>
      </c>
      <c r="U222" s="41" t="s">
        <v>663</v>
      </c>
      <c r="V222" s="41" t="s">
        <v>1242</v>
      </c>
      <c r="W222" s="46">
        <v>44866</v>
      </c>
    </row>
    <row r="223" spans="1:23" x14ac:dyDescent="0.3">
      <c r="A223" s="41">
        <v>315352</v>
      </c>
      <c r="B223" s="41" t="s">
        <v>242</v>
      </c>
      <c r="C223" s="41" t="s">
        <v>1243</v>
      </c>
      <c r="D223" s="41" t="s">
        <v>1244</v>
      </c>
      <c r="E223" s="41" t="s">
        <v>659</v>
      </c>
      <c r="F223" s="41">
        <v>7050</v>
      </c>
      <c r="G223" s="41">
        <v>409</v>
      </c>
      <c r="H223" s="41" t="s">
        <v>660</v>
      </c>
      <c r="I223" s="41" t="s">
        <v>661</v>
      </c>
      <c r="J223" s="41">
        <v>0</v>
      </c>
      <c r="K223" s="41"/>
      <c r="L223" s="41">
        <v>0</v>
      </c>
      <c r="M223" s="41"/>
      <c r="N223" s="41">
        <v>0</v>
      </c>
      <c r="O223" s="41"/>
      <c r="P223" s="41">
        <v>0</v>
      </c>
      <c r="Q223" s="41"/>
      <c r="R223" s="41">
        <v>0</v>
      </c>
      <c r="S223" s="41"/>
      <c r="T223" s="41" t="s">
        <v>662</v>
      </c>
      <c r="U223" s="41" t="s">
        <v>663</v>
      </c>
      <c r="V223" s="41" t="s">
        <v>1245</v>
      </c>
      <c r="W223" s="46">
        <v>44866</v>
      </c>
    </row>
    <row r="224" spans="1:23" x14ac:dyDescent="0.3">
      <c r="A224" s="41">
        <v>315353</v>
      </c>
      <c r="B224" s="41" t="s">
        <v>382</v>
      </c>
      <c r="C224" s="41" t="s">
        <v>1246</v>
      </c>
      <c r="D224" s="41" t="s">
        <v>1085</v>
      </c>
      <c r="E224" s="41" t="s">
        <v>659</v>
      </c>
      <c r="F224" s="41">
        <v>8831</v>
      </c>
      <c r="G224" s="41">
        <v>409</v>
      </c>
      <c r="H224" s="41" t="s">
        <v>660</v>
      </c>
      <c r="I224" s="41" t="s">
        <v>661</v>
      </c>
      <c r="J224" s="41">
        <v>0</v>
      </c>
      <c r="K224" s="41"/>
      <c r="L224" s="41">
        <v>0</v>
      </c>
      <c r="M224" s="41"/>
      <c r="N224" s="41">
        <v>0</v>
      </c>
      <c r="O224" s="41"/>
      <c r="P224" s="41">
        <v>0</v>
      </c>
      <c r="Q224" s="41"/>
      <c r="R224" s="41">
        <v>0</v>
      </c>
      <c r="S224" s="41"/>
      <c r="T224" s="41" t="s">
        <v>662</v>
      </c>
      <c r="U224" s="41" t="s">
        <v>663</v>
      </c>
      <c r="V224" s="41" t="s">
        <v>1247</v>
      </c>
      <c r="W224" s="46">
        <v>44866</v>
      </c>
    </row>
    <row r="225" spans="1:23" x14ac:dyDescent="0.3">
      <c r="A225" s="41">
        <v>315354</v>
      </c>
      <c r="B225" s="41" t="s">
        <v>597</v>
      </c>
      <c r="C225" s="41" t="s">
        <v>1248</v>
      </c>
      <c r="D225" s="41" t="s">
        <v>756</v>
      </c>
      <c r="E225" s="41" t="s">
        <v>659</v>
      </c>
      <c r="F225" s="41">
        <v>7719</v>
      </c>
      <c r="G225" s="41">
        <v>409</v>
      </c>
      <c r="H225" s="41" t="s">
        <v>660</v>
      </c>
      <c r="I225" s="41" t="s">
        <v>661</v>
      </c>
      <c r="J225" s="41">
        <v>0</v>
      </c>
      <c r="K225" s="41"/>
      <c r="L225" s="41">
        <v>0</v>
      </c>
      <c r="M225" s="41"/>
      <c r="N225" s="41">
        <v>0</v>
      </c>
      <c r="O225" s="41"/>
      <c r="P225" s="41">
        <v>0</v>
      </c>
      <c r="Q225" s="41"/>
      <c r="R225" s="41">
        <v>0</v>
      </c>
      <c r="S225" s="41"/>
      <c r="T225" s="41" t="s">
        <v>662</v>
      </c>
      <c r="U225" s="41" t="s">
        <v>663</v>
      </c>
      <c r="V225" s="41" t="s">
        <v>1249</v>
      </c>
      <c r="W225" s="46">
        <v>44866</v>
      </c>
    </row>
    <row r="226" spans="1:23" x14ac:dyDescent="0.3">
      <c r="A226" s="41">
        <v>315355</v>
      </c>
      <c r="B226" s="41" t="s">
        <v>548</v>
      </c>
      <c r="C226" s="41" t="s">
        <v>1250</v>
      </c>
      <c r="D226" s="41" t="s">
        <v>694</v>
      </c>
      <c r="E226" s="41" t="s">
        <v>659</v>
      </c>
      <c r="F226" s="41">
        <v>7801</v>
      </c>
      <c r="G226" s="41">
        <v>409</v>
      </c>
      <c r="H226" s="41" t="s">
        <v>660</v>
      </c>
      <c r="I226" s="41" t="s">
        <v>661</v>
      </c>
      <c r="J226" s="41">
        <v>0</v>
      </c>
      <c r="K226" s="41"/>
      <c r="L226" s="41">
        <v>0</v>
      </c>
      <c r="M226" s="41"/>
      <c r="N226" s="41">
        <v>0</v>
      </c>
      <c r="O226" s="41"/>
      <c r="P226" s="41">
        <v>0</v>
      </c>
      <c r="Q226" s="41"/>
      <c r="R226" s="41">
        <v>0</v>
      </c>
      <c r="S226" s="41"/>
      <c r="T226" s="41" t="s">
        <v>662</v>
      </c>
      <c r="U226" s="41" t="s">
        <v>663</v>
      </c>
      <c r="V226" s="41" t="s">
        <v>1251</v>
      </c>
      <c r="W226" s="46">
        <v>44866</v>
      </c>
    </row>
    <row r="227" spans="1:23" x14ac:dyDescent="0.3">
      <c r="A227" s="41">
        <v>315356</v>
      </c>
      <c r="B227" s="41" t="s">
        <v>572</v>
      </c>
      <c r="C227" s="41" t="s">
        <v>1252</v>
      </c>
      <c r="D227" s="41" t="s">
        <v>1253</v>
      </c>
      <c r="E227" s="41" t="s">
        <v>659</v>
      </c>
      <c r="F227" s="41">
        <v>7920</v>
      </c>
      <c r="G227" s="41">
        <v>409</v>
      </c>
      <c r="H227" s="41" t="s">
        <v>660</v>
      </c>
      <c r="I227" s="41" t="s">
        <v>661</v>
      </c>
      <c r="J227" s="41">
        <v>0</v>
      </c>
      <c r="K227" s="41"/>
      <c r="L227" s="41">
        <v>0</v>
      </c>
      <c r="M227" s="41"/>
      <c r="N227" s="41">
        <v>0</v>
      </c>
      <c r="O227" s="41"/>
      <c r="P227" s="41">
        <v>0</v>
      </c>
      <c r="Q227" s="41"/>
      <c r="R227" s="41">
        <v>0</v>
      </c>
      <c r="S227" s="41"/>
      <c r="T227" s="41" t="s">
        <v>662</v>
      </c>
      <c r="U227" s="41" t="s">
        <v>663</v>
      </c>
      <c r="V227" s="41" t="s">
        <v>1254</v>
      </c>
      <c r="W227" s="46">
        <v>44866</v>
      </c>
    </row>
    <row r="228" spans="1:23" x14ac:dyDescent="0.3">
      <c r="A228" s="41">
        <v>315357</v>
      </c>
      <c r="B228" s="41" t="s">
        <v>239</v>
      </c>
      <c r="C228" s="41" t="s">
        <v>1255</v>
      </c>
      <c r="D228" s="41" t="s">
        <v>706</v>
      </c>
      <c r="E228" s="41" t="s">
        <v>659</v>
      </c>
      <c r="F228" s="41">
        <v>7009</v>
      </c>
      <c r="G228" s="41">
        <v>409</v>
      </c>
      <c r="H228" s="41" t="s">
        <v>660</v>
      </c>
      <c r="I228" s="41" t="s">
        <v>661</v>
      </c>
      <c r="J228" s="41">
        <v>0</v>
      </c>
      <c r="K228" s="41"/>
      <c r="L228" s="41">
        <v>0</v>
      </c>
      <c r="M228" s="41"/>
      <c r="N228" s="41">
        <v>0</v>
      </c>
      <c r="O228" s="41"/>
      <c r="P228" s="41">
        <v>0</v>
      </c>
      <c r="Q228" s="41"/>
      <c r="R228" s="41">
        <v>0</v>
      </c>
      <c r="S228" s="41"/>
      <c r="T228" s="41" t="s">
        <v>662</v>
      </c>
      <c r="U228" s="41" t="s">
        <v>663</v>
      </c>
      <c r="V228" s="41" t="s">
        <v>1256</v>
      </c>
      <c r="W228" s="46">
        <v>44866</v>
      </c>
    </row>
    <row r="229" spans="1:23" x14ac:dyDescent="0.3">
      <c r="A229" s="41">
        <v>315358</v>
      </c>
      <c r="B229" s="41" t="s">
        <v>486</v>
      </c>
      <c r="C229" s="41" t="s">
        <v>1257</v>
      </c>
      <c r="D229" s="41" t="s">
        <v>1258</v>
      </c>
      <c r="E229" s="41" t="s">
        <v>659</v>
      </c>
      <c r="F229" s="41">
        <v>8225</v>
      </c>
      <c r="G229" s="41">
        <v>409</v>
      </c>
      <c r="H229" s="41" t="s">
        <v>660</v>
      </c>
      <c r="I229" s="41" t="s">
        <v>661</v>
      </c>
      <c r="J229" s="41">
        <v>0</v>
      </c>
      <c r="K229" s="41"/>
      <c r="L229" s="41">
        <v>0</v>
      </c>
      <c r="M229" s="41"/>
      <c r="N229" s="41">
        <v>0</v>
      </c>
      <c r="O229" s="41"/>
      <c r="P229" s="41">
        <v>0</v>
      </c>
      <c r="Q229" s="41"/>
      <c r="R229" s="41">
        <v>0</v>
      </c>
      <c r="S229" s="41"/>
      <c r="T229" s="41" t="s">
        <v>662</v>
      </c>
      <c r="U229" s="41" t="s">
        <v>663</v>
      </c>
      <c r="V229" s="41" t="s">
        <v>1259</v>
      </c>
      <c r="W229" s="46">
        <v>44866</v>
      </c>
    </row>
    <row r="230" spans="1:23" x14ac:dyDescent="0.3">
      <c r="A230" s="41">
        <v>315359</v>
      </c>
      <c r="B230" s="41" t="s">
        <v>250</v>
      </c>
      <c r="C230" s="41" t="s">
        <v>1260</v>
      </c>
      <c r="D230" s="41" t="s">
        <v>1261</v>
      </c>
      <c r="E230" s="41" t="s">
        <v>659</v>
      </c>
      <c r="F230" s="41">
        <v>7111</v>
      </c>
      <c r="G230" s="41">
        <v>409</v>
      </c>
      <c r="H230" s="41" t="s">
        <v>660</v>
      </c>
      <c r="I230" s="41" t="s">
        <v>661</v>
      </c>
      <c r="J230" s="41">
        <v>0</v>
      </c>
      <c r="K230" s="41"/>
      <c r="L230" s="41">
        <v>0</v>
      </c>
      <c r="M230" s="41"/>
      <c r="N230" s="41">
        <v>0</v>
      </c>
      <c r="O230" s="41"/>
      <c r="P230" s="41">
        <v>0</v>
      </c>
      <c r="Q230" s="41"/>
      <c r="R230" s="41">
        <v>0</v>
      </c>
      <c r="S230" s="41"/>
      <c r="T230" s="41" t="s">
        <v>662</v>
      </c>
      <c r="U230" s="41" t="s">
        <v>663</v>
      </c>
      <c r="V230" s="41" t="s">
        <v>1262</v>
      </c>
      <c r="W230" s="46">
        <v>44866</v>
      </c>
    </row>
    <row r="231" spans="1:23" x14ac:dyDescent="0.3">
      <c r="A231" s="41">
        <v>315360</v>
      </c>
      <c r="B231" s="41" t="s">
        <v>407</v>
      </c>
      <c r="C231" s="41" t="s">
        <v>1263</v>
      </c>
      <c r="D231" s="41" t="s">
        <v>1264</v>
      </c>
      <c r="E231" s="41" t="s">
        <v>659</v>
      </c>
      <c r="F231" s="41">
        <v>7630</v>
      </c>
      <c r="G231" s="41">
        <v>409</v>
      </c>
      <c r="H231" s="41" t="s">
        <v>660</v>
      </c>
      <c r="I231" s="41" t="s">
        <v>661</v>
      </c>
      <c r="J231" s="41">
        <v>0</v>
      </c>
      <c r="K231" s="41"/>
      <c r="L231" s="41">
        <v>0</v>
      </c>
      <c r="M231" s="41"/>
      <c r="N231" s="41">
        <v>0</v>
      </c>
      <c r="O231" s="41"/>
      <c r="P231" s="41">
        <v>0</v>
      </c>
      <c r="Q231" s="41"/>
      <c r="R231" s="41">
        <v>0</v>
      </c>
      <c r="S231" s="41"/>
      <c r="T231" s="41" t="s">
        <v>662</v>
      </c>
      <c r="U231" s="41" t="s">
        <v>663</v>
      </c>
      <c r="V231" s="41" t="s">
        <v>1265</v>
      </c>
      <c r="W231" s="46">
        <v>44866</v>
      </c>
    </row>
    <row r="232" spans="1:23" x14ac:dyDescent="0.3">
      <c r="A232" s="41">
        <v>315361</v>
      </c>
      <c r="B232" s="41" t="s">
        <v>526</v>
      </c>
      <c r="C232" s="41" t="s">
        <v>1266</v>
      </c>
      <c r="D232" s="41" t="s">
        <v>789</v>
      </c>
      <c r="E232" s="41" t="s">
        <v>659</v>
      </c>
      <c r="F232" s="41">
        <v>7470</v>
      </c>
      <c r="G232" s="41">
        <v>409</v>
      </c>
      <c r="H232" s="41" t="s">
        <v>660</v>
      </c>
      <c r="I232" s="41" t="s">
        <v>661</v>
      </c>
      <c r="J232" s="41">
        <v>0</v>
      </c>
      <c r="K232" s="41"/>
      <c r="L232" s="41">
        <v>0</v>
      </c>
      <c r="M232" s="41"/>
      <c r="N232" s="41">
        <v>0</v>
      </c>
      <c r="O232" s="41"/>
      <c r="P232" s="41">
        <v>0</v>
      </c>
      <c r="Q232" s="41"/>
      <c r="R232" s="41">
        <v>0</v>
      </c>
      <c r="S232" s="41"/>
      <c r="T232" s="41" t="s">
        <v>662</v>
      </c>
      <c r="U232" s="41" t="s">
        <v>663</v>
      </c>
      <c r="V232" s="41" t="s">
        <v>1267</v>
      </c>
      <c r="W232" s="46">
        <v>44866</v>
      </c>
    </row>
    <row r="233" spans="1:23" x14ac:dyDescent="0.3">
      <c r="A233" s="41">
        <v>315362</v>
      </c>
      <c r="B233" s="41" t="s">
        <v>363</v>
      </c>
      <c r="C233" s="41" t="s">
        <v>1268</v>
      </c>
      <c r="D233" s="41" t="s">
        <v>1269</v>
      </c>
      <c r="E233" s="41" t="s">
        <v>659</v>
      </c>
      <c r="F233" s="41">
        <v>8852</v>
      </c>
      <c r="G233" s="41">
        <v>409</v>
      </c>
      <c r="H233" s="41" t="s">
        <v>660</v>
      </c>
      <c r="I233" s="41" t="s">
        <v>661</v>
      </c>
      <c r="J233" s="41">
        <v>0</v>
      </c>
      <c r="K233" s="41"/>
      <c r="L233" s="41">
        <v>0</v>
      </c>
      <c r="M233" s="41"/>
      <c r="N233" s="41">
        <v>0</v>
      </c>
      <c r="O233" s="41"/>
      <c r="P233" s="41">
        <v>0</v>
      </c>
      <c r="Q233" s="41"/>
      <c r="R233" s="41">
        <v>0</v>
      </c>
      <c r="S233" s="41"/>
      <c r="T233" s="41" t="s">
        <v>662</v>
      </c>
      <c r="U233" s="41" t="s">
        <v>663</v>
      </c>
      <c r="V233" s="41" t="s">
        <v>1270</v>
      </c>
      <c r="W233" s="46">
        <v>44866</v>
      </c>
    </row>
    <row r="234" spans="1:23" x14ac:dyDescent="0.3">
      <c r="A234" s="41">
        <v>315363</v>
      </c>
      <c r="B234" s="41" t="s">
        <v>499</v>
      </c>
      <c r="C234" s="41" t="s">
        <v>1271</v>
      </c>
      <c r="D234" s="41" t="s">
        <v>1272</v>
      </c>
      <c r="E234" s="41" t="s">
        <v>659</v>
      </c>
      <c r="F234" s="41">
        <v>7042</v>
      </c>
      <c r="G234" s="41">
        <v>409</v>
      </c>
      <c r="H234" s="41" t="s">
        <v>660</v>
      </c>
      <c r="I234" s="41" t="s">
        <v>661</v>
      </c>
      <c r="J234" s="41">
        <v>0</v>
      </c>
      <c r="K234" s="41"/>
      <c r="L234" s="41">
        <v>0</v>
      </c>
      <c r="M234" s="41"/>
      <c r="N234" s="41">
        <v>0</v>
      </c>
      <c r="O234" s="41"/>
      <c r="P234" s="41">
        <v>0</v>
      </c>
      <c r="Q234" s="41"/>
      <c r="R234" s="41">
        <v>0</v>
      </c>
      <c r="S234" s="41"/>
      <c r="T234" s="41" t="s">
        <v>662</v>
      </c>
      <c r="U234" s="41" t="s">
        <v>663</v>
      </c>
      <c r="V234" s="41" t="s">
        <v>1273</v>
      </c>
      <c r="W234" s="46">
        <v>44866</v>
      </c>
    </row>
    <row r="235" spans="1:23" x14ac:dyDescent="0.3">
      <c r="A235" s="41">
        <v>315364</v>
      </c>
      <c r="B235" s="41" t="s">
        <v>453</v>
      </c>
      <c r="C235" s="41" t="s">
        <v>1274</v>
      </c>
      <c r="D235" s="41" t="s">
        <v>917</v>
      </c>
      <c r="E235" s="41" t="s">
        <v>659</v>
      </c>
      <c r="F235" s="41">
        <v>7724</v>
      </c>
      <c r="G235" s="41">
        <v>409</v>
      </c>
      <c r="H235" s="41" t="s">
        <v>660</v>
      </c>
      <c r="I235" s="41" t="s">
        <v>661</v>
      </c>
      <c r="J235" s="41">
        <v>0</v>
      </c>
      <c r="K235" s="41"/>
      <c r="L235" s="41">
        <v>0</v>
      </c>
      <c r="M235" s="41"/>
      <c r="N235" s="41">
        <v>0</v>
      </c>
      <c r="O235" s="41"/>
      <c r="P235" s="41">
        <v>0</v>
      </c>
      <c r="Q235" s="41"/>
      <c r="R235" s="41">
        <v>0</v>
      </c>
      <c r="S235" s="41"/>
      <c r="T235" s="41" t="s">
        <v>662</v>
      </c>
      <c r="U235" s="41" t="s">
        <v>663</v>
      </c>
      <c r="V235" s="41" t="s">
        <v>1275</v>
      </c>
      <c r="W235" s="46">
        <v>44866</v>
      </c>
    </row>
    <row r="236" spans="1:23" x14ac:dyDescent="0.3">
      <c r="A236" s="41">
        <v>315365</v>
      </c>
      <c r="B236" s="41" t="s">
        <v>492</v>
      </c>
      <c r="C236" s="41" t="s">
        <v>1276</v>
      </c>
      <c r="D236" s="41" t="s">
        <v>1277</v>
      </c>
      <c r="E236" s="41" t="s">
        <v>659</v>
      </c>
      <c r="F236" s="41">
        <v>7756</v>
      </c>
      <c r="G236" s="41">
        <v>409</v>
      </c>
      <c r="H236" s="41" t="s">
        <v>660</v>
      </c>
      <c r="I236" s="41" t="s">
        <v>661</v>
      </c>
      <c r="J236" s="41">
        <v>2.4691399999999999</v>
      </c>
      <c r="K236" s="41"/>
      <c r="L236" s="41">
        <v>1.3698600000000001</v>
      </c>
      <c r="M236" s="41"/>
      <c r="N236" s="41">
        <v>0</v>
      </c>
      <c r="O236" s="41"/>
      <c r="P236" s="41">
        <v>0</v>
      </c>
      <c r="Q236" s="41"/>
      <c r="R236" s="41">
        <v>0.94936699999999996</v>
      </c>
      <c r="S236" s="41"/>
      <c r="T236" s="41" t="s">
        <v>662</v>
      </c>
      <c r="U236" s="41" t="s">
        <v>663</v>
      </c>
      <c r="V236" s="41" t="s">
        <v>1278</v>
      </c>
      <c r="W236" s="46">
        <v>44866</v>
      </c>
    </row>
    <row r="237" spans="1:23" x14ac:dyDescent="0.3">
      <c r="A237" s="41">
        <v>315366</v>
      </c>
      <c r="B237" s="41" t="s">
        <v>237</v>
      </c>
      <c r="C237" s="41" t="s">
        <v>1279</v>
      </c>
      <c r="D237" s="41" t="s">
        <v>940</v>
      </c>
      <c r="E237" s="41" t="s">
        <v>659</v>
      </c>
      <c r="F237" s="41">
        <v>7032</v>
      </c>
      <c r="G237" s="41">
        <v>409</v>
      </c>
      <c r="H237" s="41" t="s">
        <v>660</v>
      </c>
      <c r="I237" s="41" t="s">
        <v>661</v>
      </c>
      <c r="J237" s="41">
        <v>0</v>
      </c>
      <c r="K237" s="41"/>
      <c r="L237" s="41">
        <v>0</v>
      </c>
      <c r="M237" s="41"/>
      <c r="N237" s="41">
        <v>0</v>
      </c>
      <c r="O237" s="41"/>
      <c r="P237" s="41">
        <v>0</v>
      </c>
      <c r="Q237" s="41"/>
      <c r="R237" s="41">
        <v>0</v>
      </c>
      <c r="S237" s="41"/>
      <c r="T237" s="41" t="s">
        <v>662</v>
      </c>
      <c r="U237" s="41" t="s">
        <v>663</v>
      </c>
      <c r="V237" s="41" t="s">
        <v>1280</v>
      </c>
      <c r="W237" s="46">
        <v>44866</v>
      </c>
    </row>
    <row r="238" spans="1:23" x14ac:dyDescent="0.3">
      <c r="A238" s="41">
        <v>315367</v>
      </c>
      <c r="B238" s="41" t="s">
        <v>549</v>
      </c>
      <c r="C238" s="41" t="s">
        <v>1281</v>
      </c>
      <c r="D238" s="41" t="s">
        <v>842</v>
      </c>
      <c r="E238" s="41" t="s">
        <v>659</v>
      </c>
      <c r="F238" s="41">
        <v>8873</v>
      </c>
      <c r="G238" s="41">
        <v>409</v>
      </c>
      <c r="H238" s="41" t="s">
        <v>660</v>
      </c>
      <c r="I238" s="41" t="s">
        <v>661</v>
      </c>
      <c r="J238" s="41">
        <v>0</v>
      </c>
      <c r="K238" s="41"/>
      <c r="L238" s="41">
        <v>0</v>
      </c>
      <c r="M238" s="41"/>
      <c r="N238" s="41">
        <v>0</v>
      </c>
      <c r="O238" s="41"/>
      <c r="P238" s="41">
        <v>0</v>
      </c>
      <c r="Q238" s="41"/>
      <c r="R238" s="41">
        <v>0</v>
      </c>
      <c r="S238" s="41"/>
      <c r="T238" s="41" t="s">
        <v>662</v>
      </c>
      <c r="U238" s="41" t="s">
        <v>663</v>
      </c>
      <c r="V238" s="41" t="s">
        <v>1282</v>
      </c>
      <c r="W238" s="46">
        <v>44866</v>
      </c>
    </row>
    <row r="239" spans="1:23" x14ac:dyDescent="0.3">
      <c r="A239" s="41">
        <v>315369</v>
      </c>
      <c r="B239" s="41" t="s">
        <v>322</v>
      </c>
      <c r="C239" s="41" t="s">
        <v>1283</v>
      </c>
      <c r="D239" s="41" t="s">
        <v>1284</v>
      </c>
      <c r="E239" s="41" t="s">
        <v>659</v>
      </c>
      <c r="F239" s="41">
        <v>7675</v>
      </c>
      <c r="G239" s="41">
        <v>409</v>
      </c>
      <c r="H239" s="41" t="s">
        <v>660</v>
      </c>
      <c r="I239" s="41" t="s">
        <v>661</v>
      </c>
      <c r="J239" s="41">
        <v>0</v>
      </c>
      <c r="K239" s="41"/>
      <c r="L239" s="41">
        <v>0</v>
      </c>
      <c r="M239" s="41"/>
      <c r="N239" s="41">
        <v>0</v>
      </c>
      <c r="O239" s="41"/>
      <c r="P239" s="41">
        <v>0</v>
      </c>
      <c r="Q239" s="41"/>
      <c r="R239" s="41">
        <v>0</v>
      </c>
      <c r="S239" s="41"/>
      <c r="T239" s="41" t="s">
        <v>662</v>
      </c>
      <c r="U239" s="41" t="s">
        <v>663</v>
      </c>
      <c r="V239" s="41" t="s">
        <v>1285</v>
      </c>
      <c r="W239" s="46">
        <v>44866</v>
      </c>
    </row>
    <row r="240" spans="1:23" x14ac:dyDescent="0.3">
      <c r="A240" s="41">
        <v>315370</v>
      </c>
      <c r="B240" s="41" t="s">
        <v>581</v>
      </c>
      <c r="C240" s="41" t="s">
        <v>1286</v>
      </c>
      <c r="D240" s="41" t="s">
        <v>800</v>
      </c>
      <c r="E240" s="41" t="s">
        <v>659</v>
      </c>
      <c r="F240" s="41">
        <v>8540</v>
      </c>
      <c r="G240" s="41">
        <v>409</v>
      </c>
      <c r="H240" s="41" t="s">
        <v>660</v>
      </c>
      <c r="I240" s="41" t="s">
        <v>661</v>
      </c>
      <c r="J240" s="41">
        <v>1.13636</v>
      </c>
      <c r="K240" s="41"/>
      <c r="L240" s="41">
        <v>1.02041</v>
      </c>
      <c r="M240" s="41"/>
      <c r="N240" s="41">
        <v>0</v>
      </c>
      <c r="O240" s="41"/>
      <c r="P240" s="41">
        <v>0</v>
      </c>
      <c r="Q240" s="41"/>
      <c r="R240" s="41">
        <v>0.51679600000000003</v>
      </c>
      <c r="S240" s="41"/>
      <c r="T240" s="41" t="s">
        <v>662</v>
      </c>
      <c r="U240" s="41" t="s">
        <v>663</v>
      </c>
      <c r="V240" s="41" t="s">
        <v>1287</v>
      </c>
      <c r="W240" s="46">
        <v>44866</v>
      </c>
    </row>
    <row r="241" spans="1:23" x14ac:dyDescent="0.3">
      <c r="A241" s="41">
        <v>315372</v>
      </c>
      <c r="B241" s="41" t="s">
        <v>623</v>
      </c>
      <c r="C241" s="41" t="s">
        <v>1288</v>
      </c>
      <c r="D241" s="41" t="s">
        <v>1244</v>
      </c>
      <c r="E241" s="41" t="s">
        <v>659</v>
      </c>
      <c r="F241" s="41">
        <v>7050</v>
      </c>
      <c r="G241" s="41">
        <v>409</v>
      </c>
      <c r="H241" s="41" t="s">
        <v>660</v>
      </c>
      <c r="I241" s="41" t="s">
        <v>661</v>
      </c>
      <c r="J241" s="41">
        <v>0</v>
      </c>
      <c r="K241" s="41"/>
      <c r="L241" s="41">
        <v>0</v>
      </c>
      <c r="M241" s="41"/>
      <c r="N241" s="41">
        <v>0</v>
      </c>
      <c r="O241" s="41"/>
      <c r="P241" s="41">
        <v>0</v>
      </c>
      <c r="Q241" s="41"/>
      <c r="R241" s="41">
        <v>0</v>
      </c>
      <c r="S241" s="41"/>
      <c r="T241" s="41" t="s">
        <v>662</v>
      </c>
      <c r="U241" s="41" t="s">
        <v>663</v>
      </c>
      <c r="V241" s="41" t="s">
        <v>1289</v>
      </c>
      <c r="W241" s="46">
        <v>44866</v>
      </c>
    </row>
    <row r="242" spans="1:23" x14ac:dyDescent="0.3">
      <c r="A242" s="41">
        <v>315374</v>
      </c>
      <c r="B242" s="41" t="s">
        <v>392</v>
      </c>
      <c r="C242" s="41" t="s">
        <v>1290</v>
      </c>
      <c r="D242" s="41" t="s">
        <v>1291</v>
      </c>
      <c r="E242" s="41" t="s">
        <v>659</v>
      </c>
      <c r="F242" s="41">
        <v>7738</v>
      </c>
      <c r="G242" s="41">
        <v>409</v>
      </c>
      <c r="H242" s="41" t="s">
        <v>660</v>
      </c>
      <c r="I242" s="41" t="s">
        <v>661</v>
      </c>
      <c r="J242" s="41">
        <v>0</v>
      </c>
      <c r="K242" s="41"/>
      <c r="L242" s="41">
        <v>0</v>
      </c>
      <c r="M242" s="41"/>
      <c r="N242" s="41">
        <v>0</v>
      </c>
      <c r="O242" s="41"/>
      <c r="P242" s="41">
        <v>0</v>
      </c>
      <c r="Q242" s="41"/>
      <c r="R242" s="41">
        <v>0</v>
      </c>
      <c r="S242" s="41"/>
      <c r="T242" s="41" t="s">
        <v>662</v>
      </c>
      <c r="U242" s="41" t="s">
        <v>663</v>
      </c>
      <c r="V242" s="41" t="s">
        <v>1292</v>
      </c>
      <c r="W242" s="46">
        <v>44866</v>
      </c>
    </row>
    <row r="243" spans="1:23" x14ac:dyDescent="0.3">
      <c r="A243" s="41">
        <v>315375</v>
      </c>
      <c r="B243" s="41" t="s">
        <v>417</v>
      </c>
      <c r="C243" s="41" t="s">
        <v>1293</v>
      </c>
      <c r="D243" s="41" t="s">
        <v>1029</v>
      </c>
      <c r="E243" s="41" t="s">
        <v>659</v>
      </c>
      <c r="F243" s="41">
        <v>7104</v>
      </c>
      <c r="G243" s="41">
        <v>409</v>
      </c>
      <c r="H243" s="41" t="s">
        <v>660</v>
      </c>
      <c r="I243" s="41" t="s">
        <v>661</v>
      </c>
      <c r="J243" s="41">
        <v>0</v>
      </c>
      <c r="K243" s="41"/>
      <c r="L243" s="41">
        <v>0</v>
      </c>
      <c r="M243" s="41"/>
      <c r="N243" s="41">
        <v>0</v>
      </c>
      <c r="O243" s="41"/>
      <c r="P243" s="41">
        <v>0</v>
      </c>
      <c r="Q243" s="41"/>
      <c r="R243" s="41">
        <v>0</v>
      </c>
      <c r="S243" s="41"/>
      <c r="T243" s="41" t="s">
        <v>662</v>
      </c>
      <c r="U243" s="41" t="s">
        <v>663</v>
      </c>
      <c r="V243" s="41" t="s">
        <v>1294</v>
      </c>
      <c r="W243" s="46">
        <v>44866</v>
      </c>
    </row>
    <row r="244" spans="1:23" x14ac:dyDescent="0.3">
      <c r="A244" s="41">
        <v>315376</v>
      </c>
      <c r="B244" s="41" t="s">
        <v>335</v>
      </c>
      <c r="C244" s="41" t="s">
        <v>1295</v>
      </c>
      <c r="D244" s="41" t="s">
        <v>1296</v>
      </c>
      <c r="E244" s="41" t="s">
        <v>659</v>
      </c>
      <c r="F244" s="41">
        <v>7481</v>
      </c>
      <c r="G244" s="41">
        <v>409</v>
      </c>
      <c r="H244" s="41" t="s">
        <v>660</v>
      </c>
      <c r="I244" s="41" t="s">
        <v>661</v>
      </c>
      <c r="J244" s="41">
        <v>0</v>
      </c>
      <c r="K244" s="41"/>
      <c r="L244" s="41">
        <v>0</v>
      </c>
      <c r="M244" s="41"/>
      <c r="N244" s="41">
        <v>0</v>
      </c>
      <c r="O244" s="41"/>
      <c r="P244" s="41">
        <v>0</v>
      </c>
      <c r="Q244" s="41"/>
      <c r="R244" s="41">
        <v>0</v>
      </c>
      <c r="S244" s="41"/>
      <c r="T244" s="41" t="s">
        <v>662</v>
      </c>
      <c r="U244" s="41" t="s">
        <v>663</v>
      </c>
      <c r="V244" s="41" t="s">
        <v>1297</v>
      </c>
      <c r="W244" s="46">
        <v>44866</v>
      </c>
    </row>
    <row r="245" spans="1:23" x14ac:dyDescent="0.3">
      <c r="A245" s="41">
        <v>315377</v>
      </c>
      <c r="B245" s="41" t="s">
        <v>233</v>
      </c>
      <c r="C245" s="41" t="s">
        <v>1298</v>
      </c>
      <c r="D245" s="41" t="s">
        <v>1236</v>
      </c>
      <c r="E245" s="41" t="s">
        <v>659</v>
      </c>
      <c r="F245" s="41">
        <v>7631</v>
      </c>
      <c r="G245" s="41">
        <v>409</v>
      </c>
      <c r="H245" s="41" t="s">
        <v>660</v>
      </c>
      <c r="I245" s="41" t="s">
        <v>661</v>
      </c>
      <c r="J245" s="41">
        <v>0</v>
      </c>
      <c r="K245" s="41"/>
      <c r="L245" s="41">
        <v>0</v>
      </c>
      <c r="M245" s="41"/>
      <c r="N245" s="41">
        <v>0</v>
      </c>
      <c r="O245" s="41"/>
      <c r="P245" s="41">
        <v>0</v>
      </c>
      <c r="Q245" s="41"/>
      <c r="R245" s="41">
        <v>0</v>
      </c>
      <c r="S245" s="41"/>
      <c r="T245" s="41" t="s">
        <v>662</v>
      </c>
      <c r="U245" s="41" t="s">
        <v>663</v>
      </c>
      <c r="V245" s="41" t="s">
        <v>1299</v>
      </c>
      <c r="W245" s="46">
        <v>44866</v>
      </c>
    </row>
    <row r="246" spans="1:23" x14ac:dyDescent="0.3">
      <c r="A246" s="41">
        <v>315378</v>
      </c>
      <c r="B246" s="41" t="s">
        <v>445</v>
      </c>
      <c r="C246" s="41" t="s">
        <v>1300</v>
      </c>
      <c r="D246" s="41" t="s">
        <v>860</v>
      </c>
      <c r="E246" s="41" t="s">
        <v>659</v>
      </c>
      <c r="F246" s="41">
        <v>7860</v>
      </c>
      <c r="G246" s="41">
        <v>409</v>
      </c>
      <c r="H246" s="41" t="s">
        <v>660</v>
      </c>
      <c r="I246" s="41" t="s">
        <v>661</v>
      </c>
      <c r="J246" s="41">
        <v>0</v>
      </c>
      <c r="K246" s="41"/>
      <c r="L246" s="41">
        <v>0</v>
      </c>
      <c r="M246" s="41"/>
      <c r="N246" s="41">
        <v>0</v>
      </c>
      <c r="O246" s="41"/>
      <c r="P246" s="41">
        <v>0</v>
      </c>
      <c r="Q246" s="41"/>
      <c r="R246" s="41">
        <v>0</v>
      </c>
      <c r="S246" s="41"/>
      <c r="T246" s="41" t="s">
        <v>662</v>
      </c>
      <c r="U246" s="41" t="s">
        <v>663</v>
      </c>
      <c r="V246" s="41" t="s">
        <v>1301</v>
      </c>
      <c r="W246" s="46">
        <v>44866</v>
      </c>
    </row>
    <row r="247" spans="1:23" x14ac:dyDescent="0.3">
      <c r="A247" s="41">
        <v>315381</v>
      </c>
      <c r="B247" s="41" t="s">
        <v>596</v>
      </c>
      <c r="C247" s="41" t="s">
        <v>1302</v>
      </c>
      <c r="D247" s="41" t="s">
        <v>1181</v>
      </c>
      <c r="E247" s="41" t="s">
        <v>659</v>
      </c>
      <c r="F247" s="41">
        <v>8857</v>
      </c>
      <c r="G247" s="41">
        <v>409</v>
      </c>
      <c r="H247" s="41" t="s">
        <v>660</v>
      </c>
      <c r="I247" s="41" t="s">
        <v>661</v>
      </c>
      <c r="J247" s="41">
        <v>0</v>
      </c>
      <c r="K247" s="41"/>
      <c r="L247" s="41">
        <v>0</v>
      </c>
      <c r="M247" s="41"/>
      <c r="N247" s="41">
        <v>0</v>
      </c>
      <c r="O247" s="41"/>
      <c r="P247" s="41">
        <v>0</v>
      </c>
      <c r="Q247" s="41"/>
      <c r="R247" s="41">
        <v>0</v>
      </c>
      <c r="S247" s="41"/>
      <c r="T247" s="41" t="s">
        <v>662</v>
      </c>
      <c r="U247" s="41" t="s">
        <v>663</v>
      </c>
      <c r="V247" s="41" t="s">
        <v>1303</v>
      </c>
      <c r="W247" s="46">
        <v>44866</v>
      </c>
    </row>
    <row r="248" spans="1:23" x14ac:dyDescent="0.3">
      <c r="A248" s="41">
        <v>315383</v>
      </c>
      <c r="B248" s="41" t="s">
        <v>331</v>
      </c>
      <c r="C248" s="41" t="s">
        <v>1304</v>
      </c>
      <c r="D248" s="41" t="s">
        <v>1305</v>
      </c>
      <c r="E248" s="41" t="s">
        <v>659</v>
      </c>
      <c r="F248" s="41">
        <v>7932</v>
      </c>
      <c r="G248" s="41">
        <v>409</v>
      </c>
      <c r="H248" s="41" t="s">
        <v>660</v>
      </c>
      <c r="I248" s="41" t="s">
        <v>661</v>
      </c>
      <c r="J248" s="41">
        <v>0</v>
      </c>
      <c r="K248" s="41"/>
      <c r="L248" s="41">
        <v>0</v>
      </c>
      <c r="M248" s="41"/>
      <c r="N248" s="41">
        <v>0</v>
      </c>
      <c r="O248" s="41"/>
      <c r="P248" s="41">
        <v>0</v>
      </c>
      <c r="Q248" s="41"/>
      <c r="R248" s="41">
        <v>0</v>
      </c>
      <c r="S248" s="41"/>
      <c r="T248" s="41" t="s">
        <v>662</v>
      </c>
      <c r="U248" s="41" t="s">
        <v>663</v>
      </c>
      <c r="V248" s="41" t="s">
        <v>1306</v>
      </c>
      <c r="W248" s="46">
        <v>44866</v>
      </c>
    </row>
    <row r="249" spans="1:23" x14ac:dyDescent="0.3">
      <c r="A249" s="41">
        <v>315384</v>
      </c>
      <c r="B249" s="41" t="s">
        <v>562</v>
      </c>
      <c r="C249" s="41" t="s">
        <v>1307</v>
      </c>
      <c r="D249" s="41" t="s">
        <v>1308</v>
      </c>
      <c r="E249" s="41" t="s">
        <v>659</v>
      </c>
      <c r="F249" s="41">
        <v>8901</v>
      </c>
      <c r="G249" s="41">
        <v>409</v>
      </c>
      <c r="H249" s="41" t="s">
        <v>660</v>
      </c>
      <c r="I249" s="41" t="s">
        <v>661</v>
      </c>
      <c r="J249" s="41">
        <v>0</v>
      </c>
      <c r="K249" s="41"/>
      <c r="L249" s="41">
        <v>0</v>
      </c>
      <c r="M249" s="41"/>
      <c r="N249" s="41">
        <v>0</v>
      </c>
      <c r="O249" s="41"/>
      <c r="P249" s="41">
        <v>0</v>
      </c>
      <c r="Q249" s="41"/>
      <c r="R249" s="41">
        <v>0</v>
      </c>
      <c r="S249" s="41"/>
      <c r="T249" s="41" t="s">
        <v>662</v>
      </c>
      <c r="U249" s="41" t="s">
        <v>663</v>
      </c>
      <c r="V249" s="41" t="s">
        <v>1309</v>
      </c>
      <c r="W249" s="46">
        <v>44866</v>
      </c>
    </row>
    <row r="250" spans="1:23" x14ac:dyDescent="0.3">
      <c r="A250" s="41">
        <v>315386</v>
      </c>
      <c r="B250" s="41" t="s">
        <v>268</v>
      </c>
      <c r="C250" s="41" t="s">
        <v>1310</v>
      </c>
      <c r="D250" s="41" t="s">
        <v>1311</v>
      </c>
      <c r="E250" s="41" t="s">
        <v>659</v>
      </c>
      <c r="F250" s="41">
        <v>7607</v>
      </c>
      <c r="G250" s="41">
        <v>409</v>
      </c>
      <c r="H250" s="41" t="s">
        <v>660</v>
      </c>
      <c r="I250" s="41" t="s">
        <v>661</v>
      </c>
      <c r="J250" s="41">
        <v>0</v>
      </c>
      <c r="K250" s="41"/>
      <c r="L250" s="41">
        <v>0</v>
      </c>
      <c r="M250" s="41"/>
      <c r="N250" s="41">
        <v>0</v>
      </c>
      <c r="O250" s="41"/>
      <c r="P250" s="41">
        <v>0</v>
      </c>
      <c r="Q250" s="41"/>
      <c r="R250" s="41">
        <v>0</v>
      </c>
      <c r="S250" s="41"/>
      <c r="T250" s="41" t="s">
        <v>662</v>
      </c>
      <c r="U250" s="41" t="s">
        <v>663</v>
      </c>
      <c r="V250" s="41" t="s">
        <v>1312</v>
      </c>
      <c r="W250" s="46">
        <v>44866</v>
      </c>
    </row>
    <row r="251" spans="1:23" x14ac:dyDescent="0.3">
      <c r="A251" s="41">
        <v>315387</v>
      </c>
      <c r="B251" s="41" t="s">
        <v>247</v>
      </c>
      <c r="C251" s="41" t="s">
        <v>1313</v>
      </c>
      <c r="D251" s="41" t="s">
        <v>892</v>
      </c>
      <c r="E251" s="41" t="s">
        <v>659</v>
      </c>
      <c r="F251" s="41">
        <v>7728</v>
      </c>
      <c r="G251" s="41">
        <v>409</v>
      </c>
      <c r="H251" s="41" t="s">
        <v>660</v>
      </c>
      <c r="I251" s="41" t="s">
        <v>661</v>
      </c>
      <c r="J251" s="41">
        <v>0</v>
      </c>
      <c r="K251" s="41"/>
      <c r="L251" s="41">
        <v>0</v>
      </c>
      <c r="M251" s="41"/>
      <c r="N251" s="41">
        <v>0</v>
      </c>
      <c r="O251" s="41"/>
      <c r="P251" s="41">
        <v>0</v>
      </c>
      <c r="Q251" s="41"/>
      <c r="R251" s="41">
        <v>0</v>
      </c>
      <c r="S251" s="41"/>
      <c r="T251" s="41" t="s">
        <v>662</v>
      </c>
      <c r="U251" s="41" t="s">
        <v>663</v>
      </c>
      <c r="V251" s="41" t="s">
        <v>1314</v>
      </c>
      <c r="W251" s="46">
        <v>44866</v>
      </c>
    </row>
    <row r="252" spans="1:23" x14ac:dyDescent="0.3">
      <c r="A252" s="41">
        <v>315388</v>
      </c>
      <c r="B252" s="41" t="s">
        <v>587</v>
      </c>
      <c r="C252" s="41" t="s">
        <v>1315</v>
      </c>
      <c r="D252" s="41" t="s">
        <v>1316</v>
      </c>
      <c r="E252" s="41" t="s">
        <v>659</v>
      </c>
      <c r="F252" s="41">
        <v>7512</v>
      </c>
      <c r="G252" s="41">
        <v>409</v>
      </c>
      <c r="H252" s="41" t="s">
        <v>660</v>
      </c>
      <c r="I252" s="41" t="s">
        <v>661</v>
      </c>
      <c r="J252" s="41">
        <v>0</v>
      </c>
      <c r="K252" s="41"/>
      <c r="L252" s="41">
        <v>0</v>
      </c>
      <c r="M252" s="41"/>
      <c r="N252" s="41">
        <v>0</v>
      </c>
      <c r="O252" s="41"/>
      <c r="P252" s="41">
        <v>0</v>
      </c>
      <c r="Q252" s="41"/>
      <c r="R252" s="41">
        <v>0</v>
      </c>
      <c r="S252" s="41"/>
      <c r="T252" s="41" t="s">
        <v>662</v>
      </c>
      <c r="U252" s="41" t="s">
        <v>663</v>
      </c>
      <c r="V252" s="41" t="s">
        <v>1317</v>
      </c>
      <c r="W252" s="46">
        <v>44866</v>
      </c>
    </row>
    <row r="253" spans="1:23" x14ac:dyDescent="0.3">
      <c r="A253" s="41">
        <v>315390</v>
      </c>
      <c r="B253" s="41" t="s">
        <v>383</v>
      </c>
      <c r="C253" s="41" t="s">
        <v>1318</v>
      </c>
      <c r="D253" s="41" t="s">
        <v>774</v>
      </c>
      <c r="E253" s="41" t="s">
        <v>659</v>
      </c>
      <c r="F253" s="41">
        <v>7016</v>
      </c>
      <c r="G253" s="41">
        <v>409</v>
      </c>
      <c r="H253" s="41" t="s">
        <v>660</v>
      </c>
      <c r="I253" s="41" t="s">
        <v>661</v>
      </c>
      <c r="J253" s="41">
        <v>0</v>
      </c>
      <c r="K253" s="41"/>
      <c r="L253" s="41">
        <v>0</v>
      </c>
      <c r="M253" s="41"/>
      <c r="N253" s="41">
        <v>0</v>
      </c>
      <c r="O253" s="41"/>
      <c r="P253" s="41">
        <v>0</v>
      </c>
      <c r="Q253" s="41"/>
      <c r="R253" s="41">
        <v>0</v>
      </c>
      <c r="S253" s="41"/>
      <c r="T253" s="41" t="s">
        <v>662</v>
      </c>
      <c r="U253" s="41" t="s">
        <v>663</v>
      </c>
      <c r="V253" s="41" t="s">
        <v>1319</v>
      </c>
      <c r="W253" s="46">
        <v>44866</v>
      </c>
    </row>
    <row r="254" spans="1:23" x14ac:dyDescent="0.3">
      <c r="A254" s="41">
        <v>315392</v>
      </c>
      <c r="B254" s="41" t="s">
        <v>459</v>
      </c>
      <c r="C254" s="41" t="s">
        <v>1320</v>
      </c>
      <c r="D254" s="41" t="s">
        <v>1321</v>
      </c>
      <c r="E254" s="41" t="s">
        <v>659</v>
      </c>
      <c r="F254" s="41">
        <v>7003</v>
      </c>
      <c r="G254" s="41">
        <v>409</v>
      </c>
      <c r="H254" s="41" t="s">
        <v>660</v>
      </c>
      <c r="I254" s="41" t="s">
        <v>661</v>
      </c>
      <c r="J254" s="41" t="s">
        <v>667</v>
      </c>
      <c r="K254" s="41">
        <v>9</v>
      </c>
      <c r="L254" s="41">
        <v>0</v>
      </c>
      <c r="M254" s="41"/>
      <c r="N254" s="41">
        <v>0</v>
      </c>
      <c r="O254" s="41"/>
      <c r="P254" s="41">
        <v>0</v>
      </c>
      <c r="Q254" s="41"/>
      <c r="R254" s="41">
        <v>0</v>
      </c>
      <c r="S254" s="41"/>
      <c r="T254" s="41" t="s">
        <v>662</v>
      </c>
      <c r="U254" s="41" t="s">
        <v>663</v>
      </c>
      <c r="V254" s="41" t="s">
        <v>1322</v>
      </c>
      <c r="W254" s="46">
        <v>44866</v>
      </c>
    </row>
    <row r="255" spans="1:23" x14ac:dyDescent="0.3">
      <c r="A255" s="41">
        <v>315393</v>
      </c>
      <c r="B255" s="41" t="s">
        <v>507</v>
      </c>
      <c r="C255" s="41" t="s">
        <v>1323</v>
      </c>
      <c r="D255" s="41" t="s">
        <v>1029</v>
      </c>
      <c r="E255" s="41" t="s">
        <v>659</v>
      </c>
      <c r="F255" s="41">
        <v>7103</v>
      </c>
      <c r="G255" s="41">
        <v>409</v>
      </c>
      <c r="H255" s="41" t="s">
        <v>660</v>
      </c>
      <c r="I255" s="41" t="s">
        <v>661</v>
      </c>
      <c r="J255" s="41">
        <v>0</v>
      </c>
      <c r="K255" s="41"/>
      <c r="L255" s="41">
        <v>0</v>
      </c>
      <c r="M255" s="41"/>
      <c r="N255" s="41">
        <v>0</v>
      </c>
      <c r="O255" s="41"/>
      <c r="P255" s="41">
        <v>0</v>
      </c>
      <c r="Q255" s="41"/>
      <c r="R255" s="41">
        <v>0</v>
      </c>
      <c r="S255" s="41"/>
      <c r="T255" s="41" t="s">
        <v>662</v>
      </c>
      <c r="U255" s="41" t="s">
        <v>663</v>
      </c>
      <c r="V255" s="41" t="s">
        <v>1324</v>
      </c>
      <c r="W255" s="46">
        <v>44866</v>
      </c>
    </row>
    <row r="256" spans="1:23" x14ac:dyDescent="0.3">
      <c r="A256" s="41">
        <v>315394</v>
      </c>
      <c r="B256" s="41" t="s">
        <v>611</v>
      </c>
      <c r="C256" s="41" t="s">
        <v>1325</v>
      </c>
      <c r="D256" s="41" t="s">
        <v>1326</v>
      </c>
      <c r="E256" s="41" t="s">
        <v>659</v>
      </c>
      <c r="F256" s="41">
        <v>8226</v>
      </c>
      <c r="G256" s="41">
        <v>409</v>
      </c>
      <c r="H256" s="41" t="s">
        <v>660</v>
      </c>
      <c r="I256" s="41" t="s">
        <v>661</v>
      </c>
      <c r="J256" s="41">
        <v>0</v>
      </c>
      <c r="K256" s="41"/>
      <c r="L256" s="41">
        <v>0</v>
      </c>
      <c r="M256" s="41"/>
      <c r="N256" s="41">
        <v>0</v>
      </c>
      <c r="O256" s="41"/>
      <c r="P256" s="41">
        <v>0</v>
      </c>
      <c r="Q256" s="41"/>
      <c r="R256" s="41">
        <v>0</v>
      </c>
      <c r="S256" s="41"/>
      <c r="T256" s="41" t="s">
        <v>662</v>
      </c>
      <c r="U256" s="41" t="s">
        <v>663</v>
      </c>
      <c r="V256" s="41" t="s">
        <v>1327</v>
      </c>
      <c r="W256" s="46">
        <v>44866</v>
      </c>
    </row>
    <row r="257" spans="1:23" x14ac:dyDescent="0.3">
      <c r="A257" s="41">
        <v>315396</v>
      </c>
      <c r="B257" s="41" t="s">
        <v>390</v>
      </c>
      <c r="C257" s="41" t="s">
        <v>1328</v>
      </c>
      <c r="D257" s="41" t="s">
        <v>746</v>
      </c>
      <c r="E257" s="41" t="s">
        <v>659</v>
      </c>
      <c r="F257" s="41">
        <v>8302</v>
      </c>
      <c r="G257" s="41">
        <v>409</v>
      </c>
      <c r="H257" s="41" t="s">
        <v>660</v>
      </c>
      <c r="I257" s="41" t="s">
        <v>661</v>
      </c>
      <c r="J257" s="41">
        <v>0</v>
      </c>
      <c r="K257" s="41"/>
      <c r="L257" s="41">
        <v>0.83333000000000002</v>
      </c>
      <c r="M257" s="41"/>
      <c r="N257" s="41">
        <v>0</v>
      </c>
      <c r="O257" s="41"/>
      <c r="P257" s="41">
        <v>0.83333000000000002</v>
      </c>
      <c r="Q257" s="41"/>
      <c r="R257" s="41">
        <v>0.41493600000000003</v>
      </c>
      <c r="S257" s="41"/>
      <c r="T257" s="41" t="s">
        <v>662</v>
      </c>
      <c r="U257" s="41" t="s">
        <v>663</v>
      </c>
      <c r="V257" s="41" t="s">
        <v>1329</v>
      </c>
      <c r="W257" s="46">
        <v>44866</v>
      </c>
    </row>
    <row r="258" spans="1:23" x14ac:dyDescent="0.3">
      <c r="A258" s="41">
        <v>315397</v>
      </c>
      <c r="B258" s="41" t="s">
        <v>533</v>
      </c>
      <c r="C258" s="41" t="s">
        <v>1330</v>
      </c>
      <c r="D258" s="41" t="s">
        <v>1331</v>
      </c>
      <c r="E258" s="41" t="s">
        <v>659</v>
      </c>
      <c r="F258" s="41">
        <v>8720</v>
      </c>
      <c r="G258" s="41">
        <v>409</v>
      </c>
      <c r="H258" s="41" t="s">
        <v>660</v>
      </c>
      <c r="I258" s="41" t="s">
        <v>661</v>
      </c>
      <c r="J258" s="41">
        <v>0</v>
      </c>
      <c r="K258" s="41"/>
      <c r="L258" s="41">
        <v>0</v>
      </c>
      <c r="M258" s="41"/>
      <c r="N258" s="41">
        <v>0</v>
      </c>
      <c r="O258" s="41"/>
      <c r="P258" s="41">
        <v>0</v>
      </c>
      <c r="Q258" s="41"/>
      <c r="R258" s="41">
        <v>0</v>
      </c>
      <c r="S258" s="41"/>
      <c r="T258" s="41" t="s">
        <v>662</v>
      </c>
      <c r="U258" s="41" t="s">
        <v>663</v>
      </c>
      <c r="V258" s="41" t="s">
        <v>1332</v>
      </c>
      <c r="W258" s="46">
        <v>44866</v>
      </c>
    </row>
    <row r="259" spans="1:23" x14ac:dyDescent="0.3">
      <c r="A259" s="41">
        <v>315404</v>
      </c>
      <c r="B259" s="41" t="s">
        <v>607</v>
      </c>
      <c r="C259" s="41" t="s">
        <v>1333</v>
      </c>
      <c r="D259" s="41" t="s">
        <v>1334</v>
      </c>
      <c r="E259" s="41" t="s">
        <v>659</v>
      </c>
      <c r="F259" s="41">
        <v>8108</v>
      </c>
      <c r="G259" s="41">
        <v>409</v>
      </c>
      <c r="H259" s="41" t="s">
        <v>660</v>
      </c>
      <c r="I259" s="41" t="s">
        <v>661</v>
      </c>
      <c r="J259" s="41">
        <v>0</v>
      </c>
      <c r="K259" s="41"/>
      <c r="L259" s="41">
        <v>0</v>
      </c>
      <c r="M259" s="41"/>
      <c r="N259" s="41">
        <v>0</v>
      </c>
      <c r="O259" s="41"/>
      <c r="P259" s="41">
        <v>0</v>
      </c>
      <c r="Q259" s="41"/>
      <c r="R259" s="41">
        <v>0</v>
      </c>
      <c r="S259" s="41"/>
      <c r="T259" s="41" t="s">
        <v>662</v>
      </c>
      <c r="U259" s="41" t="s">
        <v>663</v>
      </c>
      <c r="V259" s="41" t="s">
        <v>1335</v>
      </c>
      <c r="W259" s="46">
        <v>44866</v>
      </c>
    </row>
    <row r="260" spans="1:23" x14ac:dyDescent="0.3">
      <c r="A260" s="41">
        <v>315405</v>
      </c>
      <c r="B260" s="41" t="s">
        <v>567</v>
      </c>
      <c r="C260" s="41" t="s">
        <v>1336</v>
      </c>
      <c r="D260" s="41" t="s">
        <v>1337</v>
      </c>
      <c r="E260" s="41" t="s">
        <v>659</v>
      </c>
      <c r="F260" s="41">
        <v>8020</v>
      </c>
      <c r="G260" s="41">
        <v>409</v>
      </c>
      <c r="H260" s="41" t="s">
        <v>660</v>
      </c>
      <c r="I260" s="41" t="s">
        <v>661</v>
      </c>
      <c r="J260" s="41">
        <v>0</v>
      </c>
      <c r="K260" s="41"/>
      <c r="L260" s="41">
        <v>0</v>
      </c>
      <c r="M260" s="41"/>
      <c r="N260" s="41">
        <v>0</v>
      </c>
      <c r="O260" s="41"/>
      <c r="P260" s="41">
        <v>0</v>
      </c>
      <c r="Q260" s="41"/>
      <c r="R260" s="41">
        <v>0</v>
      </c>
      <c r="S260" s="41"/>
      <c r="T260" s="41" t="s">
        <v>662</v>
      </c>
      <c r="U260" s="41" t="s">
        <v>663</v>
      </c>
      <c r="V260" s="41" t="s">
        <v>1338</v>
      </c>
      <c r="W260" s="46">
        <v>44866</v>
      </c>
    </row>
    <row r="261" spans="1:23" x14ac:dyDescent="0.3">
      <c r="A261" s="41">
        <v>315409</v>
      </c>
      <c r="B261" s="41" t="s">
        <v>613</v>
      </c>
      <c r="C261" s="41" t="s">
        <v>1339</v>
      </c>
      <c r="D261" s="41" t="s">
        <v>860</v>
      </c>
      <c r="E261" s="41" t="s">
        <v>659</v>
      </c>
      <c r="F261" s="41">
        <v>7860</v>
      </c>
      <c r="G261" s="41">
        <v>409</v>
      </c>
      <c r="H261" s="41" t="s">
        <v>660</v>
      </c>
      <c r="I261" s="41" t="s">
        <v>661</v>
      </c>
      <c r="J261" s="41" t="s">
        <v>667</v>
      </c>
      <c r="K261" s="41">
        <v>9</v>
      </c>
      <c r="L261" s="41" t="s">
        <v>667</v>
      </c>
      <c r="M261" s="41">
        <v>9</v>
      </c>
      <c r="N261" s="41" t="s">
        <v>667</v>
      </c>
      <c r="O261" s="41">
        <v>9</v>
      </c>
      <c r="P261" s="41" t="s">
        <v>667</v>
      </c>
      <c r="Q261" s="41">
        <v>9</v>
      </c>
      <c r="R261" s="41">
        <v>0</v>
      </c>
      <c r="S261" s="41"/>
      <c r="T261" s="41" t="s">
        <v>662</v>
      </c>
      <c r="U261" s="41" t="s">
        <v>663</v>
      </c>
      <c r="V261" s="41" t="s">
        <v>1340</v>
      </c>
      <c r="W261" s="46">
        <v>44866</v>
      </c>
    </row>
    <row r="262" spans="1:23" x14ac:dyDescent="0.3">
      <c r="A262" s="41">
        <v>315413</v>
      </c>
      <c r="B262" s="41" t="s">
        <v>520</v>
      </c>
      <c r="C262" s="41" t="s">
        <v>1341</v>
      </c>
      <c r="D262" s="41" t="s">
        <v>765</v>
      </c>
      <c r="E262" s="41" t="s">
        <v>659</v>
      </c>
      <c r="F262" s="41">
        <v>7305</v>
      </c>
      <c r="G262" s="41">
        <v>409</v>
      </c>
      <c r="H262" s="41" t="s">
        <v>660</v>
      </c>
      <c r="I262" s="41" t="s">
        <v>661</v>
      </c>
      <c r="J262" s="41">
        <v>0</v>
      </c>
      <c r="K262" s="41"/>
      <c r="L262" s="41">
        <v>0</v>
      </c>
      <c r="M262" s="41"/>
      <c r="N262" s="41">
        <v>0</v>
      </c>
      <c r="O262" s="41"/>
      <c r="P262" s="41">
        <v>0</v>
      </c>
      <c r="Q262" s="41"/>
      <c r="R262" s="41">
        <v>0</v>
      </c>
      <c r="S262" s="41"/>
      <c r="T262" s="41" t="s">
        <v>662</v>
      </c>
      <c r="U262" s="41" t="s">
        <v>663</v>
      </c>
      <c r="V262" s="41" t="s">
        <v>1342</v>
      </c>
      <c r="W262" s="46">
        <v>44866</v>
      </c>
    </row>
    <row r="263" spans="1:23" x14ac:dyDescent="0.3">
      <c r="A263" s="41">
        <v>315414</v>
      </c>
      <c r="B263" s="41" t="s">
        <v>619</v>
      </c>
      <c r="C263" s="41" t="s">
        <v>1343</v>
      </c>
      <c r="D263" s="41" t="s">
        <v>1344</v>
      </c>
      <c r="E263" s="41" t="s">
        <v>659</v>
      </c>
      <c r="F263" s="41">
        <v>7753</v>
      </c>
      <c r="G263" s="41">
        <v>409</v>
      </c>
      <c r="H263" s="41" t="s">
        <v>660</v>
      </c>
      <c r="I263" s="41" t="s">
        <v>661</v>
      </c>
      <c r="J263" s="41">
        <v>0</v>
      </c>
      <c r="K263" s="41"/>
      <c r="L263" s="41">
        <v>0</v>
      </c>
      <c r="M263" s="41"/>
      <c r="N263" s="41">
        <v>0</v>
      </c>
      <c r="O263" s="41"/>
      <c r="P263" s="41">
        <v>0</v>
      </c>
      <c r="Q263" s="41"/>
      <c r="R263" s="41">
        <v>0</v>
      </c>
      <c r="S263" s="41"/>
      <c r="T263" s="41" t="s">
        <v>662</v>
      </c>
      <c r="U263" s="41" t="s">
        <v>663</v>
      </c>
      <c r="V263" s="41" t="s">
        <v>1345</v>
      </c>
      <c r="W263" s="46">
        <v>44866</v>
      </c>
    </row>
    <row r="264" spans="1:23" x14ac:dyDescent="0.3">
      <c r="A264" s="41">
        <v>315416</v>
      </c>
      <c r="B264" s="41" t="s">
        <v>424</v>
      </c>
      <c r="C264" s="41" t="s">
        <v>1346</v>
      </c>
      <c r="D264" s="41" t="s">
        <v>703</v>
      </c>
      <c r="E264" s="41" t="s">
        <v>659</v>
      </c>
      <c r="F264" s="41">
        <v>7052</v>
      </c>
      <c r="G264" s="41">
        <v>409</v>
      </c>
      <c r="H264" s="41" t="s">
        <v>660</v>
      </c>
      <c r="I264" s="41" t="s">
        <v>661</v>
      </c>
      <c r="J264" s="41">
        <v>0</v>
      </c>
      <c r="K264" s="41"/>
      <c r="L264" s="41">
        <v>0</v>
      </c>
      <c r="M264" s="41"/>
      <c r="N264" s="41">
        <v>0</v>
      </c>
      <c r="O264" s="41"/>
      <c r="P264" s="41">
        <v>0</v>
      </c>
      <c r="Q264" s="41"/>
      <c r="R264" s="41">
        <v>0</v>
      </c>
      <c r="S264" s="41"/>
      <c r="T264" s="41" t="s">
        <v>662</v>
      </c>
      <c r="U264" s="41" t="s">
        <v>663</v>
      </c>
      <c r="V264" s="41" t="s">
        <v>1347</v>
      </c>
      <c r="W264" s="46">
        <v>44866</v>
      </c>
    </row>
    <row r="265" spans="1:23" x14ac:dyDescent="0.3">
      <c r="A265" s="41">
        <v>315417</v>
      </c>
      <c r="B265" s="41" t="s">
        <v>544</v>
      </c>
      <c r="C265" s="41" t="s">
        <v>1348</v>
      </c>
      <c r="D265" s="41" t="s">
        <v>1181</v>
      </c>
      <c r="E265" s="41" t="s">
        <v>659</v>
      </c>
      <c r="F265" s="41">
        <v>8857</v>
      </c>
      <c r="G265" s="41">
        <v>409</v>
      </c>
      <c r="H265" s="41" t="s">
        <v>660</v>
      </c>
      <c r="I265" s="41" t="s">
        <v>661</v>
      </c>
      <c r="J265" s="41">
        <v>0</v>
      </c>
      <c r="K265" s="41"/>
      <c r="L265" s="41">
        <v>0</v>
      </c>
      <c r="M265" s="41"/>
      <c r="N265" s="41">
        <v>0</v>
      </c>
      <c r="O265" s="41"/>
      <c r="P265" s="41">
        <v>0</v>
      </c>
      <c r="Q265" s="41"/>
      <c r="R265" s="41">
        <v>0</v>
      </c>
      <c r="S265" s="41"/>
      <c r="T265" s="41" t="s">
        <v>662</v>
      </c>
      <c r="U265" s="41" t="s">
        <v>663</v>
      </c>
      <c r="V265" s="41" t="s">
        <v>1349</v>
      </c>
      <c r="W265" s="46">
        <v>44866</v>
      </c>
    </row>
    <row r="266" spans="1:23" x14ac:dyDescent="0.3">
      <c r="A266" s="41">
        <v>315418</v>
      </c>
      <c r="B266" s="41" t="s">
        <v>624</v>
      </c>
      <c r="C266" s="41" t="s">
        <v>1350</v>
      </c>
      <c r="D266" s="41" t="s">
        <v>1351</v>
      </c>
      <c r="E266" s="41" t="s">
        <v>659</v>
      </c>
      <c r="F266" s="41">
        <v>8053</v>
      </c>
      <c r="G266" s="41">
        <v>409</v>
      </c>
      <c r="H266" s="41" t="s">
        <v>660</v>
      </c>
      <c r="I266" s="41" t="s">
        <v>661</v>
      </c>
      <c r="J266" s="41">
        <v>0</v>
      </c>
      <c r="K266" s="41"/>
      <c r="L266" s="41">
        <v>0</v>
      </c>
      <c r="M266" s="41"/>
      <c r="N266" s="41">
        <v>0</v>
      </c>
      <c r="O266" s="41"/>
      <c r="P266" s="41">
        <v>0</v>
      </c>
      <c r="Q266" s="41"/>
      <c r="R266" s="41">
        <v>0</v>
      </c>
      <c r="S266" s="41"/>
      <c r="T266" s="41" t="s">
        <v>662</v>
      </c>
      <c r="U266" s="41" t="s">
        <v>663</v>
      </c>
      <c r="V266" s="41" t="s">
        <v>1352</v>
      </c>
      <c r="W266" s="46">
        <v>44866</v>
      </c>
    </row>
    <row r="267" spans="1:23" x14ac:dyDescent="0.3">
      <c r="A267" s="41">
        <v>315419</v>
      </c>
      <c r="B267" s="41" t="s">
        <v>505</v>
      </c>
      <c r="C267" s="41" t="s">
        <v>1353</v>
      </c>
      <c r="D267" s="41" t="s">
        <v>851</v>
      </c>
      <c r="E267" s="41" t="s">
        <v>659</v>
      </c>
      <c r="F267" s="41">
        <v>8807</v>
      </c>
      <c r="G267" s="41">
        <v>409</v>
      </c>
      <c r="H267" s="41" t="s">
        <v>660</v>
      </c>
      <c r="I267" s="41" t="s">
        <v>661</v>
      </c>
      <c r="J267" s="41">
        <v>0</v>
      </c>
      <c r="K267" s="41"/>
      <c r="L267" s="41">
        <v>0</v>
      </c>
      <c r="M267" s="41"/>
      <c r="N267" s="41">
        <v>0</v>
      </c>
      <c r="O267" s="41"/>
      <c r="P267" s="41">
        <v>0</v>
      </c>
      <c r="Q267" s="41"/>
      <c r="R267" s="41">
        <v>0</v>
      </c>
      <c r="S267" s="41"/>
      <c r="T267" s="41" t="s">
        <v>662</v>
      </c>
      <c r="U267" s="41" t="s">
        <v>663</v>
      </c>
      <c r="V267" s="41" t="s">
        <v>1354</v>
      </c>
      <c r="W267" s="46">
        <v>44866</v>
      </c>
    </row>
    <row r="268" spans="1:23" x14ac:dyDescent="0.3">
      <c r="A268" s="41">
        <v>315421</v>
      </c>
      <c r="B268" s="41" t="s">
        <v>560</v>
      </c>
      <c r="C268" s="41" t="s">
        <v>1355</v>
      </c>
      <c r="D268" s="41" t="s">
        <v>1074</v>
      </c>
      <c r="E268" s="41" t="s">
        <v>659</v>
      </c>
      <c r="F268" s="41">
        <v>8753</v>
      </c>
      <c r="G268" s="41">
        <v>409</v>
      </c>
      <c r="H268" s="41" t="s">
        <v>660</v>
      </c>
      <c r="I268" s="41" t="s">
        <v>661</v>
      </c>
      <c r="J268" s="41">
        <v>0</v>
      </c>
      <c r="K268" s="41"/>
      <c r="L268" s="41">
        <v>0</v>
      </c>
      <c r="M268" s="41"/>
      <c r="N268" s="41">
        <v>0</v>
      </c>
      <c r="O268" s="41"/>
      <c r="P268" s="41">
        <v>0</v>
      </c>
      <c r="Q268" s="41"/>
      <c r="R268" s="41">
        <v>0</v>
      </c>
      <c r="S268" s="41"/>
      <c r="T268" s="41" t="s">
        <v>662</v>
      </c>
      <c r="U268" s="41" t="s">
        <v>663</v>
      </c>
      <c r="V268" s="41" t="s">
        <v>1356</v>
      </c>
      <c r="W268" s="46">
        <v>44866</v>
      </c>
    </row>
    <row r="269" spans="1:23" x14ac:dyDescent="0.3">
      <c r="A269" s="41">
        <v>315423</v>
      </c>
      <c r="B269" s="41" t="s">
        <v>431</v>
      </c>
      <c r="C269" s="41" t="s">
        <v>1357</v>
      </c>
      <c r="D269" s="41" t="s">
        <v>1003</v>
      </c>
      <c r="E269" s="41" t="s">
        <v>659</v>
      </c>
      <c r="F269" s="41">
        <v>8619</v>
      </c>
      <c r="G269" s="41">
        <v>409</v>
      </c>
      <c r="H269" s="41" t="s">
        <v>660</v>
      </c>
      <c r="I269" s="41" t="s">
        <v>661</v>
      </c>
      <c r="J269" s="41">
        <v>0</v>
      </c>
      <c r="K269" s="41"/>
      <c r="L269" s="41">
        <v>0</v>
      </c>
      <c r="M269" s="41"/>
      <c r="N269" s="41">
        <v>0</v>
      </c>
      <c r="O269" s="41"/>
      <c r="P269" s="41">
        <v>0</v>
      </c>
      <c r="Q269" s="41"/>
      <c r="R269" s="41">
        <v>0</v>
      </c>
      <c r="S269" s="41"/>
      <c r="T269" s="41" t="s">
        <v>662</v>
      </c>
      <c r="U269" s="41" t="s">
        <v>663</v>
      </c>
      <c r="V269" s="41" t="s">
        <v>1358</v>
      </c>
      <c r="W269" s="46">
        <v>44866</v>
      </c>
    </row>
    <row r="270" spans="1:23" x14ac:dyDescent="0.3">
      <c r="A270" s="41">
        <v>315425</v>
      </c>
      <c r="B270" s="41" t="s">
        <v>415</v>
      </c>
      <c r="C270" s="41" t="s">
        <v>1359</v>
      </c>
      <c r="D270" s="41" t="s">
        <v>1360</v>
      </c>
      <c r="E270" s="41" t="s">
        <v>659</v>
      </c>
      <c r="F270" s="41">
        <v>8844</v>
      </c>
      <c r="G270" s="41">
        <v>409</v>
      </c>
      <c r="H270" s="41" t="s">
        <v>660</v>
      </c>
      <c r="I270" s="41" t="s">
        <v>661</v>
      </c>
      <c r="J270" s="41">
        <v>0</v>
      </c>
      <c r="K270" s="41"/>
      <c r="L270" s="41">
        <v>0</v>
      </c>
      <c r="M270" s="41"/>
      <c r="N270" s="41">
        <v>0</v>
      </c>
      <c r="O270" s="41"/>
      <c r="P270" s="41">
        <v>0</v>
      </c>
      <c r="Q270" s="41"/>
      <c r="R270" s="41">
        <v>0</v>
      </c>
      <c r="S270" s="41"/>
      <c r="T270" s="41" t="s">
        <v>662</v>
      </c>
      <c r="U270" s="41" t="s">
        <v>663</v>
      </c>
      <c r="V270" s="41" t="s">
        <v>1361</v>
      </c>
      <c r="W270" s="46">
        <v>44866</v>
      </c>
    </row>
    <row r="271" spans="1:23" x14ac:dyDescent="0.3">
      <c r="A271" s="41">
        <v>315426</v>
      </c>
      <c r="B271" s="41" t="s">
        <v>318</v>
      </c>
      <c r="C271" s="41" t="s">
        <v>1362</v>
      </c>
      <c r="D271" s="41" t="s">
        <v>691</v>
      </c>
      <c r="E271" s="41" t="s">
        <v>659</v>
      </c>
      <c r="F271" s="41">
        <v>7652</v>
      </c>
      <c r="G271" s="41">
        <v>409</v>
      </c>
      <c r="H271" s="41" t="s">
        <v>660</v>
      </c>
      <c r="I271" s="41" t="s">
        <v>661</v>
      </c>
      <c r="J271" s="41" t="s">
        <v>667</v>
      </c>
      <c r="K271" s="41">
        <v>9</v>
      </c>
      <c r="L271" s="41">
        <v>0</v>
      </c>
      <c r="M271" s="41"/>
      <c r="N271" s="41">
        <v>0</v>
      </c>
      <c r="O271" s="41"/>
      <c r="P271" s="41">
        <v>0</v>
      </c>
      <c r="Q271" s="41"/>
      <c r="R271" s="41">
        <v>0</v>
      </c>
      <c r="S271" s="41"/>
      <c r="T271" s="41" t="s">
        <v>662</v>
      </c>
      <c r="U271" s="41" t="s">
        <v>663</v>
      </c>
      <c r="V271" s="41" t="s">
        <v>1363</v>
      </c>
      <c r="W271" s="46">
        <v>44866</v>
      </c>
    </row>
    <row r="272" spans="1:23" x14ac:dyDescent="0.3">
      <c r="A272" s="41">
        <v>315427</v>
      </c>
      <c r="B272" s="41" t="s">
        <v>609</v>
      </c>
      <c r="C272" s="41" t="s">
        <v>1364</v>
      </c>
      <c r="D272" s="41" t="s">
        <v>1365</v>
      </c>
      <c r="E272" s="41" t="s">
        <v>659</v>
      </c>
      <c r="F272" s="41">
        <v>8071</v>
      </c>
      <c r="G272" s="41">
        <v>409</v>
      </c>
      <c r="H272" s="41" t="s">
        <v>660</v>
      </c>
      <c r="I272" s="41" t="s">
        <v>661</v>
      </c>
      <c r="J272" s="41">
        <v>0</v>
      </c>
      <c r="K272" s="41"/>
      <c r="L272" s="41">
        <v>0</v>
      </c>
      <c r="M272" s="41"/>
      <c r="N272" s="41">
        <v>0</v>
      </c>
      <c r="O272" s="41"/>
      <c r="P272" s="41">
        <v>0</v>
      </c>
      <c r="Q272" s="41"/>
      <c r="R272" s="41">
        <v>0</v>
      </c>
      <c r="S272" s="41"/>
      <c r="T272" s="41" t="s">
        <v>662</v>
      </c>
      <c r="U272" s="41" t="s">
        <v>663</v>
      </c>
      <c r="V272" s="41" t="s">
        <v>1366</v>
      </c>
      <c r="W272" s="46">
        <v>44866</v>
      </c>
    </row>
    <row r="273" spans="1:23" x14ac:dyDescent="0.3">
      <c r="A273" s="41">
        <v>315429</v>
      </c>
      <c r="B273" s="41" t="s">
        <v>339</v>
      </c>
      <c r="C273" s="41" t="s">
        <v>1367</v>
      </c>
      <c r="D273" s="41" t="s">
        <v>1368</v>
      </c>
      <c r="E273" s="41" t="s">
        <v>659</v>
      </c>
      <c r="F273" s="41">
        <v>7832</v>
      </c>
      <c r="G273" s="41">
        <v>409</v>
      </c>
      <c r="H273" s="41" t="s">
        <v>660</v>
      </c>
      <c r="I273" s="41" t="s">
        <v>661</v>
      </c>
      <c r="J273" s="41">
        <v>0</v>
      </c>
      <c r="K273" s="41"/>
      <c r="L273" s="41" t="s">
        <v>667</v>
      </c>
      <c r="M273" s="41">
        <v>9</v>
      </c>
      <c r="N273" s="41" t="s">
        <v>667</v>
      </c>
      <c r="O273" s="41">
        <v>9</v>
      </c>
      <c r="P273" s="41" t="s">
        <v>667</v>
      </c>
      <c r="Q273" s="41">
        <v>9</v>
      </c>
      <c r="R273" s="41">
        <v>0</v>
      </c>
      <c r="S273" s="41"/>
      <c r="T273" s="41" t="s">
        <v>662</v>
      </c>
      <c r="U273" s="41" t="s">
        <v>663</v>
      </c>
      <c r="V273" s="41" t="s">
        <v>1369</v>
      </c>
      <c r="W273" s="46">
        <v>44866</v>
      </c>
    </row>
    <row r="274" spans="1:23" x14ac:dyDescent="0.3">
      <c r="A274" s="41">
        <v>315433</v>
      </c>
      <c r="B274" s="41" t="s">
        <v>380</v>
      </c>
      <c r="C274" s="41" t="s">
        <v>1370</v>
      </c>
      <c r="D274" s="41" t="s">
        <v>1371</v>
      </c>
      <c r="E274" s="41" t="s">
        <v>659</v>
      </c>
      <c r="F274" s="41">
        <v>8867</v>
      </c>
      <c r="G274" s="41">
        <v>409</v>
      </c>
      <c r="H274" s="41" t="s">
        <v>660</v>
      </c>
      <c r="I274" s="41" t="s">
        <v>661</v>
      </c>
      <c r="J274" s="41">
        <v>0</v>
      </c>
      <c r="K274" s="41"/>
      <c r="L274" s="41">
        <v>0</v>
      </c>
      <c r="M274" s="41"/>
      <c r="N274" s="41">
        <v>0</v>
      </c>
      <c r="O274" s="41"/>
      <c r="P274" s="41">
        <v>0</v>
      </c>
      <c r="Q274" s="41"/>
      <c r="R274" s="41">
        <v>0</v>
      </c>
      <c r="S274" s="41"/>
      <c r="T274" s="41" t="s">
        <v>662</v>
      </c>
      <c r="U274" s="41" t="s">
        <v>663</v>
      </c>
      <c r="V274" s="41" t="s">
        <v>1372</v>
      </c>
      <c r="W274" s="46">
        <v>44866</v>
      </c>
    </row>
    <row r="275" spans="1:23" x14ac:dyDescent="0.3">
      <c r="A275" s="41">
        <v>315434</v>
      </c>
      <c r="B275" s="41" t="s">
        <v>413</v>
      </c>
      <c r="C275" s="41" t="s">
        <v>1373</v>
      </c>
      <c r="D275" s="41" t="s">
        <v>898</v>
      </c>
      <c r="E275" s="41" t="s">
        <v>659</v>
      </c>
      <c r="F275" s="41">
        <v>7450</v>
      </c>
      <c r="G275" s="41">
        <v>409</v>
      </c>
      <c r="H275" s="41" t="s">
        <v>660</v>
      </c>
      <c r="I275" s="41" t="s">
        <v>661</v>
      </c>
      <c r="J275" s="41">
        <v>0</v>
      </c>
      <c r="K275" s="41"/>
      <c r="L275" s="41">
        <v>0</v>
      </c>
      <c r="M275" s="41"/>
      <c r="N275" s="41">
        <v>0</v>
      </c>
      <c r="O275" s="41"/>
      <c r="P275" s="41">
        <v>0</v>
      </c>
      <c r="Q275" s="41"/>
      <c r="R275" s="41">
        <v>0</v>
      </c>
      <c r="S275" s="41"/>
      <c r="T275" s="41" t="s">
        <v>662</v>
      </c>
      <c r="U275" s="41" t="s">
        <v>663</v>
      </c>
      <c r="V275" s="41" t="s">
        <v>1374</v>
      </c>
      <c r="W275" s="46">
        <v>44866</v>
      </c>
    </row>
    <row r="276" spans="1:23" x14ac:dyDescent="0.3">
      <c r="A276" s="41">
        <v>315435</v>
      </c>
      <c r="B276" s="41" t="s">
        <v>412</v>
      </c>
      <c r="C276" s="41" t="s">
        <v>1375</v>
      </c>
      <c r="D276" s="41" t="s">
        <v>1272</v>
      </c>
      <c r="E276" s="41" t="s">
        <v>659</v>
      </c>
      <c r="F276" s="41">
        <v>7042</v>
      </c>
      <c r="G276" s="41">
        <v>409</v>
      </c>
      <c r="H276" s="41" t="s">
        <v>660</v>
      </c>
      <c r="I276" s="41" t="s">
        <v>661</v>
      </c>
      <c r="J276" s="41">
        <v>0</v>
      </c>
      <c r="K276" s="41"/>
      <c r="L276" s="41">
        <v>0</v>
      </c>
      <c r="M276" s="41"/>
      <c r="N276" s="41">
        <v>0</v>
      </c>
      <c r="O276" s="41"/>
      <c r="P276" s="41">
        <v>0</v>
      </c>
      <c r="Q276" s="41"/>
      <c r="R276" s="41">
        <v>0</v>
      </c>
      <c r="S276" s="41"/>
      <c r="T276" s="41" t="s">
        <v>662</v>
      </c>
      <c r="U276" s="41" t="s">
        <v>663</v>
      </c>
      <c r="V276" s="41" t="s">
        <v>1376</v>
      </c>
      <c r="W276" s="46">
        <v>44866</v>
      </c>
    </row>
    <row r="277" spans="1:23" x14ac:dyDescent="0.3">
      <c r="A277" s="41">
        <v>315437</v>
      </c>
      <c r="B277" s="41" t="s">
        <v>464</v>
      </c>
      <c r="C277" s="41" t="s">
        <v>1377</v>
      </c>
      <c r="D277" s="41" t="s">
        <v>1378</v>
      </c>
      <c r="E277" s="41" t="s">
        <v>659</v>
      </c>
      <c r="F277" s="41">
        <v>7734</v>
      </c>
      <c r="G277" s="41">
        <v>409</v>
      </c>
      <c r="H277" s="41" t="s">
        <v>660</v>
      </c>
      <c r="I277" s="41" t="s">
        <v>661</v>
      </c>
      <c r="J277" s="41">
        <v>0</v>
      </c>
      <c r="K277" s="41"/>
      <c r="L277" s="41">
        <v>0</v>
      </c>
      <c r="M277" s="41"/>
      <c r="N277" s="41">
        <v>0</v>
      </c>
      <c r="O277" s="41"/>
      <c r="P277" s="41">
        <v>0</v>
      </c>
      <c r="Q277" s="41"/>
      <c r="R277" s="41">
        <v>0</v>
      </c>
      <c r="S277" s="41"/>
      <c r="T277" s="41" t="s">
        <v>662</v>
      </c>
      <c r="U277" s="41" t="s">
        <v>663</v>
      </c>
      <c r="V277" s="41" t="s">
        <v>1379</v>
      </c>
      <c r="W277" s="46">
        <v>44866</v>
      </c>
    </row>
    <row r="278" spans="1:23" x14ac:dyDescent="0.3">
      <c r="A278" s="41">
        <v>315438</v>
      </c>
      <c r="B278" s="41" t="s">
        <v>272</v>
      </c>
      <c r="C278" s="41" t="s">
        <v>1380</v>
      </c>
      <c r="D278" s="41" t="s">
        <v>1381</v>
      </c>
      <c r="E278" s="41" t="s">
        <v>659</v>
      </c>
      <c r="F278" s="41">
        <v>7656</v>
      </c>
      <c r="G278" s="41">
        <v>409</v>
      </c>
      <c r="H278" s="41" t="s">
        <v>660</v>
      </c>
      <c r="I278" s="41" t="s">
        <v>661</v>
      </c>
      <c r="J278" s="41">
        <v>0</v>
      </c>
      <c r="K278" s="41"/>
      <c r="L278" s="41">
        <v>0</v>
      </c>
      <c r="M278" s="41"/>
      <c r="N278" s="41">
        <v>0</v>
      </c>
      <c r="O278" s="41"/>
      <c r="P278" s="41">
        <v>0</v>
      </c>
      <c r="Q278" s="41"/>
      <c r="R278" s="41">
        <v>0</v>
      </c>
      <c r="S278" s="41"/>
      <c r="T278" s="41" t="s">
        <v>662</v>
      </c>
      <c r="U278" s="41" t="s">
        <v>663</v>
      </c>
      <c r="V278" s="41" t="s">
        <v>1382</v>
      </c>
      <c r="W278" s="46">
        <v>44866</v>
      </c>
    </row>
    <row r="279" spans="1:23" x14ac:dyDescent="0.3">
      <c r="A279" s="41">
        <v>315439</v>
      </c>
      <c r="B279" s="41" t="s">
        <v>605</v>
      </c>
      <c r="C279" s="41" t="s">
        <v>1383</v>
      </c>
      <c r="D279" s="41" t="s">
        <v>860</v>
      </c>
      <c r="E279" s="41" t="s">
        <v>659</v>
      </c>
      <c r="F279" s="41">
        <v>7860</v>
      </c>
      <c r="G279" s="41">
        <v>409</v>
      </c>
      <c r="H279" s="41" t="s">
        <v>660</v>
      </c>
      <c r="I279" s="41" t="s">
        <v>661</v>
      </c>
      <c r="J279" s="41">
        <v>0</v>
      </c>
      <c r="K279" s="41"/>
      <c r="L279" s="41">
        <v>0</v>
      </c>
      <c r="M279" s="41"/>
      <c r="N279" s="41">
        <v>0</v>
      </c>
      <c r="O279" s="41"/>
      <c r="P279" s="41">
        <v>0</v>
      </c>
      <c r="Q279" s="41"/>
      <c r="R279" s="41">
        <v>0</v>
      </c>
      <c r="S279" s="41"/>
      <c r="T279" s="41" t="s">
        <v>662</v>
      </c>
      <c r="U279" s="41" t="s">
        <v>663</v>
      </c>
      <c r="V279" s="41" t="s">
        <v>1384</v>
      </c>
      <c r="W279" s="46">
        <v>44866</v>
      </c>
    </row>
    <row r="280" spans="1:23" x14ac:dyDescent="0.3">
      <c r="A280" s="41">
        <v>315442</v>
      </c>
      <c r="B280" s="41" t="s">
        <v>603</v>
      </c>
      <c r="C280" s="41" t="s">
        <v>1385</v>
      </c>
      <c r="D280" s="41" t="s">
        <v>679</v>
      </c>
      <c r="E280" s="41" t="s">
        <v>659</v>
      </c>
      <c r="F280" s="41">
        <v>7206</v>
      </c>
      <c r="G280" s="41">
        <v>409</v>
      </c>
      <c r="H280" s="41" t="s">
        <v>660</v>
      </c>
      <c r="I280" s="41" t="s">
        <v>661</v>
      </c>
      <c r="J280" s="41">
        <v>0</v>
      </c>
      <c r="K280" s="41"/>
      <c r="L280" s="41">
        <v>0</v>
      </c>
      <c r="M280" s="41"/>
      <c r="N280" s="41">
        <v>0</v>
      </c>
      <c r="O280" s="41"/>
      <c r="P280" s="41">
        <v>0</v>
      </c>
      <c r="Q280" s="41"/>
      <c r="R280" s="41">
        <v>0</v>
      </c>
      <c r="S280" s="41"/>
      <c r="T280" s="41" t="s">
        <v>662</v>
      </c>
      <c r="U280" s="41" t="s">
        <v>663</v>
      </c>
      <c r="V280" s="41" t="s">
        <v>1386</v>
      </c>
      <c r="W280" s="46">
        <v>44866</v>
      </c>
    </row>
    <row r="281" spans="1:23" x14ac:dyDescent="0.3">
      <c r="A281" s="41">
        <v>315443</v>
      </c>
      <c r="B281" s="41" t="s">
        <v>334</v>
      </c>
      <c r="C281" s="41" t="s">
        <v>1163</v>
      </c>
      <c r="D281" s="41" t="s">
        <v>1074</v>
      </c>
      <c r="E281" s="41" t="s">
        <v>659</v>
      </c>
      <c r="F281" s="41">
        <v>8755</v>
      </c>
      <c r="G281" s="41">
        <v>409</v>
      </c>
      <c r="H281" s="41" t="s">
        <v>660</v>
      </c>
      <c r="I281" s="41" t="s">
        <v>661</v>
      </c>
      <c r="J281" s="41">
        <v>0</v>
      </c>
      <c r="K281" s="41"/>
      <c r="L281" s="41">
        <v>0</v>
      </c>
      <c r="M281" s="41"/>
      <c r="N281" s="41">
        <v>0</v>
      </c>
      <c r="O281" s="41"/>
      <c r="P281" s="41">
        <v>0</v>
      </c>
      <c r="Q281" s="41"/>
      <c r="R281" s="41">
        <v>0</v>
      </c>
      <c r="S281" s="41"/>
      <c r="T281" s="41" t="s">
        <v>662</v>
      </c>
      <c r="U281" s="41" t="s">
        <v>663</v>
      </c>
      <c r="V281" s="41" t="s">
        <v>1164</v>
      </c>
      <c r="W281" s="46">
        <v>44866</v>
      </c>
    </row>
    <row r="282" spans="1:23" x14ac:dyDescent="0.3">
      <c r="A282" s="41">
        <v>315445</v>
      </c>
      <c r="B282" s="41" t="s">
        <v>253</v>
      </c>
      <c r="C282" s="41" t="s">
        <v>1387</v>
      </c>
      <c r="D282" s="41" t="s">
        <v>851</v>
      </c>
      <c r="E282" s="41" t="s">
        <v>659</v>
      </c>
      <c r="F282" s="41">
        <v>8807</v>
      </c>
      <c r="G282" s="41">
        <v>409</v>
      </c>
      <c r="H282" s="41" t="s">
        <v>660</v>
      </c>
      <c r="I282" s="41" t="s">
        <v>661</v>
      </c>
      <c r="J282" s="41" t="s">
        <v>667</v>
      </c>
      <c r="K282" s="41">
        <v>9</v>
      </c>
      <c r="L282" s="41" t="s">
        <v>667</v>
      </c>
      <c r="M282" s="41">
        <v>9</v>
      </c>
      <c r="N282" s="41" t="s">
        <v>667</v>
      </c>
      <c r="O282" s="41">
        <v>9</v>
      </c>
      <c r="P282" s="41" t="s">
        <v>667</v>
      </c>
      <c r="Q282" s="41">
        <v>9</v>
      </c>
      <c r="R282" s="41">
        <v>0</v>
      </c>
      <c r="S282" s="41"/>
      <c r="T282" s="41" t="s">
        <v>662</v>
      </c>
      <c r="U282" s="41" t="s">
        <v>663</v>
      </c>
      <c r="V282" s="41" t="s">
        <v>1388</v>
      </c>
      <c r="W282" s="46">
        <v>44866</v>
      </c>
    </row>
    <row r="283" spans="1:23" x14ac:dyDescent="0.3">
      <c r="A283" s="41">
        <v>315448</v>
      </c>
      <c r="B283" s="41" t="s">
        <v>555</v>
      </c>
      <c r="C283" s="41" t="s">
        <v>1389</v>
      </c>
      <c r="D283" s="41" t="s">
        <v>1390</v>
      </c>
      <c r="E283" s="41" t="s">
        <v>659</v>
      </c>
      <c r="F283" s="41">
        <v>8077</v>
      </c>
      <c r="G283" s="41">
        <v>409</v>
      </c>
      <c r="H283" s="41" t="s">
        <v>660</v>
      </c>
      <c r="I283" s="41" t="s">
        <v>661</v>
      </c>
      <c r="J283" s="41">
        <v>0</v>
      </c>
      <c r="K283" s="41"/>
      <c r="L283" s="41">
        <v>0</v>
      </c>
      <c r="M283" s="41"/>
      <c r="N283" s="41">
        <v>0</v>
      </c>
      <c r="O283" s="41"/>
      <c r="P283" s="41">
        <v>0</v>
      </c>
      <c r="Q283" s="41"/>
      <c r="R283" s="41">
        <v>0</v>
      </c>
      <c r="S283" s="41"/>
      <c r="T283" s="41" t="s">
        <v>662</v>
      </c>
      <c r="U283" s="41" t="s">
        <v>663</v>
      </c>
      <c r="V283" s="41" t="s">
        <v>1391</v>
      </c>
      <c r="W283" s="46">
        <v>44866</v>
      </c>
    </row>
    <row r="284" spans="1:23" x14ac:dyDescent="0.3">
      <c r="A284" s="41">
        <v>315449</v>
      </c>
      <c r="B284" s="41" t="s">
        <v>246</v>
      </c>
      <c r="C284" s="41" t="s">
        <v>1392</v>
      </c>
      <c r="D284" s="41" t="s">
        <v>703</v>
      </c>
      <c r="E284" s="41" t="s">
        <v>659</v>
      </c>
      <c r="F284" s="41">
        <v>7052</v>
      </c>
      <c r="G284" s="41">
        <v>409</v>
      </c>
      <c r="H284" s="41" t="s">
        <v>660</v>
      </c>
      <c r="I284" s="41" t="s">
        <v>661</v>
      </c>
      <c r="J284" s="41">
        <v>0</v>
      </c>
      <c r="K284" s="41"/>
      <c r="L284" s="41">
        <v>0</v>
      </c>
      <c r="M284" s="41"/>
      <c r="N284" s="41">
        <v>0</v>
      </c>
      <c r="O284" s="41"/>
      <c r="P284" s="41">
        <v>0</v>
      </c>
      <c r="Q284" s="41"/>
      <c r="R284" s="41">
        <v>0</v>
      </c>
      <c r="S284" s="41"/>
      <c r="T284" s="41" t="s">
        <v>662</v>
      </c>
      <c r="U284" s="41" t="s">
        <v>663</v>
      </c>
      <c r="V284" s="41" t="s">
        <v>1393</v>
      </c>
      <c r="W284" s="46">
        <v>44866</v>
      </c>
    </row>
    <row r="285" spans="1:23" x14ac:dyDescent="0.3">
      <c r="A285" s="41">
        <v>315451</v>
      </c>
      <c r="B285" s="41" t="s">
        <v>403</v>
      </c>
      <c r="C285" s="41" t="s">
        <v>1394</v>
      </c>
      <c r="D285" s="41" t="s">
        <v>1395</v>
      </c>
      <c r="E285" s="41" t="s">
        <v>659</v>
      </c>
      <c r="F285" s="41">
        <v>8512</v>
      </c>
      <c r="G285" s="41">
        <v>409</v>
      </c>
      <c r="H285" s="41" t="s">
        <v>660</v>
      </c>
      <c r="I285" s="41" t="s">
        <v>661</v>
      </c>
      <c r="J285" s="41">
        <v>0</v>
      </c>
      <c r="K285" s="41"/>
      <c r="L285" s="41">
        <v>0</v>
      </c>
      <c r="M285" s="41"/>
      <c r="N285" s="41">
        <v>0</v>
      </c>
      <c r="O285" s="41"/>
      <c r="P285" s="41">
        <v>0</v>
      </c>
      <c r="Q285" s="41"/>
      <c r="R285" s="41">
        <v>0</v>
      </c>
      <c r="S285" s="41"/>
      <c r="T285" s="41" t="s">
        <v>662</v>
      </c>
      <c r="U285" s="41" t="s">
        <v>663</v>
      </c>
      <c r="V285" s="41" t="s">
        <v>1396</v>
      </c>
      <c r="W285" s="46">
        <v>44866</v>
      </c>
    </row>
    <row r="286" spans="1:23" x14ac:dyDescent="0.3">
      <c r="A286" s="41">
        <v>315452</v>
      </c>
      <c r="B286" s="41" t="s">
        <v>521</v>
      </c>
      <c r="C286" s="41" t="s">
        <v>1397</v>
      </c>
      <c r="D286" s="41" t="s">
        <v>765</v>
      </c>
      <c r="E286" s="41" t="s">
        <v>659</v>
      </c>
      <c r="F286" s="41">
        <v>7306</v>
      </c>
      <c r="G286" s="41">
        <v>409</v>
      </c>
      <c r="H286" s="41" t="s">
        <v>660</v>
      </c>
      <c r="I286" s="41" t="s">
        <v>661</v>
      </c>
      <c r="J286" s="41">
        <v>0</v>
      </c>
      <c r="K286" s="41"/>
      <c r="L286" s="41">
        <v>0</v>
      </c>
      <c r="M286" s="41"/>
      <c r="N286" s="41">
        <v>0</v>
      </c>
      <c r="O286" s="41"/>
      <c r="P286" s="41">
        <v>0</v>
      </c>
      <c r="Q286" s="41"/>
      <c r="R286" s="41">
        <v>0</v>
      </c>
      <c r="S286" s="41"/>
      <c r="T286" s="41" t="s">
        <v>662</v>
      </c>
      <c r="U286" s="41" t="s">
        <v>663</v>
      </c>
      <c r="V286" s="41" t="s">
        <v>1398</v>
      </c>
      <c r="W286" s="46">
        <v>44866</v>
      </c>
    </row>
    <row r="287" spans="1:23" x14ac:dyDescent="0.3">
      <c r="A287" s="41">
        <v>315453</v>
      </c>
      <c r="B287" s="41" t="s">
        <v>365</v>
      </c>
      <c r="C287" s="41" t="s">
        <v>1399</v>
      </c>
      <c r="D287" s="41" t="s">
        <v>981</v>
      </c>
      <c r="E287" s="41" t="s">
        <v>659</v>
      </c>
      <c r="F287" s="41">
        <v>8723</v>
      </c>
      <c r="G287" s="41">
        <v>409</v>
      </c>
      <c r="H287" s="41" t="s">
        <v>660</v>
      </c>
      <c r="I287" s="41" t="s">
        <v>661</v>
      </c>
      <c r="J287" s="41">
        <v>0</v>
      </c>
      <c r="K287" s="41"/>
      <c r="L287" s="41">
        <v>0</v>
      </c>
      <c r="M287" s="41"/>
      <c r="N287" s="41">
        <v>0</v>
      </c>
      <c r="O287" s="41"/>
      <c r="P287" s="41">
        <v>0</v>
      </c>
      <c r="Q287" s="41"/>
      <c r="R287" s="41">
        <v>0</v>
      </c>
      <c r="S287" s="41"/>
      <c r="T287" s="41" t="s">
        <v>662</v>
      </c>
      <c r="U287" s="41" t="s">
        <v>663</v>
      </c>
      <c r="V287" s="41" t="s">
        <v>1400</v>
      </c>
      <c r="W287" s="46">
        <v>44866</v>
      </c>
    </row>
    <row r="288" spans="1:23" x14ac:dyDescent="0.3">
      <c r="A288" s="41">
        <v>315454</v>
      </c>
      <c r="B288" s="41" t="s">
        <v>569</v>
      </c>
      <c r="C288" s="41" t="s">
        <v>1401</v>
      </c>
      <c r="D288" s="41" t="s">
        <v>1074</v>
      </c>
      <c r="E288" s="41" t="s">
        <v>659</v>
      </c>
      <c r="F288" s="41">
        <v>8755</v>
      </c>
      <c r="G288" s="41">
        <v>409</v>
      </c>
      <c r="H288" s="41" t="s">
        <v>660</v>
      </c>
      <c r="I288" s="41" t="s">
        <v>661</v>
      </c>
      <c r="J288" s="41">
        <v>0</v>
      </c>
      <c r="K288" s="41"/>
      <c r="L288" s="41">
        <v>0</v>
      </c>
      <c r="M288" s="41"/>
      <c r="N288" s="41">
        <v>0</v>
      </c>
      <c r="O288" s="41"/>
      <c r="P288" s="41">
        <v>0</v>
      </c>
      <c r="Q288" s="41"/>
      <c r="R288" s="41">
        <v>0</v>
      </c>
      <c r="S288" s="41"/>
      <c r="T288" s="41" t="s">
        <v>662</v>
      </c>
      <c r="U288" s="41" t="s">
        <v>663</v>
      </c>
      <c r="V288" s="41" t="s">
        <v>1402</v>
      </c>
      <c r="W288" s="46">
        <v>44866</v>
      </c>
    </row>
    <row r="289" spans="1:23" x14ac:dyDescent="0.3">
      <c r="A289" s="41">
        <v>315455</v>
      </c>
      <c r="B289" s="41" t="s">
        <v>278</v>
      </c>
      <c r="C289" s="41" t="s">
        <v>1403</v>
      </c>
      <c r="D289" s="41" t="s">
        <v>826</v>
      </c>
      <c r="E289" s="41" t="s">
        <v>659</v>
      </c>
      <c r="F289" s="41">
        <v>8638</v>
      </c>
      <c r="G289" s="41">
        <v>409</v>
      </c>
      <c r="H289" s="41" t="s">
        <v>660</v>
      </c>
      <c r="I289" s="41" t="s">
        <v>661</v>
      </c>
      <c r="J289" s="41">
        <v>0</v>
      </c>
      <c r="K289" s="41"/>
      <c r="L289" s="41">
        <v>0</v>
      </c>
      <c r="M289" s="41"/>
      <c r="N289" s="41">
        <v>0</v>
      </c>
      <c r="O289" s="41"/>
      <c r="P289" s="41">
        <v>0</v>
      </c>
      <c r="Q289" s="41"/>
      <c r="R289" s="41">
        <v>0</v>
      </c>
      <c r="S289" s="41"/>
      <c r="T289" s="41" t="s">
        <v>662</v>
      </c>
      <c r="U289" s="41" t="s">
        <v>663</v>
      </c>
      <c r="V289" s="41" t="s">
        <v>1404</v>
      </c>
      <c r="W289" s="46">
        <v>44866</v>
      </c>
    </row>
    <row r="290" spans="1:23" x14ac:dyDescent="0.3">
      <c r="A290" s="41">
        <v>315456</v>
      </c>
      <c r="B290" s="41" t="s">
        <v>504</v>
      </c>
      <c r="C290" s="41" t="s">
        <v>1405</v>
      </c>
      <c r="D290" s="41" t="s">
        <v>993</v>
      </c>
      <c r="E290" s="41" t="s">
        <v>659</v>
      </c>
      <c r="F290" s="41">
        <v>8087</v>
      </c>
      <c r="G290" s="41">
        <v>409</v>
      </c>
      <c r="H290" s="41" t="s">
        <v>660</v>
      </c>
      <c r="I290" s="41" t="s">
        <v>661</v>
      </c>
      <c r="J290" s="41">
        <v>0</v>
      </c>
      <c r="K290" s="41"/>
      <c r="L290" s="41">
        <v>0</v>
      </c>
      <c r="M290" s="41"/>
      <c r="N290" s="41">
        <v>0</v>
      </c>
      <c r="O290" s="41"/>
      <c r="P290" s="41">
        <v>0</v>
      </c>
      <c r="Q290" s="41"/>
      <c r="R290" s="41">
        <v>0</v>
      </c>
      <c r="S290" s="41"/>
      <c r="T290" s="41" t="s">
        <v>662</v>
      </c>
      <c r="U290" s="41" t="s">
        <v>663</v>
      </c>
      <c r="V290" s="41" t="s">
        <v>1406</v>
      </c>
      <c r="W290" s="46">
        <v>44866</v>
      </c>
    </row>
    <row r="291" spans="1:23" x14ac:dyDescent="0.3">
      <c r="A291" s="41">
        <v>315457</v>
      </c>
      <c r="B291" s="41" t="s">
        <v>477</v>
      </c>
      <c r="C291" s="41" t="s">
        <v>1407</v>
      </c>
      <c r="D291" s="41" t="s">
        <v>1049</v>
      </c>
      <c r="E291" s="41" t="s">
        <v>659</v>
      </c>
      <c r="F291" s="41">
        <v>7006</v>
      </c>
      <c r="G291" s="41">
        <v>409</v>
      </c>
      <c r="H291" s="41" t="s">
        <v>660</v>
      </c>
      <c r="I291" s="41" t="s">
        <v>661</v>
      </c>
      <c r="J291" s="41" t="s">
        <v>667</v>
      </c>
      <c r="K291" s="41">
        <v>9</v>
      </c>
      <c r="L291" s="41" t="s">
        <v>667</v>
      </c>
      <c r="M291" s="41">
        <v>9</v>
      </c>
      <c r="N291" s="41" t="s">
        <v>667</v>
      </c>
      <c r="O291" s="41">
        <v>9</v>
      </c>
      <c r="P291" s="41" t="s">
        <v>667</v>
      </c>
      <c r="Q291" s="41">
        <v>9</v>
      </c>
      <c r="R291" s="41">
        <v>0</v>
      </c>
      <c r="S291" s="41"/>
      <c r="T291" s="41" t="s">
        <v>662</v>
      </c>
      <c r="U291" s="41" t="s">
        <v>663</v>
      </c>
      <c r="V291" s="41" t="s">
        <v>1408</v>
      </c>
      <c r="W291" s="46">
        <v>44866</v>
      </c>
    </row>
    <row r="292" spans="1:23" x14ac:dyDescent="0.3">
      <c r="A292" s="41">
        <v>315458</v>
      </c>
      <c r="B292" s="41" t="s">
        <v>510</v>
      </c>
      <c r="C292" s="41" t="s">
        <v>1409</v>
      </c>
      <c r="D292" s="41" t="s">
        <v>1029</v>
      </c>
      <c r="E292" s="41" t="s">
        <v>659</v>
      </c>
      <c r="F292" s="41">
        <v>7104</v>
      </c>
      <c r="G292" s="41">
        <v>409</v>
      </c>
      <c r="H292" s="41" t="s">
        <v>660</v>
      </c>
      <c r="I292" s="41" t="s">
        <v>661</v>
      </c>
      <c r="J292" s="41">
        <v>0</v>
      </c>
      <c r="K292" s="41"/>
      <c r="L292" s="41">
        <v>0</v>
      </c>
      <c r="M292" s="41"/>
      <c r="N292" s="41">
        <v>0</v>
      </c>
      <c r="O292" s="41"/>
      <c r="P292" s="41">
        <v>0</v>
      </c>
      <c r="Q292" s="41"/>
      <c r="R292" s="41">
        <v>0</v>
      </c>
      <c r="S292" s="41"/>
      <c r="T292" s="41" t="s">
        <v>662</v>
      </c>
      <c r="U292" s="41" t="s">
        <v>663</v>
      </c>
      <c r="V292" s="41" t="s">
        <v>1410</v>
      </c>
      <c r="W292" s="46">
        <v>44866</v>
      </c>
    </row>
    <row r="293" spans="1:23" x14ac:dyDescent="0.3">
      <c r="A293" s="41">
        <v>315459</v>
      </c>
      <c r="B293" s="41" t="s">
        <v>508</v>
      </c>
      <c r="C293" s="41" t="s">
        <v>1411</v>
      </c>
      <c r="D293" s="41" t="s">
        <v>714</v>
      </c>
      <c r="E293" s="41" t="s">
        <v>659</v>
      </c>
      <c r="F293" s="41">
        <v>8818</v>
      </c>
      <c r="G293" s="41">
        <v>409</v>
      </c>
      <c r="H293" s="41" t="s">
        <v>660</v>
      </c>
      <c r="I293" s="41" t="s">
        <v>661</v>
      </c>
      <c r="J293" s="41">
        <v>0</v>
      </c>
      <c r="K293" s="41"/>
      <c r="L293" s="41">
        <v>0</v>
      </c>
      <c r="M293" s="41"/>
      <c r="N293" s="41">
        <v>0</v>
      </c>
      <c r="O293" s="41"/>
      <c r="P293" s="41">
        <v>0</v>
      </c>
      <c r="Q293" s="41"/>
      <c r="R293" s="41">
        <v>0</v>
      </c>
      <c r="S293" s="41"/>
      <c r="T293" s="41" t="s">
        <v>662</v>
      </c>
      <c r="U293" s="41" t="s">
        <v>663</v>
      </c>
      <c r="V293" s="41" t="s">
        <v>1412</v>
      </c>
      <c r="W293" s="46">
        <v>44866</v>
      </c>
    </row>
    <row r="294" spans="1:23" x14ac:dyDescent="0.3">
      <c r="A294" s="41">
        <v>315460</v>
      </c>
      <c r="B294" s="41" t="s">
        <v>428</v>
      </c>
      <c r="C294" s="41" t="s">
        <v>1413</v>
      </c>
      <c r="D294" s="41" t="s">
        <v>889</v>
      </c>
      <c r="E294" s="41" t="s">
        <v>659</v>
      </c>
      <c r="F294" s="41">
        <v>7601</v>
      </c>
      <c r="G294" s="41">
        <v>409</v>
      </c>
      <c r="H294" s="41" t="s">
        <v>660</v>
      </c>
      <c r="I294" s="41" t="s">
        <v>661</v>
      </c>
      <c r="J294" s="41" t="s">
        <v>667</v>
      </c>
      <c r="K294" s="41">
        <v>9</v>
      </c>
      <c r="L294" s="41" t="s">
        <v>667</v>
      </c>
      <c r="M294" s="41">
        <v>9</v>
      </c>
      <c r="N294" s="41" t="s">
        <v>667</v>
      </c>
      <c r="O294" s="41">
        <v>9</v>
      </c>
      <c r="P294" s="41" t="s">
        <v>667</v>
      </c>
      <c r="Q294" s="41">
        <v>9</v>
      </c>
      <c r="R294" s="41">
        <v>0</v>
      </c>
      <c r="S294" s="41"/>
      <c r="T294" s="41" t="s">
        <v>662</v>
      </c>
      <c r="U294" s="41" t="s">
        <v>663</v>
      </c>
      <c r="V294" s="41" t="s">
        <v>1414</v>
      </c>
      <c r="W294" s="46">
        <v>44866</v>
      </c>
    </row>
    <row r="295" spans="1:23" x14ac:dyDescent="0.3">
      <c r="A295" s="41">
        <v>315461</v>
      </c>
      <c r="B295" s="41" t="s">
        <v>288</v>
      </c>
      <c r="C295" s="41" t="s">
        <v>1415</v>
      </c>
      <c r="D295" s="41" t="s">
        <v>1416</v>
      </c>
      <c r="E295" s="41" t="s">
        <v>659</v>
      </c>
      <c r="F295" s="41">
        <v>8009</v>
      </c>
      <c r="G295" s="41">
        <v>409</v>
      </c>
      <c r="H295" s="41" t="s">
        <v>660</v>
      </c>
      <c r="I295" s="41" t="s">
        <v>661</v>
      </c>
      <c r="J295" s="41">
        <v>0</v>
      </c>
      <c r="K295" s="41"/>
      <c r="L295" s="41">
        <v>0</v>
      </c>
      <c r="M295" s="41"/>
      <c r="N295" s="41">
        <v>0</v>
      </c>
      <c r="O295" s="41"/>
      <c r="P295" s="41">
        <v>0</v>
      </c>
      <c r="Q295" s="41"/>
      <c r="R295" s="41">
        <v>0</v>
      </c>
      <c r="S295" s="41"/>
      <c r="T295" s="41" t="s">
        <v>662</v>
      </c>
      <c r="U295" s="41" t="s">
        <v>663</v>
      </c>
      <c r="V295" s="41" t="s">
        <v>1417</v>
      </c>
      <c r="W295" s="46">
        <v>44866</v>
      </c>
    </row>
    <row r="296" spans="1:23" x14ac:dyDescent="0.3">
      <c r="A296" s="41">
        <v>315462</v>
      </c>
      <c r="B296" s="41" t="s">
        <v>599</v>
      </c>
      <c r="C296" s="41" t="s">
        <v>1418</v>
      </c>
      <c r="D296" s="41" t="s">
        <v>829</v>
      </c>
      <c r="E296" s="41" t="s">
        <v>659</v>
      </c>
      <c r="F296" s="41">
        <v>8721</v>
      </c>
      <c r="G296" s="41">
        <v>409</v>
      </c>
      <c r="H296" s="41" t="s">
        <v>660</v>
      </c>
      <c r="I296" s="41" t="s">
        <v>661</v>
      </c>
      <c r="J296" s="41">
        <v>0</v>
      </c>
      <c r="K296" s="41"/>
      <c r="L296" s="41">
        <v>0</v>
      </c>
      <c r="M296" s="41"/>
      <c r="N296" s="41">
        <v>0</v>
      </c>
      <c r="O296" s="41"/>
      <c r="P296" s="41">
        <v>0</v>
      </c>
      <c r="Q296" s="41"/>
      <c r="R296" s="41">
        <v>0</v>
      </c>
      <c r="S296" s="41"/>
      <c r="T296" s="41" t="s">
        <v>662</v>
      </c>
      <c r="U296" s="41" t="s">
        <v>663</v>
      </c>
      <c r="V296" s="41" t="s">
        <v>1419</v>
      </c>
      <c r="W296" s="46">
        <v>44866</v>
      </c>
    </row>
    <row r="297" spans="1:23" x14ac:dyDescent="0.3">
      <c r="A297" s="41">
        <v>315463</v>
      </c>
      <c r="B297" s="41" t="s">
        <v>580</v>
      </c>
      <c r="C297" s="41" t="s">
        <v>1420</v>
      </c>
      <c r="D297" s="41" t="s">
        <v>688</v>
      </c>
      <c r="E297" s="41" t="s">
        <v>659</v>
      </c>
      <c r="F297" s="41">
        <v>7747</v>
      </c>
      <c r="G297" s="41">
        <v>409</v>
      </c>
      <c r="H297" s="41" t="s">
        <v>660</v>
      </c>
      <c r="I297" s="41" t="s">
        <v>661</v>
      </c>
      <c r="J297" s="41">
        <v>0</v>
      </c>
      <c r="K297" s="41"/>
      <c r="L297" s="41">
        <v>0</v>
      </c>
      <c r="M297" s="41"/>
      <c r="N297" s="41">
        <v>0</v>
      </c>
      <c r="O297" s="41"/>
      <c r="P297" s="41">
        <v>0</v>
      </c>
      <c r="Q297" s="41"/>
      <c r="R297" s="41">
        <v>0</v>
      </c>
      <c r="S297" s="41"/>
      <c r="T297" s="41" t="s">
        <v>662</v>
      </c>
      <c r="U297" s="41" t="s">
        <v>663</v>
      </c>
      <c r="V297" s="41" t="s">
        <v>1421</v>
      </c>
      <c r="W297" s="46">
        <v>44866</v>
      </c>
    </row>
    <row r="298" spans="1:23" x14ac:dyDescent="0.3">
      <c r="A298" s="41">
        <v>315464</v>
      </c>
      <c r="B298" s="41" t="s">
        <v>306</v>
      </c>
      <c r="C298" s="41" t="s">
        <v>1422</v>
      </c>
      <c r="D298" s="41" t="s">
        <v>1351</v>
      </c>
      <c r="E298" s="41" t="s">
        <v>659</v>
      </c>
      <c r="F298" s="41">
        <v>8053</v>
      </c>
      <c r="G298" s="41">
        <v>409</v>
      </c>
      <c r="H298" s="41" t="s">
        <v>660</v>
      </c>
      <c r="I298" s="41" t="s">
        <v>661</v>
      </c>
      <c r="J298" s="41">
        <v>0</v>
      </c>
      <c r="K298" s="41"/>
      <c r="L298" s="41">
        <v>0</v>
      </c>
      <c r="M298" s="41"/>
      <c r="N298" s="41">
        <v>0</v>
      </c>
      <c r="O298" s="41"/>
      <c r="P298" s="41">
        <v>0</v>
      </c>
      <c r="Q298" s="41"/>
      <c r="R298" s="41">
        <v>0</v>
      </c>
      <c r="S298" s="41"/>
      <c r="T298" s="41" t="s">
        <v>662</v>
      </c>
      <c r="U298" s="41" t="s">
        <v>663</v>
      </c>
      <c r="V298" s="41" t="s">
        <v>1423</v>
      </c>
      <c r="W298" s="46">
        <v>44866</v>
      </c>
    </row>
    <row r="299" spans="1:23" x14ac:dyDescent="0.3">
      <c r="A299" s="41">
        <v>315465</v>
      </c>
      <c r="B299" s="41" t="s">
        <v>479</v>
      </c>
      <c r="C299" s="41" t="s">
        <v>1424</v>
      </c>
      <c r="D299" s="41" t="s">
        <v>1226</v>
      </c>
      <c r="E299" s="41" t="s">
        <v>659</v>
      </c>
      <c r="F299" s="41">
        <v>7087</v>
      </c>
      <c r="G299" s="41">
        <v>409</v>
      </c>
      <c r="H299" s="41" t="s">
        <v>660</v>
      </c>
      <c r="I299" s="41" t="s">
        <v>661</v>
      </c>
      <c r="J299" s="41">
        <v>0</v>
      </c>
      <c r="K299" s="41"/>
      <c r="L299" s="41">
        <v>0</v>
      </c>
      <c r="M299" s="41"/>
      <c r="N299" s="41">
        <v>0</v>
      </c>
      <c r="O299" s="41"/>
      <c r="P299" s="41">
        <v>0</v>
      </c>
      <c r="Q299" s="41"/>
      <c r="R299" s="41">
        <v>0</v>
      </c>
      <c r="S299" s="41"/>
      <c r="T299" s="41" t="s">
        <v>662</v>
      </c>
      <c r="U299" s="41" t="s">
        <v>663</v>
      </c>
      <c r="V299" s="41" t="s">
        <v>1425</v>
      </c>
      <c r="W299" s="46">
        <v>44866</v>
      </c>
    </row>
    <row r="300" spans="1:23" x14ac:dyDescent="0.3">
      <c r="A300" s="41">
        <v>315467</v>
      </c>
      <c r="B300" s="41" t="s">
        <v>474</v>
      </c>
      <c r="C300" s="41" t="s">
        <v>1426</v>
      </c>
      <c r="D300" s="41" t="s">
        <v>1427</v>
      </c>
      <c r="E300" s="41" t="s">
        <v>659</v>
      </c>
      <c r="F300" s="41">
        <v>7830</v>
      </c>
      <c r="G300" s="41">
        <v>409</v>
      </c>
      <c r="H300" s="41" t="s">
        <v>660</v>
      </c>
      <c r="I300" s="41" t="s">
        <v>661</v>
      </c>
      <c r="J300" s="41">
        <v>0</v>
      </c>
      <c r="K300" s="41"/>
      <c r="L300" s="41">
        <v>0</v>
      </c>
      <c r="M300" s="41"/>
      <c r="N300" s="41">
        <v>0</v>
      </c>
      <c r="O300" s="41"/>
      <c r="P300" s="41">
        <v>0</v>
      </c>
      <c r="Q300" s="41"/>
      <c r="R300" s="41">
        <v>0</v>
      </c>
      <c r="S300" s="41"/>
      <c r="T300" s="41" t="s">
        <v>662</v>
      </c>
      <c r="U300" s="41" t="s">
        <v>663</v>
      </c>
      <c r="V300" s="41" t="s">
        <v>1428</v>
      </c>
      <c r="W300" s="46">
        <v>44866</v>
      </c>
    </row>
    <row r="301" spans="1:23" x14ac:dyDescent="0.3">
      <c r="A301" s="41">
        <v>315468</v>
      </c>
      <c r="B301" s="41" t="s">
        <v>317</v>
      </c>
      <c r="C301" s="41" t="s">
        <v>1429</v>
      </c>
      <c r="D301" s="41" t="s">
        <v>1430</v>
      </c>
      <c r="E301" s="41" t="s">
        <v>659</v>
      </c>
      <c r="F301" s="41">
        <v>7054</v>
      </c>
      <c r="G301" s="41">
        <v>409</v>
      </c>
      <c r="H301" s="41" t="s">
        <v>660</v>
      </c>
      <c r="I301" s="41" t="s">
        <v>661</v>
      </c>
      <c r="J301" s="41">
        <v>0</v>
      </c>
      <c r="K301" s="41"/>
      <c r="L301" s="41">
        <v>0</v>
      </c>
      <c r="M301" s="41"/>
      <c r="N301" s="41">
        <v>0</v>
      </c>
      <c r="O301" s="41"/>
      <c r="P301" s="41">
        <v>0</v>
      </c>
      <c r="Q301" s="41"/>
      <c r="R301" s="41">
        <v>0</v>
      </c>
      <c r="S301" s="41"/>
      <c r="T301" s="41" t="s">
        <v>662</v>
      </c>
      <c r="U301" s="41" t="s">
        <v>663</v>
      </c>
      <c r="V301" s="41" t="s">
        <v>1431</v>
      </c>
      <c r="W301" s="46">
        <v>44866</v>
      </c>
    </row>
    <row r="302" spans="1:23" x14ac:dyDescent="0.3">
      <c r="A302" s="41">
        <v>315469</v>
      </c>
      <c r="B302" s="41" t="s">
        <v>375</v>
      </c>
      <c r="C302" s="41" t="s">
        <v>1432</v>
      </c>
      <c r="D302" s="41" t="s">
        <v>1344</v>
      </c>
      <c r="E302" s="41" t="s">
        <v>659</v>
      </c>
      <c r="F302" s="41">
        <v>7753</v>
      </c>
      <c r="G302" s="41">
        <v>409</v>
      </c>
      <c r="H302" s="41" t="s">
        <v>660</v>
      </c>
      <c r="I302" s="41" t="s">
        <v>661</v>
      </c>
      <c r="J302" s="41">
        <v>0</v>
      </c>
      <c r="K302" s="41"/>
      <c r="L302" s="41">
        <v>0</v>
      </c>
      <c r="M302" s="41"/>
      <c r="N302" s="41">
        <v>0</v>
      </c>
      <c r="O302" s="41"/>
      <c r="P302" s="41">
        <v>0</v>
      </c>
      <c r="Q302" s="41"/>
      <c r="R302" s="41">
        <v>0</v>
      </c>
      <c r="S302" s="41"/>
      <c r="T302" s="41" t="s">
        <v>662</v>
      </c>
      <c r="U302" s="41" t="s">
        <v>663</v>
      </c>
      <c r="V302" s="41" t="s">
        <v>1433</v>
      </c>
      <c r="W302" s="46">
        <v>44866</v>
      </c>
    </row>
    <row r="303" spans="1:23" x14ac:dyDescent="0.3">
      <c r="A303" s="41">
        <v>315471</v>
      </c>
      <c r="B303" s="41" t="s">
        <v>582</v>
      </c>
      <c r="C303" s="41" t="s">
        <v>1434</v>
      </c>
      <c r="D303" s="41" t="s">
        <v>1435</v>
      </c>
      <c r="E303" s="41" t="s">
        <v>659</v>
      </c>
      <c r="F303" s="41">
        <v>7006</v>
      </c>
      <c r="G303" s="41">
        <v>409</v>
      </c>
      <c r="H303" s="41" t="s">
        <v>660</v>
      </c>
      <c r="I303" s="41" t="s">
        <v>661</v>
      </c>
      <c r="J303" s="41">
        <v>0</v>
      </c>
      <c r="K303" s="41"/>
      <c r="L303" s="41">
        <v>0</v>
      </c>
      <c r="M303" s="41"/>
      <c r="N303" s="41">
        <v>0</v>
      </c>
      <c r="O303" s="41"/>
      <c r="P303" s="41">
        <v>0</v>
      </c>
      <c r="Q303" s="41"/>
      <c r="R303" s="41">
        <v>0</v>
      </c>
      <c r="S303" s="41"/>
      <c r="T303" s="41" t="s">
        <v>662</v>
      </c>
      <c r="U303" s="41" t="s">
        <v>663</v>
      </c>
      <c r="V303" s="41" t="s">
        <v>1436</v>
      </c>
      <c r="W303" s="46">
        <v>44866</v>
      </c>
    </row>
    <row r="304" spans="1:23" x14ac:dyDescent="0.3">
      <c r="A304" s="41">
        <v>315472</v>
      </c>
      <c r="B304" s="41" t="s">
        <v>304</v>
      </c>
      <c r="C304" s="41" t="s">
        <v>1437</v>
      </c>
      <c r="D304" s="41" t="s">
        <v>1438</v>
      </c>
      <c r="E304" s="41" t="s">
        <v>659</v>
      </c>
      <c r="F304" s="41">
        <v>8816</v>
      </c>
      <c r="G304" s="41">
        <v>409</v>
      </c>
      <c r="H304" s="41" t="s">
        <v>660</v>
      </c>
      <c r="I304" s="41" t="s">
        <v>661</v>
      </c>
      <c r="J304" s="41">
        <v>0</v>
      </c>
      <c r="K304" s="41"/>
      <c r="L304" s="41">
        <v>0</v>
      </c>
      <c r="M304" s="41"/>
      <c r="N304" s="41">
        <v>0</v>
      </c>
      <c r="O304" s="41"/>
      <c r="P304" s="41">
        <v>0</v>
      </c>
      <c r="Q304" s="41"/>
      <c r="R304" s="41">
        <v>0</v>
      </c>
      <c r="S304" s="41"/>
      <c r="T304" s="41" t="s">
        <v>662</v>
      </c>
      <c r="U304" s="41" t="s">
        <v>663</v>
      </c>
      <c r="V304" s="41" t="s">
        <v>1439</v>
      </c>
      <c r="W304" s="46">
        <v>44866</v>
      </c>
    </row>
    <row r="305" spans="1:23" x14ac:dyDescent="0.3">
      <c r="A305" s="41">
        <v>315473</v>
      </c>
      <c r="B305" s="41" t="s">
        <v>456</v>
      </c>
      <c r="C305" s="41" t="s">
        <v>1440</v>
      </c>
      <c r="D305" s="41" t="s">
        <v>1441</v>
      </c>
      <c r="E305" s="41" t="s">
        <v>659</v>
      </c>
      <c r="F305" s="41">
        <v>7647</v>
      </c>
      <c r="G305" s="41">
        <v>409</v>
      </c>
      <c r="H305" s="41" t="s">
        <v>660</v>
      </c>
      <c r="I305" s="41" t="s">
        <v>661</v>
      </c>
      <c r="J305" s="41">
        <v>0</v>
      </c>
      <c r="K305" s="41"/>
      <c r="L305" s="41">
        <v>0</v>
      </c>
      <c r="M305" s="41"/>
      <c r="N305" s="41">
        <v>0</v>
      </c>
      <c r="O305" s="41"/>
      <c r="P305" s="41">
        <v>0</v>
      </c>
      <c r="Q305" s="41"/>
      <c r="R305" s="41">
        <v>0</v>
      </c>
      <c r="S305" s="41"/>
      <c r="T305" s="41" t="s">
        <v>662</v>
      </c>
      <c r="U305" s="41" t="s">
        <v>663</v>
      </c>
      <c r="V305" s="41" t="s">
        <v>1442</v>
      </c>
      <c r="W305" s="46">
        <v>44866</v>
      </c>
    </row>
    <row r="306" spans="1:23" x14ac:dyDescent="0.3">
      <c r="A306" s="41">
        <v>315476</v>
      </c>
      <c r="B306" s="41" t="s">
        <v>245</v>
      </c>
      <c r="C306" s="41" t="s">
        <v>1443</v>
      </c>
      <c r="D306" s="41" t="s">
        <v>1444</v>
      </c>
      <c r="E306" s="41" t="s">
        <v>659</v>
      </c>
      <c r="F306" s="41">
        <v>7094</v>
      </c>
      <c r="G306" s="41">
        <v>409</v>
      </c>
      <c r="H306" s="41" t="s">
        <v>660</v>
      </c>
      <c r="I306" s="41" t="s">
        <v>661</v>
      </c>
      <c r="J306" s="41">
        <v>0</v>
      </c>
      <c r="K306" s="41"/>
      <c r="L306" s="41">
        <v>0</v>
      </c>
      <c r="M306" s="41"/>
      <c r="N306" s="41">
        <v>0</v>
      </c>
      <c r="O306" s="41"/>
      <c r="P306" s="41">
        <v>0</v>
      </c>
      <c r="Q306" s="41"/>
      <c r="R306" s="41">
        <v>0</v>
      </c>
      <c r="S306" s="41"/>
      <c r="T306" s="41" t="s">
        <v>662</v>
      </c>
      <c r="U306" s="41" t="s">
        <v>663</v>
      </c>
      <c r="V306" s="41" t="s">
        <v>1445</v>
      </c>
      <c r="W306" s="46">
        <v>44866</v>
      </c>
    </row>
    <row r="307" spans="1:23" x14ac:dyDescent="0.3">
      <c r="A307" s="41">
        <v>315477</v>
      </c>
      <c r="B307" s="41" t="s">
        <v>325</v>
      </c>
      <c r="C307" s="41" t="s">
        <v>1446</v>
      </c>
      <c r="D307" s="41" t="s">
        <v>789</v>
      </c>
      <c r="E307" s="41" t="s">
        <v>659</v>
      </c>
      <c r="F307" s="41">
        <v>7470</v>
      </c>
      <c r="G307" s="41">
        <v>409</v>
      </c>
      <c r="H307" s="41" t="s">
        <v>660</v>
      </c>
      <c r="I307" s="41" t="s">
        <v>661</v>
      </c>
      <c r="J307" s="41" t="s">
        <v>667</v>
      </c>
      <c r="K307" s="41">
        <v>9</v>
      </c>
      <c r="L307" s="41" t="s">
        <v>667</v>
      </c>
      <c r="M307" s="41">
        <v>9</v>
      </c>
      <c r="N307" s="41" t="s">
        <v>667</v>
      </c>
      <c r="O307" s="41">
        <v>9</v>
      </c>
      <c r="P307" s="41" t="s">
        <v>667</v>
      </c>
      <c r="Q307" s="41">
        <v>9</v>
      </c>
      <c r="R307" s="41">
        <v>0</v>
      </c>
      <c r="S307" s="41"/>
      <c r="T307" s="41" t="s">
        <v>662</v>
      </c>
      <c r="U307" s="41" t="s">
        <v>663</v>
      </c>
      <c r="V307" s="41" t="s">
        <v>1447</v>
      </c>
      <c r="W307" s="46">
        <v>44866</v>
      </c>
    </row>
    <row r="308" spans="1:23" x14ac:dyDescent="0.3">
      <c r="A308" s="41">
        <v>315479</v>
      </c>
      <c r="B308" s="41" t="s">
        <v>311</v>
      </c>
      <c r="C308" s="41" t="s">
        <v>1448</v>
      </c>
      <c r="D308" s="41" t="s">
        <v>1184</v>
      </c>
      <c r="E308" s="41" t="s">
        <v>659</v>
      </c>
      <c r="F308" s="41">
        <v>7039</v>
      </c>
      <c r="G308" s="41">
        <v>409</v>
      </c>
      <c r="H308" s="41" t="s">
        <v>660</v>
      </c>
      <c r="I308" s="41" t="s">
        <v>661</v>
      </c>
      <c r="J308" s="41">
        <v>0</v>
      </c>
      <c r="K308" s="41"/>
      <c r="L308" s="41">
        <v>0</v>
      </c>
      <c r="M308" s="41"/>
      <c r="N308" s="41">
        <v>0</v>
      </c>
      <c r="O308" s="41"/>
      <c r="P308" s="41">
        <v>0</v>
      </c>
      <c r="Q308" s="41"/>
      <c r="R308" s="41">
        <v>0</v>
      </c>
      <c r="S308" s="41"/>
      <c r="T308" s="41" t="s">
        <v>662</v>
      </c>
      <c r="U308" s="41" t="s">
        <v>663</v>
      </c>
      <c r="V308" s="41" t="s">
        <v>1449</v>
      </c>
      <c r="W308" s="46">
        <v>44866</v>
      </c>
    </row>
    <row r="309" spans="1:23" x14ac:dyDescent="0.3">
      <c r="A309" s="41">
        <v>315482</v>
      </c>
      <c r="B309" s="41" t="s">
        <v>314</v>
      </c>
      <c r="C309" s="41" t="s">
        <v>1450</v>
      </c>
      <c r="D309" s="41" t="s">
        <v>762</v>
      </c>
      <c r="E309" s="41" t="s">
        <v>659</v>
      </c>
      <c r="F309" s="41">
        <v>8057</v>
      </c>
      <c r="G309" s="41">
        <v>409</v>
      </c>
      <c r="H309" s="41" t="s">
        <v>660</v>
      </c>
      <c r="I309" s="41" t="s">
        <v>661</v>
      </c>
      <c r="J309" s="41" t="s">
        <v>667</v>
      </c>
      <c r="K309" s="41">
        <v>9</v>
      </c>
      <c r="L309" s="41" t="s">
        <v>667</v>
      </c>
      <c r="M309" s="41">
        <v>9</v>
      </c>
      <c r="N309" s="41" t="s">
        <v>667</v>
      </c>
      <c r="O309" s="41">
        <v>9</v>
      </c>
      <c r="P309" s="41" t="s">
        <v>667</v>
      </c>
      <c r="Q309" s="41">
        <v>9</v>
      </c>
      <c r="R309" s="41" t="s">
        <v>667</v>
      </c>
      <c r="S309" s="41">
        <v>9</v>
      </c>
      <c r="T309" s="41" t="s">
        <v>662</v>
      </c>
      <c r="U309" s="41" t="s">
        <v>663</v>
      </c>
      <c r="V309" s="41" t="s">
        <v>1451</v>
      </c>
      <c r="W309" s="46">
        <v>44866</v>
      </c>
    </row>
    <row r="310" spans="1:23" x14ac:dyDescent="0.3">
      <c r="A310" s="41">
        <v>315483</v>
      </c>
      <c r="B310" s="41" t="s">
        <v>525</v>
      </c>
      <c r="C310" s="41" t="s">
        <v>1452</v>
      </c>
      <c r="D310" s="41" t="s">
        <v>679</v>
      </c>
      <c r="E310" s="41" t="s">
        <v>659</v>
      </c>
      <c r="F310" s="41">
        <v>7202</v>
      </c>
      <c r="G310" s="41">
        <v>409</v>
      </c>
      <c r="H310" s="41" t="s">
        <v>660</v>
      </c>
      <c r="I310" s="41" t="s">
        <v>661</v>
      </c>
      <c r="J310" s="41">
        <v>0</v>
      </c>
      <c r="K310" s="41"/>
      <c r="L310" s="41" t="s">
        <v>667</v>
      </c>
      <c r="M310" s="41">
        <v>9</v>
      </c>
      <c r="N310" s="41">
        <v>0</v>
      </c>
      <c r="O310" s="41"/>
      <c r="P310" s="41">
        <v>0</v>
      </c>
      <c r="Q310" s="41"/>
      <c r="R310" s="41">
        <v>0</v>
      </c>
      <c r="S310" s="41"/>
      <c r="T310" s="41" t="s">
        <v>662</v>
      </c>
      <c r="U310" s="41" t="s">
        <v>663</v>
      </c>
      <c r="V310" s="41" t="s">
        <v>1453</v>
      </c>
      <c r="W310" s="46">
        <v>44866</v>
      </c>
    </row>
    <row r="311" spans="1:23" x14ac:dyDescent="0.3">
      <c r="A311" s="41">
        <v>315485</v>
      </c>
      <c r="B311" s="41" t="s">
        <v>324</v>
      </c>
      <c r="C311" s="41" t="s">
        <v>1454</v>
      </c>
      <c r="D311" s="41" t="s">
        <v>756</v>
      </c>
      <c r="E311" s="41" t="s">
        <v>659</v>
      </c>
      <c r="F311" s="41">
        <v>7719</v>
      </c>
      <c r="G311" s="41">
        <v>409</v>
      </c>
      <c r="H311" s="41" t="s">
        <v>660</v>
      </c>
      <c r="I311" s="41" t="s">
        <v>661</v>
      </c>
      <c r="J311" s="41">
        <v>0</v>
      </c>
      <c r="K311" s="41"/>
      <c r="L311" s="41">
        <v>0</v>
      </c>
      <c r="M311" s="41"/>
      <c r="N311" s="41">
        <v>0</v>
      </c>
      <c r="O311" s="41"/>
      <c r="P311" s="41">
        <v>0</v>
      </c>
      <c r="Q311" s="41"/>
      <c r="R311" s="41">
        <v>0</v>
      </c>
      <c r="S311" s="41"/>
      <c r="T311" s="41" t="s">
        <v>662</v>
      </c>
      <c r="U311" s="41" t="s">
        <v>663</v>
      </c>
      <c r="V311" s="41" t="s">
        <v>1455</v>
      </c>
      <c r="W311" s="46">
        <v>44866</v>
      </c>
    </row>
    <row r="312" spans="1:23" x14ac:dyDescent="0.3">
      <c r="A312" s="41">
        <v>315486</v>
      </c>
      <c r="B312" s="41" t="s">
        <v>593</v>
      </c>
      <c r="C312" s="41" t="s">
        <v>1456</v>
      </c>
      <c r="D312" s="41" t="s">
        <v>1457</v>
      </c>
      <c r="E312" s="41" t="s">
        <v>659</v>
      </c>
      <c r="F312" s="41">
        <v>8558</v>
      </c>
      <c r="G312" s="41">
        <v>409</v>
      </c>
      <c r="H312" s="41" t="s">
        <v>660</v>
      </c>
      <c r="I312" s="41" t="s">
        <v>661</v>
      </c>
      <c r="J312" s="41">
        <v>0</v>
      </c>
      <c r="K312" s="41"/>
      <c r="L312" s="41">
        <v>0</v>
      </c>
      <c r="M312" s="41"/>
      <c r="N312" s="41" t="s">
        <v>667</v>
      </c>
      <c r="O312" s="41">
        <v>9</v>
      </c>
      <c r="P312" s="41">
        <v>0</v>
      </c>
      <c r="Q312" s="41"/>
      <c r="R312" s="41">
        <v>0</v>
      </c>
      <c r="S312" s="41"/>
      <c r="T312" s="41" t="s">
        <v>662</v>
      </c>
      <c r="U312" s="41" t="s">
        <v>663</v>
      </c>
      <c r="V312" s="41" t="s">
        <v>1458</v>
      </c>
      <c r="W312" s="46">
        <v>44866</v>
      </c>
    </row>
    <row r="313" spans="1:23" x14ac:dyDescent="0.3">
      <c r="A313" s="41">
        <v>315487</v>
      </c>
      <c r="B313" s="41" t="s">
        <v>531</v>
      </c>
      <c r="C313" s="41" t="s">
        <v>1459</v>
      </c>
      <c r="D313" s="41" t="s">
        <v>1460</v>
      </c>
      <c r="E313" s="41" t="s">
        <v>659</v>
      </c>
      <c r="F313" s="41">
        <v>8628</v>
      </c>
      <c r="G313" s="41">
        <v>409</v>
      </c>
      <c r="H313" s="41" t="s">
        <v>660</v>
      </c>
      <c r="I313" s="41" t="s">
        <v>661</v>
      </c>
      <c r="J313" s="41">
        <v>0</v>
      </c>
      <c r="K313" s="41"/>
      <c r="L313" s="41">
        <v>0</v>
      </c>
      <c r="M313" s="41"/>
      <c r="N313" s="41">
        <v>0</v>
      </c>
      <c r="O313" s="41"/>
      <c r="P313" s="41">
        <v>0</v>
      </c>
      <c r="Q313" s="41"/>
      <c r="R313" s="41">
        <v>0</v>
      </c>
      <c r="S313" s="41"/>
      <c r="T313" s="41" t="s">
        <v>662</v>
      </c>
      <c r="U313" s="41" t="s">
        <v>663</v>
      </c>
      <c r="V313" s="41" t="s">
        <v>1461</v>
      </c>
      <c r="W313" s="46">
        <v>44866</v>
      </c>
    </row>
    <row r="314" spans="1:23" x14ac:dyDescent="0.3">
      <c r="A314" s="41">
        <v>315488</v>
      </c>
      <c r="B314" s="41" t="s">
        <v>313</v>
      </c>
      <c r="C314" s="41" t="s">
        <v>1462</v>
      </c>
      <c r="D314" s="41" t="s">
        <v>895</v>
      </c>
      <c r="E314" s="41" t="s">
        <v>659</v>
      </c>
      <c r="F314" s="41">
        <v>7960</v>
      </c>
      <c r="G314" s="41">
        <v>409</v>
      </c>
      <c r="H314" s="41" t="s">
        <v>660</v>
      </c>
      <c r="I314" s="41" t="s">
        <v>661</v>
      </c>
      <c r="J314" s="41">
        <v>0</v>
      </c>
      <c r="K314" s="41"/>
      <c r="L314" s="41">
        <v>0</v>
      </c>
      <c r="M314" s="41"/>
      <c r="N314" s="41">
        <v>0</v>
      </c>
      <c r="O314" s="41"/>
      <c r="P314" s="41">
        <v>0</v>
      </c>
      <c r="Q314" s="41"/>
      <c r="R314" s="41">
        <v>0</v>
      </c>
      <c r="S314" s="41"/>
      <c r="T314" s="41" t="s">
        <v>662</v>
      </c>
      <c r="U314" s="41" t="s">
        <v>663</v>
      </c>
      <c r="V314" s="41" t="s">
        <v>1463</v>
      </c>
      <c r="W314" s="46">
        <v>44866</v>
      </c>
    </row>
    <row r="315" spans="1:23" x14ac:dyDescent="0.3">
      <c r="A315" s="41">
        <v>315490</v>
      </c>
      <c r="B315" s="41" t="s">
        <v>340</v>
      </c>
      <c r="C315" s="41" t="s">
        <v>1464</v>
      </c>
      <c r="D315" s="41" t="s">
        <v>1074</v>
      </c>
      <c r="E315" s="41" t="s">
        <v>659</v>
      </c>
      <c r="F315" s="41">
        <v>8755</v>
      </c>
      <c r="G315" s="41">
        <v>409</v>
      </c>
      <c r="H315" s="41" t="s">
        <v>660</v>
      </c>
      <c r="I315" s="41" t="s">
        <v>661</v>
      </c>
      <c r="J315" s="41" t="s">
        <v>667</v>
      </c>
      <c r="K315" s="41">
        <v>9</v>
      </c>
      <c r="L315" s="41" t="s">
        <v>667</v>
      </c>
      <c r="M315" s="41">
        <v>9</v>
      </c>
      <c r="N315" s="41" t="s">
        <v>667</v>
      </c>
      <c r="O315" s="41">
        <v>9</v>
      </c>
      <c r="P315" s="41" t="s">
        <v>667</v>
      </c>
      <c r="Q315" s="41">
        <v>9</v>
      </c>
      <c r="R315" s="41" t="s">
        <v>667</v>
      </c>
      <c r="S315" s="41">
        <v>9</v>
      </c>
      <c r="T315" s="41" t="s">
        <v>662</v>
      </c>
      <c r="U315" s="41" t="s">
        <v>663</v>
      </c>
      <c r="V315" s="41" t="s">
        <v>1465</v>
      </c>
      <c r="W315" s="46">
        <v>44866</v>
      </c>
    </row>
    <row r="316" spans="1:23" x14ac:dyDescent="0.3">
      <c r="A316" s="41">
        <v>315491</v>
      </c>
      <c r="B316" s="41" t="s">
        <v>328</v>
      </c>
      <c r="C316" s="41" t="s">
        <v>1466</v>
      </c>
      <c r="D316" s="41" t="s">
        <v>1467</v>
      </c>
      <c r="E316" s="41" t="s">
        <v>659</v>
      </c>
      <c r="F316" s="41">
        <v>7444</v>
      </c>
      <c r="G316" s="41">
        <v>409</v>
      </c>
      <c r="H316" s="41" t="s">
        <v>660</v>
      </c>
      <c r="I316" s="41" t="s">
        <v>661</v>
      </c>
      <c r="J316" s="41">
        <v>0</v>
      </c>
      <c r="K316" s="41"/>
      <c r="L316" s="41">
        <v>0</v>
      </c>
      <c r="M316" s="41"/>
      <c r="N316" s="41">
        <v>0</v>
      </c>
      <c r="O316" s="41"/>
      <c r="P316" s="41">
        <v>0</v>
      </c>
      <c r="Q316" s="41"/>
      <c r="R316" s="41">
        <v>0</v>
      </c>
      <c r="S316" s="41"/>
      <c r="T316" s="41" t="s">
        <v>662</v>
      </c>
      <c r="U316" s="41" t="s">
        <v>663</v>
      </c>
      <c r="V316" s="41" t="s">
        <v>1468</v>
      </c>
      <c r="W316" s="46">
        <v>44866</v>
      </c>
    </row>
    <row r="317" spans="1:23" x14ac:dyDescent="0.3">
      <c r="A317" s="41">
        <v>315492</v>
      </c>
      <c r="B317" s="41" t="s">
        <v>290</v>
      </c>
      <c r="C317" s="41" t="s">
        <v>1469</v>
      </c>
      <c r="D317" s="41" t="s">
        <v>1470</v>
      </c>
      <c r="E317" s="41" t="s">
        <v>659</v>
      </c>
      <c r="F317" s="41">
        <v>7005</v>
      </c>
      <c r="G317" s="41">
        <v>409</v>
      </c>
      <c r="H317" s="41" t="s">
        <v>660</v>
      </c>
      <c r="I317" s="41" t="s">
        <v>661</v>
      </c>
      <c r="J317" s="41">
        <v>0</v>
      </c>
      <c r="K317" s="41"/>
      <c r="L317" s="41">
        <v>0</v>
      </c>
      <c r="M317" s="41"/>
      <c r="N317" s="41">
        <v>0</v>
      </c>
      <c r="O317" s="41"/>
      <c r="P317" s="41">
        <v>0</v>
      </c>
      <c r="Q317" s="41"/>
      <c r="R317" s="41">
        <v>0</v>
      </c>
      <c r="S317" s="41"/>
      <c r="T317" s="41" t="s">
        <v>662</v>
      </c>
      <c r="U317" s="41" t="s">
        <v>663</v>
      </c>
      <c r="V317" s="41" t="s">
        <v>1471</v>
      </c>
      <c r="W317" s="46">
        <v>44866</v>
      </c>
    </row>
    <row r="318" spans="1:23" x14ac:dyDescent="0.3">
      <c r="A318" s="41">
        <v>315494</v>
      </c>
      <c r="B318" s="41" t="s">
        <v>244</v>
      </c>
      <c r="C318" s="41" t="s">
        <v>1472</v>
      </c>
      <c r="D318" s="41" t="s">
        <v>1473</v>
      </c>
      <c r="E318" s="41" t="s">
        <v>659</v>
      </c>
      <c r="F318" s="41">
        <v>7662</v>
      </c>
      <c r="G318" s="41">
        <v>409</v>
      </c>
      <c r="H318" s="41" t="s">
        <v>660</v>
      </c>
      <c r="I318" s="41" t="s">
        <v>661</v>
      </c>
      <c r="J318" s="41">
        <v>0</v>
      </c>
      <c r="K318" s="41"/>
      <c r="L318" s="41">
        <v>0</v>
      </c>
      <c r="M318" s="41"/>
      <c r="N318" s="41">
        <v>0</v>
      </c>
      <c r="O318" s="41"/>
      <c r="P318" s="41">
        <v>0</v>
      </c>
      <c r="Q318" s="41"/>
      <c r="R318" s="41">
        <v>0</v>
      </c>
      <c r="S318" s="41"/>
      <c r="T318" s="41" t="s">
        <v>662</v>
      </c>
      <c r="U318" s="41" t="s">
        <v>663</v>
      </c>
      <c r="V318" s="41" t="s">
        <v>1474</v>
      </c>
      <c r="W318" s="46">
        <v>44866</v>
      </c>
    </row>
    <row r="319" spans="1:23" x14ac:dyDescent="0.3">
      <c r="A319" s="41">
        <v>315495</v>
      </c>
      <c r="B319" s="41" t="s">
        <v>551</v>
      </c>
      <c r="C319" s="41" t="s">
        <v>1475</v>
      </c>
      <c r="D319" s="41" t="s">
        <v>1476</v>
      </c>
      <c r="E319" s="41" t="s">
        <v>659</v>
      </c>
      <c r="F319" s="41">
        <v>8240</v>
      </c>
      <c r="G319" s="41">
        <v>409</v>
      </c>
      <c r="H319" s="41" t="s">
        <v>660</v>
      </c>
      <c r="I319" s="41" t="s">
        <v>661</v>
      </c>
      <c r="J319" s="47" t="s">
        <v>843</v>
      </c>
      <c r="K319" s="41">
        <v>10</v>
      </c>
      <c r="L319" s="47" t="s">
        <v>843</v>
      </c>
      <c r="M319" s="41">
        <v>10</v>
      </c>
      <c r="N319" s="47" t="s">
        <v>843</v>
      </c>
      <c r="O319" s="41">
        <v>10</v>
      </c>
      <c r="P319" s="47" t="s">
        <v>843</v>
      </c>
      <c r="Q319" s="41">
        <v>10</v>
      </c>
      <c r="R319" s="47" t="s">
        <v>843</v>
      </c>
      <c r="S319" s="41">
        <v>10</v>
      </c>
      <c r="T319" s="41" t="s">
        <v>662</v>
      </c>
      <c r="U319" s="41" t="s">
        <v>663</v>
      </c>
      <c r="V319" s="41" t="s">
        <v>1477</v>
      </c>
      <c r="W319" s="46">
        <v>44866</v>
      </c>
    </row>
    <row r="320" spans="1:23" x14ac:dyDescent="0.3">
      <c r="A320" s="41">
        <v>315496</v>
      </c>
      <c r="B320" s="41" t="s">
        <v>509</v>
      </c>
      <c r="C320" s="41" t="s">
        <v>1478</v>
      </c>
      <c r="D320" s="41" t="s">
        <v>832</v>
      </c>
      <c r="E320" s="41" t="s">
        <v>659</v>
      </c>
      <c r="F320" s="41">
        <v>8360</v>
      </c>
      <c r="G320" s="41">
        <v>409</v>
      </c>
      <c r="H320" s="41" t="s">
        <v>660</v>
      </c>
      <c r="I320" s="41" t="s">
        <v>661</v>
      </c>
      <c r="J320" s="41">
        <v>0</v>
      </c>
      <c r="K320" s="41"/>
      <c r="L320" s="41">
        <v>0</v>
      </c>
      <c r="M320" s="41"/>
      <c r="N320" s="41">
        <v>0</v>
      </c>
      <c r="O320" s="41"/>
      <c r="P320" s="41">
        <v>0</v>
      </c>
      <c r="Q320" s="41"/>
      <c r="R320" s="41">
        <v>0</v>
      </c>
      <c r="S320" s="41"/>
      <c r="T320" s="41" t="s">
        <v>662</v>
      </c>
      <c r="U320" s="41" t="s">
        <v>663</v>
      </c>
      <c r="V320" s="41" t="s">
        <v>1479</v>
      </c>
      <c r="W320" s="46">
        <v>44866</v>
      </c>
    </row>
    <row r="321" spans="1:23" x14ac:dyDescent="0.3">
      <c r="A321" s="41">
        <v>315497</v>
      </c>
      <c r="B321" s="41" t="s">
        <v>249</v>
      </c>
      <c r="C321" s="41" t="s">
        <v>1480</v>
      </c>
      <c r="D321" s="41" t="s">
        <v>1481</v>
      </c>
      <c r="E321" s="41" t="s">
        <v>659</v>
      </c>
      <c r="F321" s="41">
        <v>7401</v>
      </c>
      <c r="G321" s="41">
        <v>409</v>
      </c>
      <c r="H321" s="41" t="s">
        <v>660</v>
      </c>
      <c r="I321" s="41" t="s">
        <v>661</v>
      </c>
      <c r="J321" s="41">
        <v>0</v>
      </c>
      <c r="K321" s="41"/>
      <c r="L321" s="41">
        <v>0</v>
      </c>
      <c r="M321" s="41"/>
      <c r="N321" s="41">
        <v>0</v>
      </c>
      <c r="O321" s="41"/>
      <c r="P321" s="41">
        <v>0</v>
      </c>
      <c r="Q321" s="41"/>
      <c r="R321" s="41">
        <v>0</v>
      </c>
      <c r="S321" s="41"/>
      <c r="T321" s="41" t="s">
        <v>662</v>
      </c>
      <c r="U321" s="41" t="s">
        <v>663</v>
      </c>
      <c r="V321" s="41" t="s">
        <v>1482</v>
      </c>
      <c r="W321" s="46">
        <v>44866</v>
      </c>
    </row>
    <row r="322" spans="1:23" x14ac:dyDescent="0.3">
      <c r="A322" s="41">
        <v>315499</v>
      </c>
      <c r="B322" s="41" t="s">
        <v>473</v>
      </c>
      <c r="C322" s="41" t="s">
        <v>1483</v>
      </c>
      <c r="D322" s="41" t="s">
        <v>935</v>
      </c>
      <c r="E322" s="41" t="s">
        <v>659</v>
      </c>
      <c r="F322" s="41">
        <v>8043</v>
      </c>
      <c r="G322" s="41">
        <v>409</v>
      </c>
      <c r="H322" s="41" t="s">
        <v>660</v>
      </c>
      <c r="I322" s="41" t="s">
        <v>661</v>
      </c>
      <c r="J322" s="41">
        <v>0</v>
      </c>
      <c r="K322" s="41"/>
      <c r="L322" s="41">
        <v>0</v>
      </c>
      <c r="M322" s="41"/>
      <c r="N322" s="41">
        <v>0</v>
      </c>
      <c r="O322" s="41"/>
      <c r="P322" s="41">
        <v>0</v>
      </c>
      <c r="Q322" s="41"/>
      <c r="R322" s="41">
        <v>0</v>
      </c>
      <c r="S322" s="41"/>
      <c r="T322" s="41" t="s">
        <v>662</v>
      </c>
      <c r="U322" s="41" t="s">
        <v>663</v>
      </c>
      <c r="V322" s="41" t="s">
        <v>1484</v>
      </c>
      <c r="W322" s="46">
        <v>44866</v>
      </c>
    </row>
    <row r="323" spans="1:23" x14ac:dyDescent="0.3">
      <c r="A323" s="41">
        <v>315500</v>
      </c>
      <c r="B323" s="41" t="s">
        <v>537</v>
      </c>
      <c r="C323" s="41" t="s">
        <v>1485</v>
      </c>
      <c r="D323" s="41" t="s">
        <v>935</v>
      </c>
      <c r="E323" s="41" t="s">
        <v>659</v>
      </c>
      <c r="F323" s="41">
        <v>8043</v>
      </c>
      <c r="G323" s="41">
        <v>409</v>
      </c>
      <c r="H323" s="41" t="s">
        <v>660</v>
      </c>
      <c r="I323" s="41" t="s">
        <v>661</v>
      </c>
      <c r="J323" s="41">
        <v>0</v>
      </c>
      <c r="K323" s="41"/>
      <c r="L323" s="41">
        <v>0</v>
      </c>
      <c r="M323" s="41"/>
      <c r="N323" s="41">
        <v>0</v>
      </c>
      <c r="O323" s="41"/>
      <c r="P323" s="41">
        <v>0</v>
      </c>
      <c r="Q323" s="41"/>
      <c r="R323" s="41">
        <v>0</v>
      </c>
      <c r="S323" s="41"/>
      <c r="T323" s="41" t="s">
        <v>662</v>
      </c>
      <c r="U323" s="41" t="s">
        <v>663</v>
      </c>
      <c r="V323" s="41" t="s">
        <v>1486</v>
      </c>
      <c r="W323" s="46">
        <v>44866</v>
      </c>
    </row>
    <row r="324" spans="1:23" x14ac:dyDescent="0.3">
      <c r="A324" s="41">
        <v>315501</v>
      </c>
      <c r="B324" s="41" t="s">
        <v>493</v>
      </c>
      <c r="C324" s="41" t="s">
        <v>1487</v>
      </c>
      <c r="D324" s="41" t="s">
        <v>756</v>
      </c>
      <c r="E324" s="41" t="s">
        <v>659</v>
      </c>
      <c r="F324" s="41">
        <v>7719</v>
      </c>
      <c r="G324" s="41">
        <v>409</v>
      </c>
      <c r="H324" s="41" t="s">
        <v>660</v>
      </c>
      <c r="I324" s="41" t="s">
        <v>661</v>
      </c>
      <c r="J324" s="41" t="s">
        <v>667</v>
      </c>
      <c r="K324" s="41">
        <v>9</v>
      </c>
      <c r="L324" s="41" t="s">
        <v>667</v>
      </c>
      <c r="M324" s="41">
        <v>9</v>
      </c>
      <c r="N324" s="41" t="s">
        <v>667</v>
      </c>
      <c r="O324" s="41">
        <v>9</v>
      </c>
      <c r="P324" s="41" t="s">
        <v>667</v>
      </c>
      <c r="Q324" s="41">
        <v>9</v>
      </c>
      <c r="R324" s="41" t="s">
        <v>667</v>
      </c>
      <c r="S324" s="41">
        <v>9</v>
      </c>
      <c r="T324" s="41" t="s">
        <v>662</v>
      </c>
      <c r="U324" s="41" t="s">
        <v>663</v>
      </c>
      <c r="V324" s="41" t="s">
        <v>1488</v>
      </c>
      <c r="W324" s="46">
        <v>44866</v>
      </c>
    </row>
    <row r="325" spans="1:23" x14ac:dyDescent="0.3">
      <c r="A325" s="41">
        <v>315502</v>
      </c>
      <c r="B325" s="41" t="s">
        <v>320</v>
      </c>
      <c r="C325" s="41" t="s">
        <v>1489</v>
      </c>
      <c r="D325" s="41" t="s">
        <v>709</v>
      </c>
      <c r="E325" s="41" t="s">
        <v>659</v>
      </c>
      <c r="F325" s="41">
        <v>7666</v>
      </c>
      <c r="G325" s="41">
        <v>409</v>
      </c>
      <c r="H325" s="41" t="s">
        <v>660</v>
      </c>
      <c r="I325" s="41" t="s">
        <v>661</v>
      </c>
      <c r="J325" s="41" t="s">
        <v>667</v>
      </c>
      <c r="K325" s="41">
        <v>9</v>
      </c>
      <c r="L325" s="41">
        <v>0</v>
      </c>
      <c r="M325" s="41"/>
      <c r="N325" s="41">
        <v>0</v>
      </c>
      <c r="O325" s="41"/>
      <c r="P325" s="41">
        <v>0</v>
      </c>
      <c r="Q325" s="41"/>
      <c r="R325" s="41">
        <v>0</v>
      </c>
      <c r="S325" s="41"/>
      <c r="T325" s="41" t="s">
        <v>662</v>
      </c>
      <c r="U325" s="41" t="s">
        <v>663</v>
      </c>
      <c r="V325" s="41" t="s">
        <v>1490</v>
      </c>
      <c r="W325" s="46">
        <v>44866</v>
      </c>
    </row>
    <row r="326" spans="1:23" x14ac:dyDescent="0.3">
      <c r="A326" s="41">
        <v>315503</v>
      </c>
      <c r="B326" s="41" t="s">
        <v>563</v>
      </c>
      <c r="C326" s="41" t="s">
        <v>1491</v>
      </c>
      <c r="D326" s="41" t="s">
        <v>978</v>
      </c>
      <c r="E326" s="41" t="s">
        <v>659</v>
      </c>
      <c r="F326" s="41">
        <v>8205</v>
      </c>
      <c r="G326" s="41">
        <v>409</v>
      </c>
      <c r="H326" s="41" t="s">
        <v>660</v>
      </c>
      <c r="I326" s="41" t="s">
        <v>661</v>
      </c>
      <c r="J326" s="41">
        <v>0</v>
      </c>
      <c r="K326" s="41"/>
      <c r="L326" s="41">
        <v>0</v>
      </c>
      <c r="M326" s="41"/>
      <c r="N326" s="41">
        <v>0</v>
      </c>
      <c r="O326" s="41"/>
      <c r="P326" s="41">
        <v>0</v>
      </c>
      <c r="Q326" s="41"/>
      <c r="R326" s="41">
        <v>0</v>
      </c>
      <c r="S326" s="41"/>
      <c r="T326" s="41" t="s">
        <v>662</v>
      </c>
      <c r="U326" s="41" t="s">
        <v>663</v>
      </c>
      <c r="V326" s="41" t="s">
        <v>1492</v>
      </c>
      <c r="W326" s="46">
        <v>44866</v>
      </c>
    </row>
    <row r="327" spans="1:23" x14ac:dyDescent="0.3">
      <c r="A327" s="41">
        <v>315504</v>
      </c>
      <c r="B327" s="41" t="s">
        <v>622</v>
      </c>
      <c r="C327" s="41" t="s">
        <v>1493</v>
      </c>
      <c r="D327" s="41" t="s">
        <v>892</v>
      </c>
      <c r="E327" s="41" t="s">
        <v>659</v>
      </c>
      <c r="F327" s="41">
        <v>7728</v>
      </c>
      <c r="G327" s="41">
        <v>409</v>
      </c>
      <c r="H327" s="41" t="s">
        <v>660</v>
      </c>
      <c r="I327" s="41" t="s">
        <v>661</v>
      </c>
      <c r="J327" s="41">
        <v>0</v>
      </c>
      <c r="K327" s="41"/>
      <c r="L327" s="41">
        <v>0</v>
      </c>
      <c r="M327" s="41"/>
      <c r="N327" s="41">
        <v>0</v>
      </c>
      <c r="O327" s="41"/>
      <c r="P327" s="41">
        <v>0</v>
      </c>
      <c r="Q327" s="41"/>
      <c r="R327" s="41">
        <v>0</v>
      </c>
      <c r="S327" s="41"/>
      <c r="T327" s="41" t="s">
        <v>662</v>
      </c>
      <c r="U327" s="41" t="s">
        <v>663</v>
      </c>
      <c r="V327" s="41" t="s">
        <v>1494</v>
      </c>
      <c r="W327" s="46">
        <v>44866</v>
      </c>
    </row>
    <row r="328" spans="1:23" x14ac:dyDescent="0.3">
      <c r="A328" s="41">
        <v>315505</v>
      </c>
      <c r="B328" s="41" t="s">
        <v>336</v>
      </c>
      <c r="C328" s="41" t="s">
        <v>1495</v>
      </c>
      <c r="D328" s="41" t="s">
        <v>1496</v>
      </c>
      <c r="E328" s="41" t="s">
        <v>659</v>
      </c>
      <c r="F328" s="41">
        <v>7109</v>
      </c>
      <c r="G328" s="41">
        <v>409</v>
      </c>
      <c r="H328" s="41" t="s">
        <v>660</v>
      </c>
      <c r="I328" s="41" t="s">
        <v>661</v>
      </c>
      <c r="J328" s="41" t="s">
        <v>667</v>
      </c>
      <c r="K328" s="41">
        <v>9</v>
      </c>
      <c r="L328" s="41" t="s">
        <v>667</v>
      </c>
      <c r="M328" s="41">
        <v>9</v>
      </c>
      <c r="N328" s="41" t="s">
        <v>667</v>
      </c>
      <c r="O328" s="41">
        <v>9</v>
      </c>
      <c r="P328" s="41" t="s">
        <v>667</v>
      </c>
      <c r="Q328" s="41">
        <v>9</v>
      </c>
      <c r="R328" s="41" t="s">
        <v>667</v>
      </c>
      <c r="S328" s="41">
        <v>9</v>
      </c>
      <c r="T328" s="41" t="s">
        <v>662</v>
      </c>
      <c r="U328" s="41" t="s">
        <v>663</v>
      </c>
      <c r="V328" s="41" t="s">
        <v>1497</v>
      </c>
      <c r="W328" s="46">
        <v>44866</v>
      </c>
    </row>
    <row r="329" spans="1:23" x14ac:dyDescent="0.3">
      <c r="A329" s="41">
        <v>315506</v>
      </c>
      <c r="B329" s="41" t="s">
        <v>538</v>
      </c>
      <c r="C329" s="41" t="s">
        <v>1498</v>
      </c>
      <c r="D329" s="41" t="s">
        <v>1020</v>
      </c>
      <c r="E329" s="41" t="s">
        <v>659</v>
      </c>
      <c r="F329" s="41">
        <v>8080</v>
      </c>
      <c r="G329" s="41">
        <v>409</v>
      </c>
      <c r="H329" s="41" t="s">
        <v>660</v>
      </c>
      <c r="I329" s="41" t="s">
        <v>661</v>
      </c>
      <c r="J329" s="41">
        <v>0</v>
      </c>
      <c r="K329" s="41"/>
      <c r="L329" s="41">
        <v>0</v>
      </c>
      <c r="M329" s="41"/>
      <c r="N329" s="41">
        <v>0</v>
      </c>
      <c r="O329" s="41"/>
      <c r="P329" s="41">
        <v>0</v>
      </c>
      <c r="Q329" s="41"/>
      <c r="R329" s="41">
        <v>0</v>
      </c>
      <c r="S329" s="41"/>
      <c r="T329" s="41" t="s">
        <v>662</v>
      </c>
      <c r="U329" s="41" t="s">
        <v>663</v>
      </c>
      <c r="V329" s="41" t="s">
        <v>1499</v>
      </c>
      <c r="W329" s="46">
        <v>44866</v>
      </c>
    </row>
    <row r="330" spans="1:23" x14ac:dyDescent="0.3">
      <c r="A330" s="41">
        <v>315507</v>
      </c>
      <c r="B330" s="41" t="s">
        <v>283</v>
      </c>
      <c r="C330" s="41" t="s">
        <v>1500</v>
      </c>
      <c r="D330" s="41" t="s">
        <v>783</v>
      </c>
      <c r="E330" s="41" t="s">
        <v>659</v>
      </c>
      <c r="F330" s="41">
        <v>7514</v>
      </c>
      <c r="G330" s="41">
        <v>409</v>
      </c>
      <c r="H330" s="41" t="s">
        <v>660</v>
      </c>
      <c r="I330" s="41" t="s">
        <v>661</v>
      </c>
      <c r="J330" s="41" t="s">
        <v>667</v>
      </c>
      <c r="K330" s="41">
        <v>9</v>
      </c>
      <c r="L330" s="41" t="s">
        <v>667</v>
      </c>
      <c r="M330" s="41">
        <v>9</v>
      </c>
      <c r="N330" s="41" t="s">
        <v>667</v>
      </c>
      <c r="O330" s="41">
        <v>9</v>
      </c>
      <c r="P330" s="41" t="s">
        <v>667</v>
      </c>
      <c r="Q330" s="41">
        <v>9</v>
      </c>
      <c r="R330" s="41">
        <v>0</v>
      </c>
      <c r="S330" s="41"/>
      <c r="T330" s="41" t="s">
        <v>662</v>
      </c>
      <c r="U330" s="41" t="s">
        <v>663</v>
      </c>
      <c r="V330" s="41" t="s">
        <v>1501</v>
      </c>
      <c r="W330" s="46">
        <v>44866</v>
      </c>
    </row>
    <row r="331" spans="1:23" x14ac:dyDescent="0.3">
      <c r="A331" s="41">
        <v>315508</v>
      </c>
      <c r="B331" s="41" t="s">
        <v>522</v>
      </c>
      <c r="C331" s="41" t="s">
        <v>1502</v>
      </c>
      <c r="D331" s="41" t="s">
        <v>1503</v>
      </c>
      <c r="E331" s="41" t="s">
        <v>659</v>
      </c>
      <c r="F331" s="41">
        <v>8204</v>
      </c>
      <c r="G331" s="41">
        <v>409</v>
      </c>
      <c r="H331" s="41" t="s">
        <v>660</v>
      </c>
      <c r="I331" s="41" t="s">
        <v>661</v>
      </c>
      <c r="J331" s="41">
        <v>0</v>
      </c>
      <c r="K331" s="41"/>
      <c r="L331" s="41">
        <v>0</v>
      </c>
      <c r="M331" s="41"/>
      <c r="N331" s="41">
        <v>0</v>
      </c>
      <c r="O331" s="41"/>
      <c r="P331" s="41">
        <v>0</v>
      </c>
      <c r="Q331" s="41"/>
      <c r="R331" s="41">
        <v>0</v>
      </c>
      <c r="S331" s="41"/>
      <c r="T331" s="41" t="s">
        <v>662</v>
      </c>
      <c r="U331" s="41" t="s">
        <v>663</v>
      </c>
      <c r="V331" s="41" t="s">
        <v>1504</v>
      </c>
      <c r="W331" s="46">
        <v>44866</v>
      </c>
    </row>
    <row r="332" spans="1:23" x14ac:dyDescent="0.3">
      <c r="A332" s="41">
        <v>315509</v>
      </c>
      <c r="B332" s="41" t="s">
        <v>559</v>
      </c>
      <c r="C332" s="41" t="s">
        <v>1505</v>
      </c>
      <c r="D332" s="41" t="s">
        <v>1181</v>
      </c>
      <c r="E332" s="41" t="s">
        <v>659</v>
      </c>
      <c r="F332" s="41">
        <v>8857</v>
      </c>
      <c r="G332" s="41">
        <v>409</v>
      </c>
      <c r="H332" s="41" t="s">
        <v>660</v>
      </c>
      <c r="I332" s="41" t="s">
        <v>661</v>
      </c>
      <c r="J332" s="41">
        <v>0</v>
      </c>
      <c r="K332" s="41"/>
      <c r="L332" s="41">
        <v>0</v>
      </c>
      <c r="M332" s="41"/>
      <c r="N332" s="41">
        <v>0</v>
      </c>
      <c r="O332" s="41"/>
      <c r="P332" s="41">
        <v>0</v>
      </c>
      <c r="Q332" s="41"/>
      <c r="R332" s="41">
        <v>0</v>
      </c>
      <c r="S332" s="41"/>
      <c r="T332" s="41" t="s">
        <v>662</v>
      </c>
      <c r="U332" s="41" t="s">
        <v>663</v>
      </c>
      <c r="V332" s="41" t="s">
        <v>1506</v>
      </c>
      <c r="W332" s="46">
        <v>44866</v>
      </c>
    </row>
    <row r="333" spans="1:23" x14ac:dyDescent="0.3">
      <c r="A333" s="41">
        <v>315510</v>
      </c>
      <c r="B333" s="41" t="s">
        <v>292</v>
      </c>
      <c r="C333" s="41" t="s">
        <v>1507</v>
      </c>
      <c r="D333" s="41" t="s">
        <v>1360</v>
      </c>
      <c r="E333" s="41" t="s">
        <v>659</v>
      </c>
      <c r="F333" s="41">
        <v>8844</v>
      </c>
      <c r="G333" s="41">
        <v>409</v>
      </c>
      <c r="H333" s="41" t="s">
        <v>660</v>
      </c>
      <c r="I333" s="41" t="s">
        <v>661</v>
      </c>
      <c r="J333" s="41">
        <v>0</v>
      </c>
      <c r="K333" s="41"/>
      <c r="L333" s="41">
        <v>0</v>
      </c>
      <c r="M333" s="41"/>
      <c r="N333" s="41">
        <v>0</v>
      </c>
      <c r="O333" s="41"/>
      <c r="P333" s="41">
        <v>0</v>
      </c>
      <c r="Q333" s="41"/>
      <c r="R333" s="41">
        <v>0</v>
      </c>
      <c r="S333" s="41"/>
      <c r="T333" s="41" t="s">
        <v>662</v>
      </c>
      <c r="U333" s="41" t="s">
        <v>663</v>
      </c>
      <c r="V333" s="41" t="s">
        <v>1508</v>
      </c>
      <c r="W333" s="46">
        <v>44866</v>
      </c>
    </row>
    <row r="334" spans="1:23" x14ac:dyDescent="0.3">
      <c r="A334" s="41">
        <v>315511</v>
      </c>
      <c r="B334" s="41" t="s">
        <v>307</v>
      </c>
      <c r="C334" s="41" t="s">
        <v>1509</v>
      </c>
      <c r="D334" s="41" t="s">
        <v>1510</v>
      </c>
      <c r="E334" s="41" t="s">
        <v>659</v>
      </c>
      <c r="F334" s="41">
        <v>7981</v>
      </c>
      <c r="G334" s="41">
        <v>409</v>
      </c>
      <c r="H334" s="41" t="s">
        <v>660</v>
      </c>
      <c r="I334" s="41" t="s">
        <v>661</v>
      </c>
      <c r="J334" s="41">
        <v>0</v>
      </c>
      <c r="K334" s="41"/>
      <c r="L334" s="41">
        <v>0</v>
      </c>
      <c r="M334" s="41"/>
      <c r="N334" s="41">
        <v>0</v>
      </c>
      <c r="O334" s="41"/>
      <c r="P334" s="41">
        <v>0</v>
      </c>
      <c r="Q334" s="41"/>
      <c r="R334" s="41">
        <v>0</v>
      </c>
      <c r="S334" s="41"/>
      <c r="T334" s="41" t="s">
        <v>662</v>
      </c>
      <c r="U334" s="41" t="s">
        <v>663</v>
      </c>
      <c r="V334" s="41" t="s">
        <v>1511</v>
      </c>
      <c r="W334" s="46">
        <v>44866</v>
      </c>
    </row>
    <row r="335" spans="1:23" x14ac:dyDescent="0.3">
      <c r="A335" s="41">
        <v>315512</v>
      </c>
      <c r="B335" s="41" t="s">
        <v>443</v>
      </c>
      <c r="C335" s="41" t="s">
        <v>1512</v>
      </c>
      <c r="D335" s="41" t="s">
        <v>1513</v>
      </c>
      <c r="E335" s="41" t="s">
        <v>659</v>
      </c>
      <c r="F335" s="41">
        <v>7030</v>
      </c>
      <c r="G335" s="41">
        <v>409</v>
      </c>
      <c r="H335" s="41" t="s">
        <v>660</v>
      </c>
      <c r="I335" s="41" t="s">
        <v>661</v>
      </c>
      <c r="J335" s="41" t="s">
        <v>667</v>
      </c>
      <c r="K335" s="41">
        <v>9</v>
      </c>
      <c r="L335" s="41" t="s">
        <v>667</v>
      </c>
      <c r="M335" s="41">
        <v>9</v>
      </c>
      <c r="N335" s="41" t="s">
        <v>667</v>
      </c>
      <c r="O335" s="41">
        <v>9</v>
      </c>
      <c r="P335" s="41" t="s">
        <v>667</v>
      </c>
      <c r="Q335" s="41">
        <v>9</v>
      </c>
      <c r="R335" s="41" t="s">
        <v>667</v>
      </c>
      <c r="S335" s="41">
        <v>9</v>
      </c>
      <c r="T335" s="41" t="s">
        <v>662</v>
      </c>
      <c r="U335" s="41" t="s">
        <v>663</v>
      </c>
      <c r="V335" s="41" t="s">
        <v>1514</v>
      </c>
      <c r="W335" s="46">
        <v>44866</v>
      </c>
    </row>
    <row r="336" spans="1:23" x14ac:dyDescent="0.3">
      <c r="A336" s="41">
        <v>315513</v>
      </c>
      <c r="B336" s="41" t="s">
        <v>541</v>
      </c>
      <c r="C336" s="41" t="s">
        <v>1515</v>
      </c>
      <c r="D336" s="41" t="s">
        <v>935</v>
      </c>
      <c r="E336" s="41" t="s">
        <v>659</v>
      </c>
      <c r="F336" s="41">
        <v>8043</v>
      </c>
      <c r="G336" s="41">
        <v>409</v>
      </c>
      <c r="H336" s="41" t="s">
        <v>660</v>
      </c>
      <c r="I336" s="41" t="s">
        <v>661</v>
      </c>
      <c r="J336" s="41" t="s">
        <v>667</v>
      </c>
      <c r="K336" s="41">
        <v>9</v>
      </c>
      <c r="L336" s="41" t="s">
        <v>667</v>
      </c>
      <c r="M336" s="41">
        <v>9</v>
      </c>
      <c r="N336" s="41" t="s">
        <v>667</v>
      </c>
      <c r="O336" s="41">
        <v>9</v>
      </c>
      <c r="P336" s="41" t="s">
        <v>667</v>
      </c>
      <c r="Q336" s="41">
        <v>9</v>
      </c>
      <c r="R336" s="41" t="s">
        <v>667</v>
      </c>
      <c r="S336" s="41">
        <v>9</v>
      </c>
      <c r="T336" s="41" t="s">
        <v>662</v>
      </c>
      <c r="U336" s="41" t="s">
        <v>663</v>
      </c>
      <c r="V336" s="41" t="s">
        <v>1516</v>
      </c>
      <c r="W336" s="46">
        <v>44866</v>
      </c>
    </row>
    <row r="337" spans="1:23" x14ac:dyDescent="0.3">
      <c r="A337" s="41">
        <v>315514</v>
      </c>
      <c r="B337" s="41" t="s">
        <v>408</v>
      </c>
      <c r="C337" s="41" t="s">
        <v>1517</v>
      </c>
      <c r="D337" s="41" t="s">
        <v>1518</v>
      </c>
      <c r="E337" s="41" t="s">
        <v>659</v>
      </c>
      <c r="F337" s="41">
        <v>8234</v>
      </c>
      <c r="G337" s="41">
        <v>409</v>
      </c>
      <c r="H337" s="41" t="s">
        <v>660</v>
      </c>
      <c r="I337" s="41" t="s">
        <v>661</v>
      </c>
      <c r="J337" s="41">
        <v>0</v>
      </c>
      <c r="K337" s="41"/>
      <c r="L337" s="41">
        <v>0</v>
      </c>
      <c r="M337" s="41"/>
      <c r="N337" s="41">
        <v>0</v>
      </c>
      <c r="O337" s="41"/>
      <c r="P337" s="41">
        <v>0</v>
      </c>
      <c r="Q337" s="41"/>
      <c r="R337" s="41">
        <v>0</v>
      </c>
      <c r="S337" s="41"/>
      <c r="T337" s="41" t="s">
        <v>662</v>
      </c>
      <c r="U337" s="41" t="s">
        <v>663</v>
      </c>
      <c r="V337" s="41" t="s">
        <v>1519</v>
      </c>
      <c r="W337" s="46">
        <v>44866</v>
      </c>
    </row>
    <row r="338" spans="1:23" x14ac:dyDescent="0.3">
      <c r="A338" s="41">
        <v>315515</v>
      </c>
      <c r="B338" s="41" t="s">
        <v>269</v>
      </c>
      <c r="C338" s="41" t="s">
        <v>1520</v>
      </c>
      <c r="D338" s="41" t="s">
        <v>1112</v>
      </c>
      <c r="E338" s="41" t="s">
        <v>659</v>
      </c>
      <c r="F338" s="41">
        <v>7701</v>
      </c>
      <c r="G338" s="41">
        <v>409</v>
      </c>
      <c r="H338" s="41" t="s">
        <v>660</v>
      </c>
      <c r="I338" s="41" t="s">
        <v>661</v>
      </c>
      <c r="J338" s="41">
        <v>0</v>
      </c>
      <c r="K338" s="41"/>
      <c r="L338" s="41">
        <v>0</v>
      </c>
      <c r="M338" s="41"/>
      <c r="N338" s="41">
        <v>0</v>
      </c>
      <c r="O338" s="41"/>
      <c r="P338" s="41">
        <v>0</v>
      </c>
      <c r="Q338" s="41"/>
      <c r="R338" s="41">
        <v>0</v>
      </c>
      <c r="S338" s="41"/>
      <c r="T338" s="41" t="s">
        <v>662</v>
      </c>
      <c r="U338" s="41" t="s">
        <v>663</v>
      </c>
      <c r="V338" s="41" t="s">
        <v>1521</v>
      </c>
      <c r="W338" s="46">
        <v>44866</v>
      </c>
    </row>
    <row r="339" spans="1:23" x14ac:dyDescent="0.3">
      <c r="A339" s="41">
        <v>315516</v>
      </c>
      <c r="B339" s="41" t="s">
        <v>235</v>
      </c>
      <c r="C339" s="41" t="s">
        <v>1522</v>
      </c>
      <c r="D339" s="41" t="s">
        <v>1020</v>
      </c>
      <c r="E339" s="41" t="s">
        <v>659</v>
      </c>
      <c r="F339" s="41">
        <v>8080</v>
      </c>
      <c r="G339" s="41">
        <v>409</v>
      </c>
      <c r="H339" s="41" t="s">
        <v>660</v>
      </c>
      <c r="I339" s="41" t="s">
        <v>661</v>
      </c>
      <c r="J339" s="41">
        <v>0</v>
      </c>
      <c r="K339" s="41"/>
      <c r="L339" s="41">
        <v>0</v>
      </c>
      <c r="M339" s="41"/>
      <c r="N339" s="41">
        <v>0</v>
      </c>
      <c r="O339" s="41"/>
      <c r="P339" s="41">
        <v>0</v>
      </c>
      <c r="Q339" s="41"/>
      <c r="R339" s="41">
        <v>0</v>
      </c>
      <c r="S339" s="41"/>
      <c r="T339" s="41" t="s">
        <v>662</v>
      </c>
      <c r="U339" s="41" t="s">
        <v>663</v>
      </c>
      <c r="V339" s="41" t="s">
        <v>1523</v>
      </c>
      <c r="W339" s="46">
        <v>44866</v>
      </c>
    </row>
    <row r="340" spans="1:23" x14ac:dyDescent="0.3">
      <c r="A340" s="41">
        <v>315517</v>
      </c>
      <c r="B340" s="41" t="s">
        <v>542</v>
      </c>
      <c r="C340" s="41" t="s">
        <v>1524</v>
      </c>
      <c r="D340" s="41" t="s">
        <v>762</v>
      </c>
      <c r="E340" s="41" t="s">
        <v>659</v>
      </c>
      <c r="F340" s="41">
        <v>8057</v>
      </c>
      <c r="G340" s="41">
        <v>409</v>
      </c>
      <c r="H340" s="41" t="s">
        <v>660</v>
      </c>
      <c r="I340" s="41" t="s">
        <v>661</v>
      </c>
      <c r="J340" s="41" t="s">
        <v>667</v>
      </c>
      <c r="K340" s="41">
        <v>9</v>
      </c>
      <c r="L340" s="41" t="s">
        <v>667</v>
      </c>
      <c r="M340" s="41">
        <v>9</v>
      </c>
      <c r="N340" s="41" t="s">
        <v>667</v>
      </c>
      <c r="O340" s="41">
        <v>9</v>
      </c>
      <c r="P340" s="41" t="s">
        <v>667</v>
      </c>
      <c r="Q340" s="41">
        <v>9</v>
      </c>
      <c r="R340" s="41" t="s">
        <v>667</v>
      </c>
      <c r="S340" s="41">
        <v>9</v>
      </c>
      <c r="T340" s="41" t="s">
        <v>662</v>
      </c>
      <c r="U340" s="41" t="s">
        <v>663</v>
      </c>
      <c r="V340" s="41" t="s">
        <v>1525</v>
      </c>
      <c r="W340" s="46">
        <v>44866</v>
      </c>
    </row>
    <row r="341" spans="1:23" x14ac:dyDescent="0.3">
      <c r="A341" s="41">
        <v>315518</v>
      </c>
      <c r="B341" s="41" t="s">
        <v>614</v>
      </c>
      <c r="C341" s="41" t="s">
        <v>1526</v>
      </c>
      <c r="D341" s="41" t="s">
        <v>1527</v>
      </c>
      <c r="E341" s="41" t="s">
        <v>659</v>
      </c>
      <c r="F341" s="41">
        <v>8879</v>
      </c>
      <c r="G341" s="41">
        <v>409</v>
      </c>
      <c r="H341" s="41" t="s">
        <v>660</v>
      </c>
      <c r="I341" s="41" t="s">
        <v>661</v>
      </c>
      <c r="J341" s="41">
        <v>0</v>
      </c>
      <c r="K341" s="41"/>
      <c r="L341" s="41">
        <v>0</v>
      </c>
      <c r="M341" s="41"/>
      <c r="N341" s="41">
        <v>0</v>
      </c>
      <c r="O341" s="41"/>
      <c r="P341" s="41">
        <v>0</v>
      </c>
      <c r="Q341" s="41"/>
      <c r="R341" s="41">
        <v>0</v>
      </c>
      <c r="S341" s="41"/>
      <c r="T341" s="41" t="s">
        <v>662</v>
      </c>
      <c r="U341" s="41" t="s">
        <v>663</v>
      </c>
      <c r="V341" s="41" t="s">
        <v>1528</v>
      </c>
      <c r="W341" s="46">
        <v>44866</v>
      </c>
    </row>
    <row r="342" spans="1:23" x14ac:dyDescent="0.3">
      <c r="A342" s="41">
        <v>315519</v>
      </c>
      <c r="B342" s="41" t="s">
        <v>270</v>
      </c>
      <c r="C342" s="41" t="s">
        <v>1529</v>
      </c>
      <c r="D342" s="41" t="s">
        <v>1003</v>
      </c>
      <c r="E342" s="41" t="s">
        <v>659</v>
      </c>
      <c r="F342" s="41">
        <v>8690</v>
      </c>
      <c r="G342" s="41">
        <v>409</v>
      </c>
      <c r="H342" s="41" t="s">
        <v>660</v>
      </c>
      <c r="I342" s="41" t="s">
        <v>661</v>
      </c>
      <c r="J342" s="41" t="s">
        <v>667</v>
      </c>
      <c r="K342" s="41">
        <v>9</v>
      </c>
      <c r="L342" s="41" t="s">
        <v>667</v>
      </c>
      <c r="M342" s="41">
        <v>9</v>
      </c>
      <c r="N342" s="41" t="s">
        <v>667</v>
      </c>
      <c r="O342" s="41">
        <v>9</v>
      </c>
      <c r="P342" s="41" t="s">
        <v>667</v>
      </c>
      <c r="Q342" s="41">
        <v>9</v>
      </c>
      <c r="R342" s="41" t="s">
        <v>667</v>
      </c>
      <c r="S342" s="41">
        <v>9</v>
      </c>
      <c r="T342" s="41" t="s">
        <v>662</v>
      </c>
      <c r="U342" s="41" t="s">
        <v>663</v>
      </c>
      <c r="V342" s="41" t="s">
        <v>1530</v>
      </c>
      <c r="W342" s="46">
        <v>44866</v>
      </c>
    </row>
    <row r="343" spans="1:23" x14ac:dyDescent="0.3">
      <c r="A343" s="41">
        <v>315520</v>
      </c>
      <c r="B343" s="41" t="s">
        <v>573</v>
      </c>
      <c r="C343" s="41" t="s">
        <v>1531</v>
      </c>
      <c r="D343" s="41" t="s">
        <v>842</v>
      </c>
      <c r="E343" s="41" t="s">
        <v>659</v>
      </c>
      <c r="F343" s="41">
        <v>8873</v>
      </c>
      <c r="G343" s="41">
        <v>409</v>
      </c>
      <c r="H343" s="41" t="s">
        <v>660</v>
      </c>
      <c r="I343" s="41" t="s">
        <v>661</v>
      </c>
      <c r="J343" s="41">
        <v>0</v>
      </c>
      <c r="K343" s="41"/>
      <c r="L343" s="41">
        <v>0</v>
      </c>
      <c r="M343" s="41"/>
      <c r="N343" s="41">
        <v>0</v>
      </c>
      <c r="O343" s="41"/>
      <c r="P343" s="41">
        <v>0</v>
      </c>
      <c r="Q343" s="41"/>
      <c r="R343" s="41">
        <v>0</v>
      </c>
      <c r="S343" s="41"/>
      <c r="T343" s="41" t="s">
        <v>662</v>
      </c>
      <c r="U343" s="41" t="s">
        <v>663</v>
      </c>
      <c r="V343" s="41" t="s">
        <v>1532</v>
      </c>
      <c r="W343" s="46">
        <v>44866</v>
      </c>
    </row>
    <row r="344" spans="1:23" x14ac:dyDescent="0.3">
      <c r="A344" s="41">
        <v>315521</v>
      </c>
      <c r="B344" s="41" t="s">
        <v>275</v>
      </c>
      <c r="C344" s="41" t="s">
        <v>1533</v>
      </c>
      <c r="D344" s="41" t="s">
        <v>1534</v>
      </c>
      <c r="E344" s="41" t="s">
        <v>659</v>
      </c>
      <c r="F344" s="41">
        <v>8096</v>
      </c>
      <c r="G344" s="41">
        <v>409</v>
      </c>
      <c r="H344" s="41" t="s">
        <v>660</v>
      </c>
      <c r="I344" s="41" t="s">
        <v>661</v>
      </c>
      <c r="J344" s="41" t="s">
        <v>667</v>
      </c>
      <c r="K344" s="41">
        <v>9</v>
      </c>
      <c r="L344" s="41" t="s">
        <v>667</v>
      </c>
      <c r="M344" s="41">
        <v>9</v>
      </c>
      <c r="N344" s="41" t="s">
        <v>667</v>
      </c>
      <c r="O344" s="41">
        <v>9</v>
      </c>
      <c r="P344" s="41" t="s">
        <v>667</v>
      </c>
      <c r="Q344" s="41">
        <v>9</v>
      </c>
      <c r="R344" s="41">
        <v>0</v>
      </c>
      <c r="S344" s="41"/>
      <c r="T344" s="41" t="s">
        <v>662</v>
      </c>
      <c r="U344" s="41" t="s">
        <v>663</v>
      </c>
      <c r="V344" s="41" t="s">
        <v>1535</v>
      </c>
      <c r="W344" s="46">
        <v>44866</v>
      </c>
    </row>
    <row r="345" spans="1:23" x14ac:dyDescent="0.3">
      <c r="A345" s="41">
        <v>315522</v>
      </c>
      <c r="B345" s="41" t="s">
        <v>543</v>
      </c>
      <c r="C345" s="41" t="s">
        <v>1536</v>
      </c>
      <c r="D345" s="41" t="s">
        <v>1537</v>
      </c>
      <c r="E345" s="41" t="s">
        <v>659</v>
      </c>
      <c r="F345" s="41">
        <v>8854</v>
      </c>
      <c r="G345" s="41">
        <v>409</v>
      </c>
      <c r="H345" s="41" t="s">
        <v>660</v>
      </c>
      <c r="I345" s="41" t="s">
        <v>661</v>
      </c>
      <c r="J345" s="41" t="s">
        <v>667</v>
      </c>
      <c r="K345" s="41">
        <v>9</v>
      </c>
      <c r="L345" s="41" t="s">
        <v>667</v>
      </c>
      <c r="M345" s="41">
        <v>9</v>
      </c>
      <c r="N345" s="41" t="s">
        <v>667</v>
      </c>
      <c r="O345" s="41">
        <v>9</v>
      </c>
      <c r="P345" s="41" t="s">
        <v>667</v>
      </c>
      <c r="Q345" s="41">
        <v>9</v>
      </c>
      <c r="R345" s="41">
        <v>0</v>
      </c>
      <c r="S345" s="41"/>
      <c r="T345" s="41" t="s">
        <v>662</v>
      </c>
      <c r="U345" s="41" t="s">
        <v>663</v>
      </c>
      <c r="V345" s="41" t="s">
        <v>1538</v>
      </c>
      <c r="W345" s="46">
        <v>44866</v>
      </c>
    </row>
    <row r="346" spans="1:23" x14ac:dyDescent="0.3">
      <c r="A346" s="41">
        <v>315523</v>
      </c>
      <c r="B346" s="41" t="s">
        <v>374</v>
      </c>
      <c r="C346" s="41" t="s">
        <v>1539</v>
      </c>
      <c r="D346" s="41" t="s">
        <v>670</v>
      </c>
      <c r="E346" s="41" t="s">
        <v>659</v>
      </c>
      <c r="F346" s="41">
        <v>7974</v>
      </c>
      <c r="G346" s="41">
        <v>409</v>
      </c>
      <c r="H346" s="41" t="s">
        <v>660</v>
      </c>
      <c r="I346" s="41" t="s">
        <v>661</v>
      </c>
      <c r="J346" s="41">
        <v>0</v>
      </c>
      <c r="K346" s="41"/>
      <c r="L346" s="41">
        <v>0</v>
      </c>
      <c r="M346" s="41"/>
      <c r="N346" s="41">
        <v>0</v>
      </c>
      <c r="O346" s="41"/>
      <c r="P346" s="41">
        <v>0</v>
      </c>
      <c r="Q346" s="41"/>
      <c r="R346" s="41">
        <v>0</v>
      </c>
      <c r="S346" s="41"/>
      <c r="T346" s="41" t="s">
        <v>662</v>
      </c>
      <c r="U346" s="41" t="s">
        <v>663</v>
      </c>
      <c r="V346" s="41" t="s">
        <v>1540</v>
      </c>
      <c r="W346" s="46">
        <v>44866</v>
      </c>
    </row>
    <row r="347" spans="1:23" x14ac:dyDescent="0.3">
      <c r="A347" s="41">
        <v>315524</v>
      </c>
      <c r="B347" s="41" t="s">
        <v>465</v>
      </c>
      <c r="C347" s="41" t="s">
        <v>1541</v>
      </c>
      <c r="D347" s="41" t="s">
        <v>1542</v>
      </c>
      <c r="E347" s="41" t="s">
        <v>659</v>
      </c>
      <c r="F347" s="41">
        <v>8054</v>
      </c>
      <c r="G347" s="41">
        <v>409</v>
      </c>
      <c r="H347" s="41" t="s">
        <v>660</v>
      </c>
      <c r="I347" s="41" t="s">
        <v>661</v>
      </c>
      <c r="J347" s="41">
        <v>0</v>
      </c>
      <c r="K347" s="41"/>
      <c r="L347" s="41">
        <v>0</v>
      </c>
      <c r="M347" s="41"/>
      <c r="N347" s="41">
        <v>0</v>
      </c>
      <c r="O347" s="41"/>
      <c r="P347" s="41">
        <v>0</v>
      </c>
      <c r="Q347" s="41"/>
      <c r="R347" s="41">
        <v>0</v>
      </c>
      <c r="S347" s="41"/>
      <c r="T347" s="41" t="s">
        <v>662</v>
      </c>
      <c r="U347" s="41" t="s">
        <v>663</v>
      </c>
      <c r="V347" s="41" t="s">
        <v>1543</v>
      </c>
      <c r="W347" s="46">
        <v>44866</v>
      </c>
    </row>
    <row r="348" spans="1:23" x14ac:dyDescent="0.3">
      <c r="A348" s="41">
        <v>315525</v>
      </c>
      <c r="B348" s="41" t="s">
        <v>446</v>
      </c>
      <c r="C348" s="41" t="s">
        <v>1544</v>
      </c>
      <c r="D348" s="41" t="s">
        <v>808</v>
      </c>
      <c r="E348" s="41" t="s">
        <v>659</v>
      </c>
      <c r="F348" s="41">
        <v>7047</v>
      </c>
      <c r="G348" s="41">
        <v>409</v>
      </c>
      <c r="H348" s="41" t="s">
        <v>660</v>
      </c>
      <c r="I348" s="41" t="s">
        <v>661</v>
      </c>
      <c r="J348" s="41">
        <v>0</v>
      </c>
      <c r="K348" s="41"/>
      <c r="L348" s="41">
        <v>0</v>
      </c>
      <c r="M348" s="41"/>
      <c r="N348" s="41">
        <v>0</v>
      </c>
      <c r="O348" s="41"/>
      <c r="P348" s="41">
        <v>0</v>
      </c>
      <c r="Q348" s="41"/>
      <c r="R348" s="41">
        <v>0</v>
      </c>
      <c r="S348" s="41"/>
      <c r="T348" s="41" t="s">
        <v>662</v>
      </c>
      <c r="U348" s="41" t="s">
        <v>663</v>
      </c>
      <c r="V348" s="41" t="s">
        <v>1545</v>
      </c>
      <c r="W348" s="46">
        <v>44866</v>
      </c>
    </row>
    <row r="349" spans="1:23" x14ac:dyDescent="0.3">
      <c r="A349" s="41">
        <v>315526</v>
      </c>
      <c r="B349" s="41" t="s">
        <v>271</v>
      </c>
      <c r="C349" s="41" t="s">
        <v>1546</v>
      </c>
      <c r="D349" s="41" t="s">
        <v>1184</v>
      </c>
      <c r="E349" s="41" t="s">
        <v>659</v>
      </c>
      <c r="F349" s="41">
        <v>7039</v>
      </c>
      <c r="G349" s="41">
        <v>409</v>
      </c>
      <c r="H349" s="41" t="s">
        <v>660</v>
      </c>
      <c r="I349" s="41" t="s">
        <v>661</v>
      </c>
      <c r="J349" s="41" t="s">
        <v>667</v>
      </c>
      <c r="K349" s="41">
        <v>9</v>
      </c>
      <c r="L349" s="41" t="s">
        <v>667</v>
      </c>
      <c r="M349" s="41">
        <v>9</v>
      </c>
      <c r="N349" s="41" t="s">
        <v>667</v>
      </c>
      <c r="O349" s="41">
        <v>9</v>
      </c>
      <c r="P349" s="41" t="s">
        <v>667</v>
      </c>
      <c r="Q349" s="41">
        <v>9</v>
      </c>
      <c r="R349" s="41">
        <v>0</v>
      </c>
      <c r="S349" s="41"/>
      <c r="T349" s="41" t="s">
        <v>662</v>
      </c>
      <c r="U349" s="41" t="s">
        <v>663</v>
      </c>
      <c r="V349" s="41" t="s">
        <v>1547</v>
      </c>
      <c r="W349" s="46">
        <v>44866</v>
      </c>
    </row>
    <row r="350" spans="1:23" x14ac:dyDescent="0.3">
      <c r="A350" s="41">
        <v>315527</v>
      </c>
      <c r="B350" s="41" t="s">
        <v>627</v>
      </c>
      <c r="C350" s="41" t="s">
        <v>1548</v>
      </c>
      <c r="D350" s="41" t="s">
        <v>1549</v>
      </c>
      <c r="E350" s="41" t="s">
        <v>659</v>
      </c>
      <c r="F350" s="41">
        <v>7040</v>
      </c>
      <c r="G350" s="41">
        <v>409</v>
      </c>
      <c r="H350" s="41" t="s">
        <v>660</v>
      </c>
      <c r="I350" s="41" t="s">
        <v>661</v>
      </c>
      <c r="J350" s="41" t="s">
        <v>667</v>
      </c>
      <c r="K350" s="41">
        <v>9</v>
      </c>
      <c r="L350" s="41" t="s">
        <v>667</v>
      </c>
      <c r="M350" s="41">
        <v>9</v>
      </c>
      <c r="N350" s="41" t="s">
        <v>667</v>
      </c>
      <c r="O350" s="41">
        <v>9</v>
      </c>
      <c r="P350" s="41" t="s">
        <v>667</v>
      </c>
      <c r="Q350" s="41">
        <v>9</v>
      </c>
      <c r="R350" s="41">
        <v>0</v>
      </c>
      <c r="S350" s="41"/>
      <c r="T350" s="41" t="s">
        <v>662</v>
      </c>
      <c r="U350" s="41" t="s">
        <v>663</v>
      </c>
      <c r="V350" s="41" t="s">
        <v>1550</v>
      </c>
      <c r="W350" s="46">
        <v>44866</v>
      </c>
    </row>
    <row r="351" spans="1:23" x14ac:dyDescent="0.3">
      <c r="A351" s="41">
        <v>315528</v>
      </c>
      <c r="B351" s="41" t="s">
        <v>457</v>
      </c>
      <c r="C351" s="41" t="s">
        <v>1551</v>
      </c>
      <c r="D351" s="41" t="s">
        <v>892</v>
      </c>
      <c r="E351" s="41" t="s">
        <v>659</v>
      </c>
      <c r="F351" s="41">
        <v>7728</v>
      </c>
      <c r="G351" s="41">
        <v>409</v>
      </c>
      <c r="H351" s="41" t="s">
        <v>660</v>
      </c>
      <c r="I351" s="41" t="s">
        <v>661</v>
      </c>
      <c r="J351" s="41">
        <v>0</v>
      </c>
      <c r="K351" s="41"/>
      <c r="L351" s="41">
        <v>0</v>
      </c>
      <c r="M351" s="41"/>
      <c r="N351" s="41">
        <v>0</v>
      </c>
      <c r="O351" s="41"/>
      <c r="P351" s="41">
        <v>0</v>
      </c>
      <c r="Q351" s="41"/>
      <c r="R351" s="41">
        <v>0</v>
      </c>
      <c r="S351" s="41"/>
      <c r="T351" s="41" t="s">
        <v>662</v>
      </c>
      <c r="U351" s="41" t="s">
        <v>663</v>
      </c>
      <c r="V351" s="41" t="s">
        <v>1552</v>
      </c>
      <c r="W351" s="46">
        <v>44866</v>
      </c>
    </row>
    <row r="352" spans="1:23" x14ac:dyDescent="0.3">
      <c r="A352" s="41">
        <v>315529</v>
      </c>
      <c r="B352" s="41" t="s">
        <v>598</v>
      </c>
      <c r="C352" s="41" t="s">
        <v>1553</v>
      </c>
      <c r="D352" s="41" t="s">
        <v>1554</v>
      </c>
      <c r="E352" s="41" t="s">
        <v>659</v>
      </c>
      <c r="F352" s="41">
        <v>7936</v>
      </c>
      <c r="G352" s="41">
        <v>409</v>
      </c>
      <c r="H352" s="41" t="s">
        <v>660</v>
      </c>
      <c r="I352" s="41" t="s">
        <v>661</v>
      </c>
      <c r="J352" s="41">
        <v>0</v>
      </c>
      <c r="K352" s="41"/>
      <c r="L352" s="41">
        <v>0</v>
      </c>
      <c r="M352" s="41"/>
      <c r="N352" s="41">
        <v>0</v>
      </c>
      <c r="O352" s="41"/>
      <c r="P352" s="41">
        <v>0</v>
      </c>
      <c r="Q352" s="41"/>
      <c r="R352" s="41">
        <v>0</v>
      </c>
      <c r="S352" s="41"/>
      <c r="T352" s="41" t="s">
        <v>662</v>
      </c>
      <c r="U352" s="41" t="s">
        <v>663</v>
      </c>
      <c r="V352" s="41" t="s">
        <v>1555</v>
      </c>
      <c r="W352" s="46">
        <v>44866</v>
      </c>
    </row>
  </sheetData>
  <pageMargins left="0.7" right="0.7" top="0.75" bottom="0.75" header="0.3" footer="0.3"/>
  <pageSetup paperSize="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2"/>
  <sheetViews>
    <sheetView topLeftCell="I4" workbookViewId="0">
      <selection activeCell="Q22" sqref="Q22"/>
    </sheetView>
  </sheetViews>
  <sheetFormatPr defaultRowHeight="14.4" x14ac:dyDescent="0.3"/>
  <cols>
    <col min="1" max="1" width="23.88671875" bestFit="1" customWidth="1"/>
    <col min="2" max="2" width="57.5546875" bestFit="1" customWidth="1"/>
    <col min="3" max="3" width="35.88671875" bestFit="1" customWidth="1"/>
    <col min="4" max="4" width="23.33203125" bestFit="1" customWidth="1"/>
    <col min="5" max="5" width="13.6640625" bestFit="1" customWidth="1"/>
    <col min="6" max="6" width="16.88671875" bestFit="1" customWidth="1"/>
    <col min="7" max="7" width="13.88671875" bestFit="1" customWidth="1"/>
    <col min="8" max="8" width="75.88671875" bestFit="1" customWidth="1"/>
    <col min="9" max="9" width="13.44140625" bestFit="1" customWidth="1"/>
    <col min="10" max="10" width="17" bestFit="1" customWidth="1"/>
    <col min="11" max="11" width="29" bestFit="1" customWidth="1"/>
    <col min="12" max="12" width="17" bestFit="1" customWidth="1"/>
    <col min="13" max="13" width="29" bestFit="1" customWidth="1"/>
    <col min="14" max="14" width="17" bestFit="1" customWidth="1"/>
    <col min="15" max="15" width="29" bestFit="1" customWidth="1"/>
    <col min="16" max="16" width="17" bestFit="1" customWidth="1"/>
    <col min="17" max="17" width="29" bestFit="1" customWidth="1"/>
    <col min="18" max="18" width="25.88671875" bestFit="1" customWidth="1"/>
    <col min="19" max="19" width="37.6640625" bestFit="1" customWidth="1"/>
    <col min="20" max="20" width="37.44140625" bestFit="1" customWidth="1"/>
    <col min="21" max="21" width="15.109375" bestFit="1" customWidth="1"/>
    <col min="22" max="22" width="59" bestFit="1" customWidth="1"/>
    <col min="23" max="23" width="15.109375" bestFit="1" customWidth="1"/>
  </cols>
  <sheetData>
    <row r="1" spans="1:23" x14ac:dyDescent="0.3">
      <c r="A1" s="41" t="s">
        <v>634</v>
      </c>
      <c r="B1" s="41" t="s">
        <v>635</v>
      </c>
      <c r="C1" s="41" t="s">
        <v>636</v>
      </c>
      <c r="D1" s="41" t="s">
        <v>637</v>
      </c>
      <c r="E1" s="41" t="s">
        <v>638</v>
      </c>
      <c r="F1" s="41" t="s">
        <v>639</v>
      </c>
      <c r="G1" s="41" t="s">
        <v>640</v>
      </c>
      <c r="H1" s="41" t="s">
        <v>641</v>
      </c>
      <c r="I1" s="41" t="s">
        <v>642</v>
      </c>
      <c r="J1" s="41" t="s">
        <v>643</v>
      </c>
      <c r="K1" s="41" t="s">
        <v>644</v>
      </c>
      <c r="L1" s="41" t="s">
        <v>645</v>
      </c>
      <c r="M1" s="41" t="s">
        <v>646</v>
      </c>
      <c r="N1" s="41" t="s">
        <v>647</v>
      </c>
      <c r="O1" s="41" t="s">
        <v>648</v>
      </c>
      <c r="P1" s="41" t="s">
        <v>649</v>
      </c>
      <c r="Q1" s="41" t="s">
        <v>650</v>
      </c>
      <c r="R1" s="41" t="s">
        <v>651</v>
      </c>
      <c r="S1" s="41" t="s">
        <v>652</v>
      </c>
      <c r="T1" s="41" t="s">
        <v>653</v>
      </c>
      <c r="U1" s="41" t="s">
        <v>654</v>
      </c>
      <c r="V1" s="41" t="s">
        <v>655</v>
      </c>
      <c r="W1" s="41" t="s">
        <v>656</v>
      </c>
    </row>
    <row r="2" spans="1:23" x14ac:dyDescent="0.3">
      <c r="A2" s="41">
        <v>315001</v>
      </c>
      <c r="B2" s="41" t="s">
        <v>496</v>
      </c>
      <c r="C2" s="41" t="s">
        <v>657</v>
      </c>
      <c r="D2" s="41" t="s">
        <v>658</v>
      </c>
      <c r="E2" s="41" t="s">
        <v>659</v>
      </c>
      <c r="F2" s="41">
        <v>8536</v>
      </c>
      <c r="G2" s="41">
        <v>410</v>
      </c>
      <c r="H2" s="41" t="s">
        <v>1556</v>
      </c>
      <c r="I2" s="41" t="s">
        <v>661</v>
      </c>
      <c r="J2" s="41">
        <v>2.0833300000000001</v>
      </c>
      <c r="K2" s="41"/>
      <c r="L2" s="41">
        <v>1.90476</v>
      </c>
      <c r="M2" s="41"/>
      <c r="N2" s="41">
        <v>0.99009999999999998</v>
      </c>
      <c r="O2" s="41"/>
      <c r="P2" s="41">
        <v>2.0618599999999998</v>
      </c>
      <c r="Q2" s="41"/>
      <c r="R2" s="41">
        <v>1.754386</v>
      </c>
      <c r="S2" s="41"/>
      <c r="T2" s="41" t="s">
        <v>1557</v>
      </c>
      <c r="U2" s="41" t="s">
        <v>663</v>
      </c>
      <c r="V2" s="41" t="s">
        <v>664</v>
      </c>
      <c r="W2" s="46">
        <v>44866</v>
      </c>
    </row>
    <row r="3" spans="1:23" x14ac:dyDescent="0.3">
      <c r="A3" s="41">
        <v>315002</v>
      </c>
      <c r="B3" s="41" t="s">
        <v>319</v>
      </c>
      <c r="C3" s="41" t="s">
        <v>665</v>
      </c>
      <c r="D3" s="41" t="s">
        <v>666</v>
      </c>
      <c r="E3" s="41" t="s">
        <v>659</v>
      </c>
      <c r="F3" s="41">
        <v>8805</v>
      </c>
      <c r="G3" s="41">
        <v>410</v>
      </c>
      <c r="H3" s="41" t="s">
        <v>1556</v>
      </c>
      <c r="I3" s="41" t="s">
        <v>661</v>
      </c>
      <c r="J3" s="41" t="s">
        <v>667</v>
      </c>
      <c r="K3" s="41">
        <v>9</v>
      </c>
      <c r="L3" s="41" t="s">
        <v>667</v>
      </c>
      <c r="M3" s="41">
        <v>9</v>
      </c>
      <c r="N3" s="41" t="s">
        <v>667</v>
      </c>
      <c r="O3" s="41">
        <v>9</v>
      </c>
      <c r="P3" s="41" t="s">
        <v>667</v>
      </c>
      <c r="Q3" s="41">
        <v>9</v>
      </c>
      <c r="R3" s="41" t="s">
        <v>667</v>
      </c>
      <c r="S3" s="41">
        <v>9</v>
      </c>
      <c r="T3" s="41" t="s">
        <v>1557</v>
      </c>
      <c r="U3" s="41" t="s">
        <v>663</v>
      </c>
      <c r="V3" s="41" t="s">
        <v>668</v>
      </c>
      <c r="W3" s="46">
        <v>44866</v>
      </c>
    </row>
    <row r="4" spans="1:23" x14ac:dyDescent="0.3">
      <c r="A4" s="41">
        <v>315005</v>
      </c>
      <c r="B4" s="41" t="s">
        <v>579</v>
      </c>
      <c r="C4" s="41" t="s">
        <v>669</v>
      </c>
      <c r="D4" s="41" t="s">
        <v>670</v>
      </c>
      <c r="E4" s="41" t="s">
        <v>659</v>
      </c>
      <c r="F4" s="41">
        <v>7974</v>
      </c>
      <c r="G4" s="41">
        <v>410</v>
      </c>
      <c r="H4" s="41" t="s">
        <v>1556</v>
      </c>
      <c r="I4" s="41" t="s">
        <v>661</v>
      </c>
      <c r="J4" s="41">
        <v>0</v>
      </c>
      <c r="K4" s="41"/>
      <c r="L4" s="41">
        <v>0</v>
      </c>
      <c r="M4" s="41"/>
      <c r="N4" s="41">
        <v>0</v>
      </c>
      <c r="O4" s="41"/>
      <c r="P4" s="41">
        <v>2.7397300000000002</v>
      </c>
      <c r="Q4" s="41"/>
      <c r="R4" s="41">
        <v>0.70671499999999998</v>
      </c>
      <c r="S4" s="41"/>
      <c r="T4" s="41" t="s">
        <v>1557</v>
      </c>
      <c r="U4" s="41" t="s">
        <v>663</v>
      </c>
      <c r="V4" s="41" t="s">
        <v>671</v>
      </c>
      <c r="W4" s="46">
        <v>44866</v>
      </c>
    </row>
    <row r="5" spans="1:23" x14ac:dyDescent="0.3">
      <c r="A5" s="41">
        <v>315008</v>
      </c>
      <c r="B5" s="41" t="s">
        <v>466</v>
      </c>
      <c r="C5" s="41" t="s">
        <v>672</v>
      </c>
      <c r="D5" s="41" t="s">
        <v>673</v>
      </c>
      <c r="E5" s="41" t="s">
        <v>659</v>
      </c>
      <c r="F5" s="41">
        <v>8084</v>
      </c>
      <c r="G5" s="41">
        <v>410</v>
      </c>
      <c r="H5" s="41" t="s">
        <v>1556</v>
      </c>
      <c r="I5" s="41" t="s">
        <v>661</v>
      </c>
      <c r="J5" s="41">
        <v>3.7037</v>
      </c>
      <c r="K5" s="41"/>
      <c r="L5" s="41">
        <v>2.53165</v>
      </c>
      <c r="M5" s="41"/>
      <c r="N5" s="41">
        <v>1.31579</v>
      </c>
      <c r="O5" s="41"/>
      <c r="P5" s="41">
        <v>1.14943</v>
      </c>
      <c r="Q5" s="41"/>
      <c r="R5" s="41">
        <v>2.1671840000000002</v>
      </c>
      <c r="S5" s="41"/>
      <c r="T5" s="41" t="s">
        <v>1557</v>
      </c>
      <c r="U5" s="41" t="s">
        <v>663</v>
      </c>
      <c r="V5" s="41" t="s">
        <v>674</v>
      </c>
      <c r="W5" s="46">
        <v>44866</v>
      </c>
    </row>
    <row r="6" spans="1:23" x14ac:dyDescent="0.3">
      <c r="A6" s="41">
        <v>315009</v>
      </c>
      <c r="B6" s="41" t="s">
        <v>564</v>
      </c>
      <c r="C6" s="41" t="s">
        <v>675</v>
      </c>
      <c r="D6" s="41" t="s">
        <v>676</v>
      </c>
      <c r="E6" s="41" t="s">
        <v>659</v>
      </c>
      <c r="F6" s="41">
        <v>7922</v>
      </c>
      <c r="G6" s="41">
        <v>410</v>
      </c>
      <c r="H6" s="41" t="s">
        <v>1556</v>
      </c>
      <c r="I6" s="41" t="s">
        <v>661</v>
      </c>
      <c r="J6" s="41">
        <v>2.0202</v>
      </c>
      <c r="K6" s="41"/>
      <c r="L6" s="41">
        <v>2.5640999999999998</v>
      </c>
      <c r="M6" s="41"/>
      <c r="N6" s="41">
        <v>1.51515</v>
      </c>
      <c r="O6" s="41"/>
      <c r="P6" s="41">
        <v>1.4492799999999999</v>
      </c>
      <c r="Q6" s="41"/>
      <c r="R6" s="41">
        <v>1.879699</v>
      </c>
      <c r="S6" s="41"/>
      <c r="T6" s="41" t="s">
        <v>1557</v>
      </c>
      <c r="U6" s="41" t="s">
        <v>663</v>
      </c>
      <c r="V6" s="41" t="s">
        <v>677</v>
      </c>
      <c r="W6" s="46">
        <v>44866</v>
      </c>
    </row>
    <row r="7" spans="1:23" x14ac:dyDescent="0.3">
      <c r="A7" s="41">
        <v>315010</v>
      </c>
      <c r="B7" s="41" t="s">
        <v>401</v>
      </c>
      <c r="C7" s="41" t="s">
        <v>678</v>
      </c>
      <c r="D7" s="41" t="s">
        <v>679</v>
      </c>
      <c r="E7" s="41" t="s">
        <v>659</v>
      </c>
      <c r="F7" s="41">
        <v>7202</v>
      </c>
      <c r="G7" s="41">
        <v>410</v>
      </c>
      <c r="H7" s="41" t="s">
        <v>1556</v>
      </c>
      <c r="I7" s="41" t="s">
        <v>661</v>
      </c>
      <c r="J7" s="41">
        <v>1.5267200000000001</v>
      </c>
      <c r="K7" s="41"/>
      <c r="L7" s="41">
        <v>1.4705900000000001</v>
      </c>
      <c r="M7" s="41"/>
      <c r="N7" s="41">
        <v>2.30769</v>
      </c>
      <c r="O7" s="41"/>
      <c r="P7" s="41">
        <v>2.8985500000000002</v>
      </c>
      <c r="Q7" s="41"/>
      <c r="R7" s="41">
        <v>2.0560749999999999</v>
      </c>
      <c r="S7" s="41"/>
      <c r="T7" s="41" t="s">
        <v>1557</v>
      </c>
      <c r="U7" s="41" t="s">
        <v>663</v>
      </c>
      <c r="V7" s="41" t="s">
        <v>680</v>
      </c>
      <c r="W7" s="46">
        <v>44866</v>
      </c>
    </row>
    <row r="8" spans="1:23" x14ac:dyDescent="0.3">
      <c r="A8" s="41">
        <v>315013</v>
      </c>
      <c r="B8" s="41" t="s">
        <v>280</v>
      </c>
      <c r="C8" s="41" t="s">
        <v>681</v>
      </c>
      <c r="D8" s="41" t="s">
        <v>682</v>
      </c>
      <c r="E8" s="41" t="s">
        <v>659</v>
      </c>
      <c r="F8" s="41">
        <v>8034</v>
      </c>
      <c r="G8" s="41">
        <v>410</v>
      </c>
      <c r="H8" s="41" t="s">
        <v>1556</v>
      </c>
      <c r="I8" s="41" t="s">
        <v>661</v>
      </c>
      <c r="J8" s="41">
        <v>5.2631600000000001</v>
      </c>
      <c r="K8" s="41"/>
      <c r="L8" s="41">
        <v>5.3333300000000001</v>
      </c>
      <c r="M8" s="41"/>
      <c r="N8" s="41">
        <v>5.3333300000000001</v>
      </c>
      <c r="O8" s="41"/>
      <c r="P8" s="41">
        <v>5.3333300000000001</v>
      </c>
      <c r="Q8" s="41"/>
      <c r="R8" s="41">
        <v>5.3156129999999999</v>
      </c>
      <c r="S8" s="41"/>
      <c r="T8" s="41" t="s">
        <v>1557</v>
      </c>
      <c r="U8" s="41" t="s">
        <v>663</v>
      </c>
      <c r="V8" s="41" t="s">
        <v>683</v>
      </c>
      <c r="W8" s="46">
        <v>44866</v>
      </c>
    </row>
    <row r="9" spans="1:23" x14ac:dyDescent="0.3">
      <c r="A9" s="41">
        <v>315014</v>
      </c>
      <c r="B9" s="41" t="s">
        <v>397</v>
      </c>
      <c r="C9" s="41" t="s">
        <v>684</v>
      </c>
      <c r="D9" s="41" t="s">
        <v>685</v>
      </c>
      <c r="E9" s="41" t="s">
        <v>659</v>
      </c>
      <c r="F9" s="41">
        <v>8318</v>
      </c>
      <c r="G9" s="41">
        <v>410</v>
      </c>
      <c r="H9" s="41" t="s">
        <v>1556</v>
      </c>
      <c r="I9" s="41" t="s">
        <v>661</v>
      </c>
      <c r="J9" s="41">
        <v>3.5087700000000002</v>
      </c>
      <c r="K9" s="41"/>
      <c r="L9" s="41">
        <v>3.2786900000000001</v>
      </c>
      <c r="M9" s="41"/>
      <c r="N9" s="41">
        <v>3.1745999999999999</v>
      </c>
      <c r="O9" s="41"/>
      <c r="P9" s="41">
        <v>1.63934</v>
      </c>
      <c r="Q9" s="41"/>
      <c r="R9" s="41">
        <v>2.89256</v>
      </c>
      <c r="S9" s="41"/>
      <c r="T9" s="41" t="s">
        <v>1557</v>
      </c>
      <c r="U9" s="41" t="s">
        <v>663</v>
      </c>
      <c r="V9" s="41" t="s">
        <v>686</v>
      </c>
      <c r="W9" s="46">
        <v>44866</v>
      </c>
    </row>
    <row r="10" spans="1:23" x14ac:dyDescent="0.3">
      <c r="A10" s="41">
        <v>315015</v>
      </c>
      <c r="B10" s="41" t="s">
        <v>357</v>
      </c>
      <c r="C10" s="41" t="s">
        <v>687</v>
      </c>
      <c r="D10" s="41" t="s">
        <v>688</v>
      </c>
      <c r="E10" s="41" t="s">
        <v>659</v>
      </c>
      <c r="F10" s="41">
        <v>7747</v>
      </c>
      <c r="G10" s="41">
        <v>410</v>
      </c>
      <c r="H10" s="41" t="s">
        <v>1556</v>
      </c>
      <c r="I10" s="41" t="s">
        <v>661</v>
      </c>
      <c r="J10" s="41">
        <v>3.1914899999999999</v>
      </c>
      <c r="K10" s="41"/>
      <c r="L10" s="41">
        <v>1.1764699999999999</v>
      </c>
      <c r="M10" s="41"/>
      <c r="N10" s="41">
        <v>2.3809499999999999</v>
      </c>
      <c r="O10" s="41"/>
      <c r="P10" s="41">
        <v>0</v>
      </c>
      <c r="Q10" s="41"/>
      <c r="R10" s="41">
        <v>1.7142850000000001</v>
      </c>
      <c r="S10" s="41"/>
      <c r="T10" s="41" t="s">
        <v>1557</v>
      </c>
      <c r="U10" s="41" t="s">
        <v>663</v>
      </c>
      <c r="V10" s="41" t="s">
        <v>689</v>
      </c>
      <c r="W10" s="46">
        <v>44866</v>
      </c>
    </row>
    <row r="11" spans="1:23" x14ac:dyDescent="0.3">
      <c r="A11" s="41">
        <v>315017</v>
      </c>
      <c r="B11" s="41" t="s">
        <v>287</v>
      </c>
      <c r="C11" s="41" t="s">
        <v>690</v>
      </c>
      <c r="D11" s="41" t="s">
        <v>691</v>
      </c>
      <c r="E11" s="41" t="s">
        <v>659</v>
      </c>
      <c r="F11" s="41">
        <v>7652</v>
      </c>
      <c r="G11" s="41">
        <v>410</v>
      </c>
      <c r="H11" s="41" t="s">
        <v>1556</v>
      </c>
      <c r="I11" s="41" t="s">
        <v>661</v>
      </c>
      <c r="J11" s="41">
        <v>3.59897</v>
      </c>
      <c r="K11" s="41"/>
      <c r="L11" s="41">
        <v>4.26065</v>
      </c>
      <c r="M11" s="41"/>
      <c r="N11" s="41">
        <v>3.5805600000000002</v>
      </c>
      <c r="O11" s="41"/>
      <c r="P11" s="41">
        <v>4.3367300000000002</v>
      </c>
      <c r="Q11" s="41"/>
      <c r="R11" s="41">
        <v>3.9465279999999998</v>
      </c>
      <c r="S11" s="41"/>
      <c r="T11" s="41" t="s">
        <v>1557</v>
      </c>
      <c r="U11" s="41" t="s">
        <v>663</v>
      </c>
      <c r="V11" s="41" t="s">
        <v>692</v>
      </c>
      <c r="W11" s="46">
        <v>44866</v>
      </c>
    </row>
    <row r="12" spans="1:23" x14ac:dyDescent="0.3">
      <c r="A12" s="41">
        <v>315019</v>
      </c>
      <c r="B12" s="41" t="s">
        <v>396</v>
      </c>
      <c r="C12" s="41" t="s">
        <v>693</v>
      </c>
      <c r="D12" s="41" t="s">
        <v>694</v>
      </c>
      <c r="E12" s="41" t="s">
        <v>659</v>
      </c>
      <c r="F12" s="41">
        <v>7801</v>
      </c>
      <c r="G12" s="41">
        <v>410</v>
      </c>
      <c r="H12" s="41" t="s">
        <v>1556</v>
      </c>
      <c r="I12" s="41" t="s">
        <v>661</v>
      </c>
      <c r="J12" s="41" t="s">
        <v>667</v>
      </c>
      <c r="K12" s="41">
        <v>9</v>
      </c>
      <c r="L12" s="41" t="s">
        <v>667</v>
      </c>
      <c r="M12" s="41">
        <v>9</v>
      </c>
      <c r="N12" s="41">
        <v>0</v>
      </c>
      <c r="O12" s="41"/>
      <c r="P12" s="41">
        <v>0</v>
      </c>
      <c r="Q12" s="41"/>
      <c r="R12" s="41">
        <v>0</v>
      </c>
      <c r="S12" s="41"/>
      <c r="T12" s="41" t="s">
        <v>1557</v>
      </c>
      <c r="U12" s="41" t="s">
        <v>663</v>
      </c>
      <c r="V12" s="41" t="s">
        <v>695</v>
      </c>
      <c r="W12" s="46">
        <v>44866</v>
      </c>
    </row>
    <row r="13" spans="1:23" x14ac:dyDescent="0.3">
      <c r="A13" s="41">
        <v>315021</v>
      </c>
      <c r="B13" s="41" t="s">
        <v>267</v>
      </c>
      <c r="C13" s="41" t="s">
        <v>696</v>
      </c>
      <c r="D13" s="41" t="s">
        <v>697</v>
      </c>
      <c r="E13" s="41" t="s">
        <v>659</v>
      </c>
      <c r="F13" s="41">
        <v>7011</v>
      </c>
      <c r="G13" s="41">
        <v>410</v>
      </c>
      <c r="H13" s="41" t="s">
        <v>1556</v>
      </c>
      <c r="I13" s="41" t="s">
        <v>661</v>
      </c>
      <c r="J13" s="41">
        <v>2.1582699999999999</v>
      </c>
      <c r="K13" s="41"/>
      <c r="L13" s="41">
        <v>2.7777799999999999</v>
      </c>
      <c r="M13" s="41"/>
      <c r="N13" s="41">
        <v>3.6496400000000002</v>
      </c>
      <c r="O13" s="41"/>
      <c r="P13" s="41">
        <v>2.1739099999999998</v>
      </c>
      <c r="Q13" s="41"/>
      <c r="R13" s="41">
        <v>2.6881719999999998</v>
      </c>
      <c r="S13" s="41"/>
      <c r="T13" s="41" t="s">
        <v>1557</v>
      </c>
      <c r="U13" s="41" t="s">
        <v>663</v>
      </c>
      <c r="V13" s="41" t="s">
        <v>698</v>
      </c>
      <c r="W13" s="46">
        <v>44866</v>
      </c>
    </row>
    <row r="14" spans="1:23" x14ac:dyDescent="0.3">
      <c r="A14" s="41">
        <v>315022</v>
      </c>
      <c r="B14" s="41" t="s">
        <v>485</v>
      </c>
      <c r="C14" s="41" t="s">
        <v>699</v>
      </c>
      <c r="D14" s="41" t="s">
        <v>700</v>
      </c>
      <c r="E14" s="41" t="s">
        <v>659</v>
      </c>
      <c r="F14" s="41">
        <v>8520</v>
      </c>
      <c r="G14" s="41">
        <v>410</v>
      </c>
      <c r="H14" s="41" t="s">
        <v>1556</v>
      </c>
      <c r="I14" s="41" t="s">
        <v>661</v>
      </c>
      <c r="J14" s="41">
        <v>3.0303</v>
      </c>
      <c r="K14" s="41"/>
      <c r="L14" s="41">
        <v>8.8235299999999999</v>
      </c>
      <c r="M14" s="41"/>
      <c r="N14" s="41">
        <v>3.125</v>
      </c>
      <c r="O14" s="41"/>
      <c r="P14" s="41">
        <v>0</v>
      </c>
      <c r="Q14" s="41"/>
      <c r="R14" s="41">
        <v>3.8461530000000002</v>
      </c>
      <c r="S14" s="41"/>
      <c r="T14" s="41" t="s">
        <v>1557</v>
      </c>
      <c r="U14" s="41" t="s">
        <v>663</v>
      </c>
      <c r="V14" s="41" t="s">
        <v>701</v>
      </c>
      <c r="W14" s="46">
        <v>44866</v>
      </c>
    </row>
    <row r="15" spans="1:23" x14ac:dyDescent="0.3">
      <c r="A15" s="41">
        <v>315029</v>
      </c>
      <c r="B15" s="41" t="s">
        <v>391</v>
      </c>
      <c r="C15" s="41" t="s">
        <v>702</v>
      </c>
      <c r="D15" s="41" t="s">
        <v>703</v>
      </c>
      <c r="E15" s="41" t="s">
        <v>659</v>
      </c>
      <c r="F15" s="41">
        <v>7052</v>
      </c>
      <c r="G15" s="41">
        <v>410</v>
      </c>
      <c r="H15" s="41" t="s">
        <v>1556</v>
      </c>
      <c r="I15" s="41" t="s">
        <v>661</v>
      </c>
      <c r="J15" s="41">
        <v>1.5384599999999999</v>
      </c>
      <c r="K15" s="41"/>
      <c r="L15" s="41">
        <v>1.5503899999999999</v>
      </c>
      <c r="M15" s="41"/>
      <c r="N15" s="41">
        <v>2.3809499999999999</v>
      </c>
      <c r="O15" s="41"/>
      <c r="P15" s="41">
        <v>0.88495999999999997</v>
      </c>
      <c r="Q15" s="41"/>
      <c r="R15" s="41">
        <v>1.6064259999999999</v>
      </c>
      <c r="S15" s="41"/>
      <c r="T15" s="41" t="s">
        <v>1557</v>
      </c>
      <c r="U15" s="41" t="s">
        <v>663</v>
      </c>
      <c r="V15" s="41" t="s">
        <v>704</v>
      </c>
      <c r="W15" s="46">
        <v>44866</v>
      </c>
    </row>
    <row r="16" spans="1:23" x14ac:dyDescent="0.3">
      <c r="A16" s="41">
        <v>315036</v>
      </c>
      <c r="B16" s="41" t="s">
        <v>254</v>
      </c>
      <c r="C16" s="41" t="s">
        <v>705</v>
      </c>
      <c r="D16" s="41" t="s">
        <v>706</v>
      </c>
      <c r="E16" s="41" t="s">
        <v>659</v>
      </c>
      <c r="F16" s="41">
        <v>7009</v>
      </c>
      <c r="G16" s="41">
        <v>410</v>
      </c>
      <c r="H16" s="41" t="s">
        <v>1556</v>
      </c>
      <c r="I16" s="41" t="s">
        <v>661</v>
      </c>
      <c r="J16" s="41">
        <v>0</v>
      </c>
      <c r="K16" s="41"/>
      <c r="L16" s="41">
        <v>1.1235999999999999</v>
      </c>
      <c r="M16" s="41"/>
      <c r="N16" s="41">
        <v>2.32558</v>
      </c>
      <c r="O16" s="41"/>
      <c r="P16" s="41">
        <v>1.13636</v>
      </c>
      <c r="Q16" s="41"/>
      <c r="R16" s="41">
        <v>1.1396010000000001</v>
      </c>
      <c r="S16" s="41"/>
      <c r="T16" s="41" t="s">
        <v>1557</v>
      </c>
      <c r="U16" s="41" t="s">
        <v>663</v>
      </c>
      <c r="V16" s="41" t="s">
        <v>707</v>
      </c>
      <c r="W16" s="46">
        <v>44866</v>
      </c>
    </row>
    <row r="17" spans="1:23" x14ac:dyDescent="0.3">
      <c r="A17" s="41">
        <v>315037</v>
      </c>
      <c r="B17" s="41" t="s">
        <v>600</v>
      </c>
      <c r="C17" s="41" t="s">
        <v>708</v>
      </c>
      <c r="D17" s="41" t="s">
        <v>709</v>
      </c>
      <c r="E17" s="41" t="s">
        <v>659</v>
      </c>
      <c r="F17" s="41">
        <v>7666</v>
      </c>
      <c r="G17" s="41">
        <v>410</v>
      </c>
      <c r="H17" s="41" t="s">
        <v>1556</v>
      </c>
      <c r="I17" s="41" t="s">
        <v>661</v>
      </c>
      <c r="J17" s="41">
        <v>4.7618999999999998</v>
      </c>
      <c r="K17" s="41"/>
      <c r="L17" s="41">
        <v>3.5294099999999999</v>
      </c>
      <c r="M17" s="41"/>
      <c r="N17" s="41">
        <v>5.9523799999999998</v>
      </c>
      <c r="O17" s="41"/>
      <c r="P17" s="41">
        <v>4.1666699999999999</v>
      </c>
      <c r="Q17" s="41"/>
      <c r="R17" s="41">
        <v>4.6153829999999996</v>
      </c>
      <c r="S17" s="41"/>
      <c r="T17" s="41" t="s">
        <v>1557</v>
      </c>
      <c r="U17" s="41" t="s">
        <v>663</v>
      </c>
      <c r="V17" s="41" t="s">
        <v>710</v>
      </c>
      <c r="W17" s="46">
        <v>44866</v>
      </c>
    </row>
    <row r="18" spans="1:23" x14ac:dyDescent="0.3">
      <c r="A18" s="41">
        <v>315038</v>
      </c>
      <c r="B18" s="41" t="s">
        <v>366</v>
      </c>
      <c r="C18" s="41" t="s">
        <v>711</v>
      </c>
      <c r="D18" s="41" t="s">
        <v>703</v>
      </c>
      <c r="E18" s="41" t="s">
        <v>659</v>
      </c>
      <c r="F18" s="41">
        <v>7052</v>
      </c>
      <c r="G18" s="41">
        <v>410</v>
      </c>
      <c r="H18" s="41" t="s">
        <v>1556</v>
      </c>
      <c r="I18" s="41" t="s">
        <v>661</v>
      </c>
      <c r="J18" s="41">
        <v>1.0869599999999999</v>
      </c>
      <c r="K18" s="41"/>
      <c r="L18" s="41">
        <v>0.86956999999999995</v>
      </c>
      <c r="M18" s="41"/>
      <c r="N18" s="41">
        <v>0</v>
      </c>
      <c r="O18" s="41"/>
      <c r="P18" s="41">
        <v>0</v>
      </c>
      <c r="Q18" s="41"/>
      <c r="R18" s="41">
        <v>0.44346099999999999</v>
      </c>
      <c r="S18" s="41"/>
      <c r="T18" s="41" t="s">
        <v>1557</v>
      </c>
      <c r="U18" s="41" t="s">
        <v>663</v>
      </c>
      <c r="V18" s="41" t="s">
        <v>712</v>
      </c>
      <c r="W18" s="46">
        <v>44866</v>
      </c>
    </row>
    <row r="19" spans="1:23" x14ac:dyDescent="0.3">
      <c r="A19" s="41">
        <v>315039</v>
      </c>
      <c r="B19" s="41" t="s">
        <v>557</v>
      </c>
      <c r="C19" s="41" t="s">
        <v>713</v>
      </c>
      <c r="D19" s="41" t="s">
        <v>714</v>
      </c>
      <c r="E19" s="41" t="s">
        <v>659</v>
      </c>
      <c r="F19" s="41">
        <v>8837</v>
      </c>
      <c r="G19" s="41">
        <v>410</v>
      </c>
      <c r="H19" s="41" t="s">
        <v>1556</v>
      </c>
      <c r="I19" s="41" t="s">
        <v>661</v>
      </c>
      <c r="J19" s="41">
        <v>2.2556400000000001</v>
      </c>
      <c r="K19" s="41"/>
      <c r="L19" s="41">
        <v>2.0408200000000001</v>
      </c>
      <c r="M19" s="41"/>
      <c r="N19" s="41">
        <v>1.3333299999999999</v>
      </c>
      <c r="O19" s="41"/>
      <c r="P19" s="41">
        <v>1.37931</v>
      </c>
      <c r="Q19" s="41"/>
      <c r="R19" s="41">
        <v>1.739131</v>
      </c>
      <c r="S19" s="41"/>
      <c r="T19" s="41" t="s">
        <v>1557</v>
      </c>
      <c r="U19" s="41" t="s">
        <v>663</v>
      </c>
      <c r="V19" s="41" t="s">
        <v>715</v>
      </c>
      <c r="W19" s="46">
        <v>44866</v>
      </c>
    </row>
    <row r="20" spans="1:23" x14ac:dyDescent="0.3">
      <c r="A20" s="41">
        <v>315042</v>
      </c>
      <c r="B20" s="41" t="s">
        <v>471</v>
      </c>
      <c r="C20" s="41" t="s">
        <v>716</v>
      </c>
      <c r="D20" s="41" t="s">
        <v>717</v>
      </c>
      <c r="E20" s="41" t="s">
        <v>659</v>
      </c>
      <c r="F20" s="41">
        <v>7035</v>
      </c>
      <c r="G20" s="41">
        <v>410</v>
      </c>
      <c r="H20" s="41" t="s">
        <v>1556</v>
      </c>
      <c r="I20" s="41" t="s">
        <v>661</v>
      </c>
      <c r="J20" s="41">
        <v>4.4247800000000002</v>
      </c>
      <c r="K20" s="41"/>
      <c r="L20" s="41">
        <v>2.6086999999999998</v>
      </c>
      <c r="M20" s="41"/>
      <c r="N20" s="41">
        <v>2.54237</v>
      </c>
      <c r="O20" s="41"/>
      <c r="P20" s="41">
        <v>0.86207</v>
      </c>
      <c r="Q20" s="41"/>
      <c r="R20" s="41">
        <v>2.597404</v>
      </c>
      <c r="S20" s="41"/>
      <c r="T20" s="41" t="s">
        <v>1557</v>
      </c>
      <c r="U20" s="41" t="s">
        <v>663</v>
      </c>
      <c r="V20" s="41" t="s">
        <v>718</v>
      </c>
      <c r="W20" s="46">
        <v>44866</v>
      </c>
    </row>
    <row r="21" spans="1:23" x14ac:dyDescent="0.3">
      <c r="A21" s="41">
        <v>315044</v>
      </c>
      <c r="B21" s="41" t="s">
        <v>469</v>
      </c>
      <c r="C21" s="41" t="s">
        <v>719</v>
      </c>
      <c r="D21" s="41" t="s">
        <v>720</v>
      </c>
      <c r="E21" s="41" t="s">
        <v>659</v>
      </c>
      <c r="F21" s="41">
        <v>7821</v>
      </c>
      <c r="G21" s="41">
        <v>410</v>
      </c>
      <c r="H21" s="41" t="s">
        <v>1556</v>
      </c>
      <c r="I21" s="41" t="s">
        <v>661</v>
      </c>
      <c r="J21" s="41">
        <v>1.85185</v>
      </c>
      <c r="K21" s="41"/>
      <c r="L21" s="41">
        <v>3.7037</v>
      </c>
      <c r="M21" s="41"/>
      <c r="N21" s="41">
        <v>2.5862099999999999</v>
      </c>
      <c r="O21" s="41"/>
      <c r="P21" s="41">
        <v>3.4188000000000001</v>
      </c>
      <c r="Q21" s="41"/>
      <c r="R21" s="41">
        <v>2.8953220000000002</v>
      </c>
      <c r="S21" s="41"/>
      <c r="T21" s="41" t="s">
        <v>1557</v>
      </c>
      <c r="U21" s="41" t="s">
        <v>663</v>
      </c>
      <c r="V21" s="41" t="s">
        <v>721</v>
      </c>
      <c r="W21" s="46">
        <v>44866</v>
      </c>
    </row>
    <row r="22" spans="1:23" x14ac:dyDescent="0.3">
      <c r="A22" s="41">
        <v>315047</v>
      </c>
      <c r="B22" s="41" t="s">
        <v>629</v>
      </c>
      <c r="C22" s="41" t="s">
        <v>722</v>
      </c>
      <c r="D22" s="41" t="s">
        <v>723</v>
      </c>
      <c r="E22" s="41" t="s">
        <v>659</v>
      </c>
      <c r="F22" s="41">
        <v>8077</v>
      </c>
      <c r="G22" s="41">
        <v>410</v>
      </c>
      <c r="H22" s="41" t="s">
        <v>1556</v>
      </c>
      <c r="I22" s="41" t="s">
        <v>661</v>
      </c>
      <c r="J22" s="41">
        <v>1.0869599999999999</v>
      </c>
      <c r="K22" s="41"/>
      <c r="L22" s="41">
        <v>1.05263</v>
      </c>
      <c r="M22" s="41"/>
      <c r="N22" s="41">
        <v>2.0618599999999998</v>
      </c>
      <c r="O22" s="41"/>
      <c r="P22" s="41">
        <v>2.0202</v>
      </c>
      <c r="Q22" s="41"/>
      <c r="R22" s="41">
        <v>1.566581</v>
      </c>
      <c r="S22" s="41"/>
      <c r="T22" s="41" t="s">
        <v>1557</v>
      </c>
      <c r="U22" s="41" t="s">
        <v>663</v>
      </c>
      <c r="V22" s="41" t="s">
        <v>724</v>
      </c>
      <c r="W22" s="46">
        <v>44866</v>
      </c>
    </row>
    <row r="23" spans="1:23" x14ac:dyDescent="0.3">
      <c r="A23" s="41">
        <v>315050</v>
      </c>
      <c r="B23" s="41" t="s">
        <v>344</v>
      </c>
      <c r="C23" s="41" t="s">
        <v>725</v>
      </c>
      <c r="D23" s="41" t="s">
        <v>726</v>
      </c>
      <c r="E23" s="41" t="s">
        <v>659</v>
      </c>
      <c r="F23" s="41">
        <v>8016</v>
      </c>
      <c r="G23" s="41">
        <v>410</v>
      </c>
      <c r="H23" s="41" t="s">
        <v>1556</v>
      </c>
      <c r="I23" s="41" t="s">
        <v>661</v>
      </c>
      <c r="J23" s="41">
        <v>1.65289</v>
      </c>
      <c r="K23" s="41"/>
      <c r="L23" s="41">
        <v>1.8018000000000001</v>
      </c>
      <c r="M23" s="41"/>
      <c r="N23" s="41">
        <v>3.25203</v>
      </c>
      <c r="O23" s="41"/>
      <c r="P23" s="41">
        <v>4.2016799999999996</v>
      </c>
      <c r="Q23" s="41"/>
      <c r="R23" s="41">
        <v>2.7426140000000001</v>
      </c>
      <c r="S23" s="41"/>
      <c r="T23" s="41" t="s">
        <v>1557</v>
      </c>
      <c r="U23" s="41" t="s">
        <v>663</v>
      </c>
      <c r="V23" s="41" t="s">
        <v>727</v>
      </c>
      <c r="W23" s="46">
        <v>44866</v>
      </c>
    </row>
    <row r="24" spans="1:23" x14ac:dyDescent="0.3">
      <c r="A24" s="41">
        <v>315053</v>
      </c>
      <c r="B24" s="41" t="s">
        <v>524</v>
      </c>
      <c r="C24" s="41" t="s">
        <v>728</v>
      </c>
      <c r="D24" s="41" t="s">
        <v>729</v>
      </c>
      <c r="E24" s="41" t="s">
        <v>659</v>
      </c>
      <c r="F24" s="41">
        <v>7940</v>
      </c>
      <c r="G24" s="41">
        <v>410</v>
      </c>
      <c r="H24" s="41" t="s">
        <v>1556</v>
      </c>
      <c r="I24" s="41" t="s">
        <v>661</v>
      </c>
      <c r="J24" s="41">
        <v>1.6666700000000001</v>
      </c>
      <c r="K24" s="41"/>
      <c r="L24" s="41">
        <v>4.5454499999999998</v>
      </c>
      <c r="M24" s="41"/>
      <c r="N24" s="41">
        <v>2.8169</v>
      </c>
      <c r="O24" s="41"/>
      <c r="P24" s="41">
        <v>4.1095899999999999</v>
      </c>
      <c r="Q24" s="41"/>
      <c r="R24" s="41">
        <v>3.3333330000000001</v>
      </c>
      <c r="S24" s="41"/>
      <c r="T24" s="41" t="s">
        <v>1557</v>
      </c>
      <c r="U24" s="41" t="s">
        <v>663</v>
      </c>
      <c r="V24" s="41" t="s">
        <v>730</v>
      </c>
      <c r="W24" s="46">
        <v>44866</v>
      </c>
    </row>
    <row r="25" spans="1:23" x14ac:dyDescent="0.3">
      <c r="A25" s="41">
        <v>315054</v>
      </c>
      <c r="B25" s="41" t="s">
        <v>516</v>
      </c>
      <c r="C25" s="41" t="s">
        <v>731</v>
      </c>
      <c r="D25" s="41" t="s">
        <v>732</v>
      </c>
      <c r="E25" s="41" t="s">
        <v>659</v>
      </c>
      <c r="F25" s="41">
        <v>8232</v>
      </c>
      <c r="G25" s="41">
        <v>410</v>
      </c>
      <c r="H25" s="41" t="s">
        <v>1556</v>
      </c>
      <c r="I25" s="41" t="s">
        <v>661</v>
      </c>
      <c r="J25" s="41">
        <v>1.0752699999999999</v>
      </c>
      <c r="K25" s="41"/>
      <c r="L25" s="41">
        <v>2.0618599999999998</v>
      </c>
      <c r="M25" s="41"/>
      <c r="N25" s="41">
        <v>1.9230799999999999</v>
      </c>
      <c r="O25" s="41"/>
      <c r="P25" s="41">
        <v>0.99009999999999998</v>
      </c>
      <c r="Q25" s="41"/>
      <c r="R25" s="41">
        <v>1.5189900000000001</v>
      </c>
      <c r="S25" s="41"/>
      <c r="T25" s="41" t="s">
        <v>1557</v>
      </c>
      <c r="U25" s="41" t="s">
        <v>663</v>
      </c>
      <c r="V25" s="41" t="s">
        <v>733</v>
      </c>
      <c r="W25" s="46">
        <v>44866</v>
      </c>
    </row>
    <row r="26" spans="1:23" x14ac:dyDescent="0.3">
      <c r="A26" s="41">
        <v>315056</v>
      </c>
      <c r="B26" s="41" t="s">
        <v>455</v>
      </c>
      <c r="C26" s="41" t="s">
        <v>734</v>
      </c>
      <c r="D26" s="41" t="s">
        <v>735</v>
      </c>
      <c r="E26" s="41" t="s">
        <v>659</v>
      </c>
      <c r="F26" s="41">
        <v>7753</v>
      </c>
      <c r="G26" s="41">
        <v>410</v>
      </c>
      <c r="H26" s="41" t="s">
        <v>1556</v>
      </c>
      <c r="I26" s="41" t="s">
        <v>661</v>
      </c>
      <c r="J26" s="41">
        <v>3.5714299999999999</v>
      </c>
      <c r="K26" s="41"/>
      <c r="L26" s="41">
        <v>1.85185</v>
      </c>
      <c r="M26" s="41"/>
      <c r="N26" s="41">
        <v>0</v>
      </c>
      <c r="O26" s="41"/>
      <c r="P26" s="41">
        <v>0</v>
      </c>
      <c r="Q26" s="41"/>
      <c r="R26" s="41">
        <v>1.3636360000000001</v>
      </c>
      <c r="S26" s="41"/>
      <c r="T26" s="41" t="s">
        <v>1557</v>
      </c>
      <c r="U26" s="41" t="s">
        <v>663</v>
      </c>
      <c r="V26" s="41" t="s">
        <v>736</v>
      </c>
      <c r="W26" s="46">
        <v>44866</v>
      </c>
    </row>
    <row r="27" spans="1:23" x14ac:dyDescent="0.3">
      <c r="A27" s="41">
        <v>315057</v>
      </c>
      <c r="B27" s="41" t="s">
        <v>494</v>
      </c>
      <c r="C27" s="41" t="s">
        <v>737</v>
      </c>
      <c r="D27" s="41" t="s">
        <v>738</v>
      </c>
      <c r="E27" s="41" t="s">
        <v>659</v>
      </c>
      <c r="F27" s="41">
        <v>7876</v>
      </c>
      <c r="G27" s="41">
        <v>410</v>
      </c>
      <c r="H27" s="41" t="s">
        <v>1556</v>
      </c>
      <c r="I27" s="41" t="s">
        <v>661</v>
      </c>
      <c r="J27" s="41">
        <v>1.72414</v>
      </c>
      <c r="K27" s="41"/>
      <c r="L27" s="41">
        <v>1.7543899999999999</v>
      </c>
      <c r="M27" s="41"/>
      <c r="N27" s="41">
        <v>1.6666700000000001</v>
      </c>
      <c r="O27" s="41"/>
      <c r="P27" s="41">
        <v>3.44828</v>
      </c>
      <c r="Q27" s="41"/>
      <c r="R27" s="41">
        <v>2.1459260000000002</v>
      </c>
      <c r="S27" s="41"/>
      <c r="T27" s="41" t="s">
        <v>1557</v>
      </c>
      <c r="U27" s="41" t="s">
        <v>663</v>
      </c>
      <c r="V27" s="41" t="s">
        <v>739</v>
      </c>
      <c r="W27" s="46">
        <v>44866</v>
      </c>
    </row>
    <row r="28" spans="1:23" x14ac:dyDescent="0.3">
      <c r="A28" s="41">
        <v>315058</v>
      </c>
      <c r="B28" s="41" t="s">
        <v>423</v>
      </c>
      <c r="C28" s="41" t="s">
        <v>740</v>
      </c>
      <c r="D28" s="41" t="s">
        <v>741</v>
      </c>
      <c r="E28" s="41" t="s">
        <v>659</v>
      </c>
      <c r="F28" s="41">
        <v>8079</v>
      </c>
      <c r="G28" s="41">
        <v>410</v>
      </c>
      <c r="H28" s="41" t="s">
        <v>1556</v>
      </c>
      <c r="I28" s="41" t="s">
        <v>661</v>
      </c>
      <c r="J28" s="41">
        <v>1.96078</v>
      </c>
      <c r="K28" s="41"/>
      <c r="L28" s="41">
        <v>9.0909099999999992</v>
      </c>
      <c r="M28" s="41"/>
      <c r="N28" s="41">
        <v>8.4745799999999996</v>
      </c>
      <c r="O28" s="41"/>
      <c r="P28" s="41">
        <v>7.0175400000000003</v>
      </c>
      <c r="Q28" s="41"/>
      <c r="R28" s="41">
        <v>6.7567560000000002</v>
      </c>
      <c r="S28" s="41"/>
      <c r="T28" s="41" t="s">
        <v>1557</v>
      </c>
      <c r="U28" s="41" t="s">
        <v>663</v>
      </c>
      <c r="V28" s="41" t="s">
        <v>742</v>
      </c>
      <c r="W28" s="46">
        <v>44866</v>
      </c>
    </row>
    <row r="29" spans="1:23" x14ac:dyDescent="0.3">
      <c r="A29" s="41">
        <v>315060</v>
      </c>
      <c r="B29" s="41" t="s">
        <v>591</v>
      </c>
      <c r="C29" s="41" t="s">
        <v>743</v>
      </c>
      <c r="D29" s="41" t="s">
        <v>682</v>
      </c>
      <c r="E29" s="41" t="s">
        <v>659</v>
      </c>
      <c r="F29" s="41">
        <v>8003</v>
      </c>
      <c r="G29" s="41">
        <v>410</v>
      </c>
      <c r="H29" s="41" t="s">
        <v>1556</v>
      </c>
      <c r="I29" s="41" t="s">
        <v>661</v>
      </c>
      <c r="J29" s="41">
        <v>4.1666699999999999</v>
      </c>
      <c r="K29" s="41"/>
      <c r="L29" s="41">
        <v>2.5</v>
      </c>
      <c r="M29" s="41"/>
      <c r="N29" s="41">
        <v>4.0650399999999998</v>
      </c>
      <c r="O29" s="41"/>
      <c r="P29" s="41">
        <v>6.1068699999999998</v>
      </c>
      <c r="Q29" s="41"/>
      <c r="R29" s="41">
        <v>4.2510130000000004</v>
      </c>
      <c r="S29" s="41"/>
      <c r="T29" s="41" t="s">
        <v>1557</v>
      </c>
      <c r="U29" s="41" t="s">
        <v>663</v>
      </c>
      <c r="V29" s="41" t="s">
        <v>744</v>
      </c>
      <c r="W29" s="46">
        <v>44866</v>
      </c>
    </row>
    <row r="30" spans="1:23" x14ac:dyDescent="0.3">
      <c r="A30" s="41">
        <v>315061</v>
      </c>
      <c r="B30" s="41" t="s">
        <v>574</v>
      </c>
      <c r="C30" s="41" t="s">
        <v>745</v>
      </c>
      <c r="D30" s="41" t="s">
        <v>746</v>
      </c>
      <c r="E30" s="41" t="s">
        <v>659</v>
      </c>
      <c r="F30" s="41">
        <v>8302</v>
      </c>
      <c r="G30" s="41">
        <v>410</v>
      </c>
      <c r="H30" s="41" t="s">
        <v>1556</v>
      </c>
      <c r="I30" s="41" t="s">
        <v>661</v>
      </c>
      <c r="J30" s="41">
        <v>4.6296299999999997</v>
      </c>
      <c r="K30" s="41"/>
      <c r="L30" s="41">
        <v>3.8461500000000002</v>
      </c>
      <c r="M30" s="41"/>
      <c r="N30" s="41">
        <v>1.5625</v>
      </c>
      <c r="O30" s="41"/>
      <c r="P30" s="41">
        <v>0</v>
      </c>
      <c r="Q30" s="41"/>
      <c r="R30" s="41">
        <v>2.645502</v>
      </c>
      <c r="S30" s="41"/>
      <c r="T30" s="41" t="s">
        <v>1557</v>
      </c>
      <c r="U30" s="41" t="s">
        <v>663</v>
      </c>
      <c r="V30" s="41" t="s">
        <v>747</v>
      </c>
      <c r="W30" s="46">
        <v>44866</v>
      </c>
    </row>
    <row r="31" spans="1:23" x14ac:dyDescent="0.3">
      <c r="A31" s="41">
        <v>315064</v>
      </c>
      <c r="B31" s="41" t="s">
        <v>263</v>
      </c>
      <c r="C31" s="41" t="s">
        <v>748</v>
      </c>
      <c r="D31" s="41" t="s">
        <v>749</v>
      </c>
      <c r="E31" s="41" t="s">
        <v>659</v>
      </c>
      <c r="F31" s="41">
        <v>7076</v>
      </c>
      <c r="G31" s="41">
        <v>410</v>
      </c>
      <c r="H31" s="41" t="s">
        <v>1556</v>
      </c>
      <c r="I31" s="41" t="s">
        <v>661</v>
      </c>
      <c r="J31" s="41">
        <v>0</v>
      </c>
      <c r="K31" s="41"/>
      <c r="L31" s="41">
        <v>0</v>
      </c>
      <c r="M31" s="41"/>
      <c r="N31" s="41">
        <v>1.69492</v>
      </c>
      <c r="O31" s="41"/>
      <c r="P31" s="41">
        <v>1.72414</v>
      </c>
      <c r="Q31" s="41"/>
      <c r="R31" s="41">
        <v>0.81967400000000001</v>
      </c>
      <c r="S31" s="41"/>
      <c r="T31" s="41" t="s">
        <v>1557</v>
      </c>
      <c r="U31" s="41" t="s">
        <v>663</v>
      </c>
      <c r="V31" s="41" t="s">
        <v>750</v>
      </c>
      <c r="W31" s="46">
        <v>44866</v>
      </c>
    </row>
    <row r="32" spans="1:23" x14ac:dyDescent="0.3">
      <c r="A32" s="41">
        <v>315066</v>
      </c>
      <c r="B32" s="41" t="s">
        <v>594</v>
      </c>
      <c r="C32" s="41" t="s">
        <v>751</v>
      </c>
      <c r="D32" s="41" t="s">
        <v>703</v>
      </c>
      <c r="E32" s="41" t="s">
        <v>659</v>
      </c>
      <c r="F32" s="41">
        <v>7052</v>
      </c>
      <c r="G32" s="41">
        <v>410</v>
      </c>
      <c r="H32" s="41" t="s">
        <v>1556</v>
      </c>
      <c r="I32" s="41" t="s">
        <v>661</v>
      </c>
      <c r="J32" s="41">
        <v>0</v>
      </c>
      <c r="K32" s="41"/>
      <c r="L32" s="41">
        <v>0</v>
      </c>
      <c r="M32" s="41"/>
      <c r="N32" s="41">
        <v>0.89285999999999999</v>
      </c>
      <c r="O32" s="41"/>
      <c r="P32" s="41">
        <v>0.98038999999999998</v>
      </c>
      <c r="Q32" s="41"/>
      <c r="R32" s="41">
        <v>0.49019600000000002</v>
      </c>
      <c r="S32" s="41"/>
      <c r="T32" s="41" t="s">
        <v>1557</v>
      </c>
      <c r="U32" s="41" t="s">
        <v>663</v>
      </c>
      <c r="V32" s="41" t="s">
        <v>752</v>
      </c>
      <c r="W32" s="46">
        <v>44866</v>
      </c>
    </row>
    <row r="33" spans="1:23" x14ac:dyDescent="0.3">
      <c r="A33" s="41">
        <v>315068</v>
      </c>
      <c r="B33" s="41" t="s">
        <v>279</v>
      </c>
      <c r="C33" s="41" t="s">
        <v>753</v>
      </c>
      <c r="D33" s="41" t="s">
        <v>682</v>
      </c>
      <c r="E33" s="41" t="s">
        <v>659</v>
      </c>
      <c r="F33" s="41">
        <v>8002</v>
      </c>
      <c r="G33" s="41">
        <v>410</v>
      </c>
      <c r="H33" s="41" t="s">
        <v>1556</v>
      </c>
      <c r="I33" s="41" t="s">
        <v>661</v>
      </c>
      <c r="J33" s="41">
        <v>4.2253499999999997</v>
      </c>
      <c r="K33" s="41"/>
      <c r="L33" s="41">
        <v>3.44828</v>
      </c>
      <c r="M33" s="41"/>
      <c r="N33" s="41">
        <v>0</v>
      </c>
      <c r="O33" s="41"/>
      <c r="P33" s="41">
        <v>0</v>
      </c>
      <c r="Q33" s="41"/>
      <c r="R33" s="41">
        <v>1.736111</v>
      </c>
      <c r="S33" s="41"/>
      <c r="T33" s="41" t="s">
        <v>1557</v>
      </c>
      <c r="U33" s="41" t="s">
        <v>663</v>
      </c>
      <c r="V33" s="41" t="s">
        <v>754</v>
      </c>
      <c r="W33" s="46">
        <v>44866</v>
      </c>
    </row>
    <row r="34" spans="1:23" x14ac:dyDescent="0.3">
      <c r="A34" s="41">
        <v>315069</v>
      </c>
      <c r="B34" s="41" t="s">
        <v>602</v>
      </c>
      <c r="C34" s="41" t="s">
        <v>755</v>
      </c>
      <c r="D34" s="41" t="s">
        <v>756</v>
      </c>
      <c r="E34" s="41" t="s">
        <v>659</v>
      </c>
      <c r="F34" s="41">
        <v>7719</v>
      </c>
      <c r="G34" s="41">
        <v>410</v>
      </c>
      <c r="H34" s="41" t="s">
        <v>1556</v>
      </c>
      <c r="I34" s="41" t="s">
        <v>661</v>
      </c>
      <c r="J34" s="41">
        <v>5.4054099999999998</v>
      </c>
      <c r="K34" s="41"/>
      <c r="L34" s="41">
        <v>2.63158</v>
      </c>
      <c r="M34" s="41"/>
      <c r="N34" s="41">
        <v>2.63158</v>
      </c>
      <c r="O34" s="41"/>
      <c r="P34" s="41">
        <v>0</v>
      </c>
      <c r="Q34" s="41"/>
      <c r="R34" s="41">
        <v>2.5641039999999999</v>
      </c>
      <c r="S34" s="41"/>
      <c r="T34" s="41" t="s">
        <v>1557</v>
      </c>
      <c r="U34" s="41" t="s">
        <v>663</v>
      </c>
      <c r="V34" s="41" t="s">
        <v>757</v>
      </c>
      <c r="W34" s="46">
        <v>44866</v>
      </c>
    </row>
    <row r="35" spans="1:23" x14ac:dyDescent="0.3">
      <c r="A35" s="41">
        <v>315072</v>
      </c>
      <c r="B35" s="41" t="s">
        <v>441</v>
      </c>
      <c r="C35" s="41" t="s">
        <v>758</v>
      </c>
      <c r="D35" s="41" t="s">
        <v>759</v>
      </c>
      <c r="E35" s="41" t="s">
        <v>659</v>
      </c>
      <c r="F35" s="41">
        <v>7840</v>
      </c>
      <c r="G35" s="41">
        <v>410</v>
      </c>
      <c r="H35" s="41" t="s">
        <v>1556</v>
      </c>
      <c r="I35" s="41" t="s">
        <v>661</v>
      </c>
      <c r="J35" s="41">
        <v>5.3571400000000002</v>
      </c>
      <c r="K35" s="41"/>
      <c r="L35" s="41">
        <v>8.3333300000000001</v>
      </c>
      <c r="M35" s="41"/>
      <c r="N35" s="41">
        <v>3.92157</v>
      </c>
      <c r="O35" s="41"/>
      <c r="P35" s="41">
        <v>3.7037</v>
      </c>
      <c r="Q35" s="41"/>
      <c r="R35" s="41">
        <v>5.429862</v>
      </c>
      <c r="S35" s="41"/>
      <c r="T35" s="41" t="s">
        <v>1557</v>
      </c>
      <c r="U35" s="41" t="s">
        <v>663</v>
      </c>
      <c r="V35" s="41" t="s">
        <v>760</v>
      </c>
      <c r="W35" s="46">
        <v>44866</v>
      </c>
    </row>
    <row r="36" spans="1:23" x14ac:dyDescent="0.3">
      <c r="A36" s="41">
        <v>315077</v>
      </c>
      <c r="B36" s="41" t="s">
        <v>626</v>
      </c>
      <c r="C36" s="41" t="s">
        <v>761</v>
      </c>
      <c r="D36" s="41" t="s">
        <v>762</v>
      </c>
      <c r="E36" s="41" t="s">
        <v>659</v>
      </c>
      <c r="F36" s="41">
        <v>8057</v>
      </c>
      <c r="G36" s="41">
        <v>410</v>
      </c>
      <c r="H36" s="41" t="s">
        <v>1556</v>
      </c>
      <c r="I36" s="41" t="s">
        <v>661</v>
      </c>
      <c r="J36" s="41" t="s">
        <v>667</v>
      </c>
      <c r="K36" s="41">
        <v>9</v>
      </c>
      <c r="L36" s="41" t="s">
        <v>667</v>
      </c>
      <c r="M36" s="41">
        <v>9</v>
      </c>
      <c r="N36" s="41" t="s">
        <v>667</v>
      </c>
      <c r="O36" s="41">
        <v>9</v>
      </c>
      <c r="P36" s="41" t="s">
        <v>667</v>
      </c>
      <c r="Q36" s="41">
        <v>9</v>
      </c>
      <c r="R36" s="41" t="s">
        <v>667</v>
      </c>
      <c r="S36" s="41">
        <v>9</v>
      </c>
      <c r="T36" s="41" t="s">
        <v>1557</v>
      </c>
      <c r="U36" s="41" t="s">
        <v>663</v>
      </c>
      <c r="V36" s="41" t="s">
        <v>763</v>
      </c>
      <c r="W36" s="46">
        <v>44866</v>
      </c>
    </row>
    <row r="37" spans="1:23" x14ac:dyDescent="0.3">
      <c r="A37" s="41">
        <v>315083</v>
      </c>
      <c r="B37" s="41" t="s">
        <v>232</v>
      </c>
      <c r="C37" s="41" t="s">
        <v>764</v>
      </c>
      <c r="D37" s="41" t="s">
        <v>765</v>
      </c>
      <c r="E37" s="41" t="s">
        <v>659</v>
      </c>
      <c r="F37" s="41">
        <v>7305</v>
      </c>
      <c r="G37" s="41">
        <v>410</v>
      </c>
      <c r="H37" s="41" t="s">
        <v>1556</v>
      </c>
      <c r="I37" s="41" t="s">
        <v>661</v>
      </c>
      <c r="J37" s="41">
        <v>1.0869599999999999</v>
      </c>
      <c r="K37" s="41"/>
      <c r="L37" s="41">
        <v>1.0416700000000001</v>
      </c>
      <c r="M37" s="41"/>
      <c r="N37" s="41">
        <v>0</v>
      </c>
      <c r="O37" s="41"/>
      <c r="P37" s="41">
        <v>2.1276600000000001</v>
      </c>
      <c r="Q37" s="41"/>
      <c r="R37" s="41">
        <v>1.0554110000000001</v>
      </c>
      <c r="S37" s="41"/>
      <c r="T37" s="41" t="s">
        <v>1557</v>
      </c>
      <c r="U37" s="41" t="s">
        <v>663</v>
      </c>
      <c r="V37" s="41" t="s">
        <v>766</v>
      </c>
      <c r="W37" s="46">
        <v>44866</v>
      </c>
    </row>
    <row r="38" spans="1:23" x14ac:dyDescent="0.3">
      <c r="A38" s="41">
        <v>315085</v>
      </c>
      <c r="B38" s="41" t="s">
        <v>346</v>
      </c>
      <c r="C38" s="41" t="s">
        <v>767</v>
      </c>
      <c r="D38" s="41" t="s">
        <v>768</v>
      </c>
      <c r="E38" s="41" t="s">
        <v>659</v>
      </c>
      <c r="F38" s="41">
        <v>7055</v>
      </c>
      <c r="G38" s="41">
        <v>410</v>
      </c>
      <c r="H38" s="41" t="s">
        <v>1556</v>
      </c>
      <c r="I38" s="41" t="s">
        <v>661</v>
      </c>
      <c r="J38" s="41">
        <v>0</v>
      </c>
      <c r="K38" s="41"/>
      <c r="L38" s="41">
        <v>0</v>
      </c>
      <c r="M38" s="41"/>
      <c r="N38" s="41">
        <v>0</v>
      </c>
      <c r="O38" s="41"/>
      <c r="P38" s="41">
        <v>7.3529400000000003</v>
      </c>
      <c r="Q38" s="41"/>
      <c r="R38" s="41">
        <v>1.953125</v>
      </c>
      <c r="S38" s="41"/>
      <c r="T38" s="41" t="s">
        <v>1557</v>
      </c>
      <c r="U38" s="41" t="s">
        <v>663</v>
      </c>
      <c r="V38" s="41" t="s">
        <v>769</v>
      </c>
      <c r="W38" s="46">
        <v>44866</v>
      </c>
    </row>
    <row r="39" spans="1:23" x14ac:dyDescent="0.3">
      <c r="A39" s="41">
        <v>315087</v>
      </c>
      <c r="B39" s="41" t="s">
        <v>310</v>
      </c>
      <c r="C39" s="41" t="s">
        <v>770</v>
      </c>
      <c r="D39" s="41" t="s">
        <v>771</v>
      </c>
      <c r="E39" s="41" t="s">
        <v>659</v>
      </c>
      <c r="F39" s="41">
        <v>7716</v>
      </c>
      <c r="G39" s="41">
        <v>410</v>
      </c>
      <c r="H39" s="41" t="s">
        <v>1556</v>
      </c>
      <c r="I39" s="41" t="s">
        <v>661</v>
      </c>
      <c r="J39" s="41">
        <v>0</v>
      </c>
      <c r="K39" s="41"/>
      <c r="L39" s="41">
        <v>1.5625</v>
      </c>
      <c r="M39" s="41"/>
      <c r="N39" s="41">
        <v>1.69492</v>
      </c>
      <c r="O39" s="41"/>
      <c r="P39" s="41">
        <v>3.44828</v>
      </c>
      <c r="Q39" s="41"/>
      <c r="R39" s="41">
        <v>1.72414</v>
      </c>
      <c r="S39" s="41"/>
      <c r="T39" s="41" t="s">
        <v>1557</v>
      </c>
      <c r="U39" s="41" t="s">
        <v>663</v>
      </c>
      <c r="V39" s="41" t="s">
        <v>772</v>
      </c>
      <c r="W39" s="46">
        <v>44866</v>
      </c>
    </row>
    <row r="40" spans="1:23" x14ac:dyDescent="0.3">
      <c r="A40" s="41">
        <v>315091</v>
      </c>
      <c r="B40" s="41" t="s">
        <v>384</v>
      </c>
      <c r="C40" s="41" t="s">
        <v>773</v>
      </c>
      <c r="D40" s="41" t="s">
        <v>774</v>
      </c>
      <c r="E40" s="41" t="s">
        <v>659</v>
      </c>
      <c r="F40" s="41">
        <v>7016</v>
      </c>
      <c r="G40" s="41">
        <v>410</v>
      </c>
      <c r="H40" s="41" t="s">
        <v>1556</v>
      </c>
      <c r="I40" s="41" t="s">
        <v>661</v>
      </c>
      <c r="J40" s="41">
        <v>2.01342</v>
      </c>
      <c r="K40" s="41"/>
      <c r="L40" s="41">
        <v>2.6143800000000001</v>
      </c>
      <c r="M40" s="41"/>
      <c r="N40" s="41">
        <v>2.5973999999999999</v>
      </c>
      <c r="O40" s="41"/>
      <c r="P40" s="41">
        <v>1.96078</v>
      </c>
      <c r="Q40" s="41"/>
      <c r="R40" s="41">
        <v>2.298848</v>
      </c>
      <c r="S40" s="41"/>
      <c r="T40" s="41" t="s">
        <v>1557</v>
      </c>
      <c r="U40" s="41" t="s">
        <v>663</v>
      </c>
      <c r="V40" s="41" t="s">
        <v>775</v>
      </c>
      <c r="W40" s="46">
        <v>44866</v>
      </c>
    </row>
    <row r="41" spans="1:23" x14ac:dyDescent="0.3">
      <c r="A41" s="41">
        <v>315092</v>
      </c>
      <c r="B41" s="41" t="s">
        <v>309</v>
      </c>
      <c r="C41" s="41" t="s">
        <v>776</v>
      </c>
      <c r="D41" s="41" t="s">
        <v>777</v>
      </c>
      <c r="E41" s="41" t="s">
        <v>659</v>
      </c>
      <c r="F41" s="41">
        <v>7733</v>
      </c>
      <c r="G41" s="41">
        <v>410</v>
      </c>
      <c r="H41" s="41" t="s">
        <v>1556</v>
      </c>
      <c r="I41" s="41" t="s">
        <v>661</v>
      </c>
      <c r="J41" s="41">
        <v>0</v>
      </c>
      <c r="K41" s="41"/>
      <c r="L41" s="41">
        <v>2.0833300000000001</v>
      </c>
      <c r="M41" s="41"/>
      <c r="N41" s="41">
        <v>0</v>
      </c>
      <c r="O41" s="41"/>
      <c r="P41" s="41">
        <v>0</v>
      </c>
      <c r="Q41" s="41"/>
      <c r="R41" s="41">
        <v>0.57142800000000005</v>
      </c>
      <c r="S41" s="41"/>
      <c r="T41" s="41" t="s">
        <v>1557</v>
      </c>
      <c r="U41" s="41" t="s">
        <v>663</v>
      </c>
      <c r="V41" s="41" t="s">
        <v>778</v>
      </c>
      <c r="W41" s="46">
        <v>44866</v>
      </c>
    </row>
    <row r="42" spans="1:23" x14ac:dyDescent="0.3">
      <c r="A42" s="41">
        <v>315094</v>
      </c>
      <c r="B42" s="41" t="s">
        <v>359</v>
      </c>
      <c r="C42" s="41" t="s">
        <v>779</v>
      </c>
      <c r="D42" s="41" t="s">
        <v>780</v>
      </c>
      <c r="E42" s="41" t="s">
        <v>659</v>
      </c>
      <c r="F42" s="41">
        <v>8619</v>
      </c>
      <c r="G42" s="41">
        <v>410</v>
      </c>
      <c r="H42" s="41" t="s">
        <v>1556</v>
      </c>
      <c r="I42" s="41" t="s">
        <v>661</v>
      </c>
      <c r="J42" s="41">
        <v>3.0769199999999999</v>
      </c>
      <c r="K42" s="41"/>
      <c r="L42" s="41">
        <v>1.5384599999999999</v>
      </c>
      <c r="M42" s="41"/>
      <c r="N42" s="41">
        <v>1.51515</v>
      </c>
      <c r="O42" s="41"/>
      <c r="P42" s="41">
        <v>1.63934</v>
      </c>
      <c r="Q42" s="41"/>
      <c r="R42" s="41">
        <v>1.9455229999999999</v>
      </c>
      <c r="S42" s="41"/>
      <c r="T42" s="41" t="s">
        <v>1557</v>
      </c>
      <c r="U42" s="41" t="s">
        <v>663</v>
      </c>
      <c r="V42" s="41" t="s">
        <v>781</v>
      </c>
      <c r="W42" s="46">
        <v>44866</v>
      </c>
    </row>
    <row r="43" spans="1:23" x14ac:dyDescent="0.3">
      <c r="A43" s="41">
        <v>315096</v>
      </c>
      <c r="B43" s="41" t="s">
        <v>395</v>
      </c>
      <c r="C43" s="41" t="s">
        <v>782</v>
      </c>
      <c r="D43" s="41" t="s">
        <v>783</v>
      </c>
      <c r="E43" s="41" t="s">
        <v>659</v>
      </c>
      <c r="F43" s="41">
        <v>7522</v>
      </c>
      <c r="G43" s="41">
        <v>410</v>
      </c>
      <c r="H43" s="41" t="s">
        <v>1556</v>
      </c>
      <c r="I43" s="41" t="s">
        <v>661</v>
      </c>
      <c r="J43" s="41">
        <v>2.9411800000000001</v>
      </c>
      <c r="K43" s="41"/>
      <c r="L43" s="41">
        <v>3.0303</v>
      </c>
      <c r="M43" s="41"/>
      <c r="N43" s="41">
        <v>0</v>
      </c>
      <c r="O43" s="41"/>
      <c r="P43" s="41">
        <v>0</v>
      </c>
      <c r="Q43" s="41"/>
      <c r="R43" s="41">
        <v>1.538462</v>
      </c>
      <c r="S43" s="41"/>
      <c r="T43" s="41" t="s">
        <v>1557</v>
      </c>
      <c r="U43" s="41" t="s">
        <v>663</v>
      </c>
      <c r="V43" s="41" t="s">
        <v>784</v>
      </c>
      <c r="W43" s="46">
        <v>44866</v>
      </c>
    </row>
    <row r="44" spans="1:23" x14ac:dyDescent="0.3">
      <c r="A44" s="41">
        <v>315101</v>
      </c>
      <c r="B44" s="41" t="s">
        <v>458</v>
      </c>
      <c r="C44" s="41" t="s">
        <v>785</v>
      </c>
      <c r="D44" s="41" t="s">
        <v>786</v>
      </c>
      <c r="E44" s="41" t="s">
        <v>659</v>
      </c>
      <c r="F44" s="41">
        <v>7060</v>
      </c>
      <c r="G44" s="41">
        <v>410</v>
      </c>
      <c r="H44" s="41" t="s">
        <v>1556</v>
      </c>
      <c r="I44" s="41" t="s">
        <v>661</v>
      </c>
      <c r="J44" s="41">
        <v>0</v>
      </c>
      <c r="K44" s="41"/>
      <c r="L44" s="41">
        <v>3.40909</v>
      </c>
      <c r="M44" s="41"/>
      <c r="N44" s="41">
        <v>3.3333300000000001</v>
      </c>
      <c r="O44" s="41"/>
      <c r="P44" s="41">
        <v>3.3333300000000001</v>
      </c>
      <c r="Q44" s="41"/>
      <c r="R44" s="41">
        <v>2.535209</v>
      </c>
      <c r="S44" s="41"/>
      <c r="T44" s="41" t="s">
        <v>1557</v>
      </c>
      <c r="U44" s="41" t="s">
        <v>663</v>
      </c>
      <c r="V44" s="41" t="s">
        <v>787</v>
      </c>
      <c r="W44" s="46">
        <v>44866</v>
      </c>
    </row>
    <row r="45" spans="1:23" x14ac:dyDescent="0.3">
      <c r="A45" s="41">
        <v>315103</v>
      </c>
      <c r="B45" s="41" t="s">
        <v>546</v>
      </c>
      <c r="C45" s="41" t="s">
        <v>788</v>
      </c>
      <c r="D45" s="41" t="s">
        <v>789</v>
      </c>
      <c r="E45" s="41" t="s">
        <v>659</v>
      </c>
      <c r="F45" s="41">
        <v>7470</v>
      </c>
      <c r="G45" s="41">
        <v>410</v>
      </c>
      <c r="H45" s="41" t="s">
        <v>1556</v>
      </c>
      <c r="I45" s="41" t="s">
        <v>661</v>
      </c>
      <c r="J45" s="41">
        <v>6.32911</v>
      </c>
      <c r="K45" s="41"/>
      <c r="L45" s="41">
        <v>4.9382700000000002</v>
      </c>
      <c r="M45" s="41"/>
      <c r="N45" s="41">
        <v>3.8961000000000001</v>
      </c>
      <c r="O45" s="41"/>
      <c r="P45" s="41">
        <v>1.13636</v>
      </c>
      <c r="Q45" s="41"/>
      <c r="R45" s="41">
        <v>3.999997</v>
      </c>
      <c r="S45" s="41"/>
      <c r="T45" s="41" t="s">
        <v>1557</v>
      </c>
      <c r="U45" s="41" t="s">
        <v>663</v>
      </c>
      <c r="V45" s="41" t="s">
        <v>790</v>
      </c>
      <c r="W45" s="46">
        <v>44866</v>
      </c>
    </row>
    <row r="46" spans="1:23" x14ac:dyDescent="0.3">
      <c r="A46" s="41">
        <v>315104</v>
      </c>
      <c r="B46" s="41" t="s">
        <v>378</v>
      </c>
      <c r="C46" s="41" t="s">
        <v>791</v>
      </c>
      <c r="D46" s="41" t="s">
        <v>792</v>
      </c>
      <c r="E46" s="41" t="s">
        <v>659</v>
      </c>
      <c r="F46" s="41">
        <v>7083</v>
      </c>
      <c r="G46" s="41">
        <v>410</v>
      </c>
      <c r="H46" s="41" t="s">
        <v>1556</v>
      </c>
      <c r="I46" s="41" t="s">
        <v>661</v>
      </c>
      <c r="J46" s="41">
        <v>1.4492799999999999</v>
      </c>
      <c r="K46" s="41"/>
      <c r="L46" s="41">
        <v>1.6129</v>
      </c>
      <c r="M46" s="41"/>
      <c r="N46" s="41">
        <v>1.5625</v>
      </c>
      <c r="O46" s="41"/>
      <c r="P46" s="41">
        <v>0</v>
      </c>
      <c r="Q46" s="41"/>
      <c r="R46" s="41">
        <v>1.1406849999999999</v>
      </c>
      <c r="S46" s="41"/>
      <c r="T46" s="41" t="s">
        <v>1557</v>
      </c>
      <c r="U46" s="41" t="s">
        <v>663</v>
      </c>
      <c r="V46" s="41" t="s">
        <v>793</v>
      </c>
      <c r="W46" s="46">
        <v>44866</v>
      </c>
    </row>
    <row r="47" spans="1:23" x14ac:dyDescent="0.3">
      <c r="A47" s="41">
        <v>315105</v>
      </c>
      <c r="B47" s="41" t="s">
        <v>377</v>
      </c>
      <c r="C47" s="41" t="s">
        <v>794</v>
      </c>
      <c r="D47" s="41" t="s">
        <v>795</v>
      </c>
      <c r="E47" s="41" t="s">
        <v>659</v>
      </c>
      <c r="F47" s="41">
        <v>7753</v>
      </c>
      <c r="G47" s="41">
        <v>410</v>
      </c>
      <c r="H47" s="41" t="s">
        <v>1556</v>
      </c>
      <c r="I47" s="41" t="s">
        <v>661</v>
      </c>
      <c r="J47" s="41">
        <v>2.53165</v>
      </c>
      <c r="K47" s="41"/>
      <c r="L47" s="41">
        <v>1.2820499999999999</v>
      </c>
      <c r="M47" s="41"/>
      <c r="N47" s="41">
        <v>0</v>
      </c>
      <c r="O47" s="41"/>
      <c r="P47" s="41">
        <v>0</v>
      </c>
      <c r="Q47" s="41"/>
      <c r="R47" s="41">
        <v>0.96463100000000002</v>
      </c>
      <c r="S47" s="41"/>
      <c r="T47" s="41" t="s">
        <v>1557</v>
      </c>
      <c r="U47" s="41" t="s">
        <v>663</v>
      </c>
      <c r="V47" s="41" t="s">
        <v>796</v>
      </c>
      <c r="W47" s="46">
        <v>44866</v>
      </c>
    </row>
    <row r="48" spans="1:23" x14ac:dyDescent="0.3">
      <c r="A48" s="41">
        <v>315106</v>
      </c>
      <c r="B48" s="41" t="s">
        <v>399</v>
      </c>
      <c r="C48" s="41" t="s">
        <v>797</v>
      </c>
      <c r="D48" s="41" t="s">
        <v>679</v>
      </c>
      <c r="E48" s="41" t="s">
        <v>659</v>
      </c>
      <c r="F48" s="41">
        <v>7202</v>
      </c>
      <c r="G48" s="41">
        <v>410</v>
      </c>
      <c r="H48" s="41" t="s">
        <v>1556</v>
      </c>
      <c r="I48" s="41" t="s">
        <v>661</v>
      </c>
      <c r="J48" s="41">
        <v>2</v>
      </c>
      <c r="K48" s="41"/>
      <c r="L48" s="41">
        <v>1.96078</v>
      </c>
      <c r="M48" s="41"/>
      <c r="N48" s="41">
        <v>1.63934</v>
      </c>
      <c r="O48" s="41"/>
      <c r="P48" s="41">
        <v>1.4285699999999999</v>
      </c>
      <c r="Q48" s="41"/>
      <c r="R48" s="41">
        <v>1.724135</v>
      </c>
      <c r="S48" s="41"/>
      <c r="T48" s="41" t="s">
        <v>1557</v>
      </c>
      <c r="U48" s="41" t="s">
        <v>663</v>
      </c>
      <c r="V48" s="41" t="s">
        <v>798</v>
      </c>
      <c r="W48" s="46">
        <v>44866</v>
      </c>
    </row>
    <row r="49" spans="1:23" x14ac:dyDescent="0.3">
      <c r="A49" s="41">
        <v>315108</v>
      </c>
      <c r="B49" s="41" t="s">
        <v>535</v>
      </c>
      <c r="C49" s="41" t="s">
        <v>799</v>
      </c>
      <c r="D49" s="41" t="s">
        <v>800</v>
      </c>
      <c r="E49" s="41" t="s">
        <v>659</v>
      </c>
      <c r="F49" s="41">
        <v>8540</v>
      </c>
      <c r="G49" s="41">
        <v>410</v>
      </c>
      <c r="H49" s="41" t="s">
        <v>1556</v>
      </c>
      <c r="I49" s="41" t="s">
        <v>661</v>
      </c>
      <c r="J49" s="41">
        <v>4.8387099999999998</v>
      </c>
      <c r="K49" s="41"/>
      <c r="L49" s="41">
        <v>6.1538500000000003</v>
      </c>
      <c r="M49" s="41"/>
      <c r="N49" s="41">
        <v>5.9701500000000003</v>
      </c>
      <c r="O49" s="41"/>
      <c r="P49" s="41">
        <v>6.1538500000000003</v>
      </c>
      <c r="Q49" s="41"/>
      <c r="R49" s="41">
        <v>5.7915080000000003</v>
      </c>
      <c r="S49" s="41"/>
      <c r="T49" s="41" t="s">
        <v>1557</v>
      </c>
      <c r="U49" s="41" t="s">
        <v>663</v>
      </c>
      <c r="V49" s="41" t="s">
        <v>801</v>
      </c>
      <c r="W49" s="46">
        <v>44866</v>
      </c>
    </row>
    <row r="50" spans="1:23" x14ac:dyDescent="0.3">
      <c r="A50" s="41">
        <v>315110</v>
      </c>
      <c r="B50" s="41" t="s">
        <v>463</v>
      </c>
      <c r="C50" s="41" t="s">
        <v>802</v>
      </c>
      <c r="D50" s="41" t="s">
        <v>789</v>
      </c>
      <c r="E50" s="41" t="s">
        <v>659</v>
      </c>
      <c r="F50" s="41">
        <v>7470</v>
      </c>
      <c r="G50" s="41">
        <v>410</v>
      </c>
      <c r="H50" s="41" t="s">
        <v>1556</v>
      </c>
      <c r="I50" s="41" t="s">
        <v>661</v>
      </c>
      <c r="J50" s="41">
        <v>1.6129</v>
      </c>
      <c r="K50" s="41"/>
      <c r="L50" s="41">
        <v>3.125</v>
      </c>
      <c r="M50" s="41"/>
      <c r="N50" s="41">
        <v>3.1745999999999999</v>
      </c>
      <c r="O50" s="41"/>
      <c r="P50" s="41">
        <v>2.2727300000000001</v>
      </c>
      <c r="Q50" s="41"/>
      <c r="R50" s="41">
        <v>2.5751059999999999</v>
      </c>
      <c r="S50" s="41"/>
      <c r="T50" s="41" t="s">
        <v>1557</v>
      </c>
      <c r="U50" s="41" t="s">
        <v>663</v>
      </c>
      <c r="V50" s="41" t="s">
        <v>803</v>
      </c>
      <c r="W50" s="46">
        <v>44866</v>
      </c>
    </row>
    <row r="51" spans="1:23" x14ac:dyDescent="0.3">
      <c r="A51" s="41">
        <v>315111</v>
      </c>
      <c r="B51" s="41" t="s">
        <v>529</v>
      </c>
      <c r="C51" s="41" t="s">
        <v>804</v>
      </c>
      <c r="D51" s="41" t="s">
        <v>805</v>
      </c>
      <c r="E51" s="41" t="s">
        <v>659</v>
      </c>
      <c r="F51" s="41">
        <v>8690</v>
      </c>
      <c r="G51" s="41">
        <v>410</v>
      </c>
      <c r="H51" s="41" t="s">
        <v>1556</v>
      </c>
      <c r="I51" s="41" t="s">
        <v>661</v>
      </c>
      <c r="J51" s="41">
        <v>1.4492799999999999</v>
      </c>
      <c r="K51" s="41"/>
      <c r="L51" s="41">
        <v>2.7397300000000002</v>
      </c>
      <c r="M51" s="41"/>
      <c r="N51" s="41">
        <v>1.2345699999999999</v>
      </c>
      <c r="O51" s="41"/>
      <c r="P51" s="41">
        <v>2.5973999999999999</v>
      </c>
      <c r="Q51" s="41"/>
      <c r="R51" s="41">
        <v>2.0000019999999998</v>
      </c>
      <c r="S51" s="41"/>
      <c r="T51" s="41" t="s">
        <v>1557</v>
      </c>
      <c r="U51" s="41" t="s">
        <v>663</v>
      </c>
      <c r="V51" s="41" t="s">
        <v>806</v>
      </c>
      <c r="W51" s="46">
        <v>44866</v>
      </c>
    </row>
    <row r="52" spans="1:23" x14ac:dyDescent="0.3">
      <c r="A52" s="41">
        <v>315112</v>
      </c>
      <c r="B52" s="41" t="s">
        <v>447</v>
      </c>
      <c r="C52" s="41" t="s">
        <v>807</v>
      </c>
      <c r="D52" s="41" t="s">
        <v>808</v>
      </c>
      <c r="E52" s="41" t="s">
        <v>659</v>
      </c>
      <c r="F52" s="41">
        <v>7047</v>
      </c>
      <c r="G52" s="41">
        <v>410</v>
      </c>
      <c r="H52" s="41" t="s">
        <v>1556</v>
      </c>
      <c r="I52" s="41" t="s">
        <v>661</v>
      </c>
      <c r="J52" s="41">
        <v>1.47783</v>
      </c>
      <c r="K52" s="41"/>
      <c r="L52" s="41">
        <v>0.90090000000000003</v>
      </c>
      <c r="M52" s="41"/>
      <c r="N52" s="41">
        <v>1.8779300000000001</v>
      </c>
      <c r="O52" s="41"/>
      <c r="P52" s="41">
        <v>1.85185</v>
      </c>
      <c r="Q52" s="41"/>
      <c r="R52" s="41">
        <v>1.522246</v>
      </c>
      <c r="S52" s="41"/>
      <c r="T52" s="41" t="s">
        <v>1557</v>
      </c>
      <c r="U52" s="41" t="s">
        <v>663</v>
      </c>
      <c r="V52" s="41" t="s">
        <v>809</v>
      </c>
      <c r="W52" s="46">
        <v>44866</v>
      </c>
    </row>
    <row r="53" spans="1:23" x14ac:dyDescent="0.3">
      <c r="A53" s="41">
        <v>315113</v>
      </c>
      <c r="B53" s="41" t="s">
        <v>338</v>
      </c>
      <c r="C53" s="41" t="s">
        <v>810</v>
      </c>
      <c r="D53" s="41" t="s">
        <v>811</v>
      </c>
      <c r="E53" s="41" t="s">
        <v>659</v>
      </c>
      <c r="F53" s="41">
        <v>8648</v>
      </c>
      <c r="G53" s="41">
        <v>410</v>
      </c>
      <c r="H53" s="41" t="s">
        <v>1556</v>
      </c>
      <c r="I53" s="41" t="s">
        <v>661</v>
      </c>
      <c r="J53" s="41">
        <v>3.0303</v>
      </c>
      <c r="K53" s="41"/>
      <c r="L53" s="41">
        <v>6.25</v>
      </c>
      <c r="M53" s="41"/>
      <c r="N53" s="41">
        <v>6.8493199999999996</v>
      </c>
      <c r="O53" s="41"/>
      <c r="P53" s="41">
        <v>3.9473699999999998</v>
      </c>
      <c r="Q53" s="41"/>
      <c r="R53" s="41">
        <v>5.0179220000000004</v>
      </c>
      <c r="S53" s="41"/>
      <c r="T53" s="41" t="s">
        <v>1557</v>
      </c>
      <c r="U53" s="41" t="s">
        <v>663</v>
      </c>
      <c r="V53" s="41" t="s">
        <v>812</v>
      </c>
      <c r="W53" s="46">
        <v>44866</v>
      </c>
    </row>
    <row r="54" spans="1:23" x14ac:dyDescent="0.3">
      <c r="A54" s="41">
        <v>315115</v>
      </c>
      <c r="B54" s="41" t="s">
        <v>266</v>
      </c>
      <c r="C54" s="41" t="s">
        <v>813</v>
      </c>
      <c r="D54" s="41" t="s">
        <v>814</v>
      </c>
      <c r="E54" s="41" t="s">
        <v>659</v>
      </c>
      <c r="F54" s="41">
        <v>8701</v>
      </c>
      <c r="G54" s="41">
        <v>410</v>
      </c>
      <c r="H54" s="41" t="s">
        <v>1556</v>
      </c>
      <c r="I54" s="41" t="s">
        <v>661</v>
      </c>
      <c r="J54" s="41">
        <v>3.6363599999999998</v>
      </c>
      <c r="K54" s="41"/>
      <c r="L54" s="41">
        <v>1.7857099999999999</v>
      </c>
      <c r="M54" s="41"/>
      <c r="N54" s="41">
        <v>2.83019</v>
      </c>
      <c r="O54" s="41"/>
      <c r="P54" s="41">
        <v>4.7618999999999998</v>
      </c>
      <c r="Q54" s="41"/>
      <c r="R54" s="41">
        <v>3.2332529999999999</v>
      </c>
      <c r="S54" s="41"/>
      <c r="T54" s="41" t="s">
        <v>1557</v>
      </c>
      <c r="U54" s="41" t="s">
        <v>663</v>
      </c>
      <c r="V54" s="41" t="s">
        <v>815</v>
      </c>
      <c r="W54" s="46">
        <v>44866</v>
      </c>
    </row>
    <row r="55" spans="1:23" x14ac:dyDescent="0.3">
      <c r="A55" s="41">
        <v>315119</v>
      </c>
      <c r="B55" s="41" t="s">
        <v>262</v>
      </c>
      <c r="C55" s="41" t="s">
        <v>816</v>
      </c>
      <c r="D55" s="41" t="s">
        <v>817</v>
      </c>
      <c r="E55" s="41" t="s">
        <v>659</v>
      </c>
      <c r="F55" s="41">
        <v>7730</v>
      </c>
      <c r="G55" s="41">
        <v>410</v>
      </c>
      <c r="H55" s="41" t="s">
        <v>1556</v>
      </c>
      <c r="I55" s="41" t="s">
        <v>661</v>
      </c>
      <c r="J55" s="41">
        <v>0</v>
      </c>
      <c r="K55" s="41"/>
      <c r="L55" s="41">
        <v>0</v>
      </c>
      <c r="M55" s="41"/>
      <c r="N55" s="41">
        <v>0</v>
      </c>
      <c r="O55" s="41"/>
      <c r="P55" s="41">
        <v>1.02041</v>
      </c>
      <c r="Q55" s="41"/>
      <c r="R55" s="41">
        <v>0.25906800000000002</v>
      </c>
      <c r="S55" s="41"/>
      <c r="T55" s="41" t="s">
        <v>1557</v>
      </c>
      <c r="U55" s="41" t="s">
        <v>663</v>
      </c>
      <c r="V55" s="41" t="s">
        <v>818</v>
      </c>
      <c r="W55" s="46">
        <v>44866</v>
      </c>
    </row>
    <row r="56" spans="1:23" x14ac:dyDescent="0.3">
      <c r="A56" s="41">
        <v>315120</v>
      </c>
      <c r="B56" s="41" t="s">
        <v>330</v>
      </c>
      <c r="C56" s="41" t="s">
        <v>819</v>
      </c>
      <c r="D56" s="41" t="s">
        <v>820</v>
      </c>
      <c r="E56" s="41" t="s">
        <v>659</v>
      </c>
      <c r="F56" s="41">
        <v>7928</v>
      </c>
      <c r="G56" s="41">
        <v>410</v>
      </c>
      <c r="H56" s="41" t="s">
        <v>1556</v>
      </c>
      <c r="I56" s="41" t="s">
        <v>661</v>
      </c>
      <c r="J56" s="41">
        <v>1.38889</v>
      </c>
      <c r="K56" s="41"/>
      <c r="L56" s="41">
        <v>2.63158</v>
      </c>
      <c r="M56" s="41"/>
      <c r="N56" s="41">
        <v>2.5973999999999999</v>
      </c>
      <c r="O56" s="41"/>
      <c r="P56" s="41">
        <v>4.0540500000000002</v>
      </c>
      <c r="Q56" s="41"/>
      <c r="R56" s="41">
        <v>2.6755840000000002</v>
      </c>
      <c r="S56" s="41"/>
      <c r="T56" s="41" t="s">
        <v>1557</v>
      </c>
      <c r="U56" s="41" t="s">
        <v>663</v>
      </c>
      <c r="V56" s="41" t="s">
        <v>821</v>
      </c>
      <c r="W56" s="46">
        <v>44866</v>
      </c>
    </row>
    <row r="57" spans="1:23" x14ac:dyDescent="0.3">
      <c r="A57" s="41">
        <v>315122</v>
      </c>
      <c r="B57" s="41" t="s">
        <v>368</v>
      </c>
      <c r="C57" s="41" t="s">
        <v>822</v>
      </c>
      <c r="D57" s="41" t="s">
        <v>823</v>
      </c>
      <c r="E57" s="41" t="s">
        <v>659</v>
      </c>
      <c r="F57" s="41">
        <v>7090</v>
      </c>
      <c r="G57" s="41">
        <v>410</v>
      </c>
      <c r="H57" s="41" t="s">
        <v>1556</v>
      </c>
      <c r="I57" s="41" t="s">
        <v>661</v>
      </c>
      <c r="J57" s="41">
        <v>0.90908999999999995</v>
      </c>
      <c r="K57" s="41"/>
      <c r="L57" s="41">
        <v>0.63693999999999995</v>
      </c>
      <c r="M57" s="41"/>
      <c r="N57" s="41">
        <v>1.3513500000000001</v>
      </c>
      <c r="O57" s="41"/>
      <c r="P57" s="41">
        <v>2.0689700000000002</v>
      </c>
      <c r="Q57" s="41"/>
      <c r="R57" s="41">
        <v>1.25</v>
      </c>
      <c r="S57" s="41"/>
      <c r="T57" s="41" t="s">
        <v>1557</v>
      </c>
      <c r="U57" s="41" t="s">
        <v>663</v>
      </c>
      <c r="V57" s="41" t="s">
        <v>824</v>
      </c>
      <c r="W57" s="46">
        <v>44866</v>
      </c>
    </row>
    <row r="58" spans="1:23" x14ac:dyDescent="0.3">
      <c r="A58" s="41">
        <v>315124</v>
      </c>
      <c r="B58" s="41" t="s">
        <v>286</v>
      </c>
      <c r="C58" s="41" t="s">
        <v>825</v>
      </c>
      <c r="D58" s="41" t="s">
        <v>826</v>
      </c>
      <c r="E58" s="41" t="s">
        <v>659</v>
      </c>
      <c r="F58" s="41">
        <v>8618</v>
      </c>
      <c r="G58" s="41">
        <v>410</v>
      </c>
      <c r="H58" s="41" t="s">
        <v>1556</v>
      </c>
      <c r="I58" s="41" t="s">
        <v>661</v>
      </c>
      <c r="J58" s="41">
        <v>0</v>
      </c>
      <c r="K58" s="41"/>
      <c r="L58" s="41">
        <v>1.16279</v>
      </c>
      <c r="M58" s="41"/>
      <c r="N58" s="41">
        <v>1.14943</v>
      </c>
      <c r="O58" s="41"/>
      <c r="P58" s="41">
        <v>1.63934</v>
      </c>
      <c r="Q58" s="41"/>
      <c r="R58" s="41">
        <v>0.96774199999999999</v>
      </c>
      <c r="S58" s="41"/>
      <c r="T58" s="41" t="s">
        <v>1557</v>
      </c>
      <c r="U58" s="41" t="s">
        <v>663</v>
      </c>
      <c r="V58" s="41" t="s">
        <v>827</v>
      </c>
      <c r="W58" s="46">
        <v>44866</v>
      </c>
    </row>
    <row r="59" spans="1:23" x14ac:dyDescent="0.3">
      <c r="A59" s="41">
        <v>315125</v>
      </c>
      <c r="B59" s="41" t="s">
        <v>389</v>
      </c>
      <c r="C59" s="41" t="s">
        <v>828</v>
      </c>
      <c r="D59" s="41" t="s">
        <v>829</v>
      </c>
      <c r="E59" s="41" t="s">
        <v>659</v>
      </c>
      <c r="F59" s="41">
        <v>8721</v>
      </c>
      <c r="G59" s="41">
        <v>410</v>
      </c>
      <c r="H59" s="41" t="s">
        <v>1556</v>
      </c>
      <c r="I59" s="41" t="s">
        <v>661</v>
      </c>
      <c r="J59" s="41">
        <v>3.40909</v>
      </c>
      <c r="K59" s="41"/>
      <c r="L59" s="41">
        <v>3.2432400000000001</v>
      </c>
      <c r="M59" s="41"/>
      <c r="N59" s="41">
        <v>3.0769199999999999</v>
      </c>
      <c r="O59" s="41"/>
      <c r="P59" s="41">
        <v>2.9411800000000001</v>
      </c>
      <c r="Q59" s="41"/>
      <c r="R59" s="41">
        <v>3.1578940000000002</v>
      </c>
      <c r="S59" s="41"/>
      <c r="T59" s="41" t="s">
        <v>1557</v>
      </c>
      <c r="U59" s="41" t="s">
        <v>663</v>
      </c>
      <c r="V59" s="41" t="s">
        <v>830</v>
      </c>
      <c r="W59" s="46">
        <v>44866</v>
      </c>
    </row>
    <row r="60" spans="1:23" x14ac:dyDescent="0.3">
      <c r="A60" s="41">
        <v>315126</v>
      </c>
      <c r="B60" s="41" t="s">
        <v>289</v>
      </c>
      <c r="C60" s="41" t="s">
        <v>831</v>
      </c>
      <c r="D60" s="41" t="s">
        <v>832</v>
      </c>
      <c r="E60" s="41" t="s">
        <v>659</v>
      </c>
      <c r="F60" s="41">
        <v>8360</v>
      </c>
      <c r="G60" s="41">
        <v>410</v>
      </c>
      <c r="H60" s="41" t="s">
        <v>1556</v>
      </c>
      <c r="I60" s="41" t="s">
        <v>661</v>
      </c>
      <c r="J60" s="41">
        <v>6.3157899999999998</v>
      </c>
      <c r="K60" s="41"/>
      <c r="L60" s="41">
        <v>3.0303</v>
      </c>
      <c r="M60" s="41"/>
      <c r="N60" s="41">
        <v>0</v>
      </c>
      <c r="O60" s="41"/>
      <c r="P60" s="41">
        <v>0</v>
      </c>
      <c r="Q60" s="41"/>
      <c r="R60" s="41">
        <v>2.2388050000000002</v>
      </c>
      <c r="S60" s="41"/>
      <c r="T60" s="41" t="s">
        <v>1557</v>
      </c>
      <c r="U60" s="41" t="s">
        <v>663</v>
      </c>
      <c r="V60" s="41" t="s">
        <v>833</v>
      </c>
      <c r="W60" s="46">
        <v>44866</v>
      </c>
    </row>
    <row r="61" spans="1:23" x14ac:dyDescent="0.3">
      <c r="A61" s="41">
        <v>315127</v>
      </c>
      <c r="B61" s="41" t="s">
        <v>589</v>
      </c>
      <c r="C61" s="41" t="s">
        <v>834</v>
      </c>
      <c r="D61" s="41" t="s">
        <v>811</v>
      </c>
      <c r="E61" s="41" t="s">
        <v>659</v>
      </c>
      <c r="F61" s="41">
        <v>8648</v>
      </c>
      <c r="G61" s="41">
        <v>410</v>
      </c>
      <c r="H61" s="41" t="s">
        <v>1556</v>
      </c>
      <c r="I61" s="41" t="s">
        <v>661</v>
      </c>
      <c r="J61" s="41" t="s">
        <v>667</v>
      </c>
      <c r="K61" s="41">
        <v>9</v>
      </c>
      <c r="L61" s="41" t="s">
        <v>667</v>
      </c>
      <c r="M61" s="41">
        <v>9</v>
      </c>
      <c r="N61" s="41" t="s">
        <v>667</v>
      </c>
      <c r="O61" s="41">
        <v>9</v>
      </c>
      <c r="P61" s="41" t="s">
        <v>667</v>
      </c>
      <c r="Q61" s="41">
        <v>9</v>
      </c>
      <c r="R61" s="41" t="s">
        <v>667</v>
      </c>
      <c r="S61" s="41">
        <v>9</v>
      </c>
      <c r="T61" s="41" t="s">
        <v>1557</v>
      </c>
      <c r="U61" s="41" t="s">
        <v>663</v>
      </c>
      <c r="V61" s="41" t="s">
        <v>835</v>
      </c>
      <c r="W61" s="46">
        <v>44866</v>
      </c>
    </row>
    <row r="62" spans="1:23" x14ac:dyDescent="0.3">
      <c r="A62" s="41">
        <v>315128</v>
      </c>
      <c r="B62" s="41" t="s">
        <v>503</v>
      </c>
      <c r="C62" s="41" t="s">
        <v>836</v>
      </c>
      <c r="D62" s="41" t="s">
        <v>837</v>
      </c>
      <c r="E62" s="41" t="s">
        <v>659</v>
      </c>
      <c r="F62" s="41">
        <v>8048</v>
      </c>
      <c r="G62" s="41">
        <v>410</v>
      </c>
      <c r="H62" s="41" t="s">
        <v>1556</v>
      </c>
      <c r="I62" s="41" t="s">
        <v>661</v>
      </c>
      <c r="J62" s="41">
        <v>1.3333299999999999</v>
      </c>
      <c r="K62" s="41"/>
      <c r="L62" s="41">
        <v>1.4285699999999999</v>
      </c>
      <c r="M62" s="41"/>
      <c r="N62" s="41">
        <v>1.49254</v>
      </c>
      <c r="O62" s="41"/>
      <c r="P62" s="41">
        <v>0</v>
      </c>
      <c r="Q62" s="41"/>
      <c r="R62" s="41">
        <v>1.067615</v>
      </c>
      <c r="S62" s="41"/>
      <c r="T62" s="41" t="s">
        <v>1557</v>
      </c>
      <c r="U62" s="41" t="s">
        <v>663</v>
      </c>
      <c r="V62" s="41" t="s">
        <v>838</v>
      </c>
      <c r="W62" s="46">
        <v>44866</v>
      </c>
    </row>
    <row r="63" spans="1:23" x14ac:dyDescent="0.3">
      <c r="A63" s="41">
        <v>315129</v>
      </c>
      <c r="B63" s="41" t="s">
        <v>393</v>
      </c>
      <c r="C63" s="41" t="s">
        <v>839</v>
      </c>
      <c r="D63" s="41" t="s">
        <v>691</v>
      </c>
      <c r="E63" s="41" t="s">
        <v>659</v>
      </c>
      <c r="F63" s="41">
        <v>7652</v>
      </c>
      <c r="G63" s="41">
        <v>410</v>
      </c>
      <c r="H63" s="41" t="s">
        <v>1556</v>
      </c>
      <c r="I63" s="41" t="s">
        <v>661</v>
      </c>
      <c r="J63" s="41">
        <v>5.1282100000000002</v>
      </c>
      <c r="K63" s="41"/>
      <c r="L63" s="41">
        <v>2.4390200000000002</v>
      </c>
      <c r="M63" s="41"/>
      <c r="N63" s="41">
        <v>0</v>
      </c>
      <c r="O63" s="41"/>
      <c r="P63" s="41">
        <v>2.32558</v>
      </c>
      <c r="Q63" s="41"/>
      <c r="R63" s="41">
        <v>2.4096380000000002</v>
      </c>
      <c r="S63" s="41"/>
      <c r="T63" s="41" t="s">
        <v>1557</v>
      </c>
      <c r="U63" s="41" t="s">
        <v>663</v>
      </c>
      <c r="V63" s="41" t="s">
        <v>840</v>
      </c>
      <c r="W63" s="46">
        <v>44866</v>
      </c>
    </row>
    <row r="64" spans="1:23" x14ac:dyDescent="0.3">
      <c r="A64" s="41">
        <v>315131</v>
      </c>
      <c r="B64" s="41" t="s">
        <v>370</v>
      </c>
      <c r="C64" s="41" t="s">
        <v>841</v>
      </c>
      <c r="D64" s="41" t="s">
        <v>842</v>
      </c>
      <c r="E64" s="41" t="s">
        <v>659</v>
      </c>
      <c r="F64" s="41">
        <v>8873</v>
      </c>
      <c r="G64" s="41">
        <v>410</v>
      </c>
      <c r="H64" s="41" t="s">
        <v>1556</v>
      </c>
      <c r="I64" s="41" t="s">
        <v>661</v>
      </c>
      <c r="J64" s="41">
        <v>2.40964</v>
      </c>
      <c r="K64" s="41"/>
      <c r="L64" s="41" t="s">
        <v>667</v>
      </c>
      <c r="M64" s="41">
        <v>9</v>
      </c>
      <c r="N64" s="47" t="s">
        <v>843</v>
      </c>
      <c r="O64" s="41">
        <v>10</v>
      </c>
      <c r="P64" s="47" t="s">
        <v>843</v>
      </c>
      <c r="Q64" s="41">
        <v>10</v>
      </c>
      <c r="R64" s="41">
        <v>2.40964</v>
      </c>
      <c r="S64" s="41"/>
      <c r="T64" s="41" t="s">
        <v>1557</v>
      </c>
      <c r="U64" s="41" t="s">
        <v>663</v>
      </c>
      <c r="V64" s="41" t="s">
        <v>844</v>
      </c>
      <c r="W64" s="46">
        <v>44866</v>
      </c>
    </row>
    <row r="65" spans="1:23" x14ac:dyDescent="0.3">
      <c r="A65" s="41">
        <v>315132</v>
      </c>
      <c r="B65" s="41" t="s">
        <v>321</v>
      </c>
      <c r="C65" s="41" t="s">
        <v>845</v>
      </c>
      <c r="D65" s="41" t="s">
        <v>714</v>
      </c>
      <c r="E65" s="41" t="s">
        <v>659</v>
      </c>
      <c r="F65" s="41">
        <v>8820</v>
      </c>
      <c r="G65" s="41">
        <v>410</v>
      </c>
      <c r="H65" s="41" t="s">
        <v>1556</v>
      </c>
      <c r="I65" s="41" t="s">
        <v>661</v>
      </c>
      <c r="J65" s="41">
        <v>0</v>
      </c>
      <c r="K65" s="41"/>
      <c r="L65" s="41">
        <v>0</v>
      </c>
      <c r="M65" s="41"/>
      <c r="N65" s="41">
        <v>0</v>
      </c>
      <c r="O65" s="41"/>
      <c r="P65" s="41">
        <v>0</v>
      </c>
      <c r="Q65" s="41"/>
      <c r="R65" s="41">
        <v>0</v>
      </c>
      <c r="S65" s="41"/>
      <c r="T65" s="41" t="s">
        <v>1557</v>
      </c>
      <c r="U65" s="41" t="s">
        <v>663</v>
      </c>
      <c r="V65" s="41" t="s">
        <v>846</v>
      </c>
      <c r="W65" s="46">
        <v>44866</v>
      </c>
    </row>
    <row r="66" spans="1:23" x14ac:dyDescent="0.3">
      <c r="A66" s="41">
        <v>315133</v>
      </c>
      <c r="B66" s="41" t="s">
        <v>628</v>
      </c>
      <c r="C66" s="41" t="s">
        <v>847</v>
      </c>
      <c r="D66" s="41" t="s">
        <v>848</v>
      </c>
      <c r="E66" s="41" t="s">
        <v>659</v>
      </c>
      <c r="F66" s="41">
        <v>7677</v>
      </c>
      <c r="G66" s="41">
        <v>410</v>
      </c>
      <c r="H66" s="41" t="s">
        <v>1556</v>
      </c>
      <c r="I66" s="41" t="s">
        <v>661</v>
      </c>
      <c r="J66" s="41">
        <v>3.125</v>
      </c>
      <c r="K66" s="41"/>
      <c r="L66" s="41">
        <v>4.4444400000000002</v>
      </c>
      <c r="M66" s="41"/>
      <c r="N66" s="41">
        <v>6.5217400000000003</v>
      </c>
      <c r="O66" s="41"/>
      <c r="P66" s="41">
        <v>4.5454499999999998</v>
      </c>
      <c r="Q66" s="41"/>
      <c r="R66" s="41">
        <v>4.7904169999999997</v>
      </c>
      <c r="S66" s="41"/>
      <c r="T66" s="41" t="s">
        <v>1557</v>
      </c>
      <c r="U66" s="41" t="s">
        <v>663</v>
      </c>
      <c r="V66" s="41" t="s">
        <v>849</v>
      </c>
      <c r="W66" s="46">
        <v>44866</v>
      </c>
    </row>
    <row r="67" spans="1:23" x14ac:dyDescent="0.3">
      <c r="A67" s="41">
        <v>315134</v>
      </c>
      <c r="B67" s="41" t="s">
        <v>350</v>
      </c>
      <c r="C67" s="41" t="s">
        <v>850</v>
      </c>
      <c r="D67" s="41" t="s">
        <v>851</v>
      </c>
      <c r="E67" s="41" t="s">
        <v>659</v>
      </c>
      <c r="F67" s="41">
        <v>8807</v>
      </c>
      <c r="G67" s="41">
        <v>410</v>
      </c>
      <c r="H67" s="41" t="s">
        <v>1556</v>
      </c>
      <c r="I67" s="41" t="s">
        <v>661</v>
      </c>
      <c r="J67" s="41">
        <v>3.3333300000000001</v>
      </c>
      <c r="K67" s="41"/>
      <c r="L67" s="41">
        <v>1.90476</v>
      </c>
      <c r="M67" s="41"/>
      <c r="N67" s="41">
        <v>1.9230799999999999</v>
      </c>
      <c r="O67" s="41"/>
      <c r="P67" s="41">
        <v>2.7777799999999999</v>
      </c>
      <c r="Q67" s="41"/>
      <c r="R67" s="41">
        <v>2.4570029999999998</v>
      </c>
      <c r="S67" s="41"/>
      <c r="T67" s="41" t="s">
        <v>1557</v>
      </c>
      <c r="U67" s="41" t="s">
        <v>663</v>
      </c>
      <c r="V67" s="41" t="s">
        <v>852</v>
      </c>
      <c r="W67" s="46">
        <v>44866</v>
      </c>
    </row>
    <row r="68" spans="1:23" x14ac:dyDescent="0.3">
      <c r="A68" s="41">
        <v>315135</v>
      </c>
      <c r="B68" s="41" t="s">
        <v>387</v>
      </c>
      <c r="C68" s="41" t="s">
        <v>853</v>
      </c>
      <c r="D68" s="41" t="s">
        <v>854</v>
      </c>
      <c r="E68" s="41" t="s">
        <v>659</v>
      </c>
      <c r="F68" s="41">
        <v>8742</v>
      </c>
      <c r="G68" s="41">
        <v>410</v>
      </c>
      <c r="H68" s="41" t="s">
        <v>1556</v>
      </c>
      <c r="I68" s="41" t="s">
        <v>661</v>
      </c>
      <c r="J68" s="41">
        <v>2.2471899999999998</v>
      </c>
      <c r="K68" s="41"/>
      <c r="L68" s="41">
        <v>3.6144599999999998</v>
      </c>
      <c r="M68" s="41"/>
      <c r="N68" s="41">
        <v>3.4883700000000002</v>
      </c>
      <c r="O68" s="41"/>
      <c r="P68" s="41">
        <v>2.32558</v>
      </c>
      <c r="Q68" s="41"/>
      <c r="R68" s="41">
        <v>2.9069759999999998</v>
      </c>
      <c r="S68" s="41"/>
      <c r="T68" s="41" t="s">
        <v>1557</v>
      </c>
      <c r="U68" s="41" t="s">
        <v>663</v>
      </c>
      <c r="V68" s="41" t="s">
        <v>855</v>
      </c>
      <c r="W68" s="46">
        <v>44866</v>
      </c>
    </row>
    <row r="69" spans="1:23" x14ac:dyDescent="0.3">
      <c r="A69" s="41">
        <v>315136</v>
      </c>
      <c r="B69" s="41" t="s">
        <v>490</v>
      </c>
      <c r="C69" s="41" t="s">
        <v>856</v>
      </c>
      <c r="D69" s="41" t="s">
        <v>857</v>
      </c>
      <c r="E69" s="41" t="s">
        <v>659</v>
      </c>
      <c r="F69" s="41">
        <v>7702</v>
      </c>
      <c r="G69" s="41">
        <v>410</v>
      </c>
      <c r="H69" s="41" t="s">
        <v>1556</v>
      </c>
      <c r="I69" s="41" t="s">
        <v>661</v>
      </c>
      <c r="J69" s="41">
        <v>0</v>
      </c>
      <c r="K69" s="41"/>
      <c r="L69" s="41">
        <v>0</v>
      </c>
      <c r="M69" s="41"/>
      <c r="N69" s="41">
        <v>0</v>
      </c>
      <c r="O69" s="41"/>
      <c r="P69" s="41">
        <v>3.44828</v>
      </c>
      <c r="Q69" s="41"/>
      <c r="R69" s="41">
        <v>0.873363</v>
      </c>
      <c r="S69" s="41"/>
      <c r="T69" s="41" t="s">
        <v>1557</v>
      </c>
      <c r="U69" s="41" t="s">
        <v>663</v>
      </c>
      <c r="V69" s="41" t="s">
        <v>858</v>
      </c>
      <c r="W69" s="46">
        <v>44866</v>
      </c>
    </row>
    <row r="70" spans="1:23" x14ac:dyDescent="0.3">
      <c r="A70" s="41">
        <v>315137</v>
      </c>
      <c r="B70" s="41" t="s">
        <v>281</v>
      </c>
      <c r="C70" s="41" t="s">
        <v>859</v>
      </c>
      <c r="D70" s="41" t="s">
        <v>860</v>
      </c>
      <c r="E70" s="41" t="s">
        <v>659</v>
      </c>
      <c r="F70" s="41">
        <v>7860</v>
      </c>
      <c r="G70" s="41">
        <v>410</v>
      </c>
      <c r="H70" s="41" t="s">
        <v>1556</v>
      </c>
      <c r="I70" s="41" t="s">
        <v>661</v>
      </c>
      <c r="J70" s="41">
        <v>3.6144599999999998</v>
      </c>
      <c r="K70" s="41"/>
      <c r="L70" s="41">
        <v>2.5973999999999999</v>
      </c>
      <c r="M70" s="41"/>
      <c r="N70" s="41">
        <v>2.4691399999999999</v>
      </c>
      <c r="O70" s="41"/>
      <c r="P70" s="41">
        <v>1.2658199999999999</v>
      </c>
      <c r="Q70" s="41"/>
      <c r="R70" s="41">
        <v>2.5</v>
      </c>
      <c r="S70" s="41"/>
      <c r="T70" s="41" t="s">
        <v>1557</v>
      </c>
      <c r="U70" s="41" t="s">
        <v>663</v>
      </c>
      <c r="V70" s="41" t="s">
        <v>861</v>
      </c>
      <c r="W70" s="46">
        <v>44866</v>
      </c>
    </row>
    <row r="71" spans="1:23" x14ac:dyDescent="0.3">
      <c r="A71" s="41">
        <v>315138</v>
      </c>
      <c r="B71" s="41" t="s">
        <v>604</v>
      </c>
      <c r="C71" s="41" t="s">
        <v>862</v>
      </c>
      <c r="D71" s="41" t="s">
        <v>863</v>
      </c>
      <c r="E71" s="41" t="s">
        <v>659</v>
      </c>
      <c r="F71" s="41">
        <v>7054</v>
      </c>
      <c r="G71" s="41">
        <v>410</v>
      </c>
      <c r="H71" s="41" t="s">
        <v>1556</v>
      </c>
      <c r="I71" s="41" t="s">
        <v>661</v>
      </c>
      <c r="J71" s="41">
        <v>1.2987</v>
      </c>
      <c r="K71" s="41"/>
      <c r="L71" s="41">
        <v>1.2987</v>
      </c>
      <c r="M71" s="41"/>
      <c r="N71" s="41">
        <v>1.2658199999999999</v>
      </c>
      <c r="O71" s="41"/>
      <c r="P71" s="41">
        <v>3.5714299999999999</v>
      </c>
      <c r="Q71" s="41"/>
      <c r="R71" s="41">
        <v>1.892744</v>
      </c>
      <c r="S71" s="41"/>
      <c r="T71" s="41" t="s">
        <v>1557</v>
      </c>
      <c r="U71" s="41" t="s">
        <v>663</v>
      </c>
      <c r="V71" s="41" t="s">
        <v>864</v>
      </c>
      <c r="W71" s="46">
        <v>44866</v>
      </c>
    </row>
    <row r="72" spans="1:23" x14ac:dyDescent="0.3">
      <c r="A72" s="41">
        <v>315140</v>
      </c>
      <c r="B72" s="41" t="s">
        <v>550</v>
      </c>
      <c r="C72" s="41" t="s">
        <v>865</v>
      </c>
      <c r="D72" s="41" t="s">
        <v>866</v>
      </c>
      <c r="E72" s="41" t="s">
        <v>659</v>
      </c>
      <c r="F72" s="41">
        <v>8869</v>
      </c>
      <c r="G72" s="41">
        <v>410</v>
      </c>
      <c r="H72" s="41" t="s">
        <v>1556</v>
      </c>
      <c r="I72" s="41" t="s">
        <v>661</v>
      </c>
      <c r="J72" s="41">
        <v>0</v>
      </c>
      <c r="K72" s="41"/>
      <c r="L72" s="41">
        <v>0.88495999999999997</v>
      </c>
      <c r="M72" s="41"/>
      <c r="N72" s="41">
        <v>1.7543899999999999</v>
      </c>
      <c r="O72" s="41"/>
      <c r="P72" s="41">
        <v>2.7027000000000001</v>
      </c>
      <c r="Q72" s="41"/>
      <c r="R72" s="41">
        <v>1.3392869999999999</v>
      </c>
      <c r="S72" s="41"/>
      <c r="T72" s="41" t="s">
        <v>1557</v>
      </c>
      <c r="U72" s="41" t="s">
        <v>663</v>
      </c>
      <c r="V72" s="41" t="s">
        <v>867</v>
      </c>
      <c r="W72" s="46">
        <v>44866</v>
      </c>
    </row>
    <row r="73" spans="1:23" x14ac:dyDescent="0.3">
      <c r="A73" s="41">
        <v>315141</v>
      </c>
      <c r="B73" s="41" t="s">
        <v>231</v>
      </c>
      <c r="C73" s="41" t="s">
        <v>868</v>
      </c>
      <c r="D73" s="41" t="s">
        <v>869</v>
      </c>
      <c r="E73" s="41" t="s">
        <v>659</v>
      </c>
      <c r="F73" s="41">
        <v>8812</v>
      </c>
      <c r="G73" s="41">
        <v>410</v>
      </c>
      <c r="H73" s="41" t="s">
        <v>1556</v>
      </c>
      <c r="I73" s="41" t="s">
        <v>661</v>
      </c>
      <c r="J73" s="41">
        <v>0.94340000000000002</v>
      </c>
      <c r="K73" s="41"/>
      <c r="L73" s="41">
        <v>0.94340000000000002</v>
      </c>
      <c r="M73" s="41"/>
      <c r="N73" s="41">
        <v>1.9802</v>
      </c>
      <c r="O73" s="41"/>
      <c r="P73" s="41">
        <v>2.1052599999999999</v>
      </c>
      <c r="Q73" s="41"/>
      <c r="R73" s="41">
        <v>1.4705900000000001</v>
      </c>
      <c r="S73" s="41"/>
      <c r="T73" s="41" t="s">
        <v>1557</v>
      </c>
      <c r="U73" s="41" t="s">
        <v>663</v>
      </c>
      <c r="V73" s="41" t="s">
        <v>870</v>
      </c>
      <c r="W73" s="46">
        <v>44866</v>
      </c>
    </row>
    <row r="74" spans="1:23" x14ac:dyDescent="0.3">
      <c r="A74" s="41">
        <v>315142</v>
      </c>
      <c r="B74" s="41" t="s">
        <v>475</v>
      </c>
      <c r="C74" s="41" t="s">
        <v>871</v>
      </c>
      <c r="D74" s="41" t="s">
        <v>789</v>
      </c>
      <c r="E74" s="41" t="s">
        <v>659</v>
      </c>
      <c r="F74" s="41">
        <v>7470</v>
      </c>
      <c r="G74" s="41">
        <v>410</v>
      </c>
      <c r="H74" s="41" t="s">
        <v>1556</v>
      </c>
      <c r="I74" s="41" t="s">
        <v>661</v>
      </c>
      <c r="J74" s="41">
        <v>8.49057</v>
      </c>
      <c r="K74" s="41"/>
      <c r="L74" s="41">
        <v>6.7961200000000002</v>
      </c>
      <c r="M74" s="41"/>
      <c r="N74" s="41">
        <v>6.9306900000000002</v>
      </c>
      <c r="O74" s="41"/>
      <c r="P74" s="41">
        <v>5.3191499999999996</v>
      </c>
      <c r="Q74" s="41"/>
      <c r="R74" s="41">
        <v>6.9306939999999999</v>
      </c>
      <c r="S74" s="41"/>
      <c r="T74" s="41" t="s">
        <v>1557</v>
      </c>
      <c r="U74" s="41" t="s">
        <v>663</v>
      </c>
      <c r="V74" s="41" t="s">
        <v>872</v>
      </c>
      <c r="W74" s="46">
        <v>44866</v>
      </c>
    </row>
    <row r="75" spans="1:23" x14ac:dyDescent="0.3">
      <c r="A75" s="41">
        <v>315143</v>
      </c>
      <c r="B75" s="41" t="s">
        <v>444</v>
      </c>
      <c r="C75" s="41" t="s">
        <v>873</v>
      </c>
      <c r="D75" s="41" t="s">
        <v>874</v>
      </c>
      <c r="E75" s="41" t="s">
        <v>659</v>
      </c>
      <c r="F75" s="41">
        <v>7945</v>
      </c>
      <c r="G75" s="41">
        <v>410</v>
      </c>
      <c r="H75" s="41" t="s">
        <v>1556</v>
      </c>
      <c r="I75" s="41" t="s">
        <v>661</v>
      </c>
      <c r="J75" s="41">
        <v>2.8985500000000002</v>
      </c>
      <c r="K75" s="41"/>
      <c r="L75" s="41">
        <v>4.2253499999999997</v>
      </c>
      <c r="M75" s="41"/>
      <c r="N75" s="41">
        <v>4.1666699999999999</v>
      </c>
      <c r="O75" s="41"/>
      <c r="P75" s="41">
        <v>2.8169</v>
      </c>
      <c r="Q75" s="41"/>
      <c r="R75" s="41">
        <v>3.533569</v>
      </c>
      <c r="S75" s="41"/>
      <c r="T75" s="41" t="s">
        <v>1557</v>
      </c>
      <c r="U75" s="41" t="s">
        <v>663</v>
      </c>
      <c r="V75" s="41" t="s">
        <v>875</v>
      </c>
      <c r="W75" s="46">
        <v>44866</v>
      </c>
    </row>
    <row r="76" spans="1:23" x14ac:dyDescent="0.3">
      <c r="A76" s="41">
        <v>315144</v>
      </c>
      <c r="B76" s="41" t="s">
        <v>489</v>
      </c>
      <c r="C76" s="41" t="s">
        <v>876</v>
      </c>
      <c r="D76" s="41" t="s">
        <v>877</v>
      </c>
      <c r="E76" s="41" t="s">
        <v>659</v>
      </c>
      <c r="F76" s="41">
        <v>8055</v>
      </c>
      <c r="G76" s="41">
        <v>410</v>
      </c>
      <c r="H76" s="41" t="s">
        <v>1556</v>
      </c>
      <c r="I76" s="41" t="s">
        <v>661</v>
      </c>
      <c r="J76" s="41" t="s">
        <v>667</v>
      </c>
      <c r="K76" s="41">
        <v>9</v>
      </c>
      <c r="L76" s="41" t="s">
        <v>667</v>
      </c>
      <c r="M76" s="41">
        <v>9</v>
      </c>
      <c r="N76" s="41" t="s">
        <v>667</v>
      </c>
      <c r="O76" s="41">
        <v>9</v>
      </c>
      <c r="P76" s="41" t="s">
        <v>667</v>
      </c>
      <c r="Q76" s="41">
        <v>9</v>
      </c>
      <c r="R76" s="41" t="s">
        <v>667</v>
      </c>
      <c r="S76" s="41">
        <v>9</v>
      </c>
      <c r="T76" s="41" t="s">
        <v>1557</v>
      </c>
      <c r="U76" s="41" t="s">
        <v>663</v>
      </c>
      <c r="V76" s="41" t="s">
        <v>878</v>
      </c>
      <c r="W76" s="46">
        <v>44866</v>
      </c>
    </row>
    <row r="77" spans="1:23" x14ac:dyDescent="0.3">
      <c r="A77" s="41">
        <v>315146</v>
      </c>
      <c r="B77" s="41" t="s">
        <v>302</v>
      </c>
      <c r="C77" s="41" t="s">
        <v>879</v>
      </c>
      <c r="D77" s="41" t="s">
        <v>880</v>
      </c>
      <c r="E77" s="41" t="s">
        <v>659</v>
      </c>
      <c r="F77" s="41">
        <v>7065</v>
      </c>
      <c r="G77" s="41">
        <v>410</v>
      </c>
      <c r="H77" s="41" t="s">
        <v>1556</v>
      </c>
      <c r="I77" s="41" t="s">
        <v>661</v>
      </c>
      <c r="J77" s="41" t="s">
        <v>667</v>
      </c>
      <c r="K77" s="41">
        <v>9</v>
      </c>
      <c r="L77" s="41" t="s">
        <v>667</v>
      </c>
      <c r="M77" s="41">
        <v>9</v>
      </c>
      <c r="N77" s="41" t="s">
        <v>667</v>
      </c>
      <c r="O77" s="41">
        <v>9</v>
      </c>
      <c r="P77" s="41" t="s">
        <v>667</v>
      </c>
      <c r="Q77" s="41">
        <v>9</v>
      </c>
      <c r="R77" s="41" t="s">
        <v>667</v>
      </c>
      <c r="S77" s="41">
        <v>9</v>
      </c>
      <c r="T77" s="41" t="s">
        <v>1557</v>
      </c>
      <c r="U77" s="41" t="s">
        <v>663</v>
      </c>
      <c r="V77" s="41" t="s">
        <v>881</v>
      </c>
      <c r="W77" s="46">
        <v>44866</v>
      </c>
    </row>
    <row r="78" spans="1:23" x14ac:dyDescent="0.3">
      <c r="A78" s="41">
        <v>315147</v>
      </c>
      <c r="B78" s="41" t="s">
        <v>426</v>
      </c>
      <c r="C78" s="41" t="s">
        <v>882</v>
      </c>
      <c r="D78" s="41" t="s">
        <v>883</v>
      </c>
      <c r="E78" s="41" t="s">
        <v>659</v>
      </c>
      <c r="F78" s="41">
        <v>7017</v>
      </c>
      <c r="G78" s="41">
        <v>410</v>
      </c>
      <c r="H78" s="41" t="s">
        <v>1556</v>
      </c>
      <c r="I78" s="41" t="s">
        <v>661</v>
      </c>
      <c r="J78" s="41">
        <v>0.82645000000000002</v>
      </c>
      <c r="K78" s="41"/>
      <c r="L78" s="41">
        <v>0.75187999999999999</v>
      </c>
      <c r="M78" s="41"/>
      <c r="N78" s="41">
        <v>1.4598500000000001</v>
      </c>
      <c r="O78" s="41"/>
      <c r="P78" s="41">
        <v>1.9736800000000001</v>
      </c>
      <c r="Q78" s="41"/>
      <c r="R78" s="41">
        <v>1.2891330000000001</v>
      </c>
      <c r="S78" s="41"/>
      <c r="T78" s="41" t="s">
        <v>1557</v>
      </c>
      <c r="U78" s="41" t="s">
        <v>663</v>
      </c>
      <c r="V78" s="41" t="s">
        <v>884</v>
      </c>
      <c r="W78" s="46">
        <v>44866</v>
      </c>
    </row>
    <row r="79" spans="1:23" x14ac:dyDescent="0.3">
      <c r="A79" s="41">
        <v>315149</v>
      </c>
      <c r="B79" s="41" t="s">
        <v>592</v>
      </c>
      <c r="C79" s="41" t="s">
        <v>885</v>
      </c>
      <c r="D79" s="41" t="s">
        <v>886</v>
      </c>
      <c r="E79" s="41" t="s">
        <v>659</v>
      </c>
      <c r="F79" s="41">
        <v>8052</v>
      </c>
      <c r="G79" s="41">
        <v>410</v>
      </c>
      <c r="H79" s="41" t="s">
        <v>1556</v>
      </c>
      <c r="I79" s="41" t="s">
        <v>661</v>
      </c>
      <c r="J79" s="41">
        <v>2.5</v>
      </c>
      <c r="K79" s="41"/>
      <c r="L79" s="41">
        <v>4.4943799999999996</v>
      </c>
      <c r="M79" s="41"/>
      <c r="N79" s="41">
        <v>2.53165</v>
      </c>
      <c r="O79" s="41"/>
      <c r="P79" s="41">
        <v>0</v>
      </c>
      <c r="Q79" s="41"/>
      <c r="R79" s="41">
        <v>2.9520300000000002</v>
      </c>
      <c r="S79" s="41"/>
      <c r="T79" s="41" t="s">
        <v>1557</v>
      </c>
      <c r="U79" s="41" t="s">
        <v>663</v>
      </c>
      <c r="V79" s="41" t="s">
        <v>887</v>
      </c>
      <c r="W79" s="46">
        <v>44866</v>
      </c>
    </row>
    <row r="80" spans="1:23" x14ac:dyDescent="0.3">
      <c r="A80" s="41">
        <v>315152</v>
      </c>
      <c r="B80" s="41" t="s">
        <v>326</v>
      </c>
      <c r="C80" s="41" t="s">
        <v>888</v>
      </c>
      <c r="D80" s="41" t="s">
        <v>889</v>
      </c>
      <c r="E80" s="41" t="s">
        <v>659</v>
      </c>
      <c r="F80" s="41">
        <v>7601</v>
      </c>
      <c r="G80" s="41">
        <v>410</v>
      </c>
      <c r="H80" s="41" t="s">
        <v>1556</v>
      </c>
      <c r="I80" s="41" t="s">
        <v>661</v>
      </c>
      <c r="J80" s="41">
        <v>0</v>
      </c>
      <c r="K80" s="41"/>
      <c r="L80" s="41">
        <v>2.2222200000000001</v>
      </c>
      <c r="M80" s="41"/>
      <c r="N80" s="41">
        <v>1.9230799999999999</v>
      </c>
      <c r="O80" s="41"/>
      <c r="P80" s="41">
        <v>3.5714299999999999</v>
      </c>
      <c r="Q80" s="41"/>
      <c r="R80" s="41">
        <v>2.0100509999999998</v>
      </c>
      <c r="S80" s="41"/>
      <c r="T80" s="41" t="s">
        <v>1557</v>
      </c>
      <c r="U80" s="41" t="s">
        <v>663</v>
      </c>
      <c r="V80" s="41" t="s">
        <v>890</v>
      </c>
      <c r="W80" s="46">
        <v>44866</v>
      </c>
    </row>
    <row r="81" spans="1:23" x14ac:dyDescent="0.3">
      <c r="A81" s="41">
        <v>315153</v>
      </c>
      <c r="B81" s="41" t="s">
        <v>480</v>
      </c>
      <c r="C81" s="41" t="s">
        <v>891</v>
      </c>
      <c r="D81" s="41" t="s">
        <v>892</v>
      </c>
      <c r="E81" s="41" t="s">
        <v>659</v>
      </c>
      <c r="F81" s="41">
        <v>7728</v>
      </c>
      <c r="G81" s="41">
        <v>410</v>
      </c>
      <c r="H81" s="41" t="s">
        <v>1556</v>
      </c>
      <c r="I81" s="41" t="s">
        <v>661</v>
      </c>
      <c r="J81" s="41">
        <v>0</v>
      </c>
      <c r="K81" s="41"/>
      <c r="L81" s="41">
        <v>5.3571400000000002</v>
      </c>
      <c r="M81" s="41"/>
      <c r="N81" s="41">
        <v>5.4545500000000002</v>
      </c>
      <c r="O81" s="41"/>
      <c r="P81" s="41">
        <v>1.7857099999999999</v>
      </c>
      <c r="Q81" s="41"/>
      <c r="R81" s="41">
        <v>3.225806</v>
      </c>
      <c r="S81" s="41"/>
      <c r="T81" s="41" t="s">
        <v>1557</v>
      </c>
      <c r="U81" s="41" t="s">
        <v>663</v>
      </c>
      <c r="V81" s="41" t="s">
        <v>893</v>
      </c>
      <c r="W81" s="46">
        <v>44866</v>
      </c>
    </row>
    <row r="82" spans="1:23" x14ac:dyDescent="0.3">
      <c r="A82" s="41">
        <v>315157</v>
      </c>
      <c r="B82" s="41" t="s">
        <v>502</v>
      </c>
      <c r="C82" s="41" t="s">
        <v>894</v>
      </c>
      <c r="D82" s="41" t="s">
        <v>895</v>
      </c>
      <c r="E82" s="41" t="s">
        <v>659</v>
      </c>
      <c r="F82" s="41">
        <v>7960</v>
      </c>
      <c r="G82" s="41">
        <v>410</v>
      </c>
      <c r="H82" s="41" t="s">
        <v>1556</v>
      </c>
      <c r="I82" s="41" t="s">
        <v>661</v>
      </c>
      <c r="J82" s="41">
        <v>1.62602</v>
      </c>
      <c r="K82" s="41"/>
      <c r="L82" s="41">
        <v>2.4390200000000002</v>
      </c>
      <c r="M82" s="41"/>
      <c r="N82" s="41">
        <v>2.34375</v>
      </c>
      <c r="O82" s="41"/>
      <c r="P82" s="41">
        <v>3.8759700000000001</v>
      </c>
      <c r="Q82" s="41"/>
      <c r="R82" s="41">
        <v>2.5844930000000002</v>
      </c>
      <c r="S82" s="41"/>
      <c r="T82" s="41" t="s">
        <v>1557</v>
      </c>
      <c r="U82" s="41" t="s">
        <v>663</v>
      </c>
      <c r="V82" s="41" t="s">
        <v>896</v>
      </c>
      <c r="W82" s="46">
        <v>44866</v>
      </c>
    </row>
    <row r="83" spans="1:23" x14ac:dyDescent="0.3">
      <c r="A83" s="41">
        <v>315158</v>
      </c>
      <c r="B83" s="41" t="s">
        <v>552</v>
      </c>
      <c r="C83" s="41" t="s">
        <v>897</v>
      </c>
      <c r="D83" s="41" t="s">
        <v>898</v>
      </c>
      <c r="E83" s="41" t="s">
        <v>659</v>
      </c>
      <c r="F83" s="41">
        <v>7450</v>
      </c>
      <c r="G83" s="41">
        <v>410</v>
      </c>
      <c r="H83" s="41" t="s">
        <v>1556</v>
      </c>
      <c r="I83" s="41" t="s">
        <v>661</v>
      </c>
      <c r="J83" s="41">
        <v>6.6666699999999999</v>
      </c>
      <c r="K83" s="41"/>
      <c r="L83" s="41">
        <v>6.8965500000000004</v>
      </c>
      <c r="M83" s="41"/>
      <c r="N83" s="41">
        <v>6.1538500000000003</v>
      </c>
      <c r="O83" s="41"/>
      <c r="P83" s="41">
        <v>6.7796599999999998</v>
      </c>
      <c r="Q83" s="41"/>
      <c r="R83" s="41">
        <v>6.6115709999999996</v>
      </c>
      <c r="S83" s="41"/>
      <c r="T83" s="41" t="s">
        <v>1557</v>
      </c>
      <c r="U83" s="41" t="s">
        <v>663</v>
      </c>
      <c r="V83" s="41" t="s">
        <v>899</v>
      </c>
      <c r="W83" s="46">
        <v>44866</v>
      </c>
    </row>
    <row r="84" spans="1:23" x14ac:dyDescent="0.3">
      <c r="A84" s="41">
        <v>315159</v>
      </c>
      <c r="B84" s="41" t="s">
        <v>405</v>
      </c>
      <c r="C84" s="41" t="s">
        <v>900</v>
      </c>
      <c r="D84" s="41" t="s">
        <v>901</v>
      </c>
      <c r="E84" s="41" t="s">
        <v>659</v>
      </c>
      <c r="F84" s="41">
        <v>8012</v>
      </c>
      <c r="G84" s="41">
        <v>410</v>
      </c>
      <c r="H84" s="41" t="s">
        <v>1556</v>
      </c>
      <c r="I84" s="41" t="s">
        <v>661</v>
      </c>
      <c r="J84" s="41">
        <v>2.6785700000000001</v>
      </c>
      <c r="K84" s="41"/>
      <c r="L84" s="41">
        <v>2.9535900000000002</v>
      </c>
      <c r="M84" s="41"/>
      <c r="N84" s="41">
        <v>4.3650799999999998</v>
      </c>
      <c r="O84" s="41"/>
      <c r="P84" s="41">
        <v>4.0485800000000003</v>
      </c>
      <c r="Q84" s="41"/>
      <c r="R84" s="41">
        <v>3.5416669999999999</v>
      </c>
      <c r="S84" s="41"/>
      <c r="T84" s="41" t="s">
        <v>1557</v>
      </c>
      <c r="U84" s="41" t="s">
        <v>663</v>
      </c>
      <c r="V84" s="41" t="s">
        <v>902</v>
      </c>
      <c r="W84" s="46">
        <v>44866</v>
      </c>
    </row>
    <row r="85" spans="1:23" x14ac:dyDescent="0.3">
      <c r="A85" s="41">
        <v>315164</v>
      </c>
      <c r="B85" s="41" t="s">
        <v>414</v>
      </c>
      <c r="C85" s="41" t="s">
        <v>903</v>
      </c>
      <c r="D85" s="41" t="s">
        <v>904</v>
      </c>
      <c r="E85" s="41" t="s">
        <v>659</v>
      </c>
      <c r="F85" s="41">
        <v>7670</v>
      </c>
      <c r="G85" s="41">
        <v>410</v>
      </c>
      <c r="H85" s="41" t="s">
        <v>1556</v>
      </c>
      <c r="I85" s="41" t="s">
        <v>661</v>
      </c>
      <c r="J85" s="41">
        <v>0</v>
      </c>
      <c r="K85" s="41"/>
      <c r="L85" s="41">
        <v>0</v>
      </c>
      <c r="M85" s="41"/>
      <c r="N85" s="41">
        <v>0</v>
      </c>
      <c r="O85" s="41"/>
      <c r="P85" s="41">
        <v>2.63158</v>
      </c>
      <c r="Q85" s="41"/>
      <c r="R85" s="41">
        <v>0.60975599999999996</v>
      </c>
      <c r="S85" s="41"/>
      <c r="T85" s="41" t="s">
        <v>1557</v>
      </c>
      <c r="U85" s="41" t="s">
        <v>663</v>
      </c>
      <c r="V85" s="41" t="s">
        <v>905</v>
      </c>
      <c r="W85" s="46">
        <v>44866</v>
      </c>
    </row>
    <row r="86" spans="1:23" x14ac:dyDescent="0.3">
      <c r="A86" s="41">
        <v>315166</v>
      </c>
      <c r="B86" s="41" t="s">
        <v>483</v>
      </c>
      <c r="C86" s="41" t="s">
        <v>906</v>
      </c>
      <c r="D86" s="41" t="s">
        <v>726</v>
      </c>
      <c r="E86" s="41" t="s">
        <v>659</v>
      </c>
      <c r="F86" s="41">
        <v>8016</v>
      </c>
      <c r="G86" s="41">
        <v>410</v>
      </c>
      <c r="H86" s="41" t="s">
        <v>1556</v>
      </c>
      <c r="I86" s="41" t="s">
        <v>661</v>
      </c>
      <c r="J86" s="41">
        <v>2.7397300000000002</v>
      </c>
      <c r="K86" s="41"/>
      <c r="L86" s="41">
        <v>4.2857099999999999</v>
      </c>
      <c r="M86" s="41"/>
      <c r="N86" s="41">
        <v>4.6875</v>
      </c>
      <c r="O86" s="41"/>
      <c r="P86" s="41">
        <v>4.4776100000000003</v>
      </c>
      <c r="Q86" s="41"/>
      <c r="R86" s="41">
        <v>4.0145980000000003</v>
      </c>
      <c r="S86" s="41"/>
      <c r="T86" s="41" t="s">
        <v>1557</v>
      </c>
      <c r="U86" s="41" t="s">
        <v>663</v>
      </c>
      <c r="V86" s="41" t="s">
        <v>907</v>
      </c>
      <c r="W86" s="46">
        <v>44866</v>
      </c>
    </row>
    <row r="87" spans="1:23" x14ac:dyDescent="0.3">
      <c r="A87" s="41">
        <v>315171</v>
      </c>
      <c r="B87" s="41" t="s">
        <v>512</v>
      </c>
      <c r="C87" s="41" t="s">
        <v>908</v>
      </c>
      <c r="D87" s="41" t="s">
        <v>909</v>
      </c>
      <c r="E87" s="41" t="s">
        <v>659</v>
      </c>
      <c r="F87" s="41">
        <v>7436</v>
      </c>
      <c r="G87" s="41">
        <v>410</v>
      </c>
      <c r="H87" s="41" t="s">
        <v>1556</v>
      </c>
      <c r="I87" s="41" t="s">
        <v>661</v>
      </c>
      <c r="J87" s="41">
        <v>1.4184399999999999</v>
      </c>
      <c r="K87" s="41"/>
      <c r="L87" s="41">
        <v>1.31579</v>
      </c>
      <c r="M87" s="41"/>
      <c r="N87" s="41">
        <v>2.6490100000000001</v>
      </c>
      <c r="O87" s="41"/>
      <c r="P87" s="41">
        <v>4.6357600000000003</v>
      </c>
      <c r="Q87" s="41"/>
      <c r="R87" s="41">
        <v>2.5210089999999998</v>
      </c>
      <c r="S87" s="41"/>
      <c r="T87" s="41" t="s">
        <v>1557</v>
      </c>
      <c r="U87" s="41" t="s">
        <v>663</v>
      </c>
      <c r="V87" s="41" t="s">
        <v>910</v>
      </c>
      <c r="W87" s="46">
        <v>44866</v>
      </c>
    </row>
    <row r="88" spans="1:23" x14ac:dyDescent="0.3">
      <c r="A88" s="41">
        <v>315174</v>
      </c>
      <c r="B88" s="41" t="s">
        <v>394</v>
      </c>
      <c r="C88" s="41" t="s">
        <v>911</v>
      </c>
      <c r="D88" s="41" t="s">
        <v>912</v>
      </c>
      <c r="E88" s="41" t="s">
        <v>659</v>
      </c>
      <c r="F88" s="41">
        <v>8096</v>
      </c>
      <c r="G88" s="41">
        <v>410</v>
      </c>
      <c r="H88" s="41" t="s">
        <v>1556</v>
      </c>
      <c r="I88" s="41" t="s">
        <v>661</v>
      </c>
      <c r="J88" s="41">
        <v>2.48447</v>
      </c>
      <c r="K88" s="41"/>
      <c r="L88" s="41">
        <v>3.7037</v>
      </c>
      <c r="M88" s="41"/>
      <c r="N88" s="41">
        <v>4</v>
      </c>
      <c r="O88" s="41"/>
      <c r="P88" s="41">
        <v>3.8461500000000002</v>
      </c>
      <c r="Q88" s="41"/>
      <c r="R88" s="41">
        <v>3.5294089999999998</v>
      </c>
      <c r="S88" s="41"/>
      <c r="T88" s="41" t="s">
        <v>1557</v>
      </c>
      <c r="U88" s="41" t="s">
        <v>663</v>
      </c>
      <c r="V88" s="41" t="s">
        <v>913</v>
      </c>
      <c r="W88" s="46">
        <v>44866</v>
      </c>
    </row>
    <row r="89" spans="1:23" x14ac:dyDescent="0.3">
      <c r="A89" s="41">
        <v>315176</v>
      </c>
      <c r="B89" s="41" t="s">
        <v>487</v>
      </c>
      <c r="C89" s="41" t="s">
        <v>914</v>
      </c>
      <c r="D89" s="41" t="s">
        <v>877</v>
      </c>
      <c r="E89" s="41" t="s">
        <v>659</v>
      </c>
      <c r="F89" s="41">
        <v>8055</v>
      </c>
      <c r="G89" s="41">
        <v>410</v>
      </c>
      <c r="H89" s="41" t="s">
        <v>1556</v>
      </c>
      <c r="I89" s="41" t="s">
        <v>661</v>
      </c>
      <c r="J89" s="41">
        <v>2.1739099999999998</v>
      </c>
      <c r="K89" s="41"/>
      <c r="L89" s="41">
        <v>1.0416700000000001</v>
      </c>
      <c r="M89" s="41"/>
      <c r="N89" s="41">
        <v>1.85185</v>
      </c>
      <c r="O89" s="41"/>
      <c r="P89" s="41">
        <v>2.83019</v>
      </c>
      <c r="Q89" s="41"/>
      <c r="R89" s="41">
        <v>1.9900500000000001</v>
      </c>
      <c r="S89" s="41"/>
      <c r="T89" s="41" t="s">
        <v>1557</v>
      </c>
      <c r="U89" s="41" t="s">
        <v>663</v>
      </c>
      <c r="V89" s="41" t="s">
        <v>915</v>
      </c>
      <c r="W89" s="46">
        <v>44866</v>
      </c>
    </row>
    <row r="90" spans="1:23" x14ac:dyDescent="0.3">
      <c r="A90" s="41">
        <v>315177</v>
      </c>
      <c r="B90" s="41" t="s">
        <v>422</v>
      </c>
      <c r="C90" s="41" t="s">
        <v>916</v>
      </c>
      <c r="D90" s="41" t="s">
        <v>917</v>
      </c>
      <c r="E90" s="41" t="s">
        <v>659</v>
      </c>
      <c r="F90" s="41">
        <v>7724</v>
      </c>
      <c r="G90" s="41">
        <v>410</v>
      </c>
      <c r="H90" s="41" t="s">
        <v>1556</v>
      </c>
      <c r="I90" s="41" t="s">
        <v>661</v>
      </c>
      <c r="J90" s="41">
        <v>2.52101</v>
      </c>
      <c r="K90" s="41"/>
      <c r="L90" s="41">
        <v>3.1745999999999999</v>
      </c>
      <c r="M90" s="41"/>
      <c r="N90" s="41">
        <v>4</v>
      </c>
      <c r="O90" s="41"/>
      <c r="P90" s="41">
        <v>2.9411800000000001</v>
      </c>
      <c r="Q90" s="41"/>
      <c r="R90" s="41">
        <v>3.1620560000000002</v>
      </c>
      <c r="S90" s="41"/>
      <c r="T90" s="41" t="s">
        <v>1557</v>
      </c>
      <c r="U90" s="41" t="s">
        <v>663</v>
      </c>
      <c r="V90" s="41" t="s">
        <v>918</v>
      </c>
      <c r="W90" s="46">
        <v>44866</v>
      </c>
    </row>
    <row r="91" spans="1:23" x14ac:dyDescent="0.3">
      <c r="A91" s="41">
        <v>315178</v>
      </c>
      <c r="B91" s="41" t="s">
        <v>362</v>
      </c>
      <c r="C91" s="41" t="s">
        <v>919</v>
      </c>
      <c r="D91" s="41" t="s">
        <v>883</v>
      </c>
      <c r="E91" s="41" t="s">
        <v>659</v>
      </c>
      <c r="F91" s="41">
        <v>7017</v>
      </c>
      <c r="G91" s="41">
        <v>410</v>
      </c>
      <c r="H91" s="41" t="s">
        <v>1556</v>
      </c>
      <c r="I91" s="41" t="s">
        <v>661</v>
      </c>
      <c r="J91" s="41">
        <v>0</v>
      </c>
      <c r="K91" s="41"/>
      <c r="L91" s="41">
        <v>1.63934</v>
      </c>
      <c r="M91" s="41"/>
      <c r="N91" s="41">
        <v>1.5872999999999999</v>
      </c>
      <c r="O91" s="41"/>
      <c r="P91" s="41">
        <v>2.1126800000000001</v>
      </c>
      <c r="Q91" s="41"/>
      <c r="R91" s="41">
        <v>1.364522</v>
      </c>
      <c r="S91" s="41"/>
      <c r="T91" s="41" t="s">
        <v>1557</v>
      </c>
      <c r="U91" s="41" t="s">
        <v>663</v>
      </c>
      <c r="V91" s="41" t="s">
        <v>920</v>
      </c>
      <c r="W91" s="46">
        <v>44866</v>
      </c>
    </row>
    <row r="92" spans="1:23" x14ac:dyDescent="0.3">
      <c r="A92" s="41">
        <v>315179</v>
      </c>
      <c r="B92" s="41" t="s">
        <v>277</v>
      </c>
      <c r="C92" s="41" t="s">
        <v>921</v>
      </c>
      <c r="D92" s="41" t="s">
        <v>922</v>
      </c>
      <c r="E92" s="41" t="s">
        <v>659</v>
      </c>
      <c r="F92" s="41">
        <v>8230</v>
      </c>
      <c r="G92" s="41">
        <v>410</v>
      </c>
      <c r="H92" s="41" t="s">
        <v>1556</v>
      </c>
      <c r="I92" s="41" t="s">
        <v>661</v>
      </c>
      <c r="J92" s="41">
        <v>4</v>
      </c>
      <c r="K92" s="41"/>
      <c r="L92" s="41">
        <v>2.6666699999999999</v>
      </c>
      <c r="M92" s="41"/>
      <c r="N92" s="41">
        <v>9.45946</v>
      </c>
      <c r="O92" s="41"/>
      <c r="P92" s="41">
        <v>7.8947399999999996</v>
      </c>
      <c r="Q92" s="41"/>
      <c r="R92" s="41">
        <v>6.0000020000000003</v>
      </c>
      <c r="S92" s="41"/>
      <c r="T92" s="41" t="s">
        <v>1557</v>
      </c>
      <c r="U92" s="41" t="s">
        <v>663</v>
      </c>
      <c r="V92" s="41" t="s">
        <v>923</v>
      </c>
      <c r="W92" s="46">
        <v>44866</v>
      </c>
    </row>
    <row r="93" spans="1:23" x14ac:dyDescent="0.3">
      <c r="A93" s="41">
        <v>315180</v>
      </c>
      <c r="B93" s="41" t="s">
        <v>236</v>
      </c>
      <c r="C93" s="41" t="s">
        <v>924</v>
      </c>
      <c r="D93" s="41" t="s">
        <v>925</v>
      </c>
      <c r="E93" s="41" t="s">
        <v>659</v>
      </c>
      <c r="F93" s="41">
        <v>8861</v>
      </c>
      <c r="G93" s="41">
        <v>410</v>
      </c>
      <c r="H93" s="41" t="s">
        <v>1556</v>
      </c>
      <c r="I93" s="41" t="s">
        <v>661</v>
      </c>
      <c r="J93" s="41">
        <v>0.54644999999999999</v>
      </c>
      <c r="K93" s="41"/>
      <c r="L93" s="41">
        <v>1.08108</v>
      </c>
      <c r="M93" s="41"/>
      <c r="N93" s="41">
        <v>1.0582</v>
      </c>
      <c r="O93" s="41"/>
      <c r="P93" s="41">
        <v>0.98521999999999998</v>
      </c>
      <c r="Q93" s="41"/>
      <c r="R93" s="41">
        <v>0.92105199999999998</v>
      </c>
      <c r="S93" s="41"/>
      <c r="T93" s="41" t="s">
        <v>1557</v>
      </c>
      <c r="U93" s="41" t="s">
        <v>663</v>
      </c>
      <c r="V93" s="41" t="s">
        <v>926</v>
      </c>
      <c r="W93" s="46">
        <v>44866</v>
      </c>
    </row>
    <row r="94" spans="1:23" x14ac:dyDescent="0.3">
      <c r="A94" s="41">
        <v>315182</v>
      </c>
      <c r="B94" s="41" t="s">
        <v>291</v>
      </c>
      <c r="C94" s="41" t="s">
        <v>927</v>
      </c>
      <c r="D94" s="41" t="s">
        <v>851</v>
      </c>
      <c r="E94" s="41" t="s">
        <v>659</v>
      </c>
      <c r="F94" s="41">
        <v>8807</v>
      </c>
      <c r="G94" s="41">
        <v>410</v>
      </c>
      <c r="H94" s="41" t="s">
        <v>1556</v>
      </c>
      <c r="I94" s="41" t="s">
        <v>661</v>
      </c>
      <c r="J94" s="41">
        <v>0.98038999999999998</v>
      </c>
      <c r="K94" s="41"/>
      <c r="L94" s="41">
        <v>2.0202</v>
      </c>
      <c r="M94" s="41"/>
      <c r="N94" s="41">
        <v>1.96078</v>
      </c>
      <c r="O94" s="41"/>
      <c r="P94" s="41">
        <v>4.6296299999999997</v>
      </c>
      <c r="Q94" s="41"/>
      <c r="R94" s="41">
        <v>2.4330880000000001</v>
      </c>
      <c r="S94" s="41"/>
      <c r="T94" s="41" t="s">
        <v>1557</v>
      </c>
      <c r="U94" s="41" t="s">
        <v>663</v>
      </c>
      <c r="V94" s="41" t="s">
        <v>928</v>
      </c>
      <c r="W94" s="46">
        <v>44866</v>
      </c>
    </row>
    <row r="95" spans="1:23" x14ac:dyDescent="0.3">
      <c r="A95" s="41">
        <v>315183</v>
      </c>
      <c r="B95" s="41" t="s">
        <v>534</v>
      </c>
      <c r="C95" s="41" t="s">
        <v>929</v>
      </c>
      <c r="D95" s="41" t="s">
        <v>682</v>
      </c>
      <c r="E95" s="41" t="s">
        <v>659</v>
      </c>
      <c r="F95" s="41">
        <v>8002</v>
      </c>
      <c r="G95" s="41">
        <v>410</v>
      </c>
      <c r="H95" s="41" t="s">
        <v>1556</v>
      </c>
      <c r="I95" s="41" t="s">
        <v>661</v>
      </c>
      <c r="J95" s="41">
        <v>2.0202</v>
      </c>
      <c r="K95" s="41"/>
      <c r="L95" s="41">
        <v>2.0202</v>
      </c>
      <c r="M95" s="41"/>
      <c r="N95" s="41">
        <v>2.0618599999999998</v>
      </c>
      <c r="O95" s="41"/>
      <c r="P95" s="41">
        <v>2.0833300000000001</v>
      </c>
      <c r="Q95" s="41"/>
      <c r="R95" s="41">
        <v>2.0460349999999998</v>
      </c>
      <c r="S95" s="41"/>
      <c r="T95" s="41" t="s">
        <v>1557</v>
      </c>
      <c r="U95" s="41" t="s">
        <v>663</v>
      </c>
      <c r="V95" s="41" t="s">
        <v>930</v>
      </c>
      <c r="W95" s="46">
        <v>44866</v>
      </c>
    </row>
    <row r="96" spans="1:23" x14ac:dyDescent="0.3">
      <c r="A96" s="41">
        <v>315185</v>
      </c>
      <c r="B96" s="41" t="s">
        <v>356</v>
      </c>
      <c r="C96" s="41" t="s">
        <v>931</v>
      </c>
      <c r="D96" s="41" t="s">
        <v>932</v>
      </c>
      <c r="E96" s="41" t="s">
        <v>659</v>
      </c>
      <c r="F96" s="41">
        <v>8221</v>
      </c>
      <c r="G96" s="41">
        <v>410</v>
      </c>
      <c r="H96" s="41" t="s">
        <v>1556</v>
      </c>
      <c r="I96" s="41" t="s">
        <v>661</v>
      </c>
      <c r="J96" s="41">
        <v>4.5976999999999997</v>
      </c>
      <c r="K96" s="41"/>
      <c r="L96" s="41">
        <v>4.3478300000000001</v>
      </c>
      <c r="M96" s="41"/>
      <c r="N96" s="41">
        <v>4.3956</v>
      </c>
      <c r="O96" s="41"/>
      <c r="P96" s="41">
        <v>4.2553200000000002</v>
      </c>
      <c r="Q96" s="41"/>
      <c r="R96" s="41">
        <v>4.3956039999999996</v>
      </c>
      <c r="S96" s="41"/>
      <c r="T96" s="41" t="s">
        <v>1557</v>
      </c>
      <c r="U96" s="41" t="s">
        <v>663</v>
      </c>
      <c r="V96" s="41" t="s">
        <v>933</v>
      </c>
      <c r="W96" s="46">
        <v>44866</v>
      </c>
    </row>
    <row r="97" spans="1:23" x14ac:dyDescent="0.3">
      <c r="A97" s="41">
        <v>315187</v>
      </c>
      <c r="B97" s="41" t="s">
        <v>398</v>
      </c>
      <c r="C97" s="41" t="s">
        <v>934</v>
      </c>
      <c r="D97" s="41" t="s">
        <v>935</v>
      </c>
      <c r="E97" s="41" t="s">
        <v>659</v>
      </c>
      <c r="F97" s="41">
        <v>8043</v>
      </c>
      <c r="G97" s="41">
        <v>410</v>
      </c>
      <c r="H97" s="41" t="s">
        <v>1556</v>
      </c>
      <c r="I97" s="41" t="s">
        <v>661</v>
      </c>
      <c r="J97" s="41">
        <v>3.2894700000000001</v>
      </c>
      <c r="K97" s="41"/>
      <c r="L97" s="41">
        <v>1.25</v>
      </c>
      <c r="M97" s="41"/>
      <c r="N97" s="41">
        <v>2.4242400000000002</v>
      </c>
      <c r="O97" s="41"/>
      <c r="P97" s="41">
        <v>1.14286</v>
      </c>
      <c r="Q97" s="41"/>
      <c r="R97" s="41">
        <v>1.9938640000000001</v>
      </c>
      <c r="S97" s="41"/>
      <c r="T97" s="41" t="s">
        <v>1557</v>
      </c>
      <c r="U97" s="41" t="s">
        <v>663</v>
      </c>
      <c r="V97" s="41" t="s">
        <v>936</v>
      </c>
      <c r="W97" s="46">
        <v>44866</v>
      </c>
    </row>
    <row r="98" spans="1:23" x14ac:dyDescent="0.3">
      <c r="A98" s="41">
        <v>315190</v>
      </c>
      <c r="B98" s="41" t="s">
        <v>467</v>
      </c>
      <c r="C98" s="41" t="s">
        <v>937</v>
      </c>
      <c r="D98" s="41" t="s">
        <v>814</v>
      </c>
      <c r="E98" s="41" t="s">
        <v>659</v>
      </c>
      <c r="F98" s="41">
        <v>8701</v>
      </c>
      <c r="G98" s="41">
        <v>410</v>
      </c>
      <c r="H98" s="41" t="s">
        <v>1556</v>
      </c>
      <c r="I98" s="41" t="s">
        <v>661</v>
      </c>
      <c r="J98" s="41">
        <v>1.27389</v>
      </c>
      <c r="K98" s="41"/>
      <c r="L98" s="41">
        <v>1.20482</v>
      </c>
      <c r="M98" s="41"/>
      <c r="N98" s="41">
        <v>0</v>
      </c>
      <c r="O98" s="41"/>
      <c r="P98" s="41">
        <v>0</v>
      </c>
      <c r="Q98" s="41"/>
      <c r="R98" s="41">
        <v>0.60331999999999997</v>
      </c>
      <c r="S98" s="41"/>
      <c r="T98" s="41" t="s">
        <v>1557</v>
      </c>
      <c r="U98" s="41" t="s">
        <v>663</v>
      </c>
      <c r="V98" s="41" t="s">
        <v>938</v>
      </c>
      <c r="W98" s="46">
        <v>44866</v>
      </c>
    </row>
    <row r="99" spans="1:23" x14ac:dyDescent="0.3">
      <c r="A99" s="41">
        <v>315192</v>
      </c>
      <c r="B99" s="41" t="s">
        <v>241</v>
      </c>
      <c r="C99" s="41" t="s">
        <v>939</v>
      </c>
      <c r="D99" s="41" t="s">
        <v>940</v>
      </c>
      <c r="E99" s="41" t="s">
        <v>659</v>
      </c>
      <c r="F99" s="41">
        <v>7032</v>
      </c>
      <c r="G99" s="41">
        <v>410</v>
      </c>
      <c r="H99" s="41" t="s">
        <v>1556</v>
      </c>
      <c r="I99" s="41" t="s">
        <v>661</v>
      </c>
      <c r="J99" s="41">
        <v>1.0989</v>
      </c>
      <c r="K99" s="41"/>
      <c r="L99" s="41">
        <v>1.16279</v>
      </c>
      <c r="M99" s="41"/>
      <c r="N99" s="41">
        <v>1.1764699999999999</v>
      </c>
      <c r="O99" s="41"/>
      <c r="P99" s="41">
        <v>2.3809499999999999</v>
      </c>
      <c r="Q99" s="41"/>
      <c r="R99" s="41">
        <v>1.4450860000000001</v>
      </c>
      <c r="S99" s="41"/>
      <c r="T99" s="41" t="s">
        <v>1557</v>
      </c>
      <c r="U99" s="41" t="s">
        <v>663</v>
      </c>
      <c r="V99" s="41" t="s">
        <v>941</v>
      </c>
      <c r="W99" s="46">
        <v>44866</v>
      </c>
    </row>
    <row r="100" spans="1:23" x14ac:dyDescent="0.3">
      <c r="A100" s="41">
        <v>315193</v>
      </c>
      <c r="B100" s="41" t="s">
        <v>514</v>
      </c>
      <c r="C100" s="41" t="s">
        <v>942</v>
      </c>
      <c r="D100" s="41" t="s">
        <v>943</v>
      </c>
      <c r="E100" s="41" t="s">
        <v>659</v>
      </c>
      <c r="F100" s="41">
        <v>8210</v>
      </c>
      <c r="G100" s="41">
        <v>410</v>
      </c>
      <c r="H100" s="41" t="s">
        <v>1556</v>
      </c>
      <c r="I100" s="41" t="s">
        <v>661</v>
      </c>
      <c r="J100" s="41">
        <v>1.05263</v>
      </c>
      <c r="K100" s="41"/>
      <c r="L100" s="41">
        <v>0</v>
      </c>
      <c r="M100" s="41"/>
      <c r="N100" s="41">
        <v>2.1052599999999999</v>
      </c>
      <c r="O100" s="41"/>
      <c r="P100" s="41">
        <v>2.1052599999999999</v>
      </c>
      <c r="Q100" s="41"/>
      <c r="R100" s="41">
        <v>1.3123339999999999</v>
      </c>
      <c r="S100" s="41"/>
      <c r="T100" s="41" t="s">
        <v>1557</v>
      </c>
      <c r="U100" s="41" t="s">
        <v>663</v>
      </c>
      <c r="V100" s="41" t="s">
        <v>944</v>
      </c>
      <c r="W100" s="46">
        <v>44866</v>
      </c>
    </row>
    <row r="101" spans="1:23" x14ac:dyDescent="0.3">
      <c r="A101" s="41">
        <v>315194</v>
      </c>
      <c r="B101" s="41" t="s">
        <v>583</v>
      </c>
      <c r="C101" s="41" t="s">
        <v>945</v>
      </c>
      <c r="D101" s="41" t="s">
        <v>706</v>
      </c>
      <c r="E101" s="41" t="s">
        <v>659</v>
      </c>
      <c r="F101" s="41">
        <v>7009</v>
      </c>
      <c r="G101" s="41">
        <v>410</v>
      </c>
      <c r="H101" s="41" t="s">
        <v>1556</v>
      </c>
      <c r="I101" s="41" t="s">
        <v>661</v>
      </c>
      <c r="J101" s="41">
        <v>0</v>
      </c>
      <c r="K101" s="41"/>
      <c r="L101" s="41">
        <v>0</v>
      </c>
      <c r="M101" s="41"/>
      <c r="N101" s="41">
        <v>1.9230799999999999</v>
      </c>
      <c r="O101" s="41"/>
      <c r="P101" s="41">
        <v>0.94340000000000002</v>
      </c>
      <c r="Q101" s="41"/>
      <c r="R101" s="41">
        <v>0.72815700000000005</v>
      </c>
      <c r="S101" s="41"/>
      <c r="T101" s="41" t="s">
        <v>1557</v>
      </c>
      <c r="U101" s="41" t="s">
        <v>663</v>
      </c>
      <c r="V101" s="41" t="s">
        <v>946</v>
      </c>
      <c r="W101" s="46">
        <v>44866</v>
      </c>
    </row>
    <row r="102" spans="1:23" x14ac:dyDescent="0.3">
      <c r="A102" s="41">
        <v>315195</v>
      </c>
      <c r="B102" s="41" t="s">
        <v>276</v>
      </c>
      <c r="C102" s="41" t="s">
        <v>947</v>
      </c>
      <c r="D102" s="41" t="s">
        <v>676</v>
      </c>
      <c r="E102" s="41" t="s">
        <v>659</v>
      </c>
      <c r="F102" s="41">
        <v>7922</v>
      </c>
      <c r="G102" s="41">
        <v>410</v>
      </c>
      <c r="H102" s="41" t="s">
        <v>1556</v>
      </c>
      <c r="I102" s="41" t="s">
        <v>661</v>
      </c>
      <c r="J102" s="41">
        <v>3.7735799999999999</v>
      </c>
      <c r="K102" s="41"/>
      <c r="L102" s="41">
        <v>3.6363599999999998</v>
      </c>
      <c r="M102" s="41"/>
      <c r="N102" s="41">
        <v>3.6363599999999998</v>
      </c>
      <c r="O102" s="41"/>
      <c r="P102" s="41">
        <v>3.3333300000000001</v>
      </c>
      <c r="Q102" s="41"/>
      <c r="R102" s="41">
        <v>3.58744</v>
      </c>
      <c r="S102" s="41"/>
      <c r="T102" s="41" t="s">
        <v>1557</v>
      </c>
      <c r="U102" s="41" t="s">
        <v>663</v>
      </c>
      <c r="V102" s="41" t="s">
        <v>948</v>
      </c>
      <c r="W102" s="46">
        <v>44866</v>
      </c>
    </row>
    <row r="103" spans="1:23" x14ac:dyDescent="0.3">
      <c r="A103" s="41">
        <v>315196</v>
      </c>
      <c r="B103" s="41" t="s">
        <v>258</v>
      </c>
      <c r="C103" s="41" t="s">
        <v>949</v>
      </c>
      <c r="D103" s="41" t="s">
        <v>950</v>
      </c>
      <c r="E103" s="41" t="s">
        <v>659</v>
      </c>
      <c r="F103" s="41">
        <v>8759</v>
      </c>
      <c r="G103" s="41">
        <v>410</v>
      </c>
      <c r="H103" s="41" t="s">
        <v>1556</v>
      </c>
      <c r="I103" s="41" t="s">
        <v>661</v>
      </c>
      <c r="J103" s="41">
        <v>2.5862099999999999</v>
      </c>
      <c r="K103" s="41"/>
      <c r="L103" s="41">
        <v>1.7391300000000001</v>
      </c>
      <c r="M103" s="41"/>
      <c r="N103" s="41">
        <v>1.7857099999999999</v>
      </c>
      <c r="O103" s="41"/>
      <c r="P103" s="41">
        <v>2.8037399999999999</v>
      </c>
      <c r="Q103" s="41"/>
      <c r="R103" s="41">
        <v>2.2222219999999999</v>
      </c>
      <c r="S103" s="41"/>
      <c r="T103" s="41" t="s">
        <v>1557</v>
      </c>
      <c r="U103" s="41" t="s">
        <v>663</v>
      </c>
      <c r="V103" s="41" t="s">
        <v>951</v>
      </c>
      <c r="W103" s="46">
        <v>44866</v>
      </c>
    </row>
    <row r="104" spans="1:23" x14ac:dyDescent="0.3">
      <c r="A104" s="41">
        <v>315198</v>
      </c>
      <c r="B104" s="41" t="s">
        <v>234</v>
      </c>
      <c r="C104" s="41" t="s">
        <v>952</v>
      </c>
      <c r="D104" s="41" t="s">
        <v>880</v>
      </c>
      <c r="E104" s="41" t="s">
        <v>659</v>
      </c>
      <c r="F104" s="41">
        <v>7065</v>
      </c>
      <c r="G104" s="41">
        <v>410</v>
      </c>
      <c r="H104" s="41" t="s">
        <v>1556</v>
      </c>
      <c r="I104" s="41" t="s">
        <v>661</v>
      </c>
      <c r="J104" s="41">
        <v>0</v>
      </c>
      <c r="K104" s="41"/>
      <c r="L104" s="41">
        <v>0</v>
      </c>
      <c r="M104" s="41"/>
      <c r="N104" s="41">
        <v>0</v>
      </c>
      <c r="O104" s="41"/>
      <c r="P104" s="41">
        <v>1.7543899999999999</v>
      </c>
      <c r="Q104" s="41"/>
      <c r="R104" s="41">
        <v>0.45045099999999999</v>
      </c>
      <c r="S104" s="41"/>
      <c r="T104" s="41" t="s">
        <v>1557</v>
      </c>
      <c r="U104" s="41" t="s">
        <v>663</v>
      </c>
      <c r="V104" s="41" t="s">
        <v>953</v>
      </c>
      <c r="W104" s="46">
        <v>44866</v>
      </c>
    </row>
    <row r="105" spans="1:23" x14ac:dyDescent="0.3">
      <c r="A105" s="41">
        <v>315199</v>
      </c>
      <c r="B105" s="41" t="s">
        <v>449</v>
      </c>
      <c r="C105" s="41" t="s">
        <v>954</v>
      </c>
      <c r="D105" s="41" t="s">
        <v>735</v>
      </c>
      <c r="E105" s="41" t="s">
        <v>659</v>
      </c>
      <c r="F105" s="41">
        <v>7753</v>
      </c>
      <c r="G105" s="41">
        <v>410</v>
      </c>
      <c r="H105" s="41" t="s">
        <v>1556</v>
      </c>
      <c r="I105" s="41" t="s">
        <v>661</v>
      </c>
      <c r="J105" s="41">
        <v>1.2658199999999999</v>
      </c>
      <c r="K105" s="41"/>
      <c r="L105" s="41">
        <v>2.5</v>
      </c>
      <c r="M105" s="41"/>
      <c r="N105" s="41">
        <v>3.5294099999999999</v>
      </c>
      <c r="O105" s="41"/>
      <c r="P105" s="41">
        <v>5</v>
      </c>
      <c r="Q105" s="41"/>
      <c r="R105" s="41">
        <v>3.0864189999999998</v>
      </c>
      <c r="S105" s="41"/>
      <c r="T105" s="41" t="s">
        <v>1557</v>
      </c>
      <c r="U105" s="41" t="s">
        <v>663</v>
      </c>
      <c r="V105" s="41" t="s">
        <v>955</v>
      </c>
      <c r="W105" s="46">
        <v>44866</v>
      </c>
    </row>
    <row r="106" spans="1:23" x14ac:dyDescent="0.3">
      <c r="A106" s="41">
        <v>315200</v>
      </c>
      <c r="B106" s="41" t="s">
        <v>260</v>
      </c>
      <c r="C106" s="41" t="s">
        <v>956</v>
      </c>
      <c r="D106" s="41" t="s">
        <v>957</v>
      </c>
      <c r="E106" s="41" t="s">
        <v>659</v>
      </c>
      <c r="F106" s="41">
        <v>7036</v>
      </c>
      <c r="G106" s="41">
        <v>410</v>
      </c>
      <c r="H106" s="41" t="s">
        <v>1556</v>
      </c>
      <c r="I106" s="41" t="s">
        <v>661</v>
      </c>
      <c r="J106" s="41">
        <v>2.0547900000000001</v>
      </c>
      <c r="K106" s="41"/>
      <c r="L106" s="41">
        <v>1.96078</v>
      </c>
      <c r="M106" s="41"/>
      <c r="N106" s="41">
        <v>1.3422799999999999</v>
      </c>
      <c r="O106" s="41"/>
      <c r="P106" s="41">
        <v>0.69443999999999995</v>
      </c>
      <c r="Q106" s="41"/>
      <c r="R106" s="41">
        <v>1.5202659999999999</v>
      </c>
      <c r="S106" s="41"/>
      <c r="T106" s="41" t="s">
        <v>1557</v>
      </c>
      <c r="U106" s="41" t="s">
        <v>663</v>
      </c>
      <c r="V106" s="41" t="s">
        <v>958</v>
      </c>
      <c r="W106" s="46">
        <v>44866</v>
      </c>
    </row>
    <row r="107" spans="1:23" x14ac:dyDescent="0.3">
      <c r="A107" s="41">
        <v>315201</v>
      </c>
      <c r="B107" s="41" t="s">
        <v>300</v>
      </c>
      <c r="C107" s="41" t="s">
        <v>959</v>
      </c>
      <c r="D107" s="41" t="s">
        <v>762</v>
      </c>
      <c r="E107" s="41" t="s">
        <v>659</v>
      </c>
      <c r="F107" s="41">
        <v>8057</v>
      </c>
      <c r="G107" s="41">
        <v>410</v>
      </c>
      <c r="H107" s="41" t="s">
        <v>1556</v>
      </c>
      <c r="I107" s="41" t="s">
        <v>661</v>
      </c>
      <c r="J107" s="41">
        <v>8.0459800000000001</v>
      </c>
      <c r="K107" s="41"/>
      <c r="L107" s="41">
        <v>5.4347799999999999</v>
      </c>
      <c r="M107" s="41"/>
      <c r="N107" s="41">
        <v>3.92157</v>
      </c>
      <c r="O107" s="41"/>
      <c r="P107" s="41">
        <v>2.7027000000000001</v>
      </c>
      <c r="Q107" s="41"/>
      <c r="R107" s="41">
        <v>4.8469379999999997</v>
      </c>
      <c r="S107" s="41"/>
      <c r="T107" s="41" t="s">
        <v>1557</v>
      </c>
      <c r="U107" s="41" t="s">
        <v>663</v>
      </c>
      <c r="V107" s="41" t="s">
        <v>960</v>
      </c>
      <c r="W107" s="46">
        <v>44866</v>
      </c>
    </row>
    <row r="108" spans="1:23" x14ac:dyDescent="0.3">
      <c r="A108" s="41">
        <v>315202</v>
      </c>
      <c r="B108" s="41" t="s">
        <v>476</v>
      </c>
      <c r="C108" s="41" t="s">
        <v>961</v>
      </c>
      <c r="D108" s="41" t="s">
        <v>962</v>
      </c>
      <c r="E108" s="41" t="s">
        <v>659</v>
      </c>
      <c r="F108" s="41">
        <v>8865</v>
      </c>
      <c r="G108" s="41">
        <v>410</v>
      </c>
      <c r="H108" s="41" t="s">
        <v>1556</v>
      </c>
      <c r="I108" s="41" t="s">
        <v>661</v>
      </c>
      <c r="J108" s="41">
        <v>2.3529399999999998</v>
      </c>
      <c r="K108" s="41"/>
      <c r="L108" s="41">
        <v>3.40909</v>
      </c>
      <c r="M108" s="41"/>
      <c r="N108" s="41">
        <v>3.5294099999999999</v>
      </c>
      <c r="O108" s="41"/>
      <c r="P108" s="41">
        <v>4.5454499999999998</v>
      </c>
      <c r="Q108" s="41"/>
      <c r="R108" s="41">
        <v>3.4682059999999999</v>
      </c>
      <c r="S108" s="41"/>
      <c r="T108" s="41" t="s">
        <v>1557</v>
      </c>
      <c r="U108" s="41" t="s">
        <v>663</v>
      </c>
      <c r="V108" s="41" t="s">
        <v>963</v>
      </c>
      <c r="W108" s="46">
        <v>44866</v>
      </c>
    </row>
    <row r="109" spans="1:23" x14ac:dyDescent="0.3">
      <c r="A109" s="41">
        <v>315204</v>
      </c>
      <c r="B109" s="41" t="s">
        <v>301</v>
      </c>
      <c r="C109" s="41" t="s">
        <v>964</v>
      </c>
      <c r="D109" s="41" t="s">
        <v>706</v>
      </c>
      <c r="E109" s="41" t="s">
        <v>659</v>
      </c>
      <c r="F109" s="41">
        <v>7009</v>
      </c>
      <c r="G109" s="41">
        <v>410</v>
      </c>
      <c r="H109" s="41" t="s">
        <v>1556</v>
      </c>
      <c r="I109" s="41" t="s">
        <v>661</v>
      </c>
      <c r="J109" s="41">
        <v>1.02041</v>
      </c>
      <c r="K109" s="41"/>
      <c r="L109" s="41">
        <v>1.0416700000000001</v>
      </c>
      <c r="M109" s="41"/>
      <c r="N109" s="41">
        <v>4.0816299999999996</v>
      </c>
      <c r="O109" s="41"/>
      <c r="P109" s="41">
        <v>4.9019599999999999</v>
      </c>
      <c r="Q109" s="41"/>
      <c r="R109" s="41">
        <v>2.7918790000000002</v>
      </c>
      <c r="S109" s="41"/>
      <c r="T109" s="41" t="s">
        <v>1557</v>
      </c>
      <c r="U109" s="41" t="s">
        <v>663</v>
      </c>
      <c r="V109" s="41" t="s">
        <v>965</v>
      </c>
      <c r="W109" s="46">
        <v>44866</v>
      </c>
    </row>
    <row r="110" spans="1:23" x14ac:dyDescent="0.3">
      <c r="A110" s="41">
        <v>315205</v>
      </c>
      <c r="B110" s="41" t="s">
        <v>478</v>
      </c>
      <c r="C110" s="41" t="s">
        <v>966</v>
      </c>
      <c r="D110" s="41" t="s">
        <v>967</v>
      </c>
      <c r="E110" s="41" t="s">
        <v>659</v>
      </c>
      <c r="F110" s="41">
        <v>8103</v>
      </c>
      <c r="G110" s="41">
        <v>410</v>
      </c>
      <c r="H110" s="41" t="s">
        <v>1556</v>
      </c>
      <c r="I110" s="41" t="s">
        <v>661</v>
      </c>
      <c r="J110" s="41">
        <v>0</v>
      </c>
      <c r="K110" s="41"/>
      <c r="L110" s="41">
        <v>0</v>
      </c>
      <c r="M110" s="41"/>
      <c r="N110" s="41">
        <v>1.0869599999999999</v>
      </c>
      <c r="O110" s="41"/>
      <c r="P110" s="41">
        <v>0</v>
      </c>
      <c r="Q110" s="41"/>
      <c r="R110" s="41">
        <v>0.28089999999999998</v>
      </c>
      <c r="S110" s="41"/>
      <c r="T110" s="41" t="s">
        <v>1557</v>
      </c>
      <c r="U110" s="41" t="s">
        <v>663</v>
      </c>
      <c r="V110" s="41" t="s">
        <v>968</v>
      </c>
      <c r="W110" s="46">
        <v>44866</v>
      </c>
    </row>
    <row r="111" spans="1:23" x14ac:dyDescent="0.3">
      <c r="A111" s="41">
        <v>315206</v>
      </c>
      <c r="B111" s="41" t="s">
        <v>601</v>
      </c>
      <c r="C111" s="41" t="s">
        <v>969</v>
      </c>
      <c r="D111" s="41" t="s">
        <v>970</v>
      </c>
      <c r="E111" s="41" t="s">
        <v>659</v>
      </c>
      <c r="F111" s="41">
        <v>8050</v>
      </c>
      <c r="G111" s="41">
        <v>410</v>
      </c>
      <c r="H111" s="41" t="s">
        <v>1556</v>
      </c>
      <c r="I111" s="41" t="s">
        <v>661</v>
      </c>
      <c r="J111" s="41">
        <v>1.2195100000000001</v>
      </c>
      <c r="K111" s="41"/>
      <c r="L111" s="41">
        <v>1.2345699999999999</v>
      </c>
      <c r="M111" s="41"/>
      <c r="N111" s="41">
        <v>3.2608700000000002</v>
      </c>
      <c r="O111" s="41"/>
      <c r="P111" s="41">
        <v>4.9382700000000002</v>
      </c>
      <c r="Q111" s="41"/>
      <c r="R111" s="41">
        <v>2.6785709999999998</v>
      </c>
      <c r="S111" s="41"/>
      <c r="T111" s="41" t="s">
        <v>1557</v>
      </c>
      <c r="U111" s="41" t="s">
        <v>663</v>
      </c>
      <c r="V111" s="41" t="s">
        <v>971</v>
      </c>
      <c r="W111" s="46">
        <v>44866</v>
      </c>
    </row>
    <row r="112" spans="1:23" x14ac:dyDescent="0.3">
      <c r="A112" s="41">
        <v>315207</v>
      </c>
      <c r="B112" s="41" t="s">
        <v>354</v>
      </c>
      <c r="C112" s="41" t="s">
        <v>972</v>
      </c>
      <c r="D112" s="41" t="s">
        <v>935</v>
      </c>
      <c r="E112" s="41" t="s">
        <v>659</v>
      </c>
      <c r="F112" s="41">
        <v>8043</v>
      </c>
      <c r="G112" s="41">
        <v>410</v>
      </c>
      <c r="H112" s="41" t="s">
        <v>1556</v>
      </c>
      <c r="I112" s="41" t="s">
        <v>661</v>
      </c>
      <c r="J112" s="41">
        <v>3.3783799999999999</v>
      </c>
      <c r="K112" s="41"/>
      <c r="L112" s="41">
        <v>3.4722200000000001</v>
      </c>
      <c r="M112" s="41"/>
      <c r="N112" s="41">
        <v>3.3112599999999999</v>
      </c>
      <c r="O112" s="41"/>
      <c r="P112" s="41">
        <v>1.2820499999999999</v>
      </c>
      <c r="Q112" s="41"/>
      <c r="R112" s="41">
        <v>2.838063</v>
      </c>
      <c r="S112" s="41"/>
      <c r="T112" s="41" t="s">
        <v>1557</v>
      </c>
      <c r="U112" s="41" t="s">
        <v>663</v>
      </c>
      <c r="V112" s="41" t="s">
        <v>973</v>
      </c>
      <c r="W112" s="46">
        <v>44866</v>
      </c>
    </row>
    <row r="113" spans="1:23" x14ac:dyDescent="0.3">
      <c r="A113" s="41">
        <v>315209</v>
      </c>
      <c r="B113" s="41" t="s">
        <v>433</v>
      </c>
      <c r="C113" s="41" t="s">
        <v>974</v>
      </c>
      <c r="D113" s="41" t="s">
        <v>975</v>
      </c>
      <c r="E113" s="41" t="s">
        <v>659</v>
      </c>
      <c r="F113" s="41">
        <v>8037</v>
      </c>
      <c r="G113" s="41">
        <v>410</v>
      </c>
      <c r="H113" s="41" t="s">
        <v>1556</v>
      </c>
      <c r="I113" s="41" t="s">
        <v>661</v>
      </c>
      <c r="J113" s="41">
        <v>0</v>
      </c>
      <c r="K113" s="41"/>
      <c r="L113" s="41">
        <v>0</v>
      </c>
      <c r="M113" s="41"/>
      <c r="N113" s="41">
        <v>0.59523999999999999</v>
      </c>
      <c r="O113" s="41"/>
      <c r="P113" s="41">
        <v>1.16279</v>
      </c>
      <c r="Q113" s="41"/>
      <c r="R113" s="41">
        <v>0.44182700000000003</v>
      </c>
      <c r="S113" s="41"/>
      <c r="T113" s="41" t="s">
        <v>1557</v>
      </c>
      <c r="U113" s="41" t="s">
        <v>663</v>
      </c>
      <c r="V113" s="41" t="s">
        <v>976</v>
      </c>
      <c r="W113" s="46">
        <v>44866</v>
      </c>
    </row>
    <row r="114" spans="1:23" x14ac:dyDescent="0.3">
      <c r="A114" s="41">
        <v>315210</v>
      </c>
      <c r="B114" s="41" t="s">
        <v>440</v>
      </c>
      <c r="C114" s="41" t="s">
        <v>977</v>
      </c>
      <c r="D114" s="41" t="s">
        <v>978</v>
      </c>
      <c r="E114" s="41" t="s">
        <v>659</v>
      </c>
      <c r="F114" s="41">
        <v>8205</v>
      </c>
      <c r="G114" s="41">
        <v>410</v>
      </c>
      <c r="H114" s="41" t="s">
        <v>1556</v>
      </c>
      <c r="I114" s="41" t="s">
        <v>661</v>
      </c>
      <c r="J114" s="41">
        <v>1.3333299999999999</v>
      </c>
      <c r="K114" s="41"/>
      <c r="L114" s="41">
        <v>1.25</v>
      </c>
      <c r="M114" s="41"/>
      <c r="N114" s="41">
        <v>1.1764699999999999</v>
      </c>
      <c r="O114" s="41"/>
      <c r="P114" s="41">
        <v>2.40964</v>
      </c>
      <c r="Q114" s="41"/>
      <c r="R114" s="41">
        <v>1.547987</v>
      </c>
      <c r="S114" s="41"/>
      <c r="T114" s="41" t="s">
        <v>1557</v>
      </c>
      <c r="U114" s="41" t="s">
        <v>663</v>
      </c>
      <c r="V114" s="41" t="s">
        <v>979</v>
      </c>
      <c r="W114" s="46">
        <v>44866</v>
      </c>
    </row>
    <row r="115" spans="1:23" x14ac:dyDescent="0.3">
      <c r="A115" s="41">
        <v>315213</v>
      </c>
      <c r="B115" s="41" t="s">
        <v>625</v>
      </c>
      <c r="C115" s="41" t="s">
        <v>980</v>
      </c>
      <c r="D115" s="41" t="s">
        <v>981</v>
      </c>
      <c r="E115" s="41" t="s">
        <v>659</v>
      </c>
      <c r="F115" s="41">
        <v>8724</v>
      </c>
      <c r="G115" s="41">
        <v>410</v>
      </c>
      <c r="H115" s="41" t="s">
        <v>1556</v>
      </c>
      <c r="I115" s="41" t="s">
        <v>661</v>
      </c>
      <c r="J115" s="41">
        <v>0.99009999999999998</v>
      </c>
      <c r="K115" s="41"/>
      <c r="L115" s="41">
        <v>1.85185</v>
      </c>
      <c r="M115" s="41"/>
      <c r="N115" s="41">
        <v>1.05263</v>
      </c>
      <c r="O115" s="41"/>
      <c r="P115" s="41">
        <v>3.0303</v>
      </c>
      <c r="Q115" s="41"/>
      <c r="R115" s="41">
        <v>1.736971</v>
      </c>
      <c r="S115" s="41"/>
      <c r="T115" s="41" t="s">
        <v>1557</v>
      </c>
      <c r="U115" s="41" t="s">
        <v>663</v>
      </c>
      <c r="V115" s="41" t="s">
        <v>982</v>
      </c>
      <c r="W115" s="46">
        <v>44866</v>
      </c>
    </row>
    <row r="116" spans="1:23" x14ac:dyDescent="0.3">
      <c r="A116" s="41">
        <v>315214</v>
      </c>
      <c r="B116" s="41" t="s">
        <v>256</v>
      </c>
      <c r="C116" s="41" t="s">
        <v>983</v>
      </c>
      <c r="D116" s="41" t="s">
        <v>984</v>
      </c>
      <c r="E116" s="41" t="s">
        <v>659</v>
      </c>
      <c r="F116" s="41">
        <v>7080</v>
      </c>
      <c r="G116" s="41">
        <v>410</v>
      </c>
      <c r="H116" s="41" t="s">
        <v>1556</v>
      </c>
      <c r="I116" s="41" t="s">
        <v>661</v>
      </c>
      <c r="J116" s="41">
        <v>0.61728000000000005</v>
      </c>
      <c r="K116" s="41"/>
      <c r="L116" s="41">
        <v>1.7857099999999999</v>
      </c>
      <c r="M116" s="41"/>
      <c r="N116" s="41">
        <v>1.6853899999999999</v>
      </c>
      <c r="O116" s="41"/>
      <c r="P116" s="41">
        <v>1.7441899999999999</v>
      </c>
      <c r="Q116" s="41"/>
      <c r="R116" s="41">
        <v>1.4705859999999999</v>
      </c>
      <c r="S116" s="41"/>
      <c r="T116" s="41" t="s">
        <v>1557</v>
      </c>
      <c r="U116" s="41" t="s">
        <v>663</v>
      </c>
      <c r="V116" s="41" t="s">
        <v>985</v>
      </c>
      <c r="W116" s="46">
        <v>44866</v>
      </c>
    </row>
    <row r="117" spans="1:23" x14ac:dyDescent="0.3">
      <c r="A117" s="41">
        <v>315215</v>
      </c>
      <c r="B117" s="41" t="s">
        <v>425</v>
      </c>
      <c r="C117" s="41" t="s">
        <v>986</v>
      </c>
      <c r="D117" s="41" t="s">
        <v>826</v>
      </c>
      <c r="E117" s="41" t="s">
        <v>659</v>
      </c>
      <c r="F117" s="41">
        <v>8628</v>
      </c>
      <c r="G117" s="41">
        <v>410</v>
      </c>
      <c r="H117" s="41" t="s">
        <v>1556</v>
      </c>
      <c r="I117" s="41" t="s">
        <v>661</v>
      </c>
      <c r="J117" s="41">
        <v>4.81928</v>
      </c>
      <c r="K117" s="41"/>
      <c r="L117" s="41">
        <v>3.6144599999999998</v>
      </c>
      <c r="M117" s="41"/>
      <c r="N117" s="41">
        <v>3.7037</v>
      </c>
      <c r="O117" s="41"/>
      <c r="P117" s="41">
        <v>3.44828</v>
      </c>
      <c r="Q117" s="41"/>
      <c r="R117" s="41">
        <v>3.892217</v>
      </c>
      <c r="S117" s="41"/>
      <c r="T117" s="41" t="s">
        <v>1557</v>
      </c>
      <c r="U117" s="41" t="s">
        <v>663</v>
      </c>
      <c r="V117" s="41" t="s">
        <v>987</v>
      </c>
      <c r="W117" s="46">
        <v>44866</v>
      </c>
    </row>
    <row r="118" spans="1:23" x14ac:dyDescent="0.3">
      <c r="A118" s="41">
        <v>315216</v>
      </c>
      <c r="B118" s="41" t="s">
        <v>345</v>
      </c>
      <c r="C118" s="41" t="s">
        <v>988</v>
      </c>
      <c r="D118" s="41" t="s">
        <v>706</v>
      </c>
      <c r="E118" s="41" t="s">
        <v>659</v>
      </c>
      <c r="F118" s="41">
        <v>7009</v>
      </c>
      <c r="G118" s="41">
        <v>410</v>
      </c>
      <c r="H118" s="41" t="s">
        <v>1556</v>
      </c>
      <c r="I118" s="41" t="s">
        <v>661</v>
      </c>
      <c r="J118" s="41">
        <v>3.4782600000000001</v>
      </c>
      <c r="K118" s="41"/>
      <c r="L118" s="41">
        <v>2.54237</v>
      </c>
      <c r="M118" s="41"/>
      <c r="N118" s="41">
        <v>0.84033999999999998</v>
      </c>
      <c r="O118" s="41"/>
      <c r="P118" s="41">
        <v>1.5384599999999999</v>
      </c>
      <c r="Q118" s="41"/>
      <c r="R118" s="41">
        <v>2.0746880000000001</v>
      </c>
      <c r="S118" s="41"/>
      <c r="T118" s="41" t="s">
        <v>1557</v>
      </c>
      <c r="U118" s="41" t="s">
        <v>663</v>
      </c>
      <c r="V118" s="41" t="s">
        <v>989</v>
      </c>
      <c r="W118" s="46">
        <v>44866</v>
      </c>
    </row>
    <row r="119" spans="1:23" x14ac:dyDescent="0.3">
      <c r="A119" s="41">
        <v>315217</v>
      </c>
      <c r="B119" s="41" t="s">
        <v>259</v>
      </c>
      <c r="C119" s="41" t="s">
        <v>990</v>
      </c>
      <c r="D119" s="41" t="s">
        <v>786</v>
      </c>
      <c r="E119" s="41" t="s">
        <v>659</v>
      </c>
      <c r="F119" s="41">
        <v>7060</v>
      </c>
      <c r="G119" s="41">
        <v>410</v>
      </c>
      <c r="H119" s="41" t="s">
        <v>1556</v>
      </c>
      <c r="I119" s="41" t="s">
        <v>661</v>
      </c>
      <c r="J119" s="41">
        <v>4.7618999999999998</v>
      </c>
      <c r="K119" s="41"/>
      <c r="L119" s="41">
        <v>2.8169</v>
      </c>
      <c r="M119" s="41"/>
      <c r="N119" s="41">
        <v>0</v>
      </c>
      <c r="O119" s="41"/>
      <c r="P119" s="41">
        <v>0</v>
      </c>
      <c r="Q119" s="41"/>
      <c r="R119" s="41">
        <v>1.811593</v>
      </c>
      <c r="S119" s="41"/>
      <c r="T119" s="41" t="s">
        <v>1557</v>
      </c>
      <c r="U119" s="41" t="s">
        <v>663</v>
      </c>
      <c r="V119" s="41" t="s">
        <v>991</v>
      </c>
      <c r="W119" s="46">
        <v>44866</v>
      </c>
    </row>
    <row r="120" spans="1:23" x14ac:dyDescent="0.3">
      <c r="A120" s="41">
        <v>315218</v>
      </c>
      <c r="B120" s="41" t="s">
        <v>565</v>
      </c>
      <c r="C120" s="41" t="s">
        <v>992</v>
      </c>
      <c r="D120" s="41" t="s">
        <v>993</v>
      </c>
      <c r="E120" s="41" t="s">
        <v>659</v>
      </c>
      <c r="F120" s="41">
        <v>8087</v>
      </c>
      <c r="G120" s="41">
        <v>410</v>
      </c>
      <c r="H120" s="41" t="s">
        <v>1556</v>
      </c>
      <c r="I120" s="41" t="s">
        <v>661</v>
      </c>
      <c r="J120" s="41">
        <v>4.5454499999999998</v>
      </c>
      <c r="K120" s="41"/>
      <c r="L120" s="41">
        <v>4.81928</v>
      </c>
      <c r="M120" s="41"/>
      <c r="N120" s="41">
        <v>4.7058799999999996</v>
      </c>
      <c r="O120" s="41"/>
      <c r="P120" s="41">
        <v>4.5976999999999997</v>
      </c>
      <c r="Q120" s="41"/>
      <c r="R120" s="41">
        <v>4.6647220000000003</v>
      </c>
      <c r="S120" s="41"/>
      <c r="T120" s="41" t="s">
        <v>1557</v>
      </c>
      <c r="U120" s="41" t="s">
        <v>663</v>
      </c>
      <c r="V120" s="41" t="s">
        <v>994</v>
      </c>
      <c r="W120" s="46">
        <v>44866</v>
      </c>
    </row>
    <row r="121" spans="1:23" x14ac:dyDescent="0.3">
      <c r="A121" s="41">
        <v>315219</v>
      </c>
      <c r="B121" s="41" t="s">
        <v>367</v>
      </c>
      <c r="C121" s="41" t="s">
        <v>995</v>
      </c>
      <c r="D121" s="41" t="s">
        <v>935</v>
      </c>
      <c r="E121" s="41" t="s">
        <v>659</v>
      </c>
      <c r="F121" s="41">
        <v>8043</v>
      </c>
      <c r="G121" s="41">
        <v>410</v>
      </c>
      <c r="H121" s="41" t="s">
        <v>1556</v>
      </c>
      <c r="I121" s="41" t="s">
        <v>661</v>
      </c>
      <c r="J121" s="41">
        <v>1.7391300000000001</v>
      </c>
      <c r="K121" s="41"/>
      <c r="L121" s="41">
        <v>1.90476</v>
      </c>
      <c r="M121" s="41"/>
      <c r="N121" s="41">
        <v>0.99009999999999998</v>
      </c>
      <c r="O121" s="41"/>
      <c r="P121" s="41">
        <v>0.97087000000000001</v>
      </c>
      <c r="Q121" s="41"/>
      <c r="R121" s="41">
        <v>1.4150929999999999</v>
      </c>
      <c r="S121" s="41"/>
      <c r="T121" s="41" t="s">
        <v>1557</v>
      </c>
      <c r="U121" s="41" t="s">
        <v>663</v>
      </c>
      <c r="V121" s="41" t="s">
        <v>996</v>
      </c>
      <c r="W121" s="46">
        <v>44866</v>
      </c>
    </row>
    <row r="122" spans="1:23" x14ac:dyDescent="0.3">
      <c r="A122" s="41">
        <v>315221</v>
      </c>
      <c r="B122" s="41" t="s">
        <v>351</v>
      </c>
      <c r="C122" s="41" t="s">
        <v>997</v>
      </c>
      <c r="D122" s="41" t="s">
        <v>768</v>
      </c>
      <c r="E122" s="41" t="s">
        <v>659</v>
      </c>
      <c r="F122" s="41">
        <v>7055</v>
      </c>
      <c r="G122" s="41">
        <v>410</v>
      </c>
      <c r="H122" s="41" t="s">
        <v>1556</v>
      </c>
      <c r="I122" s="41" t="s">
        <v>661</v>
      </c>
      <c r="J122" s="41">
        <v>0</v>
      </c>
      <c r="K122" s="41"/>
      <c r="L122" s="41">
        <v>0</v>
      </c>
      <c r="M122" s="41"/>
      <c r="N122" s="41">
        <v>0</v>
      </c>
      <c r="O122" s="41"/>
      <c r="P122" s="41">
        <v>1.3513500000000001</v>
      </c>
      <c r="Q122" s="41"/>
      <c r="R122" s="41">
        <v>0.343642</v>
      </c>
      <c r="S122" s="41"/>
      <c r="T122" s="41" t="s">
        <v>1557</v>
      </c>
      <c r="U122" s="41" t="s">
        <v>663</v>
      </c>
      <c r="V122" s="41" t="s">
        <v>998</v>
      </c>
      <c r="W122" s="46">
        <v>44866</v>
      </c>
    </row>
    <row r="123" spans="1:23" x14ac:dyDescent="0.3">
      <c r="A123" s="41">
        <v>315222</v>
      </c>
      <c r="B123" s="41" t="s">
        <v>282</v>
      </c>
      <c r="C123" s="41" t="s">
        <v>999</v>
      </c>
      <c r="D123" s="41" t="s">
        <v>1000</v>
      </c>
      <c r="E123" s="41" t="s">
        <v>659</v>
      </c>
      <c r="F123" s="41">
        <v>8005</v>
      </c>
      <c r="G123" s="41">
        <v>410</v>
      </c>
      <c r="H123" s="41" t="s">
        <v>1556</v>
      </c>
      <c r="I123" s="41" t="s">
        <v>661</v>
      </c>
      <c r="J123" s="41">
        <v>2.8985500000000002</v>
      </c>
      <c r="K123" s="41"/>
      <c r="L123" s="41">
        <v>3.0303</v>
      </c>
      <c r="M123" s="41"/>
      <c r="N123" s="41">
        <v>2.9850699999999999</v>
      </c>
      <c r="O123" s="41"/>
      <c r="P123" s="41">
        <v>0</v>
      </c>
      <c r="Q123" s="41"/>
      <c r="R123" s="41">
        <v>2.2058800000000001</v>
      </c>
      <c r="S123" s="41"/>
      <c r="T123" s="41" t="s">
        <v>1557</v>
      </c>
      <c r="U123" s="41" t="s">
        <v>663</v>
      </c>
      <c r="V123" s="41" t="s">
        <v>1001</v>
      </c>
      <c r="W123" s="46">
        <v>44866</v>
      </c>
    </row>
    <row r="124" spans="1:23" x14ac:dyDescent="0.3">
      <c r="A124" s="41">
        <v>315223</v>
      </c>
      <c r="B124" s="41" t="s">
        <v>430</v>
      </c>
      <c r="C124" s="41" t="s">
        <v>1002</v>
      </c>
      <c r="D124" s="41" t="s">
        <v>1003</v>
      </c>
      <c r="E124" s="41" t="s">
        <v>659</v>
      </c>
      <c r="F124" s="41">
        <v>8690</v>
      </c>
      <c r="G124" s="41">
        <v>410</v>
      </c>
      <c r="H124" s="41" t="s">
        <v>1556</v>
      </c>
      <c r="I124" s="41" t="s">
        <v>661</v>
      </c>
      <c r="J124" s="41">
        <v>8.7912099999999995</v>
      </c>
      <c r="K124" s="41"/>
      <c r="L124" s="41">
        <v>6.25</v>
      </c>
      <c r="M124" s="41"/>
      <c r="N124" s="41">
        <v>5.1546399999999997</v>
      </c>
      <c r="O124" s="41"/>
      <c r="P124" s="41">
        <v>4.80769</v>
      </c>
      <c r="Q124" s="41"/>
      <c r="R124" s="41">
        <v>6.1855669999999998</v>
      </c>
      <c r="S124" s="41"/>
      <c r="T124" s="41" t="s">
        <v>1557</v>
      </c>
      <c r="U124" s="41" t="s">
        <v>663</v>
      </c>
      <c r="V124" s="41" t="s">
        <v>1004</v>
      </c>
      <c r="W124" s="46">
        <v>44866</v>
      </c>
    </row>
    <row r="125" spans="1:23" x14ac:dyDescent="0.3">
      <c r="A125" s="41">
        <v>315224</v>
      </c>
      <c r="B125" s="41" t="s">
        <v>418</v>
      </c>
      <c r="C125" s="41" t="s">
        <v>1005</v>
      </c>
      <c r="D125" s="41" t="s">
        <v>1006</v>
      </c>
      <c r="E125" s="41" t="s">
        <v>659</v>
      </c>
      <c r="F125" s="41">
        <v>7844</v>
      </c>
      <c r="G125" s="41">
        <v>410</v>
      </c>
      <c r="H125" s="41" t="s">
        <v>1556</v>
      </c>
      <c r="I125" s="41" t="s">
        <v>661</v>
      </c>
      <c r="J125" s="41">
        <v>4.2253499999999997</v>
      </c>
      <c r="K125" s="41"/>
      <c r="L125" s="41">
        <v>2.5</v>
      </c>
      <c r="M125" s="41"/>
      <c r="N125" s="41">
        <v>4.1666699999999999</v>
      </c>
      <c r="O125" s="41"/>
      <c r="P125" s="41">
        <v>4.5454499999999998</v>
      </c>
      <c r="Q125" s="41"/>
      <c r="R125" s="41">
        <v>3.8062279999999999</v>
      </c>
      <c r="S125" s="41"/>
      <c r="T125" s="41" t="s">
        <v>1557</v>
      </c>
      <c r="U125" s="41" t="s">
        <v>663</v>
      </c>
      <c r="V125" s="41" t="s">
        <v>1007</v>
      </c>
      <c r="W125" s="46">
        <v>44866</v>
      </c>
    </row>
    <row r="126" spans="1:23" x14ac:dyDescent="0.3">
      <c r="A126" s="41">
        <v>315225</v>
      </c>
      <c r="B126" s="41" t="s">
        <v>553</v>
      </c>
      <c r="C126" s="41" t="s">
        <v>1008</v>
      </c>
      <c r="D126" s="41" t="s">
        <v>1009</v>
      </c>
      <c r="E126" s="41" t="s">
        <v>659</v>
      </c>
      <c r="F126" s="41">
        <v>8109</v>
      </c>
      <c r="G126" s="41">
        <v>410</v>
      </c>
      <c r="H126" s="41" t="s">
        <v>1556</v>
      </c>
      <c r="I126" s="41" t="s">
        <v>661</v>
      </c>
      <c r="J126" s="41">
        <v>6.6666699999999999</v>
      </c>
      <c r="K126" s="41"/>
      <c r="L126" s="41">
        <v>4.3165500000000003</v>
      </c>
      <c r="M126" s="41"/>
      <c r="N126" s="41">
        <v>0.75758000000000003</v>
      </c>
      <c r="O126" s="41"/>
      <c r="P126" s="41">
        <v>0.73529</v>
      </c>
      <c r="Q126" s="41"/>
      <c r="R126" s="41">
        <v>3.136533</v>
      </c>
      <c r="S126" s="41"/>
      <c r="T126" s="41" t="s">
        <v>1557</v>
      </c>
      <c r="U126" s="41" t="s">
        <v>663</v>
      </c>
      <c r="V126" s="41" t="s">
        <v>1010</v>
      </c>
      <c r="W126" s="46">
        <v>44866</v>
      </c>
    </row>
    <row r="127" spans="1:23" x14ac:dyDescent="0.3">
      <c r="A127" s="41">
        <v>315226</v>
      </c>
      <c r="B127" s="41" t="s">
        <v>448</v>
      </c>
      <c r="C127" s="41" t="s">
        <v>1011</v>
      </c>
      <c r="D127" s="41" t="s">
        <v>1012</v>
      </c>
      <c r="E127" s="41" t="s">
        <v>659</v>
      </c>
      <c r="F127" s="41">
        <v>8822</v>
      </c>
      <c r="G127" s="41">
        <v>410</v>
      </c>
      <c r="H127" s="41" t="s">
        <v>1556</v>
      </c>
      <c r="I127" s="41" t="s">
        <v>661</v>
      </c>
      <c r="J127" s="41">
        <v>4.9180299999999999</v>
      </c>
      <c r="K127" s="41"/>
      <c r="L127" s="41">
        <v>2.54237</v>
      </c>
      <c r="M127" s="41"/>
      <c r="N127" s="41">
        <v>0</v>
      </c>
      <c r="O127" s="41"/>
      <c r="P127" s="41">
        <v>0</v>
      </c>
      <c r="Q127" s="41"/>
      <c r="R127" s="41">
        <v>1.9067780000000001</v>
      </c>
      <c r="S127" s="41"/>
      <c r="T127" s="41" t="s">
        <v>1557</v>
      </c>
      <c r="U127" s="41" t="s">
        <v>663</v>
      </c>
      <c r="V127" s="41" t="s">
        <v>1013</v>
      </c>
      <c r="W127" s="46">
        <v>44866</v>
      </c>
    </row>
    <row r="128" spans="1:23" x14ac:dyDescent="0.3">
      <c r="A128" s="41">
        <v>315228</v>
      </c>
      <c r="B128" s="41" t="s">
        <v>347</v>
      </c>
      <c r="C128" s="41" t="s">
        <v>1014</v>
      </c>
      <c r="D128" s="41" t="s">
        <v>943</v>
      </c>
      <c r="E128" s="41" t="s">
        <v>659</v>
      </c>
      <c r="F128" s="41">
        <v>8210</v>
      </c>
      <c r="G128" s="41">
        <v>410</v>
      </c>
      <c r="H128" s="41" t="s">
        <v>1556</v>
      </c>
      <c r="I128" s="41" t="s">
        <v>661</v>
      </c>
      <c r="J128" s="41">
        <v>1.6666700000000001</v>
      </c>
      <c r="K128" s="41"/>
      <c r="L128" s="41">
        <v>1.49254</v>
      </c>
      <c r="M128" s="41"/>
      <c r="N128" s="41">
        <v>2.53165</v>
      </c>
      <c r="O128" s="41"/>
      <c r="P128" s="41">
        <v>2.40964</v>
      </c>
      <c r="Q128" s="41"/>
      <c r="R128" s="41">
        <v>2.0761280000000002</v>
      </c>
      <c r="S128" s="41"/>
      <c r="T128" s="41" t="s">
        <v>1557</v>
      </c>
      <c r="U128" s="41" t="s">
        <v>663</v>
      </c>
      <c r="V128" s="41" t="s">
        <v>1015</v>
      </c>
      <c r="W128" s="46">
        <v>44866</v>
      </c>
    </row>
    <row r="129" spans="1:23" x14ac:dyDescent="0.3">
      <c r="A129" s="41">
        <v>315229</v>
      </c>
      <c r="B129" s="41" t="s">
        <v>523</v>
      </c>
      <c r="C129" s="41" t="s">
        <v>1016</v>
      </c>
      <c r="D129" s="41" t="s">
        <v>1017</v>
      </c>
      <c r="E129" s="41" t="s">
        <v>659</v>
      </c>
      <c r="F129" s="41">
        <v>7420</v>
      </c>
      <c r="G129" s="41">
        <v>410</v>
      </c>
      <c r="H129" s="41" t="s">
        <v>1556</v>
      </c>
      <c r="I129" s="41" t="s">
        <v>661</v>
      </c>
      <c r="J129" s="41">
        <v>0</v>
      </c>
      <c r="K129" s="41"/>
      <c r="L129" s="41">
        <v>0</v>
      </c>
      <c r="M129" s="41"/>
      <c r="N129" s="41">
        <v>0</v>
      </c>
      <c r="O129" s="41"/>
      <c r="P129" s="41">
        <v>0</v>
      </c>
      <c r="Q129" s="41"/>
      <c r="R129" s="41">
        <v>0</v>
      </c>
      <c r="S129" s="41"/>
      <c r="T129" s="41" t="s">
        <v>1557</v>
      </c>
      <c r="U129" s="41" t="s">
        <v>663</v>
      </c>
      <c r="V129" s="41" t="s">
        <v>1018</v>
      </c>
      <c r="W129" s="46">
        <v>44866</v>
      </c>
    </row>
    <row r="130" spans="1:23" x14ac:dyDescent="0.3">
      <c r="A130" s="41">
        <v>315231</v>
      </c>
      <c r="B130" s="41" t="s">
        <v>451</v>
      </c>
      <c r="C130" s="41" t="s">
        <v>1019</v>
      </c>
      <c r="D130" s="41" t="s">
        <v>1020</v>
      </c>
      <c r="E130" s="41" t="s">
        <v>659</v>
      </c>
      <c r="F130" s="41">
        <v>8080</v>
      </c>
      <c r="G130" s="41">
        <v>410</v>
      </c>
      <c r="H130" s="41" t="s">
        <v>1556</v>
      </c>
      <c r="I130" s="41" t="s">
        <v>661</v>
      </c>
      <c r="J130" s="41">
        <v>1.6666700000000001</v>
      </c>
      <c r="K130" s="41"/>
      <c r="L130" s="41">
        <v>3.3333300000000001</v>
      </c>
      <c r="M130" s="41"/>
      <c r="N130" s="41">
        <v>5.2631600000000001</v>
      </c>
      <c r="O130" s="41"/>
      <c r="P130" s="41">
        <v>5.1724100000000002</v>
      </c>
      <c r="Q130" s="41"/>
      <c r="R130" s="41">
        <v>3.8297870000000001</v>
      </c>
      <c r="S130" s="41"/>
      <c r="T130" s="41" t="s">
        <v>1557</v>
      </c>
      <c r="U130" s="41" t="s">
        <v>663</v>
      </c>
      <c r="V130" s="41" t="s">
        <v>1021</v>
      </c>
      <c r="W130" s="46">
        <v>44866</v>
      </c>
    </row>
    <row r="131" spans="1:23" x14ac:dyDescent="0.3">
      <c r="A131" s="41">
        <v>315233</v>
      </c>
      <c r="B131" s="41" t="s">
        <v>472</v>
      </c>
      <c r="C131" s="41" t="s">
        <v>1022</v>
      </c>
      <c r="D131" s="41" t="s">
        <v>832</v>
      </c>
      <c r="E131" s="41" t="s">
        <v>659</v>
      </c>
      <c r="F131" s="41">
        <v>8360</v>
      </c>
      <c r="G131" s="41">
        <v>410</v>
      </c>
      <c r="H131" s="41" t="s">
        <v>1556</v>
      </c>
      <c r="I131" s="41" t="s">
        <v>661</v>
      </c>
      <c r="J131" s="41">
        <v>9.4827600000000007</v>
      </c>
      <c r="K131" s="41"/>
      <c r="L131" s="41">
        <v>5.9829100000000004</v>
      </c>
      <c r="M131" s="41"/>
      <c r="N131" s="41">
        <v>2.5862099999999999</v>
      </c>
      <c r="O131" s="41"/>
      <c r="P131" s="41">
        <v>4.2372899999999998</v>
      </c>
      <c r="Q131" s="41"/>
      <c r="R131" s="41">
        <v>5.5674539999999997</v>
      </c>
      <c r="S131" s="41"/>
      <c r="T131" s="41" t="s">
        <v>1557</v>
      </c>
      <c r="U131" s="41" t="s">
        <v>663</v>
      </c>
      <c r="V131" s="41" t="s">
        <v>1023</v>
      </c>
      <c r="W131" s="46">
        <v>44866</v>
      </c>
    </row>
    <row r="132" spans="1:23" x14ac:dyDescent="0.3">
      <c r="A132" s="41">
        <v>315234</v>
      </c>
      <c r="B132" s="41" t="s">
        <v>255</v>
      </c>
      <c r="C132" s="41" t="s">
        <v>1024</v>
      </c>
      <c r="D132" s="41" t="s">
        <v>789</v>
      </c>
      <c r="E132" s="41" t="s">
        <v>659</v>
      </c>
      <c r="F132" s="41">
        <v>7470</v>
      </c>
      <c r="G132" s="41">
        <v>410</v>
      </c>
      <c r="H132" s="41" t="s">
        <v>1556</v>
      </c>
      <c r="I132" s="41" t="s">
        <v>661</v>
      </c>
      <c r="J132" s="41">
        <v>1.0101</v>
      </c>
      <c r="K132" s="41"/>
      <c r="L132" s="41">
        <v>1.9417500000000001</v>
      </c>
      <c r="M132" s="41"/>
      <c r="N132" s="41">
        <v>2.0833300000000001</v>
      </c>
      <c r="O132" s="41"/>
      <c r="P132" s="41">
        <v>4.2553200000000002</v>
      </c>
      <c r="Q132" s="41"/>
      <c r="R132" s="41">
        <v>2.2959179999999999</v>
      </c>
      <c r="S132" s="41"/>
      <c r="T132" s="41" t="s">
        <v>1557</v>
      </c>
      <c r="U132" s="41" t="s">
        <v>663</v>
      </c>
      <c r="V132" s="41" t="s">
        <v>1025</v>
      </c>
      <c r="W132" s="46">
        <v>44866</v>
      </c>
    </row>
    <row r="133" spans="1:23" x14ac:dyDescent="0.3">
      <c r="A133" s="41">
        <v>315235</v>
      </c>
      <c r="B133" s="41" t="s">
        <v>554</v>
      </c>
      <c r="C133" s="41" t="s">
        <v>1026</v>
      </c>
      <c r="D133" s="41" t="s">
        <v>826</v>
      </c>
      <c r="E133" s="41" t="s">
        <v>659</v>
      </c>
      <c r="F133" s="41">
        <v>8611</v>
      </c>
      <c r="G133" s="41">
        <v>410</v>
      </c>
      <c r="H133" s="41" t="s">
        <v>1556</v>
      </c>
      <c r="I133" s="41" t="s">
        <v>661</v>
      </c>
      <c r="J133" s="41">
        <v>0</v>
      </c>
      <c r="K133" s="41"/>
      <c r="L133" s="41">
        <v>0.88495999999999997</v>
      </c>
      <c r="M133" s="41"/>
      <c r="N133" s="41">
        <v>0.87719000000000003</v>
      </c>
      <c r="O133" s="41"/>
      <c r="P133" s="41">
        <v>0.82645000000000002</v>
      </c>
      <c r="Q133" s="41"/>
      <c r="R133" s="41">
        <v>0.65645600000000004</v>
      </c>
      <c r="S133" s="41"/>
      <c r="T133" s="41" t="s">
        <v>1557</v>
      </c>
      <c r="U133" s="41" t="s">
        <v>663</v>
      </c>
      <c r="V133" s="41" t="s">
        <v>1027</v>
      </c>
      <c r="W133" s="46">
        <v>44866</v>
      </c>
    </row>
    <row r="134" spans="1:23" x14ac:dyDescent="0.3">
      <c r="A134" s="41">
        <v>315236</v>
      </c>
      <c r="B134" s="41" t="s">
        <v>571</v>
      </c>
      <c r="C134" s="41" t="s">
        <v>1028</v>
      </c>
      <c r="D134" s="41" t="s">
        <v>1029</v>
      </c>
      <c r="E134" s="41" t="s">
        <v>659</v>
      </c>
      <c r="F134" s="41">
        <v>7103</v>
      </c>
      <c r="G134" s="41">
        <v>410</v>
      </c>
      <c r="H134" s="41" t="s">
        <v>1556</v>
      </c>
      <c r="I134" s="41" t="s">
        <v>661</v>
      </c>
      <c r="J134" s="41">
        <v>0.63693999999999995</v>
      </c>
      <c r="K134" s="41"/>
      <c r="L134" s="41">
        <v>0.9375</v>
      </c>
      <c r="M134" s="41"/>
      <c r="N134" s="41">
        <v>1.28617</v>
      </c>
      <c r="O134" s="41"/>
      <c r="P134" s="41">
        <v>1.91083</v>
      </c>
      <c r="Q134" s="41"/>
      <c r="R134" s="41">
        <v>1.1914210000000001</v>
      </c>
      <c r="S134" s="41"/>
      <c r="T134" s="41" t="s">
        <v>1557</v>
      </c>
      <c r="U134" s="41" t="s">
        <v>663</v>
      </c>
      <c r="V134" s="41" t="s">
        <v>1030</v>
      </c>
      <c r="W134" s="46">
        <v>44866</v>
      </c>
    </row>
    <row r="135" spans="1:23" x14ac:dyDescent="0.3">
      <c r="A135" s="41">
        <v>315237</v>
      </c>
      <c r="B135" s="41" t="s">
        <v>577</v>
      </c>
      <c r="C135" s="41" t="s">
        <v>1031</v>
      </c>
      <c r="D135" s="41" t="s">
        <v>1032</v>
      </c>
      <c r="E135" s="41" t="s">
        <v>659</v>
      </c>
      <c r="F135" s="41">
        <v>8069</v>
      </c>
      <c r="G135" s="41">
        <v>410</v>
      </c>
      <c r="H135" s="41" t="s">
        <v>1556</v>
      </c>
      <c r="I135" s="41" t="s">
        <v>661</v>
      </c>
      <c r="J135" s="41">
        <v>1.4492799999999999</v>
      </c>
      <c r="K135" s="41"/>
      <c r="L135" s="41">
        <v>4</v>
      </c>
      <c r="M135" s="41"/>
      <c r="N135" s="41">
        <v>3.8461500000000002</v>
      </c>
      <c r="O135" s="41"/>
      <c r="P135" s="41">
        <v>2.5</v>
      </c>
      <c r="Q135" s="41"/>
      <c r="R135" s="41">
        <v>2.9801329999999999</v>
      </c>
      <c r="S135" s="41"/>
      <c r="T135" s="41" t="s">
        <v>1557</v>
      </c>
      <c r="U135" s="41" t="s">
        <v>663</v>
      </c>
      <c r="V135" s="41" t="s">
        <v>1033</v>
      </c>
      <c r="W135" s="46">
        <v>44866</v>
      </c>
    </row>
    <row r="136" spans="1:23" x14ac:dyDescent="0.3">
      <c r="A136" s="41">
        <v>315239</v>
      </c>
      <c r="B136" s="41" t="s">
        <v>333</v>
      </c>
      <c r="C136" s="41" t="s">
        <v>1034</v>
      </c>
      <c r="D136" s="41" t="s">
        <v>1035</v>
      </c>
      <c r="E136" s="41" t="s">
        <v>659</v>
      </c>
      <c r="F136" s="41">
        <v>7092</v>
      </c>
      <c r="G136" s="41">
        <v>410</v>
      </c>
      <c r="H136" s="41" t="s">
        <v>1556</v>
      </c>
      <c r="I136" s="41" t="s">
        <v>661</v>
      </c>
      <c r="J136" s="41">
        <v>0</v>
      </c>
      <c r="K136" s="41"/>
      <c r="L136" s="41">
        <v>0</v>
      </c>
      <c r="M136" s="41"/>
      <c r="N136" s="41">
        <v>0</v>
      </c>
      <c r="O136" s="41"/>
      <c r="P136" s="41">
        <v>0</v>
      </c>
      <c r="Q136" s="41"/>
      <c r="R136" s="41">
        <v>0</v>
      </c>
      <c r="S136" s="41"/>
      <c r="T136" s="41" t="s">
        <v>1557</v>
      </c>
      <c r="U136" s="41" t="s">
        <v>663</v>
      </c>
      <c r="V136" s="41" t="s">
        <v>1036</v>
      </c>
      <c r="W136" s="46">
        <v>44866</v>
      </c>
    </row>
    <row r="137" spans="1:23" x14ac:dyDescent="0.3">
      <c r="A137" s="41">
        <v>315243</v>
      </c>
      <c r="B137" s="41" t="s">
        <v>497</v>
      </c>
      <c r="C137" s="41" t="s">
        <v>1037</v>
      </c>
      <c r="D137" s="41" t="s">
        <v>1038</v>
      </c>
      <c r="E137" s="41" t="s">
        <v>659</v>
      </c>
      <c r="F137" s="41">
        <v>8332</v>
      </c>
      <c r="G137" s="41">
        <v>410</v>
      </c>
      <c r="H137" s="41" t="s">
        <v>1556</v>
      </c>
      <c r="I137" s="41" t="s">
        <v>661</v>
      </c>
      <c r="J137" s="41">
        <v>2.1978</v>
      </c>
      <c r="K137" s="41"/>
      <c r="L137" s="41">
        <v>2.0408200000000001</v>
      </c>
      <c r="M137" s="41"/>
      <c r="N137" s="41">
        <v>1.0101</v>
      </c>
      <c r="O137" s="41"/>
      <c r="P137" s="41">
        <v>1.96078</v>
      </c>
      <c r="Q137" s="41"/>
      <c r="R137" s="41">
        <v>1.7948710000000001</v>
      </c>
      <c r="S137" s="41"/>
      <c r="T137" s="41" t="s">
        <v>1557</v>
      </c>
      <c r="U137" s="41" t="s">
        <v>663</v>
      </c>
      <c r="V137" s="41" t="s">
        <v>1039</v>
      </c>
      <c r="W137" s="46">
        <v>44866</v>
      </c>
    </row>
    <row r="138" spans="1:23" x14ac:dyDescent="0.3">
      <c r="A138" s="41">
        <v>315244</v>
      </c>
      <c r="B138" s="41" t="s">
        <v>528</v>
      </c>
      <c r="C138" s="41" t="s">
        <v>1040</v>
      </c>
      <c r="D138" s="41" t="s">
        <v>1041</v>
      </c>
      <c r="E138" s="41" t="s">
        <v>659</v>
      </c>
      <c r="F138" s="41">
        <v>8201</v>
      </c>
      <c r="G138" s="41">
        <v>410</v>
      </c>
      <c r="H138" s="41" t="s">
        <v>1556</v>
      </c>
      <c r="I138" s="41" t="s">
        <v>661</v>
      </c>
      <c r="J138" s="41">
        <v>5</v>
      </c>
      <c r="K138" s="41"/>
      <c r="L138" s="41">
        <v>3.80952</v>
      </c>
      <c r="M138" s="41"/>
      <c r="N138" s="41">
        <v>5.1546399999999997</v>
      </c>
      <c r="O138" s="41"/>
      <c r="P138" s="41">
        <v>2.88462</v>
      </c>
      <c r="Q138" s="41"/>
      <c r="R138" s="41">
        <v>4.1871929999999997</v>
      </c>
      <c r="S138" s="41"/>
      <c r="T138" s="41" t="s">
        <v>1557</v>
      </c>
      <c r="U138" s="41" t="s">
        <v>663</v>
      </c>
      <c r="V138" s="41" t="s">
        <v>1042</v>
      </c>
      <c r="W138" s="46">
        <v>44866</v>
      </c>
    </row>
    <row r="139" spans="1:23" x14ac:dyDescent="0.3">
      <c r="A139" s="41">
        <v>315245</v>
      </c>
      <c r="B139" s="41" t="s">
        <v>257</v>
      </c>
      <c r="C139" s="41" t="s">
        <v>1043</v>
      </c>
      <c r="D139" s="41" t="s">
        <v>682</v>
      </c>
      <c r="E139" s="41" t="s">
        <v>659</v>
      </c>
      <c r="F139" s="41">
        <v>8002</v>
      </c>
      <c r="G139" s="41">
        <v>410</v>
      </c>
      <c r="H139" s="41" t="s">
        <v>1556</v>
      </c>
      <c r="I139" s="41" t="s">
        <v>661</v>
      </c>
      <c r="J139" s="41">
        <v>2.7027000000000001</v>
      </c>
      <c r="K139" s="41"/>
      <c r="L139" s="41">
        <v>2.40964</v>
      </c>
      <c r="M139" s="41"/>
      <c r="N139" s="41">
        <v>2.3809499999999999</v>
      </c>
      <c r="O139" s="41"/>
      <c r="P139" s="41">
        <v>2.2988499999999998</v>
      </c>
      <c r="Q139" s="41"/>
      <c r="R139" s="41">
        <v>2.4390230000000002</v>
      </c>
      <c r="S139" s="41"/>
      <c r="T139" s="41" t="s">
        <v>1557</v>
      </c>
      <c r="U139" s="41" t="s">
        <v>663</v>
      </c>
      <c r="V139" s="41" t="s">
        <v>1044</v>
      </c>
      <c r="W139" s="46">
        <v>44866</v>
      </c>
    </row>
    <row r="140" spans="1:23" x14ac:dyDescent="0.3">
      <c r="A140" s="41">
        <v>315246</v>
      </c>
      <c r="B140" s="41" t="s">
        <v>539</v>
      </c>
      <c r="C140" s="41" t="s">
        <v>1045</v>
      </c>
      <c r="D140" s="41" t="s">
        <v>1046</v>
      </c>
      <c r="E140" s="41" t="s">
        <v>659</v>
      </c>
      <c r="F140" s="41">
        <v>8066</v>
      </c>
      <c r="G140" s="41">
        <v>410</v>
      </c>
      <c r="H140" s="41" t="s">
        <v>1556</v>
      </c>
      <c r="I140" s="41" t="s">
        <v>661</v>
      </c>
      <c r="J140" s="41">
        <v>4.3956</v>
      </c>
      <c r="K140" s="41"/>
      <c r="L140" s="41">
        <v>4.4943799999999996</v>
      </c>
      <c r="M140" s="41"/>
      <c r="N140" s="41">
        <v>2.2727300000000001</v>
      </c>
      <c r="O140" s="41"/>
      <c r="P140" s="41">
        <v>2.1276600000000001</v>
      </c>
      <c r="Q140" s="41"/>
      <c r="R140" s="41">
        <v>3.3149160000000002</v>
      </c>
      <c r="S140" s="41"/>
      <c r="T140" s="41" t="s">
        <v>1557</v>
      </c>
      <c r="U140" s="41" t="s">
        <v>663</v>
      </c>
      <c r="V140" s="41" t="s">
        <v>1047</v>
      </c>
      <c r="W140" s="46">
        <v>44866</v>
      </c>
    </row>
    <row r="141" spans="1:23" x14ac:dyDescent="0.3">
      <c r="A141" s="41">
        <v>315247</v>
      </c>
      <c r="B141" s="41" t="s">
        <v>429</v>
      </c>
      <c r="C141" s="41" t="s">
        <v>1048</v>
      </c>
      <c r="D141" s="41" t="s">
        <v>1049</v>
      </c>
      <c r="E141" s="41" t="s">
        <v>659</v>
      </c>
      <c r="F141" s="41">
        <v>7006</v>
      </c>
      <c r="G141" s="41">
        <v>410</v>
      </c>
      <c r="H141" s="41" t="s">
        <v>1556</v>
      </c>
      <c r="I141" s="41" t="s">
        <v>661</v>
      </c>
      <c r="J141" s="41">
        <v>2.1505399999999999</v>
      </c>
      <c r="K141" s="41"/>
      <c r="L141" s="41">
        <v>1.0752699999999999</v>
      </c>
      <c r="M141" s="41"/>
      <c r="N141" s="41">
        <v>1.9417500000000001</v>
      </c>
      <c r="O141" s="41"/>
      <c r="P141" s="41">
        <v>3.80952</v>
      </c>
      <c r="Q141" s="41"/>
      <c r="R141" s="41">
        <v>2.2842639999999999</v>
      </c>
      <c r="S141" s="41"/>
      <c r="T141" s="41" t="s">
        <v>1557</v>
      </c>
      <c r="U141" s="41" t="s">
        <v>663</v>
      </c>
      <c r="V141" s="41" t="s">
        <v>1050</v>
      </c>
      <c r="W141" s="46">
        <v>44866</v>
      </c>
    </row>
    <row r="142" spans="1:23" x14ac:dyDescent="0.3">
      <c r="A142" s="41">
        <v>315249</v>
      </c>
      <c r="B142" s="41" t="s">
        <v>470</v>
      </c>
      <c r="C142" s="41" t="s">
        <v>1051</v>
      </c>
      <c r="D142" s="41" t="s">
        <v>717</v>
      </c>
      <c r="E142" s="41" t="s">
        <v>659</v>
      </c>
      <c r="F142" s="41">
        <v>7035</v>
      </c>
      <c r="G142" s="41">
        <v>410</v>
      </c>
      <c r="H142" s="41" t="s">
        <v>1556</v>
      </c>
      <c r="I142" s="41" t="s">
        <v>661</v>
      </c>
      <c r="J142" s="41">
        <v>0.75187999999999999</v>
      </c>
      <c r="K142" s="41"/>
      <c r="L142" s="41">
        <v>0.72638999999999998</v>
      </c>
      <c r="M142" s="41"/>
      <c r="N142" s="41">
        <v>0.96386000000000005</v>
      </c>
      <c r="O142" s="41"/>
      <c r="P142" s="41">
        <v>1.5</v>
      </c>
      <c r="Q142" s="41"/>
      <c r="R142" s="41">
        <v>0.983406</v>
      </c>
      <c r="S142" s="41"/>
      <c r="T142" s="41" t="s">
        <v>1557</v>
      </c>
      <c r="U142" s="41" t="s">
        <v>663</v>
      </c>
      <c r="V142" s="41" t="s">
        <v>1052</v>
      </c>
      <c r="W142" s="46">
        <v>44866</v>
      </c>
    </row>
    <row r="143" spans="1:23" x14ac:dyDescent="0.3">
      <c r="A143" s="41">
        <v>315251</v>
      </c>
      <c r="B143" s="41" t="s">
        <v>437</v>
      </c>
      <c r="C143" s="41" t="s">
        <v>1053</v>
      </c>
      <c r="D143" s="41" t="s">
        <v>714</v>
      </c>
      <c r="E143" s="41" t="s">
        <v>659</v>
      </c>
      <c r="F143" s="41">
        <v>8820</v>
      </c>
      <c r="G143" s="41">
        <v>410</v>
      </c>
      <c r="H143" s="41" t="s">
        <v>1556</v>
      </c>
      <c r="I143" s="41" t="s">
        <v>661</v>
      </c>
      <c r="J143" s="41">
        <v>1.3513500000000001</v>
      </c>
      <c r="K143" s="41"/>
      <c r="L143" s="41">
        <v>1.4285699999999999</v>
      </c>
      <c r="M143" s="41"/>
      <c r="N143" s="41">
        <v>1.3513500000000001</v>
      </c>
      <c r="O143" s="41"/>
      <c r="P143" s="41">
        <v>0</v>
      </c>
      <c r="Q143" s="41"/>
      <c r="R143" s="41">
        <v>1.016948</v>
      </c>
      <c r="S143" s="41"/>
      <c r="T143" s="41" t="s">
        <v>1557</v>
      </c>
      <c r="U143" s="41" t="s">
        <v>663</v>
      </c>
      <c r="V143" s="41" t="s">
        <v>1054</v>
      </c>
      <c r="W143" s="46">
        <v>44866</v>
      </c>
    </row>
    <row r="144" spans="1:23" x14ac:dyDescent="0.3">
      <c r="A144" s="41">
        <v>315252</v>
      </c>
      <c r="B144" s="41" t="s">
        <v>285</v>
      </c>
      <c r="C144" s="41" t="s">
        <v>1055</v>
      </c>
      <c r="D144" s="41" t="s">
        <v>777</v>
      </c>
      <c r="E144" s="41" t="s">
        <v>659</v>
      </c>
      <c r="F144" s="41">
        <v>7733</v>
      </c>
      <c r="G144" s="41">
        <v>410</v>
      </c>
      <c r="H144" s="41" t="s">
        <v>1556</v>
      </c>
      <c r="I144" s="41" t="s">
        <v>661</v>
      </c>
      <c r="J144" s="41">
        <v>1.7857099999999999</v>
      </c>
      <c r="K144" s="41"/>
      <c r="L144" s="41">
        <v>1.6806700000000001</v>
      </c>
      <c r="M144" s="41"/>
      <c r="N144" s="41">
        <v>1.7699100000000001</v>
      </c>
      <c r="O144" s="41"/>
      <c r="P144" s="41">
        <v>0.90090000000000003</v>
      </c>
      <c r="Q144" s="41"/>
      <c r="R144" s="41">
        <v>1.538459</v>
      </c>
      <c r="S144" s="41"/>
      <c r="T144" s="41" t="s">
        <v>1557</v>
      </c>
      <c r="U144" s="41" t="s">
        <v>663</v>
      </c>
      <c r="V144" s="41" t="s">
        <v>1056</v>
      </c>
      <c r="W144" s="46">
        <v>44866</v>
      </c>
    </row>
    <row r="145" spans="1:23" x14ac:dyDescent="0.3">
      <c r="A145" s="41">
        <v>315253</v>
      </c>
      <c r="B145" s="41" t="s">
        <v>519</v>
      </c>
      <c r="C145" s="41" t="s">
        <v>1057</v>
      </c>
      <c r="D145" s="41" t="s">
        <v>842</v>
      </c>
      <c r="E145" s="41" t="s">
        <v>659</v>
      </c>
      <c r="F145" s="41">
        <v>8873</v>
      </c>
      <c r="G145" s="41">
        <v>410</v>
      </c>
      <c r="H145" s="41" t="s">
        <v>1556</v>
      </c>
      <c r="I145" s="41" t="s">
        <v>661</v>
      </c>
      <c r="J145" s="41">
        <v>2.5640999999999998</v>
      </c>
      <c r="K145" s="41"/>
      <c r="L145" s="41">
        <v>4</v>
      </c>
      <c r="M145" s="41"/>
      <c r="N145" s="41">
        <v>2.7777799999999999</v>
      </c>
      <c r="O145" s="41"/>
      <c r="P145" s="41">
        <v>2.9850699999999999</v>
      </c>
      <c r="Q145" s="41"/>
      <c r="R145" s="41">
        <v>3.0821909999999999</v>
      </c>
      <c r="S145" s="41"/>
      <c r="T145" s="41" t="s">
        <v>1557</v>
      </c>
      <c r="U145" s="41" t="s">
        <v>663</v>
      </c>
      <c r="V145" s="41" t="s">
        <v>1058</v>
      </c>
      <c r="W145" s="46">
        <v>44866</v>
      </c>
    </row>
    <row r="146" spans="1:23" x14ac:dyDescent="0.3">
      <c r="A146" s="41">
        <v>315257</v>
      </c>
      <c r="B146" s="41" t="s">
        <v>329</v>
      </c>
      <c r="C146" s="41" t="s">
        <v>1059</v>
      </c>
      <c r="D146" s="41" t="s">
        <v>1060</v>
      </c>
      <c r="E146" s="41" t="s">
        <v>659</v>
      </c>
      <c r="F146" s="41">
        <v>8094</v>
      </c>
      <c r="G146" s="41">
        <v>410</v>
      </c>
      <c r="H146" s="41" t="s">
        <v>1556</v>
      </c>
      <c r="I146" s="41" t="s">
        <v>661</v>
      </c>
      <c r="J146" s="41">
        <v>1.5503899999999999</v>
      </c>
      <c r="K146" s="41"/>
      <c r="L146" s="41">
        <v>1.3513500000000001</v>
      </c>
      <c r="M146" s="41"/>
      <c r="N146" s="41">
        <v>1.3422799999999999</v>
      </c>
      <c r="O146" s="41"/>
      <c r="P146" s="41">
        <v>3.44828</v>
      </c>
      <c r="Q146" s="41"/>
      <c r="R146" s="41">
        <v>1.9264460000000001</v>
      </c>
      <c r="S146" s="41"/>
      <c r="T146" s="41" t="s">
        <v>1557</v>
      </c>
      <c r="U146" s="41" t="s">
        <v>663</v>
      </c>
      <c r="V146" s="41" t="s">
        <v>1061</v>
      </c>
      <c r="W146" s="46">
        <v>44866</v>
      </c>
    </row>
    <row r="147" spans="1:23" x14ac:dyDescent="0.3">
      <c r="A147" s="41">
        <v>315259</v>
      </c>
      <c r="B147" s="41" t="s">
        <v>536</v>
      </c>
      <c r="C147" s="41" t="s">
        <v>1062</v>
      </c>
      <c r="D147" s="41" t="s">
        <v>1035</v>
      </c>
      <c r="E147" s="41" t="s">
        <v>659</v>
      </c>
      <c r="F147" s="41">
        <v>7092</v>
      </c>
      <c r="G147" s="41">
        <v>410</v>
      </c>
      <c r="H147" s="41" t="s">
        <v>1556</v>
      </c>
      <c r="I147" s="41" t="s">
        <v>661</v>
      </c>
      <c r="J147" s="41">
        <v>2.6666699999999999</v>
      </c>
      <c r="K147" s="41"/>
      <c r="L147" s="41">
        <v>2.4691399999999999</v>
      </c>
      <c r="M147" s="41"/>
      <c r="N147" s="41">
        <v>0</v>
      </c>
      <c r="O147" s="41"/>
      <c r="P147" s="41">
        <v>0</v>
      </c>
      <c r="Q147" s="41"/>
      <c r="R147" s="41">
        <v>1.149427</v>
      </c>
      <c r="S147" s="41"/>
      <c r="T147" s="41" t="s">
        <v>1557</v>
      </c>
      <c r="U147" s="41" t="s">
        <v>663</v>
      </c>
      <c r="V147" s="41" t="s">
        <v>1063</v>
      </c>
      <c r="W147" s="46">
        <v>44866</v>
      </c>
    </row>
    <row r="148" spans="1:23" x14ac:dyDescent="0.3">
      <c r="A148" s="41">
        <v>315260</v>
      </c>
      <c r="B148" s="41" t="s">
        <v>265</v>
      </c>
      <c r="C148" s="41" t="s">
        <v>1064</v>
      </c>
      <c r="D148" s="41" t="s">
        <v>1065</v>
      </c>
      <c r="E148" s="41" t="s">
        <v>659</v>
      </c>
      <c r="F148" s="41">
        <v>8068</v>
      </c>
      <c r="G148" s="41">
        <v>410</v>
      </c>
      <c r="H148" s="41" t="s">
        <v>1556</v>
      </c>
      <c r="I148" s="41" t="s">
        <v>661</v>
      </c>
      <c r="J148" s="41">
        <v>3.3783799999999999</v>
      </c>
      <c r="K148" s="41"/>
      <c r="L148" s="41">
        <v>5.2287600000000003</v>
      </c>
      <c r="M148" s="41"/>
      <c r="N148" s="41">
        <v>4.3209900000000001</v>
      </c>
      <c r="O148" s="41"/>
      <c r="P148" s="41">
        <v>4.4303800000000004</v>
      </c>
      <c r="Q148" s="41"/>
      <c r="R148" s="41">
        <v>4.3478279999999998</v>
      </c>
      <c r="S148" s="41"/>
      <c r="T148" s="41" t="s">
        <v>1557</v>
      </c>
      <c r="U148" s="41" t="s">
        <v>663</v>
      </c>
      <c r="V148" s="41" t="s">
        <v>1066</v>
      </c>
      <c r="W148" s="46">
        <v>44866</v>
      </c>
    </row>
    <row r="149" spans="1:23" x14ac:dyDescent="0.3">
      <c r="A149" s="41">
        <v>315261</v>
      </c>
      <c r="B149" s="41" t="s">
        <v>462</v>
      </c>
      <c r="C149" s="41" t="s">
        <v>1067</v>
      </c>
      <c r="D149" s="41" t="s">
        <v>1017</v>
      </c>
      <c r="E149" s="41" t="s">
        <v>659</v>
      </c>
      <c r="F149" s="41">
        <v>7420</v>
      </c>
      <c r="G149" s="41">
        <v>410</v>
      </c>
      <c r="H149" s="41" t="s">
        <v>1556</v>
      </c>
      <c r="I149" s="41" t="s">
        <v>661</v>
      </c>
      <c r="J149" s="41">
        <v>4.3478300000000001</v>
      </c>
      <c r="K149" s="41"/>
      <c r="L149" s="41">
        <v>3.2967</v>
      </c>
      <c r="M149" s="41"/>
      <c r="N149" s="41">
        <v>2.1505399999999999</v>
      </c>
      <c r="O149" s="41"/>
      <c r="P149" s="41">
        <v>1.85185</v>
      </c>
      <c r="Q149" s="41"/>
      <c r="R149" s="41">
        <v>2.8645839999999998</v>
      </c>
      <c r="S149" s="41"/>
      <c r="T149" s="41" t="s">
        <v>1557</v>
      </c>
      <c r="U149" s="41" t="s">
        <v>663</v>
      </c>
      <c r="V149" s="41" t="s">
        <v>1068</v>
      </c>
      <c r="W149" s="46">
        <v>44866</v>
      </c>
    </row>
    <row r="150" spans="1:23" x14ac:dyDescent="0.3">
      <c r="A150" s="41">
        <v>315262</v>
      </c>
      <c r="B150" s="41" t="s">
        <v>436</v>
      </c>
      <c r="C150" s="41" t="s">
        <v>1069</v>
      </c>
      <c r="D150" s="41" t="s">
        <v>814</v>
      </c>
      <c r="E150" s="41" t="s">
        <v>659</v>
      </c>
      <c r="F150" s="41">
        <v>8701</v>
      </c>
      <c r="G150" s="41">
        <v>410</v>
      </c>
      <c r="H150" s="41" t="s">
        <v>1556</v>
      </c>
      <c r="I150" s="41" t="s">
        <v>661</v>
      </c>
      <c r="J150" s="41">
        <v>3.7735799999999999</v>
      </c>
      <c r="K150" s="41"/>
      <c r="L150" s="41">
        <v>7.84314</v>
      </c>
      <c r="M150" s="41"/>
      <c r="N150" s="41">
        <v>8</v>
      </c>
      <c r="O150" s="41"/>
      <c r="P150" s="41">
        <v>11.90476</v>
      </c>
      <c r="Q150" s="41"/>
      <c r="R150" s="41">
        <v>7.65306</v>
      </c>
      <c r="S150" s="41"/>
      <c r="T150" s="41" t="s">
        <v>1557</v>
      </c>
      <c r="U150" s="41" t="s">
        <v>663</v>
      </c>
      <c r="V150" s="41" t="s">
        <v>1070</v>
      </c>
      <c r="W150" s="46">
        <v>44866</v>
      </c>
    </row>
    <row r="151" spans="1:23" x14ac:dyDescent="0.3">
      <c r="A151" s="41">
        <v>315263</v>
      </c>
      <c r="B151" s="41" t="s">
        <v>517</v>
      </c>
      <c r="C151" s="41" t="s">
        <v>1071</v>
      </c>
      <c r="D151" s="41" t="s">
        <v>886</v>
      </c>
      <c r="E151" s="41" t="s">
        <v>659</v>
      </c>
      <c r="F151" s="41">
        <v>8052</v>
      </c>
      <c r="G151" s="41">
        <v>410</v>
      </c>
      <c r="H151" s="41" t="s">
        <v>1556</v>
      </c>
      <c r="I151" s="41" t="s">
        <v>661</v>
      </c>
      <c r="J151" s="41">
        <v>0.67567999999999995</v>
      </c>
      <c r="K151" s="41"/>
      <c r="L151" s="41">
        <v>1.3071900000000001</v>
      </c>
      <c r="M151" s="41"/>
      <c r="N151" s="41">
        <v>1.9230799999999999</v>
      </c>
      <c r="O151" s="41"/>
      <c r="P151" s="41">
        <v>1.89873</v>
      </c>
      <c r="Q151" s="41"/>
      <c r="R151" s="41">
        <v>1.4634149999999999</v>
      </c>
      <c r="S151" s="41"/>
      <c r="T151" s="41" t="s">
        <v>1557</v>
      </c>
      <c r="U151" s="41" t="s">
        <v>663</v>
      </c>
      <c r="V151" s="41" t="s">
        <v>1072</v>
      </c>
      <c r="W151" s="46">
        <v>44866</v>
      </c>
    </row>
    <row r="152" spans="1:23" x14ac:dyDescent="0.3">
      <c r="A152" s="41">
        <v>315264</v>
      </c>
      <c r="B152" s="41" t="s">
        <v>342</v>
      </c>
      <c r="C152" s="41" t="s">
        <v>1073</v>
      </c>
      <c r="D152" s="41" t="s">
        <v>1074</v>
      </c>
      <c r="E152" s="41" t="s">
        <v>659</v>
      </c>
      <c r="F152" s="41">
        <v>8753</v>
      </c>
      <c r="G152" s="41">
        <v>410</v>
      </c>
      <c r="H152" s="41" t="s">
        <v>1556</v>
      </c>
      <c r="I152" s="41" t="s">
        <v>661</v>
      </c>
      <c r="J152" s="41">
        <v>1.72414</v>
      </c>
      <c r="K152" s="41"/>
      <c r="L152" s="41">
        <v>3.1745999999999999</v>
      </c>
      <c r="M152" s="41"/>
      <c r="N152" s="41">
        <v>1.49254</v>
      </c>
      <c r="O152" s="41"/>
      <c r="P152" s="41">
        <v>1.63934</v>
      </c>
      <c r="Q152" s="41"/>
      <c r="R152" s="41">
        <v>2.0080309999999999</v>
      </c>
      <c r="S152" s="41"/>
      <c r="T152" s="41" t="s">
        <v>1557</v>
      </c>
      <c r="U152" s="41" t="s">
        <v>663</v>
      </c>
      <c r="V152" s="41" t="s">
        <v>1075</v>
      </c>
      <c r="W152" s="46">
        <v>44866</v>
      </c>
    </row>
    <row r="153" spans="1:23" x14ac:dyDescent="0.3">
      <c r="A153" s="41">
        <v>315265</v>
      </c>
      <c r="B153" s="41" t="s">
        <v>349</v>
      </c>
      <c r="C153" s="41" t="s">
        <v>1076</v>
      </c>
      <c r="D153" s="41" t="s">
        <v>1074</v>
      </c>
      <c r="E153" s="41" t="s">
        <v>659</v>
      </c>
      <c r="F153" s="41">
        <v>8755</v>
      </c>
      <c r="G153" s="41">
        <v>410</v>
      </c>
      <c r="H153" s="41" t="s">
        <v>1556</v>
      </c>
      <c r="I153" s="41" t="s">
        <v>661</v>
      </c>
      <c r="J153" s="41">
        <v>2.40964</v>
      </c>
      <c r="K153" s="41"/>
      <c r="L153" s="41">
        <v>2.4691399999999999</v>
      </c>
      <c r="M153" s="41"/>
      <c r="N153" s="41">
        <v>1.13636</v>
      </c>
      <c r="O153" s="41"/>
      <c r="P153" s="41">
        <v>0</v>
      </c>
      <c r="Q153" s="41"/>
      <c r="R153" s="41">
        <v>1.4749270000000001</v>
      </c>
      <c r="S153" s="41"/>
      <c r="T153" s="41" t="s">
        <v>1557</v>
      </c>
      <c r="U153" s="41" t="s">
        <v>663</v>
      </c>
      <c r="V153" s="41" t="s">
        <v>1077</v>
      </c>
      <c r="W153" s="46">
        <v>44866</v>
      </c>
    </row>
    <row r="154" spans="1:23" x14ac:dyDescent="0.3">
      <c r="A154" s="41">
        <v>315266</v>
      </c>
      <c r="B154" s="41" t="s">
        <v>518</v>
      </c>
      <c r="C154" s="41" t="s">
        <v>1078</v>
      </c>
      <c r="D154" s="41" t="s">
        <v>883</v>
      </c>
      <c r="E154" s="41" t="s">
        <v>659</v>
      </c>
      <c r="F154" s="41">
        <v>7017</v>
      </c>
      <c r="G154" s="41">
        <v>410</v>
      </c>
      <c r="H154" s="41" t="s">
        <v>1556</v>
      </c>
      <c r="I154" s="41" t="s">
        <v>661</v>
      </c>
      <c r="J154" s="41">
        <v>0.74073999999999995</v>
      </c>
      <c r="K154" s="41"/>
      <c r="L154" s="41">
        <v>0.68027000000000004</v>
      </c>
      <c r="M154" s="41"/>
      <c r="N154" s="41">
        <v>0.67567999999999995</v>
      </c>
      <c r="O154" s="41"/>
      <c r="P154" s="41">
        <v>1.3513500000000001</v>
      </c>
      <c r="Q154" s="41"/>
      <c r="R154" s="41">
        <v>0.86505200000000004</v>
      </c>
      <c r="S154" s="41"/>
      <c r="T154" s="41" t="s">
        <v>1557</v>
      </c>
      <c r="U154" s="41" t="s">
        <v>663</v>
      </c>
      <c r="V154" s="41" t="s">
        <v>1079</v>
      </c>
      <c r="W154" s="46">
        <v>44866</v>
      </c>
    </row>
    <row r="155" spans="1:23" x14ac:dyDescent="0.3">
      <c r="A155" s="41">
        <v>315267</v>
      </c>
      <c r="B155" s="41" t="s">
        <v>230</v>
      </c>
      <c r="C155" s="41" t="s">
        <v>1080</v>
      </c>
      <c r="D155" s="41" t="s">
        <v>967</v>
      </c>
      <c r="E155" s="41" t="s">
        <v>659</v>
      </c>
      <c r="F155" s="41">
        <v>8102</v>
      </c>
      <c r="G155" s="41">
        <v>410</v>
      </c>
      <c r="H155" s="41" t="s">
        <v>1556</v>
      </c>
      <c r="I155" s="41" t="s">
        <v>661</v>
      </c>
      <c r="J155" s="41">
        <v>2.1582699999999999</v>
      </c>
      <c r="K155" s="41"/>
      <c r="L155" s="41">
        <v>2.0689700000000002</v>
      </c>
      <c r="M155" s="41"/>
      <c r="N155" s="41">
        <v>1.3513500000000001</v>
      </c>
      <c r="O155" s="41"/>
      <c r="P155" s="41">
        <v>2.6845599999999998</v>
      </c>
      <c r="Q155" s="41"/>
      <c r="R155" s="41">
        <v>2.0654029999999999</v>
      </c>
      <c r="S155" s="41"/>
      <c r="T155" s="41" t="s">
        <v>1557</v>
      </c>
      <c r="U155" s="41" t="s">
        <v>663</v>
      </c>
      <c r="V155" s="41" t="s">
        <v>1081</v>
      </c>
      <c r="W155" s="46">
        <v>44866</v>
      </c>
    </row>
    <row r="156" spans="1:23" x14ac:dyDescent="0.3">
      <c r="A156" s="41">
        <v>315268</v>
      </c>
      <c r="B156" s="41" t="s">
        <v>296</v>
      </c>
      <c r="C156" s="41" t="s">
        <v>1082</v>
      </c>
      <c r="D156" s="41" t="s">
        <v>883</v>
      </c>
      <c r="E156" s="41" t="s">
        <v>659</v>
      </c>
      <c r="F156" s="41">
        <v>7018</v>
      </c>
      <c r="G156" s="41">
        <v>410</v>
      </c>
      <c r="H156" s="41" t="s">
        <v>1556</v>
      </c>
      <c r="I156" s="41" t="s">
        <v>661</v>
      </c>
      <c r="J156" s="41">
        <v>0</v>
      </c>
      <c r="K156" s="41"/>
      <c r="L156" s="41">
        <v>0</v>
      </c>
      <c r="M156" s="41"/>
      <c r="N156" s="41">
        <v>0</v>
      </c>
      <c r="O156" s="41"/>
      <c r="P156" s="41">
        <v>0</v>
      </c>
      <c r="Q156" s="41"/>
      <c r="R156" s="41">
        <v>0</v>
      </c>
      <c r="S156" s="41"/>
      <c r="T156" s="41" t="s">
        <v>1557</v>
      </c>
      <c r="U156" s="41" t="s">
        <v>663</v>
      </c>
      <c r="V156" s="41" t="s">
        <v>1083</v>
      </c>
      <c r="W156" s="46">
        <v>44866</v>
      </c>
    </row>
    <row r="157" spans="1:23" x14ac:dyDescent="0.3">
      <c r="A157" s="41">
        <v>315269</v>
      </c>
      <c r="B157" s="41" t="s">
        <v>615</v>
      </c>
      <c r="C157" s="41" t="s">
        <v>1084</v>
      </c>
      <c r="D157" s="41" t="s">
        <v>1085</v>
      </c>
      <c r="E157" s="41" t="s">
        <v>659</v>
      </c>
      <c r="F157" s="41">
        <v>8831</v>
      </c>
      <c r="G157" s="41">
        <v>410</v>
      </c>
      <c r="H157" s="41" t="s">
        <v>1556</v>
      </c>
      <c r="I157" s="41" t="s">
        <v>661</v>
      </c>
      <c r="J157" s="41">
        <v>4.9382700000000002</v>
      </c>
      <c r="K157" s="41"/>
      <c r="L157" s="41">
        <v>3.9473699999999998</v>
      </c>
      <c r="M157" s="41"/>
      <c r="N157" s="41">
        <v>6.6666699999999999</v>
      </c>
      <c r="O157" s="41"/>
      <c r="P157" s="41">
        <v>6.1728399999999999</v>
      </c>
      <c r="Q157" s="41"/>
      <c r="R157" s="41">
        <v>5.431311</v>
      </c>
      <c r="S157" s="41"/>
      <c r="T157" s="41" t="s">
        <v>1557</v>
      </c>
      <c r="U157" s="41" t="s">
        <v>663</v>
      </c>
      <c r="V157" s="41" t="s">
        <v>1086</v>
      </c>
      <c r="W157" s="46">
        <v>44866</v>
      </c>
    </row>
    <row r="158" spans="1:23" x14ac:dyDescent="0.3">
      <c r="A158" s="41">
        <v>315271</v>
      </c>
      <c r="B158" s="41" t="s">
        <v>327</v>
      </c>
      <c r="C158" s="41" t="s">
        <v>1087</v>
      </c>
      <c r="D158" s="41" t="s">
        <v>1032</v>
      </c>
      <c r="E158" s="41" t="s">
        <v>659</v>
      </c>
      <c r="F158" s="41">
        <v>8069</v>
      </c>
      <c r="G158" s="41">
        <v>410</v>
      </c>
      <c r="H158" s="41" t="s">
        <v>1556</v>
      </c>
      <c r="I158" s="41" t="s">
        <v>661</v>
      </c>
      <c r="J158" s="41">
        <v>1.0752699999999999</v>
      </c>
      <c r="K158" s="41"/>
      <c r="L158" s="41">
        <v>2.0833300000000001</v>
      </c>
      <c r="M158" s="41"/>
      <c r="N158" s="41">
        <v>0</v>
      </c>
      <c r="O158" s="41"/>
      <c r="P158" s="41">
        <v>0</v>
      </c>
      <c r="Q158" s="41"/>
      <c r="R158" s="41">
        <v>0.817438</v>
      </c>
      <c r="S158" s="41"/>
      <c r="T158" s="41" t="s">
        <v>1557</v>
      </c>
      <c r="U158" s="41" t="s">
        <v>663</v>
      </c>
      <c r="V158" s="41" t="s">
        <v>1088</v>
      </c>
      <c r="W158" s="46">
        <v>44866</v>
      </c>
    </row>
    <row r="159" spans="1:23" x14ac:dyDescent="0.3">
      <c r="A159" s="41">
        <v>315273</v>
      </c>
      <c r="B159" s="41" t="s">
        <v>372</v>
      </c>
      <c r="C159" s="41" t="s">
        <v>1089</v>
      </c>
      <c r="D159" s="41" t="s">
        <v>786</v>
      </c>
      <c r="E159" s="41" t="s">
        <v>659</v>
      </c>
      <c r="F159" s="41">
        <v>7060</v>
      </c>
      <c r="G159" s="41">
        <v>410</v>
      </c>
      <c r="H159" s="41" t="s">
        <v>1556</v>
      </c>
      <c r="I159" s="41" t="s">
        <v>661</v>
      </c>
      <c r="J159" s="41">
        <v>2.40964</v>
      </c>
      <c r="K159" s="41"/>
      <c r="L159" s="41">
        <v>1.0101</v>
      </c>
      <c r="M159" s="41"/>
      <c r="N159" s="41">
        <v>0.98038999999999998</v>
      </c>
      <c r="O159" s="41"/>
      <c r="P159" s="41">
        <v>0</v>
      </c>
      <c r="Q159" s="41"/>
      <c r="R159" s="41">
        <v>1.0282770000000001</v>
      </c>
      <c r="S159" s="41"/>
      <c r="T159" s="41" t="s">
        <v>1557</v>
      </c>
      <c r="U159" s="41" t="s">
        <v>663</v>
      </c>
      <c r="V159" s="41" t="s">
        <v>1090</v>
      </c>
      <c r="W159" s="46">
        <v>44866</v>
      </c>
    </row>
    <row r="160" spans="1:23" x14ac:dyDescent="0.3">
      <c r="A160" s="41">
        <v>315274</v>
      </c>
      <c r="B160" s="41" t="s">
        <v>355</v>
      </c>
      <c r="C160" s="41" t="s">
        <v>1091</v>
      </c>
      <c r="D160" s="41" t="s">
        <v>981</v>
      </c>
      <c r="E160" s="41" t="s">
        <v>659</v>
      </c>
      <c r="F160" s="41">
        <v>8724</v>
      </c>
      <c r="G160" s="41">
        <v>410</v>
      </c>
      <c r="H160" s="41" t="s">
        <v>1556</v>
      </c>
      <c r="I160" s="41" t="s">
        <v>661</v>
      </c>
      <c r="J160" s="41">
        <v>2.5</v>
      </c>
      <c r="K160" s="41"/>
      <c r="L160" s="41">
        <v>2.4390200000000002</v>
      </c>
      <c r="M160" s="41"/>
      <c r="N160" s="41">
        <v>4.87805</v>
      </c>
      <c r="O160" s="41"/>
      <c r="P160" s="41">
        <v>4.81928</v>
      </c>
      <c r="Q160" s="41"/>
      <c r="R160" s="41">
        <v>3.6697250000000001</v>
      </c>
      <c r="S160" s="41"/>
      <c r="T160" s="41" t="s">
        <v>1557</v>
      </c>
      <c r="U160" s="41" t="s">
        <v>663</v>
      </c>
      <c r="V160" s="41" t="s">
        <v>1092</v>
      </c>
      <c r="W160" s="46">
        <v>44866</v>
      </c>
    </row>
    <row r="161" spans="1:23" x14ac:dyDescent="0.3">
      <c r="A161" s="41">
        <v>315275</v>
      </c>
      <c r="B161" s="41" t="s">
        <v>373</v>
      </c>
      <c r="C161" s="41" t="s">
        <v>1093</v>
      </c>
      <c r="D161" s="41" t="s">
        <v>814</v>
      </c>
      <c r="E161" s="41" t="s">
        <v>659</v>
      </c>
      <c r="F161" s="41">
        <v>8701</v>
      </c>
      <c r="G161" s="41">
        <v>410</v>
      </c>
      <c r="H161" s="41" t="s">
        <v>1556</v>
      </c>
      <c r="I161" s="41" t="s">
        <v>661</v>
      </c>
      <c r="J161" s="41">
        <v>0</v>
      </c>
      <c r="K161" s="41"/>
      <c r="L161" s="41">
        <v>0</v>
      </c>
      <c r="M161" s="41"/>
      <c r="N161" s="41">
        <v>1.2658199999999999</v>
      </c>
      <c r="O161" s="41"/>
      <c r="P161" s="41">
        <v>0</v>
      </c>
      <c r="Q161" s="41"/>
      <c r="R161" s="41">
        <v>0.32894699999999999</v>
      </c>
      <c r="S161" s="41"/>
      <c r="T161" s="41" t="s">
        <v>1557</v>
      </c>
      <c r="U161" s="41" t="s">
        <v>663</v>
      </c>
      <c r="V161" s="41" t="s">
        <v>1094</v>
      </c>
      <c r="W161" s="46">
        <v>44866</v>
      </c>
    </row>
    <row r="162" spans="1:23" x14ac:dyDescent="0.3">
      <c r="A162" s="41">
        <v>315276</v>
      </c>
      <c r="B162" s="41" t="s">
        <v>360</v>
      </c>
      <c r="C162" s="41" t="s">
        <v>1095</v>
      </c>
      <c r="D162" s="41" t="s">
        <v>1096</v>
      </c>
      <c r="E162" s="41" t="s">
        <v>659</v>
      </c>
      <c r="F162" s="41">
        <v>7480</v>
      </c>
      <c r="G162" s="41">
        <v>410</v>
      </c>
      <c r="H162" s="41" t="s">
        <v>1556</v>
      </c>
      <c r="I162" s="41" t="s">
        <v>661</v>
      </c>
      <c r="J162" s="41">
        <v>0</v>
      </c>
      <c r="K162" s="41"/>
      <c r="L162" s="41">
        <v>2.1739099999999998</v>
      </c>
      <c r="M162" s="41"/>
      <c r="N162" s="41">
        <v>3.37079</v>
      </c>
      <c r="O162" s="41"/>
      <c r="P162" s="41">
        <v>1.0989</v>
      </c>
      <c r="Q162" s="41"/>
      <c r="R162" s="41">
        <v>1.666666</v>
      </c>
      <c r="S162" s="41"/>
      <c r="T162" s="41" t="s">
        <v>1557</v>
      </c>
      <c r="U162" s="41" t="s">
        <v>663</v>
      </c>
      <c r="V162" s="41" t="s">
        <v>1097</v>
      </c>
      <c r="W162" s="46">
        <v>44866</v>
      </c>
    </row>
    <row r="163" spans="1:23" x14ac:dyDescent="0.3">
      <c r="A163" s="41">
        <v>315279</v>
      </c>
      <c r="B163" s="41" t="s">
        <v>406</v>
      </c>
      <c r="C163" s="41" t="s">
        <v>1098</v>
      </c>
      <c r="D163" s="41" t="s">
        <v>714</v>
      </c>
      <c r="E163" s="41" t="s">
        <v>659</v>
      </c>
      <c r="F163" s="41">
        <v>8817</v>
      </c>
      <c r="G163" s="41">
        <v>410</v>
      </c>
      <c r="H163" s="41" t="s">
        <v>1556</v>
      </c>
      <c r="I163" s="41" t="s">
        <v>661</v>
      </c>
      <c r="J163" s="41">
        <v>1.9230799999999999</v>
      </c>
      <c r="K163" s="41"/>
      <c r="L163" s="41">
        <v>1.7543899999999999</v>
      </c>
      <c r="M163" s="41"/>
      <c r="N163" s="41">
        <v>1.5872999999999999</v>
      </c>
      <c r="O163" s="41"/>
      <c r="P163" s="41">
        <v>2.1739099999999998</v>
      </c>
      <c r="Q163" s="41"/>
      <c r="R163" s="41">
        <v>1.857143</v>
      </c>
      <c r="S163" s="41"/>
      <c r="T163" s="41" t="s">
        <v>1557</v>
      </c>
      <c r="U163" s="41" t="s">
        <v>663</v>
      </c>
      <c r="V163" s="41" t="s">
        <v>1099</v>
      </c>
      <c r="W163" s="46">
        <v>44866</v>
      </c>
    </row>
    <row r="164" spans="1:23" x14ac:dyDescent="0.3">
      <c r="A164" s="41">
        <v>315280</v>
      </c>
      <c r="B164" s="41" t="s">
        <v>570</v>
      </c>
      <c r="C164" s="41" t="s">
        <v>1100</v>
      </c>
      <c r="D164" s="41" t="s">
        <v>682</v>
      </c>
      <c r="E164" s="41" t="s">
        <v>659</v>
      </c>
      <c r="F164" s="41">
        <v>8034</v>
      </c>
      <c r="G164" s="41">
        <v>410</v>
      </c>
      <c r="H164" s="41" t="s">
        <v>1556</v>
      </c>
      <c r="I164" s="41" t="s">
        <v>661</v>
      </c>
      <c r="J164" s="41">
        <v>3.9370099999999999</v>
      </c>
      <c r="K164" s="41"/>
      <c r="L164" s="41">
        <v>2.3809499999999999</v>
      </c>
      <c r="M164" s="41"/>
      <c r="N164" s="41">
        <v>0.97087000000000001</v>
      </c>
      <c r="O164" s="41"/>
      <c r="P164" s="41">
        <v>4</v>
      </c>
      <c r="Q164" s="41"/>
      <c r="R164" s="41">
        <v>2.850876</v>
      </c>
      <c r="S164" s="41"/>
      <c r="T164" s="41" t="s">
        <v>1557</v>
      </c>
      <c r="U164" s="41" t="s">
        <v>663</v>
      </c>
      <c r="V164" s="41" t="s">
        <v>1101</v>
      </c>
      <c r="W164" s="46">
        <v>44866</v>
      </c>
    </row>
    <row r="165" spans="1:23" x14ac:dyDescent="0.3">
      <c r="A165" s="41">
        <v>315282</v>
      </c>
      <c r="B165" s="41" t="s">
        <v>409</v>
      </c>
      <c r="C165" s="41" t="s">
        <v>1102</v>
      </c>
      <c r="D165" s="41" t="s">
        <v>1103</v>
      </c>
      <c r="E165" s="41" t="s">
        <v>659</v>
      </c>
      <c r="F165" s="41">
        <v>7726</v>
      </c>
      <c r="G165" s="41">
        <v>410</v>
      </c>
      <c r="H165" s="41" t="s">
        <v>1556</v>
      </c>
      <c r="I165" s="41" t="s">
        <v>661</v>
      </c>
      <c r="J165" s="41">
        <v>5.2631600000000001</v>
      </c>
      <c r="K165" s="41"/>
      <c r="L165" s="41">
        <v>3.5714299999999999</v>
      </c>
      <c r="M165" s="41"/>
      <c r="N165" s="41">
        <v>0</v>
      </c>
      <c r="O165" s="41"/>
      <c r="P165" s="41">
        <v>3.7735799999999999</v>
      </c>
      <c r="Q165" s="41"/>
      <c r="R165" s="41">
        <v>3.2110089999999998</v>
      </c>
      <c r="S165" s="41"/>
      <c r="T165" s="41" t="s">
        <v>1557</v>
      </c>
      <c r="U165" s="41" t="s">
        <v>663</v>
      </c>
      <c r="V165" s="41" t="s">
        <v>1104</v>
      </c>
      <c r="W165" s="46">
        <v>44866</v>
      </c>
    </row>
    <row r="166" spans="1:23" x14ac:dyDescent="0.3">
      <c r="A166" s="41">
        <v>315283</v>
      </c>
      <c r="B166" s="41" t="s">
        <v>575</v>
      </c>
      <c r="C166" s="41" t="s">
        <v>1105</v>
      </c>
      <c r="D166" s="41" t="s">
        <v>1106</v>
      </c>
      <c r="E166" s="41" t="s">
        <v>659</v>
      </c>
      <c r="F166" s="41">
        <v>7088</v>
      </c>
      <c r="G166" s="41">
        <v>410</v>
      </c>
      <c r="H166" s="41" t="s">
        <v>1556</v>
      </c>
      <c r="I166" s="41" t="s">
        <v>661</v>
      </c>
      <c r="J166" s="41">
        <v>1.7391300000000001</v>
      </c>
      <c r="K166" s="41"/>
      <c r="L166" s="41">
        <v>2.4390200000000002</v>
      </c>
      <c r="M166" s="41"/>
      <c r="N166" s="41">
        <v>3.0303</v>
      </c>
      <c r="O166" s="41"/>
      <c r="P166" s="41">
        <v>2.34375</v>
      </c>
      <c r="Q166" s="41"/>
      <c r="R166" s="41">
        <v>2.409637</v>
      </c>
      <c r="S166" s="41"/>
      <c r="T166" s="41" t="s">
        <v>1557</v>
      </c>
      <c r="U166" s="41" t="s">
        <v>663</v>
      </c>
      <c r="V166" s="41" t="s">
        <v>1107</v>
      </c>
      <c r="W166" s="46">
        <v>44866</v>
      </c>
    </row>
    <row r="167" spans="1:23" x14ac:dyDescent="0.3">
      <c r="A167" s="41">
        <v>315284</v>
      </c>
      <c r="B167" s="41" t="s">
        <v>361</v>
      </c>
      <c r="C167" s="41" t="s">
        <v>1108</v>
      </c>
      <c r="D167" s="41" t="s">
        <v>1109</v>
      </c>
      <c r="E167" s="41" t="s">
        <v>659</v>
      </c>
      <c r="F167" s="41">
        <v>7740</v>
      </c>
      <c r="G167" s="41">
        <v>410</v>
      </c>
      <c r="H167" s="41" t="s">
        <v>1556</v>
      </c>
      <c r="I167" s="41" t="s">
        <v>661</v>
      </c>
      <c r="J167" s="41">
        <v>2.8985500000000002</v>
      </c>
      <c r="K167" s="41"/>
      <c r="L167" s="41">
        <v>1.3333299999999999</v>
      </c>
      <c r="M167" s="41"/>
      <c r="N167" s="41">
        <v>1.3513500000000001</v>
      </c>
      <c r="O167" s="41"/>
      <c r="P167" s="41">
        <v>1.4285699999999999</v>
      </c>
      <c r="Q167" s="41"/>
      <c r="R167" s="41">
        <v>1.7361089999999999</v>
      </c>
      <c r="S167" s="41"/>
      <c r="T167" s="41" t="s">
        <v>1557</v>
      </c>
      <c r="U167" s="41" t="s">
        <v>663</v>
      </c>
      <c r="V167" s="41" t="s">
        <v>1110</v>
      </c>
      <c r="W167" s="46">
        <v>44866</v>
      </c>
    </row>
    <row r="168" spans="1:23" x14ac:dyDescent="0.3">
      <c r="A168" s="41">
        <v>315286</v>
      </c>
      <c r="B168" s="41" t="s">
        <v>427</v>
      </c>
      <c r="C168" s="41" t="s">
        <v>1111</v>
      </c>
      <c r="D168" s="41" t="s">
        <v>1112</v>
      </c>
      <c r="E168" s="41" t="s">
        <v>659</v>
      </c>
      <c r="F168" s="41">
        <v>7701</v>
      </c>
      <c r="G168" s="41">
        <v>410</v>
      </c>
      <c r="H168" s="41" t="s">
        <v>1556</v>
      </c>
      <c r="I168" s="41" t="s">
        <v>661</v>
      </c>
      <c r="J168" s="41">
        <v>4.5454499999999998</v>
      </c>
      <c r="K168" s="41"/>
      <c r="L168" s="41">
        <v>3.6036000000000001</v>
      </c>
      <c r="M168" s="41"/>
      <c r="N168" s="41">
        <v>3.92157</v>
      </c>
      <c r="O168" s="41"/>
      <c r="P168" s="41">
        <v>3.80952</v>
      </c>
      <c r="Q168" s="41"/>
      <c r="R168" s="41">
        <v>3.9408840000000001</v>
      </c>
      <c r="S168" s="41"/>
      <c r="T168" s="41" t="s">
        <v>1557</v>
      </c>
      <c r="U168" s="41" t="s">
        <v>663</v>
      </c>
      <c r="V168" s="41" t="s">
        <v>1113</v>
      </c>
      <c r="W168" s="46">
        <v>44866</v>
      </c>
    </row>
    <row r="169" spans="1:23" x14ac:dyDescent="0.3">
      <c r="A169" s="41">
        <v>315288</v>
      </c>
      <c r="B169" s="41" t="s">
        <v>284</v>
      </c>
      <c r="C169" s="41" t="s">
        <v>1114</v>
      </c>
      <c r="D169" s="41" t="s">
        <v>1115</v>
      </c>
      <c r="E169" s="41" t="s">
        <v>659</v>
      </c>
      <c r="F169" s="41">
        <v>8527</v>
      </c>
      <c r="G169" s="41">
        <v>410</v>
      </c>
      <c r="H169" s="41" t="s">
        <v>1556</v>
      </c>
      <c r="I169" s="41" t="s">
        <v>661</v>
      </c>
      <c r="J169" s="41">
        <v>3.7383199999999999</v>
      </c>
      <c r="K169" s="41"/>
      <c r="L169" s="41">
        <v>3</v>
      </c>
      <c r="M169" s="41"/>
      <c r="N169" s="41">
        <v>1.96078</v>
      </c>
      <c r="O169" s="41"/>
      <c r="P169" s="41">
        <v>4.3859599999999999</v>
      </c>
      <c r="Q169" s="41"/>
      <c r="R169" s="41">
        <v>3.3096909999999999</v>
      </c>
      <c r="S169" s="41"/>
      <c r="T169" s="41" t="s">
        <v>1557</v>
      </c>
      <c r="U169" s="41" t="s">
        <v>663</v>
      </c>
      <c r="V169" s="41" t="s">
        <v>1116</v>
      </c>
      <c r="W169" s="46">
        <v>44866</v>
      </c>
    </row>
    <row r="170" spans="1:23" x14ac:dyDescent="0.3">
      <c r="A170" s="41">
        <v>315289</v>
      </c>
      <c r="B170" s="41" t="s">
        <v>617</v>
      </c>
      <c r="C170" s="41" t="s">
        <v>1117</v>
      </c>
      <c r="D170" s="41" t="s">
        <v>935</v>
      </c>
      <c r="E170" s="41" t="s">
        <v>659</v>
      </c>
      <c r="F170" s="41">
        <v>8043</v>
      </c>
      <c r="G170" s="41">
        <v>410</v>
      </c>
      <c r="H170" s="41" t="s">
        <v>1556</v>
      </c>
      <c r="I170" s="41" t="s">
        <v>661</v>
      </c>
      <c r="J170" s="41">
        <v>0</v>
      </c>
      <c r="K170" s="41"/>
      <c r="L170" s="41">
        <v>0</v>
      </c>
      <c r="M170" s="41"/>
      <c r="N170" s="41">
        <v>0</v>
      </c>
      <c r="O170" s="41"/>
      <c r="P170" s="41">
        <v>0</v>
      </c>
      <c r="Q170" s="41"/>
      <c r="R170" s="41">
        <v>0</v>
      </c>
      <c r="S170" s="41"/>
      <c r="T170" s="41" t="s">
        <v>1557</v>
      </c>
      <c r="U170" s="41" t="s">
        <v>663</v>
      </c>
      <c r="V170" s="41" t="s">
        <v>1118</v>
      </c>
      <c r="W170" s="46">
        <v>44866</v>
      </c>
    </row>
    <row r="171" spans="1:23" x14ac:dyDescent="0.3">
      <c r="A171" s="41">
        <v>315290</v>
      </c>
      <c r="B171" s="41" t="s">
        <v>298</v>
      </c>
      <c r="C171" s="41" t="s">
        <v>1119</v>
      </c>
      <c r="D171" s="41" t="s">
        <v>1120</v>
      </c>
      <c r="E171" s="41" t="s">
        <v>659</v>
      </c>
      <c r="F171" s="41">
        <v>7648</v>
      </c>
      <c r="G171" s="41">
        <v>410</v>
      </c>
      <c r="H171" s="41" t="s">
        <v>1556</v>
      </c>
      <c r="I171" s="41" t="s">
        <v>661</v>
      </c>
      <c r="J171" s="41">
        <v>1.62602</v>
      </c>
      <c r="K171" s="41"/>
      <c r="L171" s="41">
        <v>1.62602</v>
      </c>
      <c r="M171" s="41"/>
      <c r="N171" s="41">
        <v>0.8</v>
      </c>
      <c r="O171" s="41"/>
      <c r="P171" s="41">
        <v>0.78125</v>
      </c>
      <c r="Q171" s="41"/>
      <c r="R171" s="41">
        <v>1.202407</v>
      </c>
      <c r="S171" s="41"/>
      <c r="T171" s="41" t="s">
        <v>1557</v>
      </c>
      <c r="U171" s="41" t="s">
        <v>663</v>
      </c>
      <c r="V171" s="41" t="s">
        <v>1121</v>
      </c>
      <c r="W171" s="46">
        <v>44866</v>
      </c>
    </row>
    <row r="172" spans="1:23" x14ac:dyDescent="0.3">
      <c r="A172" s="41">
        <v>315291</v>
      </c>
      <c r="B172" s="41" t="s">
        <v>274</v>
      </c>
      <c r="C172" s="41" t="s">
        <v>1122</v>
      </c>
      <c r="D172" s="41" t="s">
        <v>789</v>
      </c>
      <c r="E172" s="41" t="s">
        <v>659</v>
      </c>
      <c r="F172" s="41">
        <v>7470</v>
      </c>
      <c r="G172" s="41">
        <v>410</v>
      </c>
      <c r="H172" s="41" t="s">
        <v>1556</v>
      </c>
      <c r="I172" s="41" t="s">
        <v>661</v>
      </c>
      <c r="J172" s="41">
        <v>5.3763399999999999</v>
      </c>
      <c r="K172" s="41"/>
      <c r="L172" s="41">
        <v>3.125</v>
      </c>
      <c r="M172" s="41"/>
      <c r="N172" s="41">
        <v>3.0927799999999999</v>
      </c>
      <c r="O172" s="41"/>
      <c r="P172" s="41">
        <v>0.91742999999999997</v>
      </c>
      <c r="Q172" s="41"/>
      <c r="R172" s="41">
        <v>3.037973</v>
      </c>
      <c r="S172" s="41"/>
      <c r="T172" s="41" t="s">
        <v>1557</v>
      </c>
      <c r="U172" s="41" t="s">
        <v>663</v>
      </c>
      <c r="V172" s="41" t="s">
        <v>1123</v>
      </c>
      <c r="W172" s="46">
        <v>44866</v>
      </c>
    </row>
    <row r="173" spans="1:23" x14ac:dyDescent="0.3">
      <c r="A173" s="41">
        <v>315292</v>
      </c>
      <c r="B173" s="41" t="s">
        <v>252</v>
      </c>
      <c r="C173" s="41" t="s">
        <v>1124</v>
      </c>
      <c r="D173" s="41" t="s">
        <v>892</v>
      </c>
      <c r="E173" s="41" t="s">
        <v>659</v>
      </c>
      <c r="F173" s="41">
        <v>7728</v>
      </c>
      <c r="G173" s="41">
        <v>410</v>
      </c>
      <c r="H173" s="41" t="s">
        <v>1556</v>
      </c>
      <c r="I173" s="41" t="s">
        <v>661</v>
      </c>
      <c r="J173" s="41">
        <v>8.6956500000000005</v>
      </c>
      <c r="K173" s="41"/>
      <c r="L173" s="41">
        <v>4.1666699999999999</v>
      </c>
      <c r="M173" s="41"/>
      <c r="N173" s="41">
        <v>0</v>
      </c>
      <c r="O173" s="41"/>
      <c r="P173" s="41">
        <v>3.5714299999999999</v>
      </c>
      <c r="Q173" s="41"/>
      <c r="R173" s="41">
        <v>3.9215689999999999</v>
      </c>
      <c r="S173" s="41"/>
      <c r="T173" s="41" t="s">
        <v>1557</v>
      </c>
      <c r="U173" s="41" t="s">
        <v>663</v>
      </c>
      <c r="V173" s="41" t="s">
        <v>1125</v>
      </c>
      <c r="W173" s="46">
        <v>44866</v>
      </c>
    </row>
    <row r="174" spans="1:23" x14ac:dyDescent="0.3">
      <c r="A174" s="41">
        <v>315293</v>
      </c>
      <c r="B174" s="41" t="s">
        <v>369</v>
      </c>
      <c r="C174" s="41" t="s">
        <v>1126</v>
      </c>
      <c r="D174" s="41" t="s">
        <v>1127</v>
      </c>
      <c r="E174" s="41" t="s">
        <v>659</v>
      </c>
      <c r="F174" s="41">
        <v>8759</v>
      </c>
      <c r="G174" s="41">
        <v>410</v>
      </c>
      <c r="H174" s="41" t="s">
        <v>1556</v>
      </c>
      <c r="I174" s="41" t="s">
        <v>661</v>
      </c>
      <c r="J174" s="41">
        <v>5.7471300000000003</v>
      </c>
      <c r="K174" s="41"/>
      <c r="L174" s="41">
        <v>6.0240999999999998</v>
      </c>
      <c r="M174" s="41"/>
      <c r="N174" s="41">
        <v>3.7037</v>
      </c>
      <c r="O174" s="41"/>
      <c r="P174" s="41">
        <v>3.8461500000000002</v>
      </c>
      <c r="Q174" s="41"/>
      <c r="R174" s="41">
        <v>4.8632220000000004</v>
      </c>
      <c r="S174" s="41"/>
      <c r="T174" s="41" t="s">
        <v>1557</v>
      </c>
      <c r="U174" s="41" t="s">
        <v>663</v>
      </c>
      <c r="V174" s="41" t="s">
        <v>1128</v>
      </c>
      <c r="W174" s="46">
        <v>44866</v>
      </c>
    </row>
    <row r="175" spans="1:23" x14ac:dyDescent="0.3">
      <c r="A175" s="41">
        <v>315294</v>
      </c>
      <c r="B175" s="41" t="s">
        <v>385</v>
      </c>
      <c r="C175" s="41" t="s">
        <v>1129</v>
      </c>
      <c r="D175" s="41" t="s">
        <v>943</v>
      </c>
      <c r="E175" s="41" t="s">
        <v>659</v>
      </c>
      <c r="F175" s="41">
        <v>8210</v>
      </c>
      <c r="G175" s="41">
        <v>410</v>
      </c>
      <c r="H175" s="41" t="s">
        <v>1556</v>
      </c>
      <c r="I175" s="41" t="s">
        <v>661</v>
      </c>
      <c r="J175" s="41">
        <v>7.1428599999999998</v>
      </c>
      <c r="K175" s="41"/>
      <c r="L175" s="41">
        <v>4.2857099999999999</v>
      </c>
      <c r="M175" s="41"/>
      <c r="N175" s="41">
        <v>7.3529400000000003</v>
      </c>
      <c r="O175" s="41"/>
      <c r="P175" s="41">
        <v>5.5555599999999998</v>
      </c>
      <c r="Q175" s="41"/>
      <c r="R175" s="41">
        <v>6.0714290000000002</v>
      </c>
      <c r="S175" s="41"/>
      <c r="T175" s="41" t="s">
        <v>1557</v>
      </c>
      <c r="U175" s="41" t="s">
        <v>663</v>
      </c>
      <c r="V175" s="41" t="s">
        <v>1130</v>
      </c>
      <c r="W175" s="46">
        <v>44866</v>
      </c>
    </row>
    <row r="176" spans="1:23" x14ac:dyDescent="0.3">
      <c r="A176" s="41">
        <v>315295</v>
      </c>
      <c r="B176" s="41" t="s">
        <v>427</v>
      </c>
      <c r="C176" s="41" t="s">
        <v>1131</v>
      </c>
      <c r="D176" s="41" t="s">
        <v>889</v>
      </c>
      <c r="E176" s="41" t="s">
        <v>659</v>
      </c>
      <c r="F176" s="41">
        <v>7601</v>
      </c>
      <c r="G176" s="41">
        <v>410</v>
      </c>
      <c r="H176" s="41" t="s">
        <v>1556</v>
      </c>
      <c r="I176" s="41" t="s">
        <v>661</v>
      </c>
      <c r="J176" s="41">
        <v>0.86207</v>
      </c>
      <c r="K176" s="41"/>
      <c r="L176" s="41">
        <v>0.90908999999999995</v>
      </c>
      <c r="M176" s="41"/>
      <c r="N176" s="41">
        <v>0.86207</v>
      </c>
      <c r="O176" s="41"/>
      <c r="P176" s="41">
        <v>1.7857099999999999</v>
      </c>
      <c r="Q176" s="41"/>
      <c r="R176" s="41">
        <v>1.101321</v>
      </c>
      <c r="S176" s="41"/>
      <c r="T176" s="41" t="s">
        <v>1557</v>
      </c>
      <c r="U176" s="41" t="s">
        <v>663</v>
      </c>
      <c r="V176" s="41" t="s">
        <v>1132</v>
      </c>
      <c r="W176" s="46">
        <v>44866</v>
      </c>
    </row>
    <row r="177" spans="1:23" x14ac:dyDescent="0.3">
      <c r="A177" s="41">
        <v>315297</v>
      </c>
      <c r="B177" s="41" t="s">
        <v>248</v>
      </c>
      <c r="C177" s="41" t="s">
        <v>1133</v>
      </c>
      <c r="D177" s="41" t="s">
        <v>1134</v>
      </c>
      <c r="E177" s="41" t="s">
        <v>659</v>
      </c>
      <c r="F177" s="41">
        <v>8004</v>
      </c>
      <c r="G177" s="41">
        <v>410</v>
      </c>
      <c r="H177" s="41" t="s">
        <v>1556</v>
      </c>
      <c r="I177" s="41" t="s">
        <v>661</v>
      </c>
      <c r="J177" s="41">
        <v>2.2727300000000001</v>
      </c>
      <c r="K177" s="41"/>
      <c r="L177" s="41">
        <v>2.2727300000000001</v>
      </c>
      <c r="M177" s="41"/>
      <c r="N177" s="41">
        <v>2.5</v>
      </c>
      <c r="O177" s="41"/>
      <c r="P177" s="41">
        <v>5.2631600000000001</v>
      </c>
      <c r="Q177" s="41"/>
      <c r="R177" s="41">
        <v>3.0120499999999999</v>
      </c>
      <c r="S177" s="41"/>
      <c r="T177" s="41" t="s">
        <v>1557</v>
      </c>
      <c r="U177" s="41" t="s">
        <v>663</v>
      </c>
      <c r="V177" s="41" t="s">
        <v>1135</v>
      </c>
      <c r="W177" s="46">
        <v>44866</v>
      </c>
    </row>
    <row r="178" spans="1:23" x14ac:dyDescent="0.3">
      <c r="A178" s="41">
        <v>315298</v>
      </c>
      <c r="B178" s="41" t="s">
        <v>388</v>
      </c>
      <c r="C178" s="41" t="s">
        <v>1136</v>
      </c>
      <c r="D178" s="41" t="s">
        <v>1127</v>
      </c>
      <c r="E178" s="41" t="s">
        <v>659</v>
      </c>
      <c r="F178" s="41">
        <v>8759</v>
      </c>
      <c r="G178" s="41">
        <v>410</v>
      </c>
      <c r="H178" s="41" t="s">
        <v>1556</v>
      </c>
      <c r="I178" s="41" t="s">
        <v>661</v>
      </c>
      <c r="J178" s="41">
        <v>0</v>
      </c>
      <c r="K178" s="41"/>
      <c r="L178" s="41">
        <v>0</v>
      </c>
      <c r="M178" s="41"/>
      <c r="N178" s="41">
        <v>0</v>
      </c>
      <c r="O178" s="41"/>
      <c r="P178" s="41">
        <v>5.4054099999999998</v>
      </c>
      <c r="Q178" s="41"/>
      <c r="R178" s="41">
        <v>1.3605449999999999</v>
      </c>
      <c r="S178" s="41"/>
      <c r="T178" s="41" t="s">
        <v>1557</v>
      </c>
      <c r="U178" s="41" t="s">
        <v>663</v>
      </c>
      <c r="V178" s="41" t="s">
        <v>1137</v>
      </c>
      <c r="W178" s="46">
        <v>44866</v>
      </c>
    </row>
    <row r="179" spans="1:23" x14ac:dyDescent="0.3">
      <c r="A179" s="41">
        <v>315299</v>
      </c>
      <c r="B179" s="41" t="s">
        <v>461</v>
      </c>
      <c r="C179" s="41" t="s">
        <v>1138</v>
      </c>
      <c r="D179" s="41" t="s">
        <v>735</v>
      </c>
      <c r="E179" s="41" t="s">
        <v>659</v>
      </c>
      <c r="F179" s="41">
        <v>7753</v>
      </c>
      <c r="G179" s="41">
        <v>410</v>
      </c>
      <c r="H179" s="41" t="s">
        <v>1556</v>
      </c>
      <c r="I179" s="41" t="s">
        <v>661</v>
      </c>
      <c r="J179" s="41">
        <v>2.8571399999999998</v>
      </c>
      <c r="K179" s="41"/>
      <c r="L179" s="41">
        <v>2.7397300000000002</v>
      </c>
      <c r="M179" s="41"/>
      <c r="N179" s="41">
        <v>1.3513500000000001</v>
      </c>
      <c r="O179" s="41"/>
      <c r="P179" s="41">
        <v>1.31579</v>
      </c>
      <c r="Q179" s="41"/>
      <c r="R179" s="41">
        <v>2.0477820000000002</v>
      </c>
      <c r="S179" s="41"/>
      <c r="T179" s="41" t="s">
        <v>1557</v>
      </c>
      <c r="U179" s="41" t="s">
        <v>663</v>
      </c>
      <c r="V179" s="41" t="s">
        <v>1139</v>
      </c>
      <c r="W179" s="46">
        <v>44866</v>
      </c>
    </row>
    <row r="180" spans="1:23" x14ac:dyDescent="0.3">
      <c r="A180" s="41">
        <v>315300</v>
      </c>
      <c r="B180" s="41" t="s">
        <v>240</v>
      </c>
      <c r="C180" s="41" t="s">
        <v>1140</v>
      </c>
      <c r="D180" s="41" t="s">
        <v>765</v>
      </c>
      <c r="E180" s="41" t="s">
        <v>659</v>
      </c>
      <c r="F180" s="41">
        <v>7302</v>
      </c>
      <c r="G180" s="41">
        <v>410</v>
      </c>
      <c r="H180" s="41" t="s">
        <v>1556</v>
      </c>
      <c r="I180" s="41" t="s">
        <v>661</v>
      </c>
      <c r="J180" s="41">
        <v>3.4883700000000002</v>
      </c>
      <c r="K180" s="41"/>
      <c r="L180" s="41">
        <v>1.0416700000000001</v>
      </c>
      <c r="M180" s="41"/>
      <c r="N180" s="41">
        <v>1.0752699999999999</v>
      </c>
      <c r="O180" s="41"/>
      <c r="P180" s="41">
        <v>2.1978</v>
      </c>
      <c r="Q180" s="41"/>
      <c r="R180" s="41">
        <v>1.912568</v>
      </c>
      <c r="S180" s="41"/>
      <c r="T180" s="41" t="s">
        <v>1557</v>
      </c>
      <c r="U180" s="41" t="s">
        <v>663</v>
      </c>
      <c r="V180" s="41" t="s">
        <v>1141</v>
      </c>
      <c r="W180" s="46">
        <v>44866</v>
      </c>
    </row>
    <row r="181" spans="1:23" x14ac:dyDescent="0.3">
      <c r="A181" s="41">
        <v>315302</v>
      </c>
      <c r="B181" s="41" t="s">
        <v>556</v>
      </c>
      <c r="C181" s="41" t="s">
        <v>1142</v>
      </c>
      <c r="D181" s="41" t="s">
        <v>1143</v>
      </c>
      <c r="E181" s="41" t="s">
        <v>659</v>
      </c>
      <c r="F181" s="41">
        <v>8833</v>
      </c>
      <c r="G181" s="41">
        <v>410</v>
      </c>
      <c r="H181" s="41" t="s">
        <v>1556</v>
      </c>
      <c r="I181" s="41" t="s">
        <v>661</v>
      </c>
      <c r="J181" s="41">
        <v>2.3809499999999999</v>
      </c>
      <c r="K181" s="41"/>
      <c r="L181" s="41">
        <v>0</v>
      </c>
      <c r="M181" s="41"/>
      <c r="N181" s="41">
        <v>0</v>
      </c>
      <c r="O181" s="41"/>
      <c r="P181" s="41">
        <v>2.1739099999999998</v>
      </c>
      <c r="Q181" s="41"/>
      <c r="R181" s="41">
        <v>1.0989</v>
      </c>
      <c r="S181" s="41"/>
      <c r="T181" s="41" t="s">
        <v>1557</v>
      </c>
      <c r="U181" s="41" t="s">
        <v>663</v>
      </c>
      <c r="V181" s="41" t="s">
        <v>1144</v>
      </c>
      <c r="W181" s="46">
        <v>44866</v>
      </c>
    </row>
    <row r="182" spans="1:23" x14ac:dyDescent="0.3">
      <c r="A182" s="41">
        <v>315303</v>
      </c>
      <c r="B182" s="41" t="s">
        <v>501</v>
      </c>
      <c r="C182" s="41" t="s">
        <v>1145</v>
      </c>
      <c r="D182" s="41" t="s">
        <v>895</v>
      </c>
      <c r="E182" s="41" t="s">
        <v>659</v>
      </c>
      <c r="F182" s="41">
        <v>7960</v>
      </c>
      <c r="G182" s="41">
        <v>410</v>
      </c>
      <c r="H182" s="41" t="s">
        <v>1556</v>
      </c>
      <c r="I182" s="41" t="s">
        <v>661</v>
      </c>
      <c r="J182" s="41">
        <v>0.92166000000000003</v>
      </c>
      <c r="K182" s="41"/>
      <c r="L182" s="41">
        <v>2.2123900000000001</v>
      </c>
      <c r="M182" s="41"/>
      <c r="N182" s="41">
        <v>3.9301300000000001</v>
      </c>
      <c r="O182" s="41"/>
      <c r="P182" s="41">
        <v>4.8458100000000002</v>
      </c>
      <c r="Q182" s="41"/>
      <c r="R182" s="41">
        <v>3.003336</v>
      </c>
      <c r="S182" s="41"/>
      <c r="T182" s="41" t="s">
        <v>1557</v>
      </c>
      <c r="U182" s="41" t="s">
        <v>663</v>
      </c>
      <c r="V182" s="41" t="s">
        <v>1146</v>
      </c>
      <c r="W182" s="46">
        <v>44866</v>
      </c>
    </row>
    <row r="183" spans="1:23" x14ac:dyDescent="0.3">
      <c r="A183" s="41">
        <v>315304</v>
      </c>
      <c r="B183" s="41" t="s">
        <v>620</v>
      </c>
      <c r="C183" s="41" t="s">
        <v>1147</v>
      </c>
      <c r="D183" s="41" t="s">
        <v>1148</v>
      </c>
      <c r="E183" s="41" t="s">
        <v>659</v>
      </c>
      <c r="F183" s="41">
        <v>7863</v>
      </c>
      <c r="G183" s="41">
        <v>410</v>
      </c>
      <c r="H183" s="41" t="s">
        <v>1556</v>
      </c>
      <c r="I183" s="41" t="s">
        <v>661</v>
      </c>
      <c r="J183" s="41">
        <v>4.2253499999999997</v>
      </c>
      <c r="K183" s="41"/>
      <c r="L183" s="41">
        <v>4</v>
      </c>
      <c r="M183" s="41"/>
      <c r="N183" s="41">
        <v>4.2857099999999999</v>
      </c>
      <c r="O183" s="41"/>
      <c r="P183" s="41">
        <v>5.6337999999999999</v>
      </c>
      <c r="Q183" s="41"/>
      <c r="R183" s="41">
        <v>4.5296139999999996</v>
      </c>
      <c r="S183" s="41"/>
      <c r="T183" s="41" t="s">
        <v>1557</v>
      </c>
      <c r="U183" s="41" t="s">
        <v>663</v>
      </c>
      <c r="V183" s="41" t="s">
        <v>1149</v>
      </c>
      <c r="W183" s="46">
        <v>44866</v>
      </c>
    </row>
    <row r="184" spans="1:23" x14ac:dyDescent="0.3">
      <c r="A184" s="41">
        <v>315305</v>
      </c>
      <c r="B184" s="41" t="s">
        <v>578</v>
      </c>
      <c r="C184" s="41" t="s">
        <v>1150</v>
      </c>
      <c r="D184" s="41" t="s">
        <v>925</v>
      </c>
      <c r="E184" s="41" t="s">
        <v>659</v>
      </c>
      <c r="F184" s="41">
        <v>8861</v>
      </c>
      <c r="G184" s="41">
        <v>410</v>
      </c>
      <c r="H184" s="41" t="s">
        <v>1556</v>
      </c>
      <c r="I184" s="41" t="s">
        <v>661</v>
      </c>
      <c r="J184" s="41">
        <v>0</v>
      </c>
      <c r="K184" s="41"/>
      <c r="L184" s="41">
        <v>0.94340000000000002</v>
      </c>
      <c r="M184" s="41"/>
      <c r="N184" s="41">
        <v>1</v>
      </c>
      <c r="O184" s="41"/>
      <c r="P184" s="41">
        <v>0.97087000000000001</v>
      </c>
      <c r="Q184" s="41"/>
      <c r="R184" s="41">
        <v>0.728155</v>
      </c>
      <c r="S184" s="41"/>
      <c r="T184" s="41" t="s">
        <v>1557</v>
      </c>
      <c r="U184" s="41" t="s">
        <v>663</v>
      </c>
      <c r="V184" s="41" t="s">
        <v>1151</v>
      </c>
      <c r="W184" s="46">
        <v>44866</v>
      </c>
    </row>
    <row r="185" spans="1:23" x14ac:dyDescent="0.3">
      <c r="A185" s="41">
        <v>315306</v>
      </c>
      <c r="B185" s="41" t="s">
        <v>315</v>
      </c>
      <c r="C185" s="41" t="s">
        <v>1152</v>
      </c>
      <c r="D185" s="41" t="s">
        <v>1153</v>
      </c>
      <c r="E185" s="41" t="s">
        <v>659</v>
      </c>
      <c r="F185" s="41">
        <v>7646</v>
      </c>
      <c r="G185" s="41">
        <v>410</v>
      </c>
      <c r="H185" s="41" t="s">
        <v>1556</v>
      </c>
      <c r="I185" s="41" t="s">
        <v>661</v>
      </c>
      <c r="J185" s="41">
        <v>3.1446499999999999</v>
      </c>
      <c r="K185" s="41"/>
      <c r="L185" s="41">
        <v>0.60606000000000004</v>
      </c>
      <c r="M185" s="41"/>
      <c r="N185" s="41">
        <v>2.6666699999999999</v>
      </c>
      <c r="O185" s="41"/>
      <c r="P185" s="41">
        <v>3.5714299999999999</v>
      </c>
      <c r="Q185" s="41"/>
      <c r="R185" s="41">
        <v>2.4429970000000001</v>
      </c>
      <c r="S185" s="41"/>
      <c r="T185" s="41" t="s">
        <v>1557</v>
      </c>
      <c r="U185" s="41" t="s">
        <v>663</v>
      </c>
      <c r="V185" s="41" t="s">
        <v>1154</v>
      </c>
      <c r="W185" s="46">
        <v>44866</v>
      </c>
    </row>
    <row r="186" spans="1:23" x14ac:dyDescent="0.3">
      <c r="A186" s="41">
        <v>315307</v>
      </c>
      <c r="B186" s="41" t="s">
        <v>435</v>
      </c>
      <c r="C186" s="41" t="s">
        <v>1155</v>
      </c>
      <c r="D186" s="41" t="s">
        <v>808</v>
      </c>
      <c r="E186" s="41" t="s">
        <v>659</v>
      </c>
      <c r="F186" s="41">
        <v>7047</v>
      </c>
      <c r="G186" s="41">
        <v>410</v>
      </c>
      <c r="H186" s="41" t="s">
        <v>1556</v>
      </c>
      <c r="I186" s="41" t="s">
        <v>661</v>
      </c>
      <c r="J186" s="41">
        <v>1.43885</v>
      </c>
      <c r="K186" s="41"/>
      <c r="L186" s="41">
        <v>1.38889</v>
      </c>
      <c r="M186" s="41"/>
      <c r="N186" s="41">
        <v>1.4184399999999999</v>
      </c>
      <c r="O186" s="41"/>
      <c r="P186" s="41">
        <v>2.0547900000000001</v>
      </c>
      <c r="Q186" s="41"/>
      <c r="R186" s="41">
        <v>1.5789470000000001</v>
      </c>
      <c r="S186" s="41"/>
      <c r="T186" s="41" t="s">
        <v>1557</v>
      </c>
      <c r="U186" s="41" t="s">
        <v>663</v>
      </c>
      <c r="V186" s="41" t="s">
        <v>1156</v>
      </c>
      <c r="W186" s="46">
        <v>44866</v>
      </c>
    </row>
    <row r="187" spans="1:23" x14ac:dyDescent="0.3">
      <c r="A187" s="41">
        <v>315309</v>
      </c>
      <c r="B187" s="41" t="s">
        <v>261</v>
      </c>
      <c r="C187" s="41" t="s">
        <v>1157</v>
      </c>
      <c r="D187" s="41" t="s">
        <v>1127</v>
      </c>
      <c r="E187" s="41" t="s">
        <v>659</v>
      </c>
      <c r="F187" s="41">
        <v>8759</v>
      </c>
      <c r="G187" s="41">
        <v>410</v>
      </c>
      <c r="H187" s="41" t="s">
        <v>1556</v>
      </c>
      <c r="I187" s="41" t="s">
        <v>661</v>
      </c>
      <c r="J187" s="41">
        <v>5.2083300000000001</v>
      </c>
      <c r="K187" s="41"/>
      <c r="L187" s="41">
        <v>4.7169800000000004</v>
      </c>
      <c r="M187" s="41"/>
      <c r="N187" s="41">
        <v>1.8691599999999999</v>
      </c>
      <c r="O187" s="41"/>
      <c r="P187" s="41">
        <v>1.65289</v>
      </c>
      <c r="Q187" s="41"/>
      <c r="R187" s="41">
        <v>3.2558120000000002</v>
      </c>
      <c r="S187" s="41"/>
      <c r="T187" s="41" t="s">
        <v>1557</v>
      </c>
      <c r="U187" s="41" t="s">
        <v>663</v>
      </c>
      <c r="V187" s="41" t="s">
        <v>1158</v>
      </c>
      <c r="W187" s="46">
        <v>44866</v>
      </c>
    </row>
    <row r="188" spans="1:23" x14ac:dyDescent="0.3">
      <c r="A188" s="41">
        <v>315310</v>
      </c>
      <c r="B188" s="41" t="s">
        <v>515</v>
      </c>
      <c r="C188" s="41" t="s">
        <v>1159</v>
      </c>
      <c r="D188" s="41" t="s">
        <v>765</v>
      </c>
      <c r="E188" s="41" t="s">
        <v>659</v>
      </c>
      <c r="F188" s="41">
        <v>7307</v>
      </c>
      <c r="G188" s="41">
        <v>410</v>
      </c>
      <c r="H188" s="41" t="s">
        <v>1556</v>
      </c>
      <c r="I188" s="41" t="s">
        <v>661</v>
      </c>
      <c r="J188" s="41">
        <v>2.63158</v>
      </c>
      <c r="K188" s="41"/>
      <c r="L188" s="41">
        <v>1.9230799999999999</v>
      </c>
      <c r="M188" s="41"/>
      <c r="N188" s="41">
        <v>1.96078</v>
      </c>
      <c r="O188" s="41"/>
      <c r="P188" s="41">
        <v>0.98038999999999998</v>
      </c>
      <c r="Q188" s="41"/>
      <c r="R188" s="41">
        <v>1.895734</v>
      </c>
      <c r="S188" s="41"/>
      <c r="T188" s="41" t="s">
        <v>1557</v>
      </c>
      <c r="U188" s="41" t="s">
        <v>663</v>
      </c>
      <c r="V188" s="41" t="s">
        <v>1160</v>
      </c>
      <c r="W188" s="46">
        <v>44866</v>
      </c>
    </row>
    <row r="189" spans="1:23" x14ac:dyDescent="0.3">
      <c r="A189" s="41">
        <v>315311</v>
      </c>
      <c r="B189" s="41" t="s">
        <v>364</v>
      </c>
      <c r="C189" s="41" t="s">
        <v>1161</v>
      </c>
      <c r="D189" s="41" t="s">
        <v>962</v>
      </c>
      <c r="E189" s="41" t="s">
        <v>659</v>
      </c>
      <c r="F189" s="41">
        <v>8865</v>
      </c>
      <c r="G189" s="41">
        <v>410</v>
      </c>
      <c r="H189" s="41" t="s">
        <v>1556</v>
      </c>
      <c r="I189" s="41" t="s">
        <v>661</v>
      </c>
      <c r="J189" s="41">
        <v>2.5</v>
      </c>
      <c r="K189" s="41"/>
      <c r="L189" s="41">
        <v>5.2631600000000001</v>
      </c>
      <c r="M189" s="41"/>
      <c r="N189" s="41">
        <v>0</v>
      </c>
      <c r="O189" s="41"/>
      <c r="P189" s="41">
        <v>0</v>
      </c>
      <c r="Q189" s="41"/>
      <c r="R189" s="41">
        <v>1.8867929999999999</v>
      </c>
      <c r="S189" s="41"/>
      <c r="T189" s="41" t="s">
        <v>1557</v>
      </c>
      <c r="U189" s="41" t="s">
        <v>663</v>
      </c>
      <c r="V189" s="41" t="s">
        <v>1162</v>
      </c>
      <c r="W189" s="46">
        <v>44866</v>
      </c>
    </row>
    <row r="190" spans="1:23" x14ac:dyDescent="0.3">
      <c r="A190" s="41">
        <v>315312</v>
      </c>
      <c r="B190" s="41" t="s">
        <v>434</v>
      </c>
      <c r="C190" s="41" t="s">
        <v>1163</v>
      </c>
      <c r="D190" s="41" t="s">
        <v>1074</v>
      </c>
      <c r="E190" s="41" t="s">
        <v>659</v>
      </c>
      <c r="F190" s="41">
        <v>8755</v>
      </c>
      <c r="G190" s="41">
        <v>410</v>
      </c>
      <c r="H190" s="41" t="s">
        <v>1556</v>
      </c>
      <c r="I190" s="41" t="s">
        <v>661</v>
      </c>
      <c r="J190" s="41">
        <v>2.1276600000000001</v>
      </c>
      <c r="K190" s="41"/>
      <c r="L190" s="41">
        <v>3.4013599999999999</v>
      </c>
      <c r="M190" s="41"/>
      <c r="N190" s="41">
        <v>2.0833300000000001</v>
      </c>
      <c r="O190" s="41"/>
      <c r="P190" s="41">
        <v>2.8571399999999998</v>
      </c>
      <c r="Q190" s="41"/>
      <c r="R190" s="41">
        <v>2.622376</v>
      </c>
      <c r="S190" s="41"/>
      <c r="T190" s="41" t="s">
        <v>1557</v>
      </c>
      <c r="U190" s="41" t="s">
        <v>663</v>
      </c>
      <c r="V190" s="41" t="s">
        <v>1164</v>
      </c>
      <c r="W190" s="46">
        <v>44866</v>
      </c>
    </row>
    <row r="191" spans="1:23" x14ac:dyDescent="0.3">
      <c r="A191" s="41">
        <v>315313</v>
      </c>
      <c r="B191" s="41" t="s">
        <v>303</v>
      </c>
      <c r="C191" s="41" t="s">
        <v>1165</v>
      </c>
      <c r="D191" s="41" t="s">
        <v>1166</v>
      </c>
      <c r="E191" s="41" t="s">
        <v>659</v>
      </c>
      <c r="F191" s="41">
        <v>7626</v>
      </c>
      <c r="G191" s="41">
        <v>410</v>
      </c>
      <c r="H191" s="41" t="s">
        <v>1556</v>
      </c>
      <c r="I191" s="41" t="s">
        <v>661</v>
      </c>
      <c r="J191" s="41">
        <v>7.4074099999999996</v>
      </c>
      <c r="K191" s="41"/>
      <c r="L191" s="41">
        <v>7.1428599999999998</v>
      </c>
      <c r="M191" s="41"/>
      <c r="N191" s="41">
        <v>6.6666699999999999</v>
      </c>
      <c r="O191" s="41"/>
      <c r="P191" s="41">
        <v>7.4074099999999996</v>
      </c>
      <c r="Q191" s="41"/>
      <c r="R191" s="41">
        <v>7.1428599999999998</v>
      </c>
      <c r="S191" s="41"/>
      <c r="T191" s="41" t="s">
        <v>1557</v>
      </c>
      <c r="U191" s="41" t="s">
        <v>663</v>
      </c>
      <c r="V191" s="41" t="s">
        <v>1167</v>
      </c>
      <c r="W191" s="46">
        <v>44866</v>
      </c>
    </row>
    <row r="192" spans="1:23" x14ac:dyDescent="0.3">
      <c r="A192" s="41">
        <v>315314</v>
      </c>
      <c r="B192" s="41" t="s">
        <v>251</v>
      </c>
      <c r="C192" s="41" t="s">
        <v>1168</v>
      </c>
      <c r="D192" s="41" t="s">
        <v>817</v>
      </c>
      <c r="E192" s="41" t="s">
        <v>659</v>
      </c>
      <c r="F192" s="41">
        <v>7730</v>
      </c>
      <c r="G192" s="41">
        <v>410</v>
      </c>
      <c r="H192" s="41" t="s">
        <v>1556</v>
      </c>
      <c r="I192" s="41" t="s">
        <v>661</v>
      </c>
      <c r="J192" s="41">
        <v>1.7391300000000001</v>
      </c>
      <c r="K192" s="41"/>
      <c r="L192" s="41">
        <v>0</v>
      </c>
      <c r="M192" s="41"/>
      <c r="N192" s="41">
        <v>0</v>
      </c>
      <c r="O192" s="41"/>
      <c r="P192" s="41">
        <v>0.8</v>
      </c>
      <c r="Q192" s="41"/>
      <c r="R192" s="41">
        <v>0.61601600000000001</v>
      </c>
      <c r="S192" s="41"/>
      <c r="T192" s="41" t="s">
        <v>1557</v>
      </c>
      <c r="U192" s="41" t="s">
        <v>663</v>
      </c>
      <c r="V192" s="41" t="s">
        <v>1169</v>
      </c>
      <c r="W192" s="46">
        <v>44866</v>
      </c>
    </row>
    <row r="193" spans="1:23" x14ac:dyDescent="0.3">
      <c r="A193" s="41">
        <v>315316</v>
      </c>
      <c r="B193" s="41" t="s">
        <v>343</v>
      </c>
      <c r="C193" s="41" t="s">
        <v>1170</v>
      </c>
      <c r="D193" s="41" t="s">
        <v>962</v>
      </c>
      <c r="E193" s="41" t="s">
        <v>659</v>
      </c>
      <c r="F193" s="41">
        <v>8865</v>
      </c>
      <c r="G193" s="41">
        <v>410</v>
      </c>
      <c r="H193" s="41" t="s">
        <v>1556</v>
      </c>
      <c r="I193" s="41" t="s">
        <v>661</v>
      </c>
      <c r="J193" s="41">
        <v>1.2987</v>
      </c>
      <c r="K193" s="41"/>
      <c r="L193" s="41">
        <v>1.31579</v>
      </c>
      <c r="M193" s="41"/>
      <c r="N193" s="41">
        <v>1.25</v>
      </c>
      <c r="O193" s="41"/>
      <c r="P193" s="41">
        <v>3.6585399999999999</v>
      </c>
      <c r="Q193" s="41"/>
      <c r="R193" s="41">
        <v>1.904763</v>
      </c>
      <c r="S193" s="41"/>
      <c r="T193" s="41" t="s">
        <v>1557</v>
      </c>
      <c r="U193" s="41" t="s">
        <v>663</v>
      </c>
      <c r="V193" s="41" t="s">
        <v>1171</v>
      </c>
      <c r="W193" s="46">
        <v>44866</v>
      </c>
    </row>
    <row r="194" spans="1:23" x14ac:dyDescent="0.3">
      <c r="A194" s="41">
        <v>315317</v>
      </c>
      <c r="B194" s="41" t="s">
        <v>410</v>
      </c>
      <c r="C194" s="41" t="s">
        <v>1172</v>
      </c>
      <c r="D194" s="41" t="s">
        <v>1173</v>
      </c>
      <c r="E194" s="41" t="s">
        <v>659</v>
      </c>
      <c r="F194" s="41">
        <v>8401</v>
      </c>
      <c r="G194" s="41">
        <v>410</v>
      </c>
      <c r="H194" s="41" t="s">
        <v>1556</v>
      </c>
      <c r="I194" s="41" t="s">
        <v>661</v>
      </c>
      <c r="J194" s="41">
        <v>0</v>
      </c>
      <c r="K194" s="41"/>
      <c r="L194" s="41">
        <v>0</v>
      </c>
      <c r="M194" s="41"/>
      <c r="N194" s="41">
        <v>0</v>
      </c>
      <c r="O194" s="41"/>
      <c r="P194" s="41">
        <v>1.3333299999999999</v>
      </c>
      <c r="Q194" s="41"/>
      <c r="R194" s="41">
        <v>0.31347900000000001</v>
      </c>
      <c r="S194" s="41"/>
      <c r="T194" s="41" t="s">
        <v>1557</v>
      </c>
      <c r="U194" s="41" t="s">
        <v>663</v>
      </c>
      <c r="V194" s="41" t="s">
        <v>1174</v>
      </c>
      <c r="W194" s="46">
        <v>44866</v>
      </c>
    </row>
    <row r="195" spans="1:23" x14ac:dyDescent="0.3">
      <c r="A195" s="41">
        <v>315318</v>
      </c>
      <c r="B195" s="41" t="s">
        <v>585</v>
      </c>
      <c r="C195" s="41" t="s">
        <v>1175</v>
      </c>
      <c r="D195" s="41" t="s">
        <v>1176</v>
      </c>
      <c r="E195" s="41" t="s">
        <v>659</v>
      </c>
      <c r="F195" s="41">
        <v>7095</v>
      </c>
      <c r="G195" s="41">
        <v>410</v>
      </c>
      <c r="H195" s="41" t="s">
        <v>1556</v>
      </c>
      <c r="I195" s="41" t="s">
        <v>661</v>
      </c>
      <c r="J195" s="41">
        <v>0</v>
      </c>
      <c r="K195" s="41"/>
      <c r="L195" s="41">
        <v>2.32558</v>
      </c>
      <c r="M195" s="41"/>
      <c r="N195" s="41">
        <v>0</v>
      </c>
      <c r="O195" s="41"/>
      <c r="P195" s="41">
        <v>0</v>
      </c>
      <c r="Q195" s="41"/>
      <c r="R195" s="41">
        <v>0.61349699999999996</v>
      </c>
      <c r="S195" s="41"/>
      <c r="T195" s="41" t="s">
        <v>1557</v>
      </c>
      <c r="U195" s="41" t="s">
        <v>663</v>
      </c>
      <c r="V195" s="41" t="s">
        <v>1177</v>
      </c>
      <c r="W195" s="46">
        <v>44866</v>
      </c>
    </row>
    <row r="196" spans="1:23" x14ac:dyDescent="0.3">
      <c r="A196" s="41">
        <v>315320</v>
      </c>
      <c r="B196" s="41" t="s">
        <v>352</v>
      </c>
      <c r="C196" s="41" t="s">
        <v>1178</v>
      </c>
      <c r="D196" s="41" t="s">
        <v>1074</v>
      </c>
      <c r="E196" s="41" t="s">
        <v>659</v>
      </c>
      <c r="F196" s="41">
        <v>8757</v>
      </c>
      <c r="G196" s="41">
        <v>410</v>
      </c>
      <c r="H196" s="41" t="s">
        <v>1556</v>
      </c>
      <c r="I196" s="41" t="s">
        <v>661</v>
      </c>
      <c r="J196" s="41">
        <v>1.16279</v>
      </c>
      <c r="K196" s="41"/>
      <c r="L196" s="41">
        <v>1.1764699999999999</v>
      </c>
      <c r="M196" s="41"/>
      <c r="N196" s="41">
        <v>1.2195100000000001</v>
      </c>
      <c r="O196" s="41"/>
      <c r="P196" s="41">
        <v>2.40964</v>
      </c>
      <c r="Q196" s="41"/>
      <c r="R196" s="41">
        <v>1.4880949999999999</v>
      </c>
      <c r="S196" s="41"/>
      <c r="T196" s="41" t="s">
        <v>1557</v>
      </c>
      <c r="U196" s="41" t="s">
        <v>663</v>
      </c>
      <c r="V196" s="41" t="s">
        <v>1179</v>
      </c>
      <c r="W196" s="46">
        <v>44866</v>
      </c>
    </row>
    <row r="197" spans="1:23" x14ac:dyDescent="0.3">
      <c r="A197" s="41">
        <v>315321</v>
      </c>
      <c r="B197" s="41" t="s">
        <v>532</v>
      </c>
      <c r="C197" s="41" t="s">
        <v>1180</v>
      </c>
      <c r="D197" s="41" t="s">
        <v>1181</v>
      </c>
      <c r="E197" s="41" t="s">
        <v>659</v>
      </c>
      <c r="F197" s="41">
        <v>8857</v>
      </c>
      <c r="G197" s="41">
        <v>410</v>
      </c>
      <c r="H197" s="41" t="s">
        <v>1556</v>
      </c>
      <c r="I197" s="41" t="s">
        <v>661</v>
      </c>
      <c r="J197" s="41">
        <v>1.2658199999999999</v>
      </c>
      <c r="K197" s="41"/>
      <c r="L197" s="41">
        <v>2.4390200000000002</v>
      </c>
      <c r="M197" s="41"/>
      <c r="N197" s="41">
        <v>1.19048</v>
      </c>
      <c r="O197" s="41"/>
      <c r="P197" s="41">
        <v>2.32558</v>
      </c>
      <c r="Q197" s="41"/>
      <c r="R197" s="41">
        <v>1.8126880000000001</v>
      </c>
      <c r="S197" s="41"/>
      <c r="T197" s="41" t="s">
        <v>1557</v>
      </c>
      <c r="U197" s="41" t="s">
        <v>663</v>
      </c>
      <c r="V197" s="41" t="s">
        <v>1182</v>
      </c>
      <c r="W197" s="46">
        <v>44866</v>
      </c>
    </row>
    <row r="198" spans="1:23" x14ac:dyDescent="0.3">
      <c r="A198" s="41">
        <v>315322</v>
      </c>
      <c r="B198" s="41" t="s">
        <v>450</v>
      </c>
      <c r="C198" s="41" t="s">
        <v>1183</v>
      </c>
      <c r="D198" s="41" t="s">
        <v>1184</v>
      </c>
      <c r="E198" s="41" t="s">
        <v>659</v>
      </c>
      <c r="F198" s="41">
        <v>7039</v>
      </c>
      <c r="G198" s="41">
        <v>410</v>
      </c>
      <c r="H198" s="41" t="s">
        <v>1556</v>
      </c>
      <c r="I198" s="41" t="s">
        <v>661</v>
      </c>
      <c r="J198" s="41">
        <v>1.63934</v>
      </c>
      <c r="K198" s="41"/>
      <c r="L198" s="41">
        <v>0</v>
      </c>
      <c r="M198" s="41"/>
      <c r="N198" s="41">
        <v>1.4705900000000001</v>
      </c>
      <c r="O198" s="41"/>
      <c r="P198" s="41">
        <v>1.3513500000000001</v>
      </c>
      <c r="Q198" s="41"/>
      <c r="R198" s="41">
        <v>1.1235949999999999</v>
      </c>
      <c r="S198" s="41"/>
      <c r="T198" s="41" t="s">
        <v>1557</v>
      </c>
      <c r="U198" s="41" t="s">
        <v>663</v>
      </c>
      <c r="V198" s="41" t="s">
        <v>1185</v>
      </c>
      <c r="W198" s="46">
        <v>44866</v>
      </c>
    </row>
    <row r="199" spans="1:23" x14ac:dyDescent="0.3">
      <c r="A199" s="41">
        <v>315324</v>
      </c>
      <c r="B199" s="41" t="s">
        <v>621</v>
      </c>
      <c r="C199" s="41" t="s">
        <v>1186</v>
      </c>
      <c r="D199" s="41" t="s">
        <v>826</v>
      </c>
      <c r="E199" s="41" t="s">
        <v>659</v>
      </c>
      <c r="F199" s="41">
        <v>8611</v>
      </c>
      <c r="G199" s="41">
        <v>410</v>
      </c>
      <c r="H199" s="41" t="s">
        <v>1556</v>
      </c>
      <c r="I199" s="41" t="s">
        <v>661</v>
      </c>
      <c r="J199" s="41">
        <v>2.63158</v>
      </c>
      <c r="K199" s="41"/>
      <c r="L199" s="41">
        <v>1.7857099999999999</v>
      </c>
      <c r="M199" s="41"/>
      <c r="N199" s="41">
        <v>1.69492</v>
      </c>
      <c r="O199" s="41"/>
      <c r="P199" s="41">
        <v>0.83333000000000002</v>
      </c>
      <c r="Q199" s="41"/>
      <c r="R199" s="41">
        <v>1.7241379999999999</v>
      </c>
      <c r="S199" s="41"/>
      <c r="T199" s="41" t="s">
        <v>1557</v>
      </c>
      <c r="U199" s="41" t="s">
        <v>663</v>
      </c>
      <c r="V199" s="41" t="s">
        <v>1187</v>
      </c>
      <c r="W199" s="46">
        <v>44866</v>
      </c>
    </row>
    <row r="200" spans="1:23" x14ac:dyDescent="0.3">
      <c r="A200" s="41">
        <v>315327</v>
      </c>
      <c r="B200" s="41" t="s">
        <v>419</v>
      </c>
      <c r="C200" s="41" t="s">
        <v>1188</v>
      </c>
      <c r="D200" s="41" t="s">
        <v>814</v>
      </c>
      <c r="E200" s="41" t="s">
        <v>659</v>
      </c>
      <c r="F200" s="41">
        <v>8701</v>
      </c>
      <c r="G200" s="41">
        <v>410</v>
      </c>
      <c r="H200" s="41" t="s">
        <v>1556</v>
      </c>
      <c r="I200" s="41" t="s">
        <v>661</v>
      </c>
      <c r="J200" s="41">
        <v>2.0833300000000001</v>
      </c>
      <c r="K200" s="41"/>
      <c r="L200" s="41">
        <v>3.125</v>
      </c>
      <c r="M200" s="41"/>
      <c r="N200" s="41">
        <v>2.1739099999999998</v>
      </c>
      <c r="O200" s="41"/>
      <c r="P200" s="41">
        <v>2.1276600000000001</v>
      </c>
      <c r="Q200" s="41"/>
      <c r="R200" s="41">
        <v>2.380951</v>
      </c>
      <c r="S200" s="41"/>
      <c r="T200" s="41" t="s">
        <v>1557</v>
      </c>
      <c r="U200" s="41" t="s">
        <v>663</v>
      </c>
      <c r="V200" s="41" t="s">
        <v>1189</v>
      </c>
      <c r="W200" s="46">
        <v>44866</v>
      </c>
    </row>
    <row r="201" spans="1:23" x14ac:dyDescent="0.3">
      <c r="A201" s="41">
        <v>315328</v>
      </c>
      <c r="B201" s="41" t="s">
        <v>482</v>
      </c>
      <c r="C201" s="41" t="s">
        <v>1190</v>
      </c>
      <c r="D201" s="41" t="s">
        <v>1191</v>
      </c>
      <c r="E201" s="41" t="s">
        <v>659</v>
      </c>
      <c r="F201" s="41">
        <v>7410</v>
      </c>
      <c r="G201" s="41">
        <v>410</v>
      </c>
      <c r="H201" s="41" t="s">
        <v>1556</v>
      </c>
      <c r="I201" s="41" t="s">
        <v>661</v>
      </c>
      <c r="J201" s="41">
        <v>1.25</v>
      </c>
      <c r="K201" s="41"/>
      <c r="L201" s="41">
        <v>1.13636</v>
      </c>
      <c r="M201" s="41"/>
      <c r="N201" s="41">
        <v>2.1978</v>
      </c>
      <c r="O201" s="41"/>
      <c r="P201" s="41">
        <v>2.1276600000000001</v>
      </c>
      <c r="Q201" s="41"/>
      <c r="R201" s="41">
        <v>1.6997150000000001</v>
      </c>
      <c r="S201" s="41"/>
      <c r="T201" s="41" t="s">
        <v>1557</v>
      </c>
      <c r="U201" s="41" t="s">
        <v>663</v>
      </c>
      <c r="V201" s="41" t="s">
        <v>1192</v>
      </c>
      <c r="W201" s="46">
        <v>44866</v>
      </c>
    </row>
    <row r="202" spans="1:23" x14ac:dyDescent="0.3">
      <c r="A202" s="41">
        <v>315329</v>
      </c>
      <c r="B202" s="41" t="s">
        <v>513</v>
      </c>
      <c r="C202" s="41" t="s">
        <v>1193</v>
      </c>
      <c r="D202" s="41" t="s">
        <v>1194</v>
      </c>
      <c r="E202" s="41" t="s">
        <v>659</v>
      </c>
      <c r="F202" s="41">
        <v>7834</v>
      </c>
      <c r="G202" s="41">
        <v>410</v>
      </c>
      <c r="H202" s="41" t="s">
        <v>1556</v>
      </c>
      <c r="I202" s="41" t="s">
        <v>661</v>
      </c>
      <c r="J202" s="41">
        <v>0</v>
      </c>
      <c r="K202" s="41"/>
      <c r="L202" s="41">
        <v>0</v>
      </c>
      <c r="M202" s="41"/>
      <c r="N202" s="41">
        <v>2.9411800000000001</v>
      </c>
      <c r="O202" s="41"/>
      <c r="P202" s="41">
        <v>2.9411800000000001</v>
      </c>
      <c r="Q202" s="41"/>
      <c r="R202" s="41">
        <v>1.5873029999999999</v>
      </c>
      <c r="S202" s="41"/>
      <c r="T202" s="41" t="s">
        <v>1557</v>
      </c>
      <c r="U202" s="41" t="s">
        <v>663</v>
      </c>
      <c r="V202" s="41" t="s">
        <v>1195</v>
      </c>
      <c r="W202" s="46">
        <v>44866</v>
      </c>
    </row>
    <row r="203" spans="1:23" x14ac:dyDescent="0.3">
      <c r="A203" s="41">
        <v>315330</v>
      </c>
      <c r="B203" s="41" t="s">
        <v>358</v>
      </c>
      <c r="C203" s="41" t="s">
        <v>1196</v>
      </c>
      <c r="D203" s="41" t="s">
        <v>726</v>
      </c>
      <c r="E203" s="41" t="s">
        <v>659</v>
      </c>
      <c r="F203" s="41">
        <v>8016</v>
      </c>
      <c r="G203" s="41">
        <v>410</v>
      </c>
      <c r="H203" s="41" t="s">
        <v>1556</v>
      </c>
      <c r="I203" s="41" t="s">
        <v>661</v>
      </c>
      <c r="J203" s="41">
        <v>2.5640999999999998</v>
      </c>
      <c r="K203" s="41"/>
      <c r="L203" s="41">
        <v>3.9473699999999998</v>
      </c>
      <c r="M203" s="41"/>
      <c r="N203" s="41">
        <v>1.31579</v>
      </c>
      <c r="O203" s="41"/>
      <c r="P203" s="41">
        <v>0</v>
      </c>
      <c r="Q203" s="41"/>
      <c r="R203" s="41">
        <v>1.9480519999999999</v>
      </c>
      <c r="S203" s="41"/>
      <c r="T203" s="41" t="s">
        <v>1557</v>
      </c>
      <c r="U203" s="41" t="s">
        <v>663</v>
      </c>
      <c r="V203" s="41" t="s">
        <v>1197</v>
      </c>
      <c r="W203" s="46">
        <v>44866</v>
      </c>
    </row>
    <row r="204" spans="1:23" x14ac:dyDescent="0.3">
      <c r="A204" s="41">
        <v>315331</v>
      </c>
      <c r="B204" s="41" t="s">
        <v>348</v>
      </c>
      <c r="C204" s="41" t="s">
        <v>1198</v>
      </c>
      <c r="D204" s="41" t="s">
        <v>783</v>
      </c>
      <c r="E204" s="41" t="s">
        <v>659</v>
      </c>
      <c r="F204" s="41">
        <v>7514</v>
      </c>
      <c r="G204" s="41">
        <v>410</v>
      </c>
      <c r="H204" s="41" t="s">
        <v>1556</v>
      </c>
      <c r="I204" s="41" t="s">
        <v>661</v>
      </c>
      <c r="J204" s="41">
        <v>2.9702999999999999</v>
      </c>
      <c r="K204" s="41"/>
      <c r="L204" s="41">
        <v>3</v>
      </c>
      <c r="M204" s="41"/>
      <c r="N204" s="41">
        <v>0.96153999999999995</v>
      </c>
      <c r="O204" s="41"/>
      <c r="P204" s="41">
        <v>1.0416700000000001</v>
      </c>
      <c r="Q204" s="41"/>
      <c r="R204" s="41">
        <v>1.9950140000000001</v>
      </c>
      <c r="S204" s="41"/>
      <c r="T204" s="41" t="s">
        <v>1557</v>
      </c>
      <c r="U204" s="41" t="s">
        <v>663</v>
      </c>
      <c r="V204" s="41" t="s">
        <v>1199</v>
      </c>
      <c r="W204" s="46">
        <v>44866</v>
      </c>
    </row>
    <row r="205" spans="1:23" x14ac:dyDescent="0.3">
      <c r="A205" s="41">
        <v>315332</v>
      </c>
      <c r="B205" s="41" t="s">
        <v>576</v>
      </c>
      <c r="C205" s="41" t="s">
        <v>1200</v>
      </c>
      <c r="D205" s="41" t="s">
        <v>970</v>
      </c>
      <c r="E205" s="41" t="s">
        <v>659</v>
      </c>
      <c r="F205" s="41">
        <v>8050</v>
      </c>
      <c r="G205" s="41">
        <v>410</v>
      </c>
      <c r="H205" s="41" t="s">
        <v>1556</v>
      </c>
      <c r="I205" s="41" t="s">
        <v>661</v>
      </c>
      <c r="J205" s="41">
        <v>6.5789499999999999</v>
      </c>
      <c r="K205" s="41"/>
      <c r="L205" s="41">
        <v>5</v>
      </c>
      <c r="M205" s="41"/>
      <c r="N205" s="41">
        <v>8.3333300000000001</v>
      </c>
      <c r="O205" s="41"/>
      <c r="P205" s="41">
        <v>7.7777799999999999</v>
      </c>
      <c r="Q205" s="41"/>
      <c r="R205" s="41">
        <v>6.969697</v>
      </c>
      <c r="S205" s="41"/>
      <c r="T205" s="41" t="s">
        <v>1557</v>
      </c>
      <c r="U205" s="41" t="s">
        <v>663</v>
      </c>
      <c r="V205" s="41" t="s">
        <v>1201</v>
      </c>
      <c r="W205" s="46">
        <v>44866</v>
      </c>
    </row>
    <row r="206" spans="1:23" x14ac:dyDescent="0.3">
      <c r="A206" s="41">
        <v>315333</v>
      </c>
      <c r="B206" s="41" t="s">
        <v>341</v>
      </c>
      <c r="C206" s="41" t="s">
        <v>1202</v>
      </c>
      <c r="D206" s="41" t="s">
        <v>1074</v>
      </c>
      <c r="E206" s="41" t="s">
        <v>659</v>
      </c>
      <c r="F206" s="41">
        <v>8757</v>
      </c>
      <c r="G206" s="41">
        <v>410</v>
      </c>
      <c r="H206" s="41" t="s">
        <v>1556</v>
      </c>
      <c r="I206" s="41" t="s">
        <v>661</v>
      </c>
      <c r="J206" s="41">
        <v>3.2786900000000001</v>
      </c>
      <c r="K206" s="41"/>
      <c r="L206" s="41">
        <v>1.6129</v>
      </c>
      <c r="M206" s="41"/>
      <c r="N206" s="41">
        <v>3.0769199999999999</v>
      </c>
      <c r="O206" s="41"/>
      <c r="P206" s="41">
        <v>3.2258100000000001</v>
      </c>
      <c r="Q206" s="41"/>
      <c r="R206" s="41">
        <v>2.8</v>
      </c>
      <c r="S206" s="41"/>
      <c r="T206" s="41" t="s">
        <v>1557</v>
      </c>
      <c r="U206" s="41" t="s">
        <v>663</v>
      </c>
      <c r="V206" s="41" t="s">
        <v>1203</v>
      </c>
      <c r="W206" s="46">
        <v>44866</v>
      </c>
    </row>
    <row r="207" spans="1:23" x14ac:dyDescent="0.3">
      <c r="A207" s="41">
        <v>315335</v>
      </c>
      <c r="B207" s="41" t="s">
        <v>273</v>
      </c>
      <c r="C207" s="41" t="s">
        <v>1204</v>
      </c>
      <c r="D207" s="41" t="s">
        <v>789</v>
      </c>
      <c r="E207" s="41" t="s">
        <v>659</v>
      </c>
      <c r="F207" s="41">
        <v>7470</v>
      </c>
      <c r="G207" s="41">
        <v>410</v>
      </c>
      <c r="H207" s="41" t="s">
        <v>1556</v>
      </c>
      <c r="I207" s="41" t="s">
        <v>661</v>
      </c>
      <c r="J207" s="41">
        <v>0.98038999999999998</v>
      </c>
      <c r="K207" s="41"/>
      <c r="L207" s="41">
        <v>1.7094</v>
      </c>
      <c r="M207" s="41"/>
      <c r="N207" s="41">
        <v>5</v>
      </c>
      <c r="O207" s="41"/>
      <c r="P207" s="41">
        <v>5.0847499999999997</v>
      </c>
      <c r="Q207" s="41"/>
      <c r="R207" s="41">
        <v>3.282276</v>
      </c>
      <c r="S207" s="41"/>
      <c r="T207" s="41" t="s">
        <v>1557</v>
      </c>
      <c r="U207" s="41" t="s">
        <v>663</v>
      </c>
      <c r="V207" s="41" t="s">
        <v>1205</v>
      </c>
      <c r="W207" s="46">
        <v>44866</v>
      </c>
    </row>
    <row r="208" spans="1:23" x14ac:dyDescent="0.3">
      <c r="A208" s="41">
        <v>315336</v>
      </c>
      <c r="B208" s="41" t="s">
        <v>421</v>
      </c>
      <c r="C208" s="41" t="s">
        <v>1206</v>
      </c>
      <c r="D208" s="41" t="s">
        <v>1085</v>
      </c>
      <c r="E208" s="41" t="s">
        <v>659</v>
      </c>
      <c r="F208" s="41">
        <v>8831</v>
      </c>
      <c r="G208" s="41">
        <v>410</v>
      </c>
      <c r="H208" s="41" t="s">
        <v>1556</v>
      </c>
      <c r="I208" s="41" t="s">
        <v>661</v>
      </c>
      <c r="J208" s="41">
        <v>3.2786900000000001</v>
      </c>
      <c r="K208" s="41"/>
      <c r="L208" s="41">
        <v>1.7543899999999999</v>
      </c>
      <c r="M208" s="41"/>
      <c r="N208" s="41">
        <v>1.6129</v>
      </c>
      <c r="O208" s="41"/>
      <c r="P208" s="41">
        <v>0</v>
      </c>
      <c r="Q208" s="41"/>
      <c r="R208" s="41">
        <v>1.6597519999999999</v>
      </c>
      <c r="S208" s="41"/>
      <c r="T208" s="41" t="s">
        <v>1557</v>
      </c>
      <c r="U208" s="41" t="s">
        <v>663</v>
      </c>
      <c r="V208" s="41" t="s">
        <v>1207</v>
      </c>
      <c r="W208" s="46">
        <v>44866</v>
      </c>
    </row>
    <row r="209" spans="1:23" x14ac:dyDescent="0.3">
      <c r="A209" s="41">
        <v>315337</v>
      </c>
      <c r="B209" s="41" t="s">
        <v>484</v>
      </c>
      <c r="C209" s="41" t="s">
        <v>1208</v>
      </c>
      <c r="D209" s="41" t="s">
        <v>1209</v>
      </c>
      <c r="E209" s="41" t="s">
        <v>659</v>
      </c>
      <c r="F209" s="41">
        <v>7069</v>
      </c>
      <c r="G209" s="41">
        <v>410</v>
      </c>
      <c r="H209" s="41" t="s">
        <v>1556</v>
      </c>
      <c r="I209" s="41" t="s">
        <v>661</v>
      </c>
      <c r="J209" s="41">
        <v>3.125</v>
      </c>
      <c r="K209" s="41"/>
      <c r="L209" s="41">
        <v>1.49254</v>
      </c>
      <c r="M209" s="41"/>
      <c r="N209" s="41">
        <v>0</v>
      </c>
      <c r="O209" s="41"/>
      <c r="P209" s="41">
        <v>0</v>
      </c>
      <c r="Q209" s="41"/>
      <c r="R209" s="41">
        <v>1.1194040000000001</v>
      </c>
      <c r="S209" s="41"/>
      <c r="T209" s="41" t="s">
        <v>1557</v>
      </c>
      <c r="U209" s="41" t="s">
        <v>663</v>
      </c>
      <c r="V209" s="41" t="s">
        <v>1210</v>
      </c>
      <c r="W209" s="46">
        <v>44866</v>
      </c>
    </row>
    <row r="210" spans="1:23" x14ac:dyDescent="0.3">
      <c r="A210" s="41">
        <v>315338</v>
      </c>
      <c r="B210" s="41" t="s">
        <v>500</v>
      </c>
      <c r="C210" s="41" t="s">
        <v>1211</v>
      </c>
      <c r="D210" s="41" t="s">
        <v>811</v>
      </c>
      <c r="E210" s="41" t="s">
        <v>659</v>
      </c>
      <c r="F210" s="41">
        <v>8648</v>
      </c>
      <c r="G210" s="41">
        <v>410</v>
      </c>
      <c r="H210" s="41" t="s">
        <v>1556</v>
      </c>
      <c r="I210" s="41" t="s">
        <v>661</v>
      </c>
      <c r="J210" s="41">
        <v>2.9197099999999998</v>
      </c>
      <c r="K210" s="41"/>
      <c r="L210" s="41">
        <v>2.8571399999999998</v>
      </c>
      <c r="M210" s="41"/>
      <c r="N210" s="41">
        <v>2.9629599999999998</v>
      </c>
      <c r="O210" s="41"/>
      <c r="P210" s="41">
        <v>3.7593999999999999</v>
      </c>
      <c r="Q210" s="41"/>
      <c r="R210" s="41">
        <v>3.119265</v>
      </c>
      <c r="S210" s="41"/>
      <c r="T210" s="41" t="s">
        <v>1557</v>
      </c>
      <c r="U210" s="41" t="s">
        <v>663</v>
      </c>
      <c r="V210" s="41" t="s">
        <v>1212</v>
      </c>
      <c r="W210" s="46">
        <v>44866</v>
      </c>
    </row>
    <row r="211" spans="1:23" x14ac:dyDescent="0.3">
      <c r="A211" s="41">
        <v>315339</v>
      </c>
      <c r="B211" s="41" t="s">
        <v>316</v>
      </c>
      <c r="C211" s="41" t="s">
        <v>1213</v>
      </c>
      <c r="D211" s="41" t="s">
        <v>1214</v>
      </c>
      <c r="E211" s="41" t="s">
        <v>659</v>
      </c>
      <c r="F211" s="41">
        <v>7649</v>
      </c>
      <c r="G211" s="41">
        <v>410</v>
      </c>
      <c r="H211" s="41" t="s">
        <v>1556</v>
      </c>
      <c r="I211" s="41" t="s">
        <v>661</v>
      </c>
      <c r="J211" s="41">
        <v>1.51515</v>
      </c>
      <c r="K211" s="41"/>
      <c r="L211" s="41">
        <v>1.5625</v>
      </c>
      <c r="M211" s="41"/>
      <c r="N211" s="41">
        <v>0</v>
      </c>
      <c r="O211" s="41"/>
      <c r="P211" s="41">
        <v>1.3513500000000001</v>
      </c>
      <c r="Q211" s="41"/>
      <c r="R211" s="41">
        <v>1.0948899999999999</v>
      </c>
      <c r="S211" s="41"/>
      <c r="T211" s="41" t="s">
        <v>1557</v>
      </c>
      <c r="U211" s="41" t="s">
        <v>663</v>
      </c>
      <c r="V211" s="41" t="s">
        <v>1215</v>
      </c>
      <c r="W211" s="46">
        <v>44866</v>
      </c>
    </row>
    <row r="212" spans="1:23" x14ac:dyDescent="0.3">
      <c r="A212" s="41">
        <v>315340</v>
      </c>
      <c r="B212" s="41" t="s">
        <v>566</v>
      </c>
      <c r="C212" s="41" t="s">
        <v>1216</v>
      </c>
      <c r="D212" s="41" t="s">
        <v>978</v>
      </c>
      <c r="E212" s="41" t="s">
        <v>659</v>
      </c>
      <c r="F212" s="41">
        <v>8205</v>
      </c>
      <c r="G212" s="41">
        <v>410</v>
      </c>
      <c r="H212" s="41" t="s">
        <v>1556</v>
      </c>
      <c r="I212" s="41" t="s">
        <v>661</v>
      </c>
      <c r="J212" s="41">
        <v>5.0632900000000003</v>
      </c>
      <c r="K212" s="41"/>
      <c r="L212" s="41">
        <v>6.5217400000000003</v>
      </c>
      <c r="M212" s="41"/>
      <c r="N212" s="41">
        <v>7.2164900000000003</v>
      </c>
      <c r="O212" s="41"/>
      <c r="P212" s="41">
        <v>7.3684200000000004</v>
      </c>
      <c r="Q212" s="41"/>
      <c r="R212" s="41">
        <v>6.6115690000000003</v>
      </c>
      <c r="S212" s="41"/>
      <c r="T212" s="41" t="s">
        <v>1557</v>
      </c>
      <c r="U212" s="41" t="s">
        <v>663</v>
      </c>
      <c r="V212" s="41" t="s">
        <v>1217</v>
      </c>
      <c r="W212" s="46">
        <v>44866</v>
      </c>
    </row>
    <row r="213" spans="1:23" x14ac:dyDescent="0.3">
      <c r="A213" s="41">
        <v>315341</v>
      </c>
      <c r="B213" s="41" t="s">
        <v>337</v>
      </c>
      <c r="C213" s="41" t="s">
        <v>1218</v>
      </c>
      <c r="D213" s="41" t="s">
        <v>1219</v>
      </c>
      <c r="E213" s="41" t="s">
        <v>659</v>
      </c>
      <c r="F213" s="41">
        <v>7066</v>
      </c>
      <c r="G213" s="41">
        <v>410</v>
      </c>
      <c r="H213" s="41" t="s">
        <v>1556</v>
      </c>
      <c r="I213" s="41" t="s">
        <v>661</v>
      </c>
      <c r="J213" s="41">
        <v>0</v>
      </c>
      <c r="K213" s="41"/>
      <c r="L213" s="41">
        <v>0</v>
      </c>
      <c r="M213" s="41"/>
      <c r="N213" s="41">
        <v>0</v>
      </c>
      <c r="O213" s="41"/>
      <c r="P213" s="41">
        <v>1.7857099999999999</v>
      </c>
      <c r="Q213" s="41"/>
      <c r="R213" s="41">
        <v>0.40816200000000002</v>
      </c>
      <c r="S213" s="41"/>
      <c r="T213" s="41" t="s">
        <v>1557</v>
      </c>
      <c r="U213" s="41" t="s">
        <v>663</v>
      </c>
      <c r="V213" s="41" t="s">
        <v>1220</v>
      </c>
      <c r="W213" s="46">
        <v>44866</v>
      </c>
    </row>
    <row r="214" spans="1:23" x14ac:dyDescent="0.3">
      <c r="A214" s="41">
        <v>315342</v>
      </c>
      <c r="B214" s="41" t="s">
        <v>491</v>
      </c>
      <c r="C214" s="41" t="s">
        <v>1221</v>
      </c>
      <c r="D214" s="41" t="s">
        <v>981</v>
      </c>
      <c r="E214" s="41" t="s">
        <v>659</v>
      </c>
      <c r="F214" s="41">
        <v>8724</v>
      </c>
      <c r="G214" s="41">
        <v>410</v>
      </c>
      <c r="H214" s="41" t="s">
        <v>1556</v>
      </c>
      <c r="I214" s="41" t="s">
        <v>661</v>
      </c>
      <c r="J214" s="41">
        <v>0</v>
      </c>
      <c r="K214" s="41"/>
      <c r="L214" s="41">
        <v>2.0833300000000001</v>
      </c>
      <c r="M214" s="41"/>
      <c r="N214" s="41">
        <v>2</v>
      </c>
      <c r="O214" s="41"/>
      <c r="P214" s="41">
        <v>4</v>
      </c>
      <c r="Q214" s="41"/>
      <c r="R214" s="41">
        <v>2.010049</v>
      </c>
      <c r="S214" s="41"/>
      <c r="T214" s="41" t="s">
        <v>1557</v>
      </c>
      <c r="U214" s="41" t="s">
        <v>663</v>
      </c>
      <c r="V214" s="41" t="s">
        <v>1222</v>
      </c>
      <c r="W214" s="46">
        <v>44866</v>
      </c>
    </row>
    <row r="215" spans="1:23" x14ac:dyDescent="0.3">
      <c r="A215" s="41">
        <v>315343</v>
      </c>
      <c r="B215" s="41" t="s">
        <v>294</v>
      </c>
      <c r="C215" s="41" t="s">
        <v>1223</v>
      </c>
      <c r="D215" s="41" t="s">
        <v>1029</v>
      </c>
      <c r="E215" s="41" t="s">
        <v>659</v>
      </c>
      <c r="F215" s="41">
        <v>7104</v>
      </c>
      <c r="G215" s="41">
        <v>410</v>
      </c>
      <c r="H215" s="41" t="s">
        <v>1556</v>
      </c>
      <c r="I215" s="41" t="s">
        <v>661</v>
      </c>
      <c r="J215" s="41">
        <v>0</v>
      </c>
      <c r="K215" s="41"/>
      <c r="L215" s="41">
        <v>0</v>
      </c>
      <c r="M215" s="41"/>
      <c r="N215" s="41">
        <v>0</v>
      </c>
      <c r="O215" s="41"/>
      <c r="P215" s="41">
        <v>1.5384599999999999</v>
      </c>
      <c r="Q215" s="41"/>
      <c r="R215" s="41">
        <v>0.408163</v>
      </c>
      <c r="S215" s="41"/>
      <c r="T215" s="41" t="s">
        <v>1557</v>
      </c>
      <c r="U215" s="41" t="s">
        <v>663</v>
      </c>
      <c r="V215" s="41" t="s">
        <v>1224</v>
      </c>
      <c r="W215" s="46">
        <v>44866</v>
      </c>
    </row>
    <row r="216" spans="1:23" x14ac:dyDescent="0.3">
      <c r="A216" s="41">
        <v>315344</v>
      </c>
      <c r="B216" s="41" t="s">
        <v>238</v>
      </c>
      <c r="C216" s="41" t="s">
        <v>1225</v>
      </c>
      <c r="D216" s="41" t="s">
        <v>1226</v>
      </c>
      <c r="E216" s="41" t="s">
        <v>659</v>
      </c>
      <c r="F216" s="41">
        <v>7087</v>
      </c>
      <c r="G216" s="41">
        <v>410</v>
      </c>
      <c r="H216" s="41" t="s">
        <v>1556</v>
      </c>
      <c r="I216" s="41" t="s">
        <v>661</v>
      </c>
      <c r="J216" s="41">
        <v>5.3571400000000002</v>
      </c>
      <c r="K216" s="41"/>
      <c r="L216" s="41">
        <v>4.8387099999999998</v>
      </c>
      <c r="M216" s="41"/>
      <c r="N216" s="41">
        <v>2.6086999999999998</v>
      </c>
      <c r="O216" s="41"/>
      <c r="P216" s="41">
        <v>3.6363599999999998</v>
      </c>
      <c r="Q216" s="41"/>
      <c r="R216" s="41">
        <v>4.1214750000000002</v>
      </c>
      <c r="S216" s="41"/>
      <c r="T216" s="41" t="s">
        <v>1557</v>
      </c>
      <c r="U216" s="41" t="s">
        <v>663</v>
      </c>
      <c r="V216" s="41" t="s">
        <v>1227</v>
      </c>
      <c r="W216" s="46">
        <v>44866</v>
      </c>
    </row>
    <row r="217" spans="1:23" x14ac:dyDescent="0.3">
      <c r="A217" s="41">
        <v>315346</v>
      </c>
      <c r="B217" s="41" t="s">
        <v>506</v>
      </c>
      <c r="C217" s="41" t="s">
        <v>1228</v>
      </c>
      <c r="D217" s="41" t="s">
        <v>691</v>
      </c>
      <c r="E217" s="41" t="s">
        <v>659</v>
      </c>
      <c r="F217" s="41">
        <v>7652</v>
      </c>
      <c r="G217" s="41">
        <v>410</v>
      </c>
      <c r="H217" s="41" t="s">
        <v>1556</v>
      </c>
      <c r="I217" s="41" t="s">
        <v>661</v>
      </c>
      <c r="J217" s="41">
        <v>4.3715799999999998</v>
      </c>
      <c r="K217" s="41"/>
      <c r="L217" s="41">
        <v>4.4198899999999997</v>
      </c>
      <c r="M217" s="41"/>
      <c r="N217" s="41">
        <v>5.0279299999999996</v>
      </c>
      <c r="O217" s="41"/>
      <c r="P217" s="41">
        <v>1.6574599999999999</v>
      </c>
      <c r="Q217" s="41"/>
      <c r="R217" s="41">
        <v>3.8674019999999998</v>
      </c>
      <c r="S217" s="41"/>
      <c r="T217" s="41" t="s">
        <v>1557</v>
      </c>
      <c r="U217" s="41" t="s">
        <v>663</v>
      </c>
      <c r="V217" s="41" t="s">
        <v>1229</v>
      </c>
      <c r="W217" s="46">
        <v>44866</v>
      </c>
    </row>
    <row r="218" spans="1:23" x14ac:dyDescent="0.3">
      <c r="A218" s="41">
        <v>315347</v>
      </c>
      <c r="B218" s="41" t="s">
        <v>432</v>
      </c>
      <c r="C218" s="41" t="s">
        <v>1230</v>
      </c>
      <c r="D218" s="41" t="s">
        <v>1127</v>
      </c>
      <c r="E218" s="41" t="s">
        <v>659</v>
      </c>
      <c r="F218" s="41">
        <v>8759</v>
      </c>
      <c r="G218" s="41">
        <v>410</v>
      </c>
      <c r="H218" s="41" t="s">
        <v>1556</v>
      </c>
      <c r="I218" s="41" t="s">
        <v>661</v>
      </c>
      <c r="J218" s="41">
        <v>0</v>
      </c>
      <c r="K218" s="41"/>
      <c r="L218" s="41">
        <v>2.63158</v>
      </c>
      <c r="M218" s="41"/>
      <c r="N218" s="41">
        <v>5.5555599999999998</v>
      </c>
      <c r="O218" s="41"/>
      <c r="P218" s="41">
        <v>8.1081099999999999</v>
      </c>
      <c r="Q218" s="41"/>
      <c r="R218" s="41">
        <v>4.109591</v>
      </c>
      <c r="S218" s="41"/>
      <c r="T218" s="41" t="s">
        <v>1557</v>
      </c>
      <c r="U218" s="41" t="s">
        <v>663</v>
      </c>
      <c r="V218" s="41" t="s">
        <v>1231</v>
      </c>
      <c r="W218" s="46">
        <v>44866</v>
      </c>
    </row>
    <row r="219" spans="1:23" x14ac:dyDescent="0.3">
      <c r="A219" s="41">
        <v>315348</v>
      </c>
      <c r="B219" s="41" t="s">
        <v>439</v>
      </c>
      <c r="C219" s="41" t="s">
        <v>1232</v>
      </c>
      <c r="D219" s="41" t="s">
        <v>1233</v>
      </c>
      <c r="E219" s="41" t="s">
        <v>659</v>
      </c>
      <c r="F219" s="41">
        <v>7403</v>
      </c>
      <c r="G219" s="41">
        <v>410</v>
      </c>
      <c r="H219" s="41" t="s">
        <v>1556</v>
      </c>
      <c r="I219" s="41" t="s">
        <v>661</v>
      </c>
      <c r="J219" s="41">
        <v>2.6666699999999999</v>
      </c>
      <c r="K219" s="41"/>
      <c r="L219" s="41">
        <v>4.81928</v>
      </c>
      <c r="M219" s="41"/>
      <c r="N219" s="41">
        <v>4.5976999999999997</v>
      </c>
      <c r="O219" s="41"/>
      <c r="P219" s="41">
        <v>3.5714299999999999</v>
      </c>
      <c r="Q219" s="41"/>
      <c r="R219" s="41">
        <v>3.9513690000000001</v>
      </c>
      <c r="S219" s="41"/>
      <c r="T219" s="41" t="s">
        <v>1557</v>
      </c>
      <c r="U219" s="41" t="s">
        <v>663</v>
      </c>
      <c r="V219" s="41" t="s">
        <v>1234</v>
      </c>
      <c r="W219" s="46">
        <v>44866</v>
      </c>
    </row>
    <row r="220" spans="1:23" x14ac:dyDescent="0.3">
      <c r="A220" s="41">
        <v>315349</v>
      </c>
      <c r="B220" s="41" t="s">
        <v>353</v>
      </c>
      <c r="C220" s="41" t="s">
        <v>1235</v>
      </c>
      <c r="D220" s="41" t="s">
        <v>1236</v>
      </c>
      <c r="E220" s="41" t="s">
        <v>659</v>
      </c>
      <c r="F220" s="41">
        <v>7631</v>
      </c>
      <c r="G220" s="41">
        <v>410</v>
      </c>
      <c r="H220" s="41" t="s">
        <v>1556</v>
      </c>
      <c r="I220" s="41" t="s">
        <v>661</v>
      </c>
      <c r="J220" s="41">
        <v>0</v>
      </c>
      <c r="K220" s="41"/>
      <c r="L220" s="41">
        <v>2.2727300000000001</v>
      </c>
      <c r="M220" s="41"/>
      <c r="N220" s="41">
        <v>2.2727300000000001</v>
      </c>
      <c r="O220" s="41"/>
      <c r="P220" s="41">
        <v>0</v>
      </c>
      <c r="Q220" s="41"/>
      <c r="R220" s="41">
        <v>1.1363650000000001</v>
      </c>
      <c r="S220" s="41"/>
      <c r="T220" s="41" t="s">
        <v>1557</v>
      </c>
      <c r="U220" s="41" t="s">
        <v>663</v>
      </c>
      <c r="V220" s="41" t="s">
        <v>1237</v>
      </c>
      <c r="W220" s="46">
        <v>44866</v>
      </c>
    </row>
    <row r="221" spans="1:23" x14ac:dyDescent="0.3">
      <c r="A221" s="41">
        <v>315350</v>
      </c>
      <c r="B221" s="41" t="s">
        <v>511</v>
      </c>
      <c r="C221" s="41" t="s">
        <v>1238</v>
      </c>
      <c r="D221" s="41" t="s">
        <v>1239</v>
      </c>
      <c r="E221" s="41" t="s">
        <v>659</v>
      </c>
      <c r="F221" s="41">
        <v>8204</v>
      </c>
      <c r="G221" s="41">
        <v>410</v>
      </c>
      <c r="H221" s="41" t="s">
        <v>1556</v>
      </c>
      <c r="I221" s="41" t="s">
        <v>661</v>
      </c>
      <c r="J221" s="41">
        <v>12.67606</v>
      </c>
      <c r="K221" s="41"/>
      <c r="L221" s="41">
        <v>6.9444400000000002</v>
      </c>
      <c r="M221" s="41"/>
      <c r="N221" s="41">
        <v>7.1428599999999998</v>
      </c>
      <c r="O221" s="41"/>
      <c r="P221" s="41">
        <v>5.1948100000000004</v>
      </c>
      <c r="Q221" s="41"/>
      <c r="R221" s="41">
        <v>7.9310359999999998</v>
      </c>
      <c r="S221" s="41"/>
      <c r="T221" s="41" t="s">
        <v>1557</v>
      </c>
      <c r="U221" s="41" t="s">
        <v>663</v>
      </c>
      <c r="V221" s="41" t="s">
        <v>1240</v>
      </c>
      <c r="W221" s="46">
        <v>44866</v>
      </c>
    </row>
    <row r="222" spans="1:23" x14ac:dyDescent="0.3">
      <c r="A222" s="41">
        <v>315351</v>
      </c>
      <c r="B222" s="41" t="s">
        <v>293</v>
      </c>
      <c r="C222" s="41" t="s">
        <v>1241</v>
      </c>
      <c r="D222" s="41" t="s">
        <v>714</v>
      </c>
      <c r="E222" s="41" t="s">
        <v>659</v>
      </c>
      <c r="F222" s="41">
        <v>8820</v>
      </c>
      <c r="G222" s="41">
        <v>410</v>
      </c>
      <c r="H222" s="41" t="s">
        <v>1556</v>
      </c>
      <c r="I222" s="41" t="s">
        <v>661</v>
      </c>
      <c r="J222" s="41" t="s">
        <v>667</v>
      </c>
      <c r="K222" s="41">
        <v>9</v>
      </c>
      <c r="L222" s="41" t="s">
        <v>667</v>
      </c>
      <c r="M222" s="41">
        <v>9</v>
      </c>
      <c r="N222" s="41" t="s">
        <v>667</v>
      </c>
      <c r="O222" s="41">
        <v>9</v>
      </c>
      <c r="P222" s="41" t="s">
        <v>667</v>
      </c>
      <c r="Q222" s="41">
        <v>9</v>
      </c>
      <c r="R222" s="41">
        <v>0</v>
      </c>
      <c r="S222" s="41"/>
      <c r="T222" s="41" t="s">
        <v>1557</v>
      </c>
      <c r="U222" s="41" t="s">
        <v>663</v>
      </c>
      <c r="V222" s="41" t="s">
        <v>1242</v>
      </c>
      <c r="W222" s="46">
        <v>44866</v>
      </c>
    </row>
    <row r="223" spans="1:23" x14ac:dyDescent="0.3">
      <c r="A223" s="41">
        <v>315352</v>
      </c>
      <c r="B223" s="41" t="s">
        <v>242</v>
      </c>
      <c r="C223" s="41" t="s">
        <v>1243</v>
      </c>
      <c r="D223" s="41" t="s">
        <v>1244</v>
      </c>
      <c r="E223" s="41" t="s">
        <v>659</v>
      </c>
      <c r="F223" s="41">
        <v>7050</v>
      </c>
      <c r="G223" s="41">
        <v>410</v>
      </c>
      <c r="H223" s="41" t="s">
        <v>1556</v>
      </c>
      <c r="I223" s="41" t="s">
        <v>661</v>
      </c>
      <c r="J223" s="41">
        <v>0.83333000000000002</v>
      </c>
      <c r="K223" s="41"/>
      <c r="L223" s="41">
        <v>1.65289</v>
      </c>
      <c r="M223" s="41"/>
      <c r="N223" s="41">
        <v>1.7094</v>
      </c>
      <c r="O223" s="41"/>
      <c r="P223" s="41">
        <v>1.5267200000000001</v>
      </c>
      <c r="Q223" s="41"/>
      <c r="R223" s="41">
        <v>1.431492</v>
      </c>
      <c r="S223" s="41"/>
      <c r="T223" s="41" t="s">
        <v>1557</v>
      </c>
      <c r="U223" s="41" t="s">
        <v>663</v>
      </c>
      <c r="V223" s="41" t="s">
        <v>1245</v>
      </c>
      <c r="W223" s="46">
        <v>44866</v>
      </c>
    </row>
    <row r="224" spans="1:23" x14ac:dyDescent="0.3">
      <c r="A224" s="41">
        <v>315353</v>
      </c>
      <c r="B224" s="41" t="s">
        <v>382</v>
      </c>
      <c r="C224" s="41" t="s">
        <v>1246</v>
      </c>
      <c r="D224" s="41" t="s">
        <v>1085</v>
      </c>
      <c r="E224" s="41" t="s">
        <v>659</v>
      </c>
      <c r="F224" s="41">
        <v>8831</v>
      </c>
      <c r="G224" s="41">
        <v>410</v>
      </c>
      <c r="H224" s="41" t="s">
        <v>1556</v>
      </c>
      <c r="I224" s="41" t="s">
        <v>661</v>
      </c>
      <c r="J224" s="41">
        <v>2.5</v>
      </c>
      <c r="K224" s="41"/>
      <c r="L224" s="41">
        <v>2.5973999999999999</v>
      </c>
      <c r="M224" s="41"/>
      <c r="N224" s="41">
        <v>2.4691399999999999</v>
      </c>
      <c r="O224" s="41"/>
      <c r="P224" s="41">
        <v>4.5976999999999997</v>
      </c>
      <c r="Q224" s="41"/>
      <c r="R224" s="41">
        <v>3.0769229999999999</v>
      </c>
      <c r="S224" s="41"/>
      <c r="T224" s="41" t="s">
        <v>1557</v>
      </c>
      <c r="U224" s="41" t="s">
        <v>663</v>
      </c>
      <c r="V224" s="41" t="s">
        <v>1247</v>
      </c>
      <c r="W224" s="46">
        <v>44866</v>
      </c>
    </row>
    <row r="225" spans="1:23" x14ac:dyDescent="0.3">
      <c r="A225" s="41">
        <v>315354</v>
      </c>
      <c r="B225" s="41" t="s">
        <v>597</v>
      </c>
      <c r="C225" s="41" t="s">
        <v>1248</v>
      </c>
      <c r="D225" s="41" t="s">
        <v>756</v>
      </c>
      <c r="E225" s="41" t="s">
        <v>659</v>
      </c>
      <c r="F225" s="41">
        <v>7719</v>
      </c>
      <c r="G225" s="41">
        <v>410</v>
      </c>
      <c r="H225" s="41" t="s">
        <v>1556</v>
      </c>
      <c r="I225" s="41" t="s">
        <v>661</v>
      </c>
      <c r="J225" s="41">
        <v>10</v>
      </c>
      <c r="K225" s="41"/>
      <c r="L225" s="41">
        <v>6.8965500000000004</v>
      </c>
      <c r="M225" s="41"/>
      <c r="N225" s="41">
        <v>6.25</v>
      </c>
      <c r="O225" s="41"/>
      <c r="P225" s="41">
        <v>5.7142900000000001</v>
      </c>
      <c r="Q225" s="41"/>
      <c r="R225" s="41">
        <v>7.1428580000000004</v>
      </c>
      <c r="S225" s="41"/>
      <c r="T225" s="41" t="s">
        <v>1557</v>
      </c>
      <c r="U225" s="41" t="s">
        <v>663</v>
      </c>
      <c r="V225" s="41" t="s">
        <v>1249</v>
      </c>
      <c r="W225" s="46">
        <v>44866</v>
      </c>
    </row>
    <row r="226" spans="1:23" x14ac:dyDescent="0.3">
      <c r="A226" s="41">
        <v>315355</v>
      </c>
      <c r="B226" s="41" t="s">
        <v>548</v>
      </c>
      <c r="C226" s="41" t="s">
        <v>1250</v>
      </c>
      <c r="D226" s="41" t="s">
        <v>694</v>
      </c>
      <c r="E226" s="41" t="s">
        <v>659</v>
      </c>
      <c r="F226" s="41">
        <v>7801</v>
      </c>
      <c r="G226" s="41">
        <v>410</v>
      </c>
      <c r="H226" s="41" t="s">
        <v>1556</v>
      </c>
      <c r="I226" s="41" t="s">
        <v>661</v>
      </c>
      <c r="J226" s="41">
        <v>0.97087000000000001</v>
      </c>
      <c r="K226" s="41"/>
      <c r="L226" s="41">
        <v>0.99009999999999998</v>
      </c>
      <c r="M226" s="41"/>
      <c r="N226" s="41">
        <v>0.97087000000000001</v>
      </c>
      <c r="O226" s="41"/>
      <c r="P226" s="41">
        <v>0.99009999999999998</v>
      </c>
      <c r="Q226" s="41"/>
      <c r="R226" s="41">
        <v>0.98039100000000001</v>
      </c>
      <c r="S226" s="41"/>
      <c r="T226" s="41" t="s">
        <v>1557</v>
      </c>
      <c r="U226" s="41" t="s">
        <v>663</v>
      </c>
      <c r="V226" s="41" t="s">
        <v>1251</v>
      </c>
      <c r="W226" s="46">
        <v>44866</v>
      </c>
    </row>
    <row r="227" spans="1:23" x14ac:dyDescent="0.3">
      <c r="A227" s="41">
        <v>315356</v>
      </c>
      <c r="B227" s="41" t="s">
        <v>572</v>
      </c>
      <c r="C227" s="41" t="s">
        <v>1252</v>
      </c>
      <c r="D227" s="41" t="s">
        <v>1253</v>
      </c>
      <c r="E227" s="41" t="s">
        <v>659</v>
      </c>
      <c r="F227" s="41">
        <v>7920</v>
      </c>
      <c r="G227" s="41">
        <v>410</v>
      </c>
      <c r="H227" s="41" t="s">
        <v>1556</v>
      </c>
      <c r="I227" s="41" t="s">
        <v>661</v>
      </c>
      <c r="J227" s="41">
        <v>3.5714299999999999</v>
      </c>
      <c r="K227" s="41"/>
      <c r="L227" s="41">
        <v>0</v>
      </c>
      <c r="M227" s="41"/>
      <c r="N227" s="41">
        <v>0</v>
      </c>
      <c r="O227" s="41"/>
      <c r="P227" s="41">
        <v>5.4054099999999998</v>
      </c>
      <c r="Q227" s="41"/>
      <c r="R227" s="41">
        <v>2.380954</v>
      </c>
      <c r="S227" s="41"/>
      <c r="T227" s="41" t="s">
        <v>1557</v>
      </c>
      <c r="U227" s="41" t="s">
        <v>663</v>
      </c>
      <c r="V227" s="41" t="s">
        <v>1254</v>
      </c>
      <c r="W227" s="46">
        <v>44866</v>
      </c>
    </row>
    <row r="228" spans="1:23" x14ac:dyDescent="0.3">
      <c r="A228" s="41">
        <v>315357</v>
      </c>
      <c r="B228" s="41" t="s">
        <v>239</v>
      </c>
      <c r="C228" s="41" t="s">
        <v>1255</v>
      </c>
      <c r="D228" s="41" t="s">
        <v>706</v>
      </c>
      <c r="E228" s="41" t="s">
        <v>659</v>
      </c>
      <c r="F228" s="41">
        <v>7009</v>
      </c>
      <c r="G228" s="41">
        <v>410</v>
      </c>
      <c r="H228" s="41" t="s">
        <v>1556</v>
      </c>
      <c r="I228" s="41" t="s">
        <v>661</v>
      </c>
      <c r="J228" s="41">
        <v>0.90908999999999995</v>
      </c>
      <c r="K228" s="41"/>
      <c r="L228" s="41">
        <v>0.94340000000000002</v>
      </c>
      <c r="M228" s="41"/>
      <c r="N228" s="41">
        <v>0.95238</v>
      </c>
      <c r="O228" s="41"/>
      <c r="P228" s="41">
        <v>0.91742999999999997</v>
      </c>
      <c r="Q228" s="41"/>
      <c r="R228" s="41">
        <v>0.93023299999999998</v>
      </c>
      <c r="S228" s="41"/>
      <c r="T228" s="41" t="s">
        <v>1557</v>
      </c>
      <c r="U228" s="41" t="s">
        <v>663</v>
      </c>
      <c r="V228" s="41" t="s">
        <v>1256</v>
      </c>
      <c r="W228" s="46">
        <v>44866</v>
      </c>
    </row>
    <row r="229" spans="1:23" x14ac:dyDescent="0.3">
      <c r="A229" s="41">
        <v>315358</v>
      </c>
      <c r="B229" s="41" t="s">
        <v>486</v>
      </c>
      <c r="C229" s="41" t="s">
        <v>1257</v>
      </c>
      <c r="D229" s="41" t="s">
        <v>1258</v>
      </c>
      <c r="E229" s="41" t="s">
        <v>659</v>
      </c>
      <c r="F229" s="41">
        <v>8225</v>
      </c>
      <c r="G229" s="41">
        <v>410</v>
      </c>
      <c r="H229" s="41" t="s">
        <v>1556</v>
      </c>
      <c r="I229" s="41" t="s">
        <v>661</v>
      </c>
      <c r="J229" s="41">
        <v>4.6729000000000003</v>
      </c>
      <c r="K229" s="41"/>
      <c r="L229" s="41">
        <v>2.9702999999999999</v>
      </c>
      <c r="M229" s="41"/>
      <c r="N229" s="41">
        <v>4.0816299999999996</v>
      </c>
      <c r="O229" s="41"/>
      <c r="P229" s="41">
        <v>3.0612200000000001</v>
      </c>
      <c r="Q229" s="41"/>
      <c r="R229" s="41">
        <v>3.7128709999999998</v>
      </c>
      <c r="S229" s="41"/>
      <c r="T229" s="41" t="s">
        <v>1557</v>
      </c>
      <c r="U229" s="41" t="s">
        <v>663</v>
      </c>
      <c r="V229" s="41" t="s">
        <v>1259</v>
      </c>
      <c r="W229" s="46">
        <v>44866</v>
      </c>
    </row>
    <row r="230" spans="1:23" x14ac:dyDescent="0.3">
      <c r="A230" s="41">
        <v>315359</v>
      </c>
      <c r="B230" s="41" t="s">
        <v>250</v>
      </c>
      <c r="C230" s="41" t="s">
        <v>1260</v>
      </c>
      <c r="D230" s="41" t="s">
        <v>1261</v>
      </c>
      <c r="E230" s="41" t="s">
        <v>659</v>
      </c>
      <c r="F230" s="41">
        <v>7111</v>
      </c>
      <c r="G230" s="41">
        <v>410</v>
      </c>
      <c r="H230" s="41" t="s">
        <v>1556</v>
      </c>
      <c r="I230" s="41" t="s">
        <v>661</v>
      </c>
      <c r="J230" s="41">
        <v>0</v>
      </c>
      <c r="K230" s="41"/>
      <c r="L230" s="41">
        <v>0</v>
      </c>
      <c r="M230" s="41"/>
      <c r="N230" s="41">
        <v>0</v>
      </c>
      <c r="O230" s="41"/>
      <c r="P230" s="41">
        <v>1.0989</v>
      </c>
      <c r="Q230" s="41"/>
      <c r="R230" s="41">
        <v>0.27027000000000001</v>
      </c>
      <c r="S230" s="41"/>
      <c r="T230" s="41" t="s">
        <v>1557</v>
      </c>
      <c r="U230" s="41" t="s">
        <v>663</v>
      </c>
      <c r="V230" s="41" t="s">
        <v>1262</v>
      </c>
      <c r="W230" s="46">
        <v>44866</v>
      </c>
    </row>
    <row r="231" spans="1:23" x14ac:dyDescent="0.3">
      <c r="A231" s="41">
        <v>315360</v>
      </c>
      <c r="B231" s="41" t="s">
        <v>407</v>
      </c>
      <c r="C231" s="41" t="s">
        <v>1263</v>
      </c>
      <c r="D231" s="41" t="s">
        <v>1264</v>
      </c>
      <c r="E231" s="41" t="s">
        <v>659</v>
      </c>
      <c r="F231" s="41">
        <v>7630</v>
      </c>
      <c r="G231" s="41">
        <v>410</v>
      </c>
      <c r="H231" s="41" t="s">
        <v>1556</v>
      </c>
      <c r="I231" s="41" t="s">
        <v>661</v>
      </c>
      <c r="J231" s="41">
        <v>4.0816299999999996</v>
      </c>
      <c r="K231" s="41"/>
      <c r="L231" s="41">
        <v>3.9603999999999999</v>
      </c>
      <c r="M231" s="41"/>
      <c r="N231" s="41">
        <v>1.9802</v>
      </c>
      <c r="O231" s="41"/>
      <c r="P231" s="41">
        <v>0</v>
      </c>
      <c r="Q231" s="41"/>
      <c r="R231" s="41">
        <v>2.4570029999999998</v>
      </c>
      <c r="S231" s="41"/>
      <c r="T231" s="41" t="s">
        <v>1557</v>
      </c>
      <c r="U231" s="41" t="s">
        <v>663</v>
      </c>
      <c r="V231" s="41" t="s">
        <v>1265</v>
      </c>
      <c r="W231" s="46">
        <v>44866</v>
      </c>
    </row>
    <row r="232" spans="1:23" x14ac:dyDescent="0.3">
      <c r="A232" s="41">
        <v>315361</v>
      </c>
      <c r="B232" s="41" t="s">
        <v>526</v>
      </c>
      <c r="C232" s="41" t="s">
        <v>1266</v>
      </c>
      <c r="D232" s="41" t="s">
        <v>789</v>
      </c>
      <c r="E232" s="41" t="s">
        <v>659</v>
      </c>
      <c r="F232" s="41">
        <v>7470</v>
      </c>
      <c r="G232" s="41">
        <v>410</v>
      </c>
      <c r="H232" s="41" t="s">
        <v>1556</v>
      </c>
      <c r="I232" s="41" t="s">
        <v>661</v>
      </c>
      <c r="J232" s="41">
        <v>1.96078</v>
      </c>
      <c r="K232" s="41"/>
      <c r="L232" s="41">
        <v>1.8656699999999999</v>
      </c>
      <c r="M232" s="41"/>
      <c r="N232" s="41">
        <v>1.50376</v>
      </c>
      <c r="O232" s="41"/>
      <c r="P232" s="41">
        <v>1.56863</v>
      </c>
      <c r="Q232" s="41"/>
      <c r="R232" s="41">
        <v>1.724137</v>
      </c>
      <c r="S232" s="41"/>
      <c r="T232" s="41" t="s">
        <v>1557</v>
      </c>
      <c r="U232" s="41" t="s">
        <v>663</v>
      </c>
      <c r="V232" s="41" t="s">
        <v>1267</v>
      </c>
      <c r="W232" s="46">
        <v>44866</v>
      </c>
    </row>
    <row r="233" spans="1:23" x14ac:dyDescent="0.3">
      <c r="A233" s="41">
        <v>315362</v>
      </c>
      <c r="B233" s="41" t="s">
        <v>363</v>
      </c>
      <c r="C233" s="41" t="s">
        <v>1268</v>
      </c>
      <c r="D233" s="41" t="s">
        <v>1269</v>
      </c>
      <c r="E233" s="41" t="s">
        <v>659</v>
      </c>
      <c r="F233" s="41">
        <v>8852</v>
      </c>
      <c r="G233" s="41">
        <v>410</v>
      </c>
      <c r="H233" s="41" t="s">
        <v>1556</v>
      </c>
      <c r="I233" s="41" t="s">
        <v>661</v>
      </c>
      <c r="J233" s="41">
        <v>3.0303</v>
      </c>
      <c r="K233" s="41"/>
      <c r="L233" s="41">
        <v>5.6337999999999999</v>
      </c>
      <c r="M233" s="41"/>
      <c r="N233" s="41">
        <v>4.1666699999999999</v>
      </c>
      <c r="O233" s="41"/>
      <c r="P233" s="41">
        <v>5.0632900000000003</v>
      </c>
      <c r="Q233" s="41"/>
      <c r="R233" s="41">
        <v>4.5138879999999997</v>
      </c>
      <c r="S233" s="41"/>
      <c r="T233" s="41" t="s">
        <v>1557</v>
      </c>
      <c r="U233" s="41" t="s">
        <v>663</v>
      </c>
      <c r="V233" s="41" t="s">
        <v>1270</v>
      </c>
      <c r="W233" s="46">
        <v>44866</v>
      </c>
    </row>
    <row r="234" spans="1:23" x14ac:dyDescent="0.3">
      <c r="A234" s="41">
        <v>315363</v>
      </c>
      <c r="B234" s="41" t="s">
        <v>499</v>
      </c>
      <c r="C234" s="41" t="s">
        <v>1271</v>
      </c>
      <c r="D234" s="41" t="s">
        <v>1272</v>
      </c>
      <c r="E234" s="41" t="s">
        <v>659</v>
      </c>
      <c r="F234" s="41">
        <v>7042</v>
      </c>
      <c r="G234" s="41">
        <v>410</v>
      </c>
      <c r="H234" s="41" t="s">
        <v>1556</v>
      </c>
      <c r="I234" s="41" t="s">
        <v>661</v>
      </c>
      <c r="J234" s="41">
        <v>4.87805</v>
      </c>
      <c r="K234" s="41"/>
      <c r="L234" s="41">
        <v>4.65116</v>
      </c>
      <c r="M234" s="41"/>
      <c r="N234" s="41">
        <v>4.0816299999999996</v>
      </c>
      <c r="O234" s="41"/>
      <c r="P234" s="41">
        <v>2.0833300000000001</v>
      </c>
      <c r="Q234" s="41"/>
      <c r="R234" s="41">
        <v>3.8674010000000001</v>
      </c>
      <c r="S234" s="41"/>
      <c r="T234" s="41" t="s">
        <v>1557</v>
      </c>
      <c r="U234" s="41" t="s">
        <v>663</v>
      </c>
      <c r="V234" s="41" t="s">
        <v>1273</v>
      </c>
      <c r="W234" s="46">
        <v>44866</v>
      </c>
    </row>
    <row r="235" spans="1:23" x14ac:dyDescent="0.3">
      <c r="A235" s="41">
        <v>315364</v>
      </c>
      <c r="B235" s="41" t="s">
        <v>453</v>
      </c>
      <c r="C235" s="41" t="s">
        <v>1274</v>
      </c>
      <c r="D235" s="41" t="s">
        <v>917</v>
      </c>
      <c r="E235" s="41" t="s">
        <v>659</v>
      </c>
      <c r="F235" s="41">
        <v>7724</v>
      </c>
      <c r="G235" s="41">
        <v>410</v>
      </c>
      <c r="H235" s="41" t="s">
        <v>1556</v>
      </c>
      <c r="I235" s="41" t="s">
        <v>661</v>
      </c>
      <c r="J235" s="41">
        <v>1.90476</v>
      </c>
      <c r="K235" s="41"/>
      <c r="L235" s="41">
        <v>3.7735799999999999</v>
      </c>
      <c r="M235" s="41"/>
      <c r="N235" s="41">
        <v>1.8018000000000001</v>
      </c>
      <c r="O235" s="41"/>
      <c r="P235" s="41">
        <v>2.7522899999999999</v>
      </c>
      <c r="Q235" s="41"/>
      <c r="R235" s="41">
        <v>2.5522010000000002</v>
      </c>
      <c r="S235" s="41"/>
      <c r="T235" s="41" t="s">
        <v>1557</v>
      </c>
      <c r="U235" s="41" t="s">
        <v>663</v>
      </c>
      <c r="V235" s="41" t="s">
        <v>1275</v>
      </c>
      <c r="W235" s="46">
        <v>44866</v>
      </c>
    </row>
    <row r="236" spans="1:23" x14ac:dyDescent="0.3">
      <c r="A236" s="41">
        <v>315365</v>
      </c>
      <c r="B236" s="41" t="s">
        <v>492</v>
      </c>
      <c r="C236" s="41" t="s">
        <v>1276</v>
      </c>
      <c r="D236" s="41" t="s">
        <v>1277</v>
      </c>
      <c r="E236" s="41" t="s">
        <v>659</v>
      </c>
      <c r="F236" s="41">
        <v>7756</v>
      </c>
      <c r="G236" s="41">
        <v>410</v>
      </c>
      <c r="H236" s="41" t="s">
        <v>1556</v>
      </c>
      <c r="I236" s="41" t="s">
        <v>661</v>
      </c>
      <c r="J236" s="41">
        <v>2.4691399999999999</v>
      </c>
      <c r="K236" s="41"/>
      <c r="L236" s="41">
        <v>2.7397300000000002</v>
      </c>
      <c r="M236" s="41"/>
      <c r="N236" s="41">
        <v>2.3529399999999998</v>
      </c>
      <c r="O236" s="41"/>
      <c r="P236" s="41">
        <v>1.2987</v>
      </c>
      <c r="Q236" s="41"/>
      <c r="R236" s="41">
        <v>2.2151909999999999</v>
      </c>
      <c r="S236" s="41"/>
      <c r="T236" s="41" t="s">
        <v>1557</v>
      </c>
      <c r="U236" s="41" t="s">
        <v>663</v>
      </c>
      <c r="V236" s="41" t="s">
        <v>1278</v>
      </c>
      <c r="W236" s="46">
        <v>44866</v>
      </c>
    </row>
    <row r="237" spans="1:23" x14ac:dyDescent="0.3">
      <c r="A237" s="41">
        <v>315366</v>
      </c>
      <c r="B237" s="41" t="s">
        <v>237</v>
      </c>
      <c r="C237" s="41" t="s">
        <v>1279</v>
      </c>
      <c r="D237" s="41" t="s">
        <v>940</v>
      </c>
      <c r="E237" s="41" t="s">
        <v>659</v>
      </c>
      <c r="F237" s="41">
        <v>7032</v>
      </c>
      <c r="G237" s="41">
        <v>410</v>
      </c>
      <c r="H237" s="41" t="s">
        <v>1556</v>
      </c>
      <c r="I237" s="41" t="s">
        <v>661</v>
      </c>
      <c r="J237" s="41">
        <v>6.4516099999999996</v>
      </c>
      <c r="K237" s="41"/>
      <c r="L237" s="41">
        <v>5.7142900000000001</v>
      </c>
      <c r="M237" s="41"/>
      <c r="N237" s="41">
        <v>2.8571399999999998</v>
      </c>
      <c r="O237" s="41"/>
      <c r="P237" s="41">
        <v>5.5555599999999998</v>
      </c>
      <c r="Q237" s="41"/>
      <c r="R237" s="41">
        <v>5.1094900000000001</v>
      </c>
      <c r="S237" s="41"/>
      <c r="T237" s="41" t="s">
        <v>1557</v>
      </c>
      <c r="U237" s="41" t="s">
        <v>663</v>
      </c>
      <c r="V237" s="41" t="s">
        <v>1280</v>
      </c>
      <c r="W237" s="46">
        <v>44866</v>
      </c>
    </row>
    <row r="238" spans="1:23" x14ac:dyDescent="0.3">
      <c r="A238" s="41">
        <v>315367</v>
      </c>
      <c r="B238" s="41" t="s">
        <v>549</v>
      </c>
      <c r="C238" s="41" t="s">
        <v>1281</v>
      </c>
      <c r="D238" s="41" t="s">
        <v>842</v>
      </c>
      <c r="E238" s="41" t="s">
        <v>659</v>
      </c>
      <c r="F238" s="41">
        <v>8873</v>
      </c>
      <c r="G238" s="41">
        <v>410</v>
      </c>
      <c r="H238" s="41" t="s">
        <v>1556</v>
      </c>
      <c r="I238" s="41" t="s">
        <v>661</v>
      </c>
      <c r="J238" s="41">
        <v>5.2980099999999997</v>
      </c>
      <c r="K238" s="41"/>
      <c r="L238" s="41">
        <v>3.8709699999999998</v>
      </c>
      <c r="M238" s="41"/>
      <c r="N238" s="41">
        <v>4.0268499999999996</v>
      </c>
      <c r="O238" s="41"/>
      <c r="P238" s="41">
        <v>4.0816299999999996</v>
      </c>
      <c r="Q238" s="41"/>
      <c r="R238" s="41">
        <v>4.318937</v>
      </c>
      <c r="S238" s="41"/>
      <c r="T238" s="41" t="s">
        <v>1557</v>
      </c>
      <c r="U238" s="41" t="s">
        <v>663</v>
      </c>
      <c r="V238" s="41" t="s">
        <v>1282</v>
      </c>
      <c r="W238" s="46">
        <v>44866</v>
      </c>
    </row>
    <row r="239" spans="1:23" x14ac:dyDescent="0.3">
      <c r="A239" s="41">
        <v>315369</v>
      </c>
      <c r="B239" s="41" t="s">
        <v>322</v>
      </c>
      <c r="C239" s="41" t="s">
        <v>1283</v>
      </c>
      <c r="D239" s="41" t="s">
        <v>1284</v>
      </c>
      <c r="E239" s="41" t="s">
        <v>659</v>
      </c>
      <c r="F239" s="41">
        <v>7675</v>
      </c>
      <c r="G239" s="41">
        <v>410</v>
      </c>
      <c r="H239" s="41" t="s">
        <v>1556</v>
      </c>
      <c r="I239" s="41" t="s">
        <v>661</v>
      </c>
      <c r="J239" s="41">
        <v>2.3809499999999999</v>
      </c>
      <c r="K239" s="41"/>
      <c r="L239" s="41">
        <v>0</v>
      </c>
      <c r="M239" s="41"/>
      <c r="N239" s="41">
        <v>0</v>
      </c>
      <c r="O239" s="41"/>
      <c r="P239" s="41">
        <v>0</v>
      </c>
      <c r="Q239" s="41"/>
      <c r="R239" s="41">
        <v>0.564971</v>
      </c>
      <c r="S239" s="41"/>
      <c r="T239" s="41" t="s">
        <v>1557</v>
      </c>
      <c r="U239" s="41" t="s">
        <v>663</v>
      </c>
      <c r="V239" s="41" t="s">
        <v>1285</v>
      </c>
      <c r="W239" s="46">
        <v>44866</v>
      </c>
    </row>
    <row r="240" spans="1:23" x14ac:dyDescent="0.3">
      <c r="A240" s="41">
        <v>315370</v>
      </c>
      <c r="B240" s="41" t="s">
        <v>581</v>
      </c>
      <c r="C240" s="41" t="s">
        <v>1286</v>
      </c>
      <c r="D240" s="41" t="s">
        <v>800</v>
      </c>
      <c r="E240" s="41" t="s">
        <v>659</v>
      </c>
      <c r="F240" s="41">
        <v>8540</v>
      </c>
      <c r="G240" s="41">
        <v>410</v>
      </c>
      <c r="H240" s="41" t="s">
        <v>1556</v>
      </c>
      <c r="I240" s="41" t="s">
        <v>661</v>
      </c>
      <c r="J240" s="41">
        <v>1.13636</v>
      </c>
      <c r="K240" s="41"/>
      <c r="L240" s="41">
        <v>5.1020399999999997</v>
      </c>
      <c r="M240" s="41"/>
      <c r="N240" s="41">
        <v>3.9603999999999999</v>
      </c>
      <c r="O240" s="41"/>
      <c r="P240" s="41">
        <v>4</v>
      </c>
      <c r="Q240" s="41"/>
      <c r="R240" s="41">
        <v>3.6175709999999999</v>
      </c>
      <c r="S240" s="41"/>
      <c r="T240" s="41" t="s">
        <v>1557</v>
      </c>
      <c r="U240" s="41" t="s">
        <v>663</v>
      </c>
      <c r="V240" s="41" t="s">
        <v>1287</v>
      </c>
      <c r="W240" s="46">
        <v>44866</v>
      </c>
    </row>
    <row r="241" spans="1:23" x14ac:dyDescent="0.3">
      <c r="A241" s="41">
        <v>315372</v>
      </c>
      <c r="B241" s="41" t="s">
        <v>623</v>
      </c>
      <c r="C241" s="41" t="s">
        <v>1288</v>
      </c>
      <c r="D241" s="41" t="s">
        <v>1244</v>
      </c>
      <c r="E241" s="41" t="s">
        <v>659</v>
      </c>
      <c r="F241" s="41">
        <v>7050</v>
      </c>
      <c r="G241" s="41">
        <v>410</v>
      </c>
      <c r="H241" s="41" t="s">
        <v>1556</v>
      </c>
      <c r="I241" s="41" t="s">
        <v>661</v>
      </c>
      <c r="J241" s="41">
        <v>0</v>
      </c>
      <c r="K241" s="41"/>
      <c r="L241" s="41">
        <v>0</v>
      </c>
      <c r="M241" s="41"/>
      <c r="N241" s="41">
        <v>0</v>
      </c>
      <c r="O241" s="41"/>
      <c r="P241" s="41">
        <v>0</v>
      </c>
      <c r="Q241" s="41"/>
      <c r="R241" s="41">
        <v>0</v>
      </c>
      <c r="S241" s="41"/>
      <c r="T241" s="41" t="s">
        <v>1557</v>
      </c>
      <c r="U241" s="41" t="s">
        <v>663</v>
      </c>
      <c r="V241" s="41" t="s">
        <v>1289</v>
      </c>
      <c r="W241" s="46">
        <v>44866</v>
      </c>
    </row>
    <row r="242" spans="1:23" x14ac:dyDescent="0.3">
      <c r="A242" s="41">
        <v>315374</v>
      </c>
      <c r="B242" s="41" t="s">
        <v>392</v>
      </c>
      <c r="C242" s="41" t="s">
        <v>1290</v>
      </c>
      <c r="D242" s="41" t="s">
        <v>1291</v>
      </c>
      <c r="E242" s="41" t="s">
        <v>659</v>
      </c>
      <c r="F242" s="41">
        <v>7738</v>
      </c>
      <c r="G242" s="41">
        <v>410</v>
      </c>
      <c r="H242" s="41" t="s">
        <v>1556</v>
      </c>
      <c r="I242" s="41" t="s">
        <v>661</v>
      </c>
      <c r="J242" s="41">
        <v>3.8461500000000002</v>
      </c>
      <c r="K242" s="41"/>
      <c r="L242" s="41">
        <v>4</v>
      </c>
      <c r="M242" s="41"/>
      <c r="N242" s="41">
        <v>8</v>
      </c>
      <c r="O242" s="41"/>
      <c r="P242" s="41">
        <v>8.3333300000000001</v>
      </c>
      <c r="Q242" s="41"/>
      <c r="R242" s="41">
        <v>5.9999979999999997</v>
      </c>
      <c r="S242" s="41"/>
      <c r="T242" s="41" t="s">
        <v>1557</v>
      </c>
      <c r="U242" s="41" t="s">
        <v>663</v>
      </c>
      <c r="V242" s="41" t="s">
        <v>1292</v>
      </c>
      <c r="W242" s="46">
        <v>44866</v>
      </c>
    </row>
    <row r="243" spans="1:23" x14ac:dyDescent="0.3">
      <c r="A243" s="41">
        <v>315375</v>
      </c>
      <c r="B243" s="41" t="s">
        <v>417</v>
      </c>
      <c r="C243" s="41" t="s">
        <v>1293</v>
      </c>
      <c r="D243" s="41" t="s">
        <v>1029</v>
      </c>
      <c r="E243" s="41" t="s">
        <v>659</v>
      </c>
      <c r="F243" s="41">
        <v>7104</v>
      </c>
      <c r="G243" s="41">
        <v>410</v>
      </c>
      <c r="H243" s="41" t="s">
        <v>1556</v>
      </c>
      <c r="I243" s="41" t="s">
        <v>661</v>
      </c>
      <c r="J243" s="41">
        <v>0</v>
      </c>
      <c r="K243" s="41"/>
      <c r="L243" s="41">
        <v>0</v>
      </c>
      <c r="M243" s="41"/>
      <c r="N243" s="41">
        <v>0</v>
      </c>
      <c r="O243" s="41"/>
      <c r="P243" s="41">
        <v>0</v>
      </c>
      <c r="Q243" s="41"/>
      <c r="R243" s="41">
        <v>0</v>
      </c>
      <c r="S243" s="41"/>
      <c r="T243" s="41" t="s">
        <v>1557</v>
      </c>
      <c r="U243" s="41" t="s">
        <v>663</v>
      </c>
      <c r="V243" s="41" t="s">
        <v>1294</v>
      </c>
      <c r="W243" s="46">
        <v>44866</v>
      </c>
    </row>
    <row r="244" spans="1:23" x14ac:dyDescent="0.3">
      <c r="A244" s="41">
        <v>315376</v>
      </c>
      <c r="B244" s="41" t="s">
        <v>335</v>
      </c>
      <c r="C244" s="41" t="s">
        <v>1295</v>
      </c>
      <c r="D244" s="41" t="s">
        <v>1296</v>
      </c>
      <c r="E244" s="41" t="s">
        <v>659</v>
      </c>
      <c r="F244" s="41">
        <v>7481</v>
      </c>
      <c r="G244" s="41">
        <v>410</v>
      </c>
      <c r="H244" s="41" t="s">
        <v>1556</v>
      </c>
      <c r="I244" s="41" t="s">
        <v>661</v>
      </c>
      <c r="J244" s="41">
        <v>4.3478300000000001</v>
      </c>
      <c r="K244" s="41"/>
      <c r="L244" s="41">
        <v>3.60825</v>
      </c>
      <c r="M244" s="41"/>
      <c r="N244" s="41">
        <v>4.9751200000000004</v>
      </c>
      <c r="O244" s="41"/>
      <c r="P244" s="41">
        <v>5.0505100000000001</v>
      </c>
      <c r="Q244" s="41"/>
      <c r="R244" s="41">
        <v>4.5000020000000003</v>
      </c>
      <c r="S244" s="41"/>
      <c r="T244" s="41" t="s">
        <v>1557</v>
      </c>
      <c r="U244" s="41" t="s">
        <v>663</v>
      </c>
      <c r="V244" s="41" t="s">
        <v>1297</v>
      </c>
      <c r="W244" s="46">
        <v>44866</v>
      </c>
    </row>
    <row r="245" spans="1:23" x14ac:dyDescent="0.3">
      <c r="A245" s="41">
        <v>315377</v>
      </c>
      <c r="B245" s="41" t="s">
        <v>233</v>
      </c>
      <c r="C245" s="41" t="s">
        <v>1298</v>
      </c>
      <c r="D245" s="41" t="s">
        <v>1236</v>
      </c>
      <c r="E245" s="41" t="s">
        <v>659</v>
      </c>
      <c r="F245" s="41">
        <v>7631</v>
      </c>
      <c r="G245" s="41">
        <v>410</v>
      </c>
      <c r="H245" s="41" t="s">
        <v>1556</v>
      </c>
      <c r="I245" s="41" t="s">
        <v>661</v>
      </c>
      <c r="J245" s="41">
        <v>1.40845</v>
      </c>
      <c r="K245" s="41"/>
      <c r="L245" s="41">
        <v>2.7777799999999999</v>
      </c>
      <c r="M245" s="41"/>
      <c r="N245" s="41">
        <v>1.40845</v>
      </c>
      <c r="O245" s="41"/>
      <c r="P245" s="41">
        <v>2.63158</v>
      </c>
      <c r="Q245" s="41"/>
      <c r="R245" s="41">
        <v>2.0689660000000001</v>
      </c>
      <c r="S245" s="41"/>
      <c r="T245" s="41" t="s">
        <v>1557</v>
      </c>
      <c r="U245" s="41" t="s">
        <v>663</v>
      </c>
      <c r="V245" s="41" t="s">
        <v>1299</v>
      </c>
      <c r="W245" s="46">
        <v>44866</v>
      </c>
    </row>
    <row r="246" spans="1:23" x14ac:dyDescent="0.3">
      <c r="A246" s="41">
        <v>315378</v>
      </c>
      <c r="B246" s="41" t="s">
        <v>445</v>
      </c>
      <c r="C246" s="41" t="s">
        <v>1300</v>
      </c>
      <c r="D246" s="41" t="s">
        <v>860</v>
      </c>
      <c r="E246" s="41" t="s">
        <v>659</v>
      </c>
      <c r="F246" s="41">
        <v>7860</v>
      </c>
      <c r="G246" s="41">
        <v>410</v>
      </c>
      <c r="H246" s="41" t="s">
        <v>1556</v>
      </c>
      <c r="I246" s="41" t="s">
        <v>661</v>
      </c>
      <c r="J246" s="41">
        <v>1.5872999999999999</v>
      </c>
      <c r="K246" s="41"/>
      <c r="L246" s="41">
        <v>2.9850699999999999</v>
      </c>
      <c r="M246" s="41"/>
      <c r="N246" s="41">
        <v>1.4492799999999999</v>
      </c>
      <c r="O246" s="41"/>
      <c r="P246" s="41">
        <v>1.49254</v>
      </c>
      <c r="Q246" s="41"/>
      <c r="R246" s="41">
        <v>1.8796999999999999</v>
      </c>
      <c r="S246" s="41"/>
      <c r="T246" s="41" t="s">
        <v>1557</v>
      </c>
      <c r="U246" s="41" t="s">
        <v>663</v>
      </c>
      <c r="V246" s="41" t="s">
        <v>1301</v>
      </c>
      <c r="W246" s="46">
        <v>44866</v>
      </c>
    </row>
    <row r="247" spans="1:23" x14ac:dyDescent="0.3">
      <c r="A247" s="41">
        <v>315381</v>
      </c>
      <c r="B247" s="41" t="s">
        <v>596</v>
      </c>
      <c r="C247" s="41" t="s">
        <v>1302</v>
      </c>
      <c r="D247" s="41" t="s">
        <v>1181</v>
      </c>
      <c r="E247" s="41" t="s">
        <v>659</v>
      </c>
      <c r="F247" s="41">
        <v>8857</v>
      </c>
      <c r="G247" s="41">
        <v>410</v>
      </c>
      <c r="H247" s="41" t="s">
        <v>1556</v>
      </c>
      <c r="I247" s="41" t="s">
        <v>661</v>
      </c>
      <c r="J247" s="41">
        <v>3.1745999999999999</v>
      </c>
      <c r="K247" s="41"/>
      <c r="L247" s="41">
        <v>0</v>
      </c>
      <c r="M247" s="41"/>
      <c r="N247" s="41">
        <v>0</v>
      </c>
      <c r="O247" s="41"/>
      <c r="P247" s="41">
        <v>0</v>
      </c>
      <c r="Q247" s="41"/>
      <c r="R247" s="41">
        <v>0.79999900000000002</v>
      </c>
      <c r="S247" s="41"/>
      <c r="T247" s="41" t="s">
        <v>1557</v>
      </c>
      <c r="U247" s="41" t="s">
        <v>663</v>
      </c>
      <c r="V247" s="41" t="s">
        <v>1303</v>
      </c>
      <c r="W247" s="46">
        <v>44866</v>
      </c>
    </row>
    <row r="248" spans="1:23" x14ac:dyDescent="0.3">
      <c r="A248" s="41">
        <v>315383</v>
      </c>
      <c r="B248" s="41" t="s">
        <v>331</v>
      </c>
      <c r="C248" s="41" t="s">
        <v>1304</v>
      </c>
      <c r="D248" s="41" t="s">
        <v>1305</v>
      </c>
      <c r="E248" s="41" t="s">
        <v>659</v>
      </c>
      <c r="F248" s="41">
        <v>7932</v>
      </c>
      <c r="G248" s="41">
        <v>410</v>
      </c>
      <c r="H248" s="41" t="s">
        <v>1556</v>
      </c>
      <c r="I248" s="41" t="s">
        <v>661</v>
      </c>
      <c r="J248" s="41">
        <v>0</v>
      </c>
      <c r="K248" s="41"/>
      <c r="L248" s="41">
        <v>0</v>
      </c>
      <c r="M248" s="41"/>
      <c r="N248" s="41">
        <v>0</v>
      </c>
      <c r="O248" s="41"/>
      <c r="P248" s="41">
        <v>0</v>
      </c>
      <c r="Q248" s="41"/>
      <c r="R248" s="41">
        <v>0</v>
      </c>
      <c r="S248" s="41"/>
      <c r="T248" s="41" t="s">
        <v>1557</v>
      </c>
      <c r="U248" s="41" t="s">
        <v>663</v>
      </c>
      <c r="V248" s="41" t="s">
        <v>1306</v>
      </c>
      <c r="W248" s="46">
        <v>44866</v>
      </c>
    </row>
    <row r="249" spans="1:23" x14ac:dyDescent="0.3">
      <c r="A249" s="41">
        <v>315384</v>
      </c>
      <c r="B249" s="41" t="s">
        <v>562</v>
      </c>
      <c r="C249" s="41" t="s">
        <v>1307</v>
      </c>
      <c r="D249" s="41" t="s">
        <v>1308</v>
      </c>
      <c r="E249" s="41" t="s">
        <v>659</v>
      </c>
      <c r="F249" s="41">
        <v>8901</v>
      </c>
      <c r="G249" s="41">
        <v>410</v>
      </c>
      <c r="H249" s="41" t="s">
        <v>1556</v>
      </c>
      <c r="I249" s="41" t="s">
        <v>661</v>
      </c>
      <c r="J249" s="41">
        <v>5.2631600000000001</v>
      </c>
      <c r="K249" s="41"/>
      <c r="L249" s="41">
        <v>2.6666699999999999</v>
      </c>
      <c r="M249" s="41"/>
      <c r="N249" s="41">
        <v>4.2857099999999999</v>
      </c>
      <c r="O249" s="41"/>
      <c r="P249" s="41">
        <v>1.4705900000000001</v>
      </c>
      <c r="Q249" s="41"/>
      <c r="R249" s="41">
        <v>3.4602080000000002</v>
      </c>
      <c r="S249" s="41"/>
      <c r="T249" s="41" t="s">
        <v>1557</v>
      </c>
      <c r="U249" s="41" t="s">
        <v>663</v>
      </c>
      <c r="V249" s="41" t="s">
        <v>1309</v>
      </c>
      <c r="W249" s="46">
        <v>44866</v>
      </c>
    </row>
    <row r="250" spans="1:23" x14ac:dyDescent="0.3">
      <c r="A250" s="41">
        <v>315386</v>
      </c>
      <c r="B250" s="41" t="s">
        <v>268</v>
      </c>
      <c r="C250" s="41" t="s">
        <v>1310</v>
      </c>
      <c r="D250" s="41" t="s">
        <v>1311</v>
      </c>
      <c r="E250" s="41" t="s">
        <v>659</v>
      </c>
      <c r="F250" s="41">
        <v>7607</v>
      </c>
      <c r="G250" s="41">
        <v>410</v>
      </c>
      <c r="H250" s="41" t="s">
        <v>1556</v>
      </c>
      <c r="I250" s="41" t="s">
        <v>661</v>
      </c>
      <c r="J250" s="41">
        <v>4.2105300000000003</v>
      </c>
      <c r="K250" s="41"/>
      <c r="L250" s="41">
        <v>3.3333300000000001</v>
      </c>
      <c r="M250" s="41"/>
      <c r="N250" s="41">
        <v>4.0816299999999996</v>
      </c>
      <c r="O250" s="41"/>
      <c r="P250" s="41">
        <v>4.3478300000000001</v>
      </c>
      <c r="Q250" s="41"/>
      <c r="R250" s="41">
        <v>4</v>
      </c>
      <c r="S250" s="41"/>
      <c r="T250" s="41" t="s">
        <v>1557</v>
      </c>
      <c r="U250" s="41" t="s">
        <v>663</v>
      </c>
      <c r="V250" s="41" t="s">
        <v>1312</v>
      </c>
      <c r="W250" s="46">
        <v>44866</v>
      </c>
    </row>
    <row r="251" spans="1:23" x14ac:dyDescent="0.3">
      <c r="A251" s="41">
        <v>315387</v>
      </c>
      <c r="B251" s="41" t="s">
        <v>247</v>
      </c>
      <c r="C251" s="41" t="s">
        <v>1313</v>
      </c>
      <c r="D251" s="41" t="s">
        <v>892</v>
      </c>
      <c r="E251" s="41" t="s">
        <v>659</v>
      </c>
      <c r="F251" s="41">
        <v>7728</v>
      </c>
      <c r="G251" s="41">
        <v>410</v>
      </c>
      <c r="H251" s="41" t="s">
        <v>1556</v>
      </c>
      <c r="I251" s="41" t="s">
        <v>661</v>
      </c>
      <c r="J251" s="41">
        <v>1.6666700000000001</v>
      </c>
      <c r="K251" s="41"/>
      <c r="L251" s="41">
        <v>0</v>
      </c>
      <c r="M251" s="41"/>
      <c r="N251" s="41">
        <v>0.84745999999999999</v>
      </c>
      <c r="O251" s="41"/>
      <c r="P251" s="41">
        <v>0.73529</v>
      </c>
      <c r="Q251" s="41"/>
      <c r="R251" s="41">
        <v>0.80482900000000002</v>
      </c>
      <c r="S251" s="41"/>
      <c r="T251" s="41" t="s">
        <v>1557</v>
      </c>
      <c r="U251" s="41" t="s">
        <v>663</v>
      </c>
      <c r="V251" s="41" t="s">
        <v>1314</v>
      </c>
      <c r="W251" s="46">
        <v>44866</v>
      </c>
    </row>
    <row r="252" spans="1:23" x14ac:dyDescent="0.3">
      <c r="A252" s="41">
        <v>315388</v>
      </c>
      <c r="B252" s="41" t="s">
        <v>587</v>
      </c>
      <c r="C252" s="41" t="s">
        <v>1315</v>
      </c>
      <c r="D252" s="41" t="s">
        <v>1316</v>
      </c>
      <c r="E252" s="41" t="s">
        <v>659</v>
      </c>
      <c r="F252" s="41">
        <v>7512</v>
      </c>
      <c r="G252" s="41">
        <v>410</v>
      </c>
      <c r="H252" s="41" t="s">
        <v>1556</v>
      </c>
      <c r="I252" s="41" t="s">
        <v>661</v>
      </c>
      <c r="J252" s="41">
        <v>3.3333300000000001</v>
      </c>
      <c r="K252" s="41"/>
      <c r="L252" s="41">
        <v>5.8823499999999997</v>
      </c>
      <c r="M252" s="41"/>
      <c r="N252" s="41">
        <v>6.0606099999999996</v>
      </c>
      <c r="O252" s="41"/>
      <c r="P252" s="41">
        <v>3.2258100000000001</v>
      </c>
      <c r="Q252" s="41"/>
      <c r="R252" s="41">
        <v>4.6875</v>
      </c>
      <c r="S252" s="41"/>
      <c r="T252" s="41" t="s">
        <v>1557</v>
      </c>
      <c r="U252" s="41" t="s">
        <v>663</v>
      </c>
      <c r="V252" s="41" t="s">
        <v>1317</v>
      </c>
      <c r="W252" s="46">
        <v>44866</v>
      </c>
    </row>
    <row r="253" spans="1:23" x14ac:dyDescent="0.3">
      <c r="A253" s="41">
        <v>315390</v>
      </c>
      <c r="B253" s="41" t="s">
        <v>383</v>
      </c>
      <c r="C253" s="41" t="s">
        <v>1318</v>
      </c>
      <c r="D253" s="41" t="s">
        <v>774</v>
      </c>
      <c r="E253" s="41" t="s">
        <v>659</v>
      </c>
      <c r="F253" s="41">
        <v>7016</v>
      </c>
      <c r="G253" s="41">
        <v>410</v>
      </c>
      <c r="H253" s="41" t="s">
        <v>1556</v>
      </c>
      <c r="I253" s="41" t="s">
        <v>661</v>
      </c>
      <c r="J253" s="41">
        <v>0</v>
      </c>
      <c r="K253" s="41"/>
      <c r="L253" s="41">
        <v>0</v>
      </c>
      <c r="M253" s="41"/>
      <c r="N253" s="41">
        <v>0</v>
      </c>
      <c r="O253" s="41"/>
      <c r="P253" s="41">
        <v>0</v>
      </c>
      <c r="Q253" s="41"/>
      <c r="R253" s="41">
        <v>0</v>
      </c>
      <c r="S253" s="41"/>
      <c r="T253" s="41" t="s">
        <v>1557</v>
      </c>
      <c r="U253" s="41" t="s">
        <v>663</v>
      </c>
      <c r="V253" s="41" t="s">
        <v>1319</v>
      </c>
      <c r="W253" s="46">
        <v>44866</v>
      </c>
    </row>
    <row r="254" spans="1:23" x14ac:dyDescent="0.3">
      <c r="A254" s="41">
        <v>315392</v>
      </c>
      <c r="B254" s="41" t="s">
        <v>459</v>
      </c>
      <c r="C254" s="41" t="s">
        <v>1320</v>
      </c>
      <c r="D254" s="41" t="s">
        <v>1321</v>
      </c>
      <c r="E254" s="41" t="s">
        <v>659</v>
      </c>
      <c r="F254" s="41">
        <v>7003</v>
      </c>
      <c r="G254" s="41">
        <v>410</v>
      </c>
      <c r="H254" s="41" t="s">
        <v>1556</v>
      </c>
      <c r="I254" s="41" t="s">
        <v>661</v>
      </c>
      <c r="J254" s="41" t="s">
        <v>667</v>
      </c>
      <c r="K254" s="41">
        <v>9</v>
      </c>
      <c r="L254" s="41">
        <v>0</v>
      </c>
      <c r="M254" s="41"/>
      <c r="N254" s="41">
        <v>0</v>
      </c>
      <c r="O254" s="41"/>
      <c r="P254" s="41">
        <v>0</v>
      </c>
      <c r="Q254" s="41"/>
      <c r="R254" s="41">
        <v>0</v>
      </c>
      <c r="S254" s="41"/>
      <c r="T254" s="41" t="s">
        <v>1557</v>
      </c>
      <c r="U254" s="41" t="s">
        <v>663</v>
      </c>
      <c r="V254" s="41" t="s">
        <v>1322</v>
      </c>
      <c r="W254" s="46">
        <v>44866</v>
      </c>
    </row>
    <row r="255" spans="1:23" x14ac:dyDescent="0.3">
      <c r="A255" s="41">
        <v>315393</v>
      </c>
      <c r="B255" s="41" t="s">
        <v>507</v>
      </c>
      <c r="C255" s="41" t="s">
        <v>1323</v>
      </c>
      <c r="D255" s="41" t="s">
        <v>1029</v>
      </c>
      <c r="E255" s="41" t="s">
        <v>659</v>
      </c>
      <c r="F255" s="41">
        <v>7103</v>
      </c>
      <c r="G255" s="41">
        <v>410</v>
      </c>
      <c r="H255" s="41" t="s">
        <v>1556</v>
      </c>
      <c r="I255" s="41" t="s">
        <v>661</v>
      </c>
      <c r="J255" s="41">
        <v>2.7027000000000001</v>
      </c>
      <c r="K255" s="41"/>
      <c r="L255" s="41">
        <v>2.7777799999999999</v>
      </c>
      <c r="M255" s="41"/>
      <c r="N255" s="41">
        <v>3.0303</v>
      </c>
      <c r="O255" s="41"/>
      <c r="P255" s="41">
        <v>4.1666699999999999</v>
      </c>
      <c r="Q255" s="41"/>
      <c r="R255" s="41">
        <v>3.0769229999999999</v>
      </c>
      <c r="S255" s="41"/>
      <c r="T255" s="41" t="s">
        <v>1557</v>
      </c>
      <c r="U255" s="41" t="s">
        <v>663</v>
      </c>
      <c r="V255" s="41" t="s">
        <v>1324</v>
      </c>
      <c r="W255" s="46">
        <v>44866</v>
      </c>
    </row>
    <row r="256" spans="1:23" x14ac:dyDescent="0.3">
      <c r="A256" s="41">
        <v>315394</v>
      </c>
      <c r="B256" s="41" t="s">
        <v>611</v>
      </c>
      <c r="C256" s="41" t="s">
        <v>1325</v>
      </c>
      <c r="D256" s="41" t="s">
        <v>1326</v>
      </c>
      <c r="E256" s="41" t="s">
        <v>659</v>
      </c>
      <c r="F256" s="41">
        <v>8226</v>
      </c>
      <c r="G256" s="41">
        <v>410</v>
      </c>
      <c r="H256" s="41" t="s">
        <v>1556</v>
      </c>
      <c r="I256" s="41" t="s">
        <v>661</v>
      </c>
      <c r="J256" s="41">
        <v>8.5714299999999994</v>
      </c>
      <c r="K256" s="41"/>
      <c r="L256" s="41">
        <v>9.0909099999999992</v>
      </c>
      <c r="M256" s="41"/>
      <c r="N256" s="41">
        <v>2.9411800000000001</v>
      </c>
      <c r="O256" s="41"/>
      <c r="P256" s="41">
        <v>6.25</v>
      </c>
      <c r="Q256" s="41"/>
      <c r="R256" s="41">
        <v>6.7164190000000001</v>
      </c>
      <c r="S256" s="41"/>
      <c r="T256" s="41" t="s">
        <v>1557</v>
      </c>
      <c r="U256" s="41" t="s">
        <v>663</v>
      </c>
      <c r="V256" s="41" t="s">
        <v>1327</v>
      </c>
      <c r="W256" s="46">
        <v>44866</v>
      </c>
    </row>
    <row r="257" spans="1:23" x14ac:dyDescent="0.3">
      <c r="A257" s="41">
        <v>315396</v>
      </c>
      <c r="B257" s="41" t="s">
        <v>390</v>
      </c>
      <c r="C257" s="41" t="s">
        <v>1328</v>
      </c>
      <c r="D257" s="41" t="s">
        <v>746</v>
      </c>
      <c r="E257" s="41" t="s">
        <v>659</v>
      </c>
      <c r="F257" s="41">
        <v>8302</v>
      </c>
      <c r="G257" s="41">
        <v>410</v>
      </c>
      <c r="H257" s="41" t="s">
        <v>1556</v>
      </c>
      <c r="I257" s="41" t="s">
        <v>661</v>
      </c>
      <c r="J257" s="41">
        <v>4.1322299999999998</v>
      </c>
      <c r="K257" s="41"/>
      <c r="L257" s="41">
        <v>4.1666699999999999</v>
      </c>
      <c r="M257" s="41"/>
      <c r="N257" s="41">
        <v>3.30579</v>
      </c>
      <c r="O257" s="41"/>
      <c r="P257" s="41">
        <v>4.1666699999999999</v>
      </c>
      <c r="Q257" s="41"/>
      <c r="R257" s="41">
        <v>3.9419110000000002</v>
      </c>
      <c r="S257" s="41"/>
      <c r="T257" s="41" t="s">
        <v>1557</v>
      </c>
      <c r="U257" s="41" t="s">
        <v>663</v>
      </c>
      <c r="V257" s="41" t="s">
        <v>1329</v>
      </c>
      <c r="W257" s="46">
        <v>44866</v>
      </c>
    </row>
    <row r="258" spans="1:23" x14ac:dyDescent="0.3">
      <c r="A258" s="41">
        <v>315397</v>
      </c>
      <c r="B258" s="41" t="s">
        <v>533</v>
      </c>
      <c r="C258" s="41" t="s">
        <v>1330</v>
      </c>
      <c r="D258" s="41" t="s">
        <v>1331</v>
      </c>
      <c r="E258" s="41" t="s">
        <v>659</v>
      </c>
      <c r="F258" s="41">
        <v>8720</v>
      </c>
      <c r="G258" s="41">
        <v>410</v>
      </c>
      <c r="H258" s="41" t="s">
        <v>1556</v>
      </c>
      <c r="I258" s="41" t="s">
        <v>661</v>
      </c>
      <c r="J258" s="41">
        <v>2.1739099999999998</v>
      </c>
      <c r="K258" s="41"/>
      <c r="L258" s="41">
        <v>1</v>
      </c>
      <c r="M258" s="41"/>
      <c r="N258" s="41">
        <v>1.9802</v>
      </c>
      <c r="O258" s="41"/>
      <c r="P258" s="41">
        <v>1.9802</v>
      </c>
      <c r="Q258" s="41"/>
      <c r="R258" s="41">
        <v>1.7766500000000001</v>
      </c>
      <c r="S258" s="41"/>
      <c r="T258" s="41" t="s">
        <v>1557</v>
      </c>
      <c r="U258" s="41" t="s">
        <v>663</v>
      </c>
      <c r="V258" s="41" t="s">
        <v>1332</v>
      </c>
      <c r="W258" s="46">
        <v>44866</v>
      </c>
    </row>
    <row r="259" spans="1:23" x14ac:dyDescent="0.3">
      <c r="A259" s="41">
        <v>315404</v>
      </c>
      <c r="B259" s="41" t="s">
        <v>607</v>
      </c>
      <c r="C259" s="41" t="s">
        <v>1333</v>
      </c>
      <c r="D259" s="41" t="s">
        <v>1334</v>
      </c>
      <c r="E259" s="41" t="s">
        <v>659</v>
      </c>
      <c r="F259" s="41">
        <v>8108</v>
      </c>
      <c r="G259" s="41">
        <v>410</v>
      </c>
      <c r="H259" s="41" t="s">
        <v>1556</v>
      </c>
      <c r="I259" s="41" t="s">
        <v>661</v>
      </c>
      <c r="J259" s="41">
        <v>2.7027000000000001</v>
      </c>
      <c r="K259" s="41"/>
      <c r="L259" s="41">
        <v>2.7027000000000001</v>
      </c>
      <c r="M259" s="41"/>
      <c r="N259" s="41">
        <v>2.8571399999999998</v>
      </c>
      <c r="O259" s="41"/>
      <c r="P259" s="41">
        <v>0</v>
      </c>
      <c r="Q259" s="41"/>
      <c r="R259" s="41">
        <v>2.0134210000000001</v>
      </c>
      <c r="S259" s="41"/>
      <c r="T259" s="41" t="s">
        <v>1557</v>
      </c>
      <c r="U259" s="41" t="s">
        <v>663</v>
      </c>
      <c r="V259" s="41" t="s">
        <v>1335</v>
      </c>
      <c r="W259" s="46">
        <v>44866</v>
      </c>
    </row>
    <row r="260" spans="1:23" x14ac:dyDescent="0.3">
      <c r="A260" s="41">
        <v>315405</v>
      </c>
      <c r="B260" s="41" t="s">
        <v>567</v>
      </c>
      <c r="C260" s="41" t="s">
        <v>1336</v>
      </c>
      <c r="D260" s="41" t="s">
        <v>1337</v>
      </c>
      <c r="E260" s="41" t="s">
        <v>659</v>
      </c>
      <c r="F260" s="41">
        <v>8020</v>
      </c>
      <c r="G260" s="41">
        <v>410</v>
      </c>
      <c r="H260" s="41" t="s">
        <v>1556</v>
      </c>
      <c r="I260" s="41" t="s">
        <v>661</v>
      </c>
      <c r="J260" s="41">
        <v>0</v>
      </c>
      <c r="K260" s="41"/>
      <c r="L260" s="41">
        <v>2.4390200000000002</v>
      </c>
      <c r="M260" s="41"/>
      <c r="N260" s="41">
        <v>2.7027000000000001</v>
      </c>
      <c r="O260" s="41"/>
      <c r="P260" s="41">
        <v>2.7777799999999999</v>
      </c>
      <c r="Q260" s="41"/>
      <c r="R260" s="41">
        <v>1.9108270000000001</v>
      </c>
      <c r="S260" s="41"/>
      <c r="T260" s="41" t="s">
        <v>1557</v>
      </c>
      <c r="U260" s="41" t="s">
        <v>663</v>
      </c>
      <c r="V260" s="41" t="s">
        <v>1338</v>
      </c>
      <c r="W260" s="46">
        <v>44866</v>
      </c>
    </row>
    <row r="261" spans="1:23" x14ac:dyDescent="0.3">
      <c r="A261" s="41">
        <v>315409</v>
      </c>
      <c r="B261" s="41" t="s">
        <v>613</v>
      </c>
      <c r="C261" s="41" t="s">
        <v>1339</v>
      </c>
      <c r="D261" s="41" t="s">
        <v>860</v>
      </c>
      <c r="E261" s="41" t="s">
        <v>659</v>
      </c>
      <c r="F261" s="41">
        <v>7860</v>
      </c>
      <c r="G261" s="41">
        <v>410</v>
      </c>
      <c r="H261" s="41" t="s">
        <v>1556</v>
      </c>
      <c r="I261" s="41" t="s">
        <v>661</v>
      </c>
      <c r="J261" s="41" t="s">
        <v>667</v>
      </c>
      <c r="K261" s="41">
        <v>9</v>
      </c>
      <c r="L261" s="41" t="s">
        <v>667</v>
      </c>
      <c r="M261" s="41">
        <v>9</v>
      </c>
      <c r="N261" s="41" t="s">
        <v>667</v>
      </c>
      <c r="O261" s="41">
        <v>9</v>
      </c>
      <c r="P261" s="41" t="s">
        <v>667</v>
      </c>
      <c r="Q261" s="41">
        <v>9</v>
      </c>
      <c r="R261" s="41">
        <v>0</v>
      </c>
      <c r="S261" s="41"/>
      <c r="T261" s="41" t="s">
        <v>1557</v>
      </c>
      <c r="U261" s="41" t="s">
        <v>663</v>
      </c>
      <c r="V261" s="41" t="s">
        <v>1340</v>
      </c>
      <c r="W261" s="46">
        <v>44866</v>
      </c>
    </row>
    <row r="262" spans="1:23" x14ac:dyDescent="0.3">
      <c r="A262" s="41">
        <v>315413</v>
      </c>
      <c r="B262" s="41" t="s">
        <v>520</v>
      </c>
      <c r="C262" s="41" t="s">
        <v>1341</v>
      </c>
      <c r="D262" s="41" t="s">
        <v>765</v>
      </c>
      <c r="E262" s="41" t="s">
        <v>659</v>
      </c>
      <c r="F262" s="41">
        <v>7305</v>
      </c>
      <c r="G262" s="41">
        <v>410</v>
      </c>
      <c r="H262" s="41" t="s">
        <v>1556</v>
      </c>
      <c r="I262" s="41" t="s">
        <v>661</v>
      </c>
      <c r="J262" s="41">
        <v>1.2658199999999999</v>
      </c>
      <c r="K262" s="41"/>
      <c r="L262" s="41">
        <v>1.2987</v>
      </c>
      <c r="M262" s="41"/>
      <c r="N262" s="41">
        <v>3.5714299999999999</v>
      </c>
      <c r="O262" s="41"/>
      <c r="P262" s="41">
        <v>3.6585399999999999</v>
      </c>
      <c r="Q262" s="41"/>
      <c r="R262" s="41">
        <v>2.4844719999999998</v>
      </c>
      <c r="S262" s="41"/>
      <c r="T262" s="41" t="s">
        <v>1557</v>
      </c>
      <c r="U262" s="41" t="s">
        <v>663</v>
      </c>
      <c r="V262" s="41" t="s">
        <v>1342</v>
      </c>
      <c r="W262" s="46">
        <v>44866</v>
      </c>
    </row>
    <row r="263" spans="1:23" x14ac:dyDescent="0.3">
      <c r="A263" s="41">
        <v>315414</v>
      </c>
      <c r="B263" s="41" t="s">
        <v>619</v>
      </c>
      <c r="C263" s="41" t="s">
        <v>1343</v>
      </c>
      <c r="D263" s="41" t="s">
        <v>1344</v>
      </c>
      <c r="E263" s="41" t="s">
        <v>659</v>
      </c>
      <c r="F263" s="41">
        <v>7753</v>
      </c>
      <c r="G263" s="41">
        <v>410</v>
      </c>
      <c r="H263" s="41" t="s">
        <v>1556</v>
      </c>
      <c r="I263" s="41" t="s">
        <v>661</v>
      </c>
      <c r="J263" s="41">
        <v>2.0408200000000001</v>
      </c>
      <c r="K263" s="41"/>
      <c r="L263" s="41">
        <v>1.9230799999999999</v>
      </c>
      <c r="M263" s="41"/>
      <c r="N263" s="41">
        <v>1.6129</v>
      </c>
      <c r="O263" s="41"/>
      <c r="P263" s="41">
        <v>1.5625</v>
      </c>
      <c r="Q263" s="41"/>
      <c r="R263" s="41">
        <v>1.7621150000000001</v>
      </c>
      <c r="S263" s="41"/>
      <c r="T263" s="41" t="s">
        <v>1557</v>
      </c>
      <c r="U263" s="41" t="s">
        <v>663</v>
      </c>
      <c r="V263" s="41" t="s">
        <v>1345</v>
      </c>
      <c r="W263" s="46">
        <v>44866</v>
      </c>
    </row>
    <row r="264" spans="1:23" x14ac:dyDescent="0.3">
      <c r="A264" s="41">
        <v>315416</v>
      </c>
      <c r="B264" s="41" t="s">
        <v>424</v>
      </c>
      <c r="C264" s="41" t="s">
        <v>1346</v>
      </c>
      <c r="D264" s="41" t="s">
        <v>703</v>
      </c>
      <c r="E264" s="41" t="s">
        <v>659</v>
      </c>
      <c r="F264" s="41">
        <v>7052</v>
      </c>
      <c r="G264" s="41">
        <v>410</v>
      </c>
      <c r="H264" s="41" t="s">
        <v>1556</v>
      </c>
      <c r="I264" s="41" t="s">
        <v>661</v>
      </c>
      <c r="J264" s="41">
        <v>5.4054099999999998</v>
      </c>
      <c r="K264" s="41"/>
      <c r="L264" s="41">
        <v>3.3333300000000001</v>
      </c>
      <c r="M264" s="41"/>
      <c r="N264" s="41">
        <v>9.0909099999999992</v>
      </c>
      <c r="O264" s="41"/>
      <c r="P264" s="41">
        <v>11.764709999999999</v>
      </c>
      <c r="Q264" s="41"/>
      <c r="R264" s="41">
        <v>7.462688</v>
      </c>
      <c r="S264" s="41"/>
      <c r="T264" s="41" t="s">
        <v>1557</v>
      </c>
      <c r="U264" s="41" t="s">
        <v>663</v>
      </c>
      <c r="V264" s="41" t="s">
        <v>1347</v>
      </c>
      <c r="W264" s="46">
        <v>44866</v>
      </c>
    </row>
    <row r="265" spans="1:23" x14ac:dyDescent="0.3">
      <c r="A265" s="41">
        <v>315417</v>
      </c>
      <c r="B265" s="41" t="s">
        <v>544</v>
      </c>
      <c r="C265" s="41" t="s">
        <v>1348</v>
      </c>
      <c r="D265" s="41" t="s">
        <v>1181</v>
      </c>
      <c r="E265" s="41" t="s">
        <v>659</v>
      </c>
      <c r="F265" s="41">
        <v>8857</v>
      </c>
      <c r="G265" s="41">
        <v>410</v>
      </c>
      <c r="H265" s="41" t="s">
        <v>1556</v>
      </c>
      <c r="I265" s="41" t="s">
        <v>661</v>
      </c>
      <c r="J265" s="41">
        <v>1.6129</v>
      </c>
      <c r="K265" s="41"/>
      <c r="L265" s="41">
        <v>3.125</v>
      </c>
      <c r="M265" s="41"/>
      <c r="N265" s="41">
        <v>3.2258100000000001</v>
      </c>
      <c r="O265" s="41"/>
      <c r="P265" s="41">
        <v>1.72414</v>
      </c>
      <c r="Q265" s="41"/>
      <c r="R265" s="41">
        <v>2.439025</v>
      </c>
      <c r="S265" s="41"/>
      <c r="T265" s="41" t="s">
        <v>1557</v>
      </c>
      <c r="U265" s="41" t="s">
        <v>663</v>
      </c>
      <c r="V265" s="41" t="s">
        <v>1349</v>
      </c>
      <c r="W265" s="46">
        <v>44866</v>
      </c>
    </row>
    <row r="266" spans="1:23" x14ac:dyDescent="0.3">
      <c r="A266" s="41">
        <v>315418</v>
      </c>
      <c r="B266" s="41" t="s">
        <v>624</v>
      </c>
      <c r="C266" s="41" t="s">
        <v>1350</v>
      </c>
      <c r="D266" s="41" t="s">
        <v>1351</v>
      </c>
      <c r="E266" s="41" t="s">
        <v>659</v>
      </c>
      <c r="F266" s="41">
        <v>8053</v>
      </c>
      <c r="G266" s="41">
        <v>410</v>
      </c>
      <c r="H266" s="41" t="s">
        <v>1556</v>
      </c>
      <c r="I266" s="41" t="s">
        <v>661</v>
      </c>
      <c r="J266" s="41">
        <v>9.3023299999999995</v>
      </c>
      <c r="K266" s="41"/>
      <c r="L266" s="41">
        <v>10</v>
      </c>
      <c r="M266" s="41"/>
      <c r="N266" s="41">
        <v>10.256410000000001</v>
      </c>
      <c r="O266" s="41"/>
      <c r="P266" s="41">
        <v>11.11111</v>
      </c>
      <c r="Q266" s="41"/>
      <c r="R266" s="41">
        <v>10.126583</v>
      </c>
      <c r="S266" s="41"/>
      <c r="T266" s="41" t="s">
        <v>1557</v>
      </c>
      <c r="U266" s="41" t="s">
        <v>663</v>
      </c>
      <c r="V266" s="41" t="s">
        <v>1352</v>
      </c>
      <c r="W266" s="46">
        <v>44866</v>
      </c>
    </row>
    <row r="267" spans="1:23" x14ac:dyDescent="0.3">
      <c r="A267" s="41">
        <v>315419</v>
      </c>
      <c r="B267" s="41" t="s">
        <v>505</v>
      </c>
      <c r="C267" s="41" t="s">
        <v>1353</v>
      </c>
      <c r="D267" s="41" t="s">
        <v>851</v>
      </c>
      <c r="E267" s="41" t="s">
        <v>659</v>
      </c>
      <c r="F267" s="41">
        <v>8807</v>
      </c>
      <c r="G267" s="41">
        <v>410</v>
      </c>
      <c r="H267" s="41" t="s">
        <v>1556</v>
      </c>
      <c r="I267" s="41" t="s">
        <v>661</v>
      </c>
      <c r="J267" s="41">
        <v>1.9230799999999999</v>
      </c>
      <c r="K267" s="41"/>
      <c r="L267" s="41">
        <v>1.88679</v>
      </c>
      <c r="M267" s="41"/>
      <c r="N267" s="41">
        <v>1.8181799999999999</v>
      </c>
      <c r="O267" s="41"/>
      <c r="P267" s="41">
        <v>5.5555599999999998</v>
      </c>
      <c r="Q267" s="41"/>
      <c r="R267" s="41">
        <v>2.8037390000000002</v>
      </c>
      <c r="S267" s="41"/>
      <c r="T267" s="41" t="s">
        <v>1557</v>
      </c>
      <c r="U267" s="41" t="s">
        <v>663</v>
      </c>
      <c r="V267" s="41" t="s">
        <v>1354</v>
      </c>
      <c r="W267" s="46">
        <v>44866</v>
      </c>
    </row>
    <row r="268" spans="1:23" x14ac:dyDescent="0.3">
      <c r="A268" s="41">
        <v>315421</v>
      </c>
      <c r="B268" s="41" t="s">
        <v>560</v>
      </c>
      <c r="C268" s="41" t="s">
        <v>1355</v>
      </c>
      <c r="D268" s="41" t="s">
        <v>1074</v>
      </c>
      <c r="E268" s="41" t="s">
        <v>659</v>
      </c>
      <c r="F268" s="41">
        <v>8753</v>
      </c>
      <c r="G268" s="41">
        <v>410</v>
      </c>
      <c r="H268" s="41" t="s">
        <v>1556</v>
      </c>
      <c r="I268" s="41" t="s">
        <v>661</v>
      </c>
      <c r="J268" s="41">
        <v>2.2727300000000001</v>
      </c>
      <c r="K268" s="41"/>
      <c r="L268" s="41">
        <v>1.1764699999999999</v>
      </c>
      <c r="M268" s="41"/>
      <c r="N268" s="41">
        <v>1.20482</v>
      </c>
      <c r="O268" s="41"/>
      <c r="P268" s="41">
        <v>2.32558</v>
      </c>
      <c r="Q268" s="41"/>
      <c r="R268" s="41">
        <v>1.754386</v>
      </c>
      <c r="S268" s="41"/>
      <c r="T268" s="41" t="s">
        <v>1557</v>
      </c>
      <c r="U268" s="41" t="s">
        <v>663</v>
      </c>
      <c r="V268" s="41" t="s">
        <v>1356</v>
      </c>
      <c r="W268" s="46">
        <v>44866</v>
      </c>
    </row>
    <row r="269" spans="1:23" x14ac:dyDescent="0.3">
      <c r="A269" s="41">
        <v>315423</v>
      </c>
      <c r="B269" s="41" t="s">
        <v>431</v>
      </c>
      <c r="C269" s="41" t="s">
        <v>1357</v>
      </c>
      <c r="D269" s="41" t="s">
        <v>1003</v>
      </c>
      <c r="E269" s="41" t="s">
        <v>659</v>
      </c>
      <c r="F269" s="41">
        <v>8619</v>
      </c>
      <c r="G269" s="41">
        <v>410</v>
      </c>
      <c r="H269" s="41" t="s">
        <v>1556</v>
      </c>
      <c r="I269" s="41" t="s">
        <v>661</v>
      </c>
      <c r="J269" s="41">
        <v>2.01342</v>
      </c>
      <c r="K269" s="41"/>
      <c r="L269" s="41">
        <v>1.9480500000000001</v>
      </c>
      <c r="M269" s="41"/>
      <c r="N269" s="41">
        <v>0.64515999999999996</v>
      </c>
      <c r="O269" s="41"/>
      <c r="P269" s="41">
        <v>0.68027000000000004</v>
      </c>
      <c r="Q269" s="41"/>
      <c r="R269" s="41">
        <v>1.3223119999999999</v>
      </c>
      <c r="S269" s="41"/>
      <c r="T269" s="41" t="s">
        <v>1557</v>
      </c>
      <c r="U269" s="41" t="s">
        <v>663</v>
      </c>
      <c r="V269" s="41" t="s">
        <v>1358</v>
      </c>
      <c r="W269" s="46">
        <v>44866</v>
      </c>
    </row>
    <row r="270" spans="1:23" x14ac:dyDescent="0.3">
      <c r="A270" s="41">
        <v>315425</v>
      </c>
      <c r="B270" s="41" t="s">
        <v>415</v>
      </c>
      <c r="C270" s="41" t="s">
        <v>1359</v>
      </c>
      <c r="D270" s="41" t="s">
        <v>1360</v>
      </c>
      <c r="E270" s="41" t="s">
        <v>659</v>
      </c>
      <c r="F270" s="41">
        <v>8844</v>
      </c>
      <c r="G270" s="41">
        <v>410</v>
      </c>
      <c r="H270" s="41" t="s">
        <v>1556</v>
      </c>
      <c r="I270" s="41" t="s">
        <v>661</v>
      </c>
      <c r="J270" s="41">
        <v>0.92593000000000003</v>
      </c>
      <c r="K270" s="41"/>
      <c r="L270" s="41">
        <v>0.93457999999999997</v>
      </c>
      <c r="M270" s="41"/>
      <c r="N270" s="41">
        <v>1.88679</v>
      </c>
      <c r="O270" s="41"/>
      <c r="P270" s="41">
        <v>5.3571400000000002</v>
      </c>
      <c r="Q270" s="41"/>
      <c r="R270" s="41">
        <v>2.309469</v>
      </c>
      <c r="S270" s="41"/>
      <c r="T270" s="41" t="s">
        <v>1557</v>
      </c>
      <c r="U270" s="41" t="s">
        <v>663</v>
      </c>
      <c r="V270" s="41" t="s">
        <v>1361</v>
      </c>
      <c r="W270" s="46">
        <v>44866</v>
      </c>
    </row>
    <row r="271" spans="1:23" x14ac:dyDescent="0.3">
      <c r="A271" s="41">
        <v>315426</v>
      </c>
      <c r="B271" s="41" t="s">
        <v>318</v>
      </c>
      <c r="C271" s="41" t="s">
        <v>1362</v>
      </c>
      <c r="D271" s="41" t="s">
        <v>691</v>
      </c>
      <c r="E271" s="41" t="s">
        <v>659</v>
      </c>
      <c r="F271" s="41">
        <v>7652</v>
      </c>
      <c r="G271" s="41">
        <v>410</v>
      </c>
      <c r="H271" s="41" t="s">
        <v>1556</v>
      </c>
      <c r="I271" s="41" t="s">
        <v>661</v>
      </c>
      <c r="J271" s="41" t="s">
        <v>667</v>
      </c>
      <c r="K271" s="41">
        <v>9</v>
      </c>
      <c r="L271" s="41">
        <v>0</v>
      </c>
      <c r="M271" s="41"/>
      <c r="N271" s="41">
        <v>0</v>
      </c>
      <c r="O271" s="41"/>
      <c r="P271" s="41">
        <v>0</v>
      </c>
      <c r="Q271" s="41"/>
      <c r="R271" s="41">
        <v>0</v>
      </c>
      <c r="S271" s="41"/>
      <c r="T271" s="41" t="s">
        <v>1557</v>
      </c>
      <c r="U271" s="41" t="s">
        <v>663</v>
      </c>
      <c r="V271" s="41" t="s">
        <v>1363</v>
      </c>
      <c r="W271" s="46">
        <v>44866</v>
      </c>
    </row>
    <row r="272" spans="1:23" x14ac:dyDescent="0.3">
      <c r="A272" s="41">
        <v>315427</v>
      </c>
      <c r="B272" s="41" t="s">
        <v>609</v>
      </c>
      <c r="C272" s="41" t="s">
        <v>1364</v>
      </c>
      <c r="D272" s="41" t="s">
        <v>1365</v>
      </c>
      <c r="E272" s="41" t="s">
        <v>659</v>
      </c>
      <c r="F272" s="41">
        <v>8071</v>
      </c>
      <c r="G272" s="41">
        <v>410</v>
      </c>
      <c r="H272" s="41" t="s">
        <v>1556</v>
      </c>
      <c r="I272" s="41" t="s">
        <v>661</v>
      </c>
      <c r="J272" s="41">
        <v>5.66038</v>
      </c>
      <c r="K272" s="41"/>
      <c r="L272" s="41">
        <v>5.66038</v>
      </c>
      <c r="M272" s="41"/>
      <c r="N272" s="41">
        <v>5.7692300000000003</v>
      </c>
      <c r="O272" s="41"/>
      <c r="P272" s="41">
        <v>8.1632700000000007</v>
      </c>
      <c r="Q272" s="41"/>
      <c r="R272" s="41">
        <v>6.2801960000000001</v>
      </c>
      <c r="S272" s="41"/>
      <c r="T272" s="41" t="s">
        <v>1557</v>
      </c>
      <c r="U272" s="41" t="s">
        <v>663</v>
      </c>
      <c r="V272" s="41" t="s">
        <v>1366</v>
      </c>
      <c r="W272" s="46">
        <v>44866</v>
      </c>
    </row>
    <row r="273" spans="1:23" x14ac:dyDescent="0.3">
      <c r="A273" s="41">
        <v>315429</v>
      </c>
      <c r="B273" s="41" t="s">
        <v>339</v>
      </c>
      <c r="C273" s="41" t="s">
        <v>1367</v>
      </c>
      <c r="D273" s="41" t="s">
        <v>1368</v>
      </c>
      <c r="E273" s="41" t="s">
        <v>659</v>
      </c>
      <c r="F273" s="41">
        <v>7832</v>
      </c>
      <c r="G273" s="41">
        <v>410</v>
      </c>
      <c r="H273" s="41" t="s">
        <v>1556</v>
      </c>
      <c r="I273" s="41" t="s">
        <v>661</v>
      </c>
      <c r="J273" s="41">
        <v>0</v>
      </c>
      <c r="K273" s="41"/>
      <c r="L273" s="41" t="s">
        <v>667</v>
      </c>
      <c r="M273" s="41">
        <v>9</v>
      </c>
      <c r="N273" s="41" t="s">
        <v>667</v>
      </c>
      <c r="O273" s="41">
        <v>9</v>
      </c>
      <c r="P273" s="41" t="s">
        <v>667</v>
      </c>
      <c r="Q273" s="41">
        <v>9</v>
      </c>
      <c r="R273" s="41">
        <v>1.298702</v>
      </c>
      <c r="S273" s="41"/>
      <c r="T273" s="41" t="s">
        <v>1557</v>
      </c>
      <c r="U273" s="41" t="s">
        <v>663</v>
      </c>
      <c r="V273" s="41" t="s">
        <v>1369</v>
      </c>
      <c r="W273" s="46">
        <v>44866</v>
      </c>
    </row>
    <row r="274" spans="1:23" x14ac:dyDescent="0.3">
      <c r="A274" s="41">
        <v>315433</v>
      </c>
      <c r="B274" s="41" t="s">
        <v>380</v>
      </c>
      <c r="C274" s="41" t="s">
        <v>1370</v>
      </c>
      <c r="D274" s="41" t="s">
        <v>1371</v>
      </c>
      <c r="E274" s="41" t="s">
        <v>659</v>
      </c>
      <c r="F274" s="41">
        <v>8867</v>
      </c>
      <c r="G274" s="41">
        <v>410</v>
      </c>
      <c r="H274" s="41" t="s">
        <v>1556</v>
      </c>
      <c r="I274" s="41" t="s">
        <v>661</v>
      </c>
      <c r="J274" s="41">
        <v>0</v>
      </c>
      <c r="K274" s="41"/>
      <c r="L274" s="41">
        <v>0</v>
      </c>
      <c r="M274" s="41"/>
      <c r="N274" s="41">
        <v>0</v>
      </c>
      <c r="O274" s="41"/>
      <c r="P274" s="41">
        <v>1.2820499999999999</v>
      </c>
      <c r="Q274" s="41"/>
      <c r="R274" s="41">
        <v>0.326797</v>
      </c>
      <c r="S274" s="41"/>
      <c r="T274" s="41" t="s">
        <v>1557</v>
      </c>
      <c r="U274" s="41" t="s">
        <v>663</v>
      </c>
      <c r="V274" s="41" t="s">
        <v>1372</v>
      </c>
      <c r="W274" s="46">
        <v>44866</v>
      </c>
    </row>
    <row r="275" spans="1:23" x14ac:dyDescent="0.3">
      <c r="A275" s="41">
        <v>315434</v>
      </c>
      <c r="B275" s="41" t="s">
        <v>413</v>
      </c>
      <c r="C275" s="41" t="s">
        <v>1373</v>
      </c>
      <c r="D275" s="41" t="s">
        <v>898</v>
      </c>
      <c r="E275" s="41" t="s">
        <v>659</v>
      </c>
      <c r="F275" s="41">
        <v>7450</v>
      </c>
      <c r="G275" s="41">
        <v>410</v>
      </c>
      <c r="H275" s="41" t="s">
        <v>1556</v>
      </c>
      <c r="I275" s="41" t="s">
        <v>661</v>
      </c>
      <c r="J275" s="41">
        <v>0</v>
      </c>
      <c r="K275" s="41"/>
      <c r="L275" s="41">
        <v>0</v>
      </c>
      <c r="M275" s="41"/>
      <c r="N275" s="41">
        <v>0</v>
      </c>
      <c r="O275" s="41"/>
      <c r="P275" s="41">
        <v>0</v>
      </c>
      <c r="Q275" s="41"/>
      <c r="R275" s="41">
        <v>0</v>
      </c>
      <c r="S275" s="41"/>
      <c r="T275" s="41" t="s">
        <v>1557</v>
      </c>
      <c r="U275" s="41" t="s">
        <v>663</v>
      </c>
      <c r="V275" s="41" t="s">
        <v>1374</v>
      </c>
      <c r="W275" s="46">
        <v>44866</v>
      </c>
    </row>
    <row r="276" spans="1:23" x14ac:dyDescent="0.3">
      <c r="A276" s="41">
        <v>315435</v>
      </c>
      <c r="B276" s="41" t="s">
        <v>412</v>
      </c>
      <c r="C276" s="41" t="s">
        <v>1375</v>
      </c>
      <c r="D276" s="41" t="s">
        <v>1272</v>
      </c>
      <c r="E276" s="41" t="s">
        <v>659</v>
      </c>
      <c r="F276" s="41">
        <v>7042</v>
      </c>
      <c r="G276" s="41">
        <v>410</v>
      </c>
      <c r="H276" s="41" t="s">
        <v>1556</v>
      </c>
      <c r="I276" s="41" t="s">
        <v>661</v>
      </c>
      <c r="J276" s="41">
        <v>0</v>
      </c>
      <c r="K276" s="41"/>
      <c r="L276" s="41">
        <v>0</v>
      </c>
      <c r="M276" s="41"/>
      <c r="N276" s="41">
        <v>0</v>
      </c>
      <c r="O276" s="41"/>
      <c r="P276" s="41">
        <v>0</v>
      </c>
      <c r="Q276" s="41"/>
      <c r="R276" s="41">
        <v>0</v>
      </c>
      <c r="S276" s="41"/>
      <c r="T276" s="41" t="s">
        <v>1557</v>
      </c>
      <c r="U276" s="41" t="s">
        <v>663</v>
      </c>
      <c r="V276" s="41" t="s">
        <v>1376</v>
      </c>
      <c r="W276" s="46">
        <v>44866</v>
      </c>
    </row>
    <row r="277" spans="1:23" x14ac:dyDescent="0.3">
      <c r="A277" s="41">
        <v>315437</v>
      </c>
      <c r="B277" s="41" t="s">
        <v>464</v>
      </c>
      <c r="C277" s="41" t="s">
        <v>1377</v>
      </c>
      <c r="D277" s="41" t="s">
        <v>1378</v>
      </c>
      <c r="E277" s="41" t="s">
        <v>659</v>
      </c>
      <c r="F277" s="41">
        <v>7734</v>
      </c>
      <c r="G277" s="41">
        <v>410</v>
      </c>
      <c r="H277" s="41" t="s">
        <v>1556</v>
      </c>
      <c r="I277" s="41" t="s">
        <v>661</v>
      </c>
      <c r="J277" s="41">
        <v>1.2195100000000001</v>
      </c>
      <c r="K277" s="41"/>
      <c r="L277" s="41">
        <v>5.0632900000000003</v>
      </c>
      <c r="M277" s="41"/>
      <c r="N277" s="41">
        <v>5.0632900000000003</v>
      </c>
      <c r="O277" s="41"/>
      <c r="P277" s="41">
        <v>4.7058799999999996</v>
      </c>
      <c r="Q277" s="41"/>
      <c r="R277" s="41">
        <v>3.9999980000000002</v>
      </c>
      <c r="S277" s="41"/>
      <c r="T277" s="41" t="s">
        <v>1557</v>
      </c>
      <c r="U277" s="41" t="s">
        <v>663</v>
      </c>
      <c r="V277" s="41" t="s">
        <v>1379</v>
      </c>
      <c r="W277" s="46">
        <v>44866</v>
      </c>
    </row>
    <row r="278" spans="1:23" x14ac:dyDescent="0.3">
      <c r="A278" s="41">
        <v>315438</v>
      </c>
      <c r="B278" s="41" t="s">
        <v>272</v>
      </c>
      <c r="C278" s="41" t="s">
        <v>1380</v>
      </c>
      <c r="D278" s="41" t="s">
        <v>1381</v>
      </c>
      <c r="E278" s="41" t="s">
        <v>659</v>
      </c>
      <c r="F278" s="41">
        <v>7656</v>
      </c>
      <c r="G278" s="41">
        <v>410</v>
      </c>
      <c r="H278" s="41" t="s">
        <v>1556</v>
      </c>
      <c r="I278" s="41" t="s">
        <v>661</v>
      </c>
      <c r="J278" s="41">
        <v>4.4117600000000001</v>
      </c>
      <c r="K278" s="41"/>
      <c r="L278" s="41">
        <v>4.2253499999999997</v>
      </c>
      <c r="M278" s="41"/>
      <c r="N278" s="41">
        <v>4.9382700000000002</v>
      </c>
      <c r="O278" s="41"/>
      <c r="P278" s="41">
        <v>2.0408200000000001</v>
      </c>
      <c r="Q278" s="41"/>
      <c r="R278" s="41">
        <v>3.773584</v>
      </c>
      <c r="S278" s="41"/>
      <c r="T278" s="41" t="s">
        <v>1557</v>
      </c>
      <c r="U278" s="41" t="s">
        <v>663</v>
      </c>
      <c r="V278" s="41" t="s">
        <v>1382</v>
      </c>
      <c r="W278" s="46">
        <v>44866</v>
      </c>
    </row>
    <row r="279" spans="1:23" x14ac:dyDescent="0.3">
      <c r="A279" s="41">
        <v>315439</v>
      </c>
      <c r="B279" s="41" t="s">
        <v>605</v>
      </c>
      <c r="C279" s="41" t="s">
        <v>1383</v>
      </c>
      <c r="D279" s="41" t="s">
        <v>860</v>
      </c>
      <c r="E279" s="41" t="s">
        <v>659</v>
      </c>
      <c r="F279" s="41">
        <v>7860</v>
      </c>
      <c r="G279" s="41">
        <v>410</v>
      </c>
      <c r="H279" s="41" t="s">
        <v>1556</v>
      </c>
      <c r="I279" s="41" t="s">
        <v>661</v>
      </c>
      <c r="J279" s="41">
        <v>0</v>
      </c>
      <c r="K279" s="41"/>
      <c r="L279" s="41">
        <v>3.125</v>
      </c>
      <c r="M279" s="41"/>
      <c r="N279" s="41">
        <v>6.25</v>
      </c>
      <c r="O279" s="41"/>
      <c r="P279" s="41">
        <v>7.1428599999999998</v>
      </c>
      <c r="Q279" s="41"/>
      <c r="R279" s="41">
        <v>4.1322320000000001</v>
      </c>
      <c r="S279" s="41"/>
      <c r="T279" s="41" t="s">
        <v>1557</v>
      </c>
      <c r="U279" s="41" t="s">
        <v>663</v>
      </c>
      <c r="V279" s="41" t="s">
        <v>1384</v>
      </c>
      <c r="W279" s="46">
        <v>44866</v>
      </c>
    </row>
    <row r="280" spans="1:23" x14ac:dyDescent="0.3">
      <c r="A280" s="41">
        <v>315442</v>
      </c>
      <c r="B280" s="41" t="s">
        <v>603</v>
      </c>
      <c r="C280" s="41" t="s">
        <v>1385</v>
      </c>
      <c r="D280" s="41" t="s">
        <v>679</v>
      </c>
      <c r="E280" s="41" t="s">
        <v>659</v>
      </c>
      <c r="F280" s="41">
        <v>7206</v>
      </c>
      <c r="G280" s="41">
        <v>410</v>
      </c>
      <c r="H280" s="41" t="s">
        <v>1556</v>
      </c>
      <c r="I280" s="41" t="s">
        <v>661</v>
      </c>
      <c r="J280" s="41">
        <v>1.2195100000000001</v>
      </c>
      <c r="K280" s="41"/>
      <c r="L280" s="41">
        <v>1.2195100000000001</v>
      </c>
      <c r="M280" s="41"/>
      <c r="N280" s="41">
        <v>1.2658199999999999</v>
      </c>
      <c r="O280" s="41"/>
      <c r="P280" s="41">
        <v>1.25</v>
      </c>
      <c r="Q280" s="41"/>
      <c r="R280" s="41">
        <v>1.238388</v>
      </c>
      <c r="S280" s="41"/>
      <c r="T280" s="41" t="s">
        <v>1557</v>
      </c>
      <c r="U280" s="41" t="s">
        <v>663</v>
      </c>
      <c r="V280" s="41" t="s">
        <v>1386</v>
      </c>
      <c r="W280" s="46">
        <v>44866</v>
      </c>
    </row>
    <row r="281" spans="1:23" x14ac:dyDescent="0.3">
      <c r="A281" s="41">
        <v>315443</v>
      </c>
      <c r="B281" s="41" t="s">
        <v>334</v>
      </c>
      <c r="C281" s="41" t="s">
        <v>1163</v>
      </c>
      <c r="D281" s="41" t="s">
        <v>1074</v>
      </c>
      <c r="E281" s="41" t="s">
        <v>659</v>
      </c>
      <c r="F281" s="41">
        <v>8755</v>
      </c>
      <c r="G281" s="41">
        <v>410</v>
      </c>
      <c r="H281" s="41" t="s">
        <v>1556</v>
      </c>
      <c r="I281" s="41" t="s">
        <v>661</v>
      </c>
      <c r="J281" s="41">
        <v>0</v>
      </c>
      <c r="K281" s="41"/>
      <c r="L281" s="41">
        <v>0</v>
      </c>
      <c r="M281" s="41"/>
      <c r="N281" s="41">
        <v>0</v>
      </c>
      <c r="O281" s="41"/>
      <c r="P281" s="41">
        <v>0</v>
      </c>
      <c r="Q281" s="41"/>
      <c r="R281" s="41">
        <v>0</v>
      </c>
      <c r="S281" s="41"/>
      <c r="T281" s="41" t="s">
        <v>1557</v>
      </c>
      <c r="U281" s="41" t="s">
        <v>663</v>
      </c>
      <c r="V281" s="41" t="s">
        <v>1164</v>
      </c>
      <c r="W281" s="46">
        <v>44866</v>
      </c>
    </row>
    <row r="282" spans="1:23" x14ac:dyDescent="0.3">
      <c r="A282" s="41">
        <v>315445</v>
      </c>
      <c r="B282" s="41" t="s">
        <v>253</v>
      </c>
      <c r="C282" s="41" t="s">
        <v>1387</v>
      </c>
      <c r="D282" s="41" t="s">
        <v>851</v>
      </c>
      <c r="E282" s="41" t="s">
        <v>659</v>
      </c>
      <c r="F282" s="41">
        <v>8807</v>
      </c>
      <c r="G282" s="41">
        <v>410</v>
      </c>
      <c r="H282" s="41" t="s">
        <v>1556</v>
      </c>
      <c r="I282" s="41" t="s">
        <v>661</v>
      </c>
      <c r="J282" s="41" t="s">
        <v>667</v>
      </c>
      <c r="K282" s="41">
        <v>9</v>
      </c>
      <c r="L282" s="41" t="s">
        <v>667</v>
      </c>
      <c r="M282" s="41">
        <v>9</v>
      </c>
      <c r="N282" s="41" t="s">
        <v>667</v>
      </c>
      <c r="O282" s="41">
        <v>9</v>
      </c>
      <c r="P282" s="41" t="s">
        <v>667</v>
      </c>
      <c r="Q282" s="41">
        <v>9</v>
      </c>
      <c r="R282" s="41">
        <v>1.538462</v>
      </c>
      <c r="S282" s="41"/>
      <c r="T282" s="41" t="s">
        <v>1557</v>
      </c>
      <c r="U282" s="41" t="s">
        <v>663</v>
      </c>
      <c r="V282" s="41" t="s">
        <v>1388</v>
      </c>
      <c r="W282" s="46">
        <v>44866</v>
      </c>
    </row>
    <row r="283" spans="1:23" x14ac:dyDescent="0.3">
      <c r="A283" s="41">
        <v>315448</v>
      </c>
      <c r="B283" s="41" t="s">
        <v>555</v>
      </c>
      <c r="C283" s="41" t="s">
        <v>1389</v>
      </c>
      <c r="D283" s="41" t="s">
        <v>1390</v>
      </c>
      <c r="E283" s="41" t="s">
        <v>659</v>
      </c>
      <c r="F283" s="41">
        <v>8077</v>
      </c>
      <c r="G283" s="41">
        <v>410</v>
      </c>
      <c r="H283" s="41" t="s">
        <v>1556</v>
      </c>
      <c r="I283" s="41" t="s">
        <v>661</v>
      </c>
      <c r="J283" s="41">
        <v>3.3333300000000001</v>
      </c>
      <c r="K283" s="41"/>
      <c r="L283" s="41">
        <v>3.44828</v>
      </c>
      <c r="M283" s="41"/>
      <c r="N283" s="41">
        <v>0</v>
      </c>
      <c r="O283" s="41"/>
      <c r="P283" s="41">
        <v>0</v>
      </c>
      <c r="Q283" s="41"/>
      <c r="R283" s="41">
        <v>1.6528929999999999</v>
      </c>
      <c r="S283" s="41"/>
      <c r="T283" s="41" t="s">
        <v>1557</v>
      </c>
      <c r="U283" s="41" t="s">
        <v>663</v>
      </c>
      <c r="V283" s="41" t="s">
        <v>1391</v>
      </c>
      <c r="W283" s="46">
        <v>44866</v>
      </c>
    </row>
    <row r="284" spans="1:23" x14ac:dyDescent="0.3">
      <c r="A284" s="41">
        <v>315449</v>
      </c>
      <c r="B284" s="41" t="s">
        <v>246</v>
      </c>
      <c r="C284" s="41" t="s">
        <v>1392</v>
      </c>
      <c r="D284" s="41" t="s">
        <v>703</v>
      </c>
      <c r="E284" s="41" t="s">
        <v>659</v>
      </c>
      <c r="F284" s="41">
        <v>7052</v>
      </c>
      <c r="G284" s="41">
        <v>410</v>
      </c>
      <c r="H284" s="41" t="s">
        <v>1556</v>
      </c>
      <c r="I284" s="41" t="s">
        <v>661</v>
      </c>
      <c r="J284" s="41">
        <v>0</v>
      </c>
      <c r="K284" s="41"/>
      <c r="L284" s="41">
        <v>0</v>
      </c>
      <c r="M284" s="41"/>
      <c r="N284" s="41">
        <v>0</v>
      </c>
      <c r="O284" s="41"/>
      <c r="P284" s="41">
        <v>1.25</v>
      </c>
      <c r="Q284" s="41"/>
      <c r="R284" s="41">
        <v>0.33003300000000002</v>
      </c>
      <c r="S284" s="41"/>
      <c r="T284" s="41" t="s">
        <v>1557</v>
      </c>
      <c r="U284" s="41" t="s">
        <v>663</v>
      </c>
      <c r="V284" s="41" t="s">
        <v>1393</v>
      </c>
      <c r="W284" s="46">
        <v>44866</v>
      </c>
    </row>
    <row r="285" spans="1:23" x14ac:dyDescent="0.3">
      <c r="A285" s="41">
        <v>315451</v>
      </c>
      <c r="B285" s="41" t="s">
        <v>403</v>
      </c>
      <c r="C285" s="41" t="s">
        <v>1394</v>
      </c>
      <c r="D285" s="41" t="s">
        <v>1395</v>
      </c>
      <c r="E285" s="41" t="s">
        <v>659</v>
      </c>
      <c r="F285" s="41">
        <v>8512</v>
      </c>
      <c r="G285" s="41">
        <v>410</v>
      </c>
      <c r="H285" s="41" t="s">
        <v>1556</v>
      </c>
      <c r="I285" s="41" t="s">
        <v>661</v>
      </c>
      <c r="J285" s="41">
        <v>0</v>
      </c>
      <c r="K285" s="41"/>
      <c r="L285" s="41">
        <v>1.4492799999999999</v>
      </c>
      <c r="M285" s="41"/>
      <c r="N285" s="41">
        <v>0</v>
      </c>
      <c r="O285" s="41"/>
      <c r="P285" s="41">
        <v>1.6666700000000001</v>
      </c>
      <c r="Q285" s="41"/>
      <c r="R285" s="41">
        <v>0.78125199999999995</v>
      </c>
      <c r="S285" s="41"/>
      <c r="T285" s="41" t="s">
        <v>1557</v>
      </c>
      <c r="U285" s="41" t="s">
        <v>663</v>
      </c>
      <c r="V285" s="41" t="s">
        <v>1396</v>
      </c>
      <c r="W285" s="46">
        <v>44866</v>
      </c>
    </row>
    <row r="286" spans="1:23" x14ac:dyDescent="0.3">
      <c r="A286" s="41">
        <v>315452</v>
      </c>
      <c r="B286" s="41" t="s">
        <v>521</v>
      </c>
      <c r="C286" s="41" t="s">
        <v>1397</v>
      </c>
      <c r="D286" s="41" t="s">
        <v>765</v>
      </c>
      <c r="E286" s="41" t="s">
        <v>659</v>
      </c>
      <c r="F286" s="41">
        <v>7306</v>
      </c>
      <c r="G286" s="41">
        <v>410</v>
      </c>
      <c r="H286" s="41" t="s">
        <v>1556</v>
      </c>
      <c r="I286" s="41" t="s">
        <v>661</v>
      </c>
      <c r="J286" s="41">
        <v>1.38889</v>
      </c>
      <c r="K286" s="41"/>
      <c r="L286" s="41">
        <v>0</v>
      </c>
      <c r="M286" s="41"/>
      <c r="N286" s="41">
        <v>1.2345699999999999</v>
      </c>
      <c r="O286" s="41"/>
      <c r="P286" s="41">
        <v>0</v>
      </c>
      <c r="Q286" s="41"/>
      <c r="R286" s="41">
        <v>0.66006699999999996</v>
      </c>
      <c r="S286" s="41"/>
      <c r="T286" s="41" t="s">
        <v>1557</v>
      </c>
      <c r="U286" s="41" t="s">
        <v>663</v>
      </c>
      <c r="V286" s="41" t="s">
        <v>1398</v>
      </c>
      <c r="W286" s="46">
        <v>44866</v>
      </c>
    </row>
    <row r="287" spans="1:23" x14ac:dyDescent="0.3">
      <c r="A287" s="41">
        <v>315453</v>
      </c>
      <c r="B287" s="41" t="s">
        <v>365</v>
      </c>
      <c r="C287" s="41" t="s">
        <v>1399</v>
      </c>
      <c r="D287" s="41" t="s">
        <v>981</v>
      </c>
      <c r="E287" s="41" t="s">
        <v>659</v>
      </c>
      <c r="F287" s="41">
        <v>8723</v>
      </c>
      <c r="G287" s="41">
        <v>410</v>
      </c>
      <c r="H287" s="41" t="s">
        <v>1556</v>
      </c>
      <c r="I287" s="41" t="s">
        <v>661</v>
      </c>
      <c r="J287" s="41">
        <v>2.2222200000000001</v>
      </c>
      <c r="K287" s="41"/>
      <c r="L287" s="41">
        <v>3.1578900000000001</v>
      </c>
      <c r="M287" s="41"/>
      <c r="N287" s="41">
        <v>1.0869599999999999</v>
      </c>
      <c r="O287" s="41"/>
      <c r="P287" s="41">
        <v>1.0989</v>
      </c>
      <c r="Q287" s="41"/>
      <c r="R287" s="41">
        <v>1.9021729999999999</v>
      </c>
      <c r="S287" s="41"/>
      <c r="T287" s="41" t="s">
        <v>1557</v>
      </c>
      <c r="U287" s="41" t="s">
        <v>663</v>
      </c>
      <c r="V287" s="41" t="s">
        <v>1400</v>
      </c>
      <c r="W287" s="46">
        <v>44866</v>
      </c>
    </row>
    <row r="288" spans="1:23" x14ac:dyDescent="0.3">
      <c r="A288" s="41">
        <v>315454</v>
      </c>
      <c r="B288" s="41" t="s">
        <v>569</v>
      </c>
      <c r="C288" s="41" t="s">
        <v>1401</v>
      </c>
      <c r="D288" s="41" t="s">
        <v>1074</v>
      </c>
      <c r="E288" s="41" t="s">
        <v>659</v>
      </c>
      <c r="F288" s="41">
        <v>8755</v>
      </c>
      <c r="G288" s="41">
        <v>410</v>
      </c>
      <c r="H288" s="41" t="s">
        <v>1556</v>
      </c>
      <c r="I288" s="41" t="s">
        <v>661</v>
      </c>
      <c r="J288" s="41">
        <v>1.96078</v>
      </c>
      <c r="K288" s="41"/>
      <c r="L288" s="41">
        <v>3.6036000000000001</v>
      </c>
      <c r="M288" s="41"/>
      <c r="N288" s="41">
        <v>2.4590200000000002</v>
      </c>
      <c r="O288" s="41"/>
      <c r="P288" s="41">
        <v>1.63934</v>
      </c>
      <c r="Q288" s="41"/>
      <c r="R288" s="41">
        <v>2.407</v>
      </c>
      <c r="S288" s="41"/>
      <c r="T288" s="41" t="s">
        <v>1557</v>
      </c>
      <c r="U288" s="41" t="s">
        <v>663</v>
      </c>
      <c r="V288" s="41" t="s">
        <v>1402</v>
      </c>
      <c r="W288" s="46">
        <v>44866</v>
      </c>
    </row>
    <row r="289" spans="1:23" x14ac:dyDescent="0.3">
      <c r="A289" s="41">
        <v>315455</v>
      </c>
      <c r="B289" s="41" t="s">
        <v>278</v>
      </c>
      <c r="C289" s="41" t="s">
        <v>1403</v>
      </c>
      <c r="D289" s="41" t="s">
        <v>826</v>
      </c>
      <c r="E289" s="41" t="s">
        <v>659</v>
      </c>
      <c r="F289" s="41">
        <v>8638</v>
      </c>
      <c r="G289" s="41">
        <v>410</v>
      </c>
      <c r="H289" s="41" t="s">
        <v>1556</v>
      </c>
      <c r="I289" s="41" t="s">
        <v>661</v>
      </c>
      <c r="J289" s="41">
        <v>2.5</v>
      </c>
      <c r="K289" s="41"/>
      <c r="L289" s="41">
        <v>4.81928</v>
      </c>
      <c r="M289" s="41"/>
      <c r="N289" s="41">
        <v>2.32558</v>
      </c>
      <c r="O289" s="41"/>
      <c r="P289" s="41">
        <v>1.1764699999999999</v>
      </c>
      <c r="Q289" s="41"/>
      <c r="R289" s="41">
        <v>2.6946110000000001</v>
      </c>
      <c r="S289" s="41"/>
      <c r="T289" s="41" t="s">
        <v>1557</v>
      </c>
      <c r="U289" s="41" t="s">
        <v>663</v>
      </c>
      <c r="V289" s="41" t="s">
        <v>1404</v>
      </c>
      <c r="W289" s="46">
        <v>44866</v>
      </c>
    </row>
    <row r="290" spans="1:23" x14ac:dyDescent="0.3">
      <c r="A290" s="41">
        <v>315456</v>
      </c>
      <c r="B290" s="41" t="s">
        <v>504</v>
      </c>
      <c r="C290" s="41" t="s">
        <v>1405</v>
      </c>
      <c r="D290" s="41" t="s">
        <v>993</v>
      </c>
      <c r="E290" s="41" t="s">
        <v>659</v>
      </c>
      <c r="F290" s="41">
        <v>8087</v>
      </c>
      <c r="G290" s="41">
        <v>410</v>
      </c>
      <c r="H290" s="41" t="s">
        <v>1556</v>
      </c>
      <c r="I290" s="41" t="s">
        <v>661</v>
      </c>
      <c r="J290" s="41">
        <v>0</v>
      </c>
      <c r="K290" s="41"/>
      <c r="L290" s="41">
        <v>0</v>
      </c>
      <c r="M290" s="41"/>
      <c r="N290" s="41">
        <v>0</v>
      </c>
      <c r="O290" s="41"/>
      <c r="P290" s="41">
        <v>1.14943</v>
      </c>
      <c r="Q290" s="41"/>
      <c r="R290" s="41">
        <v>0.28089999999999998</v>
      </c>
      <c r="S290" s="41"/>
      <c r="T290" s="41" t="s">
        <v>1557</v>
      </c>
      <c r="U290" s="41" t="s">
        <v>663</v>
      </c>
      <c r="V290" s="41" t="s">
        <v>1406</v>
      </c>
      <c r="W290" s="46">
        <v>44866</v>
      </c>
    </row>
    <row r="291" spans="1:23" x14ac:dyDescent="0.3">
      <c r="A291" s="41">
        <v>315457</v>
      </c>
      <c r="B291" s="41" t="s">
        <v>477</v>
      </c>
      <c r="C291" s="41" t="s">
        <v>1407</v>
      </c>
      <c r="D291" s="41" t="s">
        <v>1049</v>
      </c>
      <c r="E291" s="41" t="s">
        <v>659</v>
      </c>
      <c r="F291" s="41">
        <v>7006</v>
      </c>
      <c r="G291" s="41">
        <v>410</v>
      </c>
      <c r="H291" s="41" t="s">
        <v>1556</v>
      </c>
      <c r="I291" s="41" t="s">
        <v>661</v>
      </c>
      <c r="J291" s="41" t="s">
        <v>667</v>
      </c>
      <c r="K291" s="41">
        <v>9</v>
      </c>
      <c r="L291" s="41" t="s">
        <v>667</v>
      </c>
      <c r="M291" s="41">
        <v>9</v>
      </c>
      <c r="N291" s="41" t="s">
        <v>667</v>
      </c>
      <c r="O291" s="41">
        <v>9</v>
      </c>
      <c r="P291" s="41" t="s">
        <v>667</v>
      </c>
      <c r="Q291" s="41">
        <v>9</v>
      </c>
      <c r="R291" s="41">
        <v>11.940299</v>
      </c>
      <c r="S291" s="41"/>
      <c r="T291" s="41" t="s">
        <v>1557</v>
      </c>
      <c r="U291" s="41" t="s">
        <v>663</v>
      </c>
      <c r="V291" s="41" t="s">
        <v>1408</v>
      </c>
      <c r="W291" s="46">
        <v>44866</v>
      </c>
    </row>
    <row r="292" spans="1:23" x14ac:dyDescent="0.3">
      <c r="A292" s="41">
        <v>315458</v>
      </c>
      <c r="B292" s="41" t="s">
        <v>510</v>
      </c>
      <c r="C292" s="41" t="s">
        <v>1409</v>
      </c>
      <c r="D292" s="41" t="s">
        <v>1029</v>
      </c>
      <c r="E292" s="41" t="s">
        <v>659</v>
      </c>
      <c r="F292" s="41">
        <v>7104</v>
      </c>
      <c r="G292" s="41">
        <v>410</v>
      </c>
      <c r="H292" s="41" t="s">
        <v>1556</v>
      </c>
      <c r="I292" s="41" t="s">
        <v>661</v>
      </c>
      <c r="J292" s="41">
        <v>0.94786999999999999</v>
      </c>
      <c r="K292" s="41"/>
      <c r="L292" s="41">
        <v>1.8181799999999999</v>
      </c>
      <c r="M292" s="41"/>
      <c r="N292" s="41">
        <v>1.8264800000000001</v>
      </c>
      <c r="O292" s="41"/>
      <c r="P292" s="41">
        <v>1.2820499999999999</v>
      </c>
      <c r="Q292" s="41"/>
      <c r="R292" s="41">
        <v>1.4705870000000001</v>
      </c>
      <c r="S292" s="41"/>
      <c r="T292" s="41" t="s">
        <v>1557</v>
      </c>
      <c r="U292" s="41" t="s">
        <v>663</v>
      </c>
      <c r="V292" s="41" t="s">
        <v>1410</v>
      </c>
      <c r="W292" s="46">
        <v>44866</v>
      </c>
    </row>
    <row r="293" spans="1:23" x14ac:dyDescent="0.3">
      <c r="A293" s="41">
        <v>315459</v>
      </c>
      <c r="B293" s="41" t="s">
        <v>508</v>
      </c>
      <c r="C293" s="41" t="s">
        <v>1411</v>
      </c>
      <c r="D293" s="41" t="s">
        <v>714</v>
      </c>
      <c r="E293" s="41" t="s">
        <v>659</v>
      </c>
      <c r="F293" s="41">
        <v>8818</v>
      </c>
      <c r="G293" s="41">
        <v>410</v>
      </c>
      <c r="H293" s="41" t="s">
        <v>1556</v>
      </c>
      <c r="I293" s="41" t="s">
        <v>661</v>
      </c>
      <c r="J293" s="41">
        <v>4.2780699999999996</v>
      </c>
      <c r="K293" s="41"/>
      <c r="L293" s="41">
        <v>3.2085599999999999</v>
      </c>
      <c r="M293" s="41"/>
      <c r="N293" s="41">
        <v>2.1857899999999999</v>
      </c>
      <c r="O293" s="41"/>
      <c r="P293" s="41">
        <v>1.76471</v>
      </c>
      <c r="Q293" s="41"/>
      <c r="R293" s="41">
        <v>2.8885830000000001</v>
      </c>
      <c r="S293" s="41"/>
      <c r="T293" s="41" t="s">
        <v>1557</v>
      </c>
      <c r="U293" s="41" t="s">
        <v>663</v>
      </c>
      <c r="V293" s="41" t="s">
        <v>1412</v>
      </c>
      <c r="W293" s="46">
        <v>44866</v>
      </c>
    </row>
    <row r="294" spans="1:23" x14ac:dyDescent="0.3">
      <c r="A294" s="41">
        <v>315460</v>
      </c>
      <c r="B294" s="41" t="s">
        <v>428</v>
      </c>
      <c r="C294" s="41" t="s">
        <v>1413</v>
      </c>
      <c r="D294" s="41" t="s">
        <v>889</v>
      </c>
      <c r="E294" s="41" t="s">
        <v>659</v>
      </c>
      <c r="F294" s="41">
        <v>7601</v>
      </c>
      <c r="G294" s="41">
        <v>410</v>
      </c>
      <c r="H294" s="41" t="s">
        <v>1556</v>
      </c>
      <c r="I294" s="41" t="s">
        <v>661</v>
      </c>
      <c r="J294" s="41" t="s">
        <v>667</v>
      </c>
      <c r="K294" s="41">
        <v>9</v>
      </c>
      <c r="L294" s="41" t="s">
        <v>667</v>
      </c>
      <c r="M294" s="41">
        <v>9</v>
      </c>
      <c r="N294" s="41" t="s">
        <v>667</v>
      </c>
      <c r="O294" s="41">
        <v>9</v>
      </c>
      <c r="P294" s="41" t="s">
        <v>667</v>
      </c>
      <c r="Q294" s="41">
        <v>9</v>
      </c>
      <c r="R294" s="41">
        <v>0</v>
      </c>
      <c r="S294" s="41"/>
      <c r="T294" s="41" t="s">
        <v>1557</v>
      </c>
      <c r="U294" s="41" t="s">
        <v>663</v>
      </c>
      <c r="V294" s="41" t="s">
        <v>1414</v>
      </c>
      <c r="W294" s="46">
        <v>44866</v>
      </c>
    </row>
    <row r="295" spans="1:23" x14ac:dyDescent="0.3">
      <c r="A295" s="41">
        <v>315461</v>
      </c>
      <c r="B295" s="41" t="s">
        <v>288</v>
      </c>
      <c r="C295" s="41" t="s">
        <v>1415</v>
      </c>
      <c r="D295" s="41" t="s">
        <v>1416</v>
      </c>
      <c r="E295" s="41" t="s">
        <v>659</v>
      </c>
      <c r="F295" s="41">
        <v>8009</v>
      </c>
      <c r="G295" s="41">
        <v>410</v>
      </c>
      <c r="H295" s="41" t="s">
        <v>1556</v>
      </c>
      <c r="I295" s="41" t="s">
        <v>661</v>
      </c>
      <c r="J295" s="41">
        <v>2.8571399999999998</v>
      </c>
      <c r="K295" s="41"/>
      <c r="L295" s="41">
        <v>4.4776100000000003</v>
      </c>
      <c r="M295" s="41"/>
      <c r="N295" s="41">
        <v>4.4776100000000003</v>
      </c>
      <c r="O295" s="41"/>
      <c r="P295" s="41">
        <v>1.40845</v>
      </c>
      <c r="Q295" s="41"/>
      <c r="R295" s="41">
        <v>3.2727249999999999</v>
      </c>
      <c r="S295" s="41"/>
      <c r="T295" s="41" t="s">
        <v>1557</v>
      </c>
      <c r="U295" s="41" t="s">
        <v>663</v>
      </c>
      <c r="V295" s="41" t="s">
        <v>1417</v>
      </c>
      <c r="W295" s="46">
        <v>44866</v>
      </c>
    </row>
    <row r="296" spans="1:23" x14ac:dyDescent="0.3">
      <c r="A296" s="41">
        <v>315462</v>
      </c>
      <c r="B296" s="41" t="s">
        <v>599</v>
      </c>
      <c r="C296" s="41" t="s">
        <v>1418</v>
      </c>
      <c r="D296" s="41" t="s">
        <v>829</v>
      </c>
      <c r="E296" s="41" t="s">
        <v>659</v>
      </c>
      <c r="F296" s="41">
        <v>8721</v>
      </c>
      <c r="G296" s="41">
        <v>410</v>
      </c>
      <c r="H296" s="41" t="s">
        <v>1556</v>
      </c>
      <c r="I296" s="41" t="s">
        <v>661</v>
      </c>
      <c r="J296" s="41">
        <v>2.54237</v>
      </c>
      <c r="K296" s="41"/>
      <c r="L296" s="41">
        <v>0.82645000000000002</v>
      </c>
      <c r="M296" s="41"/>
      <c r="N296" s="41">
        <v>0.82645000000000002</v>
      </c>
      <c r="O296" s="41"/>
      <c r="P296" s="41">
        <v>3.0534400000000002</v>
      </c>
      <c r="Q296" s="41"/>
      <c r="R296" s="41">
        <v>1.8329960000000001</v>
      </c>
      <c r="S296" s="41"/>
      <c r="T296" s="41" t="s">
        <v>1557</v>
      </c>
      <c r="U296" s="41" t="s">
        <v>663</v>
      </c>
      <c r="V296" s="41" t="s">
        <v>1419</v>
      </c>
      <c r="W296" s="46">
        <v>44866</v>
      </c>
    </row>
    <row r="297" spans="1:23" x14ac:dyDescent="0.3">
      <c r="A297" s="41">
        <v>315463</v>
      </c>
      <c r="B297" s="41" t="s">
        <v>580</v>
      </c>
      <c r="C297" s="41" t="s">
        <v>1420</v>
      </c>
      <c r="D297" s="41" t="s">
        <v>688</v>
      </c>
      <c r="E297" s="41" t="s">
        <v>659</v>
      </c>
      <c r="F297" s="41">
        <v>7747</v>
      </c>
      <c r="G297" s="41">
        <v>410</v>
      </c>
      <c r="H297" s="41" t="s">
        <v>1556</v>
      </c>
      <c r="I297" s="41" t="s">
        <v>661</v>
      </c>
      <c r="J297" s="41">
        <v>1.40845</v>
      </c>
      <c r="K297" s="41"/>
      <c r="L297" s="41">
        <v>0</v>
      </c>
      <c r="M297" s="41"/>
      <c r="N297" s="41">
        <v>1.2658199999999999</v>
      </c>
      <c r="O297" s="41"/>
      <c r="P297" s="41">
        <v>1.25</v>
      </c>
      <c r="Q297" s="41"/>
      <c r="R297" s="41">
        <v>0.99337699999999995</v>
      </c>
      <c r="S297" s="41"/>
      <c r="T297" s="41" t="s">
        <v>1557</v>
      </c>
      <c r="U297" s="41" t="s">
        <v>663</v>
      </c>
      <c r="V297" s="41" t="s">
        <v>1421</v>
      </c>
      <c r="W297" s="46">
        <v>44866</v>
      </c>
    </row>
    <row r="298" spans="1:23" x14ac:dyDescent="0.3">
      <c r="A298" s="41">
        <v>315464</v>
      </c>
      <c r="B298" s="41" t="s">
        <v>306</v>
      </c>
      <c r="C298" s="41" t="s">
        <v>1422</v>
      </c>
      <c r="D298" s="41" t="s">
        <v>1351</v>
      </c>
      <c r="E298" s="41" t="s">
        <v>659</v>
      </c>
      <c r="F298" s="41">
        <v>8053</v>
      </c>
      <c r="G298" s="41">
        <v>410</v>
      </c>
      <c r="H298" s="41" t="s">
        <v>1556</v>
      </c>
      <c r="I298" s="41" t="s">
        <v>661</v>
      </c>
      <c r="J298" s="41">
        <v>8.4745799999999996</v>
      </c>
      <c r="K298" s="41"/>
      <c r="L298" s="41">
        <v>4.6875</v>
      </c>
      <c r="M298" s="41"/>
      <c r="N298" s="41">
        <v>6</v>
      </c>
      <c r="O298" s="41"/>
      <c r="P298" s="41">
        <v>4.5454499999999998</v>
      </c>
      <c r="Q298" s="41"/>
      <c r="R298" s="41">
        <v>5.9907839999999997</v>
      </c>
      <c r="S298" s="41"/>
      <c r="T298" s="41" t="s">
        <v>1557</v>
      </c>
      <c r="U298" s="41" t="s">
        <v>663</v>
      </c>
      <c r="V298" s="41" t="s">
        <v>1423</v>
      </c>
      <c r="W298" s="46">
        <v>44866</v>
      </c>
    </row>
    <row r="299" spans="1:23" x14ac:dyDescent="0.3">
      <c r="A299" s="41">
        <v>315465</v>
      </c>
      <c r="B299" s="41" t="s">
        <v>479</v>
      </c>
      <c r="C299" s="41" t="s">
        <v>1424</v>
      </c>
      <c r="D299" s="41" t="s">
        <v>1226</v>
      </c>
      <c r="E299" s="41" t="s">
        <v>659</v>
      </c>
      <c r="F299" s="41">
        <v>7087</v>
      </c>
      <c r="G299" s="41">
        <v>410</v>
      </c>
      <c r="H299" s="41" t="s">
        <v>1556</v>
      </c>
      <c r="I299" s="41" t="s">
        <v>661</v>
      </c>
      <c r="J299" s="41">
        <v>5.8139500000000002</v>
      </c>
      <c r="K299" s="41"/>
      <c r="L299" s="41">
        <v>3.2258100000000001</v>
      </c>
      <c r="M299" s="41"/>
      <c r="N299" s="41">
        <v>2.0618599999999998</v>
      </c>
      <c r="O299" s="41"/>
      <c r="P299" s="41">
        <v>0.99009999999999998</v>
      </c>
      <c r="Q299" s="41"/>
      <c r="R299" s="41">
        <v>2.9177729999999999</v>
      </c>
      <c r="S299" s="41"/>
      <c r="T299" s="41" t="s">
        <v>1557</v>
      </c>
      <c r="U299" s="41" t="s">
        <v>663</v>
      </c>
      <c r="V299" s="41" t="s">
        <v>1425</v>
      </c>
      <c r="W299" s="46">
        <v>44866</v>
      </c>
    </row>
    <row r="300" spans="1:23" x14ac:dyDescent="0.3">
      <c r="A300" s="41">
        <v>315467</v>
      </c>
      <c r="B300" s="41" t="s">
        <v>474</v>
      </c>
      <c r="C300" s="41" t="s">
        <v>1426</v>
      </c>
      <c r="D300" s="41" t="s">
        <v>1427</v>
      </c>
      <c r="E300" s="41" t="s">
        <v>659</v>
      </c>
      <c r="F300" s="41">
        <v>7830</v>
      </c>
      <c r="G300" s="41">
        <v>410</v>
      </c>
      <c r="H300" s="41" t="s">
        <v>1556</v>
      </c>
      <c r="I300" s="41" t="s">
        <v>661</v>
      </c>
      <c r="J300" s="41">
        <v>7.1428599999999998</v>
      </c>
      <c r="K300" s="41"/>
      <c r="L300" s="41">
        <v>0</v>
      </c>
      <c r="M300" s="41"/>
      <c r="N300" s="41">
        <v>3.3333300000000001</v>
      </c>
      <c r="O300" s="41"/>
      <c r="P300" s="41">
        <v>7.4074099999999996</v>
      </c>
      <c r="Q300" s="41"/>
      <c r="R300" s="41">
        <v>4.3478269999999997</v>
      </c>
      <c r="S300" s="41"/>
      <c r="T300" s="41" t="s">
        <v>1557</v>
      </c>
      <c r="U300" s="41" t="s">
        <v>663</v>
      </c>
      <c r="V300" s="41" t="s">
        <v>1428</v>
      </c>
      <c r="W300" s="46">
        <v>44866</v>
      </c>
    </row>
    <row r="301" spans="1:23" x14ac:dyDescent="0.3">
      <c r="A301" s="41">
        <v>315468</v>
      </c>
      <c r="B301" s="41" t="s">
        <v>317</v>
      </c>
      <c r="C301" s="41" t="s">
        <v>1429</v>
      </c>
      <c r="D301" s="41" t="s">
        <v>1430</v>
      </c>
      <c r="E301" s="41" t="s">
        <v>659</v>
      </c>
      <c r="F301" s="41">
        <v>7054</v>
      </c>
      <c r="G301" s="41">
        <v>410</v>
      </c>
      <c r="H301" s="41" t="s">
        <v>1556</v>
      </c>
      <c r="I301" s="41" t="s">
        <v>661</v>
      </c>
      <c r="J301" s="41">
        <v>8.5714299999999994</v>
      </c>
      <c r="K301" s="41"/>
      <c r="L301" s="41">
        <v>6.25</v>
      </c>
      <c r="M301" s="41"/>
      <c r="N301" s="41">
        <v>6.25</v>
      </c>
      <c r="O301" s="41"/>
      <c r="P301" s="41">
        <v>3.44828</v>
      </c>
      <c r="Q301" s="41"/>
      <c r="R301" s="41">
        <v>6.2500010000000001</v>
      </c>
      <c r="S301" s="41"/>
      <c r="T301" s="41" t="s">
        <v>1557</v>
      </c>
      <c r="U301" s="41" t="s">
        <v>663</v>
      </c>
      <c r="V301" s="41" t="s">
        <v>1431</v>
      </c>
      <c r="W301" s="46">
        <v>44866</v>
      </c>
    </row>
    <row r="302" spans="1:23" x14ac:dyDescent="0.3">
      <c r="A302" s="41">
        <v>315469</v>
      </c>
      <c r="B302" s="41" t="s">
        <v>375</v>
      </c>
      <c r="C302" s="41" t="s">
        <v>1432</v>
      </c>
      <c r="D302" s="41" t="s">
        <v>1344</v>
      </c>
      <c r="E302" s="41" t="s">
        <v>659</v>
      </c>
      <c r="F302" s="41">
        <v>7753</v>
      </c>
      <c r="G302" s="41">
        <v>410</v>
      </c>
      <c r="H302" s="41" t="s">
        <v>1556</v>
      </c>
      <c r="I302" s="41" t="s">
        <v>661</v>
      </c>
      <c r="J302" s="41">
        <v>10.81081</v>
      </c>
      <c r="K302" s="41"/>
      <c r="L302" s="41">
        <v>6.9767400000000004</v>
      </c>
      <c r="M302" s="41"/>
      <c r="N302" s="41">
        <v>3.92157</v>
      </c>
      <c r="O302" s="41"/>
      <c r="P302" s="41">
        <v>5.7692300000000003</v>
      </c>
      <c r="Q302" s="41"/>
      <c r="R302" s="41">
        <v>6.5573759999999996</v>
      </c>
      <c r="S302" s="41"/>
      <c r="T302" s="41" t="s">
        <v>1557</v>
      </c>
      <c r="U302" s="41" t="s">
        <v>663</v>
      </c>
      <c r="V302" s="41" t="s">
        <v>1433</v>
      </c>
      <c r="W302" s="46">
        <v>44866</v>
      </c>
    </row>
    <row r="303" spans="1:23" x14ac:dyDescent="0.3">
      <c r="A303" s="41">
        <v>315471</v>
      </c>
      <c r="B303" s="41" t="s">
        <v>582</v>
      </c>
      <c r="C303" s="41" t="s">
        <v>1434</v>
      </c>
      <c r="D303" s="41" t="s">
        <v>1435</v>
      </c>
      <c r="E303" s="41" t="s">
        <v>659</v>
      </c>
      <c r="F303" s="41">
        <v>7006</v>
      </c>
      <c r="G303" s="41">
        <v>410</v>
      </c>
      <c r="H303" s="41" t="s">
        <v>1556</v>
      </c>
      <c r="I303" s="41" t="s">
        <v>661</v>
      </c>
      <c r="J303" s="41">
        <v>0</v>
      </c>
      <c r="K303" s="41"/>
      <c r="L303" s="41">
        <v>0</v>
      </c>
      <c r="M303" s="41"/>
      <c r="N303" s="41">
        <v>0</v>
      </c>
      <c r="O303" s="41"/>
      <c r="P303" s="41">
        <v>0</v>
      </c>
      <c r="Q303" s="41"/>
      <c r="R303" s="41">
        <v>0</v>
      </c>
      <c r="S303" s="41"/>
      <c r="T303" s="41" t="s">
        <v>1557</v>
      </c>
      <c r="U303" s="41" t="s">
        <v>663</v>
      </c>
      <c r="V303" s="41" t="s">
        <v>1436</v>
      </c>
      <c r="W303" s="46">
        <v>44866</v>
      </c>
    </row>
    <row r="304" spans="1:23" x14ac:dyDescent="0.3">
      <c r="A304" s="41">
        <v>315472</v>
      </c>
      <c r="B304" s="41" t="s">
        <v>304</v>
      </c>
      <c r="C304" s="41" t="s">
        <v>1437</v>
      </c>
      <c r="D304" s="41" t="s">
        <v>1438</v>
      </c>
      <c r="E304" s="41" t="s">
        <v>659</v>
      </c>
      <c r="F304" s="41">
        <v>8816</v>
      </c>
      <c r="G304" s="41">
        <v>410</v>
      </c>
      <c r="H304" s="41" t="s">
        <v>1556</v>
      </c>
      <c r="I304" s="41" t="s">
        <v>661</v>
      </c>
      <c r="J304" s="41">
        <v>6.5217400000000003</v>
      </c>
      <c r="K304" s="41"/>
      <c r="L304" s="41">
        <v>8.88889</v>
      </c>
      <c r="M304" s="41"/>
      <c r="N304" s="41">
        <v>2.2222200000000001</v>
      </c>
      <c r="O304" s="41"/>
      <c r="P304" s="41">
        <v>0</v>
      </c>
      <c r="Q304" s="41"/>
      <c r="R304" s="41">
        <v>4.4198890000000004</v>
      </c>
      <c r="S304" s="41"/>
      <c r="T304" s="41" t="s">
        <v>1557</v>
      </c>
      <c r="U304" s="41" t="s">
        <v>663</v>
      </c>
      <c r="V304" s="41" t="s">
        <v>1439</v>
      </c>
      <c r="W304" s="46">
        <v>44866</v>
      </c>
    </row>
    <row r="305" spans="1:23" x14ac:dyDescent="0.3">
      <c r="A305" s="41">
        <v>315473</v>
      </c>
      <c r="B305" s="41" t="s">
        <v>456</v>
      </c>
      <c r="C305" s="41" t="s">
        <v>1440</v>
      </c>
      <c r="D305" s="41" t="s">
        <v>1441</v>
      </c>
      <c r="E305" s="41" t="s">
        <v>659</v>
      </c>
      <c r="F305" s="41">
        <v>7647</v>
      </c>
      <c r="G305" s="41">
        <v>410</v>
      </c>
      <c r="H305" s="41" t="s">
        <v>1556</v>
      </c>
      <c r="I305" s="41" t="s">
        <v>661</v>
      </c>
      <c r="J305" s="41">
        <v>8.6956500000000005</v>
      </c>
      <c r="K305" s="41"/>
      <c r="L305" s="41">
        <v>4.3478300000000001</v>
      </c>
      <c r="M305" s="41"/>
      <c r="N305" s="41">
        <v>2.5640999999999998</v>
      </c>
      <c r="O305" s="41"/>
      <c r="P305" s="41">
        <v>4.1666699999999999</v>
      </c>
      <c r="Q305" s="41"/>
      <c r="R305" s="41">
        <v>4.9250540000000003</v>
      </c>
      <c r="S305" s="41"/>
      <c r="T305" s="41" t="s">
        <v>1557</v>
      </c>
      <c r="U305" s="41" t="s">
        <v>663</v>
      </c>
      <c r="V305" s="41" t="s">
        <v>1442</v>
      </c>
      <c r="W305" s="46">
        <v>44866</v>
      </c>
    </row>
    <row r="306" spans="1:23" x14ac:dyDescent="0.3">
      <c r="A306" s="41">
        <v>315476</v>
      </c>
      <c r="B306" s="41" t="s">
        <v>245</v>
      </c>
      <c r="C306" s="41" t="s">
        <v>1443</v>
      </c>
      <c r="D306" s="41" t="s">
        <v>1444</v>
      </c>
      <c r="E306" s="41" t="s">
        <v>659</v>
      </c>
      <c r="F306" s="41">
        <v>7094</v>
      </c>
      <c r="G306" s="41">
        <v>410</v>
      </c>
      <c r="H306" s="41" t="s">
        <v>1556</v>
      </c>
      <c r="I306" s="41" t="s">
        <v>661</v>
      </c>
      <c r="J306" s="41">
        <v>0.88105999999999995</v>
      </c>
      <c r="K306" s="41"/>
      <c r="L306" s="41">
        <v>1.36364</v>
      </c>
      <c r="M306" s="41"/>
      <c r="N306" s="41">
        <v>2.2321399999999998</v>
      </c>
      <c r="O306" s="41"/>
      <c r="P306" s="41">
        <v>1.27119</v>
      </c>
      <c r="Q306" s="41"/>
      <c r="R306" s="41">
        <v>1.433298</v>
      </c>
      <c r="S306" s="41"/>
      <c r="T306" s="41" t="s">
        <v>1557</v>
      </c>
      <c r="U306" s="41" t="s">
        <v>663</v>
      </c>
      <c r="V306" s="41" t="s">
        <v>1445</v>
      </c>
      <c r="W306" s="46">
        <v>44866</v>
      </c>
    </row>
    <row r="307" spans="1:23" x14ac:dyDescent="0.3">
      <c r="A307" s="41">
        <v>315477</v>
      </c>
      <c r="B307" s="41" t="s">
        <v>325</v>
      </c>
      <c r="C307" s="41" t="s">
        <v>1446</v>
      </c>
      <c r="D307" s="41" t="s">
        <v>789</v>
      </c>
      <c r="E307" s="41" t="s">
        <v>659</v>
      </c>
      <c r="F307" s="41">
        <v>7470</v>
      </c>
      <c r="G307" s="41">
        <v>410</v>
      </c>
      <c r="H307" s="41" t="s">
        <v>1556</v>
      </c>
      <c r="I307" s="41" t="s">
        <v>661</v>
      </c>
      <c r="J307" s="41" t="s">
        <v>667</v>
      </c>
      <c r="K307" s="41">
        <v>9</v>
      </c>
      <c r="L307" s="41" t="s">
        <v>667</v>
      </c>
      <c r="M307" s="41">
        <v>9</v>
      </c>
      <c r="N307" s="41" t="s">
        <v>667</v>
      </c>
      <c r="O307" s="41">
        <v>9</v>
      </c>
      <c r="P307" s="41" t="s">
        <v>667</v>
      </c>
      <c r="Q307" s="41">
        <v>9</v>
      </c>
      <c r="R307" s="41">
        <v>0</v>
      </c>
      <c r="S307" s="41"/>
      <c r="T307" s="41" t="s">
        <v>1557</v>
      </c>
      <c r="U307" s="41" t="s">
        <v>663</v>
      </c>
      <c r="V307" s="41" t="s">
        <v>1447</v>
      </c>
      <c r="W307" s="46">
        <v>44866</v>
      </c>
    </row>
    <row r="308" spans="1:23" x14ac:dyDescent="0.3">
      <c r="A308" s="41">
        <v>315479</v>
      </c>
      <c r="B308" s="41" t="s">
        <v>311</v>
      </c>
      <c r="C308" s="41" t="s">
        <v>1448</v>
      </c>
      <c r="D308" s="41" t="s">
        <v>1184</v>
      </c>
      <c r="E308" s="41" t="s">
        <v>659</v>
      </c>
      <c r="F308" s="41">
        <v>7039</v>
      </c>
      <c r="G308" s="41">
        <v>410</v>
      </c>
      <c r="H308" s="41" t="s">
        <v>1556</v>
      </c>
      <c r="I308" s="41" t="s">
        <v>661</v>
      </c>
      <c r="J308" s="41">
        <v>0</v>
      </c>
      <c r="K308" s="41"/>
      <c r="L308" s="41">
        <v>0</v>
      </c>
      <c r="M308" s="41"/>
      <c r="N308" s="41">
        <v>2.63158</v>
      </c>
      <c r="O308" s="41"/>
      <c r="P308" s="41">
        <v>3.0303</v>
      </c>
      <c r="Q308" s="41"/>
      <c r="R308" s="41">
        <v>1.4388479999999999</v>
      </c>
      <c r="S308" s="41"/>
      <c r="T308" s="41" t="s">
        <v>1557</v>
      </c>
      <c r="U308" s="41" t="s">
        <v>663</v>
      </c>
      <c r="V308" s="41" t="s">
        <v>1449</v>
      </c>
      <c r="W308" s="46">
        <v>44866</v>
      </c>
    </row>
    <row r="309" spans="1:23" x14ac:dyDescent="0.3">
      <c r="A309" s="41">
        <v>315482</v>
      </c>
      <c r="B309" s="41" t="s">
        <v>314</v>
      </c>
      <c r="C309" s="41" t="s">
        <v>1450</v>
      </c>
      <c r="D309" s="41" t="s">
        <v>762</v>
      </c>
      <c r="E309" s="41" t="s">
        <v>659</v>
      </c>
      <c r="F309" s="41">
        <v>8057</v>
      </c>
      <c r="G309" s="41">
        <v>410</v>
      </c>
      <c r="H309" s="41" t="s">
        <v>1556</v>
      </c>
      <c r="I309" s="41" t="s">
        <v>661</v>
      </c>
      <c r="J309" s="41" t="s">
        <v>667</v>
      </c>
      <c r="K309" s="41">
        <v>9</v>
      </c>
      <c r="L309" s="41" t="s">
        <v>667</v>
      </c>
      <c r="M309" s="41">
        <v>9</v>
      </c>
      <c r="N309" s="41" t="s">
        <v>667</v>
      </c>
      <c r="O309" s="41">
        <v>9</v>
      </c>
      <c r="P309" s="41" t="s">
        <v>667</v>
      </c>
      <c r="Q309" s="41">
        <v>9</v>
      </c>
      <c r="R309" s="41" t="s">
        <v>667</v>
      </c>
      <c r="S309" s="41">
        <v>9</v>
      </c>
      <c r="T309" s="41" t="s">
        <v>1557</v>
      </c>
      <c r="U309" s="41" t="s">
        <v>663</v>
      </c>
      <c r="V309" s="41" t="s">
        <v>1451</v>
      </c>
      <c r="W309" s="46">
        <v>44866</v>
      </c>
    </row>
    <row r="310" spans="1:23" x14ac:dyDescent="0.3">
      <c r="A310" s="41">
        <v>315483</v>
      </c>
      <c r="B310" s="41" t="s">
        <v>525</v>
      </c>
      <c r="C310" s="41" t="s">
        <v>1452</v>
      </c>
      <c r="D310" s="41" t="s">
        <v>679</v>
      </c>
      <c r="E310" s="41" t="s">
        <v>659</v>
      </c>
      <c r="F310" s="41">
        <v>7202</v>
      </c>
      <c r="G310" s="41">
        <v>410</v>
      </c>
      <c r="H310" s="41" t="s">
        <v>1556</v>
      </c>
      <c r="I310" s="41" t="s">
        <v>661</v>
      </c>
      <c r="J310" s="41">
        <v>4.65116</v>
      </c>
      <c r="K310" s="41"/>
      <c r="L310" s="41" t="s">
        <v>667</v>
      </c>
      <c r="M310" s="41">
        <v>9</v>
      </c>
      <c r="N310" s="41">
        <v>1.40845</v>
      </c>
      <c r="O310" s="41"/>
      <c r="P310" s="41">
        <v>0</v>
      </c>
      <c r="Q310" s="41"/>
      <c r="R310" s="41">
        <v>1.5463910000000001</v>
      </c>
      <c r="S310" s="41"/>
      <c r="T310" s="41" t="s">
        <v>1557</v>
      </c>
      <c r="U310" s="41" t="s">
        <v>663</v>
      </c>
      <c r="V310" s="41" t="s">
        <v>1453</v>
      </c>
      <c r="W310" s="46">
        <v>44866</v>
      </c>
    </row>
    <row r="311" spans="1:23" x14ac:dyDescent="0.3">
      <c r="A311" s="41">
        <v>315485</v>
      </c>
      <c r="B311" s="41" t="s">
        <v>324</v>
      </c>
      <c r="C311" s="41" t="s">
        <v>1454</v>
      </c>
      <c r="D311" s="41" t="s">
        <v>756</v>
      </c>
      <c r="E311" s="41" t="s">
        <v>659</v>
      </c>
      <c r="F311" s="41">
        <v>7719</v>
      </c>
      <c r="G311" s="41">
        <v>410</v>
      </c>
      <c r="H311" s="41" t="s">
        <v>1556</v>
      </c>
      <c r="I311" s="41" t="s">
        <v>661</v>
      </c>
      <c r="J311" s="41">
        <v>0</v>
      </c>
      <c r="K311" s="41"/>
      <c r="L311" s="41">
        <v>2.0833300000000001</v>
      </c>
      <c r="M311" s="41"/>
      <c r="N311" s="41">
        <v>1.88679</v>
      </c>
      <c r="O311" s="41"/>
      <c r="P311" s="41">
        <v>4</v>
      </c>
      <c r="Q311" s="41"/>
      <c r="R311" s="41">
        <v>2.083332</v>
      </c>
      <c r="S311" s="41"/>
      <c r="T311" s="41" t="s">
        <v>1557</v>
      </c>
      <c r="U311" s="41" t="s">
        <v>663</v>
      </c>
      <c r="V311" s="41" t="s">
        <v>1455</v>
      </c>
      <c r="W311" s="46">
        <v>44866</v>
      </c>
    </row>
    <row r="312" spans="1:23" x14ac:dyDescent="0.3">
      <c r="A312" s="41">
        <v>315486</v>
      </c>
      <c r="B312" s="41" t="s">
        <v>593</v>
      </c>
      <c r="C312" s="41" t="s">
        <v>1456</v>
      </c>
      <c r="D312" s="41" t="s">
        <v>1457</v>
      </c>
      <c r="E312" s="41" t="s">
        <v>659</v>
      </c>
      <c r="F312" s="41">
        <v>8558</v>
      </c>
      <c r="G312" s="41">
        <v>410</v>
      </c>
      <c r="H312" s="41" t="s">
        <v>1556</v>
      </c>
      <c r="I312" s="41" t="s">
        <v>661</v>
      </c>
      <c r="J312" s="41">
        <v>0</v>
      </c>
      <c r="K312" s="41"/>
      <c r="L312" s="41">
        <v>0</v>
      </c>
      <c r="M312" s="41"/>
      <c r="N312" s="41" t="s">
        <v>667</v>
      </c>
      <c r="O312" s="41">
        <v>9</v>
      </c>
      <c r="P312" s="41">
        <v>0</v>
      </c>
      <c r="Q312" s="41"/>
      <c r="R312" s="41">
        <v>0</v>
      </c>
      <c r="S312" s="41"/>
      <c r="T312" s="41" t="s">
        <v>1557</v>
      </c>
      <c r="U312" s="41" t="s">
        <v>663</v>
      </c>
      <c r="V312" s="41" t="s">
        <v>1458</v>
      </c>
      <c r="W312" s="46">
        <v>44866</v>
      </c>
    </row>
    <row r="313" spans="1:23" x14ac:dyDescent="0.3">
      <c r="A313" s="41">
        <v>315487</v>
      </c>
      <c r="B313" s="41" t="s">
        <v>531</v>
      </c>
      <c r="C313" s="41" t="s">
        <v>1459</v>
      </c>
      <c r="D313" s="41" t="s">
        <v>1460</v>
      </c>
      <c r="E313" s="41" t="s">
        <v>659</v>
      </c>
      <c r="F313" s="41">
        <v>8628</v>
      </c>
      <c r="G313" s="41">
        <v>410</v>
      </c>
      <c r="H313" s="41" t="s">
        <v>1556</v>
      </c>
      <c r="I313" s="41" t="s">
        <v>661</v>
      </c>
      <c r="J313" s="41">
        <v>0</v>
      </c>
      <c r="K313" s="41"/>
      <c r="L313" s="41">
        <v>0</v>
      </c>
      <c r="M313" s="41"/>
      <c r="N313" s="41">
        <v>0</v>
      </c>
      <c r="O313" s="41"/>
      <c r="P313" s="41">
        <v>0</v>
      </c>
      <c r="Q313" s="41"/>
      <c r="R313" s="41">
        <v>0</v>
      </c>
      <c r="S313" s="41"/>
      <c r="T313" s="41" t="s">
        <v>1557</v>
      </c>
      <c r="U313" s="41" t="s">
        <v>663</v>
      </c>
      <c r="V313" s="41" t="s">
        <v>1461</v>
      </c>
      <c r="W313" s="46">
        <v>44866</v>
      </c>
    </row>
    <row r="314" spans="1:23" x14ac:dyDescent="0.3">
      <c r="A314" s="41">
        <v>315488</v>
      </c>
      <c r="B314" s="41" t="s">
        <v>313</v>
      </c>
      <c r="C314" s="41" t="s">
        <v>1462</v>
      </c>
      <c r="D314" s="41" t="s">
        <v>895</v>
      </c>
      <c r="E314" s="41" t="s">
        <v>659</v>
      </c>
      <c r="F314" s="41">
        <v>7960</v>
      </c>
      <c r="G314" s="41">
        <v>410</v>
      </c>
      <c r="H314" s="41" t="s">
        <v>1556</v>
      </c>
      <c r="I314" s="41" t="s">
        <v>661</v>
      </c>
      <c r="J314" s="41">
        <v>0</v>
      </c>
      <c r="K314" s="41"/>
      <c r="L314" s="41">
        <v>3.3898299999999999</v>
      </c>
      <c r="M314" s="41"/>
      <c r="N314" s="41">
        <v>4.61538</v>
      </c>
      <c r="O314" s="41"/>
      <c r="P314" s="41">
        <v>2</v>
      </c>
      <c r="Q314" s="41"/>
      <c r="R314" s="41">
        <v>2.6548660000000002</v>
      </c>
      <c r="S314" s="41"/>
      <c r="T314" s="41" t="s">
        <v>1557</v>
      </c>
      <c r="U314" s="41" t="s">
        <v>663</v>
      </c>
      <c r="V314" s="41" t="s">
        <v>1463</v>
      </c>
      <c r="W314" s="46">
        <v>44866</v>
      </c>
    </row>
    <row r="315" spans="1:23" x14ac:dyDescent="0.3">
      <c r="A315" s="41">
        <v>315490</v>
      </c>
      <c r="B315" s="41" t="s">
        <v>340</v>
      </c>
      <c r="C315" s="41" t="s">
        <v>1464</v>
      </c>
      <c r="D315" s="41" t="s">
        <v>1074</v>
      </c>
      <c r="E315" s="41" t="s">
        <v>659</v>
      </c>
      <c r="F315" s="41">
        <v>8755</v>
      </c>
      <c r="G315" s="41">
        <v>410</v>
      </c>
      <c r="H315" s="41" t="s">
        <v>1556</v>
      </c>
      <c r="I315" s="41" t="s">
        <v>661</v>
      </c>
      <c r="J315" s="41" t="s">
        <v>667</v>
      </c>
      <c r="K315" s="41">
        <v>9</v>
      </c>
      <c r="L315" s="41" t="s">
        <v>667</v>
      </c>
      <c r="M315" s="41">
        <v>9</v>
      </c>
      <c r="N315" s="41" t="s">
        <v>667</v>
      </c>
      <c r="O315" s="41">
        <v>9</v>
      </c>
      <c r="P315" s="41" t="s">
        <v>667</v>
      </c>
      <c r="Q315" s="41">
        <v>9</v>
      </c>
      <c r="R315" s="41" t="s">
        <v>667</v>
      </c>
      <c r="S315" s="41">
        <v>9</v>
      </c>
      <c r="T315" s="41" t="s">
        <v>1557</v>
      </c>
      <c r="U315" s="41" t="s">
        <v>663</v>
      </c>
      <c r="V315" s="41" t="s">
        <v>1465</v>
      </c>
      <c r="W315" s="46">
        <v>44866</v>
      </c>
    </row>
    <row r="316" spans="1:23" x14ac:dyDescent="0.3">
      <c r="A316" s="41">
        <v>315491</v>
      </c>
      <c r="B316" s="41" t="s">
        <v>328</v>
      </c>
      <c r="C316" s="41" t="s">
        <v>1466</v>
      </c>
      <c r="D316" s="41" t="s">
        <v>1467</v>
      </c>
      <c r="E316" s="41" t="s">
        <v>659</v>
      </c>
      <c r="F316" s="41">
        <v>7444</v>
      </c>
      <c r="G316" s="41">
        <v>410</v>
      </c>
      <c r="H316" s="41" t="s">
        <v>1556</v>
      </c>
      <c r="I316" s="41" t="s">
        <v>661</v>
      </c>
      <c r="J316" s="41">
        <v>2.7397300000000002</v>
      </c>
      <c r="K316" s="41"/>
      <c r="L316" s="41">
        <v>2.53165</v>
      </c>
      <c r="M316" s="41"/>
      <c r="N316" s="41">
        <v>4.81928</v>
      </c>
      <c r="O316" s="41"/>
      <c r="P316" s="41">
        <v>6.9767400000000004</v>
      </c>
      <c r="Q316" s="41"/>
      <c r="R316" s="41">
        <v>4.3613720000000002</v>
      </c>
      <c r="S316" s="41"/>
      <c r="T316" s="41" t="s">
        <v>1557</v>
      </c>
      <c r="U316" s="41" t="s">
        <v>663</v>
      </c>
      <c r="V316" s="41" t="s">
        <v>1468</v>
      </c>
      <c r="W316" s="46">
        <v>44866</v>
      </c>
    </row>
    <row r="317" spans="1:23" x14ac:dyDescent="0.3">
      <c r="A317" s="41">
        <v>315492</v>
      </c>
      <c r="B317" s="41" t="s">
        <v>290</v>
      </c>
      <c r="C317" s="41" t="s">
        <v>1469</v>
      </c>
      <c r="D317" s="41" t="s">
        <v>1470</v>
      </c>
      <c r="E317" s="41" t="s">
        <v>659</v>
      </c>
      <c r="F317" s="41">
        <v>7005</v>
      </c>
      <c r="G317" s="41">
        <v>410</v>
      </c>
      <c r="H317" s="41" t="s">
        <v>1556</v>
      </c>
      <c r="I317" s="41" t="s">
        <v>661</v>
      </c>
      <c r="J317" s="41">
        <v>0</v>
      </c>
      <c r="K317" s="41"/>
      <c r="L317" s="41">
        <v>5.0847499999999997</v>
      </c>
      <c r="M317" s="41"/>
      <c r="N317" s="41">
        <v>6.7796599999999998</v>
      </c>
      <c r="O317" s="41"/>
      <c r="P317" s="41">
        <v>7.5757599999999998</v>
      </c>
      <c r="Q317" s="41"/>
      <c r="R317" s="41">
        <v>4.9382729999999997</v>
      </c>
      <c r="S317" s="41"/>
      <c r="T317" s="41" t="s">
        <v>1557</v>
      </c>
      <c r="U317" s="41" t="s">
        <v>663</v>
      </c>
      <c r="V317" s="41" t="s">
        <v>1471</v>
      </c>
      <c r="W317" s="46">
        <v>44866</v>
      </c>
    </row>
    <row r="318" spans="1:23" x14ac:dyDescent="0.3">
      <c r="A318" s="41">
        <v>315494</v>
      </c>
      <c r="B318" s="41" t="s">
        <v>244</v>
      </c>
      <c r="C318" s="41" t="s">
        <v>1472</v>
      </c>
      <c r="D318" s="41" t="s">
        <v>1473</v>
      </c>
      <c r="E318" s="41" t="s">
        <v>659</v>
      </c>
      <c r="F318" s="41">
        <v>7662</v>
      </c>
      <c r="G318" s="41">
        <v>410</v>
      </c>
      <c r="H318" s="41" t="s">
        <v>1556</v>
      </c>
      <c r="I318" s="41" t="s">
        <v>661</v>
      </c>
      <c r="J318" s="41">
        <v>0</v>
      </c>
      <c r="K318" s="41"/>
      <c r="L318" s="41">
        <v>0</v>
      </c>
      <c r="M318" s="41"/>
      <c r="N318" s="41">
        <v>0.65788999999999997</v>
      </c>
      <c r="O318" s="41"/>
      <c r="P318" s="41">
        <v>1.91083</v>
      </c>
      <c r="Q318" s="41"/>
      <c r="R318" s="41">
        <v>0.65466400000000002</v>
      </c>
      <c r="S318" s="41"/>
      <c r="T318" s="41" t="s">
        <v>1557</v>
      </c>
      <c r="U318" s="41" t="s">
        <v>663</v>
      </c>
      <c r="V318" s="41" t="s">
        <v>1474</v>
      </c>
      <c r="W318" s="46">
        <v>44866</v>
      </c>
    </row>
    <row r="319" spans="1:23" x14ac:dyDescent="0.3">
      <c r="A319" s="41">
        <v>315495</v>
      </c>
      <c r="B319" s="41" t="s">
        <v>551</v>
      </c>
      <c r="C319" s="41" t="s">
        <v>1475</v>
      </c>
      <c r="D319" s="41" t="s">
        <v>1476</v>
      </c>
      <c r="E319" s="41" t="s">
        <v>659</v>
      </c>
      <c r="F319" s="41">
        <v>8240</v>
      </c>
      <c r="G319" s="41">
        <v>410</v>
      </c>
      <c r="H319" s="41" t="s">
        <v>1556</v>
      </c>
      <c r="I319" s="41" t="s">
        <v>661</v>
      </c>
      <c r="J319" s="47" t="s">
        <v>843</v>
      </c>
      <c r="K319" s="41">
        <v>10</v>
      </c>
      <c r="L319" s="47" t="s">
        <v>843</v>
      </c>
      <c r="M319" s="41">
        <v>10</v>
      </c>
      <c r="N319" s="47" t="s">
        <v>843</v>
      </c>
      <c r="O319" s="41">
        <v>10</v>
      </c>
      <c r="P319" s="47" t="s">
        <v>843</v>
      </c>
      <c r="Q319" s="41">
        <v>10</v>
      </c>
      <c r="R319" s="47" t="s">
        <v>843</v>
      </c>
      <c r="S319" s="41">
        <v>10</v>
      </c>
      <c r="T319" s="41" t="s">
        <v>1557</v>
      </c>
      <c r="U319" s="41" t="s">
        <v>663</v>
      </c>
      <c r="V319" s="41" t="s">
        <v>1477</v>
      </c>
      <c r="W319" s="46">
        <v>44866</v>
      </c>
    </row>
    <row r="320" spans="1:23" x14ac:dyDescent="0.3">
      <c r="A320" s="41">
        <v>315496</v>
      </c>
      <c r="B320" s="41" t="s">
        <v>509</v>
      </c>
      <c r="C320" s="41" t="s">
        <v>1478</v>
      </c>
      <c r="D320" s="41" t="s">
        <v>832</v>
      </c>
      <c r="E320" s="41" t="s">
        <v>659</v>
      </c>
      <c r="F320" s="41">
        <v>8360</v>
      </c>
      <c r="G320" s="41">
        <v>410</v>
      </c>
      <c r="H320" s="41" t="s">
        <v>1556</v>
      </c>
      <c r="I320" s="41" t="s">
        <v>661</v>
      </c>
      <c r="J320" s="41">
        <v>5.3061199999999999</v>
      </c>
      <c r="K320" s="41"/>
      <c r="L320" s="41">
        <v>5.7471300000000003</v>
      </c>
      <c r="M320" s="41"/>
      <c r="N320" s="41">
        <v>5.9055099999999996</v>
      </c>
      <c r="O320" s="41"/>
      <c r="P320" s="41">
        <v>3.3195000000000001</v>
      </c>
      <c r="Q320" s="41"/>
      <c r="R320" s="41">
        <v>5.0949039999999997</v>
      </c>
      <c r="S320" s="41"/>
      <c r="T320" s="41" t="s">
        <v>1557</v>
      </c>
      <c r="U320" s="41" t="s">
        <v>663</v>
      </c>
      <c r="V320" s="41" t="s">
        <v>1479</v>
      </c>
      <c r="W320" s="46">
        <v>44866</v>
      </c>
    </row>
    <row r="321" spans="1:23" x14ac:dyDescent="0.3">
      <c r="A321" s="41">
        <v>315497</v>
      </c>
      <c r="B321" s="41" t="s">
        <v>249</v>
      </c>
      <c r="C321" s="41" t="s">
        <v>1480</v>
      </c>
      <c r="D321" s="41" t="s">
        <v>1481</v>
      </c>
      <c r="E321" s="41" t="s">
        <v>659</v>
      </c>
      <c r="F321" s="41">
        <v>7401</v>
      </c>
      <c r="G321" s="41">
        <v>410</v>
      </c>
      <c r="H321" s="41" t="s">
        <v>1556</v>
      </c>
      <c r="I321" s="41" t="s">
        <v>661</v>
      </c>
      <c r="J321" s="41">
        <v>1.7543899999999999</v>
      </c>
      <c r="K321" s="41"/>
      <c r="L321" s="41">
        <v>1.6666700000000001</v>
      </c>
      <c r="M321" s="41"/>
      <c r="N321" s="41">
        <v>1.4285699999999999</v>
      </c>
      <c r="O321" s="41"/>
      <c r="P321" s="41">
        <v>0</v>
      </c>
      <c r="Q321" s="41"/>
      <c r="R321" s="41">
        <v>1.176472</v>
      </c>
      <c r="S321" s="41"/>
      <c r="T321" s="41" t="s">
        <v>1557</v>
      </c>
      <c r="U321" s="41" t="s">
        <v>663</v>
      </c>
      <c r="V321" s="41" t="s">
        <v>1482</v>
      </c>
      <c r="W321" s="46">
        <v>44866</v>
      </c>
    </row>
    <row r="322" spans="1:23" x14ac:dyDescent="0.3">
      <c r="A322" s="41">
        <v>315499</v>
      </c>
      <c r="B322" s="41" t="s">
        <v>473</v>
      </c>
      <c r="C322" s="41" t="s">
        <v>1483</v>
      </c>
      <c r="D322" s="41" t="s">
        <v>935</v>
      </c>
      <c r="E322" s="41" t="s">
        <v>659</v>
      </c>
      <c r="F322" s="41">
        <v>8043</v>
      </c>
      <c r="G322" s="41">
        <v>410</v>
      </c>
      <c r="H322" s="41" t="s">
        <v>1556</v>
      </c>
      <c r="I322" s="41" t="s">
        <v>661</v>
      </c>
      <c r="J322" s="41">
        <v>1.49254</v>
      </c>
      <c r="K322" s="41"/>
      <c r="L322" s="41">
        <v>0</v>
      </c>
      <c r="M322" s="41"/>
      <c r="N322" s="41">
        <v>0</v>
      </c>
      <c r="O322" s="41"/>
      <c r="P322" s="41">
        <v>0</v>
      </c>
      <c r="Q322" s="41"/>
      <c r="R322" s="41">
        <v>0.359713</v>
      </c>
      <c r="S322" s="41"/>
      <c r="T322" s="41" t="s">
        <v>1557</v>
      </c>
      <c r="U322" s="41" t="s">
        <v>663</v>
      </c>
      <c r="V322" s="41" t="s">
        <v>1484</v>
      </c>
      <c r="W322" s="46">
        <v>44866</v>
      </c>
    </row>
    <row r="323" spans="1:23" x14ac:dyDescent="0.3">
      <c r="A323" s="41">
        <v>315500</v>
      </c>
      <c r="B323" s="41" t="s">
        <v>537</v>
      </c>
      <c r="C323" s="41" t="s">
        <v>1485</v>
      </c>
      <c r="D323" s="41" t="s">
        <v>935</v>
      </c>
      <c r="E323" s="41" t="s">
        <v>659</v>
      </c>
      <c r="F323" s="41">
        <v>8043</v>
      </c>
      <c r="G323" s="41">
        <v>410</v>
      </c>
      <c r="H323" s="41" t="s">
        <v>1556</v>
      </c>
      <c r="I323" s="41" t="s">
        <v>661</v>
      </c>
      <c r="J323" s="41">
        <v>2.7027000000000001</v>
      </c>
      <c r="K323" s="41"/>
      <c r="L323" s="41">
        <v>1.25</v>
      </c>
      <c r="M323" s="41"/>
      <c r="N323" s="41">
        <v>1.3513500000000001</v>
      </c>
      <c r="O323" s="41"/>
      <c r="P323" s="41">
        <v>2.63158</v>
      </c>
      <c r="Q323" s="41"/>
      <c r="R323" s="41">
        <v>1.9736830000000001</v>
      </c>
      <c r="S323" s="41"/>
      <c r="T323" s="41" t="s">
        <v>1557</v>
      </c>
      <c r="U323" s="41" t="s">
        <v>663</v>
      </c>
      <c r="V323" s="41" t="s">
        <v>1486</v>
      </c>
      <c r="W323" s="46">
        <v>44866</v>
      </c>
    </row>
    <row r="324" spans="1:23" x14ac:dyDescent="0.3">
      <c r="A324" s="41">
        <v>315501</v>
      </c>
      <c r="B324" s="41" t="s">
        <v>493</v>
      </c>
      <c r="C324" s="41" t="s">
        <v>1487</v>
      </c>
      <c r="D324" s="41" t="s">
        <v>756</v>
      </c>
      <c r="E324" s="41" t="s">
        <v>659</v>
      </c>
      <c r="F324" s="41">
        <v>7719</v>
      </c>
      <c r="G324" s="41">
        <v>410</v>
      </c>
      <c r="H324" s="41" t="s">
        <v>1556</v>
      </c>
      <c r="I324" s="41" t="s">
        <v>661</v>
      </c>
      <c r="J324" s="41" t="s">
        <v>667</v>
      </c>
      <c r="K324" s="41">
        <v>9</v>
      </c>
      <c r="L324" s="41" t="s">
        <v>667</v>
      </c>
      <c r="M324" s="41">
        <v>9</v>
      </c>
      <c r="N324" s="41" t="s">
        <v>667</v>
      </c>
      <c r="O324" s="41">
        <v>9</v>
      </c>
      <c r="P324" s="41" t="s">
        <v>667</v>
      </c>
      <c r="Q324" s="41">
        <v>9</v>
      </c>
      <c r="R324" s="41" t="s">
        <v>667</v>
      </c>
      <c r="S324" s="41">
        <v>9</v>
      </c>
      <c r="T324" s="41" t="s">
        <v>1557</v>
      </c>
      <c r="U324" s="41" t="s">
        <v>663</v>
      </c>
      <c r="V324" s="41" t="s">
        <v>1488</v>
      </c>
      <c r="W324" s="46">
        <v>44866</v>
      </c>
    </row>
    <row r="325" spans="1:23" x14ac:dyDescent="0.3">
      <c r="A325" s="41">
        <v>315502</v>
      </c>
      <c r="B325" s="41" t="s">
        <v>320</v>
      </c>
      <c r="C325" s="41" t="s">
        <v>1489</v>
      </c>
      <c r="D325" s="41" t="s">
        <v>709</v>
      </c>
      <c r="E325" s="41" t="s">
        <v>659</v>
      </c>
      <c r="F325" s="41">
        <v>7666</v>
      </c>
      <c r="G325" s="41">
        <v>410</v>
      </c>
      <c r="H325" s="41" t="s">
        <v>1556</v>
      </c>
      <c r="I325" s="41" t="s">
        <v>661</v>
      </c>
      <c r="J325" s="41" t="s">
        <v>667</v>
      </c>
      <c r="K325" s="41">
        <v>9</v>
      </c>
      <c r="L325" s="41">
        <v>0</v>
      </c>
      <c r="M325" s="41"/>
      <c r="N325" s="41">
        <v>0</v>
      </c>
      <c r="O325" s="41"/>
      <c r="P325" s="41">
        <v>7.69231</v>
      </c>
      <c r="Q325" s="41"/>
      <c r="R325" s="41">
        <v>2.3529420000000001</v>
      </c>
      <c r="S325" s="41"/>
      <c r="T325" s="41" t="s">
        <v>1557</v>
      </c>
      <c r="U325" s="41" t="s">
        <v>663</v>
      </c>
      <c r="V325" s="41" t="s">
        <v>1490</v>
      </c>
      <c r="W325" s="46">
        <v>44866</v>
      </c>
    </row>
    <row r="326" spans="1:23" x14ac:dyDescent="0.3">
      <c r="A326" s="41">
        <v>315503</v>
      </c>
      <c r="B326" s="41" t="s">
        <v>563</v>
      </c>
      <c r="C326" s="41" t="s">
        <v>1491</v>
      </c>
      <c r="D326" s="41" t="s">
        <v>978</v>
      </c>
      <c r="E326" s="41" t="s">
        <v>659</v>
      </c>
      <c r="F326" s="41">
        <v>8205</v>
      </c>
      <c r="G326" s="41">
        <v>410</v>
      </c>
      <c r="H326" s="41" t="s">
        <v>1556</v>
      </c>
      <c r="I326" s="41" t="s">
        <v>661</v>
      </c>
      <c r="J326" s="41">
        <v>5.9405900000000003</v>
      </c>
      <c r="K326" s="41"/>
      <c r="L326" s="41">
        <v>6.9306900000000002</v>
      </c>
      <c r="M326" s="41"/>
      <c r="N326" s="41">
        <v>4.8543700000000003</v>
      </c>
      <c r="O326" s="41"/>
      <c r="P326" s="41">
        <v>3.7037</v>
      </c>
      <c r="Q326" s="41"/>
      <c r="R326" s="41">
        <v>5.3268740000000001</v>
      </c>
      <c r="S326" s="41"/>
      <c r="T326" s="41" t="s">
        <v>1557</v>
      </c>
      <c r="U326" s="41" t="s">
        <v>663</v>
      </c>
      <c r="V326" s="41" t="s">
        <v>1492</v>
      </c>
      <c r="W326" s="46">
        <v>44866</v>
      </c>
    </row>
    <row r="327" spans="1:23" x14ac:dyDescent="0.3">
      <c r="A327" s="41">
        <v>315504</v>
      </c>
      <c r="B327" s="41" t="s">
        <v>622</v>
      </c>
      <c r="C327" s="41" t="s">
        <v>1493</v>
      </c>
      <c r="D327" s="41" t="s">
        <v>892</v>
      </c>
      <c r="E327" s="41" t="s">
        <v>659</v>
      </c>
      <c r="F327" s="41">
        <v>7728</v>
      </c>
      <c r="G327" s="41">
        <v>410</v>
      </c>
      <c r="H327" s="41" t="s">
        <v>1556</v>
      </c>
      <c r="I327" s="41" t="s">
        <v>661</v>
      </c>
      <c r="J327" s="41">
        <v>2.8169</v>
      </c>
      <c r="K327" s="41"/>
      <c r="L327" s="41">
        <v>1.38889</v>
      </c>
      <c r="M327" s="41"/>
      <c r="N327" s="41">
        <v>4.0540500000000002</v>
      </c>
      <c r="O327" s="41"/>
      <c r="P327" s="41">
        <v>4.2253499999999997</v>
      </c>
      <c r="Q327" s="41"/>
      <c r="R327" s="41">
        <v>3.1249980000000002</v>
      </c>
      <c r="S327" s="41"/>
      <c r="T327" s="41" t="s">
        <v>1557</v>
      </c>
      <c r="U327" s="41" t="s">
        <v>663</v>
      </c>
      <c r="V327" s="41" t="s">
        <v>1494</v>
      </c>
      <c r="W327" s="46">
        <v>44866</v>
      </c>
    </row>
    <row r="328" spans="1:23" x14ac:dyDescent="0.3">
      <c r="A328" s="41">
        <v>315505</v>
      </c>
      <c r="B328" s="41" t="s">
        <v>336</v>
      </c>
      <c r="C328" s="41" t="s">
        <v>1495</v>
      </c>
      <c r="D328" s="41" t="s">
        <v>1496</v>
      </c>
      <c r="E328" s="41" t="s">
        <v>659</v>
      </c>
      <c r="F328" s="41">
        <v>7109</v>
      </c>
      <c r="G328" s="41">
        <v>410</v>
      </c>
      <c r="H328" s="41" t="s">
        <v>1556</v>
      </c>
      <c r="I328" s="41" t="s">
        <v>661</v>
      </c>
      <c r="J328" s="41" t="s">
        <v>667</v>
      </c>
      <c r="K328" s="41">
        <v>9</v>
      </c>
      <c r="L328" s="41" t="s">
        <v>667</v>
      </c>
      <c r="M328" s="41">
        <v>9</v>
      </c>
      <c r="N328" s="41" t="s">
        <v>667</v>
      </c>
      <c r="O328" s="41">
        <v>9</v>
      </c>
      <c r="P328" s="41" t="s">
        <v>667</v>
      </c>
      <c r="Q328" s="41">
        <v>9</v>
      </c>
      <c r="R328" s="41" t="s">
        <v>667</v>
      </c>
      <c r="S328" s="41">
        <v>9</v>
      </c>
      <c r="T328" s="41" t="s">
        <v>1557</v>
      </c>
      <c r="U328" s="41" t="s">
        <v>663</v>
      </c>
      <c r="V328" s="41" t="s">
        <v>1497</v>
      </c>
      <c r="W328" s="46">
        <v>44866</v>
      </c>
    </row>
    <row r="329" spans="1:23" x14ac:dyDescent="0.3">
      <c r="A329" s="41">
        <v>315506</v>
      </c>
      <c r="B329" s="41" t="s">
        <v>538</v>
      </c>
      <c r="C329" s="41" t="s">
        <v>1498</v>
      </c>
      <c r="D329" s="41" t="s">
        <v>1020</v>
      </c>
      <c r="E329" s="41" t="s">
        <v>659</v>
      </c>
      <c r="F329" s="41">
        <v>8080</v>
      </c>
      <c r="G329" s="41">
        <v>410</v>
      </c>
      <c r="H329" s="41" t="s">
        <v>1556</v>
      </c>
      <c r="I329" s="41" t="s">
        <v>661</v>
      </c>
      <c r="J329" s="41">
        <v>0</v>
      </c>
      <c r="K329" s="41"/>
      <c r="L329" s="41">
        <v>0</v>
      </c>
      <c r="M329" s="41"/>
      <c r="N329" s="41">
        <v>0</v>
      </c>
      <c r="O329" s="41"/>
      <c r="P329" s="41">
        <v>1.63934</v>
      </c>
      <c r="Q329" s="41"/>
      <c r="R329" s="41">
        <v>0.43289899999999998</v>
      </c>
      <c r="S329" s="41"/>
      <c r="T329" s="41" t="s">
        <v>1557</v>
      </c>
      <c r="U329" s="41" t="s">
        <v>663</v>
      </c>
      <c r="V329" s="41" t="s">
        <v>1499</v>
      </c>
      <c r="W329" s="46">
        <v>44866</v>
      </c>
    </row>
    <row r="330" spans="1:23" x14ac:dyDescent="0.3">
      <c r="A330" s="41">
        <v>315507</v>
      </c>
      <c r="B330" s="41" t="s">
        <v>283</v>
      </c>
      <c r="C330" s="41" t="s">
        <v>1500</v>
      </c>
      <c r="D330" s="41" t="s">
        <v>783</v>
      </c>
      <c r="E330" s="41" t="s">
        <v>659</v>
      </c>
      <c r="F330" s="41">
        <v>7514</v>
      </c>
      <c r="G330" s="41">
        <v>410</v>
      </c>
      <c r="H330" s="41" t="s">
        <v>1556</v>
      </c>
      <c r="I330" s="41" t="s">
        <v>661</v>
      </c>
      <c r="J330" s="41" t="s">
        <v>667</v>
      </c>
      <c r="K330" s="41">
        <v>9</v>
      </c>
      <c r="L330" s="41" t="s">
        <v>667</v>
      </c>
      <c r="M330" s="41">
        <v>9</v>
      </c>
      <c r="N330" s="41" t="s">
        <v>667</v>
      </c>
      <c r="O330" s="41">
        <v>9</v>
      </c>
      <c r="P330" s="41" t="s">
        <v>667</v>
      </c>
      <c r="Q330" s="41">
        <v>9</v>
      </c>
      <c r="R330" s="41">
        <v>0</v>
      </c>
      <c r="S330" s="41"/>
      <c r="T330" s="41" t="s">
        <v>1557</v>
      </c>
      <c r="U330" s="41" t="s">
        <v>663</v>
      </c>
      <c r="V330" s="41" t="s">
        <v>1501</v>
      </c>
      <c r="W330" s="46">
        <v>44866</v>
      </c>
    </row>
    <row r="331" spans="1:23" x14ac:dyDescent="0.3">
      <c r="A331" s="41">
        <v>315508</v>
      </c>
      <c r="B331" s="41" t="s">
        <v>522</v>
      </c>
      <c r="C331" s="41" t="s">
        <v>1502</v>
      </c>
      <c r="D331" s="41" t="s">
        <v>1503</v>
      </c>
      <c r="E331" s="41" t="s">
        <v>659</v>
      </c>
      <c r="F331" s="41">
        <v>8204</v>
      </c>
      <c r="G331" s="41">
        <v>410</v>
      </c>
      <c r="H331" s="41" t="s">
        <v>1556</v>
      </c>
      <c r="I331" s="41" t="s">
        <v>661</v>
      </c>
      <c r="J331" s="41">
        <v>5.0847499999999997</v>
      </c>
      <c r="K331" s="41"/>
      <c r="L331" s="41">
        <v>9.8360699999999994</v>
      </c>
      <c r="M331" s="41"/>
      <c r="N331" s="41">
        <v>2.7397300000000002</v>
      </c>
      <c r="O331" s="41"/>
      <c r="P331" s="41">
        <v>1.31579</v>
      </c>
      <c r="Q331" s="41"/>
      <c r="R331" s="41">
        <v>4.4609699999999997</v>
      </c>
      <c r="S331" s="41"/>
      <c r="T331" s="41" t="s">
        <v>1557</v>
      </c>
      <c r="U331" s="41" t="s">
        <v>663</v>
      </c>
      <c r="V331" s="41" t="s">
        <v>1504</v>
      </c>
      <c r="W331" s="46">
        <v>44866</v>
      </c>
    </row>
    <row r="332" spans="1:23" x14ac:dyDescent="0.3">
      <c r="A332" s="41">
        <v>315509</v>
      </c>
      <c r="B332" s="41" t="s">
        <v>559</v>
      </c>
      <c r="C332" s="41" t="s">
        <v>1505</v>
      </c>
      <c r="D332" s="41" t="s">
        <v>1181</v>
      </c>
      <c r="E332" s="41" t="s">
        <v>659</v>
      </c>
      <c r="F332" s="41">
        <v>8857</v>
      </c>
      <c r="G332" s="41">
        <v>410</v>
      </c>
      <c r="H332" s="41" t="s">
        <v>1556</v>
      </c>
      <c r="I332" s="41" t="s">
        <v>661</v>
      </c>
      <c r="J332" s="41">
        <v>3.5714299999999999</v>
      </c>
      <c r="K332" s="41"/>
      <c r="L332" s="41">
        <v>2.1428600000000002</v>
      </c>
      <c r="M332" s="41"/>
      <c r="N332" s="41">
        <v>0</v>
      </c>
      <c r="O332" s="41"/>
      <c r="P332" s="41">
        <v>1.51515</v>
      </c>
      <c r="Q332" s="41"/>
      <c r="R332" s="41">
        <v>1.8281540000000001</v>
      </c>
      <c r="S332" s="41"/>
      <c r="T332" s="41" t="s">
        <v>1557</v>
      </c>
      <c r="U332" s="41" t="s">
        <v>663</v>
      </c>
      <c r="V332" s="41" t="s">
        <v>1506</v>
      </c>
      <c r="W332" s="46">
        <v>44866</v>
      </c>
    </row>
    <row r="333" spans="1:23" x14ac:dyDescent="0.3">
      <c r="A333" s="41">
        <v>315510</v>
      </c>
      <c r="B333" s="41" t="s">
        <v>292</v>
      </c>
      <c r="C333" s="41" t="s">
        <v>1507</v>
      </c>
      <c r="D333" s="41" t="s">
        <v>1360</v>
      </c>
      <c r="E333" s="41" t="s">
        <v>659</v>
      </c>
      <c r="F333" s="41">
        <v>8844</v>
      </c>
      <c r="G333" s="41">
        <v>410</v>
      </c>
      <c r="H333" s="41" t="s">
        <v>1556</v>
      </c>
      <c r="I333" s="41" t="s">
        <v>661</v>
      </c>
      <c r="J333" s="41">
        <v>2.3809499999999999</v>
      </c>
      <c r="K333" s="41"/>
      <c r="L333" s="41">
        <v>3.7974700000000001</v>
      </c>
      <c r="M333" s="41"/>
      <c r="N333" s="41">
        <v>8.75</v>
      </c>
      <c r="O333" s="41"/>
      <c r="P333" s="41">
        <v>7.1428599999999998</v>
      </c>
      <c r="Q333" s="41"/>
      <c r="R333" s="41">
        <v>5.504588</v>
      </c>
      <c r="S333" s="41"/>
      <c r="T333" s="41" t="s">
        <v>1557</v>
      </c>
      <c r="U333" s="41" t="s">
        <v>663</v>
      </c>
      <c r="V333" s="41" t="s">
        <v>1508</v>
      </c>
      <c r="W333" s="46">
        <v>44866</v>
      </c>
    </row>
    <row r="334" spans="1:23" x14ac:dyDescent="0.3">
      <c r="A334" s="41">
        <v>315511</v>
      </c>
      <c r="B334" s="41" t="s">
        <v>307</v>
      </c>
      <c r="C334" s="41" t="s">
        <v>1509</v>
      </c>
      <c r="D334" s="41" t="s">
        <v>1510</v>
      </c>
      <c r="E334" s="41" t="s">
        <v>659</v>
      </c>
      <c r="F334" s="41">
        <v>7981</v>
      </c>
      <c r="G334" s="41">
        <v>410</v>
      </c>
      <c r="H334" s="41" t="s">
        <v>1556</v>
      </c>
      <c r="I334" s="41" t="s">
        <v>661</v>
      </c>
      <c r="J334" s="41">
        <v>0</v>
      </c>
      <c r="K334" s="41"/>
      <c r="L334" s="41">
        <v>0</v>
      </c>
      <c r="M334" s="41"/>
      <c r="N334" s="41">
        <v>0</v>
      </c>
      <c r="O334" s="41"/>
      <c r="P334" s="41">
        <v>0</v>
      </c>
      <c r="Q334" s="41"/>
      <c r="R334" s="41">
        <v>0</v>
      </c>
      <c r="S334" s="41"/>
      <c r="T334" s="41" t="s">
        <v>1557</v>
      </c>
      <c r="U334" s="41" t="s">
        <v>663</v>
      </c>
      <c r="V334" s="41" t="s">
        <v>1511</v>
      </c>
      <c r="W334" s="46">
        <v>44866</v>
      </c>
    </row>
    <row r="335" spans="1:23" x14ac:dyDescent="0.3">
      <c r="A335" s="41">
        <v>315512</v>
      </c>
      <c r="B335" s="41" t="s">
        <v>443</v>
      </c>
      <c r="C335" s="41" t="s">
        <v>1512</v>
      </c>
      <c r="D335" s="41" t="s">
        <v>1513</v>
      </c>
      <c r="E335" s="41" t="s">
        <v>659</v>
      </c>
      <c r="F335" s="41">
        <v>7030</v>
      </c>
      <c r="G335" s="41">
        <v>410</v>
      </c>
      <c r="H335" s="41" t="s">
        <v>1556</v>
      </c>
      <c r="I335" s="41" t="s">
        <v>661</v>
      </c>
      <c r="J335" s="41" t="s">
        <v>667</v>
      </c>
      <c r="K335" s="41">
        <v>9</v>
      </c>
      <c r="L335" s="41" t="s">
        <v>667</v>
      </c>
      <c r="M335" s="41">
        <v>9</v>
      </c>
      <c r="N335" s="41" t="s">
        <v>667</v>
      </c>
      <c r="O335" s="41">
        <v>9</v>
      </c>
      <c r="P335" s="41" t="s">
        <v>667</v>
      </c>
      <c r="Q335" s="41">
        <v>9</v>
      </c>
      <c r="R335" s="41" t="s">
        <v>667</v>
      </c>
      <c r="S335" s="41">
        <v>9</v>
      </c>
      <c r="T335" s="41" t="s">
        <v>1557</v>
      </c>
      <c r="U335" s="41" t="s">
        <v>663</v>
      </c>
      <c r="V335" s="41" t="s">
        <v>1514</v>
      </c>
      <c r="W335" s="46">
        <v>44866</v>
      </c>
    </row>
    <row r="336" spans="1:23" x14ac:dyDescent="0.3">
      <c r="A336" s="41">
        <v>315513</v>
      </c>
      <c r="B336" s="41" t="s">
        <v>541</v>
      </c>
      <c r="C336" s="41" t="s">
        <v>1515</v>
      </c>
      <c r="D336" s="41" t="s">
        <v>935</v>
      </c>
      <c r="E336" s="41" t="s">
        <v>659</v>
      </c>
      <c r="F336" s="41">
        <v>8043</v>
      </c>
      <c r="G336" s="41">
        <v>410</v>
      </c>
      <c r="H336" s="41" t="s">
        <v>1556</v>
      </c>
      <c r="I336" s="41" t="s">
        <v>661</v>
      </c>
      <c r="J336" s="41" t="s">
        <v>667</v>
      </c>
      <c r="K336" s="41">
        <v>9</v>
      </c>
      <c r="L336" s="41" t="s">
        <v>667</v>
      </c>
      <c r="M336" s="41">
        <v>9</v>
      </c>
      <c r="N336" s="41" t="s">
        <v>667</v>
      </c>
      <c r="O336" s="41">
        <v>9</v>
      </c>
      <c r="P336" s="41" t="s">
        <v>667</v>
      </c>
      <c r="Q336" s="41">
        <v>9</v>
      </c>
      <c r="R336" s="41" t="s">
        <v>667</v>
      </c>
      <c r="S336" s="41">
        <v>9</v>
      </c>
      <c r="T336" s="41" t="s">
        <v>1557</v>
      </c>
      <c r="U336" s="41" t="s">
        <v>663</v>
      </c>
      <c r="V336" s="41" t="s">
        <v>1516</v>
      </c>
      <c r="W336" s="46">
        <v>44866</v>
      </c>
    </row>
    <row r="337" spans="1:23" x14ac:dyDescent="0.3">
      <c r="A337" s="41">
        <v>315514</v>
      </c>
      <c r="B337" s="41" t="s">
        <v>408</v>
      </c>
      <c r="C337" s="41" t="s">
        <v>1517</v>
      </c>
      <c r="D337" s="41" t="s">
        <v>1518</v>
      </c>
      <c r="E337" s="41" t="s">
        <v>659</v>
      </c>
      <c r="F337" s="41">
        <v>8234</v>
      </c>
      <c r="G337" s="41">
        <v>410</v>
      </c>
      <c r="H337" s="41" t="s">
        <v>1556</v>
      </c>
      <c r="I337" s="41" t="s">
        <v>661</v>
      </c>
      <c r="J337" s="41">
        <v>2</v>
      </c>
      <c r="K337" s="41"/>
      <c r="L337" s="41">
        <v>0</v>
      </c>
      <c r="M337" s="41"/>
      <c r="N337" s="41">
        <v>0</v>
      </c>
      <c r="O337" s="41"/>
      <c r="P337" s="41">
        <v>0</v>
      </c>
      <c r="Q337" s="41"/>
      <c r="R337" s="41">
        <v>0.48543700000000001</v>
      </c>
      <c r="S337" s="41"/>
      <c r="T337" s="41" t="s">
        <v>1557</v>
      </c>
      <c r="U337" s="41" t="s">
        <v>663</v>
      </c>
      <c r="V337" s="41" t="s">
        <v>1519</v>
      </c>
      <c r="W337" s="46">
        <v>44866</v>
      </c>
    </row>
    <row r="338" spans="1:23" x14ac:dyDescent="0.3">
      <c r="A338" s="41">
        <v>315515</v>
      </c>
      <c r="B338" s="41" t="s">
        <v>269</v>
      </c>
      <c r="C338" s="41" t="s">
        <v>1520</v>
      </c>
      <c r="D338" s="41" t="s">
        <v>1112</v>
      </c>
      <c r="E338" s="41" t="s">
        <v>659</v>
      </c>
      <c r="F338" s="41">
        <v>7701</v>
      </c>
      <c r="G338" s="41">
        <v>410</v>
      </c>
      <c r="H338" s="41" t="s">
        <v>1556</v>
      </c>
      <c r="I338" s="41" t="s">
        <v>661</v>
      </c>
      <c r="J338" s="41">
        <v>0</v>
      </c>
      <c r="K338" s="41"/>
      <c r="L338" s="41">
        <v>4</v>
      </c>
      <c r="M338" s="41"/>
      <c r="N338" s="41">
        <v>8</v>
      </c>
      <c r="O338" s="41"/>
      <c r="P338" s="41">
        <v>3.7037</v>
      </c>
      <c r="Q338" s="41"/>
      <c r="R338" s="41">
        <v>3.9603950000000001</v>
      </c>
      <c r="S338" s="41"/>
      <c r="T338" s="41" t="s">
        <v>1557</v>
      </c>
      <c r="U338" s="41" t="s">
        <v>663</v>
      </c>
      <c r="V338" s="41" t="s">
        <v>1521</v>
      </c>
      <c r="W338" s="46">
        <v>44866</v>
      </c>
    </row>
    <row r="339" spans="1:23" x14ac:dyDescent="0.3">
      <c r="A339" s="41">
        <v>315516</v>
      </c>
      <c r="B339" s="41" t="s">
        <v>235</v>
      </c>
      <c r="C339" s="41" t="s">
        <v>1522</v>
      </c>
      <c r="D339" s="41" t="s">
        <v>1020</v>
      </c>
      <c r="E339" s="41" t="s">
        <v>659</v>
      </c>
      <c r="F339" s="41">
        <v>8080</v>
      </c>
      <c r="G339" s="41">
        <v>410</v>
      </c>
      <c r="H339" s="41" t="s">
        <v>1556</v>
      </c>
      <c r="I339" s="41" t="s">
        <v>661</v>
      </c>
      <c r="J339" s="41">
        <v>5.1948100000000004</v>
      </c>
      <c r="K339" s="41"/>
      <c r="L339" s="41">
        <v>6.4102600000000001</v>
      </c>
      <c r="M339" s="41"/>
      <c r="N339" s="41">
        <v>11.25</v>
      </c>
      <c r="O339" s="41"/>
      <c r="P339" s="41">
        <v>11.90476</v>
      </c>
      <c r="Q339" s="41"/>
      <c r="R339" s="41">
        <v>8.777431</v>
      </c>
      <c r="S339" s="41"/>
      <c r="T339" s="41" t="s">
        <v>1557</v>
      </c>
      <c r="U339" s="41" t="s">
        <v>663</v>
      </c>
      <c r="V339" s="41" t="s">
        <v>1523</v>
      </c>
      <c r="W339" s="46">
        <v>44866</v>
      </c>
    </row>
    <row r="340" spans="1:23" x14ac:dyDescent="0.3">
      <c r="A340" s="41">
        <v>315517</v>
      </c>
      <c r="B340" s="41" t="s">
        <v>542</v>
      </c>
      <c r="C340" s="41" t="s">
        <v>1524</v>
      </c>
      <c r="D340" s="41" t="s">
        <v>762</v>
      </c>
      <c r="E340" s="41" t="s">
        <v>659</v>
      </c>
      <c r="F340" s="41">
        <v>8057</v>
      </c>
      <c r="G340" s="41">
        <v>410</v>
      </c>
      <c r="H340" s="41" t="s">
        <v>1556</v>
      </c>
      <c r="I340" s="41" t="s">
        <v>661</v>
      </c>
      <c r="J340" s="41" t="s">
        <v>667</v>
      </c>
      <c r="K340" s="41">
        <v>9</v>
      </c>
      <c r="L340" s="41" t="s">
        <v>667</v>
      </c>
      <c r="M340" s="41">
        <v>9</v>
      </c>
      <c r="N340" s="41" t="s">
        <v>667</v>
      </c>
      <c r="O340" s="41">
        <v>9</v>
      </c>
      <c r="P340" s="41" t="s">
        <v>667</v>
      </c>
      <c r="Q340" s="41">
        <v>9</v>
      </c>
      <c r="R340" s="41" t="s">
        <v>667</v>
      </c>
      <c r="S340" s="41">
        <v>9</v>
      </c>
      <c r="T340" s="41" t="s">
        <v>1557</v>
      </c>
      <c r="U340" s="41" t="s">
        <v>663</v>
      </c>
      <c r="V340" s="41" t="s">
        <v>1525</v>
      </c>
      <c r="W340" s="46">
        <v>44866</v>
      </c>
    </row>
    <row r="341" spans="1:23" x14ac:dyDescent="0.3">
      <c r="A341" s="41">
        <v>315518</v>
      </c>
      <c r="B341" s="41" t="s">
        <v>614</v>
      </c>
      <c r="C341" s="41" t="s">
        <v>1526</v>
      </c>
      <c r="D341" s="41" t="s">
        <v>1527</v>
      </c>
      <c r="E341" s="41" t="s">
        <v>659</v>
      </c>
      <c r="F341" s="41">
        <v>8879</v>
      </c>
      <c r="G341" s="41">
        <v>410</v>
      </c>
      <c r="H341" s="41" t="s">
        <v>1556</v>
      </c>
      <c r="I341" s="41" t="s">
        <v>661</v>
      </c>
      <c r="J341" s="41">
        <v>6.3829799999999999</v>
      </c>
      <c r="K341" s="41"/>
      <c r="L341" s="41">
        <v>1.0638300000000001</v>
      </c>
      <c r="M341" s="41"/>
      <c r="N341" s="41">
        <v>0</v>
      </c>
      <c r="O341" s="41"/>
      <c r="P341" s="41">
        <v>0</v>
      </c>
      <c r="Q341" s="41"/>
      <c r="R341" s="41">
        <v>1.9230769999999999</v>
      </c>
      <c r="S341" s="41"/>
      <c r="T341" s="41" t="s">
        <v>1557</v>
      </c>
      <c r="U341" s="41" t="s">
        <v>663</v>
      </c>
      <c r="V341" s="41" t="s">
        <v>1528</v>
      </c>
      <c r="W341" s="46">
        <v>44866</v>
      </c>
    </row>
    <row r="342" spans="1:23" x14ac:dyDescent="0.3">
      <c r="A342" s="41">
        <v>315519</v>
      </c>
      <c r="B342" s="41" t="s">
        <v>270</v>
      </c>
      <c r="C342" s="41" t="s">
        <v>1529</v>
      </c>
      <c r="D342" s="41" t="s">
        <v>1003</v>
      </c>
      <c r="E342" s="41" t="s">
        <v>659</v>
      </c>
      <c r="F342" s="41">
        <v>8690</v>
      </c>
      <c r="G342" s="41">
        <v>410</v>
      </c>
      <c r="H342" s="41" t="s">
        <v>1556</v>
      </c>
      <c r="I342" s="41" t="s">
        <v>661</v>
      </c>
      <c r="J342" s="41" t="s">
        <v>667</v>
      </c>
      <c r="K342" s="41">
        <v>9</v>
      </c>
      <c r="L342" s="41" t="s">
        <v>667</v>
      </c>
      <c r="M342" s="41">
        <v>9</v>
      </c>
      <c r="N342" s="41" t="s">
        <v>667</v>
      </c>
      <c r="O342" s="41">
        <v>9</v>
      </c>
      <c r="P342" s="41" t="s">
        <v>667</v>
      </c>
      <c r="Q342" s="41">
        <v>9</v>
      </c>
      <c r="R342" s="41" t="s">
        <v>667</v>
      </c>
      <c r="S342" s="41">
        <v>9</v>
      </c>
      <c r="T342" s="41" t="s">
        <v>1557</v>
      </c>
      <c r="U342" s="41" t="s">
        <v>663</v>
      </c>
      <c r="V342" s="41" t="s">
        <v>1530</v>
      </c>
      <c r="W342" s="46">
        <v>44866</v>
      </c>
    </row>
    <row r="343" spans="1:23" x14ac:dyDescent="0.3">
      <c r="A343" s="41">
        <v>315520</v>
      </c>
      <c r="B343" s="41" t="s">
        <v>573</v>
      </c>
      <c r="C343" s="41" t="s">
        <v>1531</v>
      </c>
      <c r="D343" s="41" t="s">
        <v>842</v>
      </c>
      <c r="E343" s="41" t="s">
        <v>659</v>
      </c>
      <c r="F343" s="41">
        <v>8873</v>
      </c>
      <c r="G343" s="41">
        <v>410</v>
      </c>
      <c r="H343" s="41" t="s">
        <v>1556</v>
      </c>
      <c r="I343" s="41" t="s">
        <v>661</v>
      </c>
      <c r="J343" s="41">
        <v>3.5294099999999999</v>
      </c>
      <c r="K343" s="41"/>
      <c r="L343" s="41">
        <v>5.5555599999999998</v>
      </c>
      <c r="M343" s="41"/>
      <c r="N343" s="41">
        <v>4.4444400000000002</v>
      </c>
      <c r="O343" s="41"/>
      <c r="P343" s="41">
        <v>2.1739099999999998</v>
      </c>
      <c r="Q343" s="41"/>
      <c r="R343" s="41">
        <v>3.921567</v>
      </c>
      <c r="S343" s="41"/>
      <c r="T343" s="41" t="s">
        <v>1557</v>
      </c>
      <c r="U343" s="41" t="s">
        <v>663</v>
      </c>
      <c r="V343" s="41" t="s">
        <v>1532</v>
      </c>
      <c r="W343" s="46">
        <v>44866</v>
      </c>
    </row>
    <row r="344" spans="1:23" x14ac:dyDescent="0.3">
      <c r="A344" s="41">
        <v>315521</v>
      </c>
      <c r="B344" s="41" t="s">
        <v>275</v>
      </c>
      <c r="C344" s="41" t="s">
        <v>1533</v>
      </c>
      <c r="D344" s="41" t="s">
        <v>1534</v>
      </c>
      <c r="E344" s="41" t="s">
        <v>659</v>
      </c>
      <c r="F344" s="41">
        <v>8096</v>
      </c>
      <c r="G344" s="41">
        <v>410</v>
      </c>
      <c r="H344" s="41" t="s">
        <v>1556</v>
      </c>
      <c r="I344" s="41" t="s">
        <v>661</v>
      </c>
      <c r="J344" s="41" t="s">
        <v>667</v>
      </c>
      <c r="K344" s="41">
        <v>9</v>
      </c>
      <c r="L344" s="41" t="s">
        <v>667</v>
      </c>
      <c r="M344" s="41">
        <v>9</v>
      </c>
      <c r="N344" s="41" t="s">
        <v>667</v>
      </c>
      <c r="O344" s="41">
        <v>9</v>
      </c>
      <c r="P344" s="41" t="s">
        <v>667</v>
      </c>
      <c r="Q344" s="41">
        <v>9</v>
      </c>
      <c r="R344" s="41">
        <v>0</v>
      </c>
      <c r="S344" s="41"/>
      <c r="T344" s="41" t="s">
        <v>1557</v>
      </c>
      <c r="U344" s="41" t="s">
        <v>663</v>
      </c>
      <c r="V344" s="41" t="s">
        <v>1535</v>
      </c>
      <c r="W344" s="46">
        <v>44866</v>
      </c>
    </row>
    <row r="345" spans="1:23" x14ac:dyDescent="0.3">
      <c r="A345" s="41">
        <v>315522</v>
      </c>
      <c r="B345" s="41" t="s">
        <v>543</v>
      </c>
      <c r="C345" s="41" t="s">
        <v>1536</v>
      </c>
      <c r="D345" s="41" t="s">
        <v>1537</v>
      </c>
      <c r="E345" s="41" t="s">
        <v>659</v>
      </c>
      <c r="F345" s="41">
        <v>8854</v>
      </c>
      <c r="G345" s="41">
        <v>410</v>
      </c>
      <c r="H345" s="41" t="s">
        <v>1556</v>
      </c>
      <c r="I345" s="41" t="s">
        <v>661</v>
      </c>
      <c r="J345" s="41" t="s">
        <v>667</v>
      </c>
      <c r="K345" s="41">
        <v>9</v>
      </c>
      <c r="L345" s="41" t="s">
        <v>667</v>
      </c>
      <c r="M345" s="41">
        <v>9</v>
      </c>
      <c r="N345" s="41" t="s">
        <v>667</v>
      </c>
      <c r="O345" s="41">
        <v>9</v>
      </c>
      <c r="P345" s="41" t="s">
        <v>667</v>
      </c>
      <c r="Q345" s="41">
        <v>9</v>
      </c>
      <c r="R345" s="41">
        <v>0</v>
      </c>
      <c r="S345" s="41"/>
      <c r="T345" s="41" t="s">
        <v>1557</v>
      </c>
      <c r="U345" s="41" t="s">
        <v>663</v>
      </c>
      <c r="V345" s="41" t="s">
        <v>1538</v>
      </c>
      <c r="W345" s="46">
        <v>44866</v>
      </c>
    </row>
    <row r="346" spans="1:23" x14ac:dyDescent="0.3">
      <c r="A346" s="41">
        <v>315523</v>
      </c>
      <c r="B346" s="41" t="s">
        <v>374</v>
      </c>
      <c r="C346" s="41" t="s">
        <v>1539</v>
      </c>
      <c r="D346" s="41" t="s">
        <v>670</v>
      </c>
      <c r="E346" s="41" t="s">
        <v>659</v>
      </c>
      <c r="F346" s="41">
        <v>7974</v>
      </c>
      <c r="G346" s="41">
        <v>410</v>
      </c>
      <c r="H346" s="41" t="s">
        <v>1556</v>
      </c>
      <c r="I346" s="41" t="s">
        <v>661</v>
      </c>
      <c r="J346" s="41">
        <v>3.7037</v>
      </c>
      <c r="K346" s="41"/>
      <c r="L346" s="41">
        <v>3.7037</v>
      </c>
      <c r="M346" s="41"/>
      <c r="N346" s="41">
        <v>6.8965500000000004</v>
      </c>
      <c r="O346" s="41"/>
      <c r="P346" s="41">
        <v>13.33333</v>
      </c>
      <c r="Q346" s="41"/>
      <c r="R346" s="41">
        <v>7.0796429999999999</v>
      </c>
      <c r="S346" s="41"/>
      <c r="T346" s="41" t="s">
        <v>1557</v>
      </c>
      <c r="U346" s="41" t="s">
        <v>663</v>
      </c>
      <c r="V346" s="41" t="s">
        <v>1540</v>
      </c>
      <c r="W346" s="46">
        <v>44866</v>
      </c>
    </row>
    <row r="347" spans="1:23" x14ac:dyDescent="0.3">
      <c r="A347" s="41">
        <v>315524</v>
      </c>
      <c r="B347" s="41" t="s">
        <v>465</v>
      </c>
      <c r="C347" s="41" t="s">
        <v>1541</v>
      </c>
      <c r="D347" s="41" t="s">
        <v>1542</v>
      </c>
      <c r="E347" s="41" t="s">
        <v>659</v>
      </c>
      <c r="F347" s="41">
        <v>8054</v>
      </c>
      <c r="G347" s="41">
        <v>410</v>
      </c>
      <c r="H347" s="41" t="s">
        <v>1556</v>
      </c>
      <c r="I347" s="41" t="s">
        <v>661</v>
      </c>
      <c r="J347" s="41">
        <v>2.9411800000000001</v>
      </c>
      <c r="K347" s="41"/>
      <c r="L347" s="41">
        <v>4.7945200000000003</v>
      </c>
      <c r="M347" s="41"/>
      <c r="N347" s="41">
        <v>4.0268499999999996</v>
      </c>
      <c r="O347" s="41"/>
      <c r="P347" s="41">
        <v>2</v>
      </c>
      <c r="Q347" s="41"/>
      <c r="R347" s="41">
        <v>3.4423430000000002</v>
      </c>
      <c r="S347" s="41"/>
      <c r="T347" s="41" t="s">
        <v>1557</v>
      </c>
      <c r="U347" s="41" t="s">
        <v>663</v>
      </c>
      <c r="V347" s="41" t="s">
        <v>1543</v>
      </c>
      <c r="W347" s="46">
        <v>44866</v>
      </c>
    </row>
    <row r="348" spans="1:23" x14ac:dyDescent="0.3">
      <c r="A348" s="41">
        <v>315525</v>
      </c>
      <c r="B348" s="41" t="s">
        <v>446</v>
      </c>
      <c r="C348" s="41" t="s">
        <v>1544</v>
      </c>
      <c r="D348" s="41" t="s">
        <v>808</v>
      </c>
      <c r="E348" s="41" t="s">
        <v>659</v>
      </c>
      <c r="F348" s="41">
        <v>7047</v>
      </c>
      <c r="G348" s="41">
        <v>410</v>
      </c>
      <c r="H348" s="41" t="s">
        <v>1556</v>
      </c>
      <c r="I348" s="41" t="s">
        <v>661</v>
      </c>
      <c r="J348" s="41">
        <v>2.1276600000000001</v>
      </c>
      <c r="K348" s="41"/>
      <c r="L348" s="41">
        <v>1.9230799999999999</v>
      </c>
      <c r="M348" s="41"/>
      <c r="N348" s="41">
        <v>2.3809499999999999</v>
      </c>
      <c r="O348" s="41"/>
      <c r="P348" s="41">
        <v>1.9230799999999999</v>
      </c>
      <c r="Q348" s="41"/>
      <c r="R348" s="41">
        <v>2.07254</v>
      </c>
      <c r="S348" s="41"/>
      <c r="T348" s="41" t="s">
        <v>1557</v>
      </c>
      <c r="U348" s="41" t="s">
        <v>663</v>
      </c>
      <c r="V348" s="41" t="s">
        <v>1545</v>
      </c>
      <c r="W348" s="46">
        <v>44866</v>
      </c>
    </row>
    <row r="349" spans="1:23" x14ac:dyDescent="0.3">
      <c r="A349" s="41">
        <v>315526</v>
      </c>
      <c r="B349" s="41" t="s">
        <v>271</v>
      </c>
      <c r="C349" s="41" t="s">
        <v>1546</v>
      </c>
      <c r="D349" s="41" t="s">
        <v>1184</v>
      </c>
      <c r="E349" s="41" t="s">
        <v>659</v>
      </c>
      <c r="F349" s="41">
        <v>7039</v>
      </c>
      <c r="G349" s="41">
        <v>410</v>
      </c>
      <c r="H349" s="41" t="s">
        <v>1556</v>
      </c>
      <c r="I349" s="41" t="s">
        <v>661</v>
      </c>
      <c r="J349" s="41" t="s">
        <v>667</v>
      </c>
      <c r="K349" s="41">
        <v>9</v>
      </c>
      <c r="L349" s="41" t="s">
        <v>667</v>
      </c>
      <c r="M349" s="41">
        <v>9</v>
      </c>
      <c r="N349" s="41" t="s">
        <v>667</v>
      </c>
      <c r="O349" s="41">
        <v>9</v>
      </c>
      <c r="P349" s="41" t="s">
        <v>667</v>
      </c>
      <c r="Q349" s="41">
        <v>9</v>
      </c>
      <c r="R349" s="41">
        <v>0</v>
      </c>
      <c r="S349" s="41"/>
      <c r="T349" s="41" t="s">
        <v>1557</v>
      </c>
      <c r="U349" s="41" t="s">
        <v>663</v>
      </c>
      <c r="V349" s="41" t="s">
        <v>1547</v>
      </c>
      <c r="W349" s="46">
        <v>44866</v>
      </c>
    </row>
    <row r="350" spans="1:23" x14ac:dyDescent="0.3">
      <c r="A350" s="41">
        <v>315527</v>
      </c>
      <c r="B350" s="41" t="s">
        <v>627</v>
      </c>
      <c r="C350" s="41" t="s">
        <v>1548</v>
      </c>
      <c r="D350" s="41" t="s">
        <v>1549</v>
      </c>
      <c r="E350" s="41" t="s">
        <v>659</v>
      </c>
      <c r="F350" s="41">
        <v>7040</v>
      </c>
      <c r="G350" s="41">
        <v>410</v>
      </c>
      <c r="H350" s="41" t="s">
        <v>1556</v>
      </c>
      <c r="I350" s="41" t="s">
        <v>661</v>
      </c>
      <c r="J350" s="41" t="s">
        <v>667</v>
      </c>
      <c r="K350" s="41">
        <v>9</v>
      </c>
      <c r="L350" s="41" t="s">
        <v>667</v>
      </c>
      <c r="M350" s="41">
        <v>9</v>
      </c>
      <c r="N350" s="41" t="s">
        <v>667</v>
      </c>
      <c r="O350" s="41">
        <v>9</v>
      </c>
      <c r="P350" s="41" t="s">
        <v>667</v>
      </c>
      <c r="Q350" s="41">
        <v>9</v>
      </c>
      <c r="R350" s="41">
        <v>0</v>
      </c>
      <c r="S350" s="41"/>
      <c r="T350" s="41" t="s">
        <v>1557</v>
      </c>
      <c r="U350" s="41" t="s">
        <v>663</v>
      </c>
      <c r="V350" s="41" t="s">
        <v>1550</v>
      </c>
      <c r="W350" s="46">
        <v>44866</v>
      </c>
    </row>
    <row r="351" spans="1:23" x14ac:dyDescent="0.3">
      <c r="A351" s="41">
        <v>315528</v>
      </c>
      <c r="B351" s="41" t="s">
        <v>457</v>
      </c>
      <c r="C351" s="41" t="s">
        <v>1551</v>
      </c>
      <c r="D351" s="41" t="s">
        <v>892</v>
      </c>
      <c r="E351" s="41" t="s">
        <v>659</v>
      </c>
      <c r="F351" s="41">
        <v>7728</v>
      </c>
      <c r="G351" s="41">
        <v>410</v>
      </c>
      <c r="H351" s="41" t="s">
        <v>1556</v>
      </c>
      <c r="I351" s="41" t="s">
        <v>661</v>
      </c>
      <c r="J351" s="41">
        <v>3.5294099999999999</v>
      </c>
      <c r="K351" s="41"/>
      <c r="L351" s="41">
        <v>6.5217400000000003</v>
      </c>
      <c r="M351" s="41"/>
      <c r="N351" s="41">
        <v>8.60215</v>
      </c>
      <c r="O351" s="41"/>
      <c r="P351" s="41">
        <v>6.4516099999999996</v>
      </c>
      <c r="Q351" s="41"/>
      <c r="R351" s="41">
        <v>6.336087</v>
      </c>
      <c r="S351" s="41"/>
      <c r="T351" s="41" t="s">
        <v>1557</v>
      </c>
      <c r="U351" s="41" t="s">
        <v>663</v>
      </c>
      <c r="V351" s="41" t="s">
        <v>1552</v>
      </c>
      <c r="W351" s="46">
        <v>44866</v>
      </c>
    </row>
    <row r="352" spans="1:23" x14ac:dyDescent="0.3">
      <c r="A352" s="41">
        <v>315529</v>
      </c>
      <c r="B352" s="41" t="s">
        <v>598</v>
      </c>
      <c r="C352" s="41" t="s">
        <v>1553</v>
      </c>
      <c r="D352" s="41" t="s">
        <v>1554</v>
      </c>
      <c r="E352" s="41" t="s">
        <v>659</v>
      </c>
      <c r="F352" s="41">
        <v>7936</v>
      </c>
      <c r="G352" s="41">
        <v>410</v>
      </c>
      <c r="H352" s="41" t="s">
        <v>1556</v>
      </c>
      <c r="I352" s="41" t="s">
        <v>661</v>
      </c>
      <c r="J352" s="41">
        <v>4.7618999999999998</v>
      </c>
      <c r="K352" s="41"/>
      <c r="L352" s="41">
        <v>6.8965500000000004</v>
      </c>
      <c r="M352" s="41"/>
      <c r="N352" s="41">
        <v>11.11111</v>
      </c>
      <c r="O352" s="41"/>
      <c r="P352" s="41">
        <v>8.3333300000000001</v>
      </c>
      <c r="Q352" s="41"/>
      <c r="R352" s="41">
        <v>7.9207900000000002</v>
      </c>
      <c r="S352" s="41"/>
      <c r="T352" s="41" t="s">
        <v>1557</v>
      </c>
      <c r="U352" s="41" t="s">
        <v>663</v>
      </c>
      <c r="V352" s="41" t="s">
        <v>1555</v>
      </c>
      <c r="W352" s="46">
        <v>44866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2"/>
  <sheetViews>
    <sheetView topLeftCell="I4" workbookViewId="0">
      <selection activeCell="J22" sqref="J22"/>
    </sheetView>
  </sheetViews>
  <sheetFormatPr defaultRowHeight="14.4" x14ac:dyDescent="0.3"/>
  <cols>
    <col min="1" max="1" width="23.88671875" bestFit="1" customWidth="1"/>
    <col min="2" max="2" width="57.5546875" bestFit="1" customWidth="1"/>
    <col min="3" max="3" width="35.88671875" bestFit="1" customWidth="1"/>
    <col min="4" max="4" width="23.33203125" bestFit="1" customWidth="1"/>
    <col min="5" max="5" width="13.6640625" bestFit="1" customWidth="1"/>
    <col min="6" max="6" width="16.88671875" bestFit="1" customWidth="1"/>
    <col min="7" max="7" width="13.88671875" bestFit="1" customWidth="1"/>
    <col min="8" max="8" width="70.109375" bestFit="1" customWidth="1"/>
    <col min="9" max="9" width="13.44140625" bestFit="1" customWidth="1"/>
    <col min="10" max="10" width="17" bestFit="1" customWidth="1"/>
    <col min="11" max="11" width="29" bestFit="1" customWidth="1"/>
    <col min="12" max="12" width="17" bestFit="1" customWidth="1"/>
    <col min="13" max="13" width="29" bestFit="1" customWidth="1"/>
    <col min="14" max="14" width="17" bestFit="1" customWidth="1"/>
    <col min="15" max="15" width="29" bestFit="1" customWidth="1"/>
    <col min="16" max="16" width="17" bestFit="1" customWidth="1"/>
    <col min="17" max="17" width="29" bestFit="1" customWidth="1"/>
    <col min="18" max="18" width="25.88671875" bestFit="1" customWidth="1"/>
    <col min="19" max="19" width="37.6640625" bestFit="1" customWidth="1"/>
    <col min="20" max="20" width="37.44140625" bestFit="1" customWidth="1"/>
    <col min="21" max="21" width="15.109375" bestFit="1" customWidth="1"/>
    <col min="22" max="22" width="59" bestFit="1" customWidth="1"/>
    <col min="23" max="23" width="15.109375" bestFit="1" customWidth="1"/>
  </cols>
  <sheetData>
    <row r="1" spans="1:23" x14ac:dyDescent="0.3">
      <c r="A1" s="41" t="s">
        <v>634</v>
      </c>
      <c r="B1" s="41" t="s">
        <v>635</v>
      </c>
      <c r="C1" s="41" t="s">
        <v>636</v>
      </c>
      <c r="D1" s="41" t="s">
        <v>637</v>
      </c>
      <c r="E1" s="41" t="s">
        <v>638</v>
      </c>
      <c r="F1" s="41" t="s">
        <v>639</v>
      </c>
      <c r="G1" s="41" t="s">
        <v>640</v>
      </c>
      <c r="H1" s="41" t="s">
        <v>641</v>
      </c>
      <c r="I1" s="41" t="s">
        <v>642</v>
      </c>
      <c r="J1" s="41" t="s">
        <v>643</v>
      </c>
      <c r="K1" s="41" t="s">
        <v>644</v>
      </c>
      <c r="L1" s="41" t="s">
        <v>645</v>
      </c>
      <c r="M1" s="41" t="s">
        <v>646</v>
      </c>
      <c r="N1" s="41" t="s">
        <v>647</v>
      </c>
      <c r="O1" s="41" t="s">
        <v>648</v>
      </c>
      <c r="P1" s="41" t="s">
        <v>649</v>
      </c>
      <c r="Q1" s="41" t="s">
        <v>650</v>
      </c>
      <c r="R1" s="41" t="s">
        <v>651</v>
      </c>
      <c r="S1" s="41" t="s">
        <v>652</v>
      </c>
      <c r="T1" s="41" t="s">
        <v>653</v>
      </c>
      <c r="U1" s="41" t="s">
        <v>654</v>
      </c>
      <c r="V1" s="41" t="s">
        <v>655</v>
      </c>
      <c r="W1" s="41" t="s">
        <v>656</v>
      </c>
    </row>
    <row r="2" spans="1:23" x14ac:dyDescent="0.3">
      <c r="A2" s="41">
        <v>315001</v>
      </c>
      <c r="B2" s="41" t="s">
        <v>496</v>
      </c>
      <c r="C2" s="41" t="s">
        <v>657</v>
      </c>
      <c r="D2" s="41" t="s">
        <v>658</v>
      </c>
      <c r="E2" s="41" t="s">
        <v>659</v>
      </c>
      <c r="F2" s="41">
        <v>8536</v>
      </c>
      <c r="G2" s="41">
        <v>419</v>
      </c>
      <c r="H2" s="41" t="s">
        <v>1558</v>
      </c>
      <c r="I2" s="41" t="s">
        <v>661</v>
      </c>
      <c r="J2" s="41">
        <v>14.28571</v>
      </c>
      <c r="K2" s="41"/>
      <c r="L2" s="41">
        <v>15</v>
      </c>
      <c r="M2" s="41"/>
      <c r="N2" s="41">
        <v>15.625</v>
      </c>
      <c r="O2" s="41"/>
      <c r="P2" s="41">
        <v>13.186809999999999</v>
      </c>
      <c r="Q2" s="41"/>
      <c r="R2" s="41">
        <v>14.550262999999999</v>
      </c>
      <c r="S2" s="41"/>
      <c r="T2" s="41" t="s">
        <v>1557</v>
      </c>
      <c r="U2" s="41" t="s">
        <v>663</v>
      </c>
      <c r="V2" s="41" t="s">
        <v>664</v>
      </c>
      <c r="W2" s="46">
        <v>44866</v>
      </c>
    </row>
    <row r="3" spans="1:23" x14ac:dyDescent="0.3">
      <c r="A3" s="41">
        <v>315002</v>
      </c>
      <c r="B3" s="41" t="s">
        <v>319</v>
      </c>
      <c r="C3" s="41" t="s">
        <v>665</v>
      </c>
      <c r="D3" s="41" t="s">
        <v>666</v>
      </c>
      <c r="E3" s="41" t="s">
        <v>659</v>
      </c>
      <c r="F3" s="41">
        <v>8805</v>
      </c>
      <c r="G3" s="41">
        <v>419</v>
      </c>
      <c r="H3" s="41" t="s">
        <v>1558</v>
      </c>
      <c r="I3" s="41" t="s">
        <v>661</v>
      </c>
      <c r="J3" s="41" t="s">
        <v>667</v>
      </c>
      <c r="K3" s="41">
        <v>9</v>
      </c>
      <c r="L3" s="41" t="s">
        <v>667</v>
      </c>
      <c r="M3" s="41">
        <v>9</v>
      </c>
      <c r="N3" s="41" t="s">
        <v>667</v>
      </c>
      <c r="O3" s="41">
        <v>9</v>
      </c>
      <c r="P3" s="41" t="s">
        <v>667</v>
      </c>
      <c r="Q3" s="41">
        <v>9</v>
      </c>
      <c r="R3" s="41" t="s">
        <v>667</v>
      </c>
      <c r="S3" s="41">
        <v>9</v>
      </c>
      <c r="T3" s="41" t="s">
        <v>1557</v>
      </c>
      <c r="U3" s="41" t="s">
        <v>663</v>
      </c>
      <c r="V3" s="41" t="s">
        <v>668</v>
      </c>
      <c r="W3" s="46">
        <v>44866</v>
      </c>
    </row>
    <row r="4" spans="1:23" x14ac:dyDescent="0.3">
      <c r="A4" s="41">
        <v>315005</v>
      </c>
      <c r="B4" s="41" t="s">
        <v>579</v>
      </c>
      <c r="C4" s="41" t="s">
        <v>669</v>
      </c>
      <c r="D4" s="41" t="s">
        <v>670</v>
      </c>
      <c r="E4" s="41" t="s">
        <v>659</v>
      </c>
      <c r="F4" s="41">
        <v>7974</v>
      </c>
      <c r="G4" s="41">
        <v>419</v>
      </c>
      <c r="H4" s="41" t="s">
        <v>1558</v>
      </c>
      <c r="I4" s="41" t="s">
        <v>661</v>
      </c>
      <c r="J4" s="41">
        <v>12.903230000000001</v>
      </c>
      <c r="K4" s="41"/>
      <c r="L4" s="41">
        <v>16.12903</v>
      </c>
      <c r="M4" s="41"/>
      <c r="N4" s="41">
        <v>11.428570000000001</v>
      </c>
      <c r="O4" s="41"/>
      <c r="P4" s="41">
        <v>11.764709999999999</v>
      </c>
      <c r="Q4" s="41"/>
      <c r="R4" s="41">
        <v>12.9771</v>
      </c>
      <c r="S4" s="41"/>
      <c r="T4" s="41" t="s">
        <v>1557</v>
      </c>
      <c r="U4" s="41" t="s">
        <v>663</v>
      </c>
      <c r="V4" s="41" t="s">
        <v>671</v>
      </c>
      <c r="W4" s="46">
        <v>44866</v>
      </c>
    </row>
    <row r="5" spans="1:23" x14ac:dyDescent="0.3">
      <c r="A5" s="41">
        <v>315008</v>
      </c>
      <c r="B5" s="41" t="s">
        <v>466</v>
      </c>
      <c r="C5" s="41" t="s">
        <v>672</v>
      </c>
      <c r="D5" s="41" t="s">
        <v>673</v>
      </c>
      <c r="E5" s="41" t="s">
        <v>659</v>
      </c>
      <c r="F5" s="41">
        <v>8084</v>
      </c>
      <c r="G5" s="41">
        <v>419</v>
      </c>
      <c r="H5" s="41" t="s">
        <v>1558</v>
      </c>
      <c r="I5" s="41" t="s">
        <v>661</v>
      </c>
      <c r="J5" s="41">
        <v>13.69863</v>
      </c>
      <c r="K5" s="41"/>
      <c r="L5" s="41">
        <v>8.5714299999999994</v>
      </c>
      <c r="M5" s="41"/>
      <c r="N5" s="41">
        <v>4.4776100000000003</v>
      </c>
      <c r="O5" s="41"/>
      <c r="P5" s="41">
        <v>2.5640999999999998</v>
      </c>
      <c r="Q5" s="41"/>
      <c r="R5" s="41">
        <v>7.2916660000000002</v>
      </c>
      <c r="S5" s="41"/>
      <c r="T5" s="41" t="s">
        <v>1557</v>
      </c>
      <c r="U5" s="41" t="s">
        <v>663</v>
      </c>
      <c r="V5" s="41" t="s">
        <v>674</v>
      </c>
      <c r="W5" s="46">
        <v>44866</v>
      </c>
    </row>
    <row r="6" spans="1:23" x14ac:dyDescent="0.3">
      <c r="A6" s="41">
        <v>315009</v>
      </c>
      <c r="B6" s="41" t="s">
        <v>564</v>
      </c>
      <c r="C6" s="41" t="s">
        <v>675</v>
      </c>
      <c r="D6" s="41" t="s">
        <v>676</v>
      </c>
      <c r="E6" s="41" t="s">
        <v>659</v>
      </c>
      <c r="F6" s="41">
        <v>7922</v>
      </c>
      <c r="G6" s="41">
        <v>419</v>
      </c>
      <c r="H6" s="41" t="s">
        <v>1558</v>
      </c>
      <c r="I6" s="41" t="s">
        <v>661</v>
      </c>
      <c r="J6" s="41">
        <v>27.350429999999999</v>
      </c>
      <c r="K6" s="41"/>
      <c r="L6" s="41">
        <v>28.44828</v>
      </c>
      <c r="M6" s="41"/>
      <c r="N6" s="41">
        <v>18.867920000000002</v>
      </c>
      <c r="O6" s="41"/>
      <c r="P6" s="41">
        <v>26.548670000000001</v>
      </c>
      <c r="Q6" s="41"/>
      <c r="R6" s="41">
        <v>25.442478000000001</v>
      </c>
      <c r="S6" s="41"/>
      <c r="T6" s="41" t="s">
        <v>1557</v>
      </c>
      <c r="U6" s="41" t="s">
        <v>663</v>
      </c>
      <c r="V6" s="41" t="s">
        <v>677</v>
      </c>
      <c r="W6" s="46">
        <v>44866</v>
      </c>
    </row>
    <row r="7" spans="1:23" x14ac:dyDescent="0.3">
      <c r="A7" s="41">
        <v>315010</v>
      </c>
      <c r="B7" s="41" t="s">
        <v>401</v>
      </c>
      <c r="C7" s="41" t="s">
        <v>678</v>
      </c>
      <c r="D7" s="41" t="s">
        <v>679</v>
      </c>
      <c r="E7" s="41" t="s">
        <v>659</v>
      </c>
      <c r="F7" s="41">
        <v>7202</v>
      </c>
      <c r="G7" s="41">
        <v>419</v>
      </c>
      <c r="H7" s="41" t="s">
        <v>1558</v>
      </c>
      <c r="I7" s="41" t="s">
        <v>661</v>
      </c>
      <c r="J7" s="41">
        <v>4.8</v>
      </c>
      <c r="K7" s="41"/>
      <c r="L7" s="41">
        <v>5.4263599999999999</v>
      </c>
      <c r="M7" s="41"/>
      <c r="N7" s="41">
        <v>4.87805</v>
      </c>
      <c r="O7" s="41"/>
      <c r="P7" s="41">
        <v>4.61538</v>
      </c>
      <c r="Q7" s="41"/>
      <c r="R7" s="41">
        <v>4.9309659999999997</v>
      </c>
      <c r="S7" s="41"/>
      <c r="T7" s="41" t="s">
        <v>1557</v>
      </c>
      <c r="U7" s="41" t="s">
        <v>663</v>
      </c>
      <c r="V7" s="41" t="s">
        <v>680</v>
      </c>
      <c r="W7" s="46">
        <v>44866</v>
      </c>
    </row>
    <row r="8" spans="1:23" x14ac:dyDescent="0.3">
      <c r="A8" s="41">
        <v>315013</v>
      </c>
      <c r="B8" s="41" t="s">
        <v>280</v>
      </c>
      <c r="C8" s="41" t="s">
        <v>681</v>
      </c>
      <c r="D8" s="41" t="s">
        <v>682</v>
      </c>
      <c r="E8" s="41" t="s">
        <v>659</v>
      </c>
      <c r="F8" s="41">
        <v>8034</v>
      </c>
      <c r="G8" s="41">
        <v>419</v>
      </c>
      <c r="H8" s="41" t="s">
        <v>1558</v>
      </c>
      <c r="I8" s="41" t="s">
        <v>661</v>
      </c>
      <c r="J8" s="41">
        <v>9.45946</v>
      </c>
      <c r="K8" s="41"/>
      <c r="L8" s="41">
        <v>8.1081099999999999</v>
      </c>
      <c r="M8" s="41"/>
      <c r="N8" s="41">
        <v>5.5555599999999998</v>
      </c>
      <c r="O8" s="41"/>
      <c r="P8" s="41">
        <v>5.7142900000000001</v>
      </c>
      <c r="Q8" s="41"/>
      <c r="R8" s="41">
        <v>7.2413819999999998</v>
      </c>
      <c r="S8" s="41"/>
      <c r="T8" s="41" t="s">
        <v>1557</v>
      </c>
      <c r="U8" s="41" t="s">
        <v>663</v>
      </c>
      <c r="V8" s="41" t="s">
        <v>683</v>
      </c>
      <c r="W8" s="46">
        <v>44866</v>
      </c>
    </row>
    <row r="9" spans="1:23" x14ac:dyDescent="0.3">
      <c r="A9" s="41">
        <v>315014</v>
      </c>
      <c r="B9" s="41" t="s">
        <v>397</v>
      </c>
      <c r="C9" s="41" t="s">
        <v>684</v>
      </c>
      <c r="D9" s="41" t="s">
        <v>685</v>
      </c>
      <c r="E9" s="41" t="s">
        <v>659</v>
      </c>
      <c r="F9" s="41">
        <v>8318</v>
      </c>
      <c r="G9" s="41">
        <v>419</v>
      </c>
      <c r="H9" s="41" t="s">
        <v>1558</v>
      </c>
      <c r="I9" s="41" t="s">
        <v>661</v>
      </c>
      <c r="J9" s="41">
        <v>9.2592599999999994</v>
      </c>
      <c r="K9" s="41"/>
      <c r="L9" s="41">
        <v>10.34483</v>
      </c>
      <c r="M9" s="41"/>
      <c r="N9" s="41">
        <v>6.6666699999999999</v>
      </c>
      <c r="O9" s="41"/>
      <c r="P9" s="41">
        <v>5.1724100000000002</v>
      </c>
      <c r="Q9" s="41"/>
      <c r="R9" s="41">
        <v>7.8260880000000004</v>
      </c>
      <c r="S9" s="41"/>
      <c r="T9" s="41" t="s">
        <v>1557</v>
      </c>
      <c r="U9" s="41" t="s">
        <v>663</v>
      </c>
      <c r="V9" s="41" t="s">
        <v>686</v>
      </c>
      <c r="W9" s="46">
        <v>44866</v>
      </c>
    </row>
    <row r="10" spans="1:23" x14ac:dyDescent="0.3">
      <c r="A10" s="41">
        <v>315015</v>
      </c>
      <c r="B10" s="41" t="s">
        <v>357</v>
      </c>
      <c r="C10" s="41" t="s">
        <v>687</v>
      </c>
      <c r="D10" s="41" t="s">
        <v>688</v>
      </c>
      <c r="E10" s="41" t="s">
        <v>659</v>
      </c>
      <c r="F10" s="41">
        <v>7747</v>
      </c>
      <c r="G10" s="41">
        <v>419</v>
      </c>
      <c r="H10" s="41" t="s">
        <v>1558</v>
      </c>
      <c r="I10" s="41" t="s">
        <v>661</v>
      </c>
      <c r="J10" s="41">
        <v>2.7777799999999999</v>
      </c>
      <c r="K10" s="41"/>
      <c r="L10" s="41">
        <v>4.6875</v>
      </c>
      <c r="M10" s="41"/>
      <c r="N10" s="41">
        <v>6.5573800000000002</v>
      </c>
      <c r="O10" s="41"/>
      <c r="P10" s="41">
        <v>3.1745999999999999</v>
      </c>
      <c r="Q10" s="41"/>
      <c r="R10" s="41">
        <v>4.2307699999999997</v>
      </c>
      <c r="S10" s="41"/>
      <c r="T10" s="41" t="s">
        <v>1557</v>
      </c>
      <c r="U10" s="41" t="s">
        <v>663</v>
      </c>
      <c r="V10" s="41" t="s">
        <v>689</v>
      </c>
      <c r="W10" s="46">
        <v>44866</v>
      </c>
    </row>
    <row r="11" spans="1:23" x14ac:dyDescent="0.3">
      <c r="A11" s="41">
        <v>315017</v>
      </c>
      <c r="B11" s="41" t="s">
        <v>287</v>
      </c>
      <c r="C11" s="41" t="s">
        <v>690</v>
      </c>
      <c r="D11" s="41" t="s">
        <v>691</v>
      </c>
      <c r="E11" s="41" t="s">
        <v>659</v>
      </c>
      <c r="F11" s="41">
        <v>7652</v>
      </c>
      <c r="G11" s="41">
        <v>419</v>
      </c>
      <c r="H11" s="41" t="s">
        <v>1558</v>
      </c>
      <c r="I11" s="41" t="s">
        <v>661</v>
      </c>
      <c r="J11" s="41">
        <v>17.293230000000001</v>
      </c>
      <c r="K11" s="41"/>
      <c r="L11" s="41">
        <v>16.058389999999999</v>
      </c>
      <c r="M11" s="41"/>
      <c r="N11" s="41">
        <v>16.423359999999999</v>
      </c>
      <c r="O11" s="41"/>
      <c r="P11" s="41">
        <v>14.552239999999999</v>
      </c>
      <c r="Q11" s="41"/>
      <c r="R11" s="41">
        <v>16.081330000000001</v>
      </c>
      <c r="S11" s="41"/>
      <c r="T11" s="41" t="s">
        <v>1557</v>
      </c>
      <c r="U11" s="41" t="s">
        <v>663</v>
      </c>
      <c r="V11" s="41" t="s">
        <v>692</v>
      </c>
      <c r="W11" s="46">
        <v>44866</v>
      </c>
    </row>
    <row r="12" spans="1:23" x14ac:dyDescent="0.3">
      <c r="A12" s="41">
        <v>315019</v>
      </c>
      <c r="B12" s="41" t="s">
        <v>396</v>
      </c>
      <c r="C12" s="41" t="s">
        <v>693</v>
      </c>
      <c r="D12" s="41" t="s">
        <v>694</v>
      </c>
      <c r="E12" s="41" t="s">
        <v>659</v>
      </c>
      <c r="F12" s="41">
        <v>7801</v>
      </c>
      <c r="G12" s="41">
        <v>419</v>
      </c>
      <c r="H12" s="41" t="s">
        <v>1558</v>
      </c>
      <c r="I12" s="41" t="s">
        <v>661</v>
      </c>
      <c r="J12" s="41" t="s">
        <v>667</v>
      </c>
      <c r="K12" s="41">
        <v>9</v>
      </c>
      <c r="L12" s="41" t="s">
        <v>667</v>
      </c>
      <c r="M12" s="41">
        <v>9</v>
      </c>
      <c r="N12" s="41" t="s">
        <v>667</v>
      </c>
      <c r="O12" s="41">
        <v>9</v>
      </c>
      <c r="P12" s="41">
        <v>4.1666699999999999</v>
      </c>
      <c r="Q12" s="41"/>
      <c r="R12" s="41">
        <v>8.1081099999999999</v>
      </c>
      <c r="S12" s="41"/>
      <c r="T12" s="41" t="s">
        <v>1557</v>
      </c>
      <c r="U12" s="41" t="s">
        <v>663</v>
      </c>
      <c r="V12" s="41" t="s">
        <v>695</v>
      </c>
      <c r="W12" s="46">
        <v>44866</v>
      </c>
    </row>
    <row r="13" spans="1:23" x14ac:dyDescent="0.3">
      <c r="A13" s="41">
        <v>315021</v>
      </c>
      <c r="B13" s="41" t="s">
        <v>267</v>
      </c>
      <c r="C13" s="41" t="s">
        <v>696</v>
      </c>
      <c r="D13" s="41" t="s">
        <v>697</v>
      </c>
      <c r="E13" s="41" t="s">
        <v>659</v>
      </c>
      <c r="F13" s="41">
        <v>7011</v>
      </c>
      <c r="G13" s="41">
        <v>419</v>
      </c>
      <c r="H13" s="41" t="s">
        <v>1558</v>
      </c>
      <c r="I13" s="41" t="s">
        <v>661</v>
      </c>
      <c r="J13" s="41">
        <v>5.2631600000000001</v>
      </c>
      <c r="K13" s="41"/>
      <c r="L13" s="41">
        <v>7.2463800000000003</v>
      </c>
      <c r="M13" s="41"/>
      <c r="N13" s="41">
        <v>5.38462</v>
      </c>
      <c r="O13" s="41"/>
      <c r="P13" s="41">
        <v>7.5757599999999998</v>
      </c>
      <c r="Q13" s="41"/>
      <c r="R13" s="41">
        <v>6.3789899999999999</v>
      </c>
      <c r="S13" s="41"/>
      <c r="T13" s="41" t="s">
        <v>1557</v>
      </c>
      <c r="U13" s="41" t="s">
        <v>663</v>
      </c>
      <c r="V13" s="41" t="s">
        <v>698</v>
      </c>
      <c r="W13" s="46">
        <v>44866</v>
      </c>
    </row>
    <row r="14" spans="1:23" x14ac:dyDescent="0.3">
      <c r="A14" s="41">
        <v>315022</v>
      </c>
      <c r="B14" s="41" t="s">
        <v>485</v>
      </c>
      <c r="C14" s="41" t="s">
        <v>699</v>
      </c>
      <c r="D14" s="41" t="s">
        <v>700</v>
      </c>
      <c r="E14" s="41" t="s">
        <v>659</v>
      </c>
      <c r="F14" s="41">
        <v>8520</v>
      </c>
      <c r="G14" s="41">
        <v>419</v>
      </c>
      <c r="H14" s="41" t="s">
        <v>1558</v>
      </c>
      <c r="I14" s="41" t="s">
        <v>661</v>
      </c>
      <c r="J14" s="41">
        <v>9.6774199999999997</v>
      </c>
      <c r="K14" s="41"/>
      <c r="L14" s="41">
        <v>18.181819999999998</v>
      </c>
      <c r="M14" s="41"/>
      <c r="N14" s="41">
        <v>6.4516099999999996</v>
      </c>
      <c r="O14" s="41"/>
      <c r="P14" s="41">
        <v>6.6666699999999999</v>
      </c>
      <c r="Q14" s="41"/>
      <c r="R14" s="41">
        <v>10.400001</v>
      </c>
      <c r="S14" s="41"/>
      <c r="T14" s="41" t="s">
        <v>1557</v>
      </c>
      <c r="U14" s="41" t="s">
        <v>663</v>
      </c>
      <c r="V14" s="41" t="s">
        <v>701</v>
      </c>
      <c r="W14" s="46">
        <v>44866</v>
      </c>
    </row>
    <row r="15" spans="1:23" x14ac:dyDescent="0.3">
      <c r="A15" s="41">
        <v>315029</v>
      </c>
      <c r="B15" s="41" t="s">
        <v>391</v>
      </c>
      <c r="C15" s="41" t="s">
        <v>702</v>
      </c>
      <c r="D15" s="41" t="s">
        <v>703</v>
      </c>
      <c r="E15" s="41" t="s">
        <v>659</v>
      </c>
      <c r="F15" s="41">
        <v>7052</v>
      </c>
      <c r="G15" s="41">
        <v>419</v>
      </c>
      <c r="H15" s="41" t="s">
        <v>1558</v>
      </c>
      <c r="I15" s="41" t="s">
        <v>661</v>
      </c>
      <c r="J15" s="41">
        <v>15.254239999999999</v>
      </c>
      <c r="K15" s="41"/>
      <c r="L15" s="41">
        <v>14.65517</v>
      </c>
      <c r="M15" s="41"/>
      <c r="N15" s="41">
        <v>18.103449999999999</v>
      </c>
      <c r="O15" s="41"/>
      <c r="P15" s="41">
        <v>16.346150000000002</v>
      </c>
      <c r="Q15" s="41"/>
      <c r="R15" s="41">
        <v>16.079294999999998</v>
      </c>
      <c r="S15" s="41"/>
      <c r="T15" s="41" t="s">
        <v>1557</v>
      </c>
      <c r="U15" s="41" t="s">
        <v>663</v>
      </c>
      <c r="V15" s="41" t="s">
        <v>704</v>
      </c>
      <c r="W15" s="46">
        <v>44866</v>
      </c>
    </row>
    <row r="16" spans="1:23" x14ac:dyDescent="0.3">
      <c r="A16" s="41">
        <v>315036</v>
      </c>
      <c r="B16" s="41" t="s">
        <v>254</v>
      </c>
      <c r="C16" s="41" t="s">
        <v>705</v>
      </c>
      <c r="D16" s="41" t="s">
        <v>706</v>
      </c>
      <c r="E16" s="41" t="s">
        <v>659</v>
      </c>
      <c r="F16" s="41">
        <v>7009</v>
      </c>
      <c r="G16" s="41">
        <v>419</v>
      </c>
      <c r="H16" s="41" t="s">
        <v>1558</v>
      </c>
      <c r="I16" s="41" t="s">
        <v>661</v>
      </c>
      <c r="J16" s="41">
        <v>13.414630000000001</v>
      </c>
      <c r="K16" s="41"/>
      <c r="L16" s="41">
        <v>13.25301</v>
      </c>
      <c r="M16" s="41"/>
      <c r="N16" s="41">
        <v>12.34568</v>
      </c>
      <c r="O16" s="41"/>
      <c r="P16" s="41">
        <v>10.84337</v>
      </c>
      <c r="Q16" s="41"/>
      <c r="R16" s="41">
        <v>12.462004</v>
      </c>
      <c r="S16" s="41"/>
      <c r="T16" s="41" t="s">
        <v>1557</v>
      </c>
      <c r="U16" s="41" t="s">
        <v>663</v>
      </c>
      <c r="V16" s="41" t="s">
        <v>707</v>
      </c>
      <c r="W16" s="46">
        <v>44866</v>
      </c>
    </row>
    <row r="17" spans="1:23" x14ac:dyDescent="0.3">
      <c r="A17" s="41">
        <v>315037</v>
      </c>
      <c r="B17" s="41" t="s">
        <v>600</v>
      </c>
      <c r="C17" s="41" t="s">
        <v>708</v>
      </c>
      <c r="D17" s="41" t="s">
        <v>709</v>
      </c>
      <c r="E17" s="41" t="s">
        <v>659</v>
      </c>
      <c r="F17" s="41">
        <v>7666</v>
      </c>
      <c r="G17" s="41">
        <v>419</v>
      </c>
      <c r="H17" s="41" t="s">
        <v>1558</v>
      </c>
      <c r="I17" s="41" t="s">
        <v>661</v>
      </c>
      <c r="J17" s="41">
        <v>11.68831</v>
      </c>
      <c r="K17" s="41"/>
      <c r="L17" s="41">
        <v>11.39241</v>
      </c>
      <c r="M17" s="41"/>
      <c r="N17" s="41">
        <v>11.68831</v>
      </c>
      <c r="O17" s="41"/>
      <c r="P17" s="41">
        <v>11.940300000000001</v>
      </c>
      <c r="Q17" s="41"/>
      <c r="R17" s="41">
        <v>11.666667</v>
      </c>
      <c r="S17" s="41"/>
      <c r="T17" s="41" t="s">
        <v>1557</v>
      </c>
      <c r="U17" s="41" t="s">
        <v>663</v>
      </c>
      <c r="V17" s="41" t="s">
        <v>710</v>
      </c>
      <c r="W17" s="46">
        <v>44866</v>
      </c>
    </row>
    <row r="18" spans="1:23" x14ac:dyDescent="0.3">
      <c r="A18" s="41">
        <v>315038</v>
      </c>
      <c r="B18" s="41" t="s">
        <v>366</v>
      </c>
      <c r="C18" s="41" t="s">
        <v>711</v>
      </c>
      <c r="D18" s="41" t="s">
        <v>703</v>
      </c>
      <c r="E18" s="41" t="s">
        <v>659</v>
      </c>
      <c r="F18" s="41">
        <v>7052</v>
      </c>
      <c r="G18" s="41">
        <v>419</v>
      </c>
      <c r="H18" s="41" t="s">
        <v>1558</v>
      </c>
      <c r="I18" s="41" t="s">
        <v>661</v>
      </c>
      <c r="J18" s="41">
        <v>11.538460000000001</v>
      </c>
      <c r="K18" s="41"/>
      <c r="L18" s="41">
        <v>7.0707100000000001</v>
      </c>
      <c r="M18" s="41"/>
      <c r="N18" s="41">
        <v>5</v>
      </c>
      <c r="O18" s="41"/>
      <c r="P18" s="41">
        <v>8.49057</v>
      </c>
      <c r="Q18" s="41"/>
      <c r="R18" s="41">
        <v>7.8329000000000004</v>
      </c>
      <c r="S18" s="41"/>
      <c r="T18" s="41" t="s">
        <v>1557</v>
      </c>
      <c r="U18" s="41" t="s">
        <v>663</v>
      </c>
      <c r="V18" s="41" t="s">
        <v>712</v>
      </c>
      <c r="W18" s="46">
        <v>44866</v>
      </c>
    </row>
    <row r="19" spans="1:23" x14ac:dyDescent="0.3">
      <c r="A19" s="41">
        <v>315039</v>
      </c>
      <c r="B19" s="41" t="s">
        <v>557</v>
      </c>
      <c r="C19" s="41" t="s">
        <v>713</v>
      </c>
      <c r="D19" s="41" t="s">
        <v>714</v>
      </c>
      <c r="E19" s="41" t="s">
        <v>659</v>
      </c>
      <c r="F19" s="41">
        <v>8837</v>
      </c>
      <c r="G19" s="41">
        <v>419</v>
      </c>
      <c r="H19" s="41" t="s">
        <v>1558</v>
      </c>
      <c r="I19" s="41" t="s">
        <v>661</v>
      </c>
      <c r="J19" s="41">
        <v>9.6</v>
      </c>
      <c r="K19" s="41"/>
      <c r="L19" s="41">
        <v>8.6956500000000005</v>
      </c>
      <c r="M19" s="41"/>
      <c r="N19" s="41">
        <v>4.4776100000000003</v>
      </c>
      <c r="O19" s="41"/>
      <c r="P19" s="41">
        <v>1.63934</v>
      </c>
      <c r="Q19" s="41"/>
      <c r="R19" s="41">
        <v>6.1657010000000003</v>
      </c>
      <c r="S19" s="41"/>
      <c r="T19" s="41" t="s">
        <v>1557</v>
      </c>
      <c r="U19" s="41" t="s">
        <v>663</v>
      </c>
      <c r="V19" s="41" t="s">
        <v>715</v>
      </c>
      <c r="W19" s="46">
        <v>44866</v>
      </c>
    </row>
    <row r="20" spans="1:23" x14ac:dyDescent="0.3">
      <c r="A20" s="41">
        <v>315042</v>
      </c>
      <c r="B20" s="41" t="s">
        <v>471</v>
      </c>
      <c r="C20" s="41" t="s">
        <v>716</v>
      </c>
      <c r="D20" s="41" t="s">
        <v>717</v>
      </c>
      <c r="E20" s="41" t="s">
        <v>659</v>
      </c>
      <c r="F20" s="41">
        <v>7035</v>
      </c>
      <c r="G20" s="41">
        <v>419</v>
      </c>
      <c r="H20" s="41" t="s">
        <v>1558</v>
      </c>
      <c r="I20" s="41" t="s">
        <v>661</v>
      </c>
      <c r="J20" s="41">
        <v>1.05263</v>
      </c>
      <c r="K20" s="41"/>
      <c r="L20" s="41">
        <v>1.02041</v>
      </c>
      <c r="M20" s="41"/>
      <c r="N20" s="41">
        <v>0</v>
      </c>
      <c r="O20" s="41"/>
      <c r="P20" s="41">
        <v>0</v>
      </c>
      <c r="Q20" s="41"/>
      <c r="R20" s="41">
        <v>0.52219300000000002</v>
      </c>
      <c r="S20" s="41"/>
      <c r="T20" s="41" t="s">
        <v>1557</v>
      </c>
      <c r="U20" s="41" t="s">
        <v>663</v>
      </c>
      <c r="V20" s="41" t="s">
        <v>718</v>
      </c>
      <c r="W20" s="46">
        <v>44866</v>
      </c>
    </row>
    <row r="21" spans="1:23" x14ac:dyDescent="0.3">
      <c r="A21" s="41">
        <v>315044</v>
      </c>
      <c r="B21" s="41" t="s">
        <v>469</v>
      </c>
      <c r="C21" s="41" t="s">
        <v>719</v>
      </c>
      <c r="D21" s="41" t="s">
        <v>720</v>
      </c>
      <c r="E21" s="41" t="s">
        <v>659</v>
      </c>
      <c r="F21" s="41">
        <v>7821</v>
      </c>
      <c r="G21" s="41">
        <v>419</v>
      </c>
      <c r="H21" s="41" t="s">
        <v>1558</v>
      </c>
      <c r="I21" s="41" t="s">
        <v>661</v>
      </c>
      <c r="J21" s="41">
        <v>11.956519999999999</v>
      </c>
      <c r="K21" s="41"/>
      <c r="L21" s="41">
        <v>13.186809999999999</v>
      </c>
      <c r="M21" s="41"/>
      <c r="N21" s="41">
        <v>14.43299</v>
      </c>
      <c r="O21" s="41"/>
      <c r="P21" s="41">
        <v>13.68421</v>
      </c>
      <c r="Q21" s="41"/>
      <c r="R21" s="41">
        <v>13.333332</v>
      </c>
      <c r="S21" s="41"/>
      <c r="T21" s="41" t="s">
        <v>1557</v>
      </c>
      <c r="U21" s="41" t="s">
        <v>663</v>
      </c>
      <c r="V21" s="41" t="s">
        <v>721</v>
      </c>
      <c r="W21" s="46">
        <v>44866</v>
      </c>
    </row>
    <row r="22" spans="1:23" x14ac:dyDescent="0.3">
      <c r="A22" s="41">
        <v>315047</v>
      </c>
      <c r="B22" s="41" t="s">
        <v>629</v>
      </c>
      <c r="C22" s="41" t="s">
        <v>722</v>
      </c>
      <c r="D22" s="41" t="s">
        <v>723</v>
      </c>
      <c r="E22" s="41" t="s">
        <v>659</v>
      </c>
      <c r="F22" s="41">
        <v>8077</v>
      </c>
      <c r="G22" s="41">
        <v>419</v>
      </c>
      <c r="H22" s="41" t="s">
        <v>1558</v>
      </c>
      <c r="I22" s="41" t="s">
        <v>661</v>
      </c>
      <c r="J22" s="41">
        <v>10.588240000000001</v>
      </c>
      <c r="K22" s="41"/>
      <c r="L22" s="41">
        <v>11.494249999999999</v>
      </c>
      <c r="M22" s="41"/>
      <c r="N22" s="41">
        <v>11.494249999999999</v>
      </c>
      <c r="O22" s="41"/>
      <c r="P22" s="41">
        <v>11.23596</v>
      </c>
      <c r="Q22" s="41"/>
      <c r="R22" s="41">
        <v>11.206898000000001</v>
      </c>
      <c r="S22" s="41"/>
      <c r="T22" s="41" t="s">
        <v>1557</v>
      </c>
      <c r="U22" s="41" t="s">
        <v>663</v>
      </c>
      <c r="V22" s="41" t="s">
        <v>724</v>
      </c>
      <c r="W22" s="46">
        <v>44866</v>
      </c>
    </row>
    <row r="23" spans="1:23" x14ac:dyDescent="0.3">
      <c r="A23" s="41">
        <v>315050</v>
      </c>
      <c r="B23" s="41" t="s">
        <v>344</v>
      </c>
      <c r="C23" s="41" t="s">
        <v>725</v>
      </c>
      <c r="D23" s="41" t="s">
        <v>726</v>
      </c>
      <c r="E23" s="41" t="s">
        <v>659</v>
      </c>
      <c r="F23" s="41">
        <v>8016</v>
      </c>
      <c r="G23" s="41">
        <v>419</v>
      </c>
      <c r="H23" s="41" t="s">
        <v>1558</v>
      </c>
      <c r="I23" s="41" t="s">
        <v>661</v>
      </c>
      <c r="J23" s="41">
        <v>7.2072099999999999</v>
      </c>
      <c r="K23" s="41"/>
      <c r="L23" s="41">
        <v>6</v>
      </c>
      <c r="M23" s="41"/>
      <c r="N23" s="41">
        <v>8.0357099999999999</v>
      </c>
      <c r="O23" s="41"/>
      <c r="P23" s="41">
        <v>12.727270000000001</v>
      </c>
      <c r="Q23" s="41"/>
      <c r="R23" s="41">
        <v>8.5450339999999994</v>
      </c>
      <c r="S23" s="41"/>
      <c r="T23" s="41" t="s">
        <v>1557</v>
      </c>
      <c r="U23" s="41" t="s">
        <v>663</v>
      </c>
      <c r="V23" s="41" t="s">
        <v>727</v>
      </c>
      <c r="W23" s="46">
        <v>44866</v>
      </c>
    </row>
    <row r="24" spans="1:23" x14ac:dyDescent="0.3">
      <c r="A24" s="41">
        <v>315053</v>
      </c>
      <c r="B24" s="41" t="s">
        <v>524</v>
      </c>
      <c r="C24" s="41" t="s">
        <v>728</v>
      </c>
      <c r="D24" s="41" t="s">
        <v>729</v>
      </c>
      <c r="E24" s="41" t="s">
        <v>659</v>
      </c>
      <c r="F24" s="41">
        <v>7940</v>
      </c>
      <c r="G24" s="41">
        <v>419</v>
      </c>
      <c r="H24" s="41" t="s">
        <v>1558</v>
      </c>
      <c r="I24" s="41" t="s">
        <v>661</v>
      </c>
      <c r="J24" s="41">
        <v>17.64706</v>
      </c>
      <c r="K24" s="41"/>
      <c r="L24" s="41">
        <v>10.71429</v>
      </c>
      <c r="M24" s="41"/>
      <c r="N24" s="41">
        <v>10</v>
      </c>
      <c r="O24" s="41"/>
      <c r="P24" s="41">
        <v>4.7618999999999998</v>
      </c>
      <c r="Q24" s="41"/>
      <c r="R24" s="41">
        <v>10.434782999999999</v>
      </c>
      <c r="S24" s="41"/>
      <c r="T24" s="41" t="s">
        <v>1557</v>
      </c>
      <c r="U24" s="41" t="s">
        <v>663</v>
      </c>
      <c r="V24" s="41" t="s">
        <v>730</v>
      </c>
      <c r="W24" s="46">
        <v>44866</v>
      </c>
    </row>
    <row r="25" spans="1:23" x14ac:dyDescent="0.3">
      <c r="A25" s="41">
        <v>315054</v>
      </c>
      <c r="B25" s="41" t="s">
        <v>516</v>
      </c>
      <c r="C25" s="41" t="s">
        <v>731</v>
      </c>
      <c r="D25" s="41" t="s">
        <v>732</v>
      </c>
      <c r="E25" s="41" t="s">
        <v>659</v>
      </c>
      <c r="F25" s="41">
        <v>8232</v>
      </c>
      <c r="G25" s="41">
        <v>419</v>
      </c>
      <c r="H25" s="41" t="s">
        <v>1558</v>
      </c>
      <c r="I25" s="41" t="s">
        <v>661</v>
      </c>
      <c r="J25" s="41">
        <v>3.6144599999999998</v>
      </c>
      <c r="K25" s="41"/>
      <c r="L25" s="41">
        <v>4.5976999999999997</v>
      </c>
      <c r="M25" s="41"/>
      <c r="N25" s="41">
        <v>3.2258100000000001</v>
      </c>
      <c r="O25" s="41"/>
      <c r="P25" s="41">
        <v>2.2727300000000001</v>
      </c>
      <c r="Q25" s="41"/>
      <c r="R25" s="41">
        <v>3.4188049999999999</v>
      </c>
      <c r="S25" s="41"/>
      <c r="T25" s="41" t="s">
        <v>1557</v>
      </c>
      <c r="U25" s="41" t="s">
        <v>663</v>
      </c>
      <c r="V25" s="41" t="s">
        <v>733</v>
      </c>
      <c r="W25" s="46">
        <v>44866</v>
      </c>
    </row>
    <row r="26" spans="1:23" x14ac:dyDescent="0.3">
      <c r="A26" s="41">
        <v>315056</v>
      </c>
      <c r="B26" s="41" t="s">
        <v>455</v>
      </c>
      <c r="C26" s="41" t="s">
        <v>734</v>
      </c>
      <c r="D26" s="41" t="s">
        <v>735</v>
      </c>
      <c r="E26" s="41" t="s">
        <v>659</v>
      </c>
      <c r="F26" s="41">
        <v>7753</v>
      </c>
      <c r="G26" s="41">
        <v>419</v>
      </c>
      <c r="H26" s="41" t="s">
        <v>1558</v>
      </c>
      <c r="I26" s="41" t="s">
        <v>661</v>
      </c>
      <c r="J26" s="41">
        <v>0</v>
      </c>
      <c r="K26" s="41"/>
      <c r="L26" s="41">
        <v>0</v>
      </c>
      <c r="M26" s="41"/>
      <c r="N26" s="41">
        <v>0</v>
      </c>
      <c r="O26" s="41"/>
      <c r="P26" s="41">
        <v>1.9230799999999999</v>
      </c>
      <c r="Q26" s="41"/>
      <c r="R26" s="41">
        <v>0.49504999999999999</v>
      </c>
      <c r="S26" s="41"/>
      <c r="T26" s="41" t="s">
        <v>1557</v>
      </c>
      <c r="U26" s="41" t="s">
        <v>663</v>
      </c>
      <c r="V26" s="41" t="s">
        <v>736</v>
      </c>
      <c r="W26" s="46">
        <v>44866</v>
      </c>
    </row>
    <row r="27" spans="1:23" x14ac:dyDescent="0.3">
      <c r="A27" s="41">
        <v>315057</v>
      </c>
      <c r="B27" s="41" t="s">
        <v>494</v>
      </c>
      <c r="C27" s="41" t="s">
        <v>737</v>
      </c>
      <c r="D27" s="41" t="s">
        <v>738</v>
      </c>
      <c r="E27" s="41" t="s">
        <v>659</v>
      </c>
      <c r="F27" s="41">
        <v>7876</v>
      </c>
      <c r="G27" s="41">
        <v>419</v>
      </c>
      <c r="H27" s="41" t="s">
        <v>1558</v>
      </c>
      <c r="I27" s="41" t="s">
        <v>661</v>
      </c>
      <c r="J27" s="41">
        <v>25.925930000000001</v>
      </c>
      <c r="K27" s="41"/>
      <c r="L27" s="41">
        <v>30.188680000000002</v>
      </c>
      <c r="M27" s="41"/>
      <c r="N27" s="41">
        <v>26.31579</v>
      </c>
      <c r="O27" s="41"/>
      <c r="P27" s="41">
        <v>25</v>
      </c>
      <c r="Q27" s="41"/>
      <c r="R27" s="41">
        <v>26.818183000000001</v>
      </c>
      <c r="S27" s="41"/>
      <c r="T27" s="41" t="s">
        <v>1557</v>
      </c>
      <c r="U27" s="41" t="s">
        <v>663</v>
      </c>
      <c r="V27" s="41" t="s">
        <v>739</v>
      </c>
      <c r="W27" s="46">
        <v>44866</v>
      </c>
    </row>
    <row r="28" spans="1:23" x14ac:dyDescent="0.3">
      <c r="A28" s="41">
        <v>315058</v>
      </c>
      <c r="B28" s="41" t="s">
        <v>423</v>
      </c>
      <c r="C28" s="41" t="s">
        <v>740</v>
      </c>
      <c r="D28" s="41" t="s">
        <v>741</v>
      </c>
      <c r="E28" s="41" t="s">
        <v>659</v>
      </c>
      <c r="F28" s="41">
        <v>8079</v>
      </c>
      <c r="G28" s="41">
        <v>419</v>
      </c>
      <c r="H28" s="41" t="s">
        <v>1558</v>
      </c>
      <c r="I28" s="41" t="s">
        <v>661</v>
      </c>
      <c r="J28" s="41">
        <v>14.63415</v>
      </c>
      <c r="K28" s="41"/>
      <c r="L28" s="41">
        <v>17.77778</v>
      </c>
      <c r="M28" s="41"/>
      <c r="N28" s="41">
        <v>20.408159999999999</v>
      </c>
      <c r="O28" s="41"/>
      <c r="P28" s="41">
        <v>14.58333</v>
      </c>
      <c r="Q28" s="41"/>
      <c r="R28" s="41">
        <v>16.939889999999998</v>
      </c>
      <c r="S28" s="41"/>
      <c r="T28" s="41" t="s">
        <v>1557</v>
      </c>
      <c r="U28" s="41" t="s">
        <v>663</v>
      </c>
      <c r="V28" s="41" t="s">
        <v>742</v>
      </c>
      <c r="W28" s="46">
        <v>44866</v>
      </c>
    </row>
    <row r="29" spans="1:23" x14ac:dyDescent="0.3">
      <c r="A29" s="41">
        <v>315060</v>
      </c>
      <c r="B29" s="41" t="s">
        <v>591</v>
      </c>
      <c r="C29" s="41" t="s">
        <v>743</v>
      </c>
      <c r="D29" s="41" t="s">
        <v>682</v>
      </c>
      <c r="E29" s="41" t="s">
        <v>659</v>
      </c>
      <c r="F29" s="41">
        <v>8003</v>
      </c>
      <c r="G29" s="41">
        <v>419</v>
      </c>
      <c r="H29" s="41" t="s">
        <v>1558</v>
      </c>
      <c r="I29" s="41" t="s">
        <v>661</v>
      </c>
      <c r="J29" s="41">
        <v>1.8181799999999999</v>
      </c>
      <c r="K29" s="41"/>
      <c r="L29" s="41">
        <v>1.8018000000000001</v>
      </c>
      <c r="M29" s="41"/>
      <c r="N29" s="41">
        <v>2.7027000000000001</v>
      </c>
      <c r="O29" s="41"/>
      <c r="P29" s="41">
        <v>2.54237</v>
      </c>
      <c r="Q29" s="41"/>
      <c r="R29" s="41">
        <v>2.2222200000000001</v>
      </c>
      <c r="S29" s="41"/>
      <c r="T29" s="41" t="s">
        <v>1557</v>
      </c>
      <c r="U29" s="41" t="s">
        <v>663</v>
      </c>
      <c r="V29" s="41" t="s">
        <v>744</v>
      </c>
      <c r="W29" s="46">
        <v>44866</v>
      </c>
    </row>
    <row r="30" spans="1:23" x14ac:dyDescent="0.3">
      <c r="A30" s="41">
        <v>315061</v>
      </c>
      <c r="B30" s="41" t="s">
        <v>574</v>
      </c>
      <c r="C30" s="41" t="s">
        <v>745</v>
      </c>
      <c r="D30" s="41" t="s">
        <v>746</v>
      </c>
      <c r="E30" s="41" t="s">
        <v>659</v>
      </c>
      <c r="F30" s="41">
        <v>8302</v>
      </c>
      <c r="G30" s="41">
        <v>419</v>
      </c>
      <c r="H30" s="41" t="s">
        <v>1558</v>
      </c>
      <c r="I30" s="41" t="s">
        <v>661</v>
      </c>
      <c r="J30" s="41">
        <v>15.71429</v>
      </c>
      <c r="K30" s="41"/>
      <c r="L30" s="41">
        <v>15.71429</v>
      </c>
      <c r="M30" s="41"/>
      <c r="N30" s="41">
        <v>13.33333</v>
      </c>
      <c r="O30" s="41"/>
      <c r="P30" s="41">
        <v>14.705880000000001</v>
      </c>
      <c r="Q30" s="41"/>
      <c r="R30" s="41">
        <v>15.019764</v>
      </c>
      <c r="S30" s="41"/>
      <c r="T30" s="41" t="s">
        <v>1557</v>
      </c>
      <c r="U30" s="41" t="s">
        <v>663</v>
      </c>
      <c r="V30" s="41" t="s">
        <v>747</v>
      </c>
      <c r="W30" s="46">
        <v>44866</v>
      </c>
    </row>
    <row r="31" spans="1:23" x14ac:dyDescent="0.3">
      <c r="A31" s="41">
        <v>315064</v>
      </c>
      <c r="B31" s="41" t="s">
        <v>263</v>
      </c>
      <c r="C31" s="41" t="s">
        <v>748</v>
      </c>
      <c r="D31" s="41" t="s">
        <v>749</v>
      </c>
      <c r="E31" s="41" t="s">
        <v>659</v>
      </c>
      <c r="F31" s="41">
        <v>7076</v>
      </c>
      <c r="G31" s="41">
        <v>419</v>
      </c>
      <c r="H31" s="41" t="s">
        <v>1558</v>
      </c>
      <c r="I31" s="41" t="s">
        <v>661</v>
      </c>
      <c r="J31" s="41">
        <v>6.5573800000000002</v>
      </c>
      <c r="K31" s="41"/>
      <c r="L31" s="41">
        <v>1.69492</v>
      </c>
      <c r="M31" s="41"/>
      <c r="N31" s="41">
        <v>0</v>
      </c>
      <c r="O31" s="41"/>
      <c r="P31" s="41">
        <v>1.8181799999999999</v>
      </c>
      <c r="Q31" s="41"/>
      <c r="R31" s="41">
        <v>2.597404</v>
      </c>
      <c r="S31" s="41"/>
      <c r="T31" s="41" t="s">
        <v>1557</v>
      </c>
      <c r="U31" s="41" t="s">
        <v>663</v>
      </c>
      <c r="V31" s="41" t="s">
        <v>750</v>
      </c>
      <c r="W31" s="46">
        <v>44866</v>
      </c>
    </row>
    <row r="32" spans="1:23" x14ac:dyDescent="0.3">
      <c r="A32" s="41">
        <v>315066</v>
      </c>
      <c r="B32" s="41" t="s">
        <v>594</v>
      </c>
      <c r="C32" s="41" t="s">
        <v>751</v>
      </c>
      <c r="D32" s="41" t="s">
        <v>703</v>
      </c>
      <c r="E32" s="41" t="s">
        <v>659</v>
      </c>
      <c r="F32" s="41">
        <v>7052</v>
      </c>
      <c r="G32" s="41">
        <v>419</v>
      </c>
      <c r="H32" s="41" t="s">
        <v>1558</v>
      </c>
      <c r="I32" s="41" t="s">
        <v>661</v>
      </c>
      <c r="J32" s="41">
        <v>1.2195100000000001</v>
      </c>
      <c r="K32" s="41"/>
      <c r="L32" s="41">
        <v>2.2471899999999998</v>
      </c>
      <c r="M32" s="41"/>
      <c r="N32" s="41">
        <v>2.0618599999999998</v>
      </c>
      <c r="O32" s="41"/>
      <c r="P32" s="41">
        <v>2.2471899999999998</v>
      </c>
      <c r="Q32" s="41"/>
      <c r="R32" s="41">
        <v>1.9607840000000001</v>
      </c>
      <c r="S32" s="41"/>
      <c r="T32" s="41" t="s">
        <v>1557</v>
      </c>
      <c r="U32" s="41" t="s">
        <v>663</v>
      </c>
      <c r="V32" s="41" t="s">
        <v>752</v>
      </c>
      <c r="W32" s="46">
        <v>44866</v>
      </c>
    </row>
    <row r="33" spans="1:23" x14ac:dyDescent="0.3">
      <c r="A33" s="41">
        <v>315068</v>
      </c>
      <c r="B33" s="41" t="s">
        <v>279</v>
      </c>
      <c r="C33" s="41" t="s">
        <v>753</v>
      </c>
      <c r="D33" s="41" t="s">
        <v>682</v>
      </c>
      <c r="E33" s="41" t="s">
        <v>659</v>
      </c>
      <c r="F33" s="41">
        <v>8002</v>
      </c>
      <c r="G33" s="41">
        <v>419</v>
      </c>
      <c r="H33" s="41" t="s">
        <v>1558</v>
      </c>
      <c r="I33" s="41" t="s">
        <v>661</v>
      </c>
      <c r="J33" s="41">
        <v>12.12121</v>
      </c>
      <c r="K33" s="41"/>
      <c r="L33" s="41">
        <v>15.094340000000001</v>
      </c>
      <c r="M33" s="41"/>
      <c r="N33" s="41">
        <v>9.5238099999999992</v>
      </c>
      <c r="O33" s="41"/>
      <c r="P33" s="41">
        <v>10.71429</v>
      </c>
      <c r="Q33" s="41"/>
      <c r="R33" s="41">
        <v>11.654135999999999</v>
      </c>
      <c r="S33" s="41"/>
      <c r="T33" s="41" t="s">
        <v>1557</v>
      </c>
      <c r="U33" s="41" t="s">
        <v>663</v>
      </c>
      <c r="V33" s="41" t="s">
        <v>754</v>
      </c>
      <c r="W33" s="46">
        <v>44866</v>
      </c>
    </row>
    <row r="34" spans="1:23" x14ac:dyDescent="0.3">
      <c r="A34" s="41">
        <v>315069</v>
      </c>
      <c r="B34" s="41" t="s">
        <v>602</v>
      </c>
      <c r="C34" s="41" t="s">
        <v>755</v>
      </c>
      <c r="D34" s="41" t="s">
        <v>756</v>
      </c>
      <c r="E34" s="41" t="s">
        <v>659</v>
      </c>
      <c r="F34" s="41">
        <v>7719</v>
      </c>
      <c r="G34" s="41">
        <v>419</v>
      </c>
      <c r="H34" s="41" t="s">
        <v>1558</v>
      </c>
      <c r="I34" s="41" t="s">
        <v>661</v>
      </c>
      <c r="J34" s="41">
        <v>2.9411800000000001</v>
      </c>
      <c r="K34" s="41"/>
      <c r="L34" s="41">
        <v>5.5555599999999998</v>
      </c>
      <c r="M34" s="41"/>
      <c r="N34" s="41">
        <v>0</v>
      </c>
      <c r="O34" s="41"/>
      <c r="P34" s="41">
        <v>0</v>
      </c>
      <c r="Q34" s="41"/>
      <c r="R34" s="41">
        <v>2.0689669999999998</v>
      </c>
      <c r="S34" s="41"/>
      <c r="T34" s="41" t="s">
        <v>1557</v>
      </c>
      <c r="U34" s="41" t="s">
        <v>663</v>
      </c>
      <c r="V34" s="41" t="s">
        <v>757</v>
      </c>
      <c r="W34" s="46">
        <v>44866</v>
      </c>
    </row>
    <row r="35" spans="1:23" x14ac:dyDescent="0.3">
      <c r="A35" s="41">
        <v>315072</v>
      </c>
      <c r="B35" s="41" t="s">
        <v>441</v>
      </c>
      <c r="C35" s="41" t="s">
        <v>758</v>
      </c>
      <c r="D35" s="41" t="s">
        <v>759</v>
      </c>
      <c r="E35" s="41" t="s">
        <v>659</v>
      </c>
      <c r="F35" s="41">
        <v>7840</v>
      </c>
      <c r="G35" s="41">
        <v>419</v>
      </c>
      <c r="H35" s="41" t="s">
        <v>1558</v>
      </c>
      <c r="I35" s="41" t="s">
        <v>661</v>
      </c>
      <c r="J35" s="41">
        <v>7.1428599999999998</v>
      </c>
      <c r="K35" s="41"/>
      <c r="L35" s="41">
        <v>3.3333300000000001</v>
      </c>
      <c r="M35" s="41"/>
      <c r="N35" s="41">
        <v>5.8823499999999997</v>
      </c>
      <c r="O35" s="41"/>
      <c r="P35" s="41">
        <v>11.11111</v>
      </c>
      <c r="Q35" s="41"/>
      <c r="R35" s="41">
        <v>6.7873289999999997</v>
      </c>
      <c r="S35" s="41"/>
      <c r="T35" s="41" t="s">
        <v>1557</v>
      </c>
      <c r="U35" s="41" t="s">
        <v>663</v>
      </c>
      <c r="V35" s="41" t="s">
        <v>760</v>
      </c>
      <c r="W35" s="46">
        <v>44866</v>
      </c>
    </row>
    <row r="36" spans="1:23" x14ac:dyDescent="0.3">
      <c r="A36" s="41">
        <v>315077</v>
      </c>
      <c r="B36" s="41" t="s">
        <v>626</v>
      </c>
      <c r="C36" s="41" t="s">
        <v>761</v>
      </c>
      <c r="D36" s="41" t="s">
        <v>762</v>
      </c>
      <c r="E36" s="41" t="s">
        <v>659</v>
      </c>
      <c r="F36" s="41">
        <v>8057</v>
      </c>
      <c r="G36" s="41">
        <v>419</v>
      </c>
      <c r="H36" s="41" t="s">
        <v>1558</v>
      </c>
      <c r="I36" s="41" t="s">
        <v>661</v>
      </c>
      <c r="J36" s="41" t="s">
        <v>667</v>
      </c>
      <c r="K36" s="41">
        <v>9</v>
      </c>
      <c r="L36" s="41" t="s">
        <v>667</v>
      </c>
      <c r="M36" s="41">
        <v>9</v>
      </c>
      <c r="N36" s="41" t="s">
        <v>667</v>
      </c>
      <c r="O36" s="41">
        <v>9</v>
      </c>
      <c r="P36" s="41" t="s">
        <v>667</v>
      </c>
      <c r="Q36" s="41">
        <v>9</v>
      </c>
      <c r="R36" s="41" t="s">
        <v>667</v>
      </c>
      <c r="S36" s="41">
        <v>9</v>
      </c>
      <c r="T36" s="41" t="s">
        <v>1557</v>
      </c>
      <c r="U36" s="41" t="s">
        <v>663</v>
      </c>
      <c r="V36" s="41" t="s">
        <v>763</v>
      </c>
      <c r="W36" s="46">
        <v>44866</v>
      </c>
    </row>
    <row r="37" spans="1:23" x14ac:dyDescent="0.3">
      <c r="A37" s="41">
        <v>315083</v>
      </c>
      <c r="B37" s="41" t="s">
        <v>232</v>
      </c>
      <c r="C37" s="41" t="s">
        <v>764</v>
      </c>
      <c r="D37" s="41" t="s">
        <v>765</v>
      </c>
      <c r="E37" s="41" t="s">
        <v>659</v>
      </c>
      <c r="F37" s="41">
        <v>7305</v>
      </c>
      <c r="G37" s="41">
        <v>419</v>
      </c>
      <c r="H37" s="41" t="s">
        <v>1558</v>
      </c>
      <c r="I37" s="41" t="s">
        <v>661</v>
      </c>
      <c r="J37" s="41">
        <v>0</v>
      </c>
      <c r="K37" s="41"/>
      <c r="L37" s="41">
        <v>0</v>
      </c>
      <c r="M37" s="41"/>
      <c r="N37" s="41">
        <v>1.4285699999999999</v>
      </c>
      <c r="O37" s="41"/>
      <c r="P37" s="41">
        <v>2.9411800000000001</v>
      </c>
      <c r="Q37" s="41"/>
      <c r="R37" s="41">
        <v>1.09091</v>
      </c>
      <c r="S37" s="41"/>
      <c r="T37" s="41" t="s">
        <v>1557</v>
      </c>
      <c r="U37" s="41" t="s">
        <v>663</v>
      </c>
      <c r="V37" s="41" t="s">
        <v>766</v>
      </c>
      <c r="W37" s="46">
        <v>44866</v>
      </c>
    </row>
    <row r="38" spans="1:23" x14ac:dyDescent="0.3">
      <c r="A38" s="41">
        <v>315085</v>
      </c>
      <c r="B38" s="41" t="s">
        <v>346</v>
      </c>
      <c r="C38" s="41" t="s">
        <v>767</v>
      </c>
      <c r="D38" s="41" t="s">
        <v>768</v>
      </c>
      <c r="E38" s="41" t="s">
        <v>659</v>
      </c>
      <c r="F38" s="41">
        <v>7055</v>
      </c>
      <c r="G38" s="41">
        <v>419</v>
      </c>
      <c r="H38" s="41" t="s">
        <v>1558</v>
      </c>
      <c r="I38" s="41" t="s">
        <v>661</v>
      </c>
      <c r="J38" s="41">
        <v>9.8039199999999997</v>
      </c>
      <c r="K38" s="41"/>
      <c r="L38" s="41">
        <v>5</v>
      </c>
      <c r="M38" s="41"/>
      <c r="N38" s="41">
        <v>8.1967199999999991</v>
      </c>
      <c r="O38" s="41"/>
      <c r="P38" s="41">
        <v>15.87302</v>
      </c>
      <c r="Q38" s="41"/>
      <c r="R38" s="41">
        <v>9.7872339999999998</v>
      </c>
      <c r="S38" s="41"/>
      <c r="T38" s="41" t="s">
        <v>1557</v>
      </c>
      <c r="U38" s="41" t="s">
        <v>663</v>
      </c>
      <c r="V38" s="41" t="s">
        <v>769</v>
      </c>
      <c r="W38" s="46">
        <v>44866</v>
      </c>
    </row>
    <row r="39" spans="1:23" x14ac:dyDescent="0.3">
      <c r="A39" s="41">
        <v>315087</v>
      </c>
      <c r="B39" s="41" t="s">
        <v>310</v>
      </c>
      <c r="C39" s="41" t="s">
        <v>770</v>
      </c>
      <c r="D39" s="41" t="s">
        <v>771</v>
      </c>
      <c r="E39" s="41" t="s">
        <v>659</v>
      </c>
      <c r="F39" s="41">
        <v>7716</v>
      </c>
      <c r="G39" s="41">
        <v>419</v>
      </c>
      <c r="H39" s="41" t="s">
        <v>1558</v>
      </c>
      <c r="I39" s="41" t="s">
        <v>661</v>
      </c>
      <c r="J39" s="41">
        <v>8.1632700000000007</v>
      </c>
      <c r="K39" s="41"/>
      <c r="L39" s="41">
        <v>16.66667</v>
      </c>
      <c r="M39" s="41"/>
      <c r="N39" s="41">
        <v>18.181819999999998</v>
      </c>
      <c r="O39" s="41"/>
      <c r="P39" s="41">
        <v>29.629629999999999</v>
      </c>
      <c r="Q39" s="41"/>
      <c r="R39" s="41">
        <v>18.348625999999999</v>
      </c>
      <c r="S39" s="41"/>
      <c r="T39" s="41" t="s">
        <v>1557</v>
      </c>
      <c r="U39" s="41" t="s">
        <v>663</v>
      </c>
      <c r="V39" s="41" t="s">
        <v>772</v>
      </c>
      <c r="W39" s="46">
        <v>44866</v>
      </c>
    </row>
    <row r="40" spans="1:23" x14ac:dyDescent="0.3">
      <c r="A40" s="41">
        <v>315091</v>
      </c>
      <c r="B40" s="41" t="s">
        <v>384</v>
      </c>
      <c r="C40" s="41" t="s">
        <v>773</v>
      </c>
      <c r="D40" s="41" t="s">
        <v>774</v>
      </c>
      <c r="E40" s="41" t="s">
        <v>659</v>
      </c>
      <c r="F40" s="41">
        <v>7016</v>
      </c>
      <c r="G40" s="41">
        <v>419</v>
      </c>
      <c r="H40" s="41" t="s">
        <v>1558</v>
      </c>
      <c r="I40" s="41" t="s">
        <v>661</v>
      </c>
      <c r="J40" s="41">
        <v>14.393940000000001</v>
      </c>
      <c r="K40" s="41"/>
      <c r="L40" s="41">
        <v>13.97059</v>
      </c>
      <c r="M40" s="41"/>
      <c r="N40" s="41">
        <v>13.97059</v>
      </c>
      <c r="O40" s="41"/>
      <c r="P40" s="41">
        <v>16.66667</v>
      </c>
      <c r="Q40" s="41"/>
      <c r="R40" s="41">
        <v>14.760149</v>
      </c>
      <c r="S40" s="41"/>
      <c r="T40" s="41" t="s">
        <v>1557</v>
      </c>
      <c r="U40" s="41" t="s">
        <v>663</v>
      </c>
      <c r="V40" s="41" t="s">
        <v>775</v>
      </c>
      <c r="W40" s="46">
        <v>44866</v>
      </c>
    </row>
    <row r="41" spans="1:23" x14ac:dyDescent="0.3">
      <c r="A41" s="41">
        <v>315092</v>
      </c>
      <c r="B41" s="41" t="s">
        <v>309</v>
      </c>
      <c r="C41" s="41" t="s">
        <v>776</v>
      </c>
      <c r="D41" s="41" t="s">
        <v>777</v>
      </c>
      <c r="E41" s="41" t="s">
        <v>659</v>
      </c>
      <c r="F41" s="41">
        <v>7733</v>
      </c>
      <c r="G41" s="41">
        <v>419</v>
      </c>
      <c r="H41" s="41" t="s">
        <v>1558</v>
      </c>
      <c r="I41" s="41" t="s">
        <v>661</v>
      </c>
      <c r="J41" s="41">
        <v>12.5</v>
      </c>
      <c r="K41" s="41"/>
      <c r="L41" s="41">
        <v>13.043480000000001</v>
      </c>
      <c r="M41" s="41"/>
      <c r="N41" s="41">
        <v>15.38462</v>
      </c>
      <c r="O41" s="41"/>
      <c r="P41" s="41">
        <v>17.073170000000001</v>
      </c>
      <c r="Q41" s="41"/>
      <c r="R41" s="41">
        <v>14.457833000000001</v>
      </c>
      <c r="S41" s="41"/>
      <c r="T41" s="41" t="s">
        <v>1557</v>
      </c>
      <c r="U41" s="41" t="s">
        <v>663</v>
      </c>
      <c r="V41" s="41" t="s">
        <v>778</v>
      </c>
      <c r="W41" s="46">
        <v>44866</v>
      </c>
    </row>
    <row r="42" spans="1:23" x14ac:dyDescent="0.3">
      <c r="A42" s="41">
        <v>315094</v>
      </c>
      <c r="B42" s="41" t="s">
        <v>359</v>
      </c>
      <c r="C42" s="41" t="s">
        <v>779</v>
      </c>
      <c r="D42" s="41" t="s">
        <v>780</v>
      </c>
      <c r="E42" s="41" t="s">
        <v>659</v>
      </c>
      <c r="F42" s="41">
        <v>8619</v>
      </c>
      <c r="G42" s="41">
        <v>419</v>
      </c>
      <c r="H42" s="41" t="s">
        <v>1558</v>
      </c>
      <c r="I42" s="41" t="s">
        <v>661</v>
      </c>
      <c r="J42" s="41">
        <v>10</v>
      </c>
      <c r="K42" s="41"/>
      <c r="L42" s="41">
        <v>8.4745799999999996</v>
      </c>
      <c r="M42" s="41"/>
      <c r="N42" s="41">
        <v>10</v>
      </c>
      <c r="O42" s="41"/>
      <c r="P42" s="41">
        <v>7.2727300000000001</v>
      </c>
      <c r="Q42" s="41"/>
      <c r="R42" s="41">
        <v>8.974361</v>
      </c>
      <c r="S42" s="41"/>
      <c r="T42" s="41" t="s">
        <v>1557</v>
      </c>
      <c r="U42" s="41" t="s">
        <v>663</v>
      </c>
      <c r="V42" s="41" t="s">
        <v>781</v>
      </c>
      <c r="W42" s="46">
        <v>44866</v>
      </c>
    </row>
    <row r="43" spans="1:23" x14ac:dyDescent="0.3">
      <c r="A43" s="41">
        <v>315096</v>
      </c>
      <c r="B43" s="41" t="s">
        <v>395</v>
      </c>
      <c r="C43" s="41" t="s">
        <v>782</v>
      </c>
      <c r="D43" s="41" t="s">
        <v>783</v>
      </c>
      <c r="E43" s="41" t="s">
        <v>659</v>
      </c>
      <c r="F43" s="41">
        <v>7522</v>
      </c>
      <c r="G43" s="41">
        <v>419</v>
      </c>
      <c r="H43" s="41" t="s">
        <v>1558</v>
      </c>
      <c r="I43" s="41" t="s">
        <v>661</v>
      </c>
      <c r="J43" s="41">
        <v>0</v>
      </c>
      <c r="K43" s="41"/>
      <c r="L43" s="41">
        <v>3.3333300000000001</v>
      </c>
      <c r="M43" s="41"/>
      <c r="N43" s="41">
        <v>3.5714299999999999</v>
      </c>
      <c r="O43" s="41"/>
      <c r="P43" s="41">
        <v>3.7037</v>
      </c>
      <c r="Q43" s="41"/>
      <c r="R43" s="41">
        <v>2.6086939999999998</v>
      </c>
      <c r="S43" s="41"/>
      <c r="T43" s="41" t="s">
        <v>1557</v>
      </c>
      <c r="U43" s="41" t="s">
        <v>663</v>
      </c>
      <c r="V43" s="41" t="s">
        <v>784</v>
      </c>
      <c r="W43" s="46">
        <v>44866</v>
      </c>
    </row>
    <row r="44" spans="1:23" x14ac:dyDescent="0.3">
      <c r="A44" s="41">
        <v>315101</v>
      </c>
      <c r="B44" s="41" t="s">
        <v>458</v>
      </c>
      <c r="C44" s="41" t="s">
        <v>785</v>
      </c>
      <c r="D44" s="41" t="s">
        <v>786</v>
      </c>
      <c r="E44" s="41" t="s">
        <v>659</v>
      </c>
      <c r="F44" s="41">
        <v>7060</v>
      </c>
      <c r="G44" s="41">
        <v>419</v>
      </c>
      <c r="H44" s="41" t="s">
        <v>1558</v>
      </c>
      <c r="I44" s="41" t="s">
        <v>661</v>
      </c>
      <c r="J44" s="41">
        <v>14.28571</v>
      </c>
      <c r="K44" s="41"/>
      <c r="L44" s="41">
        <v>11.11111</v>
      </c>
      <c r="M44" s="41"/>
      <c r="N44" s="41">
        <v>9.375</v>
      </c>
      <c r="O44" s="41"/>
      <c r="P44" s="41">
        <v>10.606059999999999</v>
      </c>
      <c r="Q44" s="41"/>
      <c r="R44" s="41">
        <v>11.328124000000001</v>
      </c>
      <c r="S44" s="41"/>
      <c r="T44" s="41" t="s">
        <v>1557</v>
      </c>
      <c r="U44" s="41" t="s">
        <v>663</v>
      </c>
      <c r="V44" s="41" t="s">
        <v>787</v>
      </c>
      <c r="W44" s="46">
        <v>44866</v>
      </c>
    </row>
    <row r="45" spans="1:23" x14ac:dyDescent="0.3">
      <c r="A45" s="41">
        <v>315103</v>
      </c>
      <c r="B45" s="41" t="s">
        <v>546</v>
      </c>
      <c r="C45" s="41" t="s">
        <v>788</v>
      </c>
      <c r="D45" s="41" t="s">
        <v>789</v>
      </c>
      <c r="E45" s="41" t="s">
        <v>659</v>
      </c>
      <c r="F45" s="41">
        <v>7470</v>
      </c>
      <c r="G45" s="41">
        <v>419</v>
      </c>
      <c r="H45" s="41" t="s">
        <v>1558</v>
      </c>
      <c r="I45" s="41" t="s">
        <v>661</v>
      </c>
      <c r="J45" s="41">
        <v>1.63934</v>
      </c>
      <c r="K45" s="41"/>
      <c r="L45" s="41">
        <v>1.51515</v>
      </c>
      <c r="M45" s="41"/>
      <c r="N45" s="41">
        <v>6.3492100000000002</v>
      </c>
      <c r="O45" s="41"/>
      <c r="P45" s="41">
        <v>5.5555599999999998</v>
      </c>
      <c r="Q45" s="41"/>
      <c r="R45" s="41">
        <v>3.8167949999999999</v>
      </c>
      <c r="S45" s="41"/>
      <c r="T45" s="41" t="s">
        <v>1557</v>
      </c>
      <c r="U45" s="41" t="s">
        <v>663</v>
      </c>
      <c r="V45" s="41" t="s">
        <v>790</v>
      </c>
      <c r="W45" s="46">
        <v>44866</v>
      </c>
    </row>
    <row r="46" spans="1:23" x14ac:dyDescent="0.3">
      <c r="A46" s="41">
        <v>315104</v>
      </c>
      <c r="B46" s="41" t="s">
        <v>378</v>
      </c>
      <c r="C46" s="41" t="s">
        <v>791</v>
      </c>
      <c r="D46" s="41" t="s">
        <v>792</v>
      </c>
      <c r="E46" s="41" t="s">
        <v>659</v>
      </c>
      <c r="F46" s="41">
        <v>7083</v>
      </c>
      <c r="G46" s="41">
        <v>419</v>
      </c>
      <c r="H46" s="41" t="s">
        <v>1558</v>
      </c>
      <c r="I46" s="41" t="s">
        <v>661</v>
      </c>
      <c r="J46" s="41">
        <v>8.3333300000000001</v>
      </c>
      <c r="K46" s="41"/>
      <c r="L46" s="41">
        <v>1.9230799999999999</v>
      </c>
      <c r="M46" s="41"/>
      <c r="N46" s="41">
        <v>3.6363599999999998</v>
      </c>
      <c r="O46" s="41"/>
      <c r="P46" s="41">
        <v>1.72414</v>
      </c>
      <c r="Q46" s="41"/>
      <c r="R46" s="41">
        <v>3.9999989999999999</v>
      </c>
      <c r="S46" s="41"/>
      <c r="T46" s="41" t="s">
        <v>1557</v>
      </c>
      <c r="U46" s="41" t="s">
        <v>663</v>
      </c>
      <c r="V46" s="41" t="s">
        <v>793</v>
      </c>
      <c r="W46" s="46">
        <v>44866</v>
      </c>
    </row>
    <row r="47" spans="1:23" x14ac:dyDescent="0.3">
      <c r="A47" s="41">
        <v>315105</v>
      </c>
      <c r="B47" s="41" t="s">
        <v>377</v>
      </c>
      <c r="C47" s="41" t="s">
        <v>794</v>
      </c>
      <c r="D47" s="41" t="s">
        <v>795</v>
      </c>
      <c r="E47" s="41" t="s">
        <v>659</v>
      </c>
      <c r="F47" s="41">
        <v>7753</v>
      </c>
      <c r="G47" s="41">
        <v>419</v>
      </c>
      <c r="H47" s="41" t="s">
        <v>1558</v>
      </c>
      <c r="I47" s="41" t="s">
        <v>661</v>
      </c>
      <c r="J47" s="41">
        <v>0</v>
      </c>
      <c r="K47" s="41"/>
      <c r="L47" s="41">
        <v>0</v>
      </c>
      <c r="M47" s="41"/>
      <c r="N47" s="41">
        <v>0</v>
      </c>
      <c r="O47" s="41"/>
      <c r="P47" s="41">
        <v>3.3898299999999999</v>
      </c>
      <c r="Q47" s="41"/>
      <c r="R47" s="41">
        <v>0.85470100000000004</v>
      </c>
      <c r="S47" s="41"/>
      <c r="T47" s="41" t="s">
        <v>1557</v>
      </c>
      <c r="U47" s="41" t="s">
        <v>663</v>
      </c>
      <c r="V47" s="41" t="s">
        <v>796</v>
      </c>
      <c r="W47" s="46">
        <v>44866</v>
      </c>
    </row>
    <row r="48" spans="1:23" x14ac:dyDescent="0.3">
      <c r="A48" s="41">
        <v>315106</v>
      </c>
      <c r="B48" s="41" t="s">
        <v>399</v>
      </c>
      <c r="C48" s="41" t="s">
        <v>797</v>
      </c>
      <c r="D48" s="41" t="s">
        <v>679</v>
      </c>
      <c r="E48" s="41" t="s">
        <v>659</v>
      </c>
      <c r="F48" s="41">
        <v>7202</v>
      </c>
      <c r="G48" s="41">
        <v>419</v>
      </c>
      <c r="H48" s="41" t="s">
        <v>1558</v>
      </c>
      <c r="I48" s="41" t="s">
        <v>661</v>
      </c>
      <c r="J48" s="41">
        <v>12.195119999999999</v>
      </c>
      <c r="K48" s="41"/>
      <c r="L48" s="41">
        <v>11.90476</v>
      </c>
      <c r="M48" s="41"/>
      <c r="N48" s="41">
        <v>15.38462</v>
      </c>
      <c r="O48" s="41"/>
      <c r="P48" s="41">
        <v>16.949149999999999</v>
      </c>
      <c r="Q48" s="41"/>
      <c r="R48" s="41">
        <v>14.432988999999999</v>
      </c>
      <c r="S48" s="41"/>
      <c r="T48" s="41" t="s">
        <v>1557</v>
      </c>
      <c r="U48" s="41" t="s">
        <v>663</v>
      </c>
      <c r="V48" s="41" t="s">
        <v>798</v>
      </c>
      <c r="W48" s="46">
        <v>44866</v>
      </c>
    </row>
    <row r="49" spans="1:23" x14ac:dyDescent="0.3">
      <c r="A49" s="41">
        <v>315108</v>
      </c>
      <c r="B49" s="41" t="s">
        <v>535</v>
      </c>
      <c r="C49" s="41" t="s">
        <v>799</v>
      </c>
      <c r="D49" s="41" t="s">
        <v>800</v>
      </c>
      <c r="E49" s="41" t="s">
        <v>659</v>
      </c>
      <c r="F49" s="41">
        <v>8540</v>
      </c>
      <c r="G49" s="41">
        <v>419</v>
      </c>
      <c r="H49" s="41" t="s">
        <v>1558</v>
      </c>
      <c r="I49" s="41" t="s">
        <v>661</v>
      </c>
      <c r="J49" s="41">
        <v>16.66667</v>
      </c>
      <c r="K49" s="41"/>
      <c r="L49" s="41">
        <v>15.87302</v>
      </c>
      <c r="M49" s="41"/>
      <c r="N49" s="41">
        <v>13.84615</v>
      </c>
      <c r="O49" s="41"/>
      <c r="P49" s="41">
        <v>15.625</v>
      </c>
      <c r="Q49" s="41"/>
      <c r="R49" s="41">
        <v>15.476191</v>
      </c>
      <c r="S49" s="41"/>
      <c r="T49" s="41" t="s">
        <v>1557</v>
      </c>
      <c r="U49" s="41" t="s">
        <v>663</v>
      </c>
      <c r="V49" s="41" t="s">
        <v>801</v>
      </c>
      <c r="W49" s="46">
        <v>44866</v>
      </c>
    </row>
    <row r="50" spans="1:23" x14ac:dyDescent="0.3">
      <c r="A50" s="41">
        <v>315110</v>
      </c>
      <c r="B50" s="41" t="s">
        <v>463</v>
      </c>
      <c r="C50" s="41" t="s">
        <v>802</v>
      </c>
      <c r="D50" s="41" t="s">
        <v>789</v>
      </c>
      <c r="E50" s="41" t="s">
        <v>659</v>
      </c>
      <c r="F50" s="41">
        <v>7470</v>
      </c>
      <c r="G50" s="41">
        <v>419</v>
      </c>
      <c r="H50" s="41" t="s">
        <v>1558</v>
      </c>
      <c r="I50" s="41" t="s">
        <v>661</v>
      </c>
      <c r="J50" s="41">
        <v>7.84314</v>
      </c>
      <c r="K50" s="41"/>
      <c r="L50" s="41">
        <v>16.66667</v>
      </c>
      <c r="M50" s="41"/>
      <c r="N50" s="41">
        <v>17.543859999999999</v>
      </c>
      <c r="O50" s="41"/>
      <c r="P50" s="41">
        <v>13.15789</v>
      </c>
      <c r="Q50" s="41"/>
      <c r="R50" s="41">
        <v>14.000000999999999</v>
      </c>
      <c r="S50" s="41"/>
      <c r="T50" s="41" t="s">
        <v>1557</v>
      </c>
      <c r="U50" s="41" t="s">
        <v>663</v>
      </c>
      <c r="V50" s="41" t="s">
        <v>803</v>
      </c>
      <c r="W50" s="46">
        <v>44866</v>
      </c>
    </row>
    <row r="51" spans="1:23" x14ac:dyDescent="0.3">
      <c r="A51" s="41">
        <v>315111</v>
      </c>
      <c r="B51" s="41" t="s">
        <v>529</v>
      </c>
      <c r="C51" s="41" t="s">
        <v>804</v>
      </c>
      <c r="D51" s="41" t="s">
        <v>805</v>
      </c>
      <c r="E51" s="41" t="s">
        <v>659</v>
      </c>
      <c r="F51" s="41">
        <v>8690</v>
      </c>
      <c r="G51" s="41">
        <v>419</v>
      </c>
      <c r="H51" s="41" t="s">
        <v>1558</v>
      </c>
      <c r="I51" s="41" t="s">
        <v>661</v>
      </c>
      <c r="J51" s="41">
        <v>13.114750000000001</v>
      </c>
      <c r="K51" s="41"/>
      <c r="L51" s="41">
        <v>12.903230000000001</v>
      </c>
      <c r="M51" s="41"/>
      <c r="N51" s="41">
        <v>8.8235299999999999</v>
      </c>
      <c r="O51" s="41"/>
      <c r="P51" s="41">
        <v>9.375</v>
      </c>
      <c r="Q51" s="41"/>
      <c r="R51" s="41">
        <v>10.980392</v>
      </c>
      <c r="S51" s="41"/>
      <c r="T51" s="41" t="s">
        <v>1557</v>
      </c>
      <c r="U51" s="41" t="s">
        <v>663</v>
      </c>
      <c r="V51" s="41" t="s">
        <v>806</v>
      </c>
      <c r="W51" s="46">
        <v>44866</v>
      </c>
    </row>
    <row r="52" spans="1:23" x14ac:dyDescent="0.3">
      <c r="A52" s="41">
        <v>315112</v>
      </c>
      <c r="B52" s="41" t="s">
        <v>447</v>
      </c>
      <c r="C52" s="41" t="s">
        <v>807</v>
      </c>
      <c r="D52" s="41" t="s">
        <v>808</v>
      </c>
      <c r="E52" s="41" t="s">
        <v>659</v>
      </c>
      <c r="F52" s="41">
        <v>7047</v>
      </c>
      <c r="G52" s="41">
        <v>419</v>
      </c>
      <c r="H52" s="41" t="s">
        <v>1558</v>
      </c>
      <c r="I52" s="41" t="s">
        <v>661</v>
      </c>
      <c r="J52" s="41">
        <v>12.105259999999999</v>
      </c>
      <c r="K52" s="41"/>
      <c r="L52" s="41">
        <v>12.682930000000001</v>
      </c>
      <c r="M52" s="41"/>
      <c r="N52" s="41">
        <v>11.340210000000001</v>
      </c>
      <c r="O52" s="41"/>
      <c r="P52" s="41">
        <v>10.152279999999999</v>
      </c>
      <c r="Q52" s="41"/>
      <c r="R52" s="41">
        <v>11.577608</v>
      </c>
      <c r="S52" s="41"/>
      <c r="T52" s="41" t="s">
        <v>1557</v>
      </c>
      <c r="U52" s="41" t="s">
        <v>663</v>
      </c>
      <c r="V52" s="41" t="s">
        <v>809</v>
      </c>
      <c r="W52" s="46">
        <v>44866</v>
      </c>
    </row>
    <row r="53" spans="1:23" x14ac:dyDescent="0.3">
      <c r="A53" s="41">
        <v>315113</v>
      </c>
      <c r="B53" s="41" t="s">
        <v>338</v>
      </c>
      <c r="C53" s="41" t="s">
        <v>810</v>
      </c>
      <c r="D53" s="41" t="s">
        <v>811</v>
      </c>
      <c r="E53" s="41" t="s">
        <v>659</v>
      </c>
      <c r="F53" s="41">
        <v>8648</v>
      </c>
      <c r="G53" s="41">
        <v>419</v>
      </c>
      <c r="H53" s="41" t="s">
        <v>1558</v>
      </c>
      <c r="I53" s="41" t="s">
        <v>661</v>
      </c>
      <c r="J53" s="41">
        <v>7.0175400000000003</v>
      </c>
      <c r="K53" s="41"/>
      <c r="L53" s="41">
        <v>1.85185</v>
      </c>
      <c r="M53" s="41"/>
      <c r="N53" s="41">
        <v>1.6129</v>
      </c>
      <c r="O53" s="41"/>
      <c r="P53" s="41">
        <v>1.5625</v>
      </c>
      <c r="Q53" s="41"/>
      <c r="R53" s="41">
        <v>2.9535840000000002</v>
      </c>
      <c r="S53" s="41"/>
      <c r="T53" s="41" t="s">
        <v>1557</v>
      </c>
      <c r="U53" s="41" t="s">
        <v>663</v>
      </c>
      <c r="V53" s="41" t="s">
        <v>812</v>
      </c>
      <c r="W53" s="46">
        <v>44866</v>
      </c>
    </row>
    <row r="54" spans="1:23" x14ac:dyDescent="0.3">
      <c r="A54" s="41">
        <v>315115</v>
      </c>
      <c r="B54" s="41" t="s">
        <v>266</v>
      </c>
      <c r="C54" s="41" t="s">
        <v>813</v>
      </c>
      <c r="D54" s="41" t="s">
        <v>814</v>
      </c>
      <c r="E54" s="41" t="s">
        <v>659</v>
      </c>
      <c r="F54" s="41">
        <v>8701</v>
      </c>
      <c r="G54" s="41">
        <v>419</v>
      </c>
      <c r="H54" s="41" t="s">
        <v>1558</v>
      </c>
      <c r="I54" s="41" t="s">
        <v>661</v>
      </c>
      <c r="J54" s="41">
        <v>8.3333300000000001</v>
      </c>
      <c r="K54" s="41"/>
      <c r="L54" s="41">
        <v>9.4117599999999992</v>
      </c>
      <c r="M54" s="41"/>
      <c r="N54" s="41">
        <v>8.8607600000000009</v>
      </c>
      <c r="O54" s="41"/>
      <c r="P54" s="41">
        <v>7.5949400000000002</v>
      </c>
      <c r="Q54" s="41"/>
      <c r="R54" s="41">
        <v>8.5626899999999999</v>
      </c>
      <c r="S54" s="41"/>
      <c r="T54" s="41" t="s">
        <v>1557</v>
      </c>
      <c r="U54" s="41" t="s">
        <v>663</v>
      </c>
      <c r="V54" s="41" t="s">
        <v>815</v>
      </c>
      <c r="W54" s="46">
        <v>44866</v>
      </c>
    </row>
    <row r="55" spans="1:23" x14ac:dyDescent="0.3">
      <c r="A55" s="41">
        <v>315119</v>
      </c>
      <c r="B55" s="41" t="s">
        <v>262</v>
      </c>
      <c r="C55" s="41" t="s">
        <v>816</v>
      </c>
      <c r="D55" s="41" t="s">
        <v>817</v>
      </c>
      <c r="E55" s="41" t="s">
        <v>659</v>
      </c>
      <c r="F55" s="41">
        <v>7730</v>
      </c>
      <c r="G55" s="41">
        <v>419</v>
      </c>
      <c r="H55" s="41" t="s">
        <v>1558</v>
      </c>
      <c r="I55" s="41" t="s">
        <v>661</v>
      </c>
      <c r="J55" s="41">
        <v>15.476190000000001</v>
      </c>
      <c r="K55" s="41"/>
      <c r="L55" s="41">
        <v>16.483519999999999</v>
      </c>
      <c r="M55" s="41"/>
      <c r="N55" s="41">
        <v>13.043480000000001</v>
      </c>
      <c r="O55" s="41"/>
      <c r="P55" s="41">
        <v>10</v>
      </c>
      <c r="Q55" s="41"/>
      <c r="R55" s="41">
        <v>13.725491</v>
      </c>
      <c r="S55" s="41"/>
      <c r="T55" s="41" t="s">
        <v>1557</v>
      </c>
      <c r="U55" s="41" t="s">
        <v>663</v>
      </c>
      <c r="V55" s="41" t="s">
        <v>818</v>
      </c>
      <c r="W55" s="46">
        <v>44866</v>
      </c>
    </row>
    <row r="56" spans="1:23" x14ac:dyDescent="0.3">
      <c r="A56" s="41">
        <v>315120</v>
      </c>
      <c r="B56" s="41" t="s">
        <v>330</v>
      </c>
      <c r="C56" s="41" t="s">
        <v>819</v>
      </c>
      <c r="D56" s="41" t="s">
        <v>820</v>
      </c>
      <c r="E56" s="41" t="s">
        <v>659</v>
      </c>
      <c r="F56" s="41">
        <v>7928</v>
      </c>
      <c r="G56" s="41">
        <v>419</v>
      </c>
      <c r="H56" s="41" t="s">
        <v>1558</v>
      </c>
      <c r="I56" s="41" t="s">
        <v>661</v>
      </c>
      <c r="J56" s="41">
        <v>0</v>
      </c>
      <c r="K56" s="41"/>
      <c r="L56" s="41">
        <v>1.4285699999999999</v>
      </c>
      <c r="M56" s="41"/>
      <c r="N56" s="41">
        <v>5.6337999999999999</v>
      </c>
      <c r="O56" s="41"/>
      <c r="P56" s="41">
        <v>4.4776100000000003</v>
      </c>
      <c r="Q56" s="41"/>
      <c r="R56" s="41">
        <v>2.9197060000000001</v>
      </c>
      <c r="S56" s="41"/>
      <c r="T56" s="41" t="s">
        <v>1557</v>
      </c>
      <c r="U56" s="41" t="s">
        <v>663</v>
      </c>
      <c r="V56" s="41" t="s">
        <v>821</v>
      </c>
      <c r="W56" s="46">
        <v>44866</v>
      </c>
    </row>
    <row r="57" spans="1:23" x14ac:dyDescent="0.3">
      <c r="A57" s="41">
        <v>315122</v>
      </c>
      <c r="B57" s="41" t="s">
        <v>368</v>
      </c>
      <c r="C57" s="41" t="s">
        <v>822</v>
      </c>
      <c r="D57" s="41" t="s">
        <v>823</v>
      </c>
      <c r="E57" s="41" t="s">
        <v>659</v>
      </c>
      <c r="F57" s="41">
        <v>7090</v>
      </c>
      <c r="G57" s="41">
        <v>419</v>
      </c>
      <c r="H57" s="41" t="s">
        <v>1558</v>
      </c>
      <c r="I57" s="41" t="s">
        <v>661</v>
      </c>
      <c r="J57" s="41">
        <v>14.14141</v>
      </c>
      <c r="K57" s="41"/>
      <c r="L57" s="41">
        <v>14.08451</v>
      </c>
      <c r="M57" s="41"/>
      <c r="N57" s="41">
        <v>14.28571</v>
      </c>
      <c r="O57" s="41"/>
      <c r="P57" s="41">
        <v>13.740460000000001</v>
      </c>
      <c r="Q57" s="41"/>
      <c r="R57" s="41">
        <v>14.059405</v>
      </c>
      <c r="S57" s="41"/>
      <c r="T57" s="41" t="s">
        <v>1557</v>
      </c>
      <c r="U57" s="41" t="s">
        <v>663</v>
      </c>
      <c r="V57" s="41" t="s">
        <v>824</v>
      </c>
      <c r="W57" s="46">
        <v>44866</v>
      </c>
    </row>
    <row r="58" spans="1:23" x14ac:dyDescent="0.3">
      <c r="A58" s="41">
        <v>315124</v>
      </c>
      <c r="B58" s="41" t="s">
        <v>286</v>
      </c>
      <c r="C58" s="41" t="s">
        <v>825</v>
      </c>
      <c r="D58" s="41" t="s">
        <v>826</v>
      </c>
      <c r="E58" s="41" t="s">
        <v>659</v>
      </c>
      <c r="F58" s="41">
        <v>8618</v>
      </c>
      <c r="G58" s="41">
        <v>419</v>
      </c>
      <c r="H58" s="41" t="s">
        <v>1558</v>
      </c>
      <c r="I58" s="41" t="s">
        <v>661</v>
      </c>
      <c r="J58" s="41">
        <v>23.809519999999999</v>
      </c>
      <c r="K58" s="41"/>
      <c r="L58" s="41">
        <v>20.83333</v>
      </c>
      <c r="M58" s="41"/>
      <c r="N58" s="41">
        <v>17.391300000000001</v>
      </c>
      <c r="O58" s="41"/>
      <c r="P58" s="41">
        <v>17.021280000000001</v>
      </c>
      <c r="Q58" s="41"/>
      <c r="R58" s="41">
        <v>19.920316</v>
      </c>
      <c r="S58" s="41"/>
      <c r="T58" s="41" t="s">
        <v>1557</v>
      </c>
      <c r="U58" s="41" t="s">
        <v>663</v>
      </c>
      <c r="V58" s="41" t="s">
        <v>827</v>
      </c>
      <c r="W58" s="46">
        <v>44866</v>
      </c>
    </row>
    <row r="59" spans="1:23" x14ac:dyDescent="0.3">
      <c r="A59" s="41">
        <v>315125</v>
      </c>
      <c r="B59" s="41" t="s">
        <v>389</v>
      </c>
      <c r="C59" s="41" t="s">
        <v>828</v>
      </c>
      <c r="D59" s="41" t="s">
        <v>829</v>
      </c>
      <c r="E59" s="41" t="s">
        <v>659</v>
      </c>
      <c r="F59" s="41">
        <v>8721</v>
      </c>
      <c r="G59" s="41">
        <v>419</v>
      </c>
      <c r="H59" s="41" t="s">
        <v>1558</v>
      </c>
      <c r="I59" s="41" t="s">
        <v>661</v>
      </c>
      <c r="J59" s="41">
        <v>25</v>
      </c>
      <c r="K59" s="41"/>
      <c r="L59" s="41">
        <v>37.5</v>
      </c>
      <c r="M59" s="41"/>
      <c r="N59" s="41">
        <v>37.037039999999998</v>
      </c>
      <c r="O59" s="41"/>
      <c r="P59" s="41">
        <v>36.363639999999997</v>
      </c>
      <c r="Q59" s="41"/>
      <c r="R59" s="41">
        <v>34.715027999999997</v>
      </c>
      <c r="S59" s="41"/>
      <c r="T59" s="41" t="s">
        <v>1557</v>
      </c>
      <c r="U59" s="41" t="s">
        <v>663</v>
      </c>
      <c r="V59" s="41" t="s">
        <v>830</v>
      </c>
      <c r="W59" s="46">
        <v>44866</v>
      </c>
    </row>
    <row r="60" spans="1:23" x14ac:dyDescent="0.3">
      <c r="A60" s="41">
        <v>315126</v>
      </c>
      <c r="B60" s="41" t="s">
        <v>289</v>
      </c>
      <c r="C60" s="41" t="s">
        <v>831</v>
      </c>
      <c r="D60" s="41" t="s">
        <v>832</v>
      </c>
      <c r="E60" s="41" t="s">
        <v>659</v>
      </c>
      <c r="F60" s="41">
        <v>8360</v>
      </c>
      <c r="G60" s="41">
        <v>419</v>
      </c>
      <c r="H60" s="41" t="s">
        <v>1558</v>
      </c>
      <c r="I60" s="41" t="s">
        <v>661</v>
      </c>
      <c r="J60" s="41">
        <v>3.6144599999999998</v>
      </c>
      <c r="K60" s="41"/>
      <c r="L60" s="41">
        <v>3.40909</v>
      </c>
      <c r="M60" s="41"/>
      <c r="N60" s="41">
        <v>3.2967</v>
      </c>
      <c r="O60" s="41"/>
      <c r="P60" s="41">
        <v>2.1739099999999998</v>
      </c>
      <c r="Q60" s="41"/>
      <c r="R60" s="41">
        <v>3.1073430000000002</v>
      </c>
      <c r="S60" s="41"/>
      <c r="T60" s="41" t="s">
        <v>1557</v>
      </c>
      <c r="U60" s="41" t="s">
        <v>663</v>
      </c>
      <c r="V60" s="41" t="s">
        <v>833</v>
      </c>
      <c r="W60" s="46">
        <v>44866</v>
      </c>
    </row>
    <row r="61" spans="1:23" x14ac:dyDescent="0.3">
      <c r="A61" s="41">
        <v>315127</v>
      </c>
      <c r="B61" s="41" t="s">
        <v>589</v>
      </c>
      <c r="C61" s="41" t="s">
        <v>834</v>
      </c>
      <c r="D61" s="41" t="s">
        <v>811</v>
      </c>
      <c r="E61" s="41" t="s">
        <v>659</v>
      </c>
      <c r="F61" s="41">
        <v>8648</v>
      </c>
      <c r="G61" s="41">
        <v>419</v>
      </c>
      <c r="H61" s="41" t="s">
        <v>1558</v>
      </c>
      <c r="I61" s="41" t="s">
        <v>661</v>
      </c>
      <c r="J61" s="41" t="s">
        <v>667</v>
      </c>
      <c r="K61" s="41">
        <v>9</v>
      </c>
      <c r="L61" s="41" t="s">
        <v>667</v>
      </c>
      <c r="M61" s="41">
        <v>9</v>
      </c>
      <c r="N61" s="41" t="s">
        <v>667</v>
      </c>
      <c r="O61" s="41">
        <v>9</v>
      </c>
      <c r="P61" s="41" t="s">
        <v>667</v>
      </c>
      <c r="Q61" s="41">
        <v>9</v>
      </c>
      <c r="R61" s="41" t="s">
        <v>667</v>
      </c>
      <c r="S61" s="41">
        <v>9</v>
      </c>
      <c r="T61" s="41" t="s">
        <v>1557</v>
      </c>
      <c r="U61" s="41" t="s">
        <v>663</v>
      </c>
      <c r="V61" s="41" t="s">
        <v>835</v>
      </c>
      <c r="W61" s="46">
        <v>44866</v>
      </c>
    </row>
    <row r="62" spans="1:23" x14ac:dyDescent="0.3">
      <c r="A62" s="41">
        <v>315128</v>
      </c>
      <c r="B62" s="41" t="s">
        <v>503</v>
      </c>
      <c r="C62" s="41" t="s">
        <v>836</v>
      </c>
      <c r="D62" s="41" t="s">
        <v>837</v>
      </c>
      <c r="E62" s="41" t="s">
        <v>659</v>
      </c>
      <c r="F62" s="41">
        <v>8048</v>
      </c>
      <c r="G62" s="41">
        <v>419</v>
      </c>
      <c r="H62" s="41" t="s">
        <v>1558</v>
      </c>
      <c r="I62" s="41" t="s">
        <v>661</v>
      </c>
      <c r="J62" s="41">
        <v>12.67606</v>
      </c>
      <c r="K62" s="41"/>
      <c r="L62" s="41">
        <v>15.15152</v>
      </c>
      <c r="M62" s="41"/>
      <c r="N62" s="41">
        <v>17.460319999999999</v>
      </c>
      <c r="O62" s="41"/>
      <c r="P62" s="41">
        <v>15.15152</v>
      </c>
      <c r="Q62" s="41"/>
      <c r="R62" s="41">
        <v>15.037597999999999</v>
      </c>
      <c r="S62" s="41"/>
      <c r="T62" s="41" t="s">
        <v>1557</v>
      </c>
      <c r="U62" s="41" t="s">
        <v>663</v>
      </c>
      <c r="V62" s="41" t="s">
        <v>838</v>
      </c>
      <c r="W62" s="46">
        <v>44866</v>
      </c>
    </row>
    <row r="63" spans="1:23" x14ac:dyDescent="0.3">
      <c r="A63" s="41">
        <v>315129</v>
      </c>
      <c r="B63" s="41" t="s">
        <v>393</v>
      </c>
      <c r="C63" s="41" t="s">
        <v>839</v>
      </c>
      <c r="D63" s="41" t="s">
        <v>691</v>
      </c>
      <c r="E63" s="41" t="s">
        <v>659</v>
      </c>
      <c r="F63" s="41">
        <v>7652</v>
      </c>
      <c r="G63" s="41">
        <v>419</v>
      </c>
      <c r="H63" s="41" t="s">
        <v>1558</v>
      </c>
      <c r="I63" s="41" t="s">
        <v>661</v>
      </c>
      <c r="J63" s="41">
        <v>7.8947399999999996</v>
      </c>
      <c r="K63" s="41"/>
      <c r="L63" s="41">
        <v>10</v>
      </c>
      <c r="M63" s="41"/>
      <c r="N63" s="41">
        <v>9.5238099999999992</v>
      </c>
      <c r="O63" s="41"/>
      <c r="P63" s="41">
        <v>7.1428599999999998</v>
      </c>
      <c r="Q63" s="41"/>
      <c r="R63" s="41">
        <v>8.6419770000000007</v>
      </c>
      <c r="S63" s="41"/>
      <c r="T63" s="41" t="s">
        <v>1557</v>
      </c>
      <c r="U63" s="41" t="s">
        <v>663</v>
      </c>
      <c r="V63" s="41" t="s">
        <v>840</v>
      </c>
      <c r="W63" s="46">
        <v>44866</v>
      </c>
    </row>
    <row r="64" spans="1:23" x14ac:dyDescent="0.3">
      <c r="A64" s="41">
        <v>315131</v>
      </c>
      <c r="B64" s="41" t="s">
        <v>370</v>
      </c>
      <c r="C64" s="41" t="s">
        <v>841</v>
      </c>
      <c r="D64" s="41" t="s">
        <v>842</v>
      </c>
      <c r="E64" s="41" t="s">
        <v>659</v>
      </c>
      <c r="F64" s="41">
        <v>8873</v>
      </c>
      <c r="G64" s="41">
        <v>419</v>
      </c>
      <c r="H64" s="41" t="s">
        <v>1558</v>
      </c>
      <c r="I64" s="41" t="s">
        <v>661</v>
      </c>
      <c r="J64" s="41">
        <v>14.47368</v>
      </c>
      <c r="K64" s="41"/>
      <c r="L64" s="41" t="s">
        <v>667</v>
      </c>
      <c r="M64" s="41">
        <v>9</v>
      </c>
      <c r="N64" s="47" t="s">
        <v>843</v>
      </c>
      <c r="O64" s="41">
        <v>10</v>
      </c>
      <c r="P64" s="47" t="s">
        <v>843</v>
      </c>
      <c r="Q64" s="41">
        <v>10</v>
      </c>
      <c r="R64" s="41">
        <v>14.47368</v>
      </c>
      <c r="S64" s="41"/>
      <c r="T64" s="41" t="s">
        <v>1557</v>
      </c>
      <c r="U64" s="41" t="s">
        <v>663</v>
      </c>
      <c r="V64" s="41" t="s">
        <v>844</v>
      </c>
      <c r="W64" s="46">
        <v>44866</v>
      </c>
    </row>
    <row r="65" spans="1:23" x14ac:dyDescent="0.3">
      <c r="A65" s="41">
        <v>315132</v>
      </c>
      <c r="B65" s="41" t="s">
        <v>321</v>
      </c>
      <c r="C65" s="41" t="s">
        <v>845</v>
      </c>
      <c r="D65" s="41" t="s">
        <v>714</v>
      </c>
      <c r="E65" s="41" t="s">
        <v>659</v>
      </c>
      <c r="F65" s="41">
        <v>8820</v>
      </c>
      <c r="G65" s="41">
        <v>419</v>
      </c>
      <c r="H65" s="41" t="s">
        <v>1558</v>
      </c>
      <c r="I65" s="41" t="s">
        <v>661</v>
      </c>
      <c r="J65" s="41">
        <v>11.11111</v>
      </c>
      <c r="K65" s="41"/>
      <c r="L65" s="41">
        <v>13.33333</v>
      </c>
      <c r="M65" s="41"/>
      <c r="N65" s="41">
        <v>17.021280000000001</v>
      </c>
      <c r="O65" s="41"/>
      <c r="P65" s="41">
        <v>19.14894</v>
      </c>
      <c r="Q65" s="41"/>
      <c r="R65" s="41">
        <v>15.217392</v>
      </c>
      <c r="S65" s="41"/>
      <c r="T65" s="41" t="s">
        <v>1557</v>
      </c>
      <c r="U65" s="41" t="s">
        <v>663</v>
      </c>
      <c r="V65" s="41" t="s">
        <v>846</v>
      </c>
      <c r="W65" s="46">
        <v>44866</v>
      </c>
    </row>
    <row r="66" spans="1:23" x14ac:dyDescent="0.3">
      <c r="A66" s="41">
        <v>315133</v>
      </c>
      <c r="B66" s="41" t="s">
        <v>628</v>
      </c>
      <c r="C66" s="41" t="s">
        <v>847</v>
      </c>
      <c r="D66" s="41" t="s">
        <v>848</v>
      </c>
      <c r="E66" s="41" t="s">
        <v>659</v>
      </c>
      <c r="F66" s="41">
        <v>7677</v>
      </c>
      <c r="G66" s="41">
        <v>419</v>
      </c>
      <c r="H66" s="41" t="s">
        <v>1558</v>
      </c>
      <c r="I66" s="41" t="s">
        <v>661</v>
      </c>
      <c r="J66" s="41">
        <v>9.6774199999999997</v>
      </c>
      <c r="K66" s="41"/>
      <c r="L66" s="41">
        <v>9.0909099999999992</v>
      </c>
      <c r="M66" s="41"/>
      <c r="N66" s="41">
        <v>8.88889</v>
      </c>
      <c r="O66" s="41"/>
      <c r="P66" s="41">
        <v>9.3023299999999995</v>
      </c>
      <c r="Q66" s="41"/>
      <c r="R66" s="41">
        <v>9.2024559999999997</v>
      </c>
      <c r="S66" s="41"/>
      <c r="T66" s="41" t="s">
        <v>1557</v>
      </c>
      <c r="U66" s="41" t="s">
        <v>663</v>
      </c>
      <c r="V66" s="41" t="s">
        <v>849</v>
      </c>
      <c r="W66" s="46">
        <v>44866</v>
      </c>
    </row>
    <row r="67" spans="1:23" x14ac:dyDescent="0.3">
      <c r="A67" s="41">
        <v>315134</v>
      </c>
      <c r="B67" s="41" t="s">
        <v>350</v>
      </c>
      <c r="C67" s="41" t="s">
        <v>850</v>
      </c>
      <c r="D67" s="41" t="s">
        <v>851</v>
      </c>
      <c r="E67" s="41" t="s">
        <v>659</v>
      </c>
      <c r="F67" s="41">
        <v>8807</v>
      </c>
      <c r="G67" s="41">
        <v>419</v>
      </c>
      <c r="H67" s="41" t="s">
        <v>1558</v>
      </c>
      <c r="I67" s="41" t="s">
        <v>661</v>
      </c>
      <c r="J67" s="41">
        <v>14.117649999999999</v>
      </c>
      <c r="K67" s="41"/>
      <c r="L67" s="41">
        <v>1.02041</v>
      </c>
      <c r="M67" s="41"/>
      <c r="N67" s="41">
        <v>3.0927799999999999</v>
      </c>
      <c r="O67" s="41"/>
      <c r="P67" s="41">
        <v>6.9306900000000002</v>
      </c>
      <c r="Q67" s="41"/>
      <c r="R67" s="41">
        <v>6.0367449999999998</v>
      </c>
      <c r="S67" s="41"/>
      <c r="T67" s="41" t="s">
        <v>1557</v>
      </c>
      <c r="U67" s="41" t="s">
        <v>663</v>
      </c>
      <c r="V67" s="41" t="s">
        <v>852</v>
      </c>
      <c r="W67" s="46">
        <v>44866</v>
      </c>
    </row>
    <row r="68" spans="1:23" x14ac:dyDescent="0.3">
      <c r="A68" s="41">
        <v>315135</v>
      </c>
      <c r="B68" s="41" t="s">
        <v>387</v>
      </c>
      <c r="C68" s="41" t="s">
        <v>853</v>
      </c>
      <c r="D68" s="41" t="s">
        <v>854</v>
      </c>
      <c r="E68" s="41" t="s">
        <v>659</v>
      </c>
      <c r="F68" s="41">
        <v>8742</v>
      </c>
      <c r="G68" s="41">
        <v>419</v>
      </c>
      <c r="H68" s="41" t="s">
        <v>1558</v>
      </c>
      <c r="I68" s="41" t="s">
        <v>661</v>
      </c>
      <c r="J68" s="41">
        <v>1.40845</v>
      </c>
      <c r="K68" s="41"/>
      <c r="L68" s="41">
        <v>5.7971000000000004</v>
      </c>
      <c r="M68" s="41"/>
      <c r="N68" s="41">
        <v>2.8169</v>
      </c>
      <c r="O68" s="41"/>
      <c r="P68" s="41">
        <v>0</v>
      </c>
      <c r="Q68" s="41"/>
      <c r="R68" s="41">
        <v>2.4734970000000001</v>
      </c>
      <c r="S68" s="41"/>
      <c r="T68" s="41" t="s">
        <v>1557</v>
      </c>
      <c r="U68" s="41" t="s">
        <v>663</v>
      </c>
      <c r="V68" s="41" t="s">
        <v>855</v>
      </c>
      <c r="W68" s="46">
        <v>44866</v>
      </c>
    </row>
    <row r="69" spans="1:23" x14ac:dyDescent="0.3">
      <c r="A69" s="41">
        <v>315136</v>
      </c>
      <c r="B69" s="41" t="s">
        <v>490</v>
      </c>
      <c r="C69" s="41" t="s">
        <v>856</v>
      </c>
      <c r="D69" s="41" t="s">
        <v>857</v>
      </c>
      <c r="E69" s="41" t="s">
        <v>659</v>
      </c>
      <c r="F69" s="41">
        <v>7702</v>
      </c>
      <c r="G69" s="41">
        <v>419</v>
      </c>
      <c r="H69" s="41" t="s">
        <v>1558</v>
      </c>
      <c r="I69" s="41" t="s">
        <v>661</v>
      </c>
      <c r="J69" s="41">
        <v>0</v>
      </c>
      <c r="K69" s="41"/>
      <c r="L69" s="41">
        <v>0</v>
      </c>
      <c r="M69" s="41"/>
      <c r="N69" s="41">
        <v>0</v>
      </c>
      <c r="O69" s="41"/>
      <c r="P69" s="41">
        <v>0</v>
      </c>
      <c r="Q69" s="41"/>
      <c r="R69" s="41">
        <v>0</v>
      </c>
      <c r="S69" s="41"/>
      <c r="T69" s="41" t="s">
        <v>1557</v>
      </c>
      <c r="U69" s="41" t="s">
        <v>663</v>
      </c>
      <c r="V69" s="41" t="s">
        <v>858</v>
      </c>
      <c r="W69" s="46">
        <v>44866</v>
      </c>
    </row>
    <row r="70" spans="1:23" x14ac:dyDescent="0.3">
      <c r="A70" s="41">
        <v>315137</v>
      </c>
      <c r="B70" s="41" t="s">
        <v>281</v>
      </c>
      <c r="C70" s="41" t="s">
        <v>859</v>
      </c>
      <c r="D70" s="41" t="s">
        <v>860</v>
      </c>
      <c r="E70" s="41" t="s">
        <v>659</v>
      </c>
      <c r="F70" s="41">
        <v>7860</v>
      </c>
      <c r="G70" s="41">
        <v>419</v>
      </c>
      <c r="H70" s="41" t="s">
        <v>1558</v>
      </c>
      <c r="I70" s="41" t="s">
        <v>661</v>
      </c>
      <c r="J70" s="41">
        <v>8.8607600000000009</v>
      </c>
      <c r="K70" s="41"/>
      <c r="L70" s="41">
        <v>10.9589</v>
      </c>
      <c r="M70" s="41"/>
      <c r="N70" s="41">
        <v>11.68831</v>
      </c>
      <c r="O70" s="41"/>
      <c r="P70" s="41">
        <v>8.1081099999999999</v>
      </c>
      <c r="Q70" s="41"/>
      <c r="R70" s="41">
        <v>9.9009889999999992</v>
      </c>
      <c r="S70" s="41"/>
      <c r="T70" s="41" t="s">
        <v>1557</v>
      </c>
      <c r="U70" s="41" t="s">
        <v>663</v>
      </c>
      <c r="V70" s="41" t="s">
        <v>861</v>
      </c>
      <c r="W70" s="46">
        <v>44866</v>
      </c>
    </row>
    <row r="71" spans="1:23" x14ac:dyDescent="0.3">
      <c r="A71" s="41">
        <v>315138</v>
      </c>
      <c r="B71" s="41" t="s">
        <v>604</v>
      </c>
      <c r="C71" s="41" t="s">
        <v>862</v>
      </c>
      <c r="D71" s="41" t="s">
        <v>863</v>
      </c>
      <c r="E71" s="41" t="s">
        <v>659</v>
      </c>
      <c r="F71" s="41">
        <v>7054</v>
      </c>
      <c r="G71" s="41">
        <v>419</v>
      </c>
      <c r="H71" s="41" t="s">
        <v>1558</v>
      </c>
      <c r="I71" s="41" t="s">
        <v>661</v>
      </c>
      <c r="J71" s="41">
        <v>15.27778</v>
      </c>
      <c r="K71" s="41"/>
      <c r="L71" s="41">
        <v>15.27778</v>
      </c>
      <c r="M71" s="41"/>
      <c r="N71" s="41">
        <v>9.8591499999999996</v>
      </c>
      <c r="O71" s="41"/>
      <c r="P71" s="41">
        <v>7.7922099999999999</v>
      </c>
      <c r="Q71" s="41"/>
      <c r="R71" s="41">
        <v>11.986302</v>
      </c>
      <c r="S71" s="41"/>
      <c r="T71" s="41" t="s">
        <v>1557</v>
      </c>
      <c r="U71" s="41" t="s">
        <v>663</v>
      </c>
      <c r="V71" s="41" t="s">
        <v>864</v>
      </c>
      <c r="W71" s="46">
        <v>44866</v>
      </c>
    </row>
    <row r="72" spans="1:23" x14ac:dyDescent="0.3">
      <c r="A72" s="41">
        <v>315140</v>
      </c>
      <c r="B72" s="41" t="s">
        <v>550</v>
      </c>
      <c r="C72" s="41" t="s">
        <v>865</v>
      </c>
      <c r="D72" s="41" t="s">
        <v>866</v>
      </c>
      <c r="E72" s="41" t="s">
        <v>659</v>
      </c>
      <c r="F72" s="41">
        <v>8869</v>
      </c>
      <c r="G72" s="41">
        <v>419</v>
      </c>
      <c r="H72" s="41" t="s">
        <v>1558</v>
      </c>
      <c r="I72" s="41" t="s">
        <v>661</v>
      </c>
      <c r="J72" s="41">
        <v>12.98701</v>
      </c>
      <c r="K72" s="41"/>
      <c r="L72" s="41">
        <v>11.25</v>
      </c>
      <c r="M72" s="41"/>
      <c r="N72" s="41">
        <v>10.588240000000001</v>
      </c>
      <c r="O72" s="41"/>
      <c r="P72" s="41">
        <v>10.97561</v>
      </c>
      <c r="Q72" s="41"/>
      <c r="R72" s="41">
        <v>11.419753999999999</v>
      </c>
      <c r="S72" s="41"/>
      <c r="T72" s="41" t="s">
        <v>1557</v>
      </c>
      <c r="U72" s="41" t="s">
        <v>663</v>
      </c>
      <c r="V72" s="41" t="s">
        <v>867</v>
      </c>
      <c r="W72" s="46">
        <v>44866</v>
      </c>
    </row>
    <row r="73" spans="1:23" x14ac:dyDescent="0.3">
      <c r="A73" s="41">
        <v>315141</v>
      </c>
      <c r="B73" s="41" t="s">
        <v>231</v>
      </c>
      <c r="C73" s="41" t="s">
        <v>868</v>
      </c>
      <c r="D73" s="41" t="s">
        <v>869</v>
      </c>
      <c r="E73" s="41" t="s">
        <v>659</v>
      </c>
      <c r="F73" s="41">
        <v>8812</v>
      </c>
      <c r="G73" s="41">
        <v>419</v>
      </c>
      <c r="H73" s="41" t="s">
        <v>1558</v>
      </c>
      <c r="I73" s="41" t="s">
        <v>661</v>
      </c>
      <c r="J73" s="41">
        <v>12.34568</v>
      </c>
      <c r="K73" s="41"/>
      <c r="L73" s="41">
        <v>10.84337</v>
      </c>
      <c r="M73" s="41"/>
      <c r="N73" s="41">
        <v>8.75</v>
      </c>
      <c r="O73" s="41"/>
      <c r="P73" s="41">
        <v>8.9743600000000008</v>
      </c>
      <c r="Q73" s="41"/>
      <c r="R73" s="41">
        <v>10.248447000000001</v>
      </c>
      <c r="S73" s="41"/>
      <c r="T73" s="41" t="s">
        <v>1557</v>
      </c>
      <c r="U73" s="41" t="s">
        <v>663</v>
      </c>
      <c r="V73" s="41" t="s">
        <v>870</v>
      </c>
      <c r="W73" s="46">
        <v>44866</v>
      </c>
    </row>
    <row r="74" spans="1:23" x14ac:dyDescent="0.3">
      <c r="A74" s="41">
        <v>315142</v>
      </c>
      <c r="B74" s="41" t="s">
        <v>475</v>
      </c>
      <c r="C74" s="41" t="s">
        <v>871</v>
      </c>
      <c r="D74" s="41" t="s">
        <v>789</v>
      </c>
      <c r="E74" s="41" t="s">
        <v>659</v>
      </c>
      <c r="F74" s="41">
        <v>7470</v>
      </c>
      <c r="G74" s="41">
        <v>419</v>
      </c>
      <c r="H74" s="41" t="s">
        <v>1558</v>
      </c>
      <c r="I74" s="41" t="s">
        <v>661</v>
      </c>
      <c r="J74" s="41">
        <v>32.530119999999997</v>
      </c>
      <c r="K74" s="41"/>
      <c r="L74" s="41">
        <v>32.530119999999997</v>
      </c>
      <c r="M74" s="41"/>
      <c r="N74" s="41">
        <v>37.5</v>
      </c>
      <c r="O74" s="41"/>
      <c r="P74" s="41">
        <v>34.666670000000003</v>
      </c>
      <c r="Q74" s="41"/>
      <c r="R74" s="41">
        <v>34.267913</v>
      </c>
      <c r="S74" s="41"/>
      <c r="T74" s="41" t="s">
        <v>1557</v>
      </c>
      <c r="U74" s="41" t="s">
        <v>663</v>
      </c>
      <c r="V74" s="41" t="s">
        <v>872</v>
      </c>
      <c r="W74" s="46">
        <v>44866</v>
      </c>
    </row>
    <row r="75" spans="1:23" x14ac:dyDescent="0.3">
      <c r="A75" s="41">
        <v>315143</v>
      </c>
      <c r="B75" s="41" t="s">
        <v>444</v>
      </c>
      <c r="C75" s="41" t="s">
        <v>873</v>
      </c>
      <c r="D75" s="41" t="s">
        <v>874</v>
      </c>
      <c r="E75" s="41" t="s">
        <v>659</v>
      </c>
      <c r="F75" s="41">
        <v>7945</v>
      </c>
      <c r="G75" s="41">
        <v>419</v>
      </c>
      <c r="H75" s="41" t="s">
        <v>1558</v>
      </c>
      <c r="I75" s="41" t="s">
        <v>661</v>
      </c>
      <c r="J75" s="41">
        <v>13.84615</v>
      </c>
      <c r="K75" s="41"/>
      <c r="L75" s="41">
        <v>14.925369999999999</v>
      </c>
      <c r="M75" s="41"/>
      <c r="N75" s="41">
        <v>10.294119999999999</v>
      </c>
      <c r="O75" s="41"/>
      <c r="P75" s="41">
        <v>10.447760000000001</v>
      </c>
      <c r="Q75" s="41"/>
      <c r="R75" s="41">
        <v>12.359548999999999</v>
      </c>
      <c r="S75" s="41"/>
      <c r="T75" s="41" t="s">
        <v>1557</v>
      </c>
      <c r="U75" s="41" t="s">
        <v>663</v>
      </c>
      <c r="V75" s="41" t="s">
        <v>875</v>
      </c>
      <c r="W75" s="46">
        <v>44866</v>
      </c>
    </row>
    <row r="76" spans="1:23" x14ac:dyDescent="0.3">
      <c r="A76" s="41">
        <v>315144</v>
      </c>
      <c r="B76" s="41" t="s">
        <v>489</v>
      </c>
      <c r="C76" s="41" t="s">
        <v>876</v>
      </c>
      <c r="D76" s="41" t="s">
        <v>877</v>
      </c>
      <c r="E76" s="41" t="s">
        <v>659</v>
      </c>
      <c r="F76" s="41">
        <v>8055</v>
      </c>
      <c r="G76" s="41">
        <v>419</v>
      </c>
      <c r="H76" s="41" t="s">
        <v>1558</v>
      </c>
      <c r="I76" s="41" t="s">
        <v>661</v>
      </c>
      <c r="J76" s="41" t="s">
        <v>667</v>
      </c>
      <c r="K76" s="41">
        <v>9</v>
      </c>
      <c r="L76" s="41" t="s">
        <v>667</v>
      </c>
      <c r="M76" s="41">
        <v>9</v>
      </c>
      <c r="N76" s="41" t="s">
        <v>667</v>
      </c>
      <c r="O76" s="41">
        <v>9</v>
      </c>
      <c r="P76" s="41" t="s">
        <v>667</v>
      </c>
      <c r="Q76" s="41">
        <v>9</v>
      </c>
      <c r="R76" s="41" t="s">
        <v>667</v>
      </c>
      <c r="S76" s="41">
        <v>9</v>
      </c>
      <c r="T76" s="41" t="s">
        <v>1557</v>
      </c>
      <c r="U76" s="41" t="s">
        <v>663</v>
      </c>
      <c r="V76" s="41" t="s">
        <v>878</v>
      </c>
      <c r="W76" s="46">
        <v>44866</v>
      </c>
    </row>
    <row r="77" spans="1:23" x14ac:dyDescent="0.3">
      <c r="A77" s="41">
        <v>315146</v>
      </c>
      <c r="B77" s="41" t="s">
        <v>302</v>
      </c>
      <c r="C77" s="41" t="s">
        <v>879</v>
      </c>
      <c r="D77" s="41" t="s">
        <v>880</v>
      </c>
      <c r="E77" s="41" t="s">
        <v>659</v>
      </c>
      <c r="F77" s="41">
        <v>7065</v>
      </c>
      <c r="G77" s="41">
        <v>419</v>
      </c>
      <c r="H77" s="41" t="s">
        <v>1558</v>
      </c>
      <c r="I77" s="41" t="s">
        <v>661</v>
      </c>
      <c r="J77" s="41" t="s">
        <v>667</v>
      </c>
      <c r="K77" s="41">
        <v>9</v>
      </c>
      <c r="L77" s="41" t="s">
        <v>667</v>
      </c>
      <c r="M77" s="41">
        <v>9</v>
      </c>
      <c r="N77" s="41" t="s">
        <v>667</v>
      </c>
      <c r="O77" s="41">
        <v>9</v>
      </c>
      <c r="P77" s="41" t="s">
        <v>667</v>
      </c>
      <c r="Q77" s="41">
        <v>9</v>
      </c>
      <c r="R77" s="41" t="s">
        <v>667</v>
      </c>
      <c r="S77" s="41">
        <v>9</v>
      </c>
      <c r="T77" s="41" t="s">
        <v>1557</v>
      </c>
      <c r="U77" s="41" t="s">
        <v>663</v>
      </c>
      <c r="V77" s="41" t="s">
        <v>881</v>
      </c>
      <c r="W77" s="46">
        <v>44866</v>
      </c>
    </row>
    <row r="78" spans="1:23" x14ac:dyDescent="0.3">
      <c r="A78" s="41">
        <v>315147</v>
      </c>
      <c r="B78" s="41" t="s">
        <v>426</v>
      </c>
      <c r="C78" s="41" t="s">
        <v>882</v>
      </c>
      <c r="D78" s="41" t="s">
        <v>883</v>
      </c>
      <c r="E78" s="41" t="s">
        <v>659</v>
      </c>
      <c r="F78" s="41">
        <v>7017</v>
      </c>
      <c r="G78" s="41">
        <v>419</v>
      </c>
      <c r="H78" s="41" t="s">
        <v>1558</v>
      </c>
      <c r="I78" s="41" t="s">
        <v>661</v>
      </c>
      <c r="J78" s="41">
        <v>24.09639</v>
      </c>
      <c r="K78" s="41"/>
      <c r="L78" s="41">
        <v>25.53191</v>
      </c>
      <c r="M78" s="41"/>
      <c r="N78" s="41">
        <v>23.232320000000001</v>
      </c>
      <c r="O78" s="41"/>
      <c r="P78" s="41">
        <v>20.192309999999999</v>
      </c>
      <c r="Q78" s="41"/>
      <c r="R78" s="41">
        <v>23.157893999999999</v>
      </c>
      <c r="S78" s="41"/>
      <c r="T78" s="41" t="s">
        <v>1557</v>
      </c>
      <c r="U78" s="41" t="s">
        <v>663</v>
      </c>
      <c r="V78" s="41" t="s">
        <v>884</v>
      </c>
      <c r="W78" s="46">
        <v>44866</v>
      </c>
    </row>
    <row r="79" spans="1:23" x14ac:dyDescent="0.3">
      <c r="A79" s="41">
        <v>315149</v>
      </c>
      <c r="B79" s="41" t="s">
        <v>592</v>
      </c>
      <c r="C79" s="41" t="s">
        <v>885</v>
      </c>
      <c r="D79" s="41" t="s">
        <v>886</v>
      </c>
      <c r="E79" s="41" t="s">
        <v>659</v>
      </c>
      <c r="F79" s="41">
        <v>8052</v>
      </c>
      <c r="G79" s="41">
        <v>419</v>
      </c>
      <c r="H79" s="41" t="s">
        <v>1558</v>
      </c>
      <c r="I79" s="41" t="s">
        <v>661</v>
      </c>
      <c r="J79" s="41">
        <v>22.580649999999999</v>
      </c>
      <c r="K79" s="41"/>
      <c r="L79" s="41">
        <v>16.176469999999998</v>
      </c>
      <c r="M79" s="41"/>
      <c r="N79" s="41">
        <v>19.047619999999998</v>
      </c>
      <c r="O79" s="41"/>
      <c r="P79" s="41" t="s">
        <v>667</v>
      </c>
      <c r="Q79" s="41">
        <v>9</v>
      </c>
      <c r="R79" s="41">
        <v>18.009481000000001</v>
      </c>
      <c r="S79" s="41"/>
      <c r="T79" s="41" t="s">
        <v>1557</v>
      </c>
      <c r="U79" s="41" t="s">
        <v>663</v>
      </c>
      <c r="V79" s="41" t="s">
        <v>887</v>
      </c>
      <c r="W79" s="46">
        <v>44866</v>
      </c>
    </row>
    <row r="80" spans="1:23" x14ac:dyDescent="0.3">
      <c r="A80" s="41">
        <v>315152</v>
      </c>
      <c r="B80" s="41" t="s">
        <v>326</v>
      </c>
      <c r="C80" s="41" t="s">
        <v>888</v>
      </c>
      <c r="D80" s="41" t="s">
        <v>889</v>
      </c>
      <c r="E80" s="41" t="s">
        <v>659</v>
      </c>
      <c r="F80" s="41">
        <v>7601</v>
      </c>
      <c r="G80" s="41">
        <v>419</v>
      </c>
      <c r="H80" s="41" t="s">
        <v>1558</v>
      </c>
      <c r="I80" s="41" t="s">
        <v>661</v>
      </c>
      <c r="J80" s="41">
        <v>6.9767400000000004</v>
      </c>
      <c r="K80" s="41"/>
      <c r="L80" s="41">
        <v>11.90476</v>
      </c>
      <c r="M80" s="41"/>
      <c r="N80" s="41">
        <v>8.1632700000000007</v>
      </c>
      <c r="O80" s="41"/>
      <c r="P80" s="41">
        <v>7.5471700000000004</v>
      </c>
      <c r="Q80" s="41"/>
      <c r="R80" s="41">
        <v>8.5561500000000006</v>
      </c>
      <c r="S80" s="41"/>
      <c r="T80" s="41" t="s">
        <v>1557</v>
      </c>
      <c r="U80" s="41" t="s">
        <v>663</v>
      </c>
      <c r="V80" s="41" t="s">
        <v>890</v>
      </c>
      <c r="W80" s="46">
        <v>44866</v>
      </c>
    </row>
    <row r="81" spans="1:23" x14ac:dyDescent="0.3">
      <c r="A81" s="41">
        <v>315153</v>
      </c>
      <c r="B81" s="41" t="s">
        <v>480</v>
      </c>
      <c r="C81" s="41" t="s">
        <v>891</v>
      </c>
      <c r="D81" s="41" t="s">
        <v>892</v>
      </c>
      <c r="E81" s="41" t="s">
        <v>659</v>
      </c>
      <c r="F81" s="41">
        <v>7728</v>
      </c>
      <c r="G81" s="41">
        <v>419</v>
      </c>
      <c r="H81" s="41" t="s">
        <v>1558</v>
      </c>
      <c r="I81" s="41" t="s">
        <v>661</v>
      </c>
      <c r="J81" s="41">
        <v>0</v>
      </c>
      <c r="K81" s="41"/>
      <c r="L81" s="41">
        <v>3.7037</v>
      </c>
      <c r="M81" s="41"/>
      <c r="N81" s="41">
        <v>1.88679</v>
      </c>
      <c r="O81" s="41"/>
      <c r="P81" s="41">
        <v>3.7735799999999999</v>
      </c>
      <c r="Q81" s="41"/>
      <c r="R81" s="41">
        <v>2.3923420000000002</v>
      </c>
      <c r="S81" s="41"/>
      <c r="T81" s="41" t="s">
        <v>1557</v>
      </c>
      <c r="U81" s="41" t="s">
        <v>663</v>
      </c>
      <c r="V81" s="41" t="s">
        <v>893</v>
      </c>
      <c r="W81" s="46">
        <v>44866</v>
      </c>
    </row>
    <row r="82" spans="1:23" x14ac:dyDescent="0.3">
      <c r="A82" s="41">
        <v>315157</v>
      </c>
      <c r="B82" s="41" t="s">
        <v>502</v>
      </c>
      <c r="C82" s="41" t="s">
        <v>894</v>
      </c>
      <c r="D82" s="41" t="s">
        <v>895</v>
      </c>
      <c r="E82" s="41" t="s">
        <v>659</v>
      </c>
      <c r="F82" s="41">
        <v>7960</v>
      </c>
      <c r="G82" s="41">
        <v>419</v>
      </c>
      <c r="H82" s="41" t="s">
        <v>1558</v>
      </c>
      <c r="I82" s="41" t="s">
        <v>661</v>
      </c>
      <c r="J82" s="41">
        <v>14.28571</v>
      </c>
      <c r="K82" s="41"/>
      <c r="L82" s="41">
        <v>12.5</v>
      </c>
      <c r="M82" s="41"/>
      <c r="N82" s="41">
        <v>18.181819999999998</v>
      </c>
      <c r="O82" s="41"/>
      <c r="P82" s="41">
        <v>18.75</v>
      </c>
      <c r="Q82" s="41"/>
      <c r="R82" s="41">
        <v>16.00928</v>
      </c>
      <c r="S82" s="41"/>
      <c r="T82" s="41" t="s">
        <v>1557</v>
      </c>
      <c r="U82" s="41" t="s">
        <v>663</v>
      </c>
      <c r="V82" s="41" t="s">
        <v>896</v>
      </c>
      <c r="W82" s="46">
        <v>44866</v>
      </c>
    </row>
    <row r="83" spans="1:23" x14ac:dyDescent="0.3">
      <c r="A83" s="41">
        <v>315158</v>
      </c>
      <c r="B83" s="41" t="s">
        <v>552</v>
      </c>
      <c r="C83" s="41" t="s">
        <v>897</v>
      </c>
      <c r="D83" s="41" t="s">
        <v>898</v>
      </c>
      <c r="E83" s="41" t="s">
        <v>659</v>
      </c>
      <c r="F83" s="41">
        <v>7450</v>
      </c>
      <c r="G83" s="41">
        <v>419</v>
      </c>
      <c r="H83" s="41" t="s">
        <v>1558</v>
      </c>
      <c r="I83" s="41" t="s">
        <v>661</v>
      </c>
      <c r="J83" s="41">
        <v>9.8039199999999997</v>
      </c>
      <c r="K83" s="41"/>
      <c r="L83" s="41">
        <v>14.89362</v>
      </c>
      <c r="M83" s="41"/>
      <c r="N83" s="41">
        <v>16.36364</v>
      </c>
      <c r="O83" s="41"/>
      <c r="P83" s="41">
        <v>19.23077</v>
      </c>
      <c r="Q83" s="41"/>
      <c r="R83" s="41">
        <v>15.121953</v>
      </c>
      <c r="S83" s="41"/>
      <c r="T83" s="41" t="s">
        <v>1557</v>
      </c>
      <c r="U83" s="41" t="s">
        <v>663</v>
      </c>
      <c r="V83" s="41" t="s">
        <v>899</v>
      </c>
      <c r="W83" s="46">
        <v>44866</v>
      </c>
    </row>
    <row r="84" spans="1:23" x14ac:dyDescent="0.3">
      <c r="A84" s="41">
        <v>315159</v>
      </c>
      <c r="B84" s="41" t="s">
        <v>405</v>
      </c>
      <c r="C84" s="41" t="s">
        <v>900</v>
      </c>
      <c r="D84" s="41" t="s">
        <v>901</v>
      </c>
      <c r="E84" s="41" t="s">
        <v>659</v>
      </c>
      <c r="F84" s="41">
        <v>8012</v>
      </c>
      <c r="G84" s="41">
        <v>419</v>
      </c>
      <c r="H84" s="41" t="s">
        <v>1558</v>
      </c>
      <c r="I84" s="41" t="s">
        <v>661</v>
      </c>
      <c r="J84" s="41">
        <v>6.8627500000000001</v>
      </c>
      <c r="K84" s="41"/>
      <c r="L84" s="41">
        <v>7.9439299999999999</v>
      </c>
      <c r="M84" s="41"/>
      <c r="N84" s="41">
        <v>10.57269</v>
      </c>
      <c r="O84" s="41"/>
      <c r="P84" s="41">
        <v>8.0357099999999999</v>
      </c>
      <c r="Q84" s="41"/>
      <c r="R84" s="41">
        <v>8.4004619999999992</v>
      </c>
      <c r="S84" s="41"/>
      <c r="T84" s="41" t="s">
        <v>1557</v>
      </c>
      <c r="U84" s="41" t="s">
        <v>663</v>
      </c>
      <c r="V84" s="41" t="s">
        <v>902</v>
      </c>
      <c r="W84" s="46">
        <v>44866</v>
      </c>
    </row>
    <row r="85" spans="1:23" x14ac:dyDescent="0.3">
      <c r="A85" s="41">
        <v>315164</v>
      </c>
      <c r="B85" s="41" t="s">
        <v>414</v>
      </c>
      <c r="C85" s="41" t="s">
        <v>903</v>
      </c>
      <c r="D85" s="41" t="s">
        <v>904</v>
      </c>
      <c r="E85" s="41" t="s">
        <v>659</v>
      </c>
      <c r="F85" s="41">
        <v>7670</v>
      </c>
      <c r="G85" s="41">
        <v>419</v>
      </c>
      <c r="H85" s="41" t="s">
        <v>1558</v>
      </c>
      <c r="I85" s="41" t="s">
        <v>661</v>
      </c>
      <c r="J85" s="41">
        <v>5</v>
      </c>
      <c r="K85" s="41"/>
      <c r="L85" s="41">
        <v>7.5</v>
      </c>
      <c r="M85" s="41"/>
      <c r="N85" s="41">
        <v>4.87805</v>
      </c>
      <c r="O85" s="41"/>
      <c r="P85" s="41">
        <v>8.1081099999999999</v>
      </c>
      <c r="Q85" s="41"/>
      <c r="R85" s="41">
        <v>6.3291149999999998</v>
      </c>
      <c r="S85" s="41"/>
      <c r="T85" s="41" t="s">
        <v>1557</v>
      </c>
      <c r="U85" s="41" t="s">
        <v>663</v>
      </c>
      <c r="V85" s="41" t="s">
        <v>905</v>
      </c>
      <c r="W85" s="46">
        <v>44866</v>
      </c>
    </row>
    <row r="86" spans="1:23" x14ac:dyDescent="0.3">
      <c r="A86" s="41">
        <v>315166</v>
      </c>
      <c r="B86" s="41" t="s">
        <v>483</v>
      </c>
      <c r="C86" s="41" t="s">
        <v>906</v>
      </c>
      <c r="D86" s="41" t="s">
        <v>726</v>
      </c>
      <c r="E86" s="41" t="s">
        <v>659</v>
      </c>
      <c r="F86" s="41">
        <v>8016</v>
      </c>
      <c r="G86" s="41">
        <v>419</v>
      </c>
      <c r="H86" s="41" t="s">
        <v>1558</v>
      </c>
      <c r="I86" s="41" t="s">
        <v>661</v>
      </c>
      <c r="J86" s="41">
        <v>9.5890400000000007</v>
      </c>
      <c r="K86" s="41"/>
      <c r="L86" s="41">
        <v>11.428570000000001</v>
      </c>
      <c r="M86" s="41"/>
      <c r="N86" s="41">
        <v>12.5</v>
      </c>
      <c r="O86" s="41"/>
      <c r="P86" s="41">
        <v>10.447760000000001</v>
      </c>
      <c r="Q86" s="41"/>
      <c r="R86" s="41">
        <v>10.948904000000001</v>
      </c>
      <c r="S86" s="41"/>
      <c r="T86" s="41" t="s">
        <v>1557</v>
      </c>
      <c r="U86" s="41" t="s">
        <v>663</v>
      </c>
      <c r="V86" s="41" t="s">
        <v>907</v>
      </c>
      <c r="W86" s="46">
        <v>44866</v>
      </c>
    </row>
    <row r="87" spans="1:23" x14ac:dyDescent="0.3">
      <c r="A87" s="41">
        <v>315171</v>
      </c>
      <c r="B87" s="41" t="s">
        <v>512</v>
      </c>
      <c r="C87" s="41" t="s">
        <v>908</v>
      </c>
      <c r="D87" s="41" t="s">
        <v>909</v>
      </c>
      <c r="E87" s="41" t="s">
        <v>659</v>
      </c>
      <c r="F87" s="41">
        <v>7436</v>
      </c>
      <c r="G87" s="41">
        <v>419</v>
      </c>
      <c r="H87" s="41" t="s">
        <v>1558</v>
      </c>
      <c r="I87" s="41" t="s">
        <v>661</v>
      </c>
      <c r="J87" s="41">
        <v>3.9682499999999998</v>
      </c>
      <c r="K87" s="41"/>
      <c r="L87" s="41">
        <v>3.6496400000000002</v>
      </c>
      <c r="M87" s="41"/>
      <c r="N87" s="41">
        <v>3.6231900000000001</v>
      </c>
      <c r="O87" s="41"/>
      <c r="P87" s="41">
        <v>4.4444400000000002</v>
      </c>
      <c r="Q87" s="41"/>
      <c r="R87" s="41">
        <v>3.91791</v>
      </c>
      <c r="S87" s="41"/>
      <c r="T87" s="41" t="s">
        <v>1557</v>
      </c>
      <c r="U87" s="41" t="s">
        <v>663</v>
      </c>
      <c r="V87" s="41" t="s">
        <v>910</v>
      </c>
      <c r="W87" s="46">
        <v>44866</v>
      </c>
    </row>
    <row r="88" spans="1:23" x14ac:dyDescent="0.3">
      <c r="A88" s="41">
        <v>315174</v>
      </c>
      <c r="B88" s="41" t="s">
        <v>394</v>
      </c>
      <c r="C88" s="41" t="s">
        <v>911</v>
      </c>
      <c r="D88" s="41" t="s">
        <v>912</v>
      </c>
      <c r="E88" s="41" t="s">
        <v>659</v>
      </c>
      <c r="F88" s="41">
        <v>8096</v>
      </c>
      <c r="G88" s="41">
        <v>419</v>
      </c>
      <c r="H88" s="41" t="s">
        <v>1558</v>
      </c>
      <c r="I88" s="41" t="s">
        <v>661</v>
      </c>
      <c r="J88" s="41">
        <v>13.95349</v>
      </c>
      <c r="K88" s="41"/>
      <c r="L88" s="41">
        <v>13.53383</v>
      </c>
      <c r="M88" s="41"/>
      <c r="N88" s="41">
        <v>11.80556</v>
      </c>
      <c r="O88" s="41"/>
      <c r="P88" s="41">
        <v>12.92517</v>
      </c>
      <c r="Q88" s="41"/>
      <c r="R88" s="41">
        <v>13.019892</v>
      </c>
      <c r="S88" s="41"/>
      <c r="T88" s="41" t="s">
        <v>1557</v>
      </c>
      <c r="U88" s="41" t="s">
        <v>663</v>
      </c>
      <c r="V88" s="41" t="s">
        <v>913</v>
      </c>
      <c r="W88" s="46">
        <v>44866</v>
      </c>
    </row>
    <row r="89" spans="1:23" x14ac:dyDescent="0.3">
      <c r="A89" s="41">
        <v>315176</v>
      </c>
      <c r="B89" s="41" t="s">
        <v>487</v>
      </c>
      <c r="C89" s="41" t="s">
        <v>914</v>
      </c>
      <c r="D89" s="41" t="s">
        <v>877</v>
      </c>
      <c r="E89" s="41" t="s">
        <v>659</v>
      </c>
      <c r="F89" s="41">
        <v>8055</v>
      </c>
      <c r="G89" s="41">
        <v>419</v>
      </c>
      <c r="H89" s="41" t="s">
        <v>1558</v>
      </c>
      <c r="I89" s="41" t="s">
        <v>661</v>
      </c>
      <c r="J89" s="41">
        <v>17.441859999999998</v>
      </c>
      <c r="K89" s="41"/>
      <c r="L89" s="41">
        <v>18.681319999999999</v>
      </c>
      <c r="M89" s="41"/>
      <c r="N89" s="41">
        <v>24.271840000000001</v>
      </c>
      <c r="O89" s="41"/>
      <c r="P89" s="41">
        <v>21.78218</v>
      </c>
      <c r="Q89" s="41"/>
      <c r="R89" s="41">
        <v>20.734908000000001</v>
      </c>
      <c r="S89" s="41"/>
      <c r="T89" s="41" t="s">
        <v>1557</v>
      </c>
      <c r="U89" s="41" t="s">
        <v>663</v>
      </c>
      <c r="V89" s="41" t="s">
        <v>915</v>
      </c>
      <c r="W89" s="46">
        <v>44866</v>
      </c>
    </row>
    <row r="90" spans="1:23" x14ac:dyDescent="0.3">
      <c r="A90" s="41">
        <v>315177</v>
      </c>
      <c r="B90" s="41" t="s">
        <v>422</v>
      </c>
      <c r="C90" s="41" t="s">
        <v>916</v>
      </c>
      <c r="D90" s="41" t="s">
        <v>917</v>
      </c>
      <c r="E90" s="41" t="s">
        <v>659</v>
      </c>
      <c r="F90" s="41">
        <v>7724</v>
      </c>
      <c r="G90" s="41">
        <v>419</v>
      </c>
      <c r="H90" s="41" t="s">
        <v>1558</v>
      </c>
      <c r="I90" s="41" t="s">
        <v>661</v>
      </c>
      <c r="J90" s="41">
        <v>1.13636</v>
      </c>
      <c r="K90" s="41"/>
      <c r="L90" s="41">
        <v>2.0833300000000001</v>
      </c>
      <c r="M90" s="41"/>
      <c r="N90" s="41">
        <v>5.2631600000000001</v>
      </c>
      <c r="O90" s="41"/>
      <c r="P90" s="41">
        <v>7</v>
      </c>
      <c r="Q90" s="41"/>
      <c r="R90" s="41">
        <v>3.9577819999999999</v>
      </c>
      <c r="S90" s="41"/>
      <c r="T90" s="41" t="s">
        <v>1557</v>
      </c>
      <c r="U90" s="41" t="s">
        <v>663</v>
      </c>
      <c r="V90" s="41" t="s">
        <v>918</v>
      </c>
      <c r="W90" s="46">
        <v>44866</v>
      </c>
    </row>
    <row r="91" spans="1:23" x14ac:dyDescent="0.3">
      <c r="A91" s="41">
        <v>315178</v>
      </c>
      <c r="B91" s="41" t="s">
        <v>362</v>
      </c>
      <c r="C91" s="41" t="s">
        <v>919</v>
      </c>
      <c r="D91" s="41" t="s">
        <v>883</v>
      </c>
      <c r="E91" s="41" t="s">
        <v>659</v>
      </c>
      <c r="F91" s="41">
        <v>7017</v>
      </c>
      <c r="G91" s="41">
        <v>419</v>
      </c>
      <c r="H91" s="41" t="s">
        <v>1558</v>
      </c>
      <c r="I91" s="41" t="s">
        <v>661</v>
      </c>
      <c r="J91" s="41">
        <v>18.08511</v>
      </c>
      <c r="K91" s="41"/>
      <c r="L91" s="41">
        <v>14.772729999999999</v>
      </c>
      <c r="M91" s="41"/>
      <c r="N91" s="41">
        <v>12.790699999999999</v>
      </c>
      <c r="O91" s="41"/>
      <c r="P91" s="41">
        <v>13.402060000000001</v>
      </c>
      <c r="Q91" s="41"/>
      <c r="R91" s="41">
        <v>14.794522000000001</v>
      </c>
      <c r="S91" s="41"/>
      <c r="T91" s="41" t="s">
        <v>1557</v>
      </c>
      <c r="U91" s="41" t="s">
        <v>663</v>
      </c>
      <c r="V91" s="41" t="s">
        <v>920</v>
      </c>
      <c r="W91" s="46">
        <v>44866</v>
      </c>
    </row>
    <row r="92" spans="1:23" x14ac:dyDescent="0.3">
      <c r="A92" s="41">
        <v>315179</v>
      </c>
      <c r="B92" s="41" t="s">
        <v>277</v>
      </c>
      <c r="C92" s="41" t="s">
        <v>921</v>
      </c>
      <c r="D92" s="41" t="s">
        <v>922</v>
      </c>
      <c r="E92" s="41" t="s">
        <v>659</v>
      </c>
      <c r="F92" s="41">
        <v>8230</v>
      </c>
      <c r="G92" s="41">
        <v>419</v>
      </c>
      <c r="H92" s="41" t="s">
        <v>1558</v>
      </c>
      <c r="I92" s="41" t="s">
        <v>661</v>
      </c>
      <c r="J92" s="41">
        <v>22.857140000000001</v>
      </c>
      <c r="K92" s="41"/>
      <c r="L92" s="41">
        <v>27.142859999999999</v>
      </c>
      <c r="M92" s="41"/>
      <c r="N92" s="41">
        <v>21.739129999999999</v>
      </c>
      <c r="O92" s="41"/>
      <c r="P92" s="41">
        <v>14.28571</v>
      </c>
      <c r="Q92" s="41"/>
      <c r="R92" s="41">
        <v>21.505375000000001</v>
      </c>
      <c r="S92" s="41"/>
      <c r="T92" s="41" t="s">
        <v>1557</v>
      </c>
      <c r="U92" s="41" t="s">
        <v>663</v>
      </c>
      <c r="V92" s="41" t="s">
        <v>923</v>
      </c>
      <c r="W92" s="46">
        <v>44866</v>
      </c>
    </row>
    <row r="93" spans="1:23" x14ac:dyDescent="0.3">
      <c r="A93" s="41">
        <v>315180</v>
      </c>
      <c r="B93" s="41" t="s">
        <v>236</v>
      </c>
      <c r="C93" s="41" t="s">
        <v>924</v>
      </c>
      <c r="D93" s="41" t="s">
        <v>925</v>
      </c>
      <c r="E93" s="41" t="s">
        <v>659</v>
      </c>
      <c r="F93" s="41">
        <v>8861</v>
      </c>
      <c r="G93" s="41">
        <v>419</v>
      </c>
      <c r="H93" s="41" t="s">
        <v>1558</v>
      </c>
      <c r="I93" s="41" t="s">
        <v>661</v>
      </c>
      <c r="J93" s="41">
        <v>14.64968</v>
      </c>
      <c r="K93" s="41"/>
      <c r="L93" s="41">
        <v>14.375</v>
      </c>
      <c r="M93" s="41"/>
      <c r="N93" s="41">
        <v>14.63415</v>
      </c>
      <c r="O93" s="41"/>
      <c r="P93" s="41">
        <v>13.218389999999999</v>
      </c>
      <c r="Q93" s="41"/>
      <c r="R93" s="41">
        <v>14.198473999999999</v>
      </c>
      <c r="S93" s="41"/>
      <c r="T93" s="41" t="s">
        <v>1557</v>
      </c>
      <c r="U93" s="41" t="s">
        <v>663</v>
      </c>
      <c r="V93" s="41" t="s">
        <v>926</v>
      </c>
      <c r="W93" s="46">
        <v>44866</v>
      </c>
    </row>
    <row r="94" spans="1:23" x14ac:dyDescent="0.3">
      <c r="A94" s="41">
        <v>315182</v>
      </c>
      <c r="B94" s="41" t="s">
        <v>291</v>
      </c>
      <c r="C94" s="41" t="s">
        <v>927</v>
      </c>
      <c r="D94" s="41" t="s">
        <v>851</v>
      </c>
      <c r="E94" s="41" t="s">
        <v>659</v>
      </c>
      <c r="F94" s="41">
        <v>8807</v>
      </c>
      <c r="G94" s="41">
        <v>419</v>
      </c>
      <c r="H94" s="41" t="s">
        <v>1558</v>
      </c>
      <c r="I94" s="41" t="s">
        <v>661</v>
      </c>
      <c r="J94" s="41">
        <v>17.2043</v>
      </c>
      <c r="K94" s="41"/>
      <c r="L94" s="41">
        <v>14.13043</v>
      </c>
      <c r="M94" s="41"/>
      <c r="N94" s="41">
        <v>16.66667</v>
      </c>
      <c r="O94" s="41"/>
      <c r="P94" s="41">
        <v>16.346150000000002</v>
      </c>
      <c r="Q94" s="41"/>
      <c r="R94" s="41">
        <v>16.103894</v>
      </c>
      <c r="S94" s="41"/>
      <c r="T94" s="41" t="s">
        <v>1557</v>
      </c>
      <c r="U94" s="41" t="s">
        <v>663</v>
      </c>
      <c r="V94" s="41" t="s">
        <v>928</v>
      </c>
      <c r="W94" s="46">
        <v>44866</v>
      </c>
    </row>
    <row r="95" spans="1:23" x14ac:dyDescent="0.3">
      <c r="A95" s="41">
        <v>315183</v>
      </c>
      <c r="B95" s="41" t="s">
        <v>534</v>
      </c>
      <c r="C95" s="41" t="s">
        <v>929</v>
      </c>
      <c r="D95" s="41" t="s">
        <v>682</v>
      </c>
      <c r="E95" s="41" t="s">
        <v>659</v>
      </c>
      <c r="F95" s="41">
        <v>8002</v>
      </c>
      <c r="G95" s="41">
        <v>419</v>
      </c>
      <c r="H95" s="41" t="s">
        <v>1558</v>
      </c>
      <c r="I95" s="41" t="s">
        <v>661</v>
      </c>
      <c r="J95" s="41">
        <v>10.638299999999999</v>
      </c>
      <c r="K95" s="41"/>
      <c r="L95" s="41">
        <v>11.70213</v>
      </c>
      <c r="M95" s="41"/>
      <c r="N95" s="41">
        <v>10.98901</v>
      </c>
      <c r="O95" s="41"/>
      <c r="P95" s="41">
        <v>10.112360000000001</v>
      </c>
      <c r="Q95" s="41"/>
      <c r="R95" s="41">
        <v>10.869566000000001</v>
      </c>
      <c r="S95" s="41"/>
      <c r="T95" s="41" t="s">
        <v>1557</v>
      </c>
      <c r="U95" s="41" t="s">
        <v>663</v>
      </c>
      <c r="V95" s="41" t="s">
        <v>930</v>
      </c>
      <c r="W95" s="46">
        <v>44866</v>
      </c>
    </row>
    <row r="96" spans="1:23" x14ac:dyDescent="0.3">
      <c r="A96" s="41">
        <v>315185</v>
      </c>
      <c r="B96" s="41" t="s">
        <v>356</v>
      </c>
      <c r="C96" s="41" t="s">
        <v>931</v>
      </c>
      <c r="D96" s="41" t="s">
        <v>932</v>
      </c>
      <c r="E96" s="41" t="s">
        <v>659</v>
      </c>
      <c r="F96" s="41">
        <v>8221</v>
      </c>
      <c r="G96" s="41">
        <v>419</v>
      </c>
      <c r="H96" s="41" t="s">
        <v>1558</v>
      </c>
      <c r="I96" s="41" t="s">
        <v>661</v>
      </c>
      <c r="J96" s="41">
        <v>12.5</v>
      </c>
      <c r="K96" s="41"/>
      <c r="L96" s="41">
        <v>12.790699999999999</v>
      </c>
      <c r="M96" s="41"/>
      <c r="N96" s="41">
        <v>8.1395300000000006</v>
      </c>
      <c r="O96" s="41"/>
      <c r="P96" s="41">
        <v>7.7777799999999999</v>
      </c>
      <c r="Q96" s="41"/>
      <c r="R96" s="41">
        <v>10.233917999999999</v>
      </c>
      <c r="S96" s="41"/>
      <c r="T96" s="41" t="s">
        <v>1557</v>
      </c>
      <c r="U96" s="41" t="s">
        <v>663</v>
      </c>
      <c r="V96" s="41" t="s">
        <v>933</v>
      </c>
      <c r="W96" s="46">
        <v>44866</v>
      </c>
    </row>
    <row r="97" spans="1:23" x14ac:dyDescent="0.3">
      <c r="A97" s="41">
        <v>315187</v>
      </c>
      <c r="B97" s="41" t="s">
        <v>398</v>
      </c>
      <c r="C97" s="41" t="s">
        <v>934</v>
      </c>
      <c r="D97" s="41" t="s">
        <v>935</v>
      </c>
      <c r="E97" s="41" t="s">
        <v>659</v>
      </c>
      <c r="F97" s="41">
        <v>8043</v>
      </c>
      <c r="G97" s="41">
        <v>419</v>
      </c>
      <c r="H97" s="41" t="s">
        <v>1558</v>
      </c>
      <c r="I97" s="41" t="s">
        <v>661</v>
      </c>
      <c r="J97" s="41">
        <v>7.8125</v>
      </c>
      <c r="K97" s="41"/>
      <c r="L97" s="41">
        <v>7.4626900000000003</v>
      </c>
      <c r="M97" s="41"/>
      <c r="N97" s="41">
        <v>7.1942399999999997</v>
      </c>
      <c r="O97" s="41"/>
      <c r="P97" s="41">
        <v>8.5526300000000006</v>
      </c>
      <c r="Q97" s="41"/>
      <c r="R97" s="41">
        <v>7.7757680000000002</v>
      </c>
      <c r="S97" s="41"/>
      <c r="T97" s="41" t="s">
        <v>1557</v>
      </c>
      <c r="U97" s="41" t="s">
        <v>663</v>
      </c>
      <c r="V97" s="41" t="s">
        <v>936</v>
      </c>
      <c r="W97" s="46">
        <v>44866</v>
      </c>
    </row>
    <row r="98" spans="1:23" x14ac:dyDescent="0.3">
      <c r="A98" s="41">
        <v>315190</v>
      </c>
      <c r="B98" s="41" t="s">
        <v>467</v>
      </c>
      <c r="C98" s="41" t="s">
        <v>937</v>
      </c>
      <c r="D98" s="41" t="s">
        <v>814</v>
      </c>
      <c r="E98" s="41" t="s">
        <v>659</v>
      </c>
      <c r="F98" s="41">
        <v>8701</v>
      </c>
      <c r="G98" s="41">
        <v>419</v>
      </c>
      <c r="H98" s="41" t="s">
        <v>1558</v>
      </c>
      <c r="I98" s="41" t="s">
        <v>661</v>
      </c>
      <c r="J98" s="41">
        <v>14.89362</v>
      </c>
      <c r="K98" s="41"/>
      <c r="L98" s="41">
        <v>8.88889</v>
      </c>
      <c r="M98" s="41"/>
      <c r="N98" s="41">
        <v>6.3829799999999999</v>
      </c>
      <c r="O98" s="41"/>
      <c r="P98" s="41">
        <v>10.41667</v>
      </c>
      <c r="Q98" s="41"/>
      <c r="R98" s="41">
        <v>10.16043</v>
      </c>
      <c r="S98" s="41"/>
      <c r="T98" s="41" t="s">
        <v>1557</v>
      </c>
      <c r="U98" s="41" t="s">
        <v>663</v>
      </c>
      <c r="V98" s="41" t="s">
        <v>938</v>
      </c>
      <c r="W98" s="46">
        <v>44866</v>
      </c>
    </row>
    <row r="99" spans="1:23" x14ac:dyDescent="0.3">
      <c r="A99" s="41">
        <v>315192</v>
      </c>
      <c r="B99" s="41" t="s">
        <v>241</v>
      </c>
      <c r="C99" s="41" t="s">
        <v>939</v>
      </c>
      <c r="D99" s="41" t="s">
        <v>940</v>
      </c>
      <c r="E99" s="41" t="s">
        <v>659</v>
      </c>
      <c r="F99" s="41">
        <v>7032</v>
      </c>
      <c r="G99" s="41">
        <v>419</v>
      </c>
      <c r="H99" s="41" t="s">
        <v>1558</v>
      </c>
      <c r="I99" s="41" t="s">
        <v>661</v>
      </c>
      <c r="J99" s="41">
        <v>0</v>
      </c>
      <c r="K99" s="41"/>
      <c r="L99" s="41">
        <v>0</v>
      </c>
      <c r="M99" s="41"/>
      <c r="N99" s="41">
        <v>0</v>
      </c>
      <c r="O99" s="41"/>
      <c r="P99" s="41">
        <v>1.5625</v>
      </c>
      <c r="Q99" s="41"/>
      <c r="R99" s="41">
        <v>0.37453199999999998</v>
      </c>
      <c r="S99" s="41"/>
      <c r="T99" s="41" t="s">
        <v>1557</v>
      </c>
      <c r="U99" s="41" t="s">
        <v>663</v>
      </c>
      <c r="V99" s="41" t="s">
        <v>941</v>
      </c>
      <c r="W99" s="46">
        <v>44866</v>
      </c>
    </row>
    <row r="100" spans="1:23" x14ac:dyDescent="0.3">
      <c r="A100" s="41">
        <v>315193</v>
      </c>
      <c r="B100" s="41" t="s">
        <v>514</v>
      </c>
      <c r="C100" s="41" t="s">
        <v>942</v>
      </c>
      <c r="D100" s="41" t="s">
        <v>943</v>
      </c>
      <c r="E100" s="41" t="s">
        <v>659</v>
      </c>
      <c r="F100" s="41">
        <v>8210</v>
      </c>
      <c r="G100" s="41">
        <v>419</v>
      </c>
      <c r="H100" s="41" t="s">
        <v>1558</v>
      </c>
      <c r="I100" s="41" t="s">
        <v>661</v>
      </c>
      <c r="J100" s="41">
        <v>17.808219999999999</v>
      </c>
      <c r="K100" s="41"/>
      <c r="L100" s="41">
        <v>18.421050000000001</v>
      </c>
      <c r="M100" s="41"/>
      <c r="N100" s="41">
        <v>18.571429999999999</v>
      </c>
      <c r="O100" s="41"/>
      <c r="P100" s="41">
        <v>17.142859999999999</v>
      </c>
      <c r="Q100" s="41"/>
      <c r="R100" s="41">
        <v>17.993079999999999</v>
      </c>
      <c r="S100" s="41"/>
      <c r="T100" s="41" t="s">
        <v>1557</v>
      </c>
      <c r="U100" s="41" t="s">
        <v>663</v>
      </c>
      <c r="V100" s="41" t="s">
        <v>944</v>
      </c>
      <c r="W100" s="46">
        <v>44866</v>
      </c>
    </row>
    <row r="101" spans="1:23" x14ac:dyDescent="0.3">
      <c r="A101" s="41">
        <v>315194</v>
      </c>
      <c r="B101" s="41" t="s">
        <v>583</v>
      </c>
      <c r="C101" s="41" t="s">
        <v>945</v>
      </c>
      <c r="D101" s="41" t="s">
        <v>706</v>
      </c>
      <c r="E101" s="41" t="s">
        <v>659</v>
      </c>
      <c r="F101" s="41">
        <v>7009</v>
      </c>
      <c r="G101" s="41">
        <v>419</v>
      </c>
      <c r="H101" s="41" t="s">
        <v>1558</v>
      </c>
      <c r="I101" s="41" t="s">
        <v>661</v>
      </c>
      <c r="J101" s="41">
        <v>8.7912099999999995</v>
      </c>
      <c r="K101" s="41"/>
      <c r="L101" s="41">
        <v>11.764709999999999</v>
      </c>
      <c r="M101" s="41"/>
      <c r="N101" s="41">
        <v>10</v>
      </c>
      <c r="O101" s="41"/>
      <c r="P101" s="41">
        <v>9.8039199999999997</v>
      </c>
      <c r="Q101" s="41"/>
      <c r="R101" s="41">
        <v>10.126583</v>
      </c>
      <c r="S101" s="41"/>
      <c r="T101" s="41" t="s">
        <v>1557</v>
      </c>
      <c r="U101" s="41" t="s">
        <v>663</v>
      </c>
      <c r="V101" s="41" t="s">
        <v>946</v>
      </c>
      <c r="W101" s="46">
        <v>44866</v>
      </c>
    </row>
    <row r="102" spans="1:23" x14ac:dyDescent="0.3">
      <c r="A102" s="41">
        <v>315195</v>
      </c>
      <c r="B102" s="41" t="s">
        <v>276</v>
      </c>
      <c r="C102" s="41" t="s">
        <v>947</v>
      </c>
      <c r="D102" s="41" t="s">
        <v>676</v>
      </c>
      <c r="E102" s="41" t="s">
        <v>659</v>
      </c>
      <c r="F102" s="41">
        <v>7922</v>
      </c>
      <c r="G102" s="41">
        <v>419</v>
      </c>
      <c r="H102" s="41" t="s">
        <v>1558</v>
      </c>
      <c r="I102" s="41" t="s">
        <v>661</v>
      </c>
      <c r="J102" s="41">
        <v>13.461539999999999</v>
      </c>
      <c r="K102" s="41"/>
      <c r="L102" s="41">
        <v>12.962960000000001</v>
      </c>
      <c r="M102" s="41"/>
      <c r="N102" s="41">
        <v>14.81481</v>
      </c>
      <c r="O102" s="41"/>
      <c r="P102" s="41">
        <v>16.949149999999999</v>
      </c>
      <c r="Q102" s="41"/>
      <c r="R102" s="41">
        <v>14.61187</v>
      </c>
      <c r="S102" s="41"/>
      <c r="T102" s="41" t="s">
        <v>1557</v>
      </c>
      <c r="U102" s="41" t="s">
        <v>663</v>
      </c>
      <c r="V102" s="41" t="s">
        <v>948</v>
      </c>
      <c r="W102" s="46">
        <v>44866</v>
      </c>
    </row>
    <row r="103" spans="1:23" x14ac:dyDescent="0.3">
      <c r="A103" s="41">
        <v>315196</v>
      </c>
      <c r="B103" s="41" t="s">
        <v>258</v>
      </c>
      <c r="C103" s="41" t="s">
        <v>949</v>
      </c>
      <c r="D103" s="41" t="s">
        <v>950</v>
      </c>
      <c r="E103" s="41" t="s">
        <v>659</v>
      </c>
      <c r="F103" s="41">
        <v>8759</v>
      </c>
      <c r="G103" s="41">
        <v>419</v>
      </c>
      <c r="H103" s="41" t="s">
        <v>1558</v>
      </c>
      <c r="I103" s="41" t="s">
        <v>661</v>
      </c>
      <c r="J103" s="41">
        <v>0</v>
      </c>
      <c r="K103" s="41"/>
      <c r="L103" s="41">
        <v>0</v>
      </c>
      <c r="M103" s="41"/>
      <c r="N103" s="41">
        <v>0</v>
      </c>
      <c r="O103" s="41"/>
      <c r="P103" s="41">
        <v>0</v>
      </c>
      <c r="Q103" s="41"/>
      <c r="R103" s="41">
        <v>0</v>
      </c>
      <c r="S103" s="41"/>
      <c r="T103" s="41" t="s">
        <v>1557</v>
      </c>
      <c r="U103" s="41" t="s">
        <v>663</v>
      </c>
      <c r="V103" s="41" t="s">
        <v>951</v>
      </c>
      <c r="W103" s="46">
        <v>44866</v>
      </c>
    </row>
    <row r="104" spans="1:23" x14ac:dyDescent="0.3">
      <c r="A104" s="41">
        <v>315198</v>
      </c>
      <c r="B104" s="41" t="s">
        <v>234</v>
      </c>
      <c r="C104" s="41" t="s">
        <v>952</v>
      </c>
      <c r="D104" s="41" t="s">
        <v>880</v>
      </c>
      <c r="E104" s="41" t="s">
        <v>659</v>
      </c>
      <c r="F104" s="41">
        <v>7065</v>
      </c>
      <c r="G104" s="41">
        <v>419</v>
      </c>
      <c r="H104" s="41" t="s">
        <v>1558</v>
      </c>
      <c r="I104" s="41" t="s">
        <v>661</v>
      </c>
      <c r="J104" s="41">
        <v>11.90476</v>
      </c>
      <c r="K104" s="41"/>
      <c r="L104" s="41">
        <v>10.41667</v>
      </c>
      <c r="M104" s="41"/>
      <c r="N104" s="41">
        <v>8.6956500000000005</v>
      </c>
      <c r="O104" s="41"/>
      <c r="P104" s="41">
        <v>8.5106400000000004</v>
      </c>
      <c r="Q104" s="41"/>
      <c r="R104" s="41">
        <v>9.8360660000000006</v>
      </c>
      <c r="S104" s="41"/>
      <c r="T104" s="41" t="s">
        <v>1557</v>
      </c>
      <c r="U104" s="41" t="s">
        <v>663</v>
      </c>
      <c r="V104" s="41" t="s">
        <v>953</v>
      </c>
      <c r="W104" s="46">
        <v>44866</v>
      </c>
    </row>
    <row r="105" spans="1:23" x14ac:dyDescent="0.3">
      <c r="A105" s="41">
        <v>315199</v>
      </c>
      <c r="B105" s="41" t="s">
        <v>449</v>
      </c>
      <c r="C105" s="41" t="s">
        <v>954</v>
      </c>
      <c r="D105" s="41" t="s">
        <v>735</v>
      </c>
      <c r="E105" s="41" t="s">
        <v>659</v>
      </c>
      <c r="F105" s="41">
        <v>7753</v>
      </c>
      <c r="G105" s="41">
        <v>419</v>
      </c>
      <c r="H105" s="41" t="s">
        <v>1558</v>
      </c>
      <c r="I105" s="41" t="s">
        <v>661</v>
      </c>
      <c r="J105" s="41">
        <v>7.69231</v>
      </c>
      <c r="K105" s="41"/>
      <c r="L105" s="41">
        <v>6.25</v>
      </c>
      <c r="M105" s="41"/>
      <c r="N105" s="41">
        <v>5.9701500000000003</v>
      </c>
      <c r="O105" s="41"/>
      <c r="P105" s="41">
        <v>6.4516099999999996</v>
      </c>
      <c r="Q105" s="41"/>
      <c r="R105" s="41">
        <v>6.5891469999999996</v>
      </c>
      <c r="S105" s="41"/>
      <c r="T105" s="41" t="s">
        <v>1557</v>
      </c>
      <c r="U105" s="41" t="s">
        <v>663</v>
      </c>
      <c r="V105" s="41" t="s">
        <v>955</v>
      </c>
      <c r="W105" s="46">
        <v>44866</v>
      </c>
    </row>
    <row r="106" spans="1:23" x14ac:dyDescent="0.3">
      <c r="A106" s="41">
        <v>315200</v>
      </c>
      <c r="B106" s="41" t="s">
        <v>260</v>
      </c>
      <c r="C106" s="41" t="s">
        <v>956</v>
      </c>
      <c r="D106" s="41" t="s">
        <v>957</v>
      </c>
      <c r="E106" s="41" t="s">
        <v>659</v>
      </c>
      <c r="F106" s="41">
        <v>7036</v>
      </c>
      <c r="G106" s="41">
        <v>419</v>
      </c>
      <c r="H106" s="41" t="s">
        <v>1558</v>
      </c>
      <c r="I106" s="41" t="s">
        <v>661</v>
      </c>
      <c r="J106" s="41">
        <v>4.6296299999999997</v>
      </c>
      <c r="K106" s="41"/>
      <c r="L106" s="41">
        <v>2.6548699999999998</v>
      </c>
      <c r="M106" s="41"/>
      <c r="N106" s="41">
        <v>3.6697199999999999</v>
      </c>
      <c r="O106" s="41"/>
      <c r="P106" s="41">
        <v>1.9230799999999999</v>
      </c>
      <c r="Q106" s="41"/>
      <c r="R106" s="41">
        <v>3.2258070000000001</v>
      </c>
      <c r="S106" s="41"/>
      <c r="T106" s="41" t="s">
        <v>1557</v>
      </c>
      <c r="U106" s="41" t="s">
        <v>663</v>
      </c>
      <c r="V106" s="41" t="s">
        <v>958</v>
      </c>
      <c r="W106" s="46">
        <v>44866</v>
      </c>
    </row>
    <row r="107" spans="1:23" x14ac:dyDescent="0.3">
      <c r="A107" s="41">
        <v>315201</v>
      </c>
      <c r="B107" s="41" t="s">
        <v>300</v>
      </c>
      <c r="C107" s="41" t="s">
        <v>959</v>
      </c>
      <c r="D107" s="41" t="s">
        <v>762</v>
      </c>
      <c r="E107" s="41" t="s">
        <v>659</v>
      </c>
      <c r="F107" s="41">
        <v>8057</v>
      </c>
      <c r="G107" s="41">
        <v>419</v>
      </c>
      <c r="H107" s="41" t="s">
        <v>1558</v>
      </c>
      <c r="I107" s="41" t="s">
        <v>661</v>
      </c>
      <c r="J107" s="41">
        <v>13.25301</v>
      </c>
      <c r="K107" s="41"/>
      <c r="L107" s="41">
        <v>9.0909099999999992</v>
      </c>
      <c r="M107" s="41"/>
      <c r="N107" s="41">
        <v>7.2164900000000003</v>
      </c>
      <c r="O107" s="41"/>
      <c r="P107" s="41">
        <v>9.5238099999999992</v>
      </c>
      <c r="Q107" s="41"/>
      <c r="R107" s="41">
        <v>9.6514729999999993</v>
      </c>
      <c r="S107" s="41"/>
      <c r="T107" s="41" t="s">
        <v>1557</v>
      </c>
      <c r="U107" s="41" t="s">
        <v>663</v>
      </c>
      <c r="V107" s="41" t="s">
        <v>960</v>
      </c>
      <c r="W107" s="46">
        <v>44866</v>
      </c>
    </row>
    <row r="108" spans="1:23" x14ac:dyDescent="0.3">
      <c r="A108" s="41">
        <v>315202</v>
      </c>
      <c r="B108" s="41" t="s">
        <v>476</v>
      </c>
      <c r="C108" s="41" t="s">
        <v>961</v>
      </c>
      <c r="D108" s="41" t="s">
        <v>962</v>
      </c>
      <c r="E108" s="41" t="s">
        <v>659</v>
      </c>
      <c r="F108" s="41">
        <v>8865</v>
      </c>
      <c r="G108" s="41">
        <v>419</v>
      </c>
      <c r="H108" s="41" t="s">
        <v>1558</v>
      </c>
      <c r="I108" s="41" t="s">
        <v>661</v>
      </c>
      <c r="J108" s="41">
        <v>7.69231</v>
      </c>
      <c r="K108" s="41"/>
      <c r="L108" s="41">
        <v>8.5365900000000003</v>
      </c>
      <c r="M108" s="41"/>
      <c r="N108" s="41">
        <v>10.126580000000001</v>
      </c>
      <c r="O108" s="41"/>
      <c r="P108" s="41">
        <v>8.5365900000000003</v>
      </c>
      <c r="Q108" s="41"/>
      <c r="R108" s="41">
        <v>8.7227440000000005</v>
      </c>
      <c r="S108" s="41"/>
      <c r="T108" s="41" t="s">
        <v>1557</v>
      </c>
      <c r="U108" s="41" t="s">
        <v>663</v>
      </c>
      <c r="V108" s="41" t="s">
        <v>963</v>
      </c>
      <c r="W108" s="46">
        <v>44866</v>
      </c>
    </row>
    <row r="109" spans="1:23" x14ac:dyDescent="0.3">
      <c r="A109" s="41">
        <v>315204</v>
      </c>
      <c r="B109" s="41" t="s">
        <v>301</v>
      </c>
      <c r="C109" s="41" t="s">
        <v>964</v>
      </c>
      <c r="D109" s="41" t="s">
        <v>706</v>
      </c>
      <c r="E109" s="41" t="s">
        <v>659</v>
      </c>
      <c r="F109" s="41">
        <v>7009</v>
      </c>
      <c r="G109" s="41">
        <v>419</v>
      </c>
      <c r="H109" s="41" t="s">
        <v>1558</v>
      </c>
      <c r="I109" s="41" t="s">
        <v>661</v>
      </c>
      <c r="J109" s="41">
        <v>23.076920000000001</v>
      </c>
      <c r="K109" s="41"/>
      <c r="L109" s="41">
        <v>23.376619999999999</v>
      </c>
      <c r="M109" s="41"/>
      <c r="N109" s="41">
        <v>25</v>
      </c>
      <c r="O109" s="41"/>
      <c r="P109" s="41">
        <v>24.358969999999999</v>
      </c>
      <c r="Q109" s="41"/>
      <c r="R109" s="41">
        <v>23.948217</v>
      </c>
      <c r="S109" s="41"/>
      <c r="T109" s="41" t="s">
        <v>1557</v>
      </c>
      <c r="U109" s="41" t="s">
        <v>663</v>
      </c>
      <c r="V109" s="41" t="s">
        <v>965</v>
      </c>
      <c r="W109" s="46">
        <v>44866</v>
      </c>
    </row>
    <row r="110" spans="1:23" x14ac:dyDescent="0.3">
      <c r="A110" s="41">
        <v>315205</v>
      </c>
      <c r="B110" s="41" t="s">
        <v>478</v>
      </c>
      <c r="C110" s="41" t="s">
        <v>966</v>
      </c>
      <c r="D110" s="41" t="s">
        <v>967</v>
      </c>
      <c r="E110" s="41" t="s">
        <v>659</v>
      </c>
      <c r="F110" s="41">
        <v>8103</v>
      </c>
      <c r="G110" s="41">
        <v>419</v>
      </c>
      <c r="H110" s="41" t="s">
        <v>1558</v>
      </c>
      <c r="I110" s="41" t="s">
        <v>661</v>
      </c>
      <c r="J110" s="41">
        <v>20.83333</v>
      </c>
      <c r="K110" s="41"/>
      <c r="L110" s="41">
        <v>23.943660000000001</v>
      </c>
      <c r="M110" s="41"/>
      <c r="N110" s="41">
        <v>27.63158</v>
      </c>
      <c r="O110" s="41"/>
      <c r="P110" s="41">
        <v>24.358969999999999</v>
      </c>
      <c r="Q110" s="41"/>
      <c r="R110" s="41">
        <v>24.242422000000001</v>
      </c>
      <c r="S110" s="41"/>
      <c r="T110" s="41" t="s">
        <v>1557</v>
      </c>
      <c r="U110" s="41" t="s">
        <v>663</v>
      </c>
      <c r="V110" s="41" t="s">
        <v>968</v>
      </c>
      <c r="W110" s="46">
        <v>44866</v>
      </c>
    </row>
    <row r="111" spans="1:23" x14ac:dyDescent="0.3">
      <c r="A111" s="41">
        <v>315206</v>
      </c>
      <c r="B111" s="41" t="s">
        <v>601</v>
      </c>
      <c r="C111" s="41" t="s">
        <v>969</v>
      </c>
      <c r="D111" s="41" t="s">
        <v>970</v>
      </c>
      <c r="E111" s="41" t="s">
        <v>659</v>
      </c>
      <c r="F111" s="41">
        <v>8050</v>
      </c>
      <c r="G111" s="41">
        <v>419</v>
      </c>
      <c r="H111" s="41" t="s">
        <v>1558</v>
      </c>
      <c r="I111" s="41" t="s">
        <v>661</v>
      </c>
      <c r="J111" s="41">
        <v>10.606059999999999</v>
      </c>
      <c r="K111" s="41"/>
      <c r="L111" s="41">
        <v>16.12903</v>
      </c>
      <c r="M111" s="41"/>
      <c r="N111" s="41">
        <v>17.460319999999999</v>
      </c>
      <c r="O111" s="41"/>
      <c r="P111" s="41">
        <v>13.207549999999999</v>
      </c>
      <c r="Q111" s="41"/>
      <c r="R111" s="41">
        <v>14.344263</v>
      </c>
      <c r="S111" s="41"/>
      <c r="T111" s="41" t="s">
        <v>1557</v>
      </c>
      <c r="U111" s="41" t="s">
        <v>663</v>
      </c>
      <c r="V111" s="41" t="s">
        <v>971</v>
      </c>
      <c r="W111" s="46">
        <v>44866</v>
      </c>
    </row>
    <row r="112" spans="1:23" x14ac:dyDescent="0.3">
      <c r="A112" s="41">
        <v>315207</v>
      </c>
      <c r="B112" s="41" t="s">
        <v>354</v>
      </c>
      <c r="C112" s="41" t="s">
        <v>972</v>
      </c>
      <c r="D112" s="41" t="s">
        <v>935</v>
      </c>
      <c r="E112" s="41" t="s">
        <v>659</v>
      </c>
      <c r="F112" s="41">
        <v>8043</v>
      </c>
      <c r="G112" s="41">
        <v>419</v>
      </c>
      <c r="H112" s="41" t="s">
        <v>1558</v>
      </c>
      <c r="I112" s="41" t="s">
        <v>661</v>
      </c>
      <c r="J112" s="41">
        <v>21.804510000000001</v>
      </c>
      <c r="K112" s="41"/>
      <c r="L112" s="41">
        <v>23.846150000000002</v>
      </c>
      <c r="M112" s="41"/>
      <c r="N112" s="41">
        <v>24.06015</v>
      </c>
      <c r="O112" s="41"/>
      <c r="P112" s="41">
        <v>19.42446</v>
      </c>
      <c r="Q112" s="41"/>
      <c r="R112" s="41">
        <v>22.242989000000001</v>
      </c>
      <c r="S112" s="41"/>
      <c r="T112" s="41" t="s">
        <v>1557</v>
      </c>
      <c r="U112" s="41" t="s">
        <v>663</v>
      </c>
      <c r="V112" s="41" t="s">
        <v>973</v>
      </c>
      <c r="W112" s="46">
        <v>44866</v>
      </c>
    </row>
    <row r="113" spans="1:23" x14ac:dyDescent="0.3">
      <c r="A113" s="41">
        <v>315209</v>
      </c>
      <c r="B113" s="41" t="s">
        <v>433</v>
      </c>
      <c r="C113" s="41" t="s">
        <v>974</v>
      </c>
      <c r="D113" s="41" t="s">
        <v>975</v>
      </c>
      <c r="E113" s="41" t="s">
        <v>659</v>
      </c>
      <c r="F113" s="41">
        <v>8037</v>
      </c>
      <c r="G113" s="41">
        <v>419</v>
      </c>
      <c r="H113" s="41" t="s">
        <v>1558</v>
      </c>
      <c r="I113" s="41" t="s">
        <v>661</v>
      </c>
      <c r="J113" s="41">
        <v>0</v>
      </c>
      <c r="K113" s="41"/>
      <c r="L113" s="41">
        <v>0</v>
      </c>
      <c r="M113" s="41"/>
      <c r="N113" s="41">
        <v>0</v>
      </c>
      <c r="O113" s="41"/>
      <c r="P113" s="41">
        <v>0</v>
      </c>
      <c r="Q113" s="41"/>
      <c r="R113" s="41">
        <v>0</v>
      </c>
      <c r="S113" s="41"/>
      <c r="T113" s="41" t="s">
        <v>1557</v>
      </c>
      <c r="U113" s="41" t="s">
        <v>663</v>
      </c>
      <c r="V113" s="41" t="s">
        <v>976</v>
      </c>
      <c r="W113" s="46">
        <v>44866</v>
      </c>
    </row>
    <row r="114" spans="1:23" x14ac:dyDescent="0.3">
      <c r="A114" s="41">
        <v>315210</v>
      </c>
      <c r="B114" s="41" t="s">
        <v>440</v>
      </c>
      <c r="C114" s="41" t="s">
        <v>977</v>
      </c>
      <c r="D114" s="41" t="s">
        <v>978</v>
      </c>
      <c r="E114" s="41" t="s">
        <v>659</v>
      </c>
      <c r="F114" s="41">
        <v>8205</v>
      </c>
      <c r="G114" s="41">
        <v>419</v>
      </c>
      <c r="H114" s="41" t="s">
        <v>1558</v>
      </c>
      <c r="I114" s="41" t="s">
        <v>661</v>
      </c>
      <c r="J114" s="41">
        <v>5.0847499999999997</v>
      </c>
      <c r="K114" s="41"/>
      <c r="L114" s="41">
        <v>6.25</v>
      </c>
      <c r="M114" s="41"/>
      <c r="N114" s="41">
        <v>7.4626900000000003</v>
      </c>
      <c r="O114" s="41"/>
      <c r="P114" s="41">
        <v>7.5757599999999998</v>
      </c>
      <c r="Q114" s="41"/>
      <c r="R114" s="41">
        <v>6.6406280000000004</v>
      </c>
      <c r="S114" s="41"/>
      <c r="T114" s="41" t="s">
        <v>1557</v>
      </c>
      <c r="U114" s="41" t="s">
        <v>663</v>
      </c>
      <c r="V114" s="41" t="s">
        <v>979</v>
      </c>
      <c r="W114" s="46">
        <v>44866</v>
      </c>
    </row>
    <row r="115" spans="1:23" x14ac:dyDescent="0.3">
      <c r="A115" s="41">
        <v>315213</v>
      </c>
      <c r="B115" s="41" t="s">
        <v>625</v>
      </c>
      <c r="C115" s="41" t="s">
        <v>980</v>
      </c>
      <c r="D115" s="41" t="s">
        <v>981</v>
      </c>
      <c r="E115" s="41" t="s">
        <v>659</v>
      </c>
      <c r="F115" s="41">
        <v>8724</v>
      </c>
      <c r="G115" s="41">
        <v>419</v>
      </c>
      <c r="H115" s="41" t="s">
        <v>1558</v>
      </c>
      <c r="I115" s="41" t="s">
        <v>661</v>
      </c>
      <c r="J115" s="41">
        <v>0</v>
      </c>
      <c r="K115" s="41"/>
      <c r="L115" s="41">
        <v>0</v>
      </c>
      <c r="M115" s="41"/>
      <c r="N115" s="41">
        <v>1.20482</v>
      </c>
      <c r="O115" s="41"/>
      <c r="P115" s="41">
        <v>1.13636</v>
      </c>
      <c r="Q115" s="41"/>
      <c r="R115" s="41">
        <v>0.55555500000000002</v>
      </c>
      <c r="S115" s="41"/>
      <c r="T115" s="41" t="s">
        <v>1557</v>
      </c>
      <c r="U115" s="41" t="s">
        <v>663</v>
      </c>
      <c r="V115" s="41" t="s">
        <v>982</v>
      </c>
      <c r="W115" s="46">
        <v>44866</v>
      </c>
    </row>
    <row r="116" spans="1:23" x14ac:dyDescent="0.3">
      <c r="A116" s="41">
        <v>315214</v>
      </c>
      <c r="B116" s="41" t="s">
        <v>256</v>
      </c>
      <c r="C116" s="41" t="s">
        <v>983</v>
      </c>
      <c r="D116" s="41" t="s">
        <v>984</v>
      </c>
      <c r="E116" s="41" t="s">
        <v>659</v>
      </c>
      <c r="F116" s="41">
        <v>7080</v>
      </c>
      <c r="G116" s="41">
        <v>419</v>
      </c>
      <c r="H116" s="41" t="s">
        <v>1558</v>
      </c>
      <c r="I116" s="41" t="s">
        <v>661</v>
      </c>
      <c r="J116" s="41">
        <v>1.3698600000000001</v>
      </c>
      <c r="K116" s="41"/>
      <c r="L116" s="41">
        <v>0.65359</v>
      </c>
      <c r="M116" s="41"/>
      <c r="N116" s="41">
        <v>0.61350000000000005</v>
      </c>
      <c r="O116" s="41"/>
      <c r="P116" s="41">
        <v>0.62892999999999999</v>
      </c>
      <c r="Q116" s="41"/>
      <c r="R116" s="41">
        <v>0.80515199999999998</v>
      </c>
      <c r="S116" s="41"/>
      <c r="T116" s="41" t="s">
        <v>1557</v>
      </c>
      <c r="U116" s="41" t="s">
        <v>663</v>
      </c>
      <c r="V116" s="41" t="s">
        <v>985</v>
      </c>
      <c r="W116" s="46">
        <v>44866</v>
      </c>
    </row>
    <row r="117" spans="1:23" x14ac:dyDescent="0.3">
      <c r="A117" s="41">
        <v>315215</v>
      </c>
      <c r="B117" s="41" t="s">
        <v>425</v>
      </c>
      <c r="C117" s="41" t="s">
        <v>986</v>
      </c>
      <c r="D117" s="41" t="s">
        <v>826</v>
      </c>
      <c r="E117" s="41" t="s">
        <v>659</v>
      </c>
      <c r="F117" s="41">
        <v>8628</v>
      </c>
      <c r="G117" s="41">
        <v>419</v>
      </c>
      <c r="H117" s="41" t="s">
        <v>1558</v>
      </c>
      <c r="I117" s="41" t="s">
        <v>661</v>
      </c>
      <c r="J117" s="41">
        <v>9.7561</v>
      </c>
      <c r="K117" s="41"/>
      <c r="L117" s="41">
        <v>8.5365900000000003</v>
      </c>
      <c r="M117" s="41"/>
      <c r="N117" s="41">
        <v>8.75</v>
      </c>
      <c r="O117" s="41"/>
      <c r="P117" s="41">
        <v>8.1395300000000006</v>
      </c>
      <c r="Q117" s="41"/>
      <c r="R117" s="41">
        <v>8.7878790000000002</v>
      </c>
      <c r="S117" s="41"/>
      <c r="T117" s="41" t="s">
        <v>1557</v>
      </c>
      <c r="U117" s="41" t="s">
        <v>663</v>
      </c>
      <c r="V117" s="41" t="s">
        <v>987</v>
      </c>
      <c r="W117" s="46">
        <v>44866</v>
      </c>
    </row>
    <row r="118" spans="1:23" x14ac:dyDescent="0.3">
      <c r="A118" s="41">
        <v>315216</v>
      </c>
      <c r="B118" s="41" t="s">
        <v>345</v>
      </c>
      <c r="C118" s="41" t="s">
        <v>988</v>
      </c>
      <c r="D118" s="41" t="s">
        <v>706</v>
      </c>
      <c r="E118" s="41" t="s">
        <v>659</v>
      </c>
      <c r="F118" s="41">
        <v>7009</v>
      </c>
      <c r="G118" s="41">
        <v>419</v>
      </c>
      <c r="H118" s="41" t="s">
        <v>1558</v>
      </c>
      <c r="I118" s="41" t="s">
        <v>661</v>
      </c>
      <c r="J118" s="41">
        <v>11.21495</v>
      </c>
      <c r="K118" s="41"/>
      <c r="L118" s="41">
        <v>11.21495</v>
      </c>
      <c r="M118" s="41"/>
      <c r="N118" s="41">
        <v>7.4766399999999997</v>
      </c>
      <c r="O118" s="41"/>
      <c r="P118" s="41">
        <v>6.9565200000000003</v>
      </c>
      <c r="Q118" s="41"/>
      <c r="R118" s="41">
        <v>9.1743109999999994</v>
      </c>
      <c r="S118" s="41"/>
      <c r="T118" s="41" t="s">
        <v>1557</v>
      </c>
      <c r="U118" s="41" t="s">
        <v>663</v>
      </c>
      <c r="V118" s="41" t="s">
        <v>989</v>
      </c>
      <c r="W118" s="46">
        <v>44866</v>
      </c>
    </row>
    <row r="119" spans="1:23" x14ac:dyDescent="0.3">
      <c r="A119" s="41">
        <v>315217</v>
      </c>
      <c r="B119" s="41" t="s">
        <v>259</v>
      </c>
      <c r="C119" s="41" t="s">
        <v>990</v>
      </c>
      <c r="D119" s="41" t="s">
        <v>786</v>
      </c>
      <c r="E119" s="41" t="s">
        <v>659</v>
      </c>
      <c r="F119" s="41">
        <v>7060</v>
      </c>
      <c r="G119" s="41">
        <v>419</v>
      </c>
      <c r="H119" s="41" t="s">
        <v>1558</v>
      </c>
      <c r="I119" s="41" t="s">
        <v>661</v>
      </c>
      <c r="J119" s="41">
        <v>0</v>
      </c>
      <c r="K119" s="41"/>
      <c r="L119" s="41">
        <v>0</v>
      </c>
      <c r="M119" s="41"/>
      <c r="N119" s="41">
        <v>0</v>
      </c>
      <c r="O119" s="41"/>
      <c r="P119" s="41">
        <v>3.0303</v>
      </c>
      <c r="Q119" s="41"/>
      <c r="R119" s="41">
        <v>0.82987500000000003</v>
      </c>
      <c r="S119" s="41"/>
      <c r="T119" s="41" t="s">
        <v>1557</v>
      </c>
      <c r="U119" s="41" t="s">
        <v>663</v>
      </c>
      <c r="V119" s="41" t="s">
        <v>991</v>
      </c>
      <c r="W119" s="46">
        <v>44866</v>
      </c>
    </row>
    <row r="120" spans="1:23" x14ac:dyDescent="0.3">
      <c r="A120" s="41">
        <v>315218</v>
      </c>
      <c r="B120" s="41" t="s">
        <v>565</v>
      </c>
      <c r="C120" s="41" t="s">
        <v>992</v>
      </c>
      <c r="D120" s="41" t="s">
        <v>993</v>
      </c>
      <c r="E120" s="41" t="s">
        <v>659</v>
      </c>
      <c r="F120" s="41">
        <v>8087</v>
      </c>
      <c r="G120" s="41">
        <v>419</v>
      </c>
      <c r="H120" s="41" t="s">
        <v>1558</v>
      </c>
      <c r="I120" s="41" t="s">
        <v>661</v>
      </c>
      <c r="J120" s="41">
        <v>11.11111</v>
      </c>
      <c r="K120" s="41"/>
      <c r="L120" s="41">
        <v>10.52632</v>
      </c>
      <c r="M120" s="41"/>
      <c r="N120" s="41">
        <v>10.256410000000001</v>
      </c>
      <c r="O120" s="41"/>
      <c r="P120" s="41">
        <v>3.7974700000000001</v>
      </c>
      <c r="Q120" s="41"/>
      <c r="R120" s="41">
        <v>8.9171990000000001</v>
      </c>
      <c r="S120" s="41"/>
      <c r="T120" s="41" t="s">
        <v>1557</v>
      </c>
      <c r="U120" s="41" t="s">
        <v>663</v>
      </c>
      <c r="V120" s="41" t="s">
        <v>994</v>
      </c>
      <c r="W120" s="46">
        <v>44866</v>
      </c>
    </row>
    <row r="121" spans="1:23" x14ac:dyDescent="0.3">
      <c r="A121" s="41">
        <v>315219</v>
      </c>
      <c r="B121" s="41" t="s">
        <v>367</v>
      </c>
      <c r="C121" s="41" t="s">
        <v>995</v>
      </c>
      <c r="D121" s="41" t="s">
        <v>935</v>
      </c>
      <c r="E121" s="41" t="s">
        <v>659</v>
      </c>
      <c r="F121" s="41">
        <v>8043</v>
      </c>
      <c r="G121" s="41">
        <v>419</v>
      </c>
      <c r="H121" s="41" t="s">
        <v>1558</v>
      </c>
      <c r="I121" s="41" t="s">
        <v>661</v>
      </c>
      <c r="J121" s="41">
        <v>17.475729999999999</v>
      </c>
      <c r="K121" s="41"/>
      <c r="L121" s="41">
        <v>21.875</v>
      </c>
      <c r="M121" s="41"/>
      <c r="N121" s="41">
        <v>18.681319999999999</v>
      </c>
      <c r="O121" s="41"/>
      <c r="P121" s="41">
        <v>17.391300000000001</v>
      </c>
      <c r="Q121" s="41"/>
      <c r="R121" s="41">
        <v>18.848167</v>
      </c>
      <c r="S121" s="41"/>
      <c r="T121" s="41" t="s">
        <v>1557</v>
      </c>
      <c r="U121" s="41" t="s">
        <v>663</v>
      </c>
      <c r="V121" s="41" t="s">
        <v>996</v>
      </c>
      <c r="W121" s="46">
        <v>44866</v>
      </c>
    </row>
    <row r="122" spans="1:23" x14ac:dyDescent="0.3">
      <c r="A122" s="41">
        <v>315221</v>
      </c>
      <c r="B122" s="41" t="s">
        <v>351</v>
      </c>
      <c r="C122" s="41" t="s">
        <v>997</v>
      </c>
      <c r="D122" s="41" t="s">
        <v>768</v>
      </c>
      <c r="E122" s="41" t="s">
        <v>659</v>
      </c>
      <c r="F122" s="41">
        <v>7055</v>
      </c>
      <c r="G122" s="41">
        <v>419</v>
      </c>
      <c r="H122" s="41" t="s">
        <v>1558</v>
      </c>
      <c r="I122" s="41" t="s">
        <v>661</v>
      </c>
      <c r="J122" s="41">
        <v>15.15152</v>
      </c>
      <c r="K122" s="41"/>
      <c r="L122" s="41">
        <v>10.76923</v>
      </c>
      <c r="M122" s="41"/>
      <c r="N122" s="41">
        <v>7.4626900000000003</v>
      </c>
      <c r="O122" s="41"/>
      <c r="P122" s="41">
        <v>10.294119999999999</v>
      </c>
      <c r="Q122" s="41"/>
      <c r="R122" s="41">
        <v>10.902258</v>
      </c>
      <c r="S122" s="41"/>
      <c r="T122" s="41" t="s">
        <v>1557</v>
      </c>
      <c r="U122" s="41" t="s">
        <v>663</v>
      </c>
      <c r="V122" s="41" t="s">
        <v>998</v>
      </c>
      <c r="W122" s="46">
        <v>44866</v>
      </c>
    </row>
    <row r="123" spans="1:23" x14ac:dyDescent="0.3">
      <c r="A123" s="41">
        <v>315222</v>
      </c>
      <c r="B123" s="41" t="s">
        <v>282</v>
      </c>
      <c r="C123" s="41" t="s">
        <v>999</v>
      </c>
      <c r="D123" s="41" t="s">
        <v>1000</v>
      </c>
      <c r="E123" s="41" t="s">
        <v>659</v>
      </c>
      <c r="F123" s="41">
        <v>8005</v>
      </c>
      <c r="G123" s="41">
        <v>419</v>
      </c>
      <c r="H123" s="41" t="s">
        <v>1558</v>
      </c>
      <c r="I123" s="41" t="s">
        <v>661</v>
      </c>
      <c r="J123" s="41">
        <v>11.940300000000001</v>
      </c>
      <c r="K123" s="41"/>
      <c r="L123" s="41">
        <v>12.5</v>
      </c>
      <c r="M123" s="41"/>
      <c r="N123" s="41">
        <v>12.307689999999999</v>
      </c>
      <c r="O123" s="41"/>
      <c r="P123" s="41">
        <v>8.9552200000000006</v>
      </c>
      <c r="Q123" s="41"/>
      <c r="R123" s="41">
        <v>11.406843</v>
      </c>
      <c r="S123" s="41"/>
      <c r="T123" s="41" t="s">
        <v>1557</v>
      </c>
      <c r="U123" s="41" t="s">
        <v>663</v>
      </c>
      <c r="V123" s="41" t="s">
        <v>1001</v>
      </c>
      <c r="W123" s="46">
        <v>44866</v>
      </c>
    </row>
    <row r="124" spans="1:23" x14ac:dyDescent="0.3">
      <c r="A124" s="41">
        <v>315223</v>
      </c>
      <c r="B124" s="41" t="s">
        <v>430</v>
      </c>
      <c r="C124" s="41" t="s">
        <v>1002</v>
      </c>
      <c r="D124" s="41" t="s">
        <v>1003</v>
      </c>
      <c r="E124" s="41" t="s">
        <v>659</v>
      </c>
      <c r="F124" s="41">
        <v>8690</v>
      </c>
      <c r="G124" s="41">
        <v>419</v>
      </c>
      <c r="H124" s="41" t="s">
        <v>1558</v>
      </c>
      <c r="I124" s="41" t="s">
        <v>661</v>
      </c>
      <c r="J124" s="41">
        <v>8.4337300000000006</v>
      </c>
      <c r="K124" s="41"/>
      <c r="L124" s="41">
        <v>5.6818200000000001</v>
      </c>
      <c r="M124" s="41"/>
      <c r="N124" s="41">
        <v>5.6179800000000002</v>
      </c>
      <c r="O124" s="41"/>
      <c r="P124" s="41">
        <v>6.25</v>
      </c>
      <c r="Q124" s="41"/>
      <c r="R124" s="41">
        <v>6.460674</v>
      </c>
      <c r="S124" s="41"/>
      <c r="T124" s="41" t="s">
        <v>1557</v>
      </c>
      <c r="U124" s="41" t="s">
        <v>663</v>
      </c>
      <c r="V124" s="41" t="s">
        <v>1004</v>
      </c>
      <c r="W124" s="46">
        <v>44866</v>
      </c>
    </row>
    <row r="125" spans="1:23" x14ac:dyDescent="0.3">
      <c r="A125" s="41">
        <v>315224</v>
      </c>
      <c r="B125" s="41" t="s">
        <v>418</v>
      </c>
      <c r="C125" s="41" t="s">
        <v>1005</v>
      </c>
      <c r="D125" s="41" t="s">
        <v>1006</v>
      </c>
      <c r="E125" s="41" t="s">
        <v>659</v>
      </c>
      <c r="F125" s="41">
        <v>7844</v>
      </c>
      <c r="G125" s="41">
        <v>419</v>
      </c>
      <c r="H125" s="41" t="s">
        <v>1558</v>
      </c>
      <c r="I125" s="41" t="s">
        <v>661</v>
      </c>
      <c r="J125" s="41">
        <v>17.391300000000001</v>
      </c>
      <c r="K125" s="41"/>
      <c r="L125" s="41">
        <v>19.736840000000001</v>
      </c>
      <c r="M125" s="41"/>
      <c r="N125" s="41">
        <v>14.492749999999999</v>
      </c>
      <c r="O125" s="41"/>
      <c r="P125" s="41">
        <v>13.114750000000001</v>
      </c>
      <c r="Q125" s="41"/>
      <c r="R125" s="41">
        <v>16.363633</v>
      </c>
      <c r="S125" s="41"/>
      <c r="T125" s="41" t="s">
        <v>1557</v>
      </c>
      <c r="U125" s="41" t="s">
        <v>663</v>
      </c>
      <c r="V125" s="41" t="s">
        <v>1007</v>
      </c>
      <c r="W125" s="46">
        <v>44866</v>
      </c>
    </row>
    <row r="126" spans="1:23" x14ac:dyDescent="0.3">
      <c r="A126" s="41">
        <v>315225</v>
      </c>
      <c r="B126" s="41" t="s">
        <v>553</v>
      </c>
      <c r="C126" s="41" t="s">
        <v>1008</v>
      </c>
      <c r="D126" s="41" t="s">
        <v>1009</v>
      </c>
      <c r="E126" s="41" t="s">
        <v>659</v>
      </c>
      <c r="F126" s="41">
        <v>8109</v>
      </c>
      <c r="G126" s="41">
        <v>419</v>
      </c>
      <c r="H126" s="41" t="s">
        <v>1558</v>
      </c>
      <c r="I126" s="41" t="s">
        <v>661</v>
      </c>
      <c r="J126" s="41">
        <v>13.00813</v>
      </c>
      <c r="K126" s="41"/>
      <c r="L126" s="41">
        <v>16.66667</v>
      </c>
      <c r="M126" s="41"/>
      <c r="N126" s="41">
        <v>14.15929</v>
      </c>
      <c r="O126" s="41"/>
      <c r="P126" s="41">
        <v>11.206899999999999</v>
      </c>
      <c r="Q126" s="41"/>
      <c r="R126" s="41">
        <v>13.807532999999999</v>
      </c>
      <c r="S126" s="41"/>
      <c r="T126" s="41" t="s">
        <v>1557</v>
      </c>
      <c r="U126" s="41" t="s">
        <v>663</v>
      </c>
      <c r="V126" s="41" t="s">
        <v>1010</v>
      </c>
      <c r="W126" s="46">
        <v>44866</v>
      </c>
    </row>
    <row r="127" spans="1:23" x14ac:dyDescent="0.3">
      <c r="A127" s="41">
        <v>315226</v>
      </c>
      <c r="B127" s="41" t="s">
        <v>448</v>
      </c>
      <c r="C127" s="41" t="s">
        <v>1011</v>
      </c>
      <c r="D127" s="41" t="s">
        <v>1012</v>
      </c>
      <c r="E127" s="41" t="s">
        <v>659</v>
      </c>
      <c r="F127" s="41">
        <v>8822</v>
      </c>
      <c r="G127" s="41">
        <v>419</v>
      </c>
      <c r="H127" s="41" t="s">
        <v>1558</v>
      </c>
      <c r="I127" s="41" t="s">
        <v>661</v>
      </c>
      <c r="J127" s="41">
        <v>3.4188000000000001</v>
      </c>
      <c r="K127" s="41"/>
      <c r="L127" s="41">
        <v>2.63158</v>
      </c>
      <c r="M127" s="41"/>
      <c r="N127" s="41">
        <v>4.6729000000000003</v>
      </c>
      <c r="O127" s="41"/>
      <c r="P127" s="41">
        <v>10.52632</v>
      </c>
      <c r="Q127" s="41"/>
      <c r="R127" s="41">
        <v>5.309736</v>
      </c>
      <c r="S127" s="41"/>
      <c r="T127" s="41" t="s">
        <v>1557</v>
      </c>
      <c r="U127" s="41" t="s">
        <v>663</v>
      </c>
      <c r="V127" s="41" t="s">
        <v>1013</v>
      </c>
      <c r="W127" s="46">
        <v>44866</v>
      </c>
    </row>
    <row r="128" spans="1:23" x14ac:dyDescent="0.3">
      <c r="A128" s="41">
        <v>315228</v>
      </c>
      <c r="B128" s="41" t="s">
        <v>347</v>
      </c>
      <c r="C128" s="41" t="s">
        <v>1014</v>
      </c>
      <c r="D128" s="41" t="s">
        <v>943</v>
      </c>
      <c r="E128" s="41" t="s">
        <v>659</v>
      </c>
      <c r="F128" s="41">
        <v>8210</v>
      </c>
      <c r="G128" s="41">
        <v>419</v>
      </c>
      <c r="H128" s="41" t="s">
        <v>1558</v>
      </c>
      <c r="I128" s="41" t="s">
        <v>661</v>
      </c>
      <c r="J128" s="41">
        <v>1.7543899999999999</v>
      </c>
      <c r="K128" s="41"/>
      <c r="L128" s="41">
        <v>3.125</v>
      </c>
      <c r="M128" s="41"/>
      <c r="N128" s="41">
        <v>5.3333300000000001</v>
      </c>
      <c r="O128" s="41"/>
      <c r="P128" s="41">
        <v>5.1948100000000004</v>
      </c>
      <c r="Q128" s="41"/>
      <c r="R128" s="41">
        <v>4.0293049999999999</v>
      </c>
      <c r="S128" s="41"/>
      <c r="T128" s="41" t="s">
        <v>1557</v>
      </c>
      <c r="U128" s="41" t="s">
        <v>663</v>
      </c>
      <c r="V128" s="41" t="s">
        <v>1015</v>
      </c>
      <c r="W128" s="46">
        <v>44866</v>
      </c>
    </row>
    <row r="129" spans="1:23" x14ac:dyDescent="0.3">
      <c r="A129" s="41">
        <v>315229</v>
      </c>
      <c r="B129" s="41" t="s">
        <v>523</v>
      </c>
      <c r="C129" s="41" t="s">
        <v>1016</v>
      </c>
      <c r="D129" s="41" t="s">
        <v>1017</v>
      </c>
      <c r="E129" s="41" t="s">
        <v>659</v>
      </c>
      <c r="F129" s="41">
        <v>7420</v>
      </c>
      <c r="G129" s="41">
        <v>419</v>
      </c>
      <c r="H129" s="41" t="s">
        <v>1558</v>
      </c>
      <c r="I129" s="41" t="s">
        <v>661</v>
      </c>
      <c r="J129" s="41">
        <v>12.179489999999999</v>
      </c>
      <c r="K129" s="41"/>
      <c r="L129" s="41">
        <v>11.038959999999999</v>
      </c>
      <c r="M129" s="41"/>
      <c r="N129" s="41">
        <v>8.2802500000000006</v>
      </c>
      <c r="O129" s="41"/>
      <c r="P129" s="41">
        <v>6.8323</v>
      </c>
      <c r="Q129" s="41"/>
      <c r="R129" s="41">
        <v>9.5541400000000003</v>
      </c>
      <c r="S129" s="41"/>
      <c r="T129" s="41" t="s">
        <v>1557</v>
      </c>
      <c r="U129" s="41" t="s">
        <v>663</v>
      </c>
      <c r="V129" s="41" t="s">
        <v>1018</v>
      </c>
      <c r="W129" s="46">
        <v>44866</v>
      </c>
    </row>
    <row r="130" spans="1:23" x14ac:dyDescent="0.3">
      <c r="A130" s="41">
        <v>315231</v>
      </c>
      <c r="B130" s="41" t="s">
        <v>451</v>
      </c>
      <c r="C130" s="41" t="s">
        <v>1019</v>
      </c>
      <c r="D130" s="41" t="s">
        <v>1020</v>
      </c>
      <c r="E130" s="41" t="s">
        <v>659</v>
      </c>
      <c r="F130" s="41">
        <v>8080</v>
      </c>
      <c r="G130" s="41">
        <v>419</v>
      </c>
      <c r="H130" s="41" t="s">
        <v>1558</v>
      </c>
      <c r="I130" s="41" t="s">
        <v>661</v>
      </c>
      <c r="J130" s="41">
        <v>15</v>
      </c>
      <c r="K130" s="41"/>
      <c r="L130" s="41">
        <v>15</v>
      </c>
      <c r="M130" s="41"/>
      <c r="N130" s="41">
        <v>12.2807</v>
      </c>
      <c r="O130" s="41"/>
      <c r="P130" s="41">
        <v>7.0175400000000003</v>
      </c>
      <c r="Q130" s="41"/>
      <c r="R130" s="41">
        <v>12.393160999999999</v>
      </c>
      <c r="S130" s="41"/>
      <c r="T130" s="41" t="s">
        <v>1557</v>
      </c>
      <c r="U130" s="41" t="s">
        <v>663</v>
      </c>
      <c r="V130" s="41" t="s">
        <v>1021</v>
      </c>
      <c r="W130" s="46">
        <v>44866</v>
      </c>
    </row>
    <row r="131" spans="1:23" x14ac:dyDescent="0.3">
      <c r="A131" s="41">
        <v>315233</v>
      </c>
      <c r="B131" s="41" t="s">
        <v>472</v>
      </c>
      <c r="C131" s="41" t="s">
        <v>1022</v>
      </c>
      <c r="D131" s="41" t="s">
        <v>832</v>
      </c>
      <c r="E131" s="41" t="s">
        <v>659</v>
      </c>
      <c r="F131" s="41">
        <v>8360</v>
      </c>
      <c r="G131" s="41">
        <v>419</v>
      </c>
      <c r="H131" s="41" t="s">
        <v>1558</v>
      </c>
      <c r="I131" s="41" t="s">
        <v>661</v>
      </c>
      <c r="J131" s="41">
        <v>12.64368</v>
      </c>
      <c r="K131" s="41"/>
      <c r="L131" s="41">
        <v>12.5</v>
      </c>
      <c r="M131" s="41"/>
      <c r="N131" s="41">
        <v>16.091950000000001</v>
      </c>
      <c r="O131" s="41"/>
      <c r="P131" s="41">
        <v>16.66667</v>
      </c>
      <c r="Q131" s="41"/>
      <c r="R131" s="41">
        <v>14.488637000000001</v>
      </c>
      <c r="S131" s="41"/>
      <c r="T131" s="41" t="s">
        <v>1557</v>
      </c>
      <c r="U131" s="41" t="s">
        <v>663</v>
      </c>
      <c r="V131" s="41" t="s">
        <v>1023</v>
      </c>
      <c r="W131" s="46">
        <v>44866</v>
      </c>
    </row>
    <row r="132" spans="1:23" x14ac:dyDescent="0.3">
      <c r="A132" s="41">
        <v>315234</v>
      </c>
      <c r="B132" s="41" t="s">
        <v>255</v>
      </c>
      <c r="C132" s="41" t="s">
        <v>1024</v>
      </c>
      <c r="D132" s="41" t="s">
        <v>789</v>
      </c>
      <c r="E132" s="41" t="s">
        <v>659</v>
      </c>
      <c r="F132" s="41">
        <v>7470</v>
      </c>
      <c r="G132" s="41">
        <v>419</v>
      </c>
      <c r="H132" s="41" t="s">
        <v>1558</v>
      </c>
      <c r="I132" s="41" t="s">
        <v>661</v>
      </c>
      <c r="J132" s="41">
        <v>12.5</v>
      </c>
      <c r="K132" s="41"/>
      <c r="L132" s="41">
        <v>9.5238099999999992</v>
      </c>
      <c r="M132" s="41"/>
      <c r="N132" s="41">
        <v>10</v>
      </c>
      <c r="O132" s="41"/>
      <c r="P132" s="41">
        <v>12.98701</v>
      </c>
      <c r="Q132" s="41"/>
      <c r="R132" s="41">
        <v>11.214953</v>
      </c>
      <c r="S132" s="41"/>
      <c r="T132" s="41" t="s">
        <v>1557</v>
      </c>
      <c r="U132" s="41" t="s">
        <v>663</v>
      </c>
      <c r="V132" s="41" t="s">
        <v>1025</v>
      </c>
      <c r="W132" s="46">
        <v>44866</v>
      </c>
    </row>
    <row r="133" spans="1:23" x14ac:dyDescent="0.3">
      <c r="A133" s="41">
        <v>315235</v>
      </c>
      <c r="B133" s="41" t="s">
        <v>554</v>
      </c>
      <c r="C133" s="41" t="s">
        <v>1026</v>
      </c>
      <c r="D133" s="41" t="s">
        <v>826</v>
      </c>
      <c r="E133" s="41" t="s">
        <v>659</v>
      </c>
      <c r="F133" s="41">
        <v>8611</v>
      </c>
      <c r="G133" s="41">
        <v>419</v>
      </c>
      <c r="H133" s="41" t="s">
        <v>1558</v>
      </c>
      <c r="I133" s="41" t="s">
        <v>661</v>
      </c>
      <c r="J133" s="41">
        <v>19.480519999999999</v>
      </c>
      <c r="K133" s="41"/>
      <c r="L133" s="41">
        <v>21.518989999999999</v>
      </c>
      <c r="M133" s="41"/>
      <c r="N133" s="41">
        <v>17.948720000000002</v>
      </c>
      <c r="O133" s="41"/>
      <c r="P133" s="41">
        <v>24.09639</v>
      </c>
      <c r="Q133" s="41"/>
      <c r="R133" s="41">
        <v>20.820191999999999</v>
      </c>
      <c r="S133" s="41"/>
      <c r="T133" s="41" t="s">
        <v>1557</v>
      </c>
      <c r="U133" s="41" t="s">
        <v>663</v>
      </c>
      <c r="V133" s="41" t="s">
        <v>1027</v>
      </c>
      <c r="W133" s="46">
        <v>44866</v>
      </c>
    </row>
    <row r="134" spans="1:23" x14ac:dyDescent="0.3">
      <c r="A134" s="41">
        <v>315236</v>
      </c>
      <c r="B134" s="41" t="s">
        <v>571</v>
      </c>
      <c r="C134" s="41" t="s">
        <v>1028</v>
      </c>
      <c r="D134" s="41" t="s">
        <v>1029</v>
      </c>
      <c r="E134" s="41" t="s">
        <v>659</v>
      </c>
      <c r="F134" s="41">
        <v>7103</v>
      </c>
      <c r="G134" s="41">
        <v>419</v>
      </c>
      <c r="H134" s="41" t="s">
        <v>1558</v>
      </c>
      <c r="I134" s="41" t="s">
        <v>661</v>
      </c>
      <c r="J134" s="41">
        <v>12.5</v>
      </c>
      <c r="K134" s="41"/>
      <c r="L134" s="41">
        <v>13.85768</v>
      </c>
      <c r="M134" s="41"/>
      <c r="N134" s="41">
        <v>16.141729999999999</v>
      </c>
      <c r="O134" s="41"/>
      <c r="P134" s="41">
        <v>16.399999999999999</v>
      </c>
      <c r="Q134" s="41"/>
      <c r="R134" s="41">
        <v>14.703018</v>
      </c>
      <c r="S134" s="41"/>
      <c r="T134" s="41" t="s">
        <v>1557</v>
      </c>
      <c r="U134" s="41" t="s">
        <v>663</v>
      </c>
      <c r="V134" s="41" t="s">
        <v>1030</v>
      </c>
      <c r="W134" s="46">
        <v>44866</v>
      </c>
    </row>
    <row r="135" spans="1:23" x14ac:dyDescent="0.3">
      <c r="A135" s="41">
        <v>315237</v>
      </c>
      <c r="B135" s="41" t="s">
        <v>577</v>
      </c>
      <c r="C135" s="41" t="s">
        <v>1031</v>
      </c>
      <c r="D135" s="41" t="s">
        <v>1032</v>
      </c>
      <c r="E135" s="41" t="s">
        <v>659</v>
      </c>
      <c r="F135" s="41">
        <v>8069</v>
      </c>
      <c r="G135" s="41">
        <v>419</v>
      </c>
      <c r="H135" s="41" t="s">
        <v>1558</v>
      </c>
      <c r="I135" s="41" t="s">
        <v>661</v>
      </c>
      <c r="J135" s="41">
        <v>12.244899999999999</v>
      </c>
      <c r="K135" s="41"/>
      <c r="L135" s="41">
        <v>11.538460000000001</v>
      </c>
      <c r="M135" s="41"/>
      <c r="N135" s="41">
        <v>9.2592599999999994</v>
      </c>
      <c r="O135" s="41"/>
      <c r="P135" s="41">
        <v>14.28571</v>
      </c>
      <c r="Q135" s="41"/>
      <c r="R135" s="41">
        <v>11.84834</v>
      </c>
      <c r="S135" s="41"/>
      <c r="T135" s="41" t="s">
        <v>1557</v>
      </c>
      <c r="U135" s="41" t="s">
        <v>663</v>
      </c>
      <c r="V135" s="41" t="s">
        <v>1033</v>
      </c>
      <c r="W135" s="46">
        <v>44866</v>
      </c>
    </row>
    <row r="136" spans="1:23" x14ac:dyDescent="0.3">
      <c r="A136" s="41">
        <v>315239</v>
      </c>
      <c r="B136" s="41" t="s">
        <v>333</v>
      </c>
      <c r="C136" s="41" t="s">
        <v>1034</v>
      </c>
      <c r="D136" s="41" t="s">
        <v>1035</v>
      </c>
      <c r="E136" s="41" t="s">
        <v>659</v>
      </c>
      <c r="F136" s="41">
        <v>7092</v>
      </c>
      <c r="G136" s="41">
        <v>419</v>
      </c>
      <c r="H136" s="41" t="s">
        <v>1558</v>
      </c>
      <c r="I136" s="41" t="s">
        <v>661</v>
      </c>
      <c r="J136" s="41">
        <v>2.63158</v>
      </c>
      <c r="K136" s="41"/>
      <c r="L136" s="41">
        <v>2.2727300000000001</v>
      </c>
      <c r="M136" s="41"/>
      <c r="N136" s="41">
        <v>2.1276600000000001</v>
      </c>
      <c r="O136" s="41"/>
      <c r="P136" s="41">
        <v>4.3478300000000001</v>
      </c>
      <c r="Q136" s="41"/>
      <c r="R136" s="41">
        <v>2.857145</v>
      </c>
      <c r="S136" s="41"/>
      <c r="T136" s="41" t="s">
        <v>1557</v>
      </c>
      <c r="U136" s="41" t="s">
        <v>663</v>
      </c>
      <c r="V136" s="41" t="s">
        <v>1036</v>
      </c>
      <c r="W136" s="46">
        <v>44866</v>
      </c>
    </row>
    <row r="137" spans="1:23" x14ac:dyDescent="0.3">
      <c r="A137" s="41">
        <v>315243</v>
      </c>
      <c r="B137" s="41" t="s">
        <v>497</v>
      </c>
      <c r="C137" s="41" t="s">
        <v>1037</v>
      </c>
      <c r="D137" s="41" t="s">
        <v>1038</v>
      </c>
      <c r="E137" s="41" t="s">
        <v>659</v>
      </c>
      <c r="F137" s="41">
        <v>8332</v>
      </c>
      <c r="G137" s="41">
        <v>419</v>
      </c>
      <c r="H137" s="41" t="s">
        <v>1558</v>
      </c>
      <c r="I137" s="41" t="s">
        <v>661</v>
      </c>
      <c r="J137" s="41">
        <v>15.909090000000001</v>
      </c>
      <c r="K137" s="41"/>
      <c r="L137" s="41">
        <v>18.947369999999999</v>
      </c>
      <c r="M137" s="41"/>
      <c r="N137" s="41">
        <v>20</v>
      </c>
      <c r="O137" s="41"/>
      <c r="P137" s="41">
        <v>15.625</v>
      </c>
      <c r="Q137" s="41"/>
      <c r="R137" s="41">
        <v>17.647058999999999</v>
      </c>
      <c r="S137" s="41"/>
      <c r="T137" s="41" t="s">
        <v>1557</v>
      </c>
      <c r="U137" s="41" t="s">
        <v>663</v>
      </c>
      <c r="V137" s="41" t="s">
        <v>1039</v>
      </c>
      <c r="W137" s="46">
        <v>44866</v>
      </c>
    </row>
    <row r="138" spans="1:23" x14ac:dyDescent="0.3">
      <c r="A138" s="41">
        <v>315244</v>
      </c>
      <c r="B138" s="41" t="s">
        <v>528</v>
      </c>
      <c r="C138" s="41" t="s">
        <v>1040</v>
      </c>
      <c r="D138" s="41" t="s">
        <v>1041</v>
      </c>
      <c r="E138" s="41" t="s">
        <v>659</v>
      </c>
      <c r="F138" s="41">
        <v>8201</v>
      </c>
      <c r="G138" s="41">
        <v>419</v>
      </c>
      <c r="H138" s="41" t="s">
        <v>1558</v>
      </c>
      <c r="I138" s="41" t="s">
        <v>661</v>
      </c>
      <c r="J138" s="41">
        <v>5.4054099999999998</v>
      </c>
      <c r="K138" s="41"/>
      <c r="L138" s="41">
        <v>7.7922099999999999</v>
      </c>
      <c r="M138" s="41"/>
      <c r="N138" s="41">
        <v>1.4492799999999999</v>
      </c>
      <c r="O138" s="41"/>
      <c r="P138" s="41">
        <v>1.3513500000000001</v>
      </c>
      <c r="Q138" s="41"/>
      <c r="R138" s="41">
        <v>4.0816350000000003</v>
      </c>
      <c r="S138" s="41"/>
      <c r="T138" s="41" t="s">
        <v>1557</v>
      </c>
      <c r="U138" s="41" t="s">
        <v>663</v>
      </c>
      <c r="V138" s="41" t="s">
        <v>1042</v>
      </c>
      <c r="W138" s="46">
        <v>44866</v>
      </c>
    </row>
    <row r="139" spans="1:23" x14ac:dyDescent="0.3">
      <c r="A139" s="41">
        <v>315245</v>
      </c>
      <c r="B139" s="41" t="s">
        <v>257</v>
      </c>
      <c r="C139" s="41" t="s">
        <v>1043</v>
      </c>
      <c r="D139" s="41" t="s">
        <v>682</v>
      </c>
      <c r="E139" s="41" t="s">
        <v>659</v>
      </c>
      <c r="F139" s="41">
        <v>8002</v>
      </c>
      <c r="G139" s="41">
        <v>419</v>
      </c>
      <c r="H139" s="41" t="s">
        <v>1558</v>
      </c>
      <c r="I139" s="41" t="s">
        <v>661</v>
      </c>
      <c r="J139" s="41">
        <v>5</v>
      </c>
      <c r="K139" s="41"/>
      <c r="L139" s="41">
        <v>4.61538</v>
      </c>
      <c r="M139" s="41"/>
      <c r="N139" s="41">
        <v>1.5625</v>
      </c>
      <c r="O139" s="41"/>
      <c r="P139" s="41">
        <v>1.51515</v>
      </c>
      <c r="Q139" s="41"/>
      <c r="R139" s="41">
        <v>3.1372529999999998</v>
      </c>
      <c r="S139" s="41"/>
      <c r="T139" s="41" t="s">
        <v>1557</v>
      </c>
      <c r="U139" s="41" t="s">
        <v>663</v>
      </c>
      <c r="V139" s="41" t="s">
        <v>1044</v>
      </c>
      <c r="W139" s="46">
        <v>44866</v>
      </c>
    </row>
    <row r="140" spans="1:23" x14ac:dyDescent="0.3">
      <c r="A140" s="41">
        <v>315246</v>
      </c>
      <c r="B140" s="41" t="s">
        <v>539</v>
      </c>
      <c r="C140" s="41" t="s">
        <v>1045</v>
      </c>
      <c r="D140" s="41" t="s">
        <v>1046</v>
      </c>
      <c r="E140" s="41" t="s">
        <v>659</v>
      </c>
      <c r="F140" s="41">
        <v>8066</v>
      </c>
      <c r="G140" s="41">
        <v>419</v>
      </c>
      <c r="H140" s="41" t="s">
        <v>1558</v>
      </c>
      <c r="I140" s="41" t="s">
        <v>661</v>
      </c>
      <c r="J140" s="41">
        <v>11.494249999999999</v>
      </c>
      <c r="K140" s="41"/>
      <c r="L140" s="41">
        <v>13.09524</v>
      </c>
      <c r="M140" s="41"/>
      <c r="N140" s="41">
        <v>8.9743600000000008</v>
      </c>
      <c r="O140" s="41"/>
      <c r="P140" s="41">
        <v>1.20482</v>
      </c>
      <c r="Q140" s="41"/>
      <c r="R140" s="41">
        <v>8.7349399999999999</v>
      </c>
      <c r="S140" s="41"/>
      <c r="T140" s="41" t="s">
        <v>1557</v>
      </c>
      <c r="U140" s="41" t="s">
        <v>663</v>
      </c>
      <c r="V140" s="41" t="s">
        <v>1047</v>
      </c>
      <c r="W140" s="46">
        <v>44866</v>
      </c>
    </row>
    <row r="141" spans="1:23" x14ac:dyDescent="0.3">
      <c r="A141" s="41">
        <v>315247</v>
      </c>
      <c r="B141" s="41" t="s">
        <v>429</v>
      </c>
      <c r="C141" s="41" t="s">
        <v>1048</v>
      </c>
      <c r="D141" s="41" t="s">
        <v>1049</v>
      </c>
      <c r="E141" s="41" t="s">
        <v>659</v>
      </c>
      <c r="F141" s="41">
        <v>7006</v>
      </c>
      <c r="G141" s="41">
        <v>419</v>
      </c>
      <c r="H141" s="41" t="s">
        <v>1558</v>
      </c>
      <c r="I141" s="41" t="s">
        <v>661</v>
      </c>
      <c r="J141" s="41">
        <v>7.1428599999999998</v>
      </c>
      <c r="K141" s="41"/>
      <c r="L141" s="41">
        <v>4.81928</v>
      </c>
      <c r="M141" s="41"/>
      <c r="N141" s="41">
        <v>6.4516099999999996</v>
      </c>
      <c r="O141" s="41"/>
      <c r="P141" s="41">
        <v>6.25</v>
      </c>
      <c r="Q141" s="41"/>
      <c r="R141" s="41">
        <v>6.1797760000000004</v>
      </c>
      <c r="S141" s="41"/>
      <c r="T141" s="41" t="s">
        <v>1557</v>
      </c>
      <c r="U141" s="41" t="s">
        <v>663</v>
      </c>
      <c r="V141" s="41" t="s">
        <v>1050</v>
      </c>
      <c r="W141" s="46">
        <v>44866</v>
      </c>
    </row>
    <row r="142" spans="1:23" x14ac:dyDescent="0.3">
      <c r="A142" s="41">
        <v>315249</v>
      </c>
      <c r="B142" s="41" t="s">
        <v>470</v>
      </c>
      <c r="C142" s="41" t="s">
        <v>1051</v>
      </c>
      <c r="D142" s="41" t="s">
        <v>717</v>
      </c>
      <c r="E142" s="41" t="s">
        <v>659</v>
      </c>
      <c r="F142" s="41">
        <v>7035</v>
      </c>
      <c r="G142" s="41">
        <v>419</v>
      </c>
      <c r="H142" s="41" t="s">
        <v>1558</v>
      </c>
      <c r="I142" s="41" t="s">
        <v>661</v>
      </c>
      <c r="J142" s="41">
        <v>45.299149999999997</v>
      </c>
      <c r="K142" s="41"/>
      <c r="L142" s="41">
        <v>45.6</v>
      </c>
      <c r="M142" s="41"/>
      <c r="N142" s="41">
        <v>45.454549999999998</v>
      </c>
      <c r="O142" s="41"/>
      <c r="P142" s="41">
        <v>40.476190000000003</v>
      </c>
      <c r="Q142" s="41"/>
      <c r="R142" s="41">
        <v>44.200001999999998</v>
      </c>
      <c r="S142" s="41"/>
      <c r="T142" s="41" t="s">
        <v>1557</v>
      </c>
      <c r="U142" s="41" t="s">
        <v>663</v>
      </c>
      <c r="V142" s="41" t="s">
        <v>1052</v>
      </c>
      <c r="W142" s="46">
        <v>44866</v>
      </c>
    </row>
    <row r="143" spans="1:23" x14ac:dyDescent="0.3">
      <c r="A143" s="41">
        <v>315251</v>
      </c>
      <c r="B143" s="41" t="s">
        <v>437</v>
      </c>
      <c r="C143" s="41" t="s">
        <v>1053</v>
      </c>
      <c r="D143" s="41" t="s">
        <v>714</v>
      </c>
      <c r="E143" s="41" t="s">
        <v>659</v>
      </c>
      <c r="F143" s="41">
        <v>8820</v>
      </c>
      <c r="G143" s="41">
        <v>419</v>
      </c>
      <c r="H143" s="41" t="s">
        <v>1558</v>
      </c>
      <c r="I143" s="41" t="s">
        <v>661</v>
      </c>
      <c r="J143" s="41">
        <v>17.64706</v>
      </c>
      <c r="K143" s="41"/>
      <c r="L143" s="41">
        <v>20.895520000000001</v>
      </c>
      <c r="M143" s="41"/>
      <c r="N143" s="41">
        <v>19.44444</v>
      </c>
      <c r="O143" s="41"/>
      <c r="P143" s="41">
        <v>18.05556</v>
      </c>
      <c r="Q143" s="41"/>
      <c r="R143" s="41">
        <v>18.996414999999999</v>
      </c>
      <c r="S143" s="41"/>
      <c r="T143" s="41" t="s">
        <v>1557</v>
      </c>
      <c r="U143" s="41" t="s">
        <v>663</v>
      </c>
      <c r="V143" s="41" t="s">
        <v>1054</v>
      </c>
      <c r="W143" s="46">
        <v>44866</v>
      </c>
    </row>
    <row r="144" spans="1:23" x14ac:dyDescent="0.3">
      <c r="A144" s="41">
        <v>315252</v>
      </c>
      <c r="B144" s="41" t="s">
        <v>285</v>
      </c>
      <c r="C144" s="41" t="s">
        <v>1055</v>
      </c>
      <c r="D144" s="41" t="s">
        <v>777</v>
      </c>
      <c r="E144" s="41" t="s">
        <v>659</v>
      </c>
      <c r="F144" s="41">
        <v>7733</v>
      </c>
      <c r="G144" s="41">
        <v>419</v>
      </c>
      <c r="H144" s="41" t="s">
        <v>1558</v>
      </c>
      <c r="I144" s="41" t="s">
        <v>661</v>
      </c>
      <c r="J144" s="41">
        <v>17.171720000000001</v>
      </c>
      <c r="K144" s="41"/>
      <c r="L144" s="41">
        <v>13.207549999999999</v>
      </c>
      <c r="M144" s="41"/>
      <c r="N144" s="41">
        <v>16.161619999999999</v>
      </c>
      <c r="O144" s="41"/>
      <c r="P144" s="41">
        <v>12.244899999999999</v>
      </c>
      <c r="Q144" s="41"/>
      <c r="R144" s="41">
        <v>14.67662</v>
      </c>
      <c r="S144" s="41"/>
      <c r="T144" s="41" t="s">
        <v>1557</v>
      </c>
      <c r="U144" s="41" t="s">
        <v>663</v>
      </c>
      <c r="V144" s="41" t="s">
        <v>1056</v>
      </c>
      <c r="W144" s="46">
        <v>44866</v>
      </c>
    </row>
    <row r="145" spans="1:23" x14ac:dyDescent="0.3">
      <c r="A145" s="41">
        <v>315253</v>
      </c>
      <c r="B145" s="41" t="s">
        <v>519</v>
      </c>
      <c r="C145" s="41" t="s">
        <v>1057</v>
      </c>
      <c r="D145" s="41" t="s">
        <v>842</v>
      </c>
      <c r="E145" s="41" t="s">
        <v>659</v>
      </c>
      <c r="F145" s="41">
        <v>8873</v>
      </c>
      <c r="G145" s="41">
        <v>419</v>
      </c>
      <c r="H145" s="41" t="s">
        <v>1558</v>
      </c>
      <c r="I145" s="41" t="s">
        <v>661</v>
      </c>
      <c r="J145" s="41">
        <v>8.1081099999999999</v>
      </c>
      <c r="K145" s="41"/>
      <c r="L145" s="41">
        <v>6.9444400000000002</v>
      </c>
      <c r="M145" s="41"/>
      <c r="N145" s="41">
        <v>10.14493</v>
      </c>
      <c r="O145" s="41"/>
      <c r="P145" s="41">
        <v>14.0625</v>
      </c>
      <c r="Q145" s="41"/>
      <c r="R145" s="41">
        <v>9.6774190000000004</v>
      </c>
      <c r="S145" s="41"/>
      <c r="T145" s="41" t="s">
        <v>1557</v>
      </c>
      <c r="U145" s="41" t="s">
        <v>663</v>
      </c>
      <c r="V145" s="41" t="s">
        <v>1058</v>
      </c>
      <c r="W145" s="46">
        <v>44866</v>
      </c>
    </row>
    <row r="146" spans="1:23" x14ac:dyDescent="0.3">
      <c r="A146" s="41">
        <v>315257</v>
      </c>
      <c r="B146" s="41" t="s">
        <v>329</v>
      </c>
      <c r="C146" s="41" t="s">
        <v>1059</v>
      </c>
      <c r="D146" s="41" t="s">
        <v>1060</v>
      </c>
      <c r="E146" s="41" t="s">
        <v>659</v>
      </c>
      <c r="F146" s="41">
        <v>8094</v>
      </c>
      <c r="G146" s="41">
        <v>419</v>
      </c>
      <c r="H146" s="41" t="s">
        <v>1558</v>
      </c>
      <c r="I146" s="41" t="s">
        <v>661</v>
      </c>
      <c r="J146" s="41">
        <v>11.965809999999999</v>
      </c>
      <c r="K146" s="41"/>
      <c r="L146" s="41">
        <v>13.571429999999999</v>
      </c>
      <c r="M146" s="41"/>
      <c r="N146" s="41">
        <v>14.705880000000001</v>
      </c>
      <c r="O146" s="41"/>
      <c r="P146" s="41">
        <v>15.03759</v>
      </c>
      <c r="Q146" s="41"/>
      <c r="R146" s="41">
        <v>13.878325</v>
      </c>
      <c r="S146" s="41"/>
      <c r="T146" s="41" t="s">
        <v>1557</v>
      </c>
      <c r="U146" s="41" t="s">
        <v>663</v>
      </c>
      <c r="V146" s="41" t="s">
        <v>1061</v>
      </c>
      <c r="W146" s="46">
        <v>44866</v>
      </c>
    </row>
    <row r="147" spans="1:23" x14ac:dyDescent="0.3">
      <c r="A147" s="41">
        <v>315259</v>
      </c>
      <c r="B147" s="41" t="s">
        <v>536</v>
      </c>
      <c r="C147" s="41" t="s">
        <v>1062</v>
      </c>
      <c r="D147" s="41" t="s">
        <v>1035</v>
      </c>
      <c r="E147" s="41" t="s">
        <v>659</v>
      </c>
      <c r="F147" s="41">
        <v>7092</v>
      </c>
      <c r="G147" s="41">
        <v>419</v>
      </c>
      <c r="H147" s="41" t="s">
        <v>1558</v>
      </c>
      <c r="I147" s="41" t="s">
        <v>661</v>
      </c>
      <c r="J147" s="41">
        <v>5.8823499999999997</v>
      </c>
      <c r="K147" s="41"/>
      <c r="L147" s="41">
        <v>8</v>
      </c>
      <c r="M147" s="41"/>
      <c r="N147" s="41">
        <v>8.3333300000000001</v>
      </c>
      <c r="O147" s="41"/>
      <c r="P147" s="41">
        <v>7.7777799999999999</v>
      </c>
      <c r="Q147" s="41"/>
      <c r="R147" s="41">
        <v>7.5709770000000001</v>
      </c>
      <c r="S147" s="41"/>
      <c r="T147" s="41" t="s">
        <v>1557</v>
      </c>
      <c r="U147" s="41" t="s">
        <v>663</v>
      </c>
      <c r="V147" s="41" t="s">
        <v>1063</v>
      </c>
      <c r="W147" s="46">
        <v>44866</v>
      </c>
    </row>
    <row r="148" spans="1:23" x14ac:dyDescent="0.3">
      <c r="A148" s="41">
        <v>315260</v>
      </c>
      <c r="B148" s="41" t="s">
        <v>265</v>
      </c>
      <c r="C148" s="41" t="s">
        <v>1064</v>
      </c>
      <c r="D148" s="41" t="s">
        <v>1065</v>
      </c>
      <c r="E148" s="41" t="s">
        <v>659</v>
      </c>
      <c r="F148" s="41">
        <v>8068</v>
      </c>
      <c r="G148" s="41">
        <v>419</v>
      </c>
      <c r="H148" s="41" t="s">
        <v>1558</v>
      </c>
      <c r="I148" s="41" t="s">
        <v>661</v>
      </c>
      <c r="J148" s="41">
        <v>1.13636</v>
      </c>
      <c r="K148" s="41"/>
      <c r="L148" s="41">
        <v>4.1666699999999999</v>
      </c>
      <c r="M148" s="41"/>
      <c r="N148" s="41">
        <v>2</v>
      </c>
      <c r="O148" s="41"/>
      <c r="P148" s="41">
        <v>0</v>
      </c>
      <c r="Q148" s="41"/>
      <c r="R148" s="41">
        <v>1.8421050000000001</v>
      </c>
      <c r="S148" s="41"/>
      <c r="T148" s="41" t="s">
        <v>1557</v>
      </c>
      <c r="U148" s="41" t="s">
        <v>663</v>
      </c>
      <c r="V148" s="41" t="s">
        <v>1066</v>
      </c>
      <c r="W148" s="46">
        <v>44866</v>
      </c>
    </row>
    <row r="149" spans="1:23" x14ac:dyDescent="0.3">
      <c r="A149" s="41">
        <v>315261</v>
      </c>
      <c r="B149" s="41" t="s">
        <v>462</v>
      </c>
      <c r="C149" s="41" t="s">
        <v>1067</v>
      </c>
      <c r="D149" s="41" t="s">
        <v>1017</v>
      </c>
      <c r="E149" s="41" t="s">
        <v>659</v>
      </c>
      <c r="F149" s="41">
        <v>7420</v>
      </c>
      <c r="G149" s="41">
        <v>419</v>
      </c>
      <c r="H149" s="41" t="s">
        <v>1558</v>
      </c>
      <c r="I149" s="41" t="s">
        <v>661</v>
      </c>
      <c r="J149" s="41">
        <v>12.65823</v>
      </c>
      <c r="K149" s="41"/>
      <c r="L149" s="41">
        <v>11.538460000000001</v>
      </c>
      <c r="M149" s="41"/>
      <c r="N149" s="41">
        <v>11.39241</v>
      </c>
      <c r="O149" s="41"/>
      <c r="P149" s="41">
        <v>12.22222</v>
      </c>
      <c r="Q149" s="41"/>
      <c r="R149" s="41">
        <v>11.963191</v>
      </c>
      <c r="S149" s="41"/>
      <c r="T149" s="41" t="s">
        <v>1557</v>
      </c>
      <c r="U149" s="41" t="s">
        <v>663</v>
      </c>
      <c r="V149" s="41" t="s">
        <v>1068</v>
      </c>
      <c r="W149" s="46">
        <v>44866</v>
      </c>
    </row>
    <row r="150" spans="1:23" x14ac:dyDescent="0.3">
      <c r="A150" s="41">
        <v>315262</v>
      </c>
      <c r="B150" s="41" t="s">
        <v>436</v>
      </c>
      <c r="C150" s="41" t="s">
        <v>1069</v>
      </c>
      <c r="D150" s="41" t="s">
        <v>814</v>
      </c>
      <c r="E150" s="41" t="s">
        <v>659</v>
      </c>
      <c r="F150" s="41">
        <v>8701</v>
      </c>
      <c r="G150" s="41">
        <v>419</v>
      </c>
      <c r="H150" s="41" t="s">
        <v>1558</v>
      </c>
      <c r="I150" s="41" t="s">
        <v>661</v>
      </c>
      <c r="J150" s="41">
        <v>0</v>
      </c>
      <c r="K150" s="41"/>
      <c r="L150" s="41">
        <v>3.92157</v>
      </c>
      <c r="M150" s="41"/>
      <c r="N150" s="41">
        <v>0</v>
      </c>
      <c r="O150" s="41"/>
      <c r="P150" s="41">
        <v>0</v>
      </c>
      <c r="Q150" s="41"/>
      <c r="R150" s="41">
        <v>1.0204089999999999</v>
      </c>
      <c r="S150" s="41"/>
      <c r="T150" s="41" t="s">
        <v>1557</v>
      </c>
      <c r="U150" s="41" t="s">
        <v>663</v>
      </c>
      <c r="V150" s="41" t="s">
        <v>1070</v>
      </c>
      <c r="W150" s="46">
        <v>44866</v>
      </c>
    </row>
    <row r="151" spans="1:23" x14ac:dyDescent="0.3">
      <c r="A151" s="41">
        <v>315263</v>
      </c>
      <c r="B151" s="41" t="s">
        <v>517</v>
      </c>
      <c r="C151" s="41" t="s">
        <v>1071</v>
      </c>
      <c r="D151" s="41" t="s">
        <v>886</v>
      </c>
      <c r="E151" s="41" t="s">
        <v>659</v>
      </c>
      <c r="F151" s="41">
        <v>8052</v>
      </c>
      <c r="G151" s="41">
        <v>419</v>
      </c>
      <c r="H151" s="41" t="s">
        <v>1558</v>
      </c>
      <c r="I151" s="41" t="s">
        <v>661</v>
      </c>
      <c r="J151" s="41">
        <v>28.915659999999999</v>
      </c>
      <c r="K151" s="41"/>
      <c r="L151" s="41">
        <v>32.183909999999997</v>
      </c>
      <c r="M151" s="41"/>
      <c r="N151" s="41">
        <v>28.571429999999999</v>
      </c>
      <c r="O151" s="41"/>
      <c r="P151" s="41">
        <v>28.571429999999999</v>
      </c>
      <c r="Q151" s="41"/>
      <c r="R151" s="41">
        <v>29.545455</v>
      </c>
      <c r="S151" s="41"/>
      <c r="T151" s="41" t="s">
        <v>1557</v>
      </c>
      <c r="U151" s="41" t="s">
        <v>663</v>
      </c>
      <c r="V151" s="41" t="s">
        <v>1072</v>
      </c>
      <c r="W151" s="46">
        <v>44866</v>
      </c>
    </row>
    <row r="152" spans="1:23" x14ac:dyDescent="0.3">
      <c r="A152" s="41">
        <v>315264</v>
      </c>
      <c r="B152" s="41" t="s">
        <v>342</v>
      </c>
      <c r="C152" s="41" t="s">
        <v>1073</v>
      </c>
      <c r="D152" s="41" t="s">
        <v>1074</v>
      </c>
      <c r="E152" s="41" t="s">
        <v>659</v>
      </c>
      <c r="F152" s="41">
        <v>8753</v>
      </c>
      <c r="G152" s="41">
        <v>419</v>
      </c>
      <c r="H152" s="41" t="s">
        <v>1558</v>
      </c>
      <c r="I152" s="41" t="s">
        <v>661</v>
      </c>
      <c r="J152" s="41">
        <v>1.9230799999999999</v>
      </c>
      <c r="K152" s="41"/>
      <c r="L152" s="41">
        <v>1.7543899999999999</v>
      </c>
      <c r="M152" s="41"/>
      <c r="N152" s="41">
        <v>3.3333300000000001</v>
      </c>
      <c r="O152" s="41"/>
      <c r="P152" s="41">
        <v>0</v>
      </c>
      <c r="Q152" s="41"/>
      <c r="R152" s="41">
        <v>1.8264849999999999</v>
      </c>
      <c r="S152" s="41"/>
      <c r="T152" s="41" t="s">
        <v>1557</v>
      </c>
      <c r="U152" s="41" t="s">
        <v>663</v>
      </c>
      <c r="V152" s="41" t="s">
        <v>1075</v>
      </c>
      <c r="W152" s="46">
        <v>44866</v>
      </c>
    </row>
    <row r="153" spans="1:23" x14ac:dyDescent="0.3">
      <c r="A153" s="41">
        <v>315265</v>
      </c>
      <c r="B153" s="41" t="s">
        <v>349</v>
      </c>
      <c r="C153" s="41" t="s">
        <v>1076</v>
      </c>
      <c r="D153" s="41" t="s">
        <v>1074</v>
      </c>
      <c r="E153" s="41" t="s">
        <v>659</v>
      </c>
      <c r="F153" s="41">
        <v>8755</v>
      </c>
      <c r="G153" s="41">
        <v>419</v>
      </c>
      <c r="H153" s="41" t="s">
        <v>1558</v>
      </c>
      <c r="I153" s="41" t="s">
        <v>661</v>
      </c>
      <c r="J153" s="41">
        <v>5.1948100000000004</v>
      </c>
      <c r="K153" s="41"/>
      <c r="L153" s="41">
        <v>2.6666699999999999</v>
      </c>
      <c r="M153" s="41"/>
      <c r="N153" s="41">
        <v>3.75</v>
      </c>
      <c r="O153" s="41"/>
      <c r="P153" s="41">
        <v>5.0632900000000003</v>
      </c>
      <c r="Q153" s="41"/>
      <c r="R153" s="41">
        <v>4.1800660000000001</v>
      </c>
      <c r="S153" s="41"/>
      <c r="T153" s="41" t="s">
        <v>1557</v>
      </c>
      <c r="U153" s="41" t="s">
        <v>663</v>
      </c>
      <c r="V153" s="41" t="s">
        <v>1077</v>
      </c>
      <c r="W153" s="46">
        <v>44866</v>
      </c>
    </row>
    <row r="154" spans="1:23" x14ac:dyDescent="0.3">
      <c r="A154" s="41">
        <v>315266</v>
      </c>
      <c r="B154" s="41" t="s">
        <v>518</v>
      </c>
      <c r="C154" s="41" t="s">
        <v>1078</v>
      </c>
      <c r="D154" s="41" t="s">
        <v>883</v>
      </c>
      <c r="E154" s="41" t="s">
        <v>659</v>
      </c>
      <c r="F154" s="41">
        <v>7017</v>
      </c>
      <c r="G154" s="41">
        <v>419</v>
      </c>
      <c r="H154" s="41" t="s">
        <v>1558</v>
      </c>
      <c r="I154" s="41" t="s">
        <v>661</v>
      </c>
      <c r="J154" s="41">
        <v>3.3333300000000001</v>
      </c>
      <c r="K154" s="41"/>
      <c r="L154" s="41">
        <v>6.0606099999999996</v>
      </c>
      <c r="M154" s="41"/>
      <c r="N154" s="41">
        <v>7.5757599999999998</v>
      </c>
      <c r="O154" s="41"/>
      <c r="P154" s="41">
        <v>4.5112800000000002</v>
      </c>
      <c r="Q154" s="41"/>
      <c r="R154" s="41">
        <v>5.4158619999999997</v>
      </c>
      <c r="S154" s="41"/>
      <c r="T154" s="41" t="s">
        <v>1557</v>
      </c>
      <c r="U154" s="41" t="s">
        <v>663</v>
      </c>
      <c r="V154" s="41" t="s">
        <v>1079</v>
      </c>
      <c r="W154" s="46">
        <v>44866</v>
      </c>
    </row>
    <row r="155" spans="1:23" x14ac:dyDescent="0.3">
      <c r="A155" s="41">
        <v>315267</v>
      </c>
      <c r="B155" s="41" t="s">
        <v>230</v>
      </c>
      <c r="C155" s="41" t="s">
        <v>1080</v>
      </c>
      <c r="D155" s="41" t="s">
        <v>967</v>
      </c>
      <c r="E155" s="41" t="s">
        <v>659</v>
      </c>
      <c r="F155" s="41">
        <v>8102</v>
      </c>
      <c r="G155" s="41">
        <v>419</v>
      </c>
      <c r="H155" s="41" t="s">
        <v>1558</v>
      </c>
      <c r="I155" s="41" t="s">
        <v>661</v>
      </c>
      <c r="J155" s="41">
        <v>30.66667</v>
      </c>
      <c r="K155" s="41"/>
      <c r="L155" s="41">
        <v>33.75</v>
      </c>
      <c r="M155" s="41"/>
      <c r="N155" s="41">
        <v>30</v>
      </c>
      <c r="O155" s="41"/>
      <c r="P155" s="41">
        <v>32.941180000000003</v>
      </c>
      <c r="Q155" s="41"/>
      <c r="R155" s="41">
        <v>31.875001999999999</v>
      </c>
      <c r="S155" s="41"/>
      <c r="T155" s="41" t="s">
        <v>1557</v>
      </c>
      <c r="U155" s="41" t="s">
        <v>663</v>
      </c>
      <c r="V155" s="41" t="s">
        <v>1081</v>
      </c>
      <c r="W155" s="46">
        <v>44866</v>
      </c>
    </row>
    <row r="156" spans="1:23" x14ac:dyDescent="0.3">
      <c r="A156" s="41">
        <v>315268</v>
      </c>
      <c r="B156" s="41" t="s">
        <v>296</v>
      </c>
      <c r="C156" s="41" t="s">
        <v>1082</v>
      </c>
      <c r="D156" s="41" t="s">
        <v>883</v>
      </c>
      <c r="E156" s="41" t="s">
        <v>659</v>
      </c>
      <c r="F156" s="41">
        <v>7018</v>
      </c>
      <c r="G156" s="41">
        <v>419</v>
      </c>
      <c r="H156" s="41" t="s">
        <v>1558</v>
      </c>
      <c r="I156" s="41" t="s">
        <v>661</v>
      </c>
      <c r="J156" s="41">
        <v>11.39241</v>
      </c>
      <c r="K156" s="41"/>
      <c r="L156" s="41">
        <v>13.09524</v>
      </c>
      <c r="M156" s="41"/>
      <c r="N156" s="41">
        <v>12.790699999999999</v>
      </c>
      <c r="O156" s="41"/>
      <c r="P156" s="41">
        <v>10.84337</v>
      </c>
      <c r="Q156" s="41"/>
      <c r="R156" s="41">
        <v>12.048194000000001</v>
      </c>
      <c r="S156" s="41"/>
      <c r="T156" s="41" t="s">
        <v>1557</v>
      </c>
      <c r="U156" s="41" t="s">
        <v>663</v>
      </c>
      <c r="V156" s="41" t="s">
        <v>1083</v>
      </c>
      <c r="W156" s="46">
        <v>44866</v>
      </c>
    </row>
    <row r="157" spans="1:23" x14ac:dyDescent="0.3">
      <c r="A157" s="41">
        <v>315269</v>
      </c>
      <c r="B157" s="41" t="s">
        <v>615</v>
      </c>
      <c r="C157" s="41" t="s">
        <v>1084</v>
      </c>
      <c r="D157" s="41" t="s">
        <v>1085</v>
      </c>
      <c r="E157" s="41" t="s">
        <v>659</v>
      </c>
      <c r="F157" s="41">
        <v>8831</v>
      </c>
      <c r="G157" s="41">
        <v>419</v>
      </c>
      <c r="H157" s="41" t="s">
        <v>1558</v>
      </c>
      <c r="I157" s="41" t="s">
        <v>661</v>
      </c>
      <c r="J157" s="41">
        <v>15.189870000000001</v>
      </c>
      <c r="K157" s="41"/>
      <c r="L157" s="41">
        <v>9.3333300000000001</v>
      </c>
      <c r="M157" s="41"/>
      <c r="N157" s="41">
        <v>12.16216</v>
      </c>
      <c r="O157" s="41"/>
      <c r="P157" s="41">
        <v>17.5</v>
      </c>
      <c r="Q157" s="41"/>
      <c r="R157" s="41">
        <v>13.636361000000001</v>
      </c>
      <c r="S157" s="41"/>
      <c r="T157" s="41" t="s">
        <v>1557</v>
      </c>
      <c r="U157" s="41" t="s">
        <v>663</v>
      </c>
      <c r="V157" s="41" t="s">
        <v>1086</v>
      </c>
      <c r="W157" s="46">
        <v>44866</v>
      </c>
    </row>
    <row r="158" spans="1:23" x14ac:dyDescent="0.3">
      <c r="A158" s="41">
        <v>315271</v>
      </c>
      <c r="B158" s="41" t="s">
        <v>327</v>
      </c>
      <c r="C158" s="41" t="s">
        <v>1087</v>
      </c>
      <c r="D158" s="41" t="s">
        <v>1032</v>
      </c>
      <c r="E158" s="41" t="s">
        <v>659</v>
      </c>
      <c r="F158" s="41">
        <v>8069</v>
      </c>
      <c r="G158" s="41">
        <v>419</v>
      </c>
      <c r="H158" s="41" t="s">
        <v>1558</v>
      </c>
      <c r="I158" s="41" t="s">
        <v>661</v>
      </c>
      <c r="J158" s="41">
        <v>18.181819999999998</v>
      </c>
      <c r="K158" s="41"/>
      <c r="L158" s="41">
        <v>21.62162</v>
      </c>
      <c r="M158" s="41"/>
      <c r="N158" s="41">
        <v>21.62162</v>
      </c>
      <c r="O158" s="41"/>
      <c r="P158" s="41">
        <v>23.076920000000001</v>
      </c>
      <c r="Q158" s="41"/>
      <c r="R158" s="41">
        <v>21.232875</v>
      </c>
      <c r="S158" s="41"/>
      <c r="T158" s="41" t="s">
        <v>1557</v>
      </c>
      <c r="U158" s="41" t="s">
        <v>663</v>
      </c>
      <c r="V158" s="41" t="s">
        <v>1088</v>
      </c>
      <c r="W158" s="46">
        <v>44866</v>
      </c>
    </row>
    <row r="159" spans="1:23" x14ac:dyDescent="0.3">
      <c r="A159" s="41">
        <v>315273</v>
      </c>
      <c r="B159" s="41" t="s">
        <v>372</v>
      </c>
      <c r="C159" s="41" t="s">
        <v>1089</v>
      </c>
      <c r="D159" s="41" t="s">
        <v>786</v>
      </c>
      <c r="E159" s="41" t="s">
        <v>659</v>
      </c>
      <c r="F159" s="41">
        <v>7060</v>
      </c>
      <c r="G159" s="41">
        <v>419</v>
      </c>
      <c r="H159" s="41" t="s">
        <v>1558</v>
      </c>
      <c r="I159" s="41" t="s">
        <v>661</v>
      </c>
      <c r="J159" s="41">
        <v>10.294119999999999</v>
      </c>
      <c r="K159" s="41"/>
      <c r="L159" s="41">
        <v>8.75</v>
      </c>
      <c r="M159" s="41"/>
      <c r="N159" s="41">
        <v>4.9382700000000002</v>
      </c>
      <c r="O159" s="41"/>
      <c r="P159" s="41">
        <v>5.9523799999999998</v>
      </c>
      <c r="Q159" s="41"/>
      <c r="R159" s="41">
        <v>7.3482430000000001</v>
      </c>
      <c r="S159" s="41"/>
      <c r="T159" s="41" t="s">
        <v>1557</v>
      </c>
      <c r="U159" s="41" t="s">
        <v>663</v>
      </c>
      <c r="V159" s="41" t="s">
        <v>1090</v>
      </c>
      <c r="W159" s="46">
        <v>44866</v>
      </c>
    </row>
    <row r="160" spans="1:23" x14ac:dyDescent="0.3">
      <c r="A160" s="41">
        <v>315274</v>
      </c>
      <c r="B160" s="41" t="s">
        <v>355</v>
      </c>
      <c r="C160" s="41" t="s">
        <v>1091</v>
      </c>
      <c r="D160" s="41" t="s">
        <v>981</v>
      </c>
      <c r="E160" s="41" t="s">
        <v>659</v>
      </c>
      <c r="F160" s="41">
        <v>8724</v>
      </c>
      <c r="G160" s="41">
        <v>419</v>
      </c>
      <c r="H160" s="41" t="s">
        <v>1558</v>
      </c>
      <c r="I160" s="41" t="s">
        <v>661</v>
      </c>
      <c r="J160" s="41">
        <v>0</v>
      </c>
      <c r="K160" s="41"/>
      <c r="L160" s="41">
        <v>0</v>
      </c>
      <c r="M160" s="41"/>
      <c r="N160" s="41">
        <v>0</v>
      </c>
      <c r="O160" s="41"/>
      <c r="P160" s="41">
        <v>0</v>
      </c>
      <c r="Q160" s="41"/>
      <c r="R160" s="41">
        <v>0</v>
      </c>
      <c r="S160" s="41"/>
      <c r="T160" s="41" t="s">
        <v>1557</v>
      </c>
      <c r="U160" s="41" t="s">
        <v>663</v>
      </c>
      <c r="V160" s="41" t="s">
        <v>1092</v>
      </c>
      <c r="W160" s="46">
        <v>44866</v>
      </c>
    </row>
    <row r="161" spans="1:23" x14ac:dyDescent="0.3">
      <c r="A161" s="41">
        <v>315275</v>
      </c>
      <c r="B161" s="41" t="s">
        <v>373</v>
      </c>
      <c r="C161" s="41" t="s">
        <v>1093</v>
      </c>
      <c r="D161" s="41" t="s">
        <v>814</v>
      </c>
      <c r="E161" s="41" t="s">
        <v>659</v>
      </c>
      <c r="F161" s="41">
        <v>8701</v>
      </c>
      <c r="G161" s="41">
        <v>419</v>
      </c>
      <c r="H161" s="41" t="s">
        <v>1558</v>
      </c>
      <c r="I161" s="41" t="s">
        <v>661</v>
      </c>
      <c r="J161" s="41">
        <v>9.8039199999999997</v>
      </c>
      <c r="K161" s="41"/>
      <c r="L161" s="41">
        <v>8.9285700000000006</v>
      </c>
      <c r="M161" s="41"/>
      <c r="N161" s="41">
        <v>6.6666699999999999</v>
      </c>
      <c r="O161" s="41"/>
      <c r="P161" s="41">
        <v>3.3333300000000001</v>
      </c>
      <c r="Q161" s="41"/>
      <c r="R161" s="41">
        <v>7.048457</v>
      </c>
      <c r="S161" s="41"/>
      <c r="T161" s="41" t="s">
        <v>1557</v>
      </c>
      <c r="U161" s="41" t="s">
        <v>663</v>
      </c>
      <c r="V161" s="41" t="s">
        <v>1094</v>
      </c>
      <c r="W161" s="46">
        <v>44866</v>
      </c>
    </row>
    <row r="162" spans="1:23" x14ac:dyDescent="0.3">
      <c r="A162" s="41">
        <v>315276</v>
      </c>
      <c r="B162" s="41" t="s">
        <v>360</v>
      </c>
      <c r="C162" s="41" t="s">
        <v>1095</v>
      </c>
      <c r="D162" s="41" t="s">
        <v>1096</v>
      </c>
      <c r="E162" s="41" t="s">
        <v>659</v>
      </c>
      <c r="F162" s="41">
        <v>7480</v>
      </c>
      <c r="G162" s="41">
        <v>419</v>
      </c>
      <c r="H162" s="41" t="s">
        <v>1558</v>
      </c>
      <c r="I162" s="41" t="s">
        <v>661</v>
      </c>
      <c r="J162" s="41">
        <v>16.470590000000001</v>
      </c>
      <c r="K162" s="41"/>
      <c r="L162" s="41">
        <v>19.101120000000002</v>
      </c>
      <c r="M162" s="41"/>
      <c r="N162" s="41">
        <v>13.95349</v>
      </c>
      <c r="O162" s="41"/>
      <c r="P162" s="41">
        <v>10.34483</v>
      </c>
      <c r="Q162" s="41"/>
      <c r="R162" s="41">
        <v>14.985590999999999</v>
      </c>
      <c r="S162" s="41"/>
      <c r="T162" s="41" t="s">
        <v>1557</v>
      </c>
      <c r="U162" s="41" t="s">
        <v>663</v>
      </c>
      <c r="V162" s="41" t="s">
        <v>1097</v>
      </c>
      <c r="W162" s="46">
        <v>44866</v>
      </c>
    </row>
    <row r="163" spans="1:23" x14ac:dyDescent="0.3">
      <c r="A163" s="41">
        <v>315279</v>
      </c>
      <c r="B163" s="41" t="s">
        <v>406</v>
      </c>
      <c r="C163" s="41" t="s">
        <v>1098</v>
      </c>
      <c r="D163" s="41" t="s">
        <v>714</v>
      </c>
      <c r="E163" s="41" t="s">
        <v>659</v>
      </c>
      <c r="F163" s="41">
        <v>8817</v>
      </c>
      <c r="G163" s="41">
        <v>419</v>
      </c>
      <c r="H163" s="41" t="s">
        <v>1558</v>
      </c>
      <c r="I163" s="41" t="s">
        <v>661</v>
      </c>
      <c r="J163" s="41">
        <v>21.678319999999999</v>
      </c>
      <c r="K163" s="41"/>
      <c r="L163" s="41">
        <v>24.358969999999999</v>
      </c>
      <c r="M163" s="41"/>
      <c r="N163" s="41">
        <v>22.159089999999999</v>
      </c>
      <c r="O163" s="41"/>
      <c r="P163" s="41">
        <v>20</v>
      </c>
      <c r="Q163" s="41"/>
      <c r="R163" s="41">
        <v>22.015502000000001</v>
      </c>
      <c r="S163" s="41"/>
      <c r="T163" s="41" t="s">
        <v>1557</v>
      </c>
      <c r="U163" s="41" t="s">
        <v>663</v>
      </c>
      <c r="V163" s="41" t="s">
        <v>1099</v>
      </c>
      <c r="W163" s="46">
        <v>44866</v>
      </c>
    </row>
    <row r="164" spans="1:23" x14ac:dyDescent="0.3">
      <c r="A164" s="41">
        <v>315280</v>
      </c>
      <c r="B164" s="41" t="s">
        <v>570</v>
      </c>
      <c r="C164" s="41" t="s">
        <v>1100</v>
      </c>
      <c r="D164" s="41" t="s">
        <v>682</v>
      </c>
      <c r="E164" s="41" t="s">
        <v>659</v>
      </c>
      <c r="F164" s="41">
        <v>8034</v>
      </c>
      <c r="G164" s="41">
        <v>419</v>
      </c>
      <c r="H164" s="41" t="s">
        <v>1558</v>
      </c>
      <c r="I164" s="41" t="s">
        <v>661</v>
      </c>
      <c r="J164" s="41">
        <v>34.375</v>
      </c>
      <c r="K164" s="41"/>
      <c r="L164" s="41">
        <v>30</v>
      </c>
      <c r="M164" s="41"/>
      <c r="N164" s="41">
        <v>36.111109999999996</v>
      </c>
      <c r="O164" s="41"/>
      <c r="P164" s="41">
        <v>30</v>
      </c>
      <c r="Q164" s="41"/>
      <c r="R164" s="41">
        <v>32.621951000000003</v>
      </c>
      <c r="S164" s="41"/>
      <c r="T164" s="41" t="s">
        <v>1557</v>
      </c>
      <c r="U164" s="41" t="s">
        <v>663</v>
      </c>
      <c r="V164" s="41" t="s">
        <v>1101</v>
      </c>
      <c r="W164" s="46">
        <v>44866</v>
      </c>
    </row>
    <row r="165" spans="1:23" x14ac:dyDescent="0.3">
      <c r="A165" s="41">
        <v>315282</v>
      </c>
      <c r="B165" s="41" t="s">
        <v>409</v>
      </c>
      <c r="C165" s="41" t="s">
        <v>1102</v>
      </c>
      <c r="D165" s="41" t="s">
        <v>1103</v>
      </c>
      <c r="E165" s="41" t="s">
        <v>659</v>
      </c>
      <c r="F165" s="41">
        <v>7726</v>
      </c>
      <c r="G165" s="41">
        <v>419</v>
      </c>
      <c r="H165" s="41" t="s">
        <v>1558</v>
      </c>
      <c r="I165" s="41" t="s">
        <v>661</v>
      </c>
      <c r="J165" s="41">
        <v>2.8571399999999998</v>
      </c>
      <c r="K165" s="41"/>
      <c r="L165" s="41">
        <v>0</v>
      </c>
      <c r="M165" s="41"/>
      <c r="N165" s="41">
        <v>3.0303</v>
      </c>
      <c r="O165" s="41"/>
      <c r="P165" s="41">
        <v>0</v>
      </c>
      <c r="Q165" s="41"/>
      <c r="R165" s="41">
        <v>1.4814799999999999</v>
      </c>
      <c r="S165" s="41"/>
      <c r="T165" s="41" t="s">
        <v>1557</v>
      </c>
      <c r="U165" s="41" t="s">
        <v>663</v>
      </c>
      <c r="V165" s="41" t="s">
        <v>1104</v>
      </c>
      <c r="W165" s="46">
        <v>44866</v>
      </c>
    </row>
    <row r="166" spans="1:23" x14ac:dyDescent="0.3">
      <c r="A166" s="41">
        <v>315283</v>
      </c>
      <c r="B166" s="41" t="s">
        <v>575</v>
      </c>
      <c r="C166" s="41" t="s">
        <v>1105</v>
      </c>
      <c r="D166" s="41" t="s">
        <v>1106</v>
      </c>
      <c r="E166" s="41" t="s">
        <v>659</v>
      </c>
      <c r="F166" s="41">
        <v>7088</v>
      </c>
      <c r="G166" s="41">
        <v>419</v>
      </c>
      <c r="H166" s="41" t="s">
        <v>1558</v>
      </c>
      <c r="I166" s="41" t="s">
        <v>661</v>
      </c>
      <c r="J166" s="41">
        <v>6.4814800000000004</v>
      </c>
      <c r="K166" s="41"/>
      <c r="L166" s="41">
        <v>5.9829100000000004</v>
      </c>
      <c r="M166" s="41"/>
      <c r="N166" s="41">
        <v>9.6</v>
      </c>
      <c r="O166" s="41"/>
      <c r="P166" s="41">
        <v>8.2644599999999997</v>
      </c>
      <c r="Q166" s="41"/>
      <c r="R166" s="41">
        <v>7.6433119999999999</v>
      </c>
      <c r="S166" s="41"/>
      <c r="T166" s="41" t="s">
        <v>1557</v>
      </c>
      <c r="U166" s="41" t="s">
        <v>663</v>
      </c>
      <c r="V166" s="41" t="s">
        <v>1107</v>
      </c>
      <c r="W166" s="46">
        <v>44866</v>
      </c>
    </row>
    <row r="167" spans="1:23" x14ac:dyDescent="0.3">
      <c r="A167" s="41">
        <v>315284</v>
      </c>
      <c r="B167" s="41" t="s">
        <v>361</v>
      </c>
      <c r="C167" s="41" t="s">
        <v>1108</v>
      </c>
      <c r="D167" s="41" t="s">
        <v>1109</v>
      </c>
      <c r="E167" s="41" t="s">
        <v>659</v>
      </c>
      <c r="F167" s="41">
        <v>7740</v>
      </c>
      <c r="G167" s="41">
        <v>419</v>
      </c>
      <c r="H167" s="41" t="s">
        <v>1558</v>
      </c>
      <c r="I167" s="41" t="s">
        <v>661</v>
      </c>
      <c r="J167" s="41">
        <v>0</v>
      </c>
      <c r="K167" s="41"/>
      <c r="L167" s="41">
        <v>2.9850699999999999</v>
      </c>
      <c r="M167" s="41"/>
      <c r="N167" s="41">
        <v>3.125</v>
      </c>
      <c r="O167" s="41"/>
      <c r="P167" s="41">
        <v>1.7543899999999999</v>
      </c>
      <c r="Q167" s="41"/>
      <c r="R167" s="41">
        <v>2.0325199999999999</v>
      </c>
      <c r="S167" s="41"/>
      <c r="T167" s="41" t="s">
        <v>1557</v>
      </c>
      <c r="U167" s="41" t="s">
        <v>663</v>
      </c>
      <c r="V167" s="41" t="s">
        <v>1110</v>
      </c>
      <c r="W167" s="46">
        <v>44866</v>
      </c>
    </row>
    <row r="168" spans="1:23" x14ac:dyDescent="0.3">
      <c r="A168" s="41">
        <v>315286</v>
      </c>
      <c r="B168" s="41" t="s">
        <v>427</v>
      </c>
      <c r="C168" s="41" t="s">
        <v>1111</v>
      </c>
      <c r="D168" s="41" t="s">
        <v>1112</v>
      </c>
      <c r="E168" s="41" t="s">
        <v>659</v>
      </c>
      <c r="F168" s="41">
        <v>7701</v>
      </c>
      <c r="G168" s="41">
        <v>419</v>
      </c>
      <c r="H168" s="41" t="s">
        <v>1558</v>
      </c>
      <c r="I168" s="41" t="s">
        <v>661</v>
      </c>
      <c r="J168" s="41">
        <v>0</v>
      </c>
      <c r="K168" s="41"/>
      <c r="L168" s="41">
        <v>1.0869599999999999</v>
      </c>
      <c r="M168" s="41"/>
      <c r="N168" s="41">
        <v>2.4390200000000002</v>
      </c>
      <c r="O168" s="41"/>
      <c r="P168" s="41">
        <v>2.32558</v>
      </c>
      <c r="Q168" s="41"/>
      <c r="R168" s="41">
        <v>1.492537</v>
      </c>
      <c r="S168" s="41"/>
      <c r="T168" s="41" t="s">
        <v>1557</v>
      </c>
      <c r="U168" s="41" t="s">
        <v>663</v>
      </c>
      <c r="V168" s="41" t="s">
        <v>1113</v>
      </c>
      <c r="W168" s="46">
        <v>44866</v>
      </c>
    </row>
    <row r="169" spans="1:23" x14ac:dyDescent="0.3">
      <c r="A169" s="41">
        <v>315288</v>
      </c>
      <c r="B169" s="41" t="s">
        <v>284</v>
      </c>
      <c r="C169" s="41" t="s">
        <v>1114</v>
      </c>
      <c r="D169" s="41" t="s">
        <v>1115</v>
      </c>
      <c r="E169" s="41" t="s">
        <v>659</v>
      </c>
      <c r="F169" s="41">
        <v>8527</v>
      </c>
      <c r="G169" s="41">
        <v>419</v>
      </c>
      <c r="H169" s="41" t="s">
        <v>1558</v>
      </c>
      <c r="I169" s="41" t="s">
        <v>661</v>
      </c>
      <c r="J169" s="41">
        <v>2.0202</v>
      </c>
      <c r="K169" s="41"/>
      <c r="L169" s="41">
        <v>3.1914899999999999</v>
      </c>
      <c r="M169" s="41"/>
      <c r="N169" s="41">
        <v>2.0833300000000001</v>
      </c>
      <c r="O169" s="41"/>
      <c r="P169" s="41">
        <v>3.7037</v>
      </c>
      <c r="Q169" s="41"/>
      <c r="R169" s="41">
        <v>2.7707790000000001</v>
      </c>
      <c r="S169" s="41"/>
      <c r="T169" s="41" t="s">
        <v>1557</v>
      </c>
      <c r="U169" s="41" t="s">
        <v>663</v>
      </c>
      <c r="V169" s="41" t="s">
        <v>1116</v>
      </c>
      <c r="W169" s="46">
        <v>44866</v>
      </c>
    </row>
    <row r="170" spans="1:23" x14ac:dyDescent="0.3">
      <c r="A170" s="41">
        <v>315289</v>
      </c>
      <c r="B170" s="41" t="s">
        <v>617</v>
      </c>
      <c r="C170" s="41" t="s">
        <v>1117</v>
      </c>
      <c r="D170" s="41" t="s">
        <v>935</v>
      </c>
      <c r="E170" s="41" t="s">
        <v>659</v>
      </c>
      <c r="F170" s="41">
        <v>8043</v>
      </c>
      <c r="G170" s="41">
        <v>419</v>
      </c>
      <c r="H170" s="41" t="s">
        <v>1558</v>
      </c>
      <c r="I170" s="41" t="s">
        <v>661</v>
      </c>
      <c r="J170" s="41">
        <v>4.9504999999999999</v>
      </c>
      <c r="K170" s="41"/>
      <c r="L170" s="41">
        <v>3.7037</v>
      </c>
      <c r="M170" s="41"/>
      <c r="N170" s="41">
        <v>4.7618999999999998</v>
      </c>
      <c r="O170" s="41"/>
      <c r="P170" s="41">
        <v>4.7618999999999998</v>
      </c>
      <c r="Q170" s="41"/>
      <c r="R170" s="41">
        <v>4.5346039999999999</v>
      </c>
      <c r="S170" s="41"/>
      <c r="T170" s="41" t="s">
        <v>1557</v>
      </c>
      <c r="U170" s="41" t="s">
        <v>663</v>
      </c>
      <c r="V170" s="41" t="s">
        <v>1118</v>
      </c>
      <c r="W170" s="46">
        <v>44866</v>
      </c>
    </row>
    <row r="171" spans="1:23" x14ac:dyDescent="0.3">
      <c r="A171" s="41">
        <v>315290</v>
      </c>
      <c r="B171" s="41" t="s">
        <v>298</v>
      </c>
      <c r="C171" s="41" t="s">
        <v>1119</v>
      </c>
      <c r="D171" s="41" t="s">
        <v>1120</v>
      </c>
      <c r="E171" s="41" t="s">
        <v>659</v>
      </c>
      <c r="F171" s="41">
        <v>7648</v>
      </c>
      <c r="G171" s="41">
        <v>419</v>
      </c>
      <c r="H171" s="41" t="s">
        <v>1558</v>
      </c>
      <c r="I171" s="41" t="s">
        <v>661</v>
      </c>
      <c r="J171" s="41">
        <v>9.0909099999999992</v>
      </c>
      <c r="K171" s="41"/>
      <c r="L171" s="41">
        <v>9.1666699999999999</v>
      </c>
      <c r="M171" s="41"/>
      <c r="N171" s="41">
        <v>11.47541</v>
      </c>
      <c r="O171" s="41"/>
      <c r="P171" s="41">
        <v>11.2</v>
      </c>
      <c r="Q171" s="41"/>
      <c r="R171" s="41">
        <v>10.245903</v>
      </c>
      <c r="S171" s="41"/>
      <c r="T171" s="41" t="s">
        <v>1557</v>
      </c>
      <c r="U171" s="41" t="s">
        <v>663</v>
      </c>
      <c r="V171" s="41" t="s">
        <v>1121</v>
      </c>
      <c r="W171" s="46">
        <v>44866</v>
      </c>
    </row>
    <row r="172" spans="1:23" x14ac:dyDescent="0.3">
      <c r="A172" s="41">
        <v>315291</v>
      </c>
      <c r="B172" s="41" t="s">
        <v>274</v>
      </c>
      <c r="C172" s="41" t="s">
        <v>1122</v>
      </c>
      <c r="D172" s="41" t="s">
        <v>789</v>
      </c>
      <c r="E172" s="41" t="s">
        <v>659</v>
      </c>
      <c r="F172" s="41">
        <v>7470</v>
      </c>
      <c r="G172" s="41">
        <v>419</v>
      </c>
      <c r="H172" s="41" t="s">
        <v>1558</v>
      </c>
      <c r="I172" s="41" t="s">
        <v>661</v>
      </c>
      <c r="J172" s="41">
        <v>11.25</v>
      </c>
      <c r="K172" s="41"/>
      <c r="L172" s="41">
        <v>12.195119999999999</v>
      </c>
      <c r="M172" s="41"/>
      <c r="N172" s="41">
        <v>14.81481</v>
      </c>
      <c r="O172" s="41"/>
      <c r="P172" s="41">
        <v>18.681319999999999</v>
      </c>
      <c r="Q172" s="41"/>
      <c r="R172" s="41">
        <v>14.371256000000001</v>
      </c>
      <c r="S172" s="41"/>
      <c r="T172" s="41" t="s">
        <v>1557</v>
      </c>
      <c r="U172" s="41" t="s">
        <v>663</v>
      </c>
      <c r="V172" s="41" t="s">
        <v>1123</v>
      </c>
      <c r="W172" s="46">
        <v>44866</v>
      </c>
    </row>
    <row r="173" spans="1:23" x14ac:dyDescent="0.3">
      <c r="A173" s="41">
        <v>315292</v>
      </c>
      <c r="B173" s="41" t="s">
        <v>252</v>
      </c>
      <c r="C173" s="41" t="s">
        <v>1124</v>
      </c>
      <c r="D173" s="41" t="s">
        <v>892</v>
      </c>
      <c r="E173" s="41" t="s">
        <v>659</v>
      </c>
      <c r="F173" s="41">
        <v>7728</v>
      </c>
      <c r="G173" s="41">
        <v>419</v>
      </c>
      <c r="H173" s="41" t="s">
        <v>1558</v>
      </c>
      <c r="I173" s="41" t="s">
        <v>661</v>
      </c>
      <c r="J173" s="41">
        <v>21.739129999999999</v>
      </c>
      <c r="K173" s="41"/>
      <c r="L173" s="41">
        <v>25</v>
      </c>
      <c r="M173" s="41"/>
      <c r="N173" s="41">
        <v>18.518519999999999</v>
      </c>
      <c r="O173" s="41"/>
      <c r="P173" s="41">
        <v>14.28571</v>
      </c>
      <c r="Q173" s="41"/>
      <c r="R173" s="41">
        <v>19.607842000000002</v>
      </c>
      <c r="S173" s="41"/>
      <c r="T173" s="41" t="s">
        <v>1557</v>
      </c>
      <c r="U173" s="41" t="s">
        <v>663</v>
      </c>
      <c r="V173" s="41" t="s">
        <v>1125</v>
      </c>
      <c r="W173" s="46">
        <v>44866</v>
      </c>
    </row>
    <row r="174" spans="1:23" x14ac:dyDescent="0.3">
      <c r="A174" s="41">
        <v>315293</v>
      </c>
      <c r="B174" s="41" t="s">
        <v>369</v>
      </c>
      <c r="C174" s="41" t="s">
        <v>1126</v>
      </c>
      <c r="D174" s="41" t="s">
        <v>1127</v>
      </c>
      <c r="E174" s="41" t="s">
        <v>659</v>
      </c>
      <c r="F174" s="41">
        <v>8759</v>
      </c>
      <c r="G174" s="41">
        <v>419</v>
      </c>
      <c r="H174" s="41" t="s">
        <v>1558</v>
      </c>
      <c r="I174" s="41" t="s">
        <v>661</v>
      </c>
      <c r="J174" s="41">
        <v>8.8607600000000009</v>
      </c>
      <c r="K174" s="41"/>
      <c r="L174" s="41">
        <v>6.6666699999999999</v>
      </c>
      <c r="M174" s="41"/>
      <c r="N174" s="41">
        <v>2.7397300000000002</v>
      </c>
      <c r="O174" s="41"/>
      <c r="P174" s="41">
        <v>2.8571399999999998</v>
      </c>
      <c r="Q174" s="41"/>
      <c r="R174" s="41">
        <v>5.3872070000000001</v>
      </c>
      <c r="S174" s="41"/>
      <c r="T174" s="41" t="s">
        <v>1557</v>
      </c>
      <c r="U174" s="41" t="s">
        <v>663</v>
      </c>
      <c r="V174" s="41" t="s">
        <v>1128</v>
      </c>
      <c r="W174" s="46">
        <v>44866</v>
      </c>
    </row>
    <row r="175" spans="1:23" x14ac:dyDescent="0.3">
      <c r="A175" s="41">
        <v>315294</v>
      </c>
      <c r="B175" s="41" t="s">
        <v>385</v>
      </c>
      <c r="C175" s="41" t="s">
        <v>1129</v>
      </c>
      <c r="D175" s="41" t="s">
        <v>943</v>
      </c>
      <c r="E175" s="41" t="s">
        <v>659</v>
      </c>
      <c r="F175" s="41">
        <v>8210</v>
      </c>
      <c r="G175" s="41">
        <v>419</v>
      </c>
      <c r="H175" s="41" t="s">
        <v>1558</v>
      </c>
      <c r="I175" s="41" t="s">
        <v>661</v>
      </c>
      <c r="J175" s="41">
        <v>16.66667</v>
      </c>
      <c r="K175" s="41"/>
      <c r="L175" s="41">
        <v>10.447760000000001</v>
      </c>
      <c r="M175" s="41"/>
      <c r="N175" s="41">
        <v>10.76923</v>
      </c>
      <c r="O175" s="41"/>
      <c r="P175" s="41">
        <v>5.7971000000000004</v>
      </c>
      <c r="Q175" s="41"/>
      <c r="R175" s="41">
        <v>10.861423</v>
      </c>
      <c r="S175" s="41"/>
      <c r="T175" s="41" t="s">
        <v>1557</v>
      </c>
      <c r="U175" s="41" t="s">
        <v>663</v>
      </c>
      <c r="V175" s="41" t="s">
        <v>1130</v>
      </c>
      <c r="W175" s="46">
        <v>44866</v>
      </c>
    </row>
    <row r="176" spans="1:23" x14ac:dyDescent="0.3">
      <c r="A176" s="41">
        <v>315295</v>
      </c>
      <c r="B176" s="41" t="s">
        <v>427</v>
      </c>
      <c r="C176" s="41" t="s">
        <v>1131</v>
      </c>
      <c r="D176" s="41" t="s">
        <v>889</v>
      </c>
      <c r="E176" s="41" t="s">
        <v>659</v>
      </c>
      <c r="F176" s="41">
        <v>7601</v>
      </c>
      <c r="G176" s="41">
        <v>419</v>
      </c>
      <c r="H176" s="41" t="s">
        <v>1558</v>
      </c>
      <c r="I176" s="41" t="s">
        <v>661</v>
      </c>
      <c r="J176" s="41">
        <v>4.6729000000000003</v>
      </c>
      <c r="K176" s="41"/>
      <c r="L176" s="41">
        <v>5.8823499999999997</v>
      </c>
      <c r="M176" s="41"/>
      <c r="N176" s="41">
        <v>9.1743100000000002</v>
      </c>
      <c r="O176" s="41"/>
      <c r="P176" s="41">
        <v>13.084110000000001</v>
      </c>
      <c r="Q176" s="41"/>
      <c r="R176" s="41">
        <v>8.2352930000000004</v>
      </c>
      <c r="S176" s="41"/>
      <c r="T176" s="41" t="s">
        <v>1557</v>
      </c>
      <c r="U176" s="41" t="s">
        <v>663</v>
      </c>
      <c r="V176" s="41" t="s">
        <v>1132</v>
      </c>
      <c r="W176" s="46">
        <v>44866</v>
      </c>
    </row>
    <row r="177" spans="1:23" x14ac:dyDescent="0.3">
      <c r="A177" s="41">
        <v>315297</v>
      </c>
      <c r="B177" s="41" t="s">
        <v>248</v>
      </c>
      <c r="C177" s="41" t="s">
        <v>1133</v>
      </c>
      <c r="D177" s="41" t="s">
        <v>1134</v>
      </c>
      <c r="E177" s="41" t="s">
        <v>659</v>
      </c>
      <c r="F177" s="41">
        <v>8004</v>
      </c>
      <c r="G177" s="41">
        <v>419</v>
      </c>
      <c r="H177" s="41" t="s">
        <v>1558</v>
      </c>
      <c r="I177" s="41" t="s">
        <v>661</v>
      </c>
      <c r="J177" s="41">
        <v>4.65116</v>
      </c>
      <c r="K177" s="41"/>
      <c r="L177" s="41">
        <v>4.65116</v>
      </c>
      <c r="M177" s="41"/>
      <c r="N177" s="41">
        <v>5.1282100000000002</v>
      </c>
      <c r="O177" s="41"/>
      <c r="P177" s="41">
        <v>8.1081099999999999</v>
      </c>
      <c r="Q177" s="41"/>
      <c r="R177" s="41">
        <v>5.5555560000000002</v>
      </c>
      <c r="S177" s="41"/>
      <c r="T177" s="41" t="s">
        <v>1557</v>
      </c>
      <c r="U177" s="41" t="s">
        <v>663</v>
      </c>
      <c r="V177" s="41" t="s">
        <v>1135</v>
      </c>
      <c r="W177" s="46">
        <v>44866</v>
      </c>
    </row>
    <row r="178" spans="1:23" x14ac:dyDescent="0.3">
      <c r="A178" s="41">
        <v>315298</v>
      </c>
      <c r="B178" s="41" t="s">
        <v>388</v>
      </c>
      <c r="C178" s="41" t="s">
        <v>1136</v>
      </c>
      <c r="D178" s="41" t="s">
        <v>1127</v>
      </c>
      <c r="E178" s="41" t="s">
        <v>659</v>
      </c>
      <c r="F178" s="41">
        <v>8759</v>
      </c>
      <c r="G178" s="41">
        <v>419</v>
      </c>
      <c r="H178" s="41" t="s">
        <v>1558</v>
      </c>
      <c r="I178" s="41" t="s">
        <v>661</v>
      </c>
      <c r="J178" s="41">
        <v>5.5555599999999998</v>
      </c>
      <c r="K178" s="41"/>
      <c r="L178" s="41">
        <v>8.3333300000000001</v>
      </c>
      <c r="M178" s="41"/>
      <c r="N178" s="41">
        <v>5.2631600000000001</v>
      </c>
      <c r="O178" s="41"/>
      <c r="P178" s="41">
        <v>5.4054099999999998</v>
      </c>
      <c r="Q178" s="41"/>
      <c r="R178" s="41">
        <v>6.1224509999999999</v>
      </c>
      <c r="S178" s="41"/>
      <c r="T178" s="41" t="s">
        <v>1557</v>
      </c>
      <c r="U178" s="41" t="s">
        <v>663</v>
      </c>
      <c r="V178" s="41" t="s">
        <v>1137</v>
      </c>
      <c r="W178" s="46">
        <v>44866</v>
      </c>
    </row>
    <row r="179" spans="1:23" x14ac:dyDescent="0.3">
      <c r="A179" s="41">
        <v>315299</v>
      </c>
      <c r="B179" s="41" t="s">
        <v>461</v>
      </c>
      <c r="C179" s="41" t="s">
        <v>1138</v>
      </c>
      <c r="D179" s="41" t="s">
        <v>735</v>
      </c>
      <c r="E179" s="41" t="s">
        <v>659</v>
      </c>
      <c r="F179" s="41">
        <v>7753</v>
      </c>
      <c r="G179" s="41">
        <v>419</v>
      </c>
      <c r="H179" s="41" t="s">
        <v>1558</v>
      </c>
      <c r="I179" s="41" t="s">
        <v>661</v>
      </c>
      <c r="J179" s="41">
        <v>5.5555599999999998</v>
      </c>
      <c r="K179" s="41"/>
      <c r="L179" s="41">
        <v>5.4545500000000002</v>
      </c>
      <c r="M179" s="41"/>
      <c r="N179" s="41">
        <v>5.1724100000000002</v>
      </c>
      <c r="O179" s="41"/>
      <c r="P179" s="41">
        <v>3.44828</v>
      </c>
      <c r="Q179" s="41"/>
      <c r="R179" s="41">
        <v>4.8888910000000001</v>
      </c>
      <c r="S179" s="41"/>
      <c r="T179" s="41" t="s">
        <v>1557</v>
      </c>
      <c r="U179" s="41" t="s">
        <v>663</v>
      </c>
      <c r="V179" s="41" t="s">
        <v>1139</v>
      </c>
      <c r="W179" s="46">
        <v>44866</v>
      </c>
    </row>
    <row r="180" spans="1:23" x14ac:dyDescent="0.3">
      <c r="A180" s="41">
        <v>315300</v>
      </c>
      <c r="B180" s="41" t="s">
        <v>240</v>
      </c>
      <c r="C180" s="41" t="s">
        <v>1140</v>
      </c>
      <c r="D180" s="41" t="s">
        <v>765</v>
      </c>
      <c r="E180" s="41" t="s">
        <v>659</v>
      </c>
      <c r="F180" s="41">
        <v>7302</v>
      </c>
      <c r="G180" s="41">
        <v>419</v>
      </c>
      <c r="H180" s="41" t="s">
        <v>1558</v>
      </c>
      <c r="I180" s="41" t="s">
        <v>661</v>
      </c>
      <c r="J180" s="41">
        <v>7.69231</v>
      </c>
      <c r="K180" s="41"/>
      <c r="L180" s="41">
        <v>7.86517</v>
      </c>
      <c r="M180" s="41"/>
      <c r="N180" s="41">
        <v>6.8965500000000004</v>
      </c>
      <c r="O180" s="41"/>
      <c r="P180" s="41">
        <v>4.81928</v>
      </c>
      <c r="Q180" s="41"/>
      <c r="R180" s="41">
        <v>6.8249269999999997</v>
      </c>
      <c r="S180" s="41"/>
      <c r="T180" s="41" t="s">
        <v>1557</v>
      </c>
      <c r="U180" s="41" t="s">
        <v>663</v>
      </c>
      <c r="V180" s="41" t="s">
        <v>1141</v>
      </c>
      <c r="W180" s="46">
        <v>44866</v>
      </c>
    </row>
    <row r="181" spans="1:23" x14ac:dyDescent="0.3">
      <c r="A181" s="41">
        <v>315302</v>
      </c>
      <c r="B181" s="41" t="s">
        <v>556</v>
      </c>
      <c r="C181" s="41" t="s">
        <v>1142</v>
      </c>
      <c r="D181" s="41" t="s">
        <v>1143</v>
      </c>
      <c r="E181" s="41" t="s">
        <v>659</v>
      </c>
      <c r="F181" s="41">
        <v>8833</v>
      </c>
      <c r="G181" s="41">
        <v>419</v>
      </c>
      <c r="H181" s="41" t="s">
        <v>1558</v>
      </c>
      <c r="I181" s="41" t="s">
        <v>661</v>
      </c>
      <c r="J181" s="41">
        <v>2.63158</v>
      </c>
      <c r="K181" s="41"/>
      <c r="L181" s="41">
        <v>7.1428599999999998</v>
      </c>
      <c r="M181" s="41"/>
      <c r="N181" s="41">
        <v>6.9767400000000004</v>
      </c>
      <c r="O181" s="41"/>
      <c r="P181" s="41">
        <v>7.3170700000000002</v>
      </c>
      <c r="Q181" s="41"/>
      <c r="R181" s="41">
        <v>6.0975599999999996</v>
      </c>
      <c r="S181" s="41"/>
      <c r="T181" s="41" t="s">
        <v>1557</v>
      </c>
      <c r="U181" s="41" t="s">
        <v>663</v>
      </c>
      <c r="V181" s="41" t="s">
        <v>1144</v>
      </c>
      <c r="W181" s="46">
        <v>44866</v>
      </c>
    </row>
    <row r="182" spans="1:23" x14ac:dyDescent="0.3">
      <c r="A182" s="41">
        <v>315303</v>
      </c>
      <c r="B182" s="41" t="s">
        <v>501</v>
      </c>
      <c r="C182" s="41" t="s">
        <v>1145</v>
      </c>
      <c r="D182" s="41" t="s">
        <v>895</v>
      </c>
      <c r="E182" s="41" t="s">
        <v>659</v>
      </c>
      <c r="F182" s="41">
        <v>7960</v>
      </c>
      <c r="G182" s="41">
        <v>419</v>
      </c>
      <c r="H182" s="41" t="s">
        <v>1558</v>
      </c>
      <c r="I182" s="41" t="s">
        <v>661</v>
      </c>
      <c r="J182" s="41">
        <v>9.3023299999999995</v>
      </c>
      <c r="K182" s="41"/>
      <c r="L182" s="41">
        <v>10.857139999999999</v>
      </c>
      <c r="M182" s="41"/>
      <c r="N182" s="41">
        <v>13.55932</v>
      </c>
      <c r="O182" s="41"/>
      <c r="P182" s="41">
        <v>10.30303</v>
      </c>
      <c r="Q182" s="41"/>
      <c r="R182" s="41">
        <v>11.030479</v>
      </c>
      <c r="S182" s="41"/>
      <c r="T182" s="41" t="s">
        <v>1557</v>
      </c>
      <c r="U182" s="41" t="s">
        <v>663</v>
      </c>
      <c r="V182" s="41" t="s">
        <v>1146</v>
      </c>
      <c r="W182" s="46">
        <v>44866</v>
      </c>
    </row>
    <row r="183" spans="1:23" x14ac:dyDescent="0.3">
      <c r="A183" s="41">
        <v>315304</v>
      </c>
      <c r="B183" s="41" t="s">
        <v>620</v>
      </c>
      <c r="C183" s="41" t="s">
        <v>1147</v>
      </c>
      <c r="D183" s="41" t="s">
        <v>1148</v>
      </c>
      <c r="E183" s="41" t="s">
        <v>659</v>
      </c>
      <c r="F183" s="41">
        <v>7863</v>
      </c>
      <c r="G183" s="41">
        <v>419</v>
      </c>
      <c r="H183" s="41" t="s">
        <v>1558</v>
      </c>
      <c r="I183" s="41" t="s">
        <v>661</v>
      </c>
      <c r="J183" s="41">
        <v>18.461539999999999</v>
      </c>
      <c r="K183" s="41"/>
      <c r="L183" s="41">
        <v>19.117650000000001</v>
      </c>
      <c r="M183" s="41"/>
      <c r="N183" s="41">
        <v>14.0625</v>
      </c>
      <c r="O183" s="41"/>
      <c r="P183" s="41">
        <v>11.940300000000001</v>
      </c>
      <c r="Q183" s="41"/>
      <c r="R183" s="41">
        <v>15.909091999999999</v>
      </c>
      <c r="S183" s="41"/>
      <c r="T183" s="41" t="s">
        <v>1557</v>
      </c>
      <c r="U183" s="41" t="s">
        <v>663</v>
      </c>
      <c r="V183" s="41" t="s">
        <v>1149</v>
      </c>
      <c r="W183" s="46">
        <v>44866</v>
      </c>
    </row>
    <row r="184" spans="1:23" x14ac:dyDescent="0.3">
      <c r="A184" s="41">
        <v>315305</v>
      </c>
      <c r="B184" s="41" t="s">
        <v>578</v>
      </c>
      <c r="C184" s="41" t="s">
        <v>1150</v>
      </c>
      <c r="D184" s="41" t="s">
        <v>925</v>
      </c>
      <c r="E184" s="41" t="s">
        <v>659</v>
      </c>
      <c r="F184" s="41">
        <v>8861</v>
      </c>
      <c r="G184" s="41">
        <v>419</v>
      </c>
      <c r="H184" s="41" t="s">
        <v>1558</v>
      </c>
      <c r="I184" s="41" t="s">
        <v>661</v>
      </c>
      <c r="J184" s="41">
        <v>4.3478300000000001</v>
      </c>
      <c r="K184" s="41"/>
      <c r="L184" s="41">
        <v>5.4054099999999998</v>
      </c>
      <c r="M184" s="41"/>
      <c r="N184" s="41">
        <v>2.9411800000000001</v>
      </c>
      <c r="O184" s="41"/>
      <c r="P184" s="41">
        <v>1.40845</v>
      </c>
      <c r="Q184" s="41"/>
      <c r="R184" s="41">
        <v>3.5461019999999999</v>
      </c>
      <c r="S184" s="41"/>
      <c r="T184" s="41" t="s">
        <v>1557</v>
      </c>
      <c r="U184" s="41" t="s">
        <v>663</v>
      </c>
      <c r="V184" s="41" t="s">
        <v>1151</v>
      </c>
      <c r="W184" s="46">
        <v>44866</v>
      </c>
    </row>
    <row r="185" spans="1:23" x14ac:dyDescent="0.3">
      <c r="A185" s="41">
        <v>315306</v>
      </c>
      <c r="B185" s="41" t="s">
        <v>315</v>
      </c>
      <c r="C185" s="41" t="s">
        <v>1152</v>
      </c>
      <c r="D185" s="41" t="s">
        <v>1153</v>
      </c>
      <c r="E185" s="41" t="s">
        <v>659</v>
      </c>
      <c r="F185" s="41">
        <v>7646</v>
      </c>
      <c r="G185" s="41">
        <v>419</v>
      </c>
      <c r="H185" s="41" t="s">
        <v>1558</v>
      </c>
      <c r="I185" s="41" t="s">
        <v>661</v>
      </c>
      <c r="J185" s="41">
        <v>13.63636</v>
      </c>
      <c r="K185" s="41"/>
      <c r="L185" s="41">
        <v>8.6956500000000005</v>
      </c>
      <c r="M185" s="41"/>
      <c r="N185" s="41">
        <v>10.48387</v>
      </c>
      <c r="O185" s="41"/>
      <c r="P185" s="41">
        <v>6.1946899999999996</v>
      </c>
      <c r="Q185" s="41"/>
      <c r="R185" s="41">
        <v>9.8619310000000002</v>
      </c>
      <c r="S185" s="41"/>
      <c r="T185" s="41" t="s">
        <v>1557</v>
      </c>
      <c r="U185" s="41" t="s">
        <v>663</v>
      </c>
      <c r="V185" s="41" t="s">
        <v>1154</v>
      </c>
      <c r="W185" s="46">
        <v>44866</v>
      </c>
    </row>
    <row r="186" spans="1:23" x14ac:dyDescent="0.3">
      <c r="A186" s="41">
        <v>315307</v>
      </c>
      <c r="B186" s="41" t="s">
        <v>435</v>
      </c>
      <c r="C186" s="41" t="s">
        <v>1155</v>
      </c>
      <c r="D186" s="41" t="s">
        <v>808</v>
      </c>
      <c r="E186" s="41" t="s">
        <v>659</v>
      </c>
      <c r="F186" s="41">
        <v>7047</v>
      </c>
      <c r="G186" s="41">
        <v>419</v>
      </c>
      <c r="H186" s="41" t="s">
        <v>1558</v>
      </c>
      <c r="I186" s="41" t="s">
        <v>661</v>
      </c>
      <c r="J186" s="41">
        <v>8.0291999999999994</v>
      </c>
      <c r="K186" s="41"/>
      <c r="L186" s="41">
        <v>8.4506999999999994</v>
      </c>
      <c r="M186" s="41"/>
      <c r="N186" s="41">
        <v>7.1942399999999997</v>
      </c>
      <c r="O186" s="41"/>
      <c r="P186" s="41">
        <v>8.3333300000000001</v>
      </c>
      <c r="Q186" s="41"/>
      <c r="R186" s="41">
        <v>8.0071150000000006</v>
      </c>
      <c r="S186" s="41"/>
      <c r="T186" s="41" t="s">
        <v>1557</v>
      </c>
      <c r="U186" s="41" t="s">
        <v>663</v>
      </c>
      <c r="V186" s="41" t="s">
        <v>1156</v>
      </c>
      <c r="W186" s="46">
        <v>44866</v>
      </c>
    </row>
    <row r="187" spans="1:23" x14ac:dyDescent="0.3">
      <c r="A187" s="41">
        <v>315309</v>
      </c>
      <c r="B187" s="41" t="s">
        <v>261</v>
      </c>
      <c r="C187" s="41" t="s">
        <v>1157</v>
      </c>
      <c r="D187" s="41" t="s">
        <v>1127</v>
      </c>
      <c r="E187" s="41" t="s">
        <v>659</v>
      </c>
      <c r="F187" s="41">
        <v>8759</v>
      </c>
      <c r="G187" s="41">
        <v>419</v>
      </c>
      <c r="H187" s="41" t="s">
        <v>1558</v>
      </c>
      <c r="I187" s="41" t="s">
        <v>661</v>
      </c>
      <c r="J187" s="41">
        <v>6.0975599999999996</v>
      </c>
      <c r="K187" s="41"/>
      <c r="L187" s="41">
        <v>5.6818200000000001</v>
      </c>
      <c r="M187" s="41"/>
      <c r="N187" s="41">
        <v>5.6818200000000001</v>
      </c>
      <c r="O187" s="41"/>
      <c r="P187" s="41">
        <v>3.0612200000000001</v>
      </c>
      <c r="Q187" s="41"/>
      <c r="R187" s="41">
        <v>5.0561790000000002</v>
      </c>
      <c r="S187" s="41"/>
      <c r="T187" s="41" t="s">
        <v>1557</v>
      </c>
      <c r="U187" s="41" t="s">
        <v>663</v>
      </c>
      <c r="V187" s="41" t="s">
        <v>1158</v>
      </c>
      <c r="W187" s="46">
        <v>44866</v>
      </c>
    </row>
    <row r="188" spans="1:23" x14ac:dyDescent="0.3">
      <c r="A188" s="41">
        <v>315310</v>
      </c>
      <c r="B188" s="41" t="s">
        <v>515</v>
      </c>
      <c r="C188" s="41" t="s">
        <v>1159</v>
      </c>
      <c r="D188" s="41" t="s">
        <v>765</v>
      </c>
      <c r="E188" s="41" t="s">
        <v>659</v>
      </c>
      <c r="F188" s="41">
        <v>7307</v>
      </c>
      <c r="G188" s="41">
        <v>419</v>
      </c>
      <c r="H188" s="41" t="s">
        <v>1558</v>
      </c>
      <c r="I188" s="41" t="s">
        <v>661</v>
      </c>
      <c r="J188" s="41">
        <v>2</v>
      </c>
      <c r="K188" s="41"/>
      <c r="L188" s="41">
        <v>1.1235999999999999</v>
      </c>
      <c r="M188" s="41"/>
      <c r="N188" s="41">
        <v>2.2222200000000001</v>
      </c>
      <c r="O188" s="41"/>
      <c r="P188" s="41">
        <v>3.3333300000000001</v>
      </c>
      <c r="Q188" s="41"/>
      <c r="R188" s="41">
        <v>2.168021</v>
      </c>
      <c r="S188" s="41"/>
      <c r="T188" s="41" t="s">
        <v>1557</v>
      </c>
      <c r="U188" s="41" t="s">
        <v>663</v>
      </c>
      <c r="V188" s="41" t="s">
        <v>1160</v>
      </c>
      <c r="W188" s="46">
        <v>44866</v>
      </c>
    </row>
    <row r="189" spans="1:23" x14ac:dyDescent="0.3">
      <c r="A189" s="41">
        <v>315311</v>
      </c>
      <c r="B189" s="41" t="s">
        <v>364</v>
      </c>
      <c r="C189" s="41" t="s">
        <v>1161</v>
      </c>
      <c r="D189" s="41" t="s">
        <v>962</v>
      </c>
      <c r="E189" s="41" t="s">
        <v>659</v>
      </c>
      <c r="F189" s="41">
        <v>8865</v>
      </c>
      <c r="G189" s="41">
        <v>419</v>
      </c>
      <c r="H189" s="41" t="s">
        <v>1558</v>
      </c>
      <c r="I189" s="41" t="s">
        <v>661</v>
      </c>
      <c r="J189" s="41">
        <v>21.875</v>
      </c>
      <c r="K189" s="41"/>
      <c r="L189" s="41">
        <v>17.241379999999999</v>
      </c>
      <c r="M189" s="41"/>
      <c r="N189" s="41">
        <v>19.354839999999999</v>
      </c>
      <c r="O189" s="41"/>
      <c r="P189" s="41">
        <v>22.22222</v>
      </c>
      <c r="Q189" s="41"/>
      <c r="R189" s="41">
        <v>20.3125</v>
      </c>
      <c r="S189" s="41"/>
      <c r="T189" s="41" t="s">
        <v>1557</v>
      </c>
      <c r="U189" s="41" t="s">
        <v>663</v>
      </c>
      <c r="V189" s="41" t="s">
        <v>1162</v>
      </c>
      <c r="W189" s="46">
        <v>44866</v>
      </c>
    </row>
    <row r="190" spans="1:23" x14ac:dyDescent="0.3">
      <c r="A190" s="41">
        <v>315312</v>
      </c>
      <c r="B190" s="41" t="s">
        <v>434</v>
      </c>
      <c r="C190" s="41" t="s">
        <v>1163</v>
      </c>
      <c r="D190" s="41" t="s">
        <v>1074</v>
      </c>
      <c r="E190" s="41" t="s">
        <v>659</v>
      </c>
      <c r="F190" s="41">
        <v>8755</v>
      </c>
      <c r="G190" s="41">
        <v>419</v>
      </c>
      <c r="H190" s="41" t="s">
        <v>1558</v>
      </c>
      <c r="I190" s="41" t="s">
        <v>661</v>
      </c>
      <c r="J190" s="41">
        <v>3.2</v>
      </c>
      <c r="K190" s="41"/>
      <c r="L190" s="41">
        <v>4.1322299999999998</v>
      </c>
      <c r="M190" s="41"/>
      <c r="N190" s="41">
        <v>3.2786900000000001</v>
      </c>
      <c r="O190" s="41"/>
      <c r="P190" s="41">
        <v>2.52101</v>
      </c>
      <c r="Q190" s="41"/>
      <c r="R190" s="41">
        <v>3.2854209999999999</v>
      </c>
      <c r="S190" s="41"/>
      <c r="T190" s="41" t="s">
        <v>1557</v>
      </c>
      <c r="U190" s="41" t="s">
        <v>663</v>
      </c>
      <c r="V190" s="41" t="s">
        <v>1164</v>
      </c>
      <c r="W190" s="46">
        <v>44866</v>
      </c>
    </row>
    <row r="191" spans="1:23" x14ac:dyDescent="0.3">
      <c r="A191" s="41">
        <v>315313</v>
      </c>
      <c r="B191" s="41" t="s">
        <v>303</v>
      </c>
      <c r="C191" s="41" t="s">
        <v>1165</v>
      </c>
      <c r="D191" s="41" t="s">
        <v>1166</v>
      </c>
      <c r="E191" s="41" t="s">
        <v>659</v>
      </c>
      <c r="F191" s="41">
        <v>7626</v>
      </c>
      <c r="G191" s="41">
        <v>419</v>
      </c>
      <c r="H191" s="41" t="s">
        <v>1558</v>
      </c>
      <c r="I191" s="41" t="s">
        <v>661</v>
      </c>
      <c r="J191" s="41">
        <v>0</v>
      </c>
      <c r="K191" s="41"/>
      <c r="L191" s="41">
        <v>3.7037</v>
      </c>
      <c r="M191" s="41"/>
      <c r="N191" s="41">
        <v>0</v>
      </c>
      <c r="O191" s="41"/>
      <c r="P191" s="41">
        <v>7.4074099999999996</v>
      </c>
      <c r="Q191" s="41"/>
      <c r="R191" s="41">
        <v>2.7272720000000001</v>
      </c>
      <c r="S191" s="41"/>
      <c r="T191" s="41" t="s">
        <v>1557</v>
      </c>
      <c r="U191" s="41" t="s">
        <v>663</v>
      </c>
      <c r="V191" s="41" t="s">
        <v>1167</v>
      </c>
      <c r="W191" s="46">
        <v>44866</v>
      </c>
    </row>
    <row r="192" spans="1:23" x14ac:dyDescent="0.3">
      <c r="A192" s="41">
        <v>315314</v>
      </c>
      <c r="B192" s="41" t="s">
        <v>251</v>
      </c>
      <c r="C192" s="41" t="s">
        <v>1168</v>
      </c>
      <c r="D192" s="41" t="s">
        <v>817</v>
      </c>
      <c r="E192" s="41" t="s">
        <v>659</v>
      </c>
      <c r="F192" s="41">
        <v>7730</v>
      </c>
      <c r="G192" s="41">
        <v>419</v>
      </c>
      <c r="H192" s="41" t="s">
        <v>1558</v>
      </c>
      <c r="I192" s="41" t="s">
        <v>661</v>
      </c>
      <c r="J192" s="41">
        <v>10.227270000000001</v>
      </c>
      <c r="K192" s="41"/>
      <c r="L192" s="41">
        <v>15.46392</v>
      </c>
      <c r="M192" s="41"/>
      <c r="N192" s="41">
        <v>9.5744699999999998</v>
      </c>
      <c r="O192" s="41"/>
      <c r="P192" s="41">
        <v>8.3333300000000001</v>
      </c>
      <c r="Q192" s="41"/>
      <c r="R192" s="41">
        <v>10.933332999999999</v>
      </c>
      <c r="S192" s="41"/>
      <c r="T192" s="41" t="s">
        <v>1557</v>
      </c>
      <c r="U192" s="41" t="s">
        <v>663</v>
      </c>
      <c r="V192" s="41" t="s">
        <v>1169</v>
      </c>
      <c r="W192" s="46">
        <v>44866</v>
      </c>
    </row>
    <row r="193" spans="1:23" x14ac:dyDescent="0.3">
      <c r="A193" s="41">
        <v>315316</v>
      </c>
      <c r="B193" s="41" t="s">
        <v>343</v>
      </c>
      <c r="C193" s="41" t="s">
        <v>1170</v>
      </c>
      <c r="D193" s="41" t="s">
        <v>962</v>
      </c>
      <c r="E193" s="41" t="s">
        <v>659</v>
      </c>
      <c r="F193" s="41">
        <v>8865</v>
      </c>
      <c r="G193" s="41">
        <v>419</v>
      </c>
      <c r="H193" s="41" t="s">
        <v>1558</v>
      </c>
      <c r="I193" s="41" t="s">
        <v>661</v>
      </c>
      <c r="J193" s="41">
        <v>17.56757</v>
      </c>
      <c r="K193" s="41"/>
      <c r="L193" s="41">
        <v>13.51351</v>
      </c>
      <c r="M193" s="41"/>
      <c r="N193" s="41">
        <v>14.10256</v>
      </c>
      <c r="O193" s="41"/>
      <c r="P193" s="41">
        <v>15.38462</v>
      </c>
      <c r="Q193" s="41"/>
      <c r="R193" s="41">
        <v>15.131579</v>
      </c>
      <c r="S193" s="41"/>
      <c r="T193" s="41" t="s">
        <v>1557</v>
      </c>
      <c r="U193" s="41" t="s">
        <v>663</v>
      </c>
      <c r="V193" s="41" t="s">
        <v>1171</v>
      </c>
      <c r="W193" s="46">
        <v>44866</v>
      </c>
    </row>
    <row r="194" spans="1:23" x14ac:dyDescent="0.3">
      <c r="A194" s="41">
        <v>315317</v>
      </c>
      <c r="B194" s="41" t="s">
        <v>410</v>
      </c>
      <c r="C194" s="41" t="s">
        <v>1172</v>
      </c>
      <c r="D194" s="41" t="s">
        <v>1173</v>
      </c>
      <c r="E194" s="41" t="s">
        <v>659</v>
      </c>
      <c r="F194" s="41">
        <v>8401</v>
      </c>
      <c r="G194" s="41">
        <v>419</v>
      </c>
      <c r="H194" s="41" t="s">
        <v>1558</v>
      </c>
      <c r="I194" s="41" t="s">
        <v>661</v>
      </c>
      <c r="J194" s="41">
        <v>0</v>
      </c>
      <c r="K194" s="41"/>
      <c r="L194" s="41">
        <v>1.85185</v>
      </c>
      <c r="M194" s="41"/>
      <c r="N194" s="41">
        <v>1.7543899999999999</v>
      </c>
      <c r="O194" s="41"/>
      <c r="P194" s="41">
        <v>3.8461500000000002</v>
      </c>
      <c r="Q194" s="41"/>
      <c r="R194" s="41">
        <v>1.860465</v>
      </c>
      <c r="S194" s="41"/>
      <c r="T194" s="41" t="s">
        <v>1557</v>
      </c>
      <c r="U194" s="41" t="s">
        <v>663</v>
      </c>
      <c r="V194" s="41" t="s">
        <v>1174</v>
      </c>
      <c r="W194" s="46">
        <v>44866</v>
      </c>
    </row>
    <row r="195" spans="1:23" x14ac:dyDescent="0.3">
      <c r="A195" s="41">
        <v>315318</v>
      </c>
      <c r="B195" s="41" t="s">
        <v>585</v>
      </c>
      <c r="C195" s="41" t="s">
        <v>1175</v>
      </c>
      <c r="D195" s="41" t="s">
        <v>1176</v>
      </c>
      <c r="E195" s="41" t="s">
        <v>659</v>
      </c>
      <c r="F195" s="41">
        <v>7095</v>
      </c>
      <c r="G195" s="41">
        <v>419</v>
      </c>
      <c r="H195" s="41" t="s">
        <v>1558</v>
      </c>
      <c r="I195" s="41" t="s">
        <v>661</v>
      </c>
      <c r="J195" s="41">
        <v>17.948720000000002</v>
      </c>
      <c r="K195" s="41"/>
      <c r="L195" s="41">
        <v>25.581399999999999</v>
      </c>
      <c r="M195" s="41"/>
      <c r="N195" s="41">
        <v>30.232559999999999</v>
      </c>
      <c r="O195" s="41"/>
      <c r="P195" s="41">
        <v>36.842109999999998</v>
      </c>
      <c r="Q195" s="41"/>
      <c r="R195" s="41">
        <v>27.607365000000001</v>
      </c>
      <c r="S195" s="41"/>
      <c r="T195" s="41" t="s">
        <v>1557</v>
      </c>
      <c r="U195" s="41" t="s">
        <v>663</v>
      </c>
      <c r="V195" s="41" t="s">
        <v>1177</v>
      </c>
      <c r="W195" s="46">
        <v>44866</v>
      </c>
    </row>
    <row r="196" spans="1:23" x14ac:dyDescent="0.3">
      <c r="A196" s="41">
        <v>315320</v>
      </c>
      <c r="B196" s="41" t="s">
        <v>352</v>
      </c>
      <c r="C196" s="41" t="s">
        <v>1178</v>
      </c>
      <c r="D196" s="41" t="s">
        <v>1074</v>
      </c>
      <c r="E196" s="41" t="s">
        <v>659</v>
      </c>
      <c r="F196" s="41">
        <v>8757</v>
      </c>
      <c r="G196" s="41">
        <v>419</v>
      </c>
      <c r="H196" s="41" t="s">
        <v>1558</v>
      </c>
      <c r="I196" s="41" t="s">
        <v>661</v>
      </c>
      <c r="J196" s="41">
        <v>6.7567599999999999</v>
      </c>
      <c r="K196" s="41"/>
      <c r="L196" s="41">
        <v>6.6666699999999999</v>
      </c>
      <c r="M196" s="41"/>
      <c r="N196" s="41">
        <v>10</v>
      </c>
      <c r="O196" s="41"/>
      <c r="P196" s="41">
        <v>9.7222200000000001</v>
      </c>
      <c r="Q196" s="41"/>
      <c r="R196" s="41">
        <v>8.2474240000000005</v>
      </c>
      <c r="S196" s="41"/>
      <c r="T196" s="41" t="s">
        <v>1557</v>
      </c>
      <c r="U196" s="41" t="s">
        <v>663</v>
      </c>
      <c r="V196" s="41" t="s">
        <v>1179</v>
      </c>
      <c r="W196" s="46">
        <v>44866</v>
      </c>
    </row>
    <row r="197" spans="1:23" x14ac:dyDescent="0.3">
      <c r="A197" s="41">
        <v>315321</v>
      </c>
      <c r="B197" s="41" t="s">
        <v>532</v>
      </c>
      <c r="C197" s="41" t="s">
        <v>1180</v>
      </c>
      <c r="D197" s="41" t="s">
        <v>1181</v>
      </c>
      <c r="E197" s="41" t="s">
        <v>659</v>
      </c>
      <c r="F197" s="41">
        <v>8857</v>
      </c>
      <c r="G197" s="41">
        <v>419</v>
      </c>
      <c r="H197" s="41" t="s">
        <v>1558</v>
      </c>
      <c r="I197" s="41" t="s">
        <v>661</v>
      </c>
      <c r="J197" s="41">
        <v>1.5384599999999999</v>
      </c>
      <c r="K197" s="41"/>
      <c r="L197" s="41">
        <v>3.0769199999999999</v>
      </c>
      <c r="M197" s="41"/>
      <c r="N197" s="41">
        <v>3.0769199999999999</v>
      </c>
      <c r="O197" s="41"/>
      <c r="P197" s="41">
        <v>3.0303</v>
      </c>
      <c r="Q197" s="41"/>
      <c r="R197" s="41">
        <v>2.6819899999999999</v>
      </c>
      <c r="S197" s="41"/>
      <c r="T197" s="41" t="s">
        <v>1557</v>
      </c>
      <c r="U197" s="41" t="s">
        <v>663</v>
      </c>
      <c r="V197" s="41" t="s">
        <v>1182</v>
      </c>
      <c r="W197" s="46">
        <v>44866</v>
      </c>
    </row>
    <row r="198" spans="1:23" x14ac:dyDescent="0.3">
      <c r="A198" s="41">
        <v>315322</v>
      </c>
      <c r="B198" s="41" t="s">
        <v>450</v>
      </c>
      <c r="C198" s="41" t="s">
        <v>1183</v>
      </c>
      <c r="D198" s="41" t="s">
        <v>1184</v>
      </c>
      <c r="E198" s="41" t="s">
        <v>659</v>
      </c>
      <c r="F198" s="41">
        <v>7039</v>
      </c>
      <c r="G198" s="41">
        <v>419</v>
      </c>
      <c r="H198" s="41" t="s">
        <v>1558</v>
      </c>
      <c r="I198" s="41" t="s">
        <v>661</v>
      </c>
      <c r="J198" s="41">
        <v>14.754099999999999</v>
      </c>
      <c r="K198" s="41"/>
      <c r="L198" s="41">
        <v>17.460319999999999</v>
      </c>
      <c r="M198" s="41"/>
      <c r="N198" s="41">
        <v>13.432840000000001</v>
      </c>
      <c r="O198" s="41"/>
      <c r="P198" s="41">
        <v>14.86486</v>
      </c>
      <c r="Q198" s="41"/>
      <c r="R198" s="41">
        <v>15.094340000000001</v>
      </c>
      <c r="S198" s="41"/>
      <c r="T198" s="41" t="s">
        <v>1557</v>
      </c>
      <c r="U198" s="41" t="s">
        <v>663</v>
      </c>
      <c r="V198" s="41" t="s">
        <v>1185</v>
      </c>
      <c r="W198" s="46">
        <v>44866</v>
      </c>
    </row>
    <row r="199" spans="1:23" x14ac:dyDescent="0.3">
      <c r="A199" s="41">
        <v>315324</v>
      </c>
      <c r="B199" s="41" t="s">
        <v>621</v>
      </c>
      <c r="C199" s="41" t="s">
        <v>1186</v>
      </c>
      <c r="D199" s="41" t="s">
        <v>826</v>
      </c>
      <c r="E199" s="41" t="s">
        <v>659</v>
      </c>
      <c r="F199" s="41">
        <v>8611</v>
      </c>
      <c r="G199" s="41">
        <v>419</v>
      </c>
      <c r="H199" s="41" t="s">
        <v>1558</v>
      </c>
      <c r="I199" s="41" t="s">
        <v>661</v>
      </c>
      <c r="J199" s="41">
        <v>17.391300000000001</v>
      </c>
      <c r="K199" s="41"/>
      <c r="L199" s="41">
        <v>13.978490000000001</v>
      </c>
      <c r="M199" s="41"/>
      <c r="N199" s="41">
        <v>13.86139</v>
      </c>
      <c r="O199" s="41"/>
      <c r="P199" s="41">
        <v>12.621359999999999</v>
      </c>
      <c r="Q199" s="41"/>
      <c r="R199" s="41">
        <v>14.395886000000001</v>
      </c>
      <c r="S199" s="41"/>
      <c r="T199" s="41" t="s">
        <v>1557</v>
      </c>
      <c r="U199" s="41" t="s">
        <v>663</v>
      </c>
      <c r="V199" s="41" t="s">
        <v>1187</v>
      </c>
      <c r="W199" s="46">
        <v>44866</v>
      </c>
    </row>
    <row r="200" spans="1:23" x14ac:dyDescent="0.3">
      <c r="A200" s="41">
        <v>315327</v>
      </c>
      <c r="B200" s="41" t="s">
        <v>419</v>
      </c>
      <c r="C200" s="41" t="s">
        <v>1188</v>
      </c>
      <c r="D200" s="41" t="s">
        <v>814</v>
      </c>
      <c r="E200" s="41" t="s">
        <v>659</v>
      </c>
      <c r="F200" s="41">
        <v>8701</v>
      </c>
      <c r="G200" s="41">
        <v>419</v>
      </c>
      <c r="H200" s="41" t="s">
        <v>1558</v>
      </c>
      <c r="I200" s="41" t="s">
        <v>661</v>
      </c>
      <c r="J200" s="41">
        <v>4.4776100000000003</v>
      </c>
      <c r="K200" s="41"/>
      <c r="L200" s="41">
        <v>3.0303</v>
      </c>
      <c r="M200" s="41"/>
      <c r="N200" s="41">
        <v>1.63934</v>
      </c>
      <c r="O200" s="41"/>
      <c r="P200" s="41">
        <v>0</v>
      </c>
      <c r="Q200" s="41"/>
      <c r="R200" s="41">
        <v>2.3437480000000002</v>
      </c>
      <c r="S200" s="41"/>
      <c r="T200" s="41" t="s">
        <v>1557</v>
      </c>
      <c r="U200" s="41" t="s">
        <v>663</v>
      </c>
      <c r="V200" s="41" t="s">
        <v>1189</v>
      </c>
      <c r="W200" s="46">
        <v>44866</v>
      </c>
    </row>
    <row r="201" spans="1:23" x14ac:dyDescent="0.3">
      <c r="A201" s="41">
        <v>315328</v>
      </c>
      <c r="B201" s="41" t="s">
        <v>482</v>
      </c>
      <c r="C201" s="41" t="s">
        <v>1190</v>
      </c>
      <c r="D201" s="41" t="s">
        <v>1191</v>
      </c>
      <c r="E201" s="41" t="s">
        <v>659</v>
      </c>
      <c r="F201" s="41">
        <v>7410</v>
      </c>
      <c r="G201" s="41">
        <v>419</v>
      </c>
      <c r="H201" s="41" t="s">
        <v>1558</v>
      </c>
      <c r="I201" s="41" t="s">
        <v>661</v>
      </c>
      <c r="J201" s="41">
        <v>4.5454499999999998</v>
      </c>
      <c r="K201" s="41"/>
      <c r="L201" s="41">
        <v>4.1666699999999999</v>
      </c>
      <c r="M201" s="41"/>
      <c r="N201" s="41">
        <v>2.6666699999999999</v>
      </c>
      <c r="O201" s="41"/>
      <c r="P201" s="41">
        <v>0</v>
      </c>
      <c r="Q201" s="41"/>
      <c r="R201" s="41">
        <v>2.7777780000000001</v>
      </c>
      <c r="S201" s="41"/>
      <c r="T201" s="41" t="s">
        <v>1557</v>
      </c>
      <c r="U201" s="41" t="s">
        <v>663</v>
      </c>
      <c r="V201" s="41" t="s">
        <v>1192</v>
      </c>
      <c r="W201" s="46">
        <v>44866</v>
      </c>
    </row>
    <row r="202" spans="1:23" x14ac:dyDescent="0.3">
      <c r="A202" s="41">
        <v>315329</v>
      </c>
      <c r="B202" s="41" t="s">
        <v>513</v>
      </c>
      <c r="C202" s="41" t="s">
        <v>1193</v>
      </c>
      <c r="D202" s="41" t="s">
        <v>1194</v>
      </c>
      <c r="E202" s="41" t="s">
        <v>659</v>
      </c>
      <c r="F202" s="41">
        <v>7834</v>
      </c>
      <c r="G202" s="41">
        <v>419</v>
      </c>
      <c r="H202" s="41" t="s">
        <v>1558</v>
      </c>
      <c r="I202" s="41" t="s">
        <v>661</v>
      </c>
      <c r="J202" s="41">
        <v>17.857140000000001</v>
      </c>
      <c r="K202" s="41"/>
      <c r="L202" s="41">
        <v>13.33333</v>
      </c>
      <c r="M202" s="41"/>
      <c r="N202" s="41">
        <v>20.588239999999999</v>
      </c>
      <c r="O202" s="41"/>
      <c r="P202" s="41">
        <v>23.529409999999999</v>
      </c>
      <c r="Q202" s="41"/>
      <c r="R202" s="41">
        <v>19.047618</v>
      </c>
      <c r="S202" s="41"/>
      <c r="T202" s="41" t="s">
        <v>1557</v>
      </c>
      <c r="U202" s="41" t="s">
        <v>663</v>
      </c>
      <c r="V202" s="41" t="s">
        <v>1195</v>
      </c>
      <c r="W202" s="46">
        <v>44866</v>
      </c>
    </row>
    <row r="203" spans="1:23" x14ac:dyDescent="0.3">
      <c r="A203" s="41">
        <v>315330</v>
      </c>
      <c r="B203" s="41" t="s">
        <v>358</v>
      </c>
      <c r="C203" s="41" t="s">
        <v>1196</v>
      </c>
      <c r="D203" s="41" t="s">
        <v>726</v>
      </c>
      <c r="E203" s="41" t="s">
        <v>659</v>
      </c>
      <c r="F203" s="41">
        <v>8016</v>
      </c>
      <c r="G203" s="41">
        <v>419</v>
      </c>
      <c r="H203" s="41" t="s">
        <v>1558</v>
      </c>
      <c r="I203" s="41" t="s">
        <v>661</v>
      </c>
      <c r="J203" s="41">
        <v>20.895520000000001</v>
      </c>
      <c r="K203" s="41"/>
      <c r="L203" s="41">
        <v>19.69697</v>
      </c>
      <c r="M203" s="41"/>
      <c r="N203" s="41">
        <v>15.38462</v>
      </c>
      <c r="O203" s="41"/>
      <c r="P203" s="41">
        <v>10.294119999999999</v>
      </c>
      <c r="Q203" s="41"/>
      <c r="R203" s="41">
        <v>16.541354999999999</v>
      </c>
      <c r="S203" s="41"/>
      <c r="T203" s="41" t="s">
        <v>1557</v>
      </c>
      <c r="U203" s="41" t="s">
        <v>663</v>
      </c>
      <c r="V203" s="41" t="s">
        <v>1197</v>
      </c>
      <c r="W203" s="46">
        <v>44866</v>
      </c>
    </row>
    <row r="204" spans="1:23" x14ac:dyDescent="0.3">
      <c r="A204" s="41">
        <v>315331</v>
      </c>
      <c r="B204" s="41" t="s">
        <v>348</v>
      </c>
      <c r="C204" s="41" t="s">
        <v>1198</v>
      </c>
      <c r="D204" s="41" t="s">
        <v>783</v>
      </c>
      <c r="E204" s="41" t="s">
        <v>659</v>
      </c>
      <c r="F204" s="41">
        <v>7514</v>
      </c>
      <c r="G204" s="41">
        <v>419</v>
      </c>
      <c r="H204" s="41" t="s">
        <v>1558</v>
      </c>
      <c r="I204" s="41" t="s">
        <v>661</v>
      </c>
      <c r="J204" s="41">
        <v>8.9887599999999992</v>
      </c>
      <c r="K204" s="41"/>
      <c r="L204" s="41">
        <v>9.1953999999999994</v>
      </c>
      <c r="M204" s="41"/>
      <c r="N204" s="41">
        <v>13.186809999999999</v>
      </c>
      <c r="O204" s="41"/>
      <c r="P204" s="41">
        <v>9.6385500000000004</v>
      </c>
      <c r="Q204" s="41"/>
      <c r="R204" s="41">
        <v>10.285710999999999</v>
      </c>
      <c r="S204" s="41"/>
      <c r="T204" s="41" t="s">
        <v>1557</v>
      </c>
      <c r="U204" s="41" t="s">
        <v>663</v>
      </c>
      <c r="V204" s="41" t="s">
        <v>1199</v>
      </c>
      <c r="W204" s="46">
        <v>44866</v>
      </c>
    </row>
    <row r="205" spans="1:23" x14ac:dyDescent="0.3">
      <c r="A205" s="41">
        <v>315332</v>
      </c>
      <c r="B205" s="41" t="s">
        <v>576</v>
      </c>
      <c r="C205" s="41" t="s">
        <v>1200</v>
      </c>
      <c r="D205" s="41" t="s">
        <v>970</v>
      </c>
      <c r="E205" s="41" t="s">
        <v>659</v>
      </c>
      <c r="F205" s="41">
        <v>8050</v>
      </c>
      <c r="G205" s="41">
        <v>419</v>
      </c>
      <c r="H205" s="41" t="s">
        <v>1558</v>
      </c>
      <c r="I205" s="41" t="s">
        <v>661</v>
      </c>
      <c r="J205" s="41">
        <v>1.4285699999999999</v>
      </c>
      <c r="K205" s="41"/>
      <c r="L205" s="41">
        <v>5.4054099999999998</v>
      </c>
      <c r="M205" s="41"/>
      <c r="N205" s="41">
        <v>7.5949400000000002</v>
      </c>
      <c r="O205" s="41"/>
      <c r="P205" s="41">
        <v>7.0588199999999999</v>
      </c>
      <c r="Q205" s="41"/>
      <c r="R205" s="41">
        <v>5.5194809999999999</v>
      </c>
      <c r="S205" s="41"/>
      <c r="T205" s="41" t="s">
        <v>1557</v>
      </c>
      <c r="U205" s="41" t="s">
        <v>663</v>
      </c>
      <c r="V205" s="41" t="s">
        <v>1201</v>
      </c>
      <c r="W205" s="46">
        <v>44866</v>
      </c>
    </row>
    <row r="206" spans="1:23" x14ac:dyDescent="0.3">
      <c r="A206" s="41">
        <v>315333</v>
      </c>
      <c r="B206" s="41" t="s">
        <v>341</v>
      </c>
      <c r="C206" s="41" t="s">
        <v>1202</v>
      </c>
      <c r="D206" s="41" t="s">
        <v>1074</v>
      </c>
      <c r="E206" s="41" t="s">
        <v>659</v>
      </c>
      <c r="F206" s="41">
        <v>8757</v>
      </c>
      <c r="G206" s="41">
        <v>419</v>
      </c>
      <c r="H206" s="41" t="s">
        <v>1558</v>
      </c>
      <c r="I206" s="41" t="s">
        <v>661</v>
      </c>
      <c r="J206" s="41">
        <v>5.2631600000000001</v>
      </c>
      <c r="K206" s="41"/>
      <c r="L206" s="41">
        <v>3.5087700000000002</v>
      </c>
      <c r="M206" s="41"/>
      <c r="N206" s="41">
        <v>8.3333300000000001</v>
      </c>
      <c r="O206" s="41"/>
      <c r="P206" s="41">
        <v>7.0175400000000003</v>
      </c>
      <c r="Q206" s="41"/>
      <c r="R206" s="41">
        <v>6.0606039999999997</v>
      </c>
      <c r="S206" s="41"/>
      <c r="T206" s="41" t="s">
        <v>1557</v>
      </c>
      <c r="U206" s="41" t="s">
        <v>663</v>
      </c>
      <c r="V206" s="41" t="s">
        <v>1203</v>
      </c>
      <c r="W206" s="46">
        <v>44866</v>
      </c>
    </row>
    <row r="207" spans="1:23" x14ac:dyDescent="0.3">
      <c r="A207" s="41">
        <v>315335</v>
      </c>
      <c r="B207" s="41" t="s">
        <v>273</v>
      </c>
      <c r="C207" s="41" t="s">
        <v>1204</v>
      </c>
      <c r="D207" s="41" t="s">
        <v>789</v>
      </c>
      <c r="E207" s="41" t="s">
        <v>659</v>
      </c>
      <c r="F207" s="41">
        <v>7470</v>
      </c>
      <c r="G207" s="41">
        <v>419</v>
      </c>
      <c r="H207" s="41" t="s">
        <v>1558</v>
      </c>
      <c r="I207" s="41" t="s">
        <v>661</v>
      </c>
      <c r="J207" s="41">
        <v>14.44444</v>
      </c>
      <c r="K207" s="41"/>
      <c r="L207" s="41">
        <v>18.09524</v>
      </c>
      <c r="M207" s="41"/>
      <c r="N207" s="41">
        <v>19.626169999999998</v>
      </c>
      <c r="O207" s="41"/>
      <c r="P207" s="41">
        <v>16.037739999999999</v>
      </c>
      <c r="Q207" s="41"/>
      <c r="R207" s="41">
        <v>17.156863999999999</v>
      </c>
      <c r="S207" s="41"/>
      <c r="T207" s="41" t="s">
        <v>1557</v>
      </c>
      <c r="U207" s="41" t="s">
        <v>663</v>
      </c>
      <c r="V207" s="41" t="s">
        <v>1205</v>
      </c>
      <c r="W207" s="46">
        <v>44866</v>
      </c>
    </row>
    <row r="208" spans="1:23" x14ac:dyDescent="0.3">
      <c r="A208" s="41">
        <v>315336</v>
      </c>
      <c r="B208" s="41" t="s">
        <v>421</v>
      </c>
      <c r="C208" s="41" t="s">
        <v>1206</v>
      </c>
      <c r="D208" s="41" t="s">
        <v>1085</v>
      </c>
      <c r="E208" s="41" t="s">
        <v>659</v>
      </c>
      <c r="F208" s="41">
        <v>8831</v>
      </c>
      <c r="G208" s="41">
        <v>419</v>
      </c>
      <c r="H208" s="41" t="s">
        <v>1558</v>
      </c>
      <c r="I208" s="41" t="s">
        <v>661</v>
      </c>
      <c r="J208" s="41">
        <v>0</v>
      </c>
      <c r="K208" s="41"/>
      <c r="L208" s="41">
        <v>0</v>
      </c>
      <c r="M208" s="41"/>
      <c r="N208" s="41">
        <v>0</v>
      </c>
      <c r="O208" s="41"/>
      <c r="P208" s="41">
        <v>0</v>
      </c>
      <c r="Q208" s="41"/>
      <c r="R208" s="41">
        <v>0</v>
      </c>
      <c r="S208" s="41"/>
      <c r="T208" s="41" t="s">
        <v>1557</v>
      </c>
      <c r="U208" s="41" t="s">
        <v>663</v>
      </c>
      <c r="V208" s="41" t="s">
        <v>1207</v>
      </c>
      <c r="W208" s="46">
        <v>44866</v>
      </c>
    </row>
    <row r="209" spans="1:23" x14ac:dyDescent="0.3">
      <c r="A209" s="41">
        <v>315337</v>
      </c>
      <c r="B209" s="41" t="s">
        <v>484</v>
      </c>
      <c r="C209" s="41" t="s">
        <v>1208</v>
      </c>
      <c r="D209" s="41" t="s">
        <v>1209</v>
      </c>
      <c r="E209" s="41" t="s">
        <v>659</v>
      </c>
      <c r="F209" s="41">
        <v>7069</v>
      </c>
      <c r="G209" s="41">
        <v>419</v>
      </c>
      <c r="H209" s="41" t="s">
        <v>1558</v>
      </c>
      <c r="I209" s="41" t="s">
        <v>661</v>
      </c>
      <c r="J209" s="41">
        <v>11.11111</v>
      </c>
      <c r="K209" s="41"/>
      <c r="L209" s="41">
        <v>13.63636</v>
      </c>
      <c r="M209" s="41"/>
      <c r="N209" s="41">
        <v>14.705880000000001</v>
      </c>
      <c r="O209" s="41"/>
      <c r="P209" s="41">
        <v>16.417909999999999</v>
      </c>
      <c r="Q209" s="41"/>
      <c r="R209" s="41">
        <v>14.01515</v>
      </c>
      <c r="S209" s="41"/>
      <c r="T209" s="41" t="s">
        <v>1557</v>
      </c>
      <c r="U209" s="41" t="s">
        <v>663</v>
      </c>
      <c r="V209" s="41" t="s">
        <v>1210</v>
      </c>
      <c r="W209" s="46">
        <v>44866</v>
      </c>
    </row>
    <row r="210" spans="1:23" x14ac:dyDescent="0.3">
      <c r="A210" s="41">
        <v>315338</v>
      </c>
      <c r="B210" s="41" t="s">
        <v>500</v>
      </c>
      <c r="C210" s="41" t="s">
        <v>1211</v>
      </c>
      <c r="D210" s="41" t="s">
        <v>811</v>
      </c>
      <c r="E210" s="41" t="s">
        <v>659</v>
      </c>
      <c r="F210" s="41">
        <v>8648</v>
      </c>
      <c r="G210" s="41">
        <v>419</v>
      </c>
      <c r="H210" s="41" t="s">
        <v>1558</v>
      </c>
      <c r="I210" s="41" t="s">
        <v>661</v>
      </c>
      <c r="J210" s="41">
        <v>10.370369999999999</v>
      </c>
      <c r="K210" s="41"/>
      <c r="L210" s="41">
        <v>11.594200000000001</v>
      </c>
      <c r="M210" s="41"/>
      <c r="N210" s="41">
        <v>13.432840000000001</v>
      </c>
      <c r="O210" s="41"/>
      <c r="P210" s="41">
        <v>12.9771</v>
      </c>
      <c r="Q210" s="41"/>
      <c r="R210" s="41">
        <v>12.081785</v>
      </c>
      <c r="S210" s="41"/>
      <c r="T210" s="41" t="s">
        <v>1557</v>
      </c>
      <c r="U210" s="41" t="s">
        <v>663</v>
      </c>
      <c r="V210" s="41" t="s">
        <v>1212</v>
      </c>
      <c r="W210" s="46">
        <v>44866</v>
      </c>
    </row>
    <row r="211" spans="1:23" x14ac:dyDescent="0.3">
      <c r="A211" s="41">
        <v>315339</v>
      </c>
      <c r="B211" s="41" t="s">
        <v>316</v>
      </c>
      <c r="C211" s="41" t="s">
        <v>1213</v>
      </c>
      <c r="D211" s="41" t="s">
        <v>1214</v>
      </c>
      <c r="E211" s="41" t="s">
        <v>659</v>
      </c>
      <c r="F211" s="41">
        <v>7649</v>
      </c>
      <c r="G211" s="41">
        <v>419</v>
      </c>
      <c r="H211" s="41" t="s">
        <v>1558</v>
      </c>
      <c r="I211" s="41" t="s">
        <v>661</v>
      </c>
      <c r="J211" s="41">
        <v>11.290319999999999</v>
      </c>
      <c r="K211" s="41"/>
      <c r="L211" s="41">
        <v>13.33333</v>
      </c>
      <c r="M211" s="41"/>
      <c r="N211" s="41">
        <v>9.0909099999999992</v>
      </c>
      <c r="O211" s="41"/>
      <c r="P211" s="41">
        <v>8.5714299999999994</v>
      </c>
      <c r="Q211" s="41"/>
      <c r="R211" s="41">
        <v>10.465116</v>
      </c>
      <c r="S211" s="41"/>
      <c r="T211" s="41" t="s">
        <v>1557</v>
      </c>
      <c r="U211" s="41" t="s">
        <v>663</v>
      </c>
      <c r="V211" s="41" t="s">
        <v>1215</v>
      </c>
      <c r="W211" s="46">
        <v>44866</v>
      </c>
    </row>
    <row r="212" spans="1:23" x14ac:dyDescent="0.3">
      <c r="A212" s="41">
        <v>315340</v>
      </c>
      <c r="B212" s="41" t="s">
        <v>566</v>
      </c>
      <c r="C212" s="41" t="s">
        <v>1216</v>
      </c>
      <c r="D212" s="41" t="s">
        <v>978</v>
      </c>
      <c r="E212" s="41" t="s">
        <v>659</v>
      </c>
      <c r="F212" s="41">
        <v>8205</v>
      </c>
      <c r="G212" s="41">
        <v>419</v>
      </c>
      <c r="H212" s="41" t="s">
        <v>1558</v>
      </c>
      <c r="I212" s="41" t="s">
        <v>661</v>
      </c>
      <c r="J212" s="41">
        <v>10.389609999999999</v>
      </c>
      <c r="K212" s="41"/>
      <c r="L212" s="41">
        <v>9.89011</v>
      </c>
      <c r="M212" s="41"/>
      <c r="N212" s="41">
        <v>11.45833</v>
      </c>
      <c r="O212" s="41"/>
      <c r="P212" s="41">
        <v>13.978490000000001</v>
      </c>
      <c r="Q212" s="41"/>
      <c r="R212" s="41">
        <v>11.484591999999999</v>
      </c>
      <c r="S212" s="41"/>
      <c r="T212" s="41" t="s">
        <v>1557</v>
      </c>
      <c r="U212" s="41" t="s">
        <v>663</v>
      </c>
      <c r="V212" s="41" t="s">
        <v>1217</v>
      </c>
      <c r="W212" s="46">
        <v>44866</v>
      </c>
    </row>
    <row r="213" spans="1:23" x14ac:dyDescent="0.3">
      <c r="A213" s="41">
        <v>315341</v>
      </c>
      <c r="B213" s="41" t="s">
        <v>337</v>
      </c>
      <c r="C213" s="41" t="s">
        <v>1218</v>
      </c>
      <c r="D213" s="41" t="s">
        <v>1219</v>
      </c>
      <c r="E213" s="41" t="s">
        <v>659</v>
      </c>
      <c r="F213" s="41">
        <v>7066</v>
      </c>
      <c r="G213" s="41">
        <v>419</v>
      </c>
      <c r="H213" s="41" t="s">
        <v>1558</v>
      </c>
      <c r="I213" s="41" t="s">
        <v>661</v>
      </c>
      <c r="J213" s="41">
        <v>13.33333</v>
      </c>
      <c r="K213" s="41"/>
      <c r="L213" s="41">
        <v>13.55932</v>
      </c>
      <c r="M213" s="41"/>
      <c r="N213" s="41">
        <v>16.071429999999999</v>
      </c>
      <c r="O213" s="41"/>
      <c r="P213" s="41">
        <v>7.5471700000000004</v>
      </c>
      <c r="Q213" s="41"/>
      <c r="R213" s="41">
        <v>12.719296999999999</v>
      </c>
      <c r="S213" s="41"/>
      <c r="T213" s="41" t="s">
        <v>1557</v>
      </c>
      <c r="U213" s="41" t="s">
        <v>663</v>
      </c>
      <c r="V213" s="41" t="s">
        <v>1220</v>
      </c>
      <c r="W213" s="46">
        <v>44866</v>
      </c>
    </row>
    <row r="214" spans="1:23" x14ac:dyDescent="0.3">
      <c r="A214" s="41">
        <v>315342</v>
      </c>
      <c r="B214" s="41" t="s">
        <v>491</v>
      </c>
      <c r="C214" s="41" t="s">
        <v>1221</v>
      </c>
      <c r="D214" s="41" t="s">
        <v>981</v>
      </c>
      <c r="E214" s="41" t="s">
        <v>659</v>
      </c>
      <c r="F214" s="41">
        <v>8724</v>
      </c>
      <c r="G214" s="41">
        <v>419</v>
      </c>
      <c r="H214" s="41" t="s">
        <v>1558</v>
      </c>
      <c r="I214" s="41" t="s">
        <v>661</v>
      </c>
      <c r="J214" s="41">
        <v>6</v>
      </c>
      <c r="K214" s="41"/>
      <c r="L214" s="41">
        <v>6.3829799999999999</v>
      </c>
      <c r="M214" s="41"/>
      <c r="N214" s="41">
        <v>6.25</v>
      </c>
      <c r="O214" s="41"/>
      <c r="P214" s="41">
        <v>6.1224499999999997</v>
      </c>
      <c r="Q214" s="41"/>
      <c r="R214" s="41">
        <v>6.185568</v>
      </c>
      <c r="S214" s="41"/>
      <c r="T214" s="41" t="s">
        <v>1557</v>
      </c>
      <c r="U214" s="41" t="s">
        <v>663</v>
      </c>
      <c r="V214" s="41" t="s">
        <v>1222</v>
      </c>
      <c r="W214" s="46">
        <v>44866</v>
      </c>
    </row>
    <row r="215" spans="1:23" x14ac:dyDescent="0.3">
      <c r="A215" s="41">
        <v>315343</v>
      </c>
      <c r="B215" s="41" t="s">
        <v>294</v>
      </c>
      <c r="C215" s="41" t="s">
        <v>1223</v>
      </c>
      <c r="D215" s="41" t="s">
        <v>1029</v>
      </c>
      <c r="E215" s="41" t="s">
        <v>659</v>
      </c>
      <c r="F215" s="41">
        <v>7104</v>
      </c>
      <c r="G215" s="41">
        <v>419</v>
      </c>
      <c r="H215" s="41" t="s">
        <v>1558</v>
      </c>
      <c r="I215" s="41" t="s">
        <v>661</v>
      </c>
      <c r="J215" s="41">
        <v>47.727269999999997</v>
      </c>
      <c r="K215" s="41"/>
      <c r="L215" s="41">
        <v>40.909089999999999</v>
      </c>
      <c r="M215" s="41"/>
      <c r="N215" s="41">
        <v>45.652169999999998</v>
      </c>
      <c r="O215" s="41"/>
      <c r="P215" s="41">
        <v>41.176470000000002</v>
      </c>
      <c r="Q215" s="41"/>
      <c r="R215" s="41">
        <v>43.783782000000002</v>
      </c>
      <c r="S215" s="41"/>
      <c r="T215" s="41" t="s">
        <v>1557</v>
      </c>
      <c r="U215" s="41" t="s">
        <v>663</v>
      </c>
      <c r="V215" s="41" t="s">
        <v>1224</v>
      </c>
      <c r="W215" s="46">
        <v>44866</v>
      </c>
    </row>
    <row r="216" spans="1:23" x14ac:dyDescent="0.3">
      <c r="A216" s="41">
        <v>315344</v>
      </c>
      <c r="B216" s="41" t="s">
        <v>238</v>
      </c>
      <c r="C216" s="41" t="s">
        <v>1225</v>
      </c>
      <c r="D216" s="41" t="s">
        <v>1226</v>
      </c>
      <c r="E216" s="41" t="s">
        <v>659</v>
      </c>
      <c r="F216" s="41">
        <v>7087</v>
      </c>
      <c r="G216" s="41">
        <v>419</v>
      </c>
      <c r="H216" s="41" t="s">
        <v>1558</v>
      </c>
      <c r="I216" s="41" t="s">
        <v>661</v>
      </c>
      <c r="J216" s="41">
        <v>1.90476</v>
      </c>
      <c r="K216" s="41"/>
      <c r="L216" s="41">
        <v>0.90908999999999995</v>
      </c>
      <c r="M216" s="41"/>
      <c r="N216" s="41">
        <v>1</v>
      </c>
      <c r="O216" s="41"/>
      <c r="P216" s="41">
        <v>4.1666699999999999</v>
      </c>
      <c r="Q216" s="41"/>
      <c r="R216" s="41">
        <v>1.946472</v>
      </c>
      <c r="S216" s="41"/>
      <c r="T216" s="41" t="s">
        <v>1557</v>
      </c>
      <c r="U216" s="41" t="s">
        <v>663</v>
      </c>
      <c r="V216" s="41" t="s">
        <v>1227</v>
      </c>
      <c r="W216" s="46">
        <v>44866</v>
      </c>
    </row>
    <row r="217" spans="1:23" x14ac:dyDescent="0.3">
      <c r="A217" s="41">
        <v>315346</v>
      </c>
      <c r="B217" s="41" t="s">
        <v>506</v>
      </c>
      <c r="C217" s="41" t="s">
        <v>1228</v>
      </c>
      <c r="D217" s="41" t="s">
        <v>691</v>
      </c>
      <c r="E217" s="41" t="s">
        <v>659</v>
      </c>
      <c r="F217" s="41">
        <v>7652</v>
      </c>
      <c r="G217" s="41">
        <v>419</v>
      </c>
      <c r="H217" s="41" t="s">
        <v>1558</v>
      </c>
      <c r="I217" s="41" t="s">
        <v>661</v>
      </c>
      <c r="J217" s="41">
        <v>13.88889</v>
      </c>
      <c r="K217" s="41"/>
      <c r="L217" s="41">
        <v>12.35955</v>
      </c>
      <c r="M217" s="41"/>
      <c r="N217" s="41">
        <v>15.340909999999999</v>
      </c>
      <c r="O217" s="41"/>
      <c r="P217" s="41">
        <v>16.853929999999998</v>
      </c>
      <c r="Q217" s="41"/>
      <c r="R217" s="41">
        <v>14.606741</v>
      </c>
      <c r="S217" s="41"/>
      <c r="T217" s="41" t="s">
        <v>1557</v>
      </c>
      <c r="U217" s="41" t="s">
        <v>663</v>
      </c>
      <c r="V217" s="41" t="s">
        <v>1229</v>
      </c>
      <c r="W217" s="46">
        <v>44866</v>
      </c>
    </row>
    <row r="218" spans="1:23" x14ac:dyDescent="0.3">
      <c r="A218" s="41">
        <v>315347</v>
      </c>
      <c r="B218" s="41" t="s">
        <v>432</v>
      </c>
      <c r="C218" s="41" t="s">
        <v>1230</v>
      </c>
      <c r="D218" s="41" t="s">
        <v>1127</v>
      </c>
      <c r="E218" s="41" t="s">
        <v>659</v>
      </c>
      <c r="F218" s="41">
        <v>8759</v>
      </c>
      <c r="G218" s="41">
        <v>419</v>
      </c>
      <c r="H218" s="41" t="s">
        <v>1558</v>
      </c>
      <c r="I218" s="41" t="s">
        <v>661</v>
      </c>
      <c r="J218" s="41">
        <v>2.8571399999999998</v>
      </c>
      <c r="K218" s="41"/>
      <c r="L218" s="41">
        <v>2.63158</v>
      </c>
      <c r="M218" s="41"/>
      <c r="N218" s="41">
        <v>2.7777799999999999</v>
      </c>
      <c r="O218" s="41"/>
      <c r="P218" s="41">
        <v>0</v>
      </c>
      <c r="Q218" s="41"/>
      <c r="R218" s="41">
        <v>2.0547949999999999</v>
      </c>
      <c r="S218" s="41"/>
      <c r="T218" s="41" t="s">
        <v>1557</v>
      </c>
      <c r="U218" s="41" t="s">
        <v>663</v>
      </c>
      <c r="V218" s="41" t="s">
        <v>1231</v>
      </c>
      <c r="W218" s="46">
        <v>44866</v>
      </c>
    </row>
    <row r="219" spans="1:23" x14ac:dyDescent="0.3">
      <c r="A219" s="41">
        <v>315348</v>
      </c>
      <c r="B219" s="41" t="s">
        <v>439</v>
      </c>
      <c r="C219" s="41" t="s">
        <v>1232</v>
      </c>
      <c r="D219" s="41" t="s">
        <v>1233</v>
      </c>
      <c r="E219" s="41" t="s">
        <v>659</v>
      </c>
      <c r="F219" s="41">
        <v>7403</v>
      </c>
      <c r="G219" s="41">
        <v>419</v>
      </c>
      <c r="H219" s="41" t="s">
        <v>1558</v>
      </c>
      <c r="I219" s="41" t="s">
        <v>661</v>
      </c>
      <c r="J219" s="41">
        <v>16.901409999999998</v>
      </c>
      <c r="K219" s="41"/>
      <c r="L219" s="41">
        <v>12.65823</v>
      </c>
      <c r="M219" s="41"/>
      <c r="N219" s="41">
        <v>14.28571</v>
      </c>
      <c r="O219" s="41"/>
      <c r="P219" s="41">
        <v>13.924049999999999</v>
      </c>
      <c r="Q219" s="41"/>
      <c r="R219" s="41">
        <v>14.376996</v>
      </c>
      <c r="S219" s="41"/>
      <c r="T219" s="41" t="s">
        <v>1557</v>
      </c>
      <c r="U219" s="41" t="s">
        <v>663</v>
      </c>
      <c r="V219" s="41" t="s">
        <v>1234</v>
      </c>
      <c r="W219" s="46">
        <v>44866</v>
      </c>
    </row>
    <row r="220" spans="1:23" x14ac:dyDescent="0.3">
      <c r="A220" s="41">
        <v>315349</v>
      </c>
      <c r="B220" s="41" t="s">
        <v>353</v>
      </c>
      <c r="C220" s="41" t="s">
        <v>1235</v>
      </c>
      <c r="D220" s="41" t="s">
        <v>1236</v>
      </c>
      <c r="E220" s="41" t="s">
        <v>659</v>
      </c>
      <c r="F220" s="41">
        <v>7631</v>
      </c>
      <c r="G220" s="41">
        <v>419</v>
      </c>
      <c r="H220" s="41" t="s">
        <v>1558</v>
      </c>
      <c r="I220" s="41" t="s">
        <v>661</v>
      </c>
      <c r="J220" s="41">
        <v>8.3333300000000001</v>
      </c>
      <c r="K220" s="41"/>
      <c r="L220" s="41">
        <v>11.11111</v>
      </c>
      <c r="M220" s="41"/>
      <c r="N220" s="41">
        <v>10.52632</v>
      </c>
      <c r="O220" s="41"/>
      <c r="P220" s="41">
        <v>8.5714299999999994</v>
      </c>
      <c r="Q220" s="41"/>
      <c r="R220" s="41">
        <v>9.6551729999999996</v>
      </c>
      <c r="S220" s="41"/>
      <c r="T220" s="41" t="s">
        <v>1557</v>
      </c>
      <c r="U220" s="41" t="s">
        <v>663</v>
      </c>
      <c r="V220" s="41" t="s">
        <v>1237</v>
      </c>
      <c r="W220" s="46">
        <v>44866</v>
      </c>
    </row>
    <row r="221" spans="1:23" x14ac:dyDescent="0.3">
      <c r="A221" s="41">
        <v>315350</v>
      </c>
      <c r="B221" s="41" t="s">
        <v>511</v>
      </c>
      <c r="C221" s="41" t="s">
        <v>1238</v>
      </c>
      <c r="D221" s="41" t="s">
        <v>1239</v>
      </c>
      <c r="E221" s="41" t="s">
        <v>659</v>
      </c>
      <c r="F221" s="41">
        <v>8204</v>
      </c>
      <c r="G221" s="41">
        <v>419</v>
      </c>
      <c r="H221" s="41" t="s">
        <v>1558</v>
      </c>
      <c r="I221" s="41" t="s">
        <v>661</v>
      </c>
      <c r="J221" s="41">
        <v>8.6956500000000005</v>
      </c>
      <c r="K221" s="41"/>
      <c r="L221" s="41">
        <v>7.1428599999999998</v>
      </c>
      <c r="M221" s="41"/>
      <c r="N221" s="41">
        <v>8.8235299999999999</v>
      </c>
      <c r="O221" s="41"/>
      <c r="P221" s="41">
        <v>13.69863</v>
      </c>
      <c r="Q221" s="41"/>
      <c r="R221" s="41">
        <v>9.6428569999999993</v>
      </c>
      <c r="S221" s="41"/>
      <c r="T221" s="41" t="s">
        <v>1557</v>
      </c>
      <c r="U221" s="41" t="s">
        <v>663</v>
      </c>
      <c r="V221" s="41" t="s">
        <v>1240</v>
      </c>
      <c r="W221" s="46">
        <v>44866</v>
      </c>
    </row>
    <row r="222" spans="1:23" x14ac:dyDescent="0.3">
      <c r="A222" s="41">
        <v>315351</v>
      </c>
      <c r="B222" s="41" t="s">
        <v>293</v>
      </c>
      <c r="C222" s="41" t="s">
        <v>1241</v>
      </c>
      <c r="D222" s="41" t="s">
        <v>714</v>
      </c>
      <c r="E222" s="41" t="s">
        <v>659</v>
      </c>
      <c r="F222" s="41">
        <v>8820</v>
      </c>
      <c r="G222" s="41">
        <v>419</v>
      </c>
      <c r="H222" s="41" t="s">
        <v>1558</v>
      </c>
      <c r="I222" s="41" t="s">
        <v>661</v>
      </c>
      <c r="J222" s="41" t="s">
        <v>667</v>
      </c>
      <c r="K222" s="41">
        <v>9</v>
      </c>
      <c r="L222" s="41" t="s">
        <v>667</v>
      </c>
      <c r="M222" s="41">
        <v>9</v>
      </c>
      <c r="N222" s="41" t="s">
        <v>667</v>
      </c>
      <c r="O222" s="41">
        <v>9</v>
      </c>
      <c r="P222" s="41" t="s">
        <v>667</v>
      </c>
      <c r="Q222" s="41">
        <v>9</v>
      </c>
      <c r="R222" s="41">
        <v>35.483868999999999</v>
      </c>
      <c r="S222" s="41"/>
      <c r="T222" s="41" t="s">
        <v>1557</v>
      </c>
      <c r="U222" s="41" t="s">
        <v>663</v>
      </c>
      <c r="V222" s="41" t="s">
        <v>1242</v>
      </c>
      <c r="W222" s="46">
        <v>44866</v>
      </c>
    </row>
    <row r="223" spans="1:23" x14ac:dyDescent="0.3">
      <c r="A223" s="41">
        <v>315352</v>
      </c>
      <c r="B223" s="41" t="s">
        <v>242</v>
      </c>
      <c r="C223" s="41" t="s">
        <v>1243</v>
      </c>
      <c r="D223" s="41" t="s">
        <v>1244</v>
      </c>
      <c r="E223" s="41" t="s">
        <v>659</v>
      </c>
      <c r="F223" s="41">
        <v>7050</v>
      </c>
      <c r="G223" s="41">
        <v>419</v>
      </c>
      <c r="H223" s="41" t="s">
        <v>1558</v>
      </c>
      <c r="I223" s="41" t="s">
        <v>661</v>
      </c>
      <c r="J223" s="41">
        <v>6.1855700000000002</v>
      </c>
      <c r="K223" s="41"/>
      <c r="L223" s="41">
        <v>6.1855700000000002</v>
      </c>
      <c r="M223" s="41"/>
      <c r="N223" s="41">
        <v>5.49451</v>
      </c>
      <c r="O223" s="41"/>
      <c r="P223" s="41">
        <v>5.7142900000000001</v>
      </c>
      <c r="Q223" s="41"/>
      <c r="R223" s="41">
        <v>5.8974399999999996</v>
      </c>
      <c r="S223" s="41"/>
      <c r="T223" s="41" t="s">
        <v>1557</v>
      </c>
      <c r="U223" s="41" t="s">
        <v>663</v>
      </c>
      <c r="V223" s="41" t="s">
        <v>1245</v>
      </c>
      <c r="W223" s="46">
        <v>44866</v>
      </c>
    </row>
    <row r="224" spans="1:23" x14ac:dyDescent="0.3">
      <c r="A224" s="41">
        <v>315353</v>
      </c>
      <c r="B224" s="41" t="s">
        <v>382</v>
      </c>
      <c r="C224" s="41" t="s">
        <v>1246</v>
      </c>
      <c r="D224" s="41" t="s">
        <v>1085</v>
      </c>
      <c r="E224" s="41" t="s">
        <v>659</v>
      </c>
      <c r="F224" s="41">
        <v>8831</v>
      </c>
      <c r="G224" s="41">
        <v>419</v>
      </c>
      <c r="H224" s="41" t="s">
        <v>1558</v>
      </c>
      <c r="I224" s="41" t="s">
        <v>661</v>
      </c>
      <c r="J224" s="41">
        <v>15.27778</v>
      </c>
      <c r="K224" s="41"/>
      <c r="L224" s="41">
        <v>13.043480000000001</v>
      </c>
      <c r="M224" s="41"/>
      <c r="N224" s="41">
        <v>14.08451</v>
      </c>
      <c r="O224" s="41"/>
      <c r="P224" s="41">
        <v>14.28571</v>
      </c>
      <c r="Q224" s="41"/>
      <c r="R224" s="41">
        <v>14.186852</v>
      </c>
      <c r="S224" s="41"/>
      <c r="T224" s="41" t="s">
        <v>1557</v>
      </c>
      <c r="U224" s="41" t="s">
        <v>663</v>
      </c>
      <c r="V224" s="41" t="s">
        <v>1247</v>
      </c>
      <c r="W224" s="46">
        <v>44866</v>
      </c>
    </row>
    <row r="225" spans="1:23" x14ac:dyDescent="0.3">
      <c r="A225" s="41">
        <v>315354</v>
      </c>
      <c r="B225" s="41" t="s">
        <v>597</v>
      </c>
      <c r="C225" s="41" t="s">
        <v>1248</v>
      </c>
      <c r="D225" s="41" t="s">
        <v>756</v>
      </c>
      <c r="E225" s="41" t="s">
        <v>659</v>
      </c>
      <c r="F225" s="41">
        <v>7719</v>
      </c>
      <c r="G225" s="41">
        <v>419</v>
      </c>
      <c r="H225" s="41" t="s">
        <v>1558</v>
      </c>
      <c r="I225" s="41" t="s">
        <v>661</v>
      </c>
      <c r="J225" s="41">
        <v>10</v>
      </c>
      <c r="K225" s="41"/>
      <c r="L225" s="41">
        <v>10.34483</v>
      </c>
      <c r="M225" s="41"/>
      <c r="N225" s="41">
        <v>9.375</v>
      </c>
      <c r="O225" s="41"/>
      <c r="P225" s="41">
        <v>8.5714299999999994</v>
      </c>
      <c r="Q225" s="41"/>
      <c r="R225" s="41">
        <v>9.5238099999999992</v>
      </c>
      <c r="S225" s="41"/>
      <c r="T225" s="41" t="s">
        <v>1557</v>
      </c>
      <c r="U225" s="41" t="s">
        <v>663</v>
      </c>
      <c r="V225" s="41" t="s">
        <v>1249</v>
      </c>
      <c r="W225" s="46">
        <v>44866</v>
      </c>
    </row>
    <row r="226" spans="1:23" x14ac:dyDescent="0.3">
      <c r="A226" s="41">
        <v>315355</v>
      </c>
      <c r="B226" s="41" t="s">
        <v>548</v>
      </c>
      <c r="C226" s="41" t="s">
        <v>1250</v>
      </c>
      <c r="D226" s="41" t="s">
        <v>694</v>
      </c>
      <c r="E226" s="41" t="s">
        <v>659</v>
      </c>
      <c r="F226" s="41">
        <v>7801</v>
      </c>
      <c r="G226" s="41">
        <v>419</v>
      </c>
      <c r="H226" s="41" t="s">
        <v>1558</v>
      </c>
      <c r="I226" s="41" t="s">
        <v>661</v>
      </c>
      <c r="J226" s="41">
        <v>7.0707100000000001</v>
      </c>
      <c r="K226" s="41"/>
      <c r="L226" s="41">
        <v>7.2164900000000003</v>
      </c>
      <c r="M226" s="41"/>
      <c r="N226" s="41">
        <v>8.3333300000000001</v>
      </c>
      <c r="O226" s="41"/>
      <c r="P226" s="41">
        <v>9.375</v>
      </c>
      <c r="Q226" s="41"/>
      <c r="R226" s="41">
        <v>7.9896890000000003</v>
      </c>
      <c r="S226" s="41"/>
      <c r="T226" s="41" t="s">
        <v>1557</v>
      </c>
      <c r="U226" s="41" t="s">
        <v>663</v>
      </c>
      <c r="V226" s="41" t="s">
        <v>1251</v>
      </c>
      <c r="W226" s="46">
        <v>44866</v>
      </c>
    </row>
    <row r="227" spans="1:23" x14ac:dyDescent="0.3">
      <c r="A227" s="41">
        <v>315356</v>
      </c>
      <c r="B227" s="41" t="s">
        <v>572</v>
      </c>
      <c r="C227" s="41" t="s">
        <v>1252</v>
      </c>
      <c r="D227" s="41" t="s">
        <v>1253</v>
      </c>
      <c r="E227" s="41" t="s">
        <v>659</v>
      </c>
      <c r="F227" s="41">
        <v>7920</v>
      </c>
      <c r="G227" s="41">
        <v>419</v>
      </c>
      <c r="H227" s="41" t="s">
        <v>1558</v>
      </c>
      <c r="I227" s="41" t="s">
        <v>661</v>
      </c>
      <c r="J227" s="41">
        <v>0</v>
      </c>
      <c r="K227" s="41"/>
      <c r="L227" s="41">
        <v>3.44828</v>
      </c>
      <c r="M227" s="41"/>
      <c r="N227" s="41">
        <v>6.6666699999999999</v>
      </c>
      <c r="O227" s="41"/>
      <c r="P227" s="41">
        <v>2.7777799999999999</v>
      </c>
      <c r="Q227" s="41"/>
      <c r="R227" s="41">
        <v>3.2786909999999998</v>
      </c>
      <c r="S227" s="41"/>
      <c r="T227" s="41" t="s">
        <v>1557</v>
      </c>
      <c r="U227" s="41" t="s">
        <v>663</v>
      </c>
      <c r="V227" s="41" t="s">
        <v>1254</v>
      </c>
      <c r="W227" s="46">
        <v>44866</v>
      </c>
    </row>
    <row r="228" spans="1:23" x14ac:dyDescent="0.3">
      <c r="A228" s="41">
        <v>315357</v>
      </c>
      <c r="B228" s="41" t="s">
        <v>239</v>
      </c>
      <c r="C228" s="41" t="s">
        <v>1255</v>
      </c>
      <c r="D228" s="41" t="s">
        <v>706</v>
      </c>
      <c r="E228" s="41" t="s">
        <v>659</v>
      </c>
      <c r="F228" s="41">
        <v>7009</v>
      </c>
      <c r="G228" s="41">
        <v>419</v>
      </c>
      <c r="H228" s="41" t="s">
        <v>1558</v>
      </c>
      <c r="I228" s="41" t="s">
        <v>661</v>
      </c>
      <c r="J228" s="41">
        <v>19.19192</v>
      </c>
      <c r="K228" s="41"/>
      <c r="L228" s="41">
        <v>13.978490000000001</v>
      </c>
      <c r="M228" s="41"/>
      <c r="N228" s="41">
        <v>11.956519999999999</v>
      </c>
      <c r="O228" s="41"/>
      <c r="P228" s="41">
        <v>12.63158</v>
      </c>
      <c r="Q228" s="41"/>
      <c r="R228" s="41">
        <v>14.511872</v>
      </c>
      <c r="S228" s="41"/>
      <c r="T228" s="41" t="s">
        <v>1557</v>
      </c>
      <c r="U228" s="41" t="s">
        <v>663</v>
      </c>
      <c r="V228" s="41" t="s">
        <v>1256</v>
      </c>
      <c r="W228" s="46">
        <v>44866</v>
      </c>
    </row>
    <row r="229" spans="1:23" x14ac:dyDescent="0.3">
      <c r="A229" s="41">
        <v>315358</v>
      </c>
      <c r="B229" s="41" t="s">
        <v>486</v>
      </c>
      <c r="C229" s="41" t="s">
        <v>1257</v>
      </c>
      <c r="D229" s="41" t="s">
        <v>1258</v>
      </c>
      <c r="E229" s="41" t="s">
        <v>659</v>
      </c>
      <c r="F229" s="41">
        <v>8225</v>
      </c>
      <c r="G229" s="41">
        <v>419</v>
      </c>
      <c r="H229" s="41" t="s">
        <v>1558</v>
      </c>
      <c r="I229" s="41" t="s">
        <v>661</v>
      </c>
      <c r="J229" s="41">
        <v>1.9802</v>
      </c>
      <c r="K229" s="41"/>
      <c r="L229" s="41">
        <v>1.05263</v>
      </c>
      <c r="M229" s="41"/>
      <c r="N229" s="41">
        <v>1.0869599999999999</v>
      </c>
      <c r="O229" s="41"/>
      <c r="P229" s="41">
        <v>2.1739099999999998</v>
      </c>
      <c r="Q229" s="41"/>
      <c r="R229" s="41">
        <v>1.578948</v>
      </c>
      <c r="S229" s="41"/>
      <c r="T229" s="41" t="s">
        <v>1557</v>
      </c>
      <c r="U229" s="41" t="s">
        <v>663</v>
      </c>
      <c r="V229" s="41" t="s">
        <v>1259</v>
      </c>
      <c r="W229" s="46">
        <v>44866</v>
      </c>
    </row>
    <row r="230" spans="1:23" x14ac:dyDescent="0.3">
      <c r="A230" s="41">
        <v>315359</v>
      </c>
      <c r="B230" s="41" t="s">
        <v>250</v>
      </c>
      <c r="C230" s="41" t="s">
        <v>1260</v>
      </c>
      <c r="D230" s="41" t="s">
        <v>1261</v>
      </c>
      <c r="E230" s="41" t="s">
        <v>659</v>
      </c>
      <c r="F230" s="41">
        <v>7111</v>
      </c>
      <c r="G230" s="41">
        <v>419</v>
      </c>
      <c r="H230" s="41" t="s">
        <v>1558</v>
      </c>
      <c r="I230" s="41" t="s">
        <v>661</v>
      </c>
      <c r="J230" s="41">
        <v>7.2289199999999996</v>
      </c>
      <c r="K230" s="41"/>
      <c r="L230" s="41">
        <v>7.4074099999999996</v>
      </c>
      <c r="M230" s="41"/>
      <c r="N230" s="41">
        <v>7.3170700000000002</v>
      </c>
      <c r="O230" s="41"/>
      <c r="P230" s="41">
        <v>7.5</v>
      </c>
      <c r="Q230" s="41"/>
      <c r="R230" s="41">
        <v>7.3619640000000004</v>
      </c>
      <c r="S230" s="41"/>
      <c r="T230" s="41" t="s">
        <v>1557</v>
      </c>
      <c r="U230" s="41" t="s">
        <v>663</v>
      </c>
      <c r="V230" s="41" t="s">
        <v>1262</v>
      </c>
      <c r="W230" s="46">
        <v>44866</v>
      </c>
    </row>
    <row r="231" spans="1:23" x14ac:dyDescent="0.3">
      <c r="A231" s="41">
        <v>315360</v>
      </c>
      <c r="B231" s="41" t="s">
        <v>407</v>
      </c>
      <c r="C231" s="41" t="s">
        <v>1263</v>
      </c>
      <c r="D231" s="41" t="s">
        <v>1264</v>
      </c>
      <c r="E231" s="41" t="s">
        <v>659</v>
      </c>
      <c r="F231" s="41">
        <v>7630</v>
      </c>
      <c r="G231" s="41">
        <v>419</v>
      </c>
      <c r="H231" s="41" t="s">
        <v>1558</v>
      </c>
      <c r="I231" s="41" t="s">
        <v>661</v>
      </c>
      <c r="J231" s="41">
        <v>9.375</v>
      </c>
      <c r="K231" s="41"/>
      <c r="L231" s="41">
        <v>8.1632700000000007</v>
      </c>
      <c r="M231" s="41"/>
      <c r="N231" s="41">
        <v>9.0909099999999992</v>
      </c>
      <c r="O231" s="41"/>
      <c r="P231" s="41">
        <v>10.576919999999999</v>
      </c>
      <c r="Q231" s="41"/>
      <c r="R231" s="41">
        <v>9.3199000000000005</v>
      </c>
      <c r="S231" s="41"/>
      <c r="T231" s="41" t="s">
        <v>1557</v>
      </c>
      <c r="U231" s="41" t="s">
        <v>663</v>
      </c>
      <c r="V231" s="41" t="s">
        <v>1265</v>
      </c>
      <c r="W231" s="46">
        <v>44866</v>
      </c>
    </row>
    <row r="232" spans="1:23" x14ac:dyDescent="0.3">
      <c r="A232" s="41">
        <v>315361</v>
      </c>
      <c r="B232" s="41" t="s">
        <v>526</v>
      </c>
      <c r="C232" s="41" t="s">
        <v>1266</v>
      </c>
      <c r="D232" s="41" t="s">
        <v>789</v>
      </c>
      <c r="E232" s="41" t="s">
        <v>659</v>
      </c>
      <c r="F232" s="41">
        <v>7470</v>
      </c>
      <c r="G232" s="41">
        <v>419</v>
      </c>
      <c r="H232" s="41" t="s">
        <v>1558</v>
      </c>
      <c r="I232" s="41" t="s">
        <v>661</v>
      </c>
      <c r="J232" s="41">
        <v>12.264150000000001</v>
      </c>
      <c r="K232" s="41"/>
      <c r="L232" s="41">
        <v>12.556050000000001</v>
      </c>
      <c r="M232" s="41"/>
      <c r="N232" s="41">
        <v>12.727270000000001</v>
      </c>
      <c r="O232" s="41"/>
      <c r="P232" s="41">
        <v>10.798120000000001</v>
      </c>
      <c r="Q232" s="41"/>
      <c r="R232" s="41">
        <v>12.096772</v>
      </c>
      <c r="S232" s="41"/>
      <c r="T232" s="41" t="s">
        <v>1557</v>
      </c>
      <c r="U232" s="41" t="s">
        <v>663</v>
      </c>
      <c r="V232" s="41" t="s">
        <v>1267</v>
      </c>
      <c r="W232" s="46">
        <v>44866</v>
      </c>
    </row>
    <row r="233" spans="1:23" x14ac:dyDescent="0.3">
      <c r="A233" s="41">
        <v>315362</v>
      </c>
      <c r="B233" s="41" t="s">
        <v>363</v>
      </c>
      <c r="C233" s="41" t="s">
        <v>1268</v>
      </c>
      <c r="D233" s="41" t="s">
        <v>1269</v>
      </c>
      <c r="E233" s="41" t="s">
        <v>659</v>
      </c>
      <c r="F233" s="41">
        <v>8852</v>
      </c>
      <c r="G233" s="41">
        <v>419</v>
      </c>
      <c r="H233" s="41" t="s">
        <v>1558</v>
      </c>
      <c r="I233" s="41" t="s">
        <v>661</v>
      </c>
      <c r="J233" s="41">
        <v>9.6774199999999997</v>
      </c>
      <c r="K233" s="41"/>
      <c r="L233" s="41">
        <v>12.12121</v>
      </c>
      <c r="M233" s="41"/>
      <c r="N233" s="41">
        <v>10.447760000000001</v>
      </c>
      <c r="O233" s="41"/>
      <c r="P233" s="41">
        <v>8.1081099999999999</v>
      </c>
      <c r="Q233" s="41"/>
      <c r="R233" s="41">
        <v>10.037175</v>
      </c>
      <c r="S233" s="41"/>
      <c r="T233" s="41" t="s">
        <v>1557</v>
      </c>
      <c r="U233" s="41" t="s">
        <v>663</v>
      </c>
      <c r="V233" s="41" t="s">
        <v>1270</v>
      </c>
      <c r="W233" s="46">
        <v>44866</v>
      </c>
    </row>
    <row r="234" spans="1:23" x14ac:dyDescent="0.3">
      <c r="A234" s="41">
        <v>315363</v>
      </c>
      <c r="B234" s="41" t="s">
        <v>499</v>
      </c>
      <c r="C234" s="41" t="s">
        <v>1271</v>
      </c>
      <c r="D234" s="41" t="s">
        <v>1272</v>
      </c>
      <c r="E234" s="41" t="s">
        <v>659</v>
      </c>
      <c r="F234" s="41">
        <v>7042</v>
      </c>
      <c r="G234" s="41">
        <v>419</v>
      </c>
      <c r="H234" s="41" t="s">
        <v>1558</v>
      </c>
      <c r="I234" s="41" t="s">
        <v>661</v>
      </c>
      <c r="J234" s="41">
        <v>11.11111</v>
      </c>
      <c r="K234" s="41"/>
      <c r="L234" s="41">
        <v>16.21622</v>
      </c>
      <c r="M234" s="41"/>
      <c r="N234" s="41">
        <v>21.428570000000001</v>
      </c>
      <c r="O234" s="41"/>
      <c r="P234" s="41">
        <v>17.073170000000001</v>
      </c>
      <c r="Q234" s="41"/>
      <c r="R234" s="41">
        <v>16.666667</v>
      </c>
      <c r="S234" s="41"/>
      <c r="T234" s="41" t="s">
        <v>1557</v>
      </c>
      <c r="U234" s="41" t="s">
        <v>663</v>
      </c>
      <c r="V234" s="41" t="s">
        <v>1273</v>
      </c>
      <c r="W234" s="46">
        <v>44866</v>
      </c>
    </row>
    <row r="235" spans="1:23" x14ac:dyDescent="0.3">
      <c r="A235" s="41">
        <v>315364</v>
      </c>
      <c r="B235" s="41" t="s">
        <v>453</v>
      </c>
      <c r="C235" s="41" t="s">
        <v>1274</v>
      </c>
      <c r="D235" s="41" t="s">
        <v>917</v>
      </c>
      <c r="E235" s="41" t="s">
        <v>659</v>
      </c>
      <c r="F235" s="41">
        <v>7724</v>
      </c>
      <c r="G235" s="41">
        <v>419</v>
      </c>
      <c r="H235" s="41" t="s">
        <v>1558</v>
      </c>
      <c r="I235" s="41" t="s">
        <v>661</v>
      </c>
      <c r="J235" s="41">
        <v>7.2164900000000003</v>
      </c>
      <c r="K235" s="41"/>
      <c r="L235" s="41">
        <v>9</v>
      </c>
      <c r="M235" s="41"/>
      <c r="N235" s="41">
        <v>5.7692300000000003</v>
      </c>
      <c r="O235" s="41"/>
      <c r="P235" s="41">
        <v>4</v>
      </c>
      <c r="Q235" s="41"/>
      <c r="R235" s="41">
        <v>6.4837889999999998</v>
      </c>
      <c r="S235" s="41"/>
      <c r="T235" s="41" t="s">
        <v>1557</v>
      </c>
      <c r="U235" s="41" t="s">
        <v>663</v>
      </c>
      <c r="V235" s="41" t="s">
        <v>1275</v>
      </c>
      <c r="W235" s="46">
        <v>44866</v>
      </c>
    </row>
    <row r="236" spans="1:23" x14ac:dyDescent="0.3">
      <c r="A236" s="41">
        <v>315365</v>
      </c>
      <c r="B236" s="41" t="s">
        <v>492</v>
      </c>
      <c r="C236" s="41" t="s">
        <v>1276</v>
      </c>
      <c r="D236" s="41" t="s">
        <v>1277</v>
      </c>
      <c r="E236" s="41" t="s">
        <v>659</v>
      </c>
      <c r="F236" s="41">
        <v>7756</v>
      </c>
      <c r="G236" s="41">
        <v>419</v>
      </c>
      <c r="H236" s="41" t="s">
        <v>1558</v>
      </c>
      <c r="I236" s="41" t="s">
        <v>661</v>
      </c>
      <c r="J236" s="41">
        <v>5.3333300000000001</v>
      </c>
      <c r="K236" s="41"/>
      <c r="L236" s="41">
        <v>4.4117600000000001</v>
      </c>
      <c r="M236" s="41"/>
      <c r="N236" s="41">
        <v>1.25</v>
      </c>
      <c r="O236" s="41"/>
      <c r="P236" s="41">
        <v>1.3698600000000001</v>
      </c>
      <c r="Q236" s="41"/>
      <c r="R236" s="41">
        <v>3.0405380000000002</v>
      </c>
      <c r="S236" s="41"/>
      <c r="T236" s="41" t="s">
        <v>1557</v>
      </c>
      <c r="U236" s="41" t="s">
        <v>663</v>
      </c>
      <c r="V236" s="41" t="s">
        <v>1278</v>
      </c>
      <c r="W236" s="46">
        <v>44866</v>
      </c>
    </row>
    <row r="237" spans="1:23" x14ac:dyDescent="0.3">
      <c r="A237" s="41">
        <v>315366</v>
      </c>
      <c r="B237" s="41" t="s">
        <v>237</v>
      </c>
      <c r="C237" s="41" t="s">
        <v>1279</v>
      </c>
      <c r="D237" s="41" t="s">
        <v>940</v>
      </c>
      <c r="E237" s="41" t="s">
        <v>659</v>
      </c>
      <c r="F237" s="41">
        <v>7032</v>
      </c>
      <c r="G237" s="41">
        <v>419</v>
      </c>
      <c r="H237" s="41" t="s">
        <v>1558</v>
      </c>
      <c r="I237" s="41" t="s">
        <v>661</v>
      </c>
      <c r="J237" s="41">
        <v>3.2258100000000001</v>
      </c>
      <c r="K237" s="41"/>
      <c r="L237" s="41">
        <v>0</v>
      </c>
      <c r="M237" s="41"/>
      <c r="N237" s="41">
        <v>3.2258100000000001</v>
      </c>
      <c r="O237" s="41"/>
      <c r="P237" s="41">
        <v>3.125</v>
      </c>
      <c r="Q237" s="41"/>
      <c r="R237" s="41">
        <v>2.3437519999999998</v>
      </c>
      <c r="S237" s="41"/>
      <c r="T237" s="41" t="s">
        <v>1557</v>
      </c>
      <c r="U237" s="41" t="s">
        <v>663</v>
      </c>
      <c r="V237" s="41" t="s">
        <v>1280</v>
      </c>
      <c r="W237" s="46">
        <v>44866</v>
      </c>
    </row>
    <row r="238" spans="1:23" x14ac:dyDescent="0.3">
      <c r="A238" s="41">
        <v>315367</v>
      </c>
      <c r="B238" s="41" t="s">
        <v>549</v>
      </c>
      <c r="C238" s="41" t="s">
        <v>1281</v>
      </c>
      <c r="D238" s="41" t="s">
        <v>842</v>
      </c>
      <c r="E238" s="41" t="s">
        <v>659</v>
      </c>
      <c r="F238" s="41">
        <v>8873</v>
      </c>
      <c r="G238" s="41">
        <v>419</v>
      </c>
      <c r="H238" s="41" t="s">
        <v>1558</v>
      </c>
      <c r="I238" s="41" t="s">
        <v>661</v>
      </c>
      <c r="J238" s="41">
        <v>8.1481499999999993</v>
      </c>
      <c r="K238" s="41"/>
      <c r="L238" s="41">
        <v>10.447760000000001</v>
      </c>
      <c r="M238" s="41"/>
      <c r="N238" s="41">
        <v>11.023619999999999</v>
      </c>
      <c r="O238" s="41"/>
      <c r="P238" s="41">
        <v>11.90476</v>
      </c>
      <c r="Q238" s="41"/>
      <c r="R238" s="41">
        <v>10.344827</v>
      </c>
      <c r="S238" s="41"/>
      <c r="T238" s="41" t="s">
        <v>1557</v>
      </c>
      <c r="U238" s="41" t="s">
        <v>663</v>
      </c>
      <c r="V238" s="41" t="s">
        <v>1282</v>
      </c>
      <c r="W238" s="46">
        <v>44866</v>
      </c>
    </row>
    <row r="239" spans="1:23" x14ac:dyDescent="0.3">
      <c r="A239" s="41">
        <v>315369</v>
      </c>
      <c r="B239" s="41" t="s">
        <v>322</v>
      </c>
      <c r="C239" s="41" t="s">
        <v>1283</v>
      </c>
      <c r="D239" s="41" t="s">
        <v>1284</v>
      </c>
      <c r="E239" s="41" t="s">
        <v>659</v>
      </c>
      <c r="F239" s="41">
        <v>7675</v>
      </c>
      <c r="G239" s="41">
        <v>419</v>
      </c>
      <c r="H239" s="41" t="s">
        <v>1558</v>
      </c>
      <c r="I239" s="41" t="s">
        <v>661</v>
      </c>
      <c r="J239" s="41">
        <v>12.195119999999999</v>
      </c>
      <c r="K239" s="41"/>
      <c r="L239" s="41">
        <v>11.62791</v>
      </c>
      <c r="M239" s="41"/>
      <c r="N239" s="41">
        <v>9.5238099999999992</v>
      </c>
      <c r="O239" s="41"/>
      <c r="P239" s="41">
        <v>9.3023299999999995</v>
      </c>
      <c r="Q239" s="41"/>
      <c r="R239" s="41">
        <v>10.650888999999999</v>
      </c>
      <c r="S239" s="41"/>
      <c r="T239" s="41" t="s">
        <v>1557</v>
      </c>
      <c r="U239" s="41" t="s">
        <v>663</v>
      </c>
      <c r="V239" s="41" t="s">
        <v>1285</v>
      </c>
      <c r="W239" s="46">
        <v>44866</v>
      </c>
    </row>
    <row r="240" spans="1:23" x14ac:dyDescent="0.3">
      <c r="A240" s="41">
        <v>315370</v>
      </c>
      <c r="B240" s="41" t="s">
        <v>581</v>
      </c>
      <c r="C240" s="41" t="s">
        <v>1286</v>
      </c>
      <c r="D240" s="41" t="s">
        <v>800</v>
      </c>
      <c r="E240" s="41" t="s">
        <v>659</v>
      </c>
      <c r="F240" s="41">
        <v>8540</v>
      </c>
      <c r="G240" s="41">
        <v>419</v>
      </c>
      <c r="H240" s="41" t="s">
        <v>1558</v>
      </c>
      <c r="I240" s="41" t="s">
        <v>661</v>
      </c>
      <c r="J240" s="41">
        <v>15.38462</v>
      </c>
      <c r="K240" s="41"/>
      <c r="L240" s="41">
        <v>10.465120000000001</v>
      </c>
      <c r="M240" s="41"/>
      <c r="N240" s="41">
        <v>10.112360000000001</v>
      </c>
      <c r="O240" s="41"/>
      <c r="P240" s="41">
        <v>13.33333</v>
      </c>
      <c r="Q240" s="41"/>
      <c r="R240" s="41">
        <v>12.244899</v>
      </c>
      <c r="S240" s="41"/>
      <c r="T240" s="41" t="s">
        <v>1557</v>
      </c>
      <c r="U240" s="41" t="s">
        <v>663</v>
      </c>
      <c r="V240" s="41" t="s">
        <v>1287</v>
      </c>
      <c r="W240" s="46">
        <v>44866</v>
      </c>
    </row>
    <row r="241" spans="1:23" x14ac:dyDescent="0.3">
      <c r="A241" s="41">
        <v>315372</v>
      </c>
      <c r="B241" s="41" t="s">
        <v>623</v>
      </c>
      <c r="C241" s="41" t="s">
        <v>1288</v>
      </c>
      <c r="D241" s="41" t="s">
        <v>1244</v>
      </c>
      <c r="E241" s="41" t="s">
        <v>659</v>
      </c>
      <c r="F241" s="41">
        <v>7050</v>
      </c>
      <c r="G241" s="41">
        <v>419</v>
      </c>
      <c r="H241" s="41" t="s">
        <v>1558</v>
      </c>
      <c r="I241" s="41" t="s">
        <v>661</v>
      </c>
      <c r="J241" s="41">
        <v>0</v>
      </c>
      <c r="K241" s="41"/>
      <c r="L241" s="41">
        <v>1.7543899999999999</v>
      </c>
      <c r="M241" s="41"/>
      <c r="N241" s="41">
        <v>0.84033999999999998</v>
      </c>
      <c r="O241" s="41"/>
      <c r="P241" s="41">
        <v>1.7391300000000001</v>
      </c>
      <c r="Q241" s="41"/>
      <c r="R241" s="41">
        <v>1.103755</v>
      </c>
      <c r="S241" s="41"/>
      <c r="T241" s="41" t="s">
        <v>1557</v>
      </c>
      <c r="U241" s="41" t="s">
        <v>663</v>
      </c>
      <c r="V241" s="41" t="s">
        <v>1289</v>
      </c>
      <c r="W241" s="46">
        <v>44866</v>
      </c>
    </row>
    <row r="242" spans="1:23" x14ac:dyDescent="0.3">
      <c r="A242" s="41">
        <v>315374</v>
      </c>
      <c r="B242" s="41" t="s">
        <v>392</v>
      </c>
      <c r="C242" s="41" t="s">
        <v>1290</v>
      </c>
      <c r="D242" s="41" t="s">
        <v>1291</v>
      </c>
      <c r="E242" s="41" t="s">
        <v>659</v>
      </c>
      <c r="F242" s="41">
        <v>7738</v>
      </c>
      <c r="G242" s="41">
        <v>419</v>
      </c>
      <c r="H242" s="41" t="s">
        <v>1558</v>
      </c>
      <c r="I242" s="41" t="s">
        <v>661</v>
      </c>
      <c r="J242" s="41">
        <v>3.8461500000000002</v>
      </c>
      <c r="K242" s="41"/>
      <c r="L242" s="41">
        <v>8</v>
      </c>
      <c r="M242" s="41"/>
      <c r="N242" s="41">
        <v>8</v>
      </c>
      <c r="O242" s="41"/>
      <c r="P242" s="41">
        <v>0</v>
      </c>
      <c r="Q242" s="41"/>
      <c r="R242" s="41">
        <v>4.9999989999999999</v>
      </c>
      <c r="S242" s="41"/>
      <c r="T242" s="41" t="s">
        <v>1557</v>
      </c>
      <c r="U242" s="41" t="s">
        <v>663</v>
      </c>
      <c r="V242" s="41" t="s">
        <v>1292</v>
      </c>
      <c r="W242" s="46">
        <v>44866</v>
      </c>
    </row>
    <row r="243" spans="1:23" x14ac:dyDescent="0.3">
      <c r="A243" s="41">
        <v>315375</v>
      </c>
      <c r="B243" s="41" t="s">
        <v>417</v>
      </c>
      <c r="C243" s="41" t="s">
        <v>1293</v>
      </c>
      <c r="D243" s="41" t="s">
        <v>1029</v>
      </c>
      <c r="E243" s="41" t="s">
        <v>659</v>
      </c>
      <c r="F243" s="41">
        <v>7104</v>
      </c>
      <c r="G243" s="41">
        <v>419</v>
      </c>
      <c r="H243" s="41" t="s">
        <v>1558</v>
      </c>
      <c r="I243" s="41" t="s">
        <v>661</v>
      </c>
      <c r="J243" s="41">
        <v>11.32075</v>
      </c>
      <c r="K243" s="41"/>
      <c r="L243" s="41">
        <v>14.28571</v>
      </c>
      <c r="M243" s="41"/>
      <c r="N243" s="41">
        <v>15.254239999999999</v>
      </c>
      <c r="O243" s="41"/>
      <c r="P243" s="41">
        <v>12.5</v>
      </c>
      <c r="Q243" s="41"/>
      <c r="R243" s="41">
        <v>13.392856</v>
      </c>
      <c r="S243" s="41"/>
      <c r="T243" s="41" t="s">
        <v>1557</v>
      </c>
      <c r="U243" s="41" t="s">
        <v>663</v>
      </c>
      <c r="V243" s="41" t="s">
        <v>1294</v>
      </c>
      <c r="W243" s="46">
        <v>44866</v>
      </c>
    </row>
    <row r="244" spans="1:23" x14ac:dyDescent="0.3">
      <c r="A244" s="41">
        <v>315376</v>
      </c>
      <c r="B244" s="41" t="s">
        <v>335</v>
      </c>
      <c r="C244" s="41" t="s">
        <v>1295</v>
      </c>
      <c r="D244" s="41" t="s">
        <v>1296</v>
      </c>
      <c r="E244" s="41" t="s">
        <v>659</v>
      </c>
      <c r="F244" s="41">
        <v>7481</v>
      </c>
      <c r="G244" s="41">
        <v>419</v>
      </c>
      <c r="H244" s="41" t="s">
        <v>1558</v>
      </c>
      <c r="I244" s="41" t="s">
        <v>661</v>
      </c>
      <c r="J244" s="41">
        <v>23.71134</v>
      </c>
      <c r="K244" s="41"/>
      <c r="L244" s="41">
        <v>20.111730000000001</v>
      </c>
      <c r="M244" s="41"/>
      <c r="N244" s="41">
        <v>16.31579</v>
      </c>
      <c r="O244" s="41"/>
      <c r="P244" s="41">
        <v>17.64706</v>
      </c>
      <c r="Q244" s="41"/>
      <c r="R244" s="41">
        <v>19.466667000000001</v>
      </c>
      <c r="S244" s="41"/>
      <c r="T244" s="41" t="s">
        <v>1557</v>
      </c>
      <c r="U244" s="41" t="s">
        <v>663</v>
      </c>
      <c r="V244" s="41" t="s">
        <v>1297</v>
      </c>
      <c r="W244" s="46">
        <v>44866</v>
      </c>
    </row>
    <row r="245" spans="1:23" x14ac:dyDescent="0.3">
      <c r="A245" s="41">
        <v>315377</v>
      </c>
      <c r="B245" s="41" t="s">
        <v>233</v>
      </c>
      <c r="C245" s="41" t="s">
        <v>1298</v>
      </c>
      <c r="D245" s="41" t="s">
        <v>1236</v>
      </c>
      <c r="E245" s="41" t="s">
        <v>659</v>
      </c>
      <c r="F245" s="41">
        <v>7631</v>
      </c>
      <c r="G245" s="41">
        <v>419</v>
      </c>
      <c r="H245" s="41" t="s">
        <v>1558</v>
      </c>
      <c r="I245" s="41" t="s">
        <v>661</v>
      </c>
      <c r="J245" s="41">
        <v>11.940300000000001</v>
      </c>
      <c r="K245" s="41"/>
      <c r="L245" s="41">
        <v>13.235290000000001</v>
      </c>
      <c r="M245" s="41"/>
      <c r="N245" s="41">
        <v>16.417909999999999</v>
      </c>
      <c r="O245" s="41"/>
      <c r="P245" s="41">
        <v>13.88889</v>
      </c>
      <c r="Q245" s="41"/>
      <c r="R245" s="41">
        <v>13.868613</v>
      </c>
      <c r="S245" s="41"/>
      <c r="T245" s="41" t="s">
        <v>1557</v>
      </c>
      <c r="U245" s="41" t="s">
        <v>663</v>
      </c>
      <c r="V245" s="41" t="s">
        <v>1299</v>
      </c>
      <c r="W245" s="46">
        <v>44866</v>
      </c>
    </row>
    <row r="246" spans="1:23" x14ac:dyDescent="0.3">
      <c r="A246" s="41">
        <v>315378</v>
      </c>
      <c r="B246" s="41" t="s">
        <v>445</v>
      </c>
      <c r="C246" s="41" t="s">
        <v>1300</v>
      </c>
      <c r="D246" s="41" t="s">
        <v>860</v>
      </c>
      <c r="E246" s="41" t="s">
        <v>659</v>
      </c>
      <c r="F246" s="41">
        <v>7860</v>
      </c>
      <c r="G246" s="41">
        <v>419</v>
      </c>
      <c r="H246" s="41" t="s">
        <v>1558</v>
      </c>
      <c r="I246" s="41" t="s">
        <v>661</v>
      </c>
      <c r="J246" s="41">
        <v>8.9285700000000006</v>
      </c>
      <c r="K246" s="41"/>
      <c r="L246" s="41">
        <v>10</v>
      </c>
      <c r="M246" s="41"/>
      <c r="N246" s="41">
        <v>11.11111</v>
      </c>
      <c r="O246" s="41"/>
      <c r="P246" s="41">
        <v>12.698410000000001</v>
      </c>
      <c r="Q246" s="41"/>
      <c r="R246" s="41">
        <v>10.7438</v>
      </c>
      <c r="S246" s="41"/>
      <c r="T246" s="41" t="s">
        <v>1557</v>
      </c>
      <c r="U246" s="41" t="s">
        <v>663</v>
      </c>
      <c r="V246" s="41" t="s">
        <v>1301</v>
      </c>
      <c r="W246" s="46">
        <v>44866</v>
      </c>
    </row>
    <row r="247" spans="1:23" x14ac:dyDescent="0.3">
      <c r="A247" s="41">
        <v>315381</v>
      </c>
      <c r="B247" s="41" t="s">
        <v>596</v>
      </c>
      <c r="C247" s="41" t="s">
        <v>1302</v>
      </c>
      <c r="D247" s="41" t="s">
        <v>1181</v>
      </c>
      <c r="E247" s="41" t="s">
        <v>659</v>
      </c>
      <c r="F247" s="41">
        <v>8857</v>
      </c>
      <c r="G247" s="41">
        <v>419</v>
      </c>
      <c r="H247" s="41" t="s">
        <v>1558</v>
      </c>
      <c r="I247" s="41" t="s">
        <v>661</v>
      </c>
      <c r="J247" s="41">
        <v>6.7796599999999998</v>
      </c>
      <c r="K247" s="41"/>
      <c r="L247" s="41">
        <v>5.0847499999999997</v>
      </c>
      <c r="M247" s="41"/>
      <c r="N247" s="41">
        <v>8.1967199999999991</v>
      </c>
      <c r="O247" s="41"/>
      <c r="P247" s="41">
        <v>10</v>
      </c>
      <c r="Q247" s="41"/>
      <c r="R247" s="41">
        <v>7.5313809999999997</v>
      </c>
      <c r="S247" s="41"/>
      <c r="T247" s="41" t="s">
        <v>1557</v>
      </c>
      <c r="U247" s="41" t="s">
        <v>663</v>
      </c>
      <c r="V247" s="41" t="s">
        <v>1303</v>
      </c>
      <c r="W247" s="46">
        <v>44866</v>
      </c>
    </row>
    <row r="248" spans="1:23" x14ac:dyDescent="0.3">
      <c r="A248" s="41">
        <v>315383</v>
      </c>
      <c r="B248" s="41" t="s">
        <v>331</v>
      </c>
      <c r="C248" s="41" t="s">
        <v>1304</v>
      </c>
      <c r="D248" s="41" t="s">
        <v>1305</v>
      </c>
      <c r="E248" s="41" t="s">
        <v>659</v>
      </c>
      <c r="F248" s="41">
        <v>7932</v>
      </c>
      <c r="G248" s="41">
        <v>419</v>
      </c>
      <c r="H248" s="41" t="s">
        <v>1558</v>
      </c>
      <c r="I248" s="41" t="s">
        <v>661</v>
      </c>
      <c r="J248" s="41">
        <v>0</v>
      </c>
      <c r="K248" s="41"/>
      <c r="L248" s="41">
        <v>0</v>
      </c>
      <c r="M248" s="41"/>
      <c r="N248" s="41">
        <v>0</v>
      </c>
      <c r="O248" s="41"/>
      <c r="P248" s="41">
        <v>0</v>
      </c>
      <c r="Q248" s="41"/>
      <c r="R248" s="41">
        <v>0</v>
      </c>
      <c r="S248" s="41"/>
      <c r="T248" s="41" t="s">
        <v>1557</v>
      </c>
      <c r="U248" s="41" t="s">
        <v>663</v>
      </c>
      <c r="V248" s="41" t="s">
        <v>1306</v>
      </c>
      <c r="W248" s="46">
        <v>44866</v>
      </c>
    </row>
    <row r="249" spans="1:23" x14ac:dyDescent="0.3">
      <c r="A249" s="41">
        <v>315384</v>
      </c>
      <c r="B249" s="41" t="s">
        <v>562</v>
      </c>
      <c r="C249" s="41" t="s">
        <v>1307</v>
      </c>
      <c r="D249" s="41" t="s">
        <v>1308</v>
      </c>
      <c r="E249" s="41" t="s">
        <v>659</v>
      </c>
      <c r="F249" s="41">
        <v>8901</v>
      </c>
      <c r="G249" s="41">
        <v>419</v>
      </c>
      <c r="H249" s="41" t="s">
        <v>1558</v>
      </c>
      <c r="I249" s="41" t="s">
        <v>661</v>
      </c>
      <c r="J249" s="41">
        <v>9.6774199999999997</v>
      </c>
      <c r="K249" s="41"/>
      <c r="L249" s="41">
        <v>11.864409999999999</v>
      </c>
      <c r="M249" s="41"/>
      <c r="N249" s="41">
        <v>10.909090000000001</v>
      </c>
      <c r="O249" s="41"/>
      <c r="P249" s="41">
        <v>11.538460000000001</v>
      </c>
      <c r="Q249" s="41"/>
      <c r="R249" s="41">
        <v>10.964912999999999</v>
      </c>
      <c r="S249" s="41"/>
      <c r="T249" s="41" t="s">
        <v>1557</v>
      </c>
      <c r="U249" s="41" t="s">
        <v>663</v>
      </c>
      <c r="V249" s="41" t="s">
        <v>1309</v>
      </c>
      <c r="W249" s="46">
        <v>44866</v>
      </c>
    </row>
    <row r="250" spans="1:23" x14ac:dyDescent="0.3">
      <c r="A250" s="41">
        <v>315386</v>
      </c>
      <c r="B250" s="41" t="s">
        <v>268</v>
      </c>
      <c r="C250" s="41" t="s">
        <v>1310</v>
      </c>
      <c r="D250" s="41" t="s">
        <v>1311</v>
      </c>
      <c r="E250" s="41" t="s">
        <v>659</v>
      </c>
      <c r="F250" s="41">
        <v>7607</v>
      </c>
      <c r="G250" s="41">
        <v>419</v>
      </c>
      <c r="H250" s="41" t="s">
        <v>1558</v>
      </c>
      <c r="I250" s="41" t="s">
        <v>661</v>
      </c>
      <c r="J250" s="41">
        <v>10.112360000000001</v>
      </c>
      <c r="K250" s="41"/>
      <c r="L250" s="41">
        <v>10.588240000000001</v>
      </c>
      <c r="M250" s="41"/>
      <c r="N250" s="41">
        <v>10.752689999999999</v>
      </c>
      <c r="O250" s="41"/>
      <c r="P250" s="41">
        <v>12.64368</v>
      </c>
      <c r="Q250" s="41"/>
      <c r="R250" s="41">
        <v>11.016951000000001</v>
      </c>
      <c r="S250" s="41"/>
      <c r="T250" s="41" t="s">
        <v>1557</v>
      </c>
      <c r="U250" s="41" t="s">
        <v>663</v>
      </c>
      <c r="V250" s="41" t="s">
        <v>1312</v>
      </c>
      <c r="W250" s="46">
        <v>44866</v>
      </c>
    </row>
    <row r="251" spans="1:23" x14ac:dyDescent="0.3">
      <c r="A251" s="41">
        <v>315387</v>
      </c>
      <c r="B251" s="41" t="s">
        <v>247</v>
      </c>
      <c r="C251" s="41" t="s">
        <v>1313</v>
      </c>
      <c r="D251" s="41" t="s">
        <v>892</v>
      </c>
      <c r="E251" s="41" t="s">
        <v>659</v>
      </c>
      <c r="F251" s="41">
        <v>7728</v>
      </c>
      <c r="G251" s="41">
        <v>419</v>
      </c>
      <c r="H251" s="41" t="s">
        <v>1558</v>
      </c>
      <c r="I251" s="41" t="s">
        <v>661</v>
      </c>
      <c r="J251" s="41">
        <v>12.5</v>
      </c>
      <c r="K251" s="41"/>
      <c r="L251" s="41">
        <v>12</v>
      </c>
      <c r="M251" s="41"/>
      <c r="N251" s="41">
        <v>16.326530000000002</v>
      </c>
      <c r="O251" s="41"/>
      <c r="P251" s="41">
        <v>15.78947</v>
      </c>
      <c r="Q251" s="41"/>
      <c r="R251" s="41">
        <v>14.215685000000001</v>
      </c>
      <c r="S251" s="41"/>
      <c r="T251" s="41" t="s">
        <v>1557</v>
      </c>
      <c r="U251" s="41" t="s">
        <v>663</v>
      </c>
      <c r="V251" s="41" t="s">
        <v>1314</v>
      </c>
      <c r="W251" s="46">
        <v>44866</v>
      </c>
    </row>
    <row r="252" spans="1:23" x14ac:dyDescent="0.3">
      <c r="A252" s="41">
        <v>315388</v>
      </c>
      <c r="B252" s="41" t="s">
        <v>587</v>
      </c>
      <c r="C252" s="41" t="s">
        <v>1315</v>
      </c>
      <c r="D252" s="41" t="s">
        <v>1316</v>
      </c>
      <c r="E252" s="41" t="s">
        <v>659</v>
      </c>
      <c r="F252" s="41">
        <v>7512</v>
      </c>
      <c r="G252" s="41">
        <v>419</v>
      </c>
      <c r="H252" s="41" t="s">
        <v>1558</v>
      </c>
      <c r="I252" s="41" t="s">
        <v>661</v>
      </c>
      <c r="J252" s="41">
        <v>10.34483</v>
      </c>
      <c r="K252" s="41"/>
      <c r="L252" s="41">
        <v>12.12121</v>
      </c>
      <c r="M252" s="41"/>
      <c r="N252" s="41">
        <v>12.5</v>
      </c>
      <c r="O252" s="41"/>
      <c r="P252" s="41">
        <v>10</v>
      </c>
      <c r="Q252" s="41"/>
      <c r="R252" s="41">
        <v>11.290323000000001</v>
      </c>
      <c r="S252" s="41"/>
      <c r="T252" s="41" t="s">
        <v>1557</v>
      </c>
      <c r="U252" s="41" t="s">
        <v>663</v>
      </c>
      <c r="V252" s="41" t="s">
        <v>1317</v>
      </c>
      <c r="W252" s="46">
        <v>44866</v>
      </c>
    </row>
    <row r="253" spans="1:23" x14ac:dyDescent="0.3">
      <c r="A253" s="41">
        <v>315390</v>
      </c>
      <c r="B253" s="41" t="s">
        <v>383</v>
      </c>
      <c r="C253" s="41" t="s">
        <v>1318</v>
      </c>
      <c r="D253" s="41" t="s">
        <v>774</v>
      </c>
      <c r="E253" s="41" t="s">
        <v>659</v>
      </c>
      <c r="F253" s="41">
        <v>7016</v>
      </c>
      <c r="G253" s="41">
        <v>419</v>
      </c>
      <c r="H253" s="41" t="s">
        <v>1558</v>
      </c>
      <c r="I253" s="41" t="s">
        <v>661</v>
      </c>
      <c r="J253" s="41">
        <v>13.15789</v>
      </c>
      <c r="K253" s="41"/>
      <c r="L253" s="41">
        <v>10</v>
      </c>
      <c r="M253" s="41"/>
      <c r="N253" s="41">
        <v>12.5</v>
      </c>
      <c r="O253" s="41"/>
      <c r="P253" s="41">
        <v>15.909090000000001</v>
      </c>
      <c r="Q253" s="41"/>
      <c r="R253" s="41">
        <v>12.962961999999999</v>
      </c>
      <c r="S253" s="41"/>
      <c r="T253" s="41" t="s">
        <v>1557</v>
      </c>
      <c r="U253" s="41" t="s">
        <v>663</v>
      </c>
      <c r="V253" s="41" t="s">
        <v>1319</v>
      </c>
      <c r="W253" s="46">
        <v>44866</v>
      </c>
    </row>
    <row r="254" spans="1:23" x14ac:dyDescent="0.3">
      <c r="A254" s="41">
        <v>315392</v>
      </c>
      <c r="B254" s="41" t="s">
        <v>459</v>
      </c>
      <c r="C254" s="41" t="s">
        <v>1320</v>
      </c>
      <c r="D254" s="41" t="s">
        <v>1321</v>
      </c>
      <c r="E254" s="41" t="s">
        <v>659</v>
      </c>
      <c r="F254" s="41">
        <v>7003</v>
      </c>
      <c r="G254" s="41">
        <v>419</v>
      </c>
      <c r="H254" s="41" t="s">
        <v>1558</v>
      </c>
      <c r="I254" s="41" t="s">
        <v>661</v>
      </c>
      <c r="J254" s="41" t="s">
        <v>667</v>
      </c>
      <c r="K254" s="41">
        <v>9</v>
      </c>
      <c r="L254" s="41">
        <v>19.047619999999998</v>
      </c>
      <c r="M254" s="41"/>
      <c r="N254" s="41">
        <v>20</v>
      </c>
      <c r="O254" s="41"/>
      <c r="P254" s="41">
        <v>23.809519999999999</v>
      </c>
      <c r="Q254" s="41"/>
      <c r="R254" s="41">
        <v>23.456790000000002</v>
      </c>
      <c r="S254" s="41"/>
      <c r="T254" s="41" t="s">
        <v>1557</v>
      </c>
      <c r="U254" s="41" t="s">
        <v>663</v>
      </c>
      <c r="V254" s="41" t="s">
        <v>1322</v>
      </c>
      <c r="W254" s="46">
        <v>44866</v>
      </c>
    </row>
    <row r="255" spans="1:23" x14ac:dyDescent="0.3">
      <c r="A255" s="41">
        <v>315393</v>
      </c>
      <c r="B255" s="41" t="s">
        <v>507</v>
      </c>
      <c r="C255" s="41" t="s">
        <v>1323</v>
      </c>
      <c r="D255" s="41" t="s">
        <v>1029</v>
      </c>
      <c r="E255" s="41" t="s">
        <v>659</v>
      </c>
      <c r="F255" s="41">
        <v>7103</v>
      </c>
      <c r="G255" s="41">
        <v>419</v>
      </c>
      <c r="H255" s="41" t="s">
        <v>1558</v>
      </c>
      <c r="I255" s="41" t="s">
        <v>661</v>
      </c>
      <c r="J255" s="41">
        <v>3.7037</v>
      </c>
      <c r="K255" s="41"/>
      <c r="L255" s="41">
        <v>0</v>
      </c>
      <c r="M255" s="41"/>
      <c r="N255" s="41">
        <v>0</v>
      </c>
      <c r="O255" s="41"/>
      <c r="P255" s="41" t="s">
        <v>667</v>
      </c>
      <c r="Q255" s="41">
        <v>9</v>
      </c>
      <c r="R255" s="41">
        <v>1.0869549999999999</v>
      </c>
      <c r="S255" s="41"/>
      <c r="T255" s="41" t="s">
        <v>1557</v>
      </c>
      <c r="U255" s="41" t="s">
        <v>663</v>
      </c>
      <c r="V255" s="41" t="s">
        <v>1324</v>
      </c>
      <c r="W255" s="46">
        <v>44866</v>
      </c>
    </row>
    <row r="256" spans="1:23" x14ac:dyDescent="0.3">
      <c r="A256" s="41">
        <v>315394</v>
      </c>
      <c r="B256" s="41" t="s">
        <v>611</v>
      </c>
      <c r="C256" s="41" t="s">
        <v>1325</v>
      </c>
      <c r="D256" s="41" t="s">
        <v>1326</v>
      </c>
      <c r="E256" s="41" t="s">
        <v>659</v>
      </c>
      <c r="F256" s="41">
        <v>8226</v>
      </c>
      <c r="G256" s="41">
        <v>419</v>
      </c>
      <c r="H256" s="41" t="s">
        <v>1558</v>
      </c>
      <c r="I256" s="41" t="s">
        <v>661</v>
      </c>
      <c r="J256" s="41">
        <v>26.470590000000001</v>
      </c>
      <c r="K256" s="41"/>
      <c r="L256" s="41">
        <v>21.875</v>
      </c>
      <c r="M256" s="41"/>
      <c r="N256" s="41">
        <v>15.15152</v>
      </c>
      <c r="O256" s="41"/>
      <c r="P256" s="41">
        <v>23.33333</v>
      </c>
      <c r="Q256" s="41"/>
      <c r="R256" s="41">
        <v>21.705427</v>
      </c>
      <c r="S256" s="41"/>
      <c r="T256" s="41" t="s">
        <v>1557</v>
      </c>
      <c r="U256" s="41" t="s">
        <v>663</v>
      </c>
      <c r="V256" s="41" t="s">
        <v>1327</v>
      </c>
      <c r="W256" s="46">
        <v>44866</v>
      </c>
    </row>
    <row r="257" spans="1:23" x14ac:dyDescent="0.3">
      <c r="A257" s="41">
        <v>315396</v>
      </c>
      <c r="B257" s="41" t="s">
        <v>390</v>
      </c>
      <c r="C257" s="41" t="s">
        <v>1328</v>
      </c>
      <c r="D257" s="41" t="s">
        <v>746</v>
      </c>
      <c r="E257" s="41" t="s">
        <v>659</v>
      </c>
      <c r="F257" s="41">
        <v>8302</v>
      </c>
      <c r="G257" s="41">
        <v>419</v>
      </c>
      <c r="H257" s="41" t="s">
        <v>1558</v>
      </c>
      <c r="I257" s="41" t="s">
        <v>661</v>
      </c>
      <c r="J257" s="41">
        <v>13.88889</v>
      </c>
      <c r="K257" s="41"/>
      <c r="L257" s="41">
        <v>14.018689999999999</v>
      </c>
      <c r="M257" s="41"/>
      <c r="N257" s="41">
        <v>13.88889</v>
      </c>
      <c r="O257" s="41"/>
      <c r="P257" s="41">
        <v>16.822430000000001</v>
      </c>
      <c r="Q257" s="41"/>
      <c r="R257" s="41">
        <v>14.651163</v>
      </c>
      <c r="S257" s="41"/>
      <c r="T257" s="41" t="s">
        <v>1557</v>
      </c>
      <c r="U257" s="41" t="s">
        <v>663</v>
      </c>
      <c r="V257" s="41" t="s">
        <v>1329</v>
      </c>
      <c r="W257" s="46">
        <v>44866</v>
      </c>
    </row>
    <row r="258" spans="1:23" x14ac:dyDescent="0.3">
      <c r="A258" s="41">
        <v>315397</v>
      </c>
      <c r="B258" s="41" t="s">
        <v>533</v>
      </c>
      <c r="C258" s="41" t="s">
        <v>1330</v>
      </c>
      <c r="D258" s="41" t="s">
        <v>1331</v>
      </c>
      <c r="E258" s="41" t="s">
        <v>659</v>
      </c>
      <c r="F258" s="41">
        <v>8720</v>
      </c>
      <c r="G258" s="41">
        <v>419</v>
      </c>
      <c r="H258" s="41" t="s">
        <v>1558</v>
      </c>
      <c r="I258" s="41" t="s">
        <v>661</v>
      </c>
      <c r="J258" s="41">
        <v>8.6419800000000002</v>
      </c>
      <c r="K258" s="41"/>
      <c r="L258" s="41">
        <v>11.11111</v>
      </c>
      <c r="M258" s="41"/>
      <c r="N258" s="41">
        <v>12.087910000000001</v>
      </c>
      <c r="O258" s="41"/>
      <c r="P258" s="41">
        <v>11.956519999999999</v>
      </c>
      <c r="Q258" s="41"/>
      <c r="R258" s="41">
        <v>11.016949</v>
      </c>
      <c r="S258" s="41"/>
      <c r="T258" s="41" t="s">
        <v>1557</v>
      </c>
      <c r="U258" s="41" t="s">
        <v>663</v>
      </c>
      <c r="V258" s="41" t="s">
        <v>1332</v>
      </c>
      <c r="W258" s="46">
        <v>44866</v>
      </c>
    </row>
    <row r="259" spans="1:23" x14ac:dyDescent="0.3">
      <c r="A259" s="41">
        <v>315404</v>
      </c>
      <c r="B259" s="41" t="s">
        <v>607</v>
      </c>
      <c r="C259" s="41" t="s">
        <v>1333</v>
      </c>
      <c r="D259" s="41" t="s">
        <v>1334</v>
      </c>
      <c r="E259" s="41" t="s">
        <v>659</v>
      </c>
      <c r="F259" s="41">
        <v>8108</v>
      </c>
      <c r="G259" s="41">
        <v>419</v>
      </c>
      <c r="H259" s="41" t="s">
        <v>1558</v>
      </c>
      <c r="I259" s="41" t="s">
        <v>661</v>
      </c>
      <c r="J259" s="41">
        <v>13.51351</v>
      </c>
      <c r="K259" s="41"/>
      <c r="L259" s="41">
        <v>13.51351</v>
      </c>
      <c r="M259" s="41"/>
      <c r="N259" s="41">
        <v>20</v>
      </c>
      <c r="O259" s="41"/>
      <c r="P259" s="41">
        <v>20</v>
      </c>
      <c r="Q259" s="41"/>
      <c r="R259" s="41">
        <v>16.778521999999999</v>
      </c>
      <c r="S259" s="41"/>
      <c r="T259" s="41" t="s">
        <v>1557</v>
      </c>
      <c r="U259" s="41" t="s">
        <v>663</v>
      </c>
      <c r="V259" s="41" t="s">
        <v>1335</v>
      </c>
      <c r="W259" s="46">
        <v>44866</v>
      </c>
    </row>
    <row r="260" spans="1:23" x14ac:dyDescent="0.3">
      <c r="A260" s="41">
        <v>315405</v>
      </c>
      <c r="B260" s="41" t="s">
        <v>567</v>
      </c>
      <c r="C260" s="41" t="s">
        <v>1336</v>
      </c>
      <c r="D260" s="41" t="s">
        <v>1337</v>
      </c>
      <c r="E260" s="41" t="s">
        <v>659</v>
      </c>
      <c r="F260" s="41">
        <v>8020</v>
      </c>
      <c r="G260" s="41">
        <v>419</v>
      </c>
      <c r="H260" s="41" t="s">
        <v>1558</v>
      </c>
      <c r="I260" s="41" t="s">
        <v>661</v>
      </c>
      <c r="J260" s="41">
        <v>11.62791</v>
      </c>
      <c r="K260" s="41"/>
      <c r="L260" s="41">
        <v>9.7561</v>
      </c>
      <c r="M260" s="41"/>
      <c r="N260" s="41">
        <v>8.1081099999999999</v>
      </c>
      <c r="O260" s="41"/>
      <c r="P260" s="41">
        <v>8.3333300000000001</v>
      </c>
      <c r="Q260" s="41"/>
      <c r="R260" s="41">
        <v>9.5541409999999996</v>
      </c>
      <c r="S260" s="41"/>
      <c r="T260" s="41" t="s">
        <v>1557</v>
      </c>
      <c r="U260" s="41" t="s">
        <v>663</v>
      </c>
      <c r="V260" s="41" t="s">
        <v>1338</v>
      </c>
      <c r="W260" s="46">
        <v>44866</v>
      </c>
    </row>
    <row r="261" spans="1:23" x14ac:dyDescent="0.3">
      <c r="A261" s="41">
        <v>315409</v>
      </c>
      <c r="B261" s="41" t="s">
        <v>613</v>
      </c>
      <c r="C261" s="41" t="s">
        <v>1339</v>
      </c>
      <c r="D261" s="41" t="s">
        <v>860</v>
      </c>
      <c r="E261" s="41" t="s">
        <v>659</v>
      </c>
      <c r="F261" s="41">
        <v>7860</v>
      </c>
      <c r="G261" s="41">
        <v>419</v>
      </c>
      <c r="H261" s="41" t="s">
        <v>1558</v>
      </c>
      <c r="I261" s="41" t="s">
        <v>661</v>
      </c>
      <c r="J261" s="41" t="s">
        <v>667</v>
      </c>
      <c r="K261" s="41">
        <v>9</v>
      </c>
      <c r="L261" s="41" t="s">
        <v>667</v>
      </c>
      <c r="M261" s="41">
        <v>9</v>
      </c>
      <c r="N261" s="41" t="s">
        <v>667</v>
      </c>
      <c r="O261" s="41">
        <v>9</v>
      </c>
      <c r="P261" s="41" t="s">
        <v>667</v>
      </c>
      <c r="Q261" s="41">
        <v>9</v>
      </c>
      <c r="R261" s="41">
        <v>2.0833339999999998</v>
      </c>
      <c r="S261" s="41"/>
      <c r="T261" s="41" t="s">
        <v>1557</v>
      </c>
      <c r="U261" s="41" t="s">
        <v>663</v>
      </c>
      <c r="V261" s="41" t="s">
        <v>1340</v>
      </c>
      <c r="W261" s="46">
        <v>44866</v>
      </c>
    </row>
    <row r="262" spans="1:23" x14ac:dyDescent="0.3">
      <c r="A262" s="41">
        <v>315413</v>
      </c>
      <c r="B262" s="41" t="s">
        <v>520</v>
      </c>
      <c r="C262" s="41" t="s">
        <v>1341</v>
      </c>
      <c r="D262" s="41" t="s">
        <v>765</v>
      </c>
      <c r="E262" s="41" t="s">
        <v>659</v>
      </c>
      <c r="F262" s="41">
        <v>7305</v>
      </c>
      <c r="G262" s="41">
        <v>419</v>
      </c>
      <c r="H262" s="41" t="s">
        <v>1558</v>
      </c>
      <c r="I262" s="41" t="s">
        <v>661</v>
      </c>
      <c r="J262" s="41">
        <v>10.126580000000001</v>
      </c>
      <c r="K262" s="41"/>
      <c r="L262" s="41">
        <v>7.7922099999999999</v>
      </c>
      <c r="M262" s="41"/>
      <c r="N262" s="41">
        <v>11.90476</v>
      </c>
      <c r="O262" s="41"/>
      <c r="P262" s="41">
        <v>15</v>
      </c>
      <c r="Q262" s="41"/>
      <c r="R262" s="41">
        <v>11.249999000000001</v>
      </c>
      <c r="S262" s="41"/>
      <c r="T262" s="41" t="s">
        <v>1557</v>
      </c>
      <c r="U262" s="41" t="s">
        <v>663</v>
      </c>
      <c r="V262" s="41" t="s">
        <v>1342</v>
      </c>
      <c r="W262" s="46">
        <v>44866</v>
      </c>
    </row>
    <row r="263" spans="1:23" x14ac:dyDescent="0.3">
      <c r="A263" s="41">
        <v>315414</v>
      </c>
      <c r="B263" s="41" t="s">
        <v>619</v>
      </c>
      <c r="C263" s="41" t="s">
        <v>1343</v>
      </c>
      <c r="D263" s="41" t="s">
        <v>1344</v>
      </c>
      <c r="E263" s="41" t="s">
        <v>659</v>
      </c>
      <c r="F263" s="41">
        <v>7753</v>
      </c>
      <c r="G263" s="41">
        <v>419</v>
      </c>
      <c r="H263" s="41" t="s">
        <v>1558</v>
      </c>
      <c r="I263" s="41" t="s">
        <v>661</v>
      </c>
      <c r="J263" s="41">
        <v>30</v>
      </c>
      <c r="K263" s="41"/>
      <c r="L263" s="41">
        <v>30.43478</v>
      </c>
      <c r="M263" s="41"/>
      <c r="N263" s="41">
        <v>34.615380000000002</v>
      </c>
      <c r="O263" s="41"/>
      <c r="P263" s="41">
        <v>27.586210000000001</v>
      </c>
      <c r="Q263" s="41"/>
      <c r="R263" s="41">
        <v>30.612244</v>
      </c>
      <c r="S263" s="41"/>
      <c r="T263" s="41" t="s">
        <v>1557</v>
      </c>
      <c r="U263" s="41" t="s">
        <v>663</v>
      </c>
      <c r="V263" s="41" t="s">
        <v>1345</v>
      </c>
      <c r="W263" s="46">
        <v>44866</v>
      </c>
    </row>
    <row r="264" spans="1:23" x14ac:dyDescent="0.3">
      <c r="A264" s="41">
        <v>315416</v>
      </c>
      <c r="B264" s="41" t="s">
        <v>424</v>
      </c>
      <c r="C264" s="41" t="s">
        <v>1346</v>
      </c>
      <c r="D264" s="41" t="s">
        <v>703</v>
      </c>
      <c r="E264" s="41" t="s">
        <v>659</v>
      </c>
      <c r="F264" s="41">
        <v>7052</v>
      </c>
      <c r="G264" s="41">
        <v>419</v>
      </c>
      <c r="H264" s="41" t="s">
        <v>1558</v>
      </c>
      <c r="I264" s="41" t="s">
        <v>661</v>
      </c>
      <c r="J264" s="41">
        <v>8.5714299999999994</v>
      </c>
      <c r="K264" s="41"/>
      <c r="L264" s="41">
        <v>3.5714299999999999</v>
      </c>
      <c r="M264" s="41"/>
      <c r="N264" s="41">
        <v>9.6774199999999997</v>
      </c>
      <c r="O264" s="41"/>
      <c r="P264" s="41">
        <v>12.5</v>
      </c>
      <c r="Q264" s="41"/>
      <c r="R264" s="41">
        <v>8.7301599999999997</v>
      </c>
      <c r="S264" s="41"/>
      <c r="T264" s="41" t="s">
        <v>1557</v>
      </c>
      <c r="U264" s="41" t="s">
        <v>663</v>
      </c>
      <c r="V264" s="41" t="s">
        <v>1347</v>
      </c>
      <c r="W264" s="46">
        <v>44866</v>
      </c>
    </row>
    <row r="265" spans="1:23" x14ac:dyDescent="0.3">
      <c r="A265" s="41">
        <v>315417</v>
      </c>
      <c r="B265" s="41" t="s">
        <v>544</v>
      </c>
      <c r="C265" s="41" t="s">
        <v>1348</v>
      </c>
      <c r="D265" s="41" t="s">
        <v>1181</v>
      </c>
      <c r="E265" s="41" t="s">
        <v>659</v>
      </c>
      <c r="F265" s="41">
        <v>8857</v>
      </c>
      <c r="G265" s="41">
        <v>419</v>
      </c>
      <c r="H265" s="41" t="s">
        <v>1558</v>
      </c>
      <c r="I265" s="41" t="s">
        <v>661</v>
      </c>
      <c r="J265" s="41">
        <v>10.16949</v>
      </c>
      <c r="K265" s="41"/>
      <c r="L265" s="41">
        <v>11.47541</v>
      </c>
      <c r="M265" s="41"/>
      <c r="N265" s="41">
        <v>7.1428599999999998</v>
      </c>
      <c r="O265" s="41"/>
      <c r="P265" s="41">
        <v>7.84314</v>
      </c>
      <c r="Q265" s="41"/>
      <c r="R265" s="41">
        <v>9.2511019999999995</v>
      </c>
      <c r="S265" s="41"/>
      <c r="T265" s="41" t="s">
        <v>1557</v>
      </c>
      <c r="U265" s="41" t="s">
        <v>663</v>
      </c>
      <c r="V265" s="41" t="s">
        <v>1349</v>
      </c>
      <c r="W265" s="46">
        <v>44866</v>
      </c>
    </row>
    <row r="266" spans="1:23" x14ac:dyDescent="0.3">
      <c r="A266" s="41">
        <v>315418</v>
      </c>
      <c r="B266" s="41" t="s">
        <v>624</v>
      </c>
      <c r="C266" s="41" t="s">
        <v>1350</v>
      </c>
      <c r="D266" s="41" t="s">
        <v>1351</v>
      </c>
      <c r="E266" s="41" t="s">
        <v>659</v>
      </c>
      <c r="F266" s="41">
        <v>8053</v>
      </c>
      <c r="G266" s="41">
        <v>419</v>
      </c>
      <c r="H266" s="41" t="s">
        <v>1558</v>
      </c>
      <c r="I266" s="41" t="s">
        <v>661</v>
      </c>
      <c r="J266" s="41">
        <v>14.28571</v>
      </c>
      <c r="K266" s="41"/>
      <c r="L266" s="41">
        <v>7.69231</v>
      </c>
      <c r="M266" s="41"/>
      <c r="N266" s="41">
        <v>7.8947399999999996</v>
      </c>
      <c r="O266" s="41"/>
      <c r="P266" s="41">
        <v>14.28571</v>
      </c>
      <c r="Q266" s="41"/>
      <c r="R266" s="41">
        <v>11.038959999999999</v>
      </c>
      <c r="S266" s="41"/>
      <c r="T266" s="41" t="s">
        <v>1557</v>
      </c>
      <c r="U266" s="41" t="s">
        <v>663</v>
      </c>
      <c r="V266" s="41" t="s">
        <v>1352</v>
      </c>
      <c r="W266" s="46">
        <v>44866</v>
      </c>
    </row>
    <row r="267" spans="1:23" x14ac:dyDescent="0.3">
      <c r="A267" s="41">
        <v>315419</v>
      </c>
      <c r="B267" s="41" t="s">
        <v>505</v>
      </c>
      <c r="C267" s="41" t="s">
        <v>1353</v>
      </c>
      <c r="D267" s="41" t="s">
        <v>851</v>
      </c>
      <c r="E267" s="41" t="s">
        <v>659</v>
      </c>
      <c r="F267" s="41">
        <v>8807</v>
      </c>
      <c r="G267" s="41">
        <v>419</v>
      </c>
      <c r="H267" s="41" t="s">
        <v>1558</v>
      </c>
      <c r="I267" s="41" t="s">
        <v>661</v>
      </c>
      <c r="J267" s="41">
        <v>0</v>
      </c>
      <c r="K267" s="41"/>
      <c r="L267" s="41">
        <v>0</v>
      </c>
      <c r="M267" s="41"/>
      <c r="N267" s="41">
        <v>0</v>
      </c>
      <c r="O267" s="41"/>
      <c r="P267" s="41">
        <v>0</v>
      </c>
      <c r="Q267" s="41"/>
      <c r="R267" s="41">
        <v>0</v>
      </c>
      <c r="S267" s="41"/>
      <c r="T267" s="41" t="s">
        <v>1557</v>
      </c>
      <c r="U267" s="41" t="s">
        <v>663</v>
      </c>
      <c r="V267" s="41" t="s">
        <v>1354</v>
      </c>
      <c r="W267" s="46">
        <v>44866</v>
      </c>
    </row>
    <row r="268" spans="1:23" x14ac:dyDescent="0.3">
      <c r="A268" s="41">
        <v>315421</v>
      </c>
      <c r="B268" s="41" t="s">
        <v>560</v>
      </c>
      <c r="C268" s="41" t="s">
        <v>1355</v>
      </c>
      <c r="D268" s="41" t="s">
        <v>1074</v>
      </c>
      <c r="E268" s="41" t="s">
        <v>659</v>
      </c>
      <c r="F268" s="41">
        <v>8753</v>
      </c>
      <c r="G268" s="41">
        <v>419</v>
      </c>
      <c r="H268" s="41" t="s">
        <v>1558</v>
      </c>
      <c r="I268" s="41" t="s">
        <v>661</v>
      </c>
      <c r="J268" s="41">
        <v>13.793100000000001</v>
      </c>
      <c r="K268" s="41"/>
      <c r="L268" s="41">
        <v>15.476190000000001</v>
      </c>
      <c r="M268" s="41"/>
      <c r="N268" s="41">
        <v>14.63415</v>
      </c>
      <c r="O268" s="41"/>
      <c r="P268" s="41">
        <v>14.117649999999999</v>
      </c>
      <c r="Q268" s="41"/>
      <c r="R268" s="41">
        <v>14.497042</v>
      </c>
      <c r="S268" s="41"/>
      <c r="T268" s="41" t="s">
        <v>1557</v>
      </c>
      <c r="U268" s="41" t="s">
        <v>663</v>
      </c>
      <c r="V268" s="41" t="s">
        <v>1356</v>
      </c>
      <c r="W268" s="46">
        <v>44866</v>
      </c>
    </row>
    <row r="269" spans="1:23" x14ac:dyDescent="0.3">
      <c r="A269" s="41">
        <v>315423</v>
      </c>
      <c r="B269" s="41" t="s">
        <v>431</v>
      </c>
      <c r="C269" s="41" t="s">
        <v>1357</v>
      </c>
      <c r="D269" s="41" t="s">
        <v>1003</v>
      </c>
      <c r="E269" s="41" t="s">
        <v>659</v>
      </c>
      <c r="F269" s="41">
        <v>8619</v>
      </c>
      <c r="G269" s="41">
        <v>419</v>
      </c>
      <c r="H269" s="41" t="s">
        <v>1558</v>
      </c>
      <c r="I269" s="41" t="s">
        <v>661</v>
      </c>
      <c r="J269" s="41">
        <v>6.25</v>
      </c>
      <c r="K269" s="41"/>
      <c r="L269" s="41">
        <v>6.8181799999999999</v>
      </c>
      <c r="M269" s="41"/>
      <c r="N269" s="41">
        <v>7.5187999999999997</v>
      </c>
      <c r="O269" s="41"/>
      <c r="P269" s="41">
        <v>4.7618999999999998</v>
      </c>
      <c r="Q269" s="41"/>
      <c r="R269" s="41">
        <v>6.3583809999999996</v>
      </c>
      <c r="S269" s="41"/>
      <c r="T269" s="41" t="s">
        <v>1557</v>
      </c>
      <c r="U269" s="41" t="s">
        <v>663</v>
      </c>
      <c r="V269" s="41" t="s">
        <v>1358</v>
      </c>
      <c r="W269" s="46">
        <v>44866</v>
      </c>
    </row>
    <row r="270" spans="1:23" x14ac:dyDescent="0.3">
      <c r="A270" s="41">
        <v>315425</v>
      </c>
      <c r="B270" s="41" t="s">
        <v>415</v>
      </c>
      <c r="C270" s="41" t="s">
        <v>1359</v>
      </c>
      <c r="D270" s="41" t="s">
        <v>1360</v>
      </c>
      <c r="E270" s="41" t="s">
        <v>659</v>
      </c>
      <c r="F270" s="41">
        <v>8844</v>
      </c>
      <c r="G270" s="41">
        <v>419</v>
      </c>
      <c r="H270" s="41" t="s">
        <v>1558</v>
      </c>
      <c r="I270" s="41" t="s">
        <v>661</v>
      </c>
      <c r="J270" s="41">
        <v>18.62745</v>
      </c>
      <c r="K270" s="41"/>
      <c r="L270" s="41">
        <v>21.568629999999999</v>
      </c>
      <c r="M270" s="41"/>
      <c r="N270" s="41">
        <v>21</v>
      </c>
      <c r="O270" s="41"/>
      <c r="P270" s="41">
        <v>16.98113</v>
      </c>
      <c r="Q270" s="41"/>
      <c r="R270" s="41">
        <v>19.512194999999998</v>
      </c>
      <c r="S270" s="41"/>
      <c r="T270" s="41" t="s">
        <v>1557</v>
      </c>
      <c r="U270" s="41" t="s">
        <v>663</v>
      </c>
      <c r="V270" s="41" t="s">
        <v>1361</v>
      </c>
      <c r="W270" s="46">
        <v>44866</v>
      </c>
    </row>
    <row r="271" spans="1:23" x14ac:dyDescent="0.3">
      <c r="A271" s="41">
        <v>315426</v>
      </c>
      <c r="B271" s="41" t="s">
        <v>318</v>
      </c>
      <c r="C271" s="41" t="s">
        <v>1362</v>
      </c>
      <c r="D271" s="41" t="s">
        <v>691</v>
      </c>
      <c r="E271" s="41" t="s">
        <v>659</v>
      </c>
      <c r="F271" s="41">
        <v>7652</v>
      </c>
      <c r="G271" s="41">
        <v>419</v>
      </c>
      <c r="H271" s="41" t="s">
        <v>1558</v>
      </c>
      <c r="I271" s="41" t="s">
        <v>661</v>
      </c>
      <c r="J271" s="41" t="s">
        <v>667</v>
      </c>
      <c r="K271" s="41">
        <v>9</v>
      </c>
      <c r="L271" s="41">
        <v>25</v>
      </c>
      <c r="M271" s="41"/>
      <c r="N271" s="41">
        <v>23.076920000000001</v>
      </c>
      <c r="O271" s="41"/>
      <c r="P271" s="41">
        <v>18.181819999999998</v>
      </c>
      <c r="Q271" s="41"/>
      <c r="R271" s="41">
        <v>19.791667</v>
      </c>
      <c r="S271" s="41"/>
      <c r="T271" s="41" t="s">
        <v>1557</v>
      </c>
      <c r="U271" s="41" t="s">
        <v>663</v>
      </c>
      <c r="V271" s="41" t="s">
        <v>1363</v>
      </c>
      <c r="W271" s="46">
        <v>44866</v>
      </c>
    </row>
    <row r="272" spans="1:23" x14ac:dyDescent="0.3">
      <c r="A272" s="41">
        <v>315427</v>
      </c>
      <c r="B272" s="41" t="s">
        <v>609</v>
      </c>
      <c r="C272" s="41" t="s">
        <v>1364</v>
      </c>
      <c r="D272" s="41" t="s">
        <v>1365</v>
      </c>
      <c r="E272" s="41" t="s">
        <v>659</v>
      </c>
      <c r="F272" s="41">
        <v>8071</v>
      </c>
      <c r="G272" s="41">
        <v>419</v>
      </c>
      <c r="H272" s="41" t="s">
        <v>1558</v>
      </c>
      <c r="I272" s="41" t="s">
        <v>661</v>
      </c>
      <c r="J272" s="41">
        <v>7.5471700000000004</v>
      </c>
      <c r="K272" s="41"/>
      <c r="L272" s="41">
        <v>5.66038</v>
      </c>
      <c r="M272" s="41"/>
      <c r="N272" s="41">
        <v>9.61538</v>
      </c>
      <c r="O272" s="41"/>
      <c r="P272" s="41">
        <v>8.1632700000000007</v>
      </c>
      <c r="Q272" s="41"/>
      <c r="R272" s="41">
        <v>7.7294689999999999</v>
      </c>
      <c r="S272" s="41"/>
      <c r="T272" s="41" t="s">
        <v>1557</v>
      </c>
      <c r="U272" s="41" t="s">
        <v>663</v>
      </c>
      <c r="V272" s="41" t="s">
        <v>1366</v>
      </c>
      <c r="W272" s="46">
        <v>44866</v>
      </c>
    </row>
    <row r="273" spans="1:23" x14ac:dyDescent="0.3">
      <c r="A273" s="41">
        <v>315429</v>
      </c>
      <c r="B273" s="41" t="s">
        <v>339</v>
      </c>
      <c r="C273" s="41" t="s">
        <v>1367</v>
      </c>
      <c r="D273" s="41" t="s">
        <v>1368</v>
      </c>
      <c r="E273" s="41" t="s">
        <v>659</v>
      </c>
      <c r="F273" s="41">
        <v>7832</v>
      </c>
      <c r="G273" s="41">
        <v>419</v>
      </c>
      <c r="H273" s="41" t="s">
        <v>1558</v>
      </c>
      <c r="I273" s="41" t="s">
        <v>661</v>
      </c>
      <c r="J273" s="41" t="s">
        <v>667</v>
      </c>
      <c r="K273" s="41">
        <v>9</v>
      </c>
      <c r="L273" s="41" t="s">
        <v>667</v>
      </c>
      <c r="M273" s="41">
        <v>9</v>
      </c>
      <c r="N273" s="41" t="s">
        <v>667</v>
      </c>
      <c r="O273" s="41">
        <v>9</v>
      </c>
      <c r="P273" s="41" t="s">
        <v>667</v>
      </c>
      <c r="Q273" s="41">
        <v>9</v>
      </c>
      <c r="R273" s="41">
        <v>23.188403999999998</v>
      </c>
      <c r="S273" s="41"/>
      <c r="T273" s="41" t="s">
        <v>1557</v>
      </c>
      <c r="U273" s="41" t="s">
        <v>663</v>
      </c>
      <c r="V273" s="41" t="s">
        <v>1369</v>
      </c>
      <c r="W273" s="46">
        <v>44866</v>
      </c>
    </row>
    <row r="274" spans="1:23" x14ac:dyDescent="0.3">
      <c r="A274" s="41">
        <v>315433</v>
      </c>
      <c r="B274" s="41" t="s">
        <v>380</v>
      </c>
      <c r="C274" s="41" t="s">
        <v>1370</v>
      </c>
      <c r="D274" s="41" t="s">
        <v>1371</v>
      </c>
      <c r="E274" s="41" t="s">
        <v>659</v>
      </c>
      <c r="F274" s="41">
        <v>8867</v>
      </c>
      <c r="G274" s="41">
        <v>419</v>
      </c>
      <c r="H274" s="41" t="s">
        <v>1558</v>
      </c>
      <c r="I274" s="41" t="s">
        <v>661</v>
      </c>
      <c r="J274" s="41">
        <v>18.461539999999999</v>
      </c>
      <c r="K274" s="41"/>
      <c r="L274" s="41">
        <v>17.391300000000001</v>
      </c>
      <c r="M274" s="41"/>
      <c r="N274" s="41">
        <v>17.808219999999999</v>
      </c>
      <c r="O274" s="41"/>
      <c r="P274" s="41">
        <v>15.27778</v>
      </c>
      <c r="Q274" s="41"/>
      <c r="R274" s="41">
        <v>17.204301000000001</v>
      </c>
      <c r="S274" s="41"/>
      <c r="T274" s="41" t="s">
        <v>1557</v>
      </c>
      <c r="U274" s="41" t="s">
        <v>663</v>
      </c>
      <c r="V274" s="41" t="s">
        <v>1372</v>
      </c>
      <c r="W274" s="46">
        <v>44866</v>
      </c>
    </row>
    <row r="275" spans="1:23" x14ac:dyDescent="0.3">
      <c r="A275" s="41">
        <v>315434</v>
      </c>
      <c r="B275" s="41" t="s">
        <v>413</v>
      </c>
      <c r="C275" s="41" t="s">
        <v>1373</v>
      </c>
      <c r="D275" s="41" t="s">
        <v>898</v>
      </c>
      <c r="E275" s="41" t="s">
        <v>659</v>
      </c>
      <c r="F275" s="41">
        <v>7450</v>
      </c>
      <c r="G275" s="41">
        <v>419</v>
      </c>
      <c r="H275" s="41" t="s">
        <v>1558</v>
      </c>
      <c r="I275" s="41" t="s">
        <v>661</v>
      </c>
      <c r="J275" s="41">
        <v>16.66667</v>
      </c>
      <c r="K275" s="41"/>
      <c r="L275" s="41">
        <v>13.63636</v>
      </c>
      <c r="M275" s="41"/>
      <c r="N275" s="41">
        <v>17.073170000000001</v>
      </c>
      <c r="O275" s="41"/>
      <c r="P275" s="41">
        <v>16.66667</v>
      </c>
      <c r="Q275" s="41"/>
      <c r="R275" s="41">
        <v>15.976331999999999</v>
      </c>
      <c r="S275" s="41"/>
      <c r="T275" s="41" t="s">
        <v>1557</v>
      </c>
      <c r="U275" s="41" t="s">
        <v>663</v>
      </c>
      <c r="V275" s="41" t="s">
        <v>1374</v>
      </c>
      <c r="W275" s="46">
        <v>44866</v>
      </c>
    </row>
    <row r="276" spans="1:23" x14ac:dyDescent="0.3">
      <c r="A276" s="41">
        <v>315435</v>
      </c>
      <c r="B276" s="41" t="s">
        <v>412</v>
      </c>
      <c r="C276" s="41" t="s">
        <v>1375</v>
      </c>
      <c r="D276" s="41" t="s">
        <v>1272</v>
      </c>
      <c r="E276" s="41" t="s">
        <v>659</v>
      </c>
      <c r="F276" s="41">
        <v>7042</v>
      </c>
      <c r="G276" s="41">
        <v>419</v>
      </c>
      <c r="H276" s="41" t="s">
        <v>1558</v>
      </c>
      <c r="I276" s="41" t="s">
        <v>661</v>
      </c>
      <c r="J276" s="41">
        <v>6.8965500000000004</v>
      </c>
      <c r="K276" s="41"/>
      <c r="L276" s="41">
        <v>11.764709999999999</v>
      </c>
      <c r="M276" s="41"/>
      <c r="N276" s="41">
        <v>17.948720000000002</v>
      </c>
      <c r="O276" s="41"/>
      <c r="P276" s="41">
        <v>17.142859999999999</v>
      </c>
      <c r="Q276" s="41"/>
      <c r="R276" s="41">
        <v>13.868615</v>
      </c>
      <c r="S276" s="41"/>
      <c r="T276" s="41" t="s">
        <v>1557</v>
      </c>
      <c r="U276" s="41" t="s">
        <v>663</v>
      </c>
      <c r="V276" s="41" t="s">
        <v>1376</v>
      </c>
      <c r="W276" s="46">
        <v>44866</v>
      </c>
    </row>
    <row r="277" spans="1:23" x14ac:dyDescent="0.3">
      <c r="A277" s="41">
        <v>315437</v>
      </c>
      <c r="B277" s="41" t="s">
        <v>464</v>
      </c>
      <c r="C277" s="41" t="s">
        <v>1377</v>
      </c>
      <c r="D277" s="41" t="s">
        <v>1378</v>
      </c>
      <c r="E277" s="41" t="s">
        <v>659</v>
      </c>
      <c r="F277" s="41">
        <v>7734</v>
      </c>
      <c r="G277" s="41">
        <v>419</v>
      </c>
      <c r="H277" s="41" t="s">
        <v>1558</v>
      </c>
      <c r="I277" s="41" t="s">
        <v>661</v>
      </c>
      <c r="J277" s="41">
        <v>8.6956500000000005</v>
      </c>
      <c r="K277" s="41"/>
      <c r="L277" s="41">
        <v>9.0909099999999992</v>
      </c>
      <c r="M277" s="41"/>
      <c r="N277" s="41">
        <v>8.9552200000000006</v>
      </c>
      <c r="O277" s="41"/>
      <c r="P277" s="41">
        <v>13.69863</v>
      </c>
      <c r="Q277" s="41"/>
      <c r="R277" s="41">
        <v>10.181817000000001</v>
      </c>
      <c r="S277" s="41"/>
      <c r="T277" s="41" t="s">
        <v>1557</v>
      </c>
      <c r="U277" s="41" t="s">
        <v>663</v>
      </c>
      <c r="V277" s="41" t="s">
        <v>1379</v>
      </c>
      <c r="W277" s="46">
        <v>44866</v>
      </c>
    </row>
    <row r="278" spans="1:23" x14ac:dyDescent="0.3">
      <c r="A278" s="41">
        <v>315438</v>
      </c>
      <c r="B278" s="41" t="s">
        <v>272</v>
      </c>
      <c r="C278" s="41" t="s">
        <v>1380</v>
      </c>
      <c r="D278" s="41" t="s">
        <v>1381</v>
      </c>
      <c r="E278" s="41" t="s">
        <v>659</v>
      </c>
      <c r="F278" s="41">
        <v>7656</v>
      </c>
      <c r="G278" s="41">
        <v>419</v>
      </c>
      <c r="H278" s="41" t="s">
        <v>1558</v>
      </c>
      <c r="I278" s="41" t="s">
        <v>661</v>
      </c>
      <c r="J278" s="41">
        <v>21.538460000000001</v>
      </c>
      <c r="K278" s="41"/>
      <c r="L278" s="41">
        <v>19.402989999999999</v>
      </c>
      <c r="M278" s="41"/>
      <c r="N278" s="41">
        <v>15.78947</v>
      </c>
      <c r="O278" s="41"/>
      <c r="P278" s="41">
        <v>20.87912</v>
      </c>
      <c r="Q278" s="41"/>
      <c r="R278" s="41">
        <v>19.397993</v>
      </c>
      <c r="S278" s="41"/>
      <c r="T278" s="41" t="s">
        <v>1557</v>
      </c>
      <c r="U278" s="41" t="s">
        <v>663</v>
      </c>
      <c r="V278" s="41" t="s">
        <v>1382</v>
      </c>
      <c r="W278" s="46">
        <v>44866</v>
      </c>
    </row>
    <row r="279" spans="1:23" x14ac:dyDescent="0.3">
      <c r="A279" s="41">
        <v>315439</v>
      </c>
      <c r="B279" s="41" t="s">
        <v>605</v>
      </c>
      <c r="C279" s="41" t="s">
        <v>1383</v>
      </c>
      <c r="D279" s="41" t="s">
        <v>860</v>
      </c>
      <c r="E279" s="41" t="s">
        <v>659</v>
      </c>
      <c r="F279" s="41">
        <v>7860</v>
      </c>
      <c r="G279" s="41">
        <v>419</v>
      </c>
      <c r="H279" s="41" t="s">
        <v>1558</v>
      </c>
      <c r="I279" s="41" t="s">
        <v>661</v>
      </c>
      <c r="J279" s="41">
        <v>0</v>
      </c>
      <c r="K279" s="41"/>
      <c r="L279" s="41">
        <v>3.2258100000000001</v>
      </c>
      <c r="M279" s="41"/>
      <c r="N279" s="41">
        <v>3.2258100000000001</v>
      </c>
      <c r="O279" s="41"/>
      <c r="P279" s="41">
        <v>3.7037</v>
      </c>
      <c r="Q279" s="41"/>
      <c r="R279" s="41">
        <v>2.5641039999999999</v>
      </c>
      <c r="S279" s="41"/>
      <c r="T279" s="41" t="s">
        <v>1557</v>
      </c>
      <c r="U279" s="41" t="s">
        <v>663</v>
      </c>
      <c r="V279" s="41" t="s">
        <v>1384</v>
      </c>
      <c r="W279" s="46">
        <v>44866</v>
      </c>
    </row>
    <row r="280" spans="1:23" x14ac:dyDescent="0.3">
      <c r="A280" s="41">
        <v>315442</v>
      </c>
      <c r="B280" s="41" t="s">
        <v>603</v>
      </c>
      <c r="C280" s="41" t="s">
        <v>1385</v>
      </c>
      <c r="D280" s="41" t="s">
        <v>679</v>
      </c>
      <c r="E280" s="41" t="s">
        <v>659</v>
      </c>
      <c r="F280" s="41">
        <v>7206</v>
      </c>
      <c r="G280" s="41">
        <v>419</v>
      </c>
      <c r="H280" s="41" t="s">
        <v>1558</v>
      </c>
      <c r="I280" s="41" t="s">
        <v>661</v>
      </c>
      <c r="J280" s="41">
        <v>14.925369999999999</v>
      </c>
      <c r="K280" s="41"/>
      <c r="L280" s="41">
        <v>14.28571</v>
      </c>
      <c r="M280" s="41"/>
      <c r="N280" s="41">
        <v>14.925369999999999</v>
      </c>
      <c r="O280" s="41"/>
      <c r="P280" s="41">
        <v>15.15152</v>
      </c>
      <c r="Q280" s="41"/>
      <c r="R280" s="41">
        <v>14.814812999999999</v>
      </c>
      <c r="S280" s="41"/>
      <c r="T280" s="41" t="s">
        <v>1557</v>
      </c>
      <c r="U280" s="41" t="s">
        <v>663</v>
      </c>
      <c r="V280" s="41" t="s">
        <v>1386</v>
      </c>
      <c r="W280" s="46">
        <v>44866</v>
      </c>
    </row>
    <row r="281" spans="1:23" x14ac:dyDescent="0.3">
      <c r="A281" s="41">
        <v>315443</v>
      </c>
      <c r="B281" s="41" t="s">
        <v>334</v>
      </c>
      <c r="C281" s="41" t="s">
        <v>1163</v>
      </c>
      <c r="D281" s="41" t="s">
        <v>1074</v>
      </c>
      <c r="E281" s="41" t="s">
        <v>659</v>
      </c>
      <c r="F281" s="41">
        <v>8755</v>
      </c>
      <c r="G281" s="41">
        <v>419</v>
      </c>
      <c r="H281" s="41" t="s">
        <v>1558</v>
      </c>
      <c r="I281" s="41" t="s">
        <v>661</v>
      </c>
      <c r="J281" s="41">
        <v>0</v>
      </c>
      <c r="K281" s="41"/>
      <c r="L281" s="41">
        <v>0</v>
      </c>
      <c r="M281" s="41"/>
      <c r="N281" s="41">
        <v>0</v>
      </c>
      <c r="O281" s="41"/>
      <c r="P281" s="41">
        <v>0</v>
      </c>
      <c r="Q281" s="41"/>
      <c r="R281" s="41">
        <v>0</v>
      </c>
      <c r="S281" s="41"/>
      <c r="T281" s="41" t="s">
        <v>1557</v>
      </c>
      <c r="U281" s="41" t="s">
        <v>663</v>
      </c>
      <c r="V281" s="41" t="s">
        <v>1164</v>
      </c>
      <c r="W281" s="46">
        <v>44866</v>
      </c>
    </row>
    <row r="282" spans="1:23" x14ac:dyDescent="0.3">
      <c r="A282" s="41">
        <v>315445</v>
      </c>
      <c r="B282" s="41" t="s">
        <v>253</v>
      </c>
      <c r="C282" s="41" t="s">
        <v>1387</v>
      </c>
      <c r="D282" s="41" t="s">
        <v>851</v>
      </c>
      <c r="E282" s="41" t="s">
        <v>659</v>
      </c>
      <c r="F282" s="41">
        <v>8807</v>
      </c>
      <c r="G282" s="41">
        <v>419</v>
      </c>
      <c r="H282" s="41" t="s">
        <v>1558</v>
      </c>
      <c r="I282" s="41" t="s">
        <v>661</v>
      </c>
      <c r="J282" s="41" t="s">
        <v>667</v>
      </c>
      <c r="K282" s="41">
        <v>9</v>
      </c>
      <c r="L282" s="41" t="s">
        <v>667</v>
      </c>
      <c r="M282" s="41">
        <v>9</v>
      </c>
      <c r="N282" s="41" t="s">
        <v>667</v>
      </c>
      <c r="O282" s="41">
        <v>9</v>
      </c>
      <c r="P282" s="41" t="s">
        <v>667</v>
      </c>
      <c r="Q282" s="41">
        <v>9</v>
      </c>
      <c r="R282" s="41">
        <v>10.769232000000001</v>
      </c>
      <c r="S282" s="41"/>
      <c r="T282" s="41" t="s">
        <v>1557</v>
      </c>
      <c r="U282" s="41" t="s">
        <v>663</v>
      </c>
      <c r="V282" s="41" t="s">
        <v>1388</v>
      </c>
      <c r="W282" s="46">
        <v>44866</v>
      </c>
    </row>
    <row r="283" spans="1:23" x14ac:dyDescent="0.3">
      <c r="A283" s="41">
        <v>315448</v>
      </c>
      <c r="B283" s="41" t="s">
        <v>555</v>
      </c>
      <c r="C283" s="41" t="s">
        <v>1389</v>
      </c>
      <c r="D283" s="41" t="s">
        <v>1390</v>
      </c>
      <c r="E283" s="41" t="s">
        <v>659</v>
      </c>
      <c r="F283" s="41">
        <v>8077</v>
      </c>
      <c r="G283" s="41">
        <v>419</v>
      </c>
      <c r="H283" s="41" t="s">
        <v>1558</v>
      </c>
      <c r="I283" s="41" t="s">
        <v>661</v>
      </c>
      <c r="J283" s="41">
        <v>7.1428599999999998</v>
      </c>
      <c r="K283" s="41"/>
      <c r="L283" s="41">
        <v>7.69231</v>
      </c>
      <c r="M283" s="41"/>
      <c r="N283" s="41">
        <v>7.69231</v>
      </c>
      <c r="O283" s="41"/>
      <c r="P283" s="41">
        <v>3.125</v>
      </c>
      <c r="Q283" s="41"/>
      <c r="R283" s="41">
        <v>6.2500020000000003</v>
      </c>
      <c r="S283" s="41"/>
      <c r="T283" s="41" t="s">
        <v>1557</v>
      </c>
      <c r="U283" s="41" t="s">
        <v>663</v>
      </c>
      <c r="V283" s="41" t="s">
        <v>1391</v>
      </c>
      <c r="W283" s="46">
        <v>44866</v>
      </c>
    </row>
    <row r="284" spans="1:23" x14ac:dyDescent="0.3">
      <c r="A284" s="41">
        <v>315449</v>
      </c>
      <c r="B284" s="41" t="s">
        <v>246</v>
      </c>
      <c r="C284" s="41" t="s">
        <v>1392</v>
      </c>
      <c r="D284" s="41" t="s">
        <v>703</v>
      </c>
      <c r="E284" s="41" t="s">
        <v>659</v>
      </c>
      <c r="F284" s="41">
        <v>7052</v>
      </c>
      <c r="G284" s="41">
        <v>419</v>
      </c>
      <c r="H284" s="41" t="s">
        <v>1558</v>
      </c>
      <c r="I284" s="41" t="s">
        <v>661</v>
      </c>
      <c r="J284" s="41">
        <v>8.8235299999999999</v>
      </c>
      <c r="K284" s="41"/>
      <c r="L284" s="41">
        <v>6.9444400000000002</v>
      </c>
      <c r="M284" s="41"/>
      <c r="N284" s="41">
        <v>6.8493199999999996</v>
      </c>
      <c r="O284" s="41"/>
      <c r="P284" s="41">
        <v>6.4935099999999997</v>
      </c>
      <c r="Q284" s="41"/>
      <c r="R284" s="41">
        <v>7.2413809999999996</v>
      </c>
      <c r="S284" s="41"/>
      <c r="T284" s="41" t="s">
        <v>1557</v>
      </c>
      <c r="U284" s="41" t="s">
        <v>663</v>
      </c>
      <c r="V284" s="41" t="s">
        <v>1393</v>
      </c>
      <c r="W284" s="46">
        <v>44866</v>
      </c>
    </row>
    <row r="285" spans="1:23" x14ac:dyDescent="0.3">
      <c r="A285" s="41">
        <v>315451</v>
      </c>
      <c r="B285" s="41" t="s">
        <v>403</v>
      </c>
      <c r="C285" s="41" t="s">
        <v>1394</v>
      </c>
      <c r="D285" s="41" t="s">
        <v>1395</v>
      </c>
      <c r="E285" s="41" t="s">
        <v>659</v>
      </c>
      <c r="F285" s="41">
        <v>8512</v>
      </c>
      <c r="G285" s="41">
        <v>419</v>
      </c>
      <c r="H285" s="41" t="s">
        <v>1558</v>
      </c>
      <c r="I285" s="41" t="s">
        <v>661</v>
      </c>
      <c r="J285" s="41">
        <v>6.8965500000000004</v>
      </c>
      <c r="K285" s="41"/>
      <c r="L285" s="41">
        <v>12.12121</v>
      </c>
      <c r="M285" s="41"/>
      <c r="N285" s="41">
        <v>11.47541</v>
      </c>
      <c r="O285" s="41"/>
      <c r="P285" s="41">
        <v>10.34483</v>
      </c>
      <c r="Q285" s="41"/>
      <c r="R285" s="41">
        <v>10.288065</v>
      </c>
      <c r="S285" s="41"/>
      <c r="T285" s="41" t="s">
        <v>1557</v>
      </c>
      <c r="U285" s="41" t="s">
        <v>663</v>
      </c>
      <c r="V285" s="41" t="s">
        <v>1396</v>
      </c>
      <c r="W285" s="46">
        <v>44866</v>
      </c>
    </row>
    <row r="286" spans="1:23" x14ac:dyDescent="0.3">
      <c r="A286" s="41">
        <v>315452</v>
      </c>
      <c r="B286" s="41" t="s">
        <v>521</v>
      </c>
      <c r="C286" s="41" t="s">
        <v>1397</v>
      </c>
      <c r="D286" s="41" t="s">
        <v>765</v>
      </c>
      <c r="E286" s="41" t="s">
        <v>659</v>
      </c>
      <c r="F286" s="41">
        <v>7306</v>
      </c>
      <c r="G286" s="41">
        <v>419</v>
      </c>
      <c r="H286" s="41" t="s">
        <v>1558</v>
      </c>
      <c r="I286" s="41" t="s">
        <v>661</v>
      </c>
      <c r="J286" s="41">
        <v>5.5555599999999998</v>
      </c>
      <c r="K286" s="41"/>
      <c r="L286" s="41">
        <v>5.1948100000000004</v>
      </c>
      <c r="M286" s="41"/>
      <c r="N286" s="41">
        <v>8.6419800000000002</v>
      </c>
      <c r="O286" s="41"/>
      <c r="P286" s="41">
        <v>6.9444400000000002</v>
      </c>
      <c r="Q286" s="41"/>
      <c r="R286" s="41">
        <v>6.6225189999999996</v>
      </c>
      <c r="S286" s="41"/>
      <c r="T286" s="41" t="s">
        <v>1557</v>
      </c>
      <c r="U286" s="41" t="s">
        <v>663</v>
      </c>
      <c r="V286" s="41" t="s">
        <v>1398</v>
      </c>
      <c r="W286" s="46">
        <v>44866</v>
      </c>
    </row>
    <row r="287" spans="1:23" x14ac:dyDescent="0.3">
      <c r="A287" s="41">
        <v>315453</v>
      </c>
      <c r="B287" s="41" t="s">
        <v>365</v>
      </c>
      <c r="C287" s="41" t="s">
        <v>1399</v>
      </c>
      <c r="D287" s="41" t="s">
        <v>981</v>
      </c>
      <c r="E287" s="41" t="s">
        <v>659</v>
      </c>
      <c r="F287" s="41">
        <v>8723</v>
      </c>
      <c r="G287" s="41">
        <v>419</v>
      </c>
      <c r="H287" s="41" t="s">
        <v>1558</v>
      </c>
      <c r="I287" s="41" t="s">
        <v>661</v>
      </c>
      <c r="J287" s="41">
        <v>2.53165</v>
      </c>
      <c r="K287" s="41"/>
      <c r="L287" s="41">
        <v>3.5714299999999999</v>
      </c>
      <c r="M287" s="41"/>
      <c r="N287" s="41">
        <v>2.4691399999999999</v>
      </c>
      <c r="O287" s="41"/>
      <c r="P287" s="41">
        <v>0</v>
      </c>
      <c r="Q287" s="41"/>
      <c r="R287" s="41">
        <v>2.1604960000000002</v>
      </c>
      <c r="S287" s="41"/>
      <c r="T287" s="41" t="s">
        <v>1557</v>
      </c>
      <c r="U287" s="41" t="s">
        <v>663</v>
      </c>
      <c r="V287" s="41" t="s">
        <v>1400</v>
      </c>
      <c r="W287" s="46">
        <v>44866</v>
      </c>
    </row>
    <row r="288" spans="1:23" x14ac:dyDescent="0.3">
      <c r="A288" s="41">
        <v>315454</v>
      </c>
      <c r="B288" s="41" t="s">
        <v>569</v>
      </c>
      <c r="C288" s="41" t="s">
        <v>1401</v>
      </c>
      <c r="D288" s="41" t="s">
        <v>1074</v>
      </c>
      <c r="E288" s="41" t="s">
        <v>659</v>
      </c>
      <c r="F288" s="41">
        <v>8755</v>
      </c>
      <c r="G288" s="41">
        <v>419</v>
      </c>
      <c r="H288" s="41" t="s">
        <v>1558</v>
      </c>
      <c r="I288" s="41" t="s">
        <v>661</v>
      </c>
      <c r="J288" s="41">
        <v>15.38462</v>
      </c>
      <c r="K288" s="41"/>
      <c r="L288" s="41">
        <v>10.16949</v>
      </c>
      <c r="M288" s="41"/>
      <c r="N288" s="41">
        <v>12.857139999999999</v>
      </c>
      <c r="O288" s="41"/>
      <c r="P288" s="41">
        <v>7.0422500000000001</v>
      </c>
      <c r="Q288" s="41"/>
      <c r="R288" s="41">
        <v>11.11111</v>
      </c>
      <c r="S288" s="41"/>
      <c r="T288" s="41" t="s">
        <v>1557</v>
      </c>
      <c r="U288" s="41" t="s">
        <v>663</v>
      </c>
      <c r="V288" s="41" t="s">
        <v>1402</v>
      </c>
      <c r="W288" s="46">
        <v>44866</v>
      </c>
    </row>
    <row r="289" spans="1:23" x14ac:dyDescent="0.3">
      <c r="A289" s="41">
        <v>315455</v>
      </c>
      <c r="B289" s="41" t="s">
        <v>278</v>
      </c>
      <c r="C289" s="41" t="s">
        <v>1403</v>
      </c>
      <c r="D289" s="41" t="s">
        <v>826</v>
      </c>
      <c r="E289" s="41" t="s">
        <v>659</v>
      </c>
      <c r="F289" s="41">
        <v>8638</v>
      </c>
      <c r="G289" s="41">
        <v>419</v>
      </c>
      <c r="H289" s="41" t="s">
        <v>1558</v>
      </c>
      <c r="I289" s="41" t="s">
        <v>661</v>
      </c>
      <c r="J289" s="41">
        <v>1.4492799999999999</v>
      </c>
      <c r="K289" s="41"/>
      <c r="L289" s="41">
        <v>2.7777799999999999</v>
      </c>
      <c r="M289" s="41"/>
      <c r="N289" s="41">
        <v>2.63158</v>
      </c>
      <c r="O289" s="41"/>
      <c r="P289" s="41">
        <v>1.40845</v>
      </c>
      <c r="Q289" s="41"/>
      <c r="R289" s="41">
        <v>2.0833349999999999</v>
      </c>
      <c r="S289" s="41"/>
      <c r="T289" s="41" t="s">
        <v>1557</v>
      </c>
      <c r="U289" s="41" t="s">
        <v>663</v>
      </c>
      <c r="V289" s="41" t="s">
        <v>1404</v>
      </c>
      <c r="W289" s="46">
        <v>44866</v>
      </c>
    </row>
    <row r="290" spans="1:23" x14ac:dyDescent="0.3">
      <c r="A290" s="41">
        <v>315456</v>
      </c>
      <c r="B290" s="41" t="s">
        <v>504</v>
      </c>
      <c r="C290" s="41" t="s">
        <v>1405</v>
      </c>
      <c r="D290" s="41" t="s">
        <v>993</v>
      </c>
      <c r="E290" s="41" t="s">
        <v>659</v>
      </c>
      <c r="F290" s="41">
        <v>8087</v>
      </c>
      <c r="G290" s="41">
        <v>419</v>
      </c>
      <c r="H290" s="41" t="s">
        <v>1558</v>
      </c>
      <c r="I290" s="41" t="s">
        <v>661</v>
      </c>
      <c r="J290" s="41">
        <v>6.6666699999999999</v>
      </c>
      <c r="K290" s="41"/>
      <c r="L290" s="41">
        <v>8.5365900000000003</v>
      </c>
      <c r="M290" s="41"/>
      <c r="N290" s="41">
        <v>8.5365900000000003</v>
      </c>
      <c r="O290" s="41"/>
      <c r="P290" s="41">
        <v>7.69231</v>
      </c>
      <c r="Q290" s="41"/>
      <c r="R290" s="41">
        <v>7.8864390000000002</v>
      </c>
      <c r="S290" s="41"/>
      <c r="T290" s="41" t="s">
        <v>1557</v>
      </c>
      <c r="U290" s="41" t="s">
        <v>663</v>
      </c>
      <c r="V290" s="41" t="s">
        <v>1406</v>
      </c>
      <c r="W290" s="46">
        <v>44866</v>
      </c>
    </row>
    <row r="291" spans="1:23" x14ac:dyDescent="0.3">
      <c r="A291" s="41">
        <v>315457</v>
      </c>
      <c r="B291" s="41" t="s">
        <v>477</v>
      </c>
      <c r="C291" s="41" t="s">
        <v>1407</v>
      </c>
      <c r="D291" s="41" t="s">
        <v>1049</v>
      </c>
      <c r="E291" s="41" t="s">
        <v>659</v>
      </c>
      <c r="F291" s="41">
        <v>7006</v>
      </c>
      <c r="G291" s="41">
        <v>419</v>
      </c>
      <c r="H291" s="41" t="s">
        <v>1558</v>
      </c>
      <c r="I291" s="41" t="s">
        <v>661</v>
      </c>
      <c r="J291" s="41" t="s">
        <v>667</v>
      </c>
      <c r="K291" s="41">
        <v>9</v>
      </c>
      <c r="L291" s="41" t="s">
        <v>667</v>
      </c>
      <c r="M291" s="41">
        <v>9</v>
      </c>
      <c r="N291" s="41" t="s">
        <v>667</v>
      </c>
      <c r="O291" s="41">
        <v>9</v>
      </c>
      <c r="P291" s="41" t="s">
        <v>667</v>
      </c>
      <c r="Q291" s="41">
        <v>9</v>
      </c>
      <c r="R291" s="41">
        <v>0</v>
      </c>
      <c r="S291" s="41"/>
      <c r="T291" s="41" t="s">
        <v>1557</v>
      </c>
      <c r="U291" s="41" t="s">
        <v>663</v>
      </c>
      <c r="V291" s="41" t="s">
        <v>1408</v>
      </c>
      <c r="W291" s="46">
        <v>44866</v>
      </c>
    </row>
    <row r="292" spans="1:23" x14ac:dyDescent="0.3">
      <c r="A292" s="41">
        <v>315458</v>
      </c>
      <c r="B292" s="41" t="s">
        <v>510</v>
      </c>
      <c r="C292" s="41" t="s">
        <v>1409</v>
      </c>
      <c r="D292" s="41" t="s">
        <v>1029</v>
      </c>
      <c r="E292" s="41" t="s">
        <v>659</v>
      </c>
      <c r="F292" s="41">
        <v>7104</v>
      </c>
      <c r="G292" s="41">
        <v>419</v>
      </c>
      <c r="H292" s="41" t="s">
        <v>1558</v>
      </c>
      <c r="I292" s="41" t="s">
        <v>661</v>
      </c>
      <c r="J292" s="41">
        <v>16.197179999999999</v>
      </c>
      <c r="K292" s="41"/>
      <c r="L292" s="41">
        <v>16.326530000000002</v>
      </c>
      <c r="M292" s="41"/>
      <c r="N292" s="41">
        <v>16.89189</v>
      </c>
      <c r="O292" s="41"/>
      <c r="P292" s="41">
        <v>17.088609999999999</v>
      </c>
      <c r="Q292" s="41"/>
      <c r="R292" s="41">
        <v>16.638655</v>
      </c>
      <c r="S292" s="41"/>
      <c r="T292" s="41" t="s">
        <v>1557</v>
      </c>
      <c r="U292" s="41" t="s">
        <v>663</v>
      </c>
      <c r="V292" s="41" t="s">
        <v>1410</v>
      </c>
      <c r="W292" s="46">
        <v>44866</v>
      </c>
    </row>
    <row r="293" spans="1:23" x14ac:dyDescent="0.3">
      <c r="A293" s="41">
        <v>315459</v>
      </c>
      <c r="B293" s="41" t="s">
        <v>508</v>
      </c>
      <c r="C293" s="41" t="s">
        <v>1411</v>
      </c>
      <c r="D293" s="41" t="s">
        <v>714</v>
      </c>
      <c r="E293" s="41" t="s">
        <v>659</v>
      </c>
      <c r="F293" s="41">
        <v>8818</v>
      </c>
      <c r="G293" s="41">
        <v>419</v>
      </c>
      <c r="H293" s="41" t="s">
        <v>1558</v>
      </c>
      <c r="I293" s="41" t="s">
        <v>661</v>
      </c>
      <c r="J293" s="41">
        <v>14.207649999999999</v>
      </c>
      <c r="K293" s="41"/>
      <c r="L293" s="41">
        <v>14.28571</v>
      </c>
      <c r="M293" s="41"/>
      <c r="N293" s="41">
        <v>12.77778</v>
      </c>
      <c r="O293" s="41"/>
      <c r="P293" s="41">
        <v>12.650600000000001</v>
      </c>
      <c r="Q293" s="41"/>
      <c r="R293" s="41">
        <v>13.502109000000001</v>
      </c>
      <c r="S293" s="41"/>
      <c r="T293" s="41" t="s">
        <v>1557</v>
      </c>
      <c r="U293" s="41" t="s">
        <v>663</v>
      </c>
      <c r="V293" s="41" t="s">
        <v>1412</v>
      </c>
      <c r="W293" s="46">
        <v>44866</v>
      </c>
    </row>
    <row r="294" spans="1:23" x14ac:dyDescent="0.3">
      <c r="A294" s="41">
        <v>315460</v>
      </c>
      <c r="B294" s="41" t="s">
        <v>428</v>
      </c>
      <c r="C294" s="41" t="s">
        <v>1413</v>
      </c>
      <c r="D294" s="41" t="s">
        <v>889</v>
      </c>
      <c r="E294" s="41" t="s">
        <v>659</v>
      </c>
      <c r="F294" s="41">
        <v>7601</v>
      </c>
      <c r="G294" s="41">
        <v>419</v>
      </c>
      <c r="H294" s="41" t="s">
        <v>1558</v>
      </c>
      <c r="I294" s="41" t="s">
        <v>661</v>
      </c>
      <c r="J294" s="41" t="s">
        <v>667</v>
      </c>
      <c r="K294" s="41">
        <v>9</v>
      </c>
      <c r="L294" s="41" t="s">
        <v>667</v>
      </c>
      <c r="M294" s="41">
        <v>9</v>
      </c>
      <c r="N294" s="41" t="s">
        <v>667</v>
      </c>
      <c r="O294" s="41">
        <v>9</v>
      </c>
      <c r="P294" s="41" t="s">
        <v>667</v>
      </c>
      <c r="Q294" s="41">
        <v>9</v>
      </c>
      <c r="R294" s="41">
        <v>9.0909080000000007</v>
      </c>
      <c r="S294" s="41"/>
      <c r="T294" s="41" t="s">
        <v>1557</v>
      </c>
      <c r="U294" s="41" t="s">
        <v>663</v>
      </c>
      <c r="V294" s="41" t="s">
        <v>1414</v>
      </c>
      <c r="W294" s="46">
        <v>44866</v>
      </c>
    </row>
    <row r="295" spans="1:23" x14ac:dyDescent="0.3">
      <c r="A295" s="41">
        <v>315461</v>
      </c>
      <c r="B295" s="41" t="s">
        <v>288</v>
      </c>
      <c r="C295" s="41" t="s">
        <v>1415</v>
      </c>
      <c r="D295" s="41" t="s">
        <v>1416</v>
      </c>
      <c r="E295" s="41" t="s">
        <v>659</v>
      </c>
      <c r="F295" s="41">
        <v>8009</v>
      </c>
      <c r="G295" s="41">
        <v>419</v>
      </c>
      <c r="H295" s="41" t="s">
        <v>1558</v>
      </c>
      <c r="I295" s="41" t="s">
        <v>661</v>
      </c>
      <c r="J295" s="41">
        <v>13.043480000000001</v>
      </c>
      <c r="K295" s="41"/>
      <c r="L295" s="41">
        <v>13.63636</v>
      </c>
      <c r="M295" s="41"/>
      <c r="N295" s="41">
        <v>12.12121</v>
      </c>
      <c r="O295" s="41"/>
      <c r="P295" s="41">
        <v>11.428570000000001</v>
      </c>
      <c r="Q295" s="41"/>
      <c r="R295" s="41">
        <v>12.546124000000001</v>
      </c>
      <c r="S295" s="41"/>
      <c r="T295" s="41" t="s">
        <v>1557</v>
      </c>
      <c r="U295" s="41" t="s">
        <v>663</v>
      </c>
      <c r="V295" s="41" t="s">
        <v>1417</v>
      </c>
      <c r="W295" s="46">
        <v>44866</v>
      </c>
    </row>
    <row r="296" spans="1:23" x14ac:dyDescent="0.3">
      <c r="A296" s="41">
        <v>315462</v>
      </c>
      <c r="B296" s="41" t="s">
        <v>599</v>
      </c>
      <c r="C296" s="41" t="s">
        <v>1418</v>
      </c>
      <c r="D296" s="41" t="s">
        <v>829</v>
      </c>
      <c r="E296" s="41" t="s">
        <v>659</v>
      </c>
      <c r="F296" s="41">
        <v>8721</v>
      </c>
      <c r="G296" s="41">
        <v>419</v>
      </c>
      <c r="H296" s="41" t="s">
        <v>1558</v>
      </c>
      <c r="I296" s="41" t="s">
        <v>661</v>
      </c>
      <c r="J296" s="41">
        <v>1.05263</v>
      </c>
      <c r="K296" s="41"/>
      <c r="L296" s="41">
        <v>0</v>
      </c>
      <c r="M296" s="41"/>
      <c r="N296" s="41">
        <v>1.02041</v>
      </c>
      <c r="O296" s="41"/>
      <c r="P296" s="41">
        <v>2</v>
      </c>
      <c r="Q296" s="41"/>
      <c r="R296" s="41">
        <v>1.020408</v>
      </c>
      <c r="S296" s="41"/>
      <c r="T296" s="41" t="s">
        <v>1557</v>
      </c>
      <c r="U296" s="41" t="s">
        <v>663</v>
      </c>
      <c r="V296" s="41" t="s">
        <v>1419</v>
      </c>
      <c r="W296" s="46">
        <v>44866</v>
      </c>
    </row>
    <row r="297" spans="1:23" x14ac:dyDescent="0.3">
      <c r="A297" s="41">
        <v>315463</v>
      </c>
      <c r="B297" s="41" t="s">
        <v>580</v>
      </c>
      <c r="C297" s="41" t="s">
        <v>1420</v>
      </c>
      <c r="D297" s="41" t="s">
        <v>688</v>
      </c>
      <c r="E297" s="41" t="s">
        <v>659</v>
      </c>
      <c r="F297" s="41">
        <v>7747</v>
      </c>
      <c r="G297" s="41">
        <v>419</v>
      </c>
      <c r="H297" s="41" t="s">
        <v>1558</v>
      </c>
      <c r="I297" s="41" t="s">
        <v>661</v>
      </c>
      <c r="J297" s="41">
        <v>1.69492</v>
      </c>
      <c r="K297" s="41"/>
      <c r="L297" s="41">
        <v>1.6666700000000001</v>
      </c>
      <c r="M297" s="41"/>
      <c r="N297" s="41">
        <v>2.9850699999999999</v>
      </c>
      <c r="O297" s="41"/>
      <c r="P297" s="41">
        <v>4.2857099999999999</v>
      </c>
      <c r="Q297" s="41"/>
      <c r="R297" s="41">
        <v>2.7343739999999999</v>
      </c>
      <c r="S297" s="41"/>
      <c r="T297" s="41" t="s">
        <v>1557</v>
      </c>
      <c r="U297" s="41" t="s">
        <v>663</v>
      </c>
      <c r="V297" s="41" t="s">
        <v>1421</v>
      </c>
      <c r="W297" s="46">
        <v>44866</v>
      </c>
    </row>
    <row r="298" spans="1:23" x14ac:dyDescent="0.3">
      <c r="A298" s="41">
        <v>315464</v>
      </c>
      <c r="B298" s="41" t="s">
        <v>306</v>
      </c>
      <c r="C298" s="41" t="s">
        <v>1422</v>
      </c>
      <c r="D298" s="41" t="s">
        <v>1351</v>
      </c>
      <c r="E298" s="41" t="s">
        <v>659</v>
      </c>
      <c r="F298" s="41">
        <v>8053</v>
      </c>
      <c r="G298" s="41">
        <v>419</v>
      </c>
      <c r="H298" s="41" t="s">
        <v>1558</v>
      </c>
      <c r="I298" s="41" t="s">
        <v>661</v>
      </c>
      <c r="J298" s="41">
        <v>8</v>
      </c>
      <c r="K298" s="41"/>
      <c r="L298" s="41">
        <v>5.4545500000000002</v>
      </c>
      <c r="M298" s="41"/>
      <c r="N298" s="41">
        <v>2.63158</v>
      </c>
      <c r="O298" s="41"/>
      <c r="P298" s="41">
        <v>0</v>
      </c>
      <c r="Q298" s="41"/>
      <c r="R298" s="41">
        <v>4.4943840000000002</v>
      </c>
      <c r="S298" s="41"/>
      <c r="T298" s="41" t="s">
        <v>1557</v>
      </c>
      <c r="U298" s="41" t="s">
        <v>663</v>
      </c>
      <c r="V298" s="41" t="s">
        <v>1423</v>
      </c>
      <c r="W298" s="46">
        <v>44866</v>
      </c>
    </row>
    <row r="299" spans="1:23" x14ac:dyDescent="0.3">
      <c r="A299" s="41">
        <v>315465</v>
      </c>
      <c r="B299" s="41" t="s">
        <v>479</v>
      </c>
      <c r="C299" s="41" t="s">
        <v>1424</v>
      </c>
      <c r="D299" s="41" t="s">
        <v>1226</v>
      </c>
      <c r="E299" s="41" t="s">
        <v>659</v>
      </c>
      <c r="F299" s="41">
        <v>7087</v>
      </c>
      <c r="G299" s="41">
        <v>419</v>
      </c>
      <c r="H299" s="41" t="s">
        <v>1558</v>
      </c>
      <c r="I299" s="41" t="s">
        <v>661</v>
      </c>
      <c r="J299" s="41">
        <v>21.518989999999999</v>
      </c>
      <c r="K299" s="41"/>
      <c r="L299" s="41">
        <v>18.181819999999998</v>
      </c>
      <c r="M299" s="41"/>
      <c r="N299" s="41">
        <v>19.78022</v>
      </c>
      <c r="O299" s="41"/>
      <c r="P299" s="41">
        <v>18.27957</v>
      </c>
      <c r="Q299" s="41"/>
      <c r="R299" s="41">
        <v>19.373221000000001</v>
      </c>
      <c r="S299" s="41"/>
      <c r="T299" s="41" t="s">
        <v>1557</v>
      </c>
      <c r="U299" s="41" t="s">
        <v>663</v>
      </c>
      <c r="V299" s="41" t="s">
        <v>1425</v>
      </c>
      <c r="W299" s="46">
        <v>44866</v>
      </c>
    </row>
    <row r="300" spans="1:23" x14ac:dyDescent="0.3">
      <c r="A300" s="41">
        <v>315467</v>
      </c>
      <c r="B300" s="41" t="s">
        <v>474</v>
      </c>
      <c r="C300" s="41" t="s">
        <v>1426</v>
      </c>
      <c r="D300" s="41" t="s">
        <v>1427</v>
      </c>
      <c r="E300" s="41" t="s">
        <v>659</v>
      </c>
      <c r="F300" s="41">
        <v>7830</v>
      </c>
      <c r="G300" s="41">
        <v>419</v>
      </c>
      <c r="H300" s="41" t="s">
        <v>1558</v>
      </c>
      <c r="I300" s="41" t="s">
        <v>661</v>
      </c>
      <c r="J300" s="41">
        <v>15.38462</v>
      </c>
      <c r="K300" s="41"/>
      <c r="L300" s="41">
        <v>25</v>
      </c>
      <c r="M300" s="41"/>
      <c r="N300" s="41">
        <v>22.22222</v>
      </c>
      <c r="O300" s="41"/>
      <c r="P300" s="41">
        <v>25</v>
      </c>
      <c r="Q300" s="41"/>
      <c r="R300" s="41">
        <v>21.904762000000002</v>
      </c>
      <c r="S300" s="41"/>
      <c r="T300" s="41" t="s">
        <v>1557</v>
      </c>
      <c r="U300" s="41" t="s">
        <v>663</v>
      </c>
      <c r="V300" s="41" t="s">
        <v>1428</v>
      </c>
      <c r="W300" s="46">
        <v>44866</v>
      </c>
    </row>
    <row r="301" spans="1:23" x14ac:dyDescent="0.3">
      <c r="A301" s="41">
        <v>315468</v>
      </c>
      <c r="B301" s="41" t="s">
        <v>317</v>
      </c>
      <c r="C301" s="41" t="s">
        <v>1429</v>
      </c>
      <c r="D301" s="41" t="s">
        <v>1430</v>
      </c>
      <c r="E301" s="41" t="s">
        <v>659</v>
      </c>
      <c r="F301" s="41">
        <v>7054</v>
      </c>
      <c r="G301" s="41">
        <v>419</v>
      </c>
      <c r="H301" s="41" t="s">
        <v>1558</v>
      </c>
      <c r="I301" s="41" t="s">
        <v>661</v>
      </c>
      <c r="J301" s="41">
        <v>16.12903</v>
      </c>
      <c r="K301" s="41"/>
      <c r="L301" s="41">
        <v>21.428570000000001</v>
      </c>
      <c r="M301" s="41"/>
      <c r="N301" s="41">
        <v>14.28571</v>
      </c>
      <c r="O301" s="41"/>
      <c r="P301" s="41">
        <v>8.3333300000000001</v>
      </c>
      <c r="Q301" s="41"/>
      <c r="R301" s="41">
        <v>15.315313</v>
      </c>
      <c r="S301" s="41"/>
      <c r="T301" s="41" t="s">
        <v>1557</v>
      </c>
      <c r="U301" s="41" t="s">
        <v>663</v>
      </c>
      <c r="V301" s="41" t="s">
        <v>1431</v>
      </c>
      <c r="W301" s="46">
        <v>44866</v>
      </c>
    </row>
    <row r="302" spans="1:23" x14ac:dyDescent="0.3">
      <c r="A302" s="41">
        <v>315469</v>
      </c>
      <c r="B302" s="41" t="s">
        <v>375</v>
      </c>
      <c r="C302" s="41" t="s">
        <v>1432</v>
      </c>
      <c r="D302" s="41" t="s">
        <v>1344</v>
      </c>
      <c r="E302" s="41" t="s">
        <v>659</v>
      </c>
      <c r="F302" s="41">
        <v>7753</v>
      </c>
      <c r="G302" s="41">
        <v>419</v>
      </c>
      <c r="H302" s="41" t="s">
        <v>1558</v>
      </c>
      <c r="I302" s="41" t="s">
        <v>661</v>
      </c>
      <c r="J302" s="41">
        <v>18.91892</v>
      </c>
      <c r="K302" s="41"/>
      <c r="L302" s="41">
        <v>13.95349</v>
      </c>
      <c r="M302" s="41"/>
      <c r="N302" s="41">
        <v>9.8039199999999997</v>
      </c>
      <c r="O302" s="41"/>
      <c r="P302" s="41">
        <v>11.538460000000001</v>
      </c>
      <c r="Q302" s="41"/>
      <c r="R302" s="41">
        <v>13.114754</v>
      </c>
      <c r="S302" s="41"/>
      <c r="T302" s="41" t="s">
        <v>1557</v>
      </c>
      <c r="U302" s="41" t="s">
        <v>663</v>
      </c>
      <c r="V302" s="41" t="s">
        <v>1433</v>
      </c>
      <c r="W302" s="46">
        <v>44866</v>
      </c>
    </row>
    <row r="303" spans="1:23" x14ac:dyDescent="0.3">
      <c r="A303" s="41">
        <v>315471</v>
      </c>
      <c r="B303" s="41" t="s">
        <v>582</v>
      </c>
      <c r="C303" s="41" t="s">
        <v>1434</v>
      </c>
      <c r="D303" s="41" t="s">
        <v>1435</v>
      </c>
      <c r="E303" s="41" t="s">
        <v>659</v>
      </c>
      <c r="F303" s="41">
        <v>7006</v>
      </c>
      <c r="G303" s="41">
        <v>419</v>
      </c>
      <c r="H303" s="41" t="s">
        <v>1558</v>
      </c>
      <c r="I303" s="41" t="s">
        <v>661</v>
      </c>
      <c r="J303" s="41">
        <v>0</v>
      </c>
      <c r="K303" s="41"/>
      <c r="L303" s="41">
        <v>0</v>
      </c>
      <c r="M303" s="41"/>
      <c r="N303" s="41">
        <v>0</v>
      </c>
      <c r="O303" s="41"/>
      <c r="P303" s="41">
        <v>0</v>
      </c>
      <c r="Q303" s="41"/>
      <c r="R303" s="41">
        <v>0</v>
      </c>
      <c r="S303" s="41"/>
      <c r="T303" s="41" t="s">
        <v>1557</v>
      </c>
      <c r="U303" s="41" t="s">
        <v>663</v>
      </c>
      <c r="V303" s="41" t="s">
        <v>1436</v>
      </c>
      <c r="W303" s="46">
        <v>44866</v>
      </c>
    </row>
    <row r="304" spans="1:23" x14ac:dyDescent="0.3">
      <c r="A304" s="41">
        <v>315472</v>
      </c>
      <c r="B304" s="41" t="s">
        <v>304</v>
      </c>
      <c r="C304" s="41" t="s">
        <v>1437</v>
      </c>
      <c r="D304" s="41" t="s">
        <v>1438</v>
      </c>
      <c r="E304" s="41" t="s">
        <v>659</v>
      </c>
      <c r="F304" s="41">
        <v>8816</v>
      </c>
      <c r="G304" s="41">
        <v>419</v>
      </c>
      <c r="H304" s="41" t="s">
        <v>1558</v>
      </c>
      <c r="I304" s="41" t="s">
        <v>661</v>
      </c>
      <c r="J304" s="41">
        <v>7.3170700000000002</v>
      </c>
      <c r="K304" s="41"/>
      <c r="L304" s="41">
        <v>7.5</v>
      </c>
      <c r="M304" s="41"/>
      <c r="N304" s="41">
        <v>10</v>
      </c>
      <c r="O304" s="41"/>
      <c r="P304" s="41">
        <v>12.5</v>
      </c>
      <c r="Q304" s="41"/>
      <c r="R304" s="41">
        <v>9.3167690000000007</v>
      </c>
      <c r="S304" s="41"/>
      <c r="T304" s="41" t="s">
        <v>1557</v>
      </c>
      <c r="U304" s="41" t="s">
        <v>663</v>
      </c>
      <c r="V304" s="41" t="s">
        <v>1439</v>
      </c>
      <c r="W304" s="46">
        <v>44866</v>
      </c>
    </row>
    <row r="305" spans="1:23" x14ac:dyDescent="0.3">
      <c r="A305" s="41">
        <v>315473</v>
      </c>
      <c r="B305" s="41" t="s">
        <v>456</v>
      </c>
      <c r="C305" s="41" t="s">
        <v>1440</v>
      </c>
      <c r="D305" s="41" t="s">
        <v>1441</v>
      </c>
      <c r="E305" s="41" t="s">
        <v>659</v>
      </c>
      <c r="F305" s="41">
        <v>7647</v>
      </c>
      <c r="G305" s="41">
        <v>419</v>
      </c>
      <c r="H305" s="41" t="s">
        <v>1558</v>
      </c>
      <c r="I305" s="41" t="s">
        <v>661</v>
      </c>
      <c r="J305" s="41">
        <v>19.090910000000001</v>
      </c>
      <c r="K305" s="41"/>
      <c r="L305" s="41">
        <v>14.545450000000001</v>
      </c>
      <c r="M305" s="41"/>
      <c r="N305" s="41">
        <v>15.178570000000001</v>
      </c>
      <c r="O305" s="41"/>
      <c r="P305" s="41">
        <v>15.78947</v>
      </c>
      <c r="Q305" s="41"/>
      <c r="R305" s="41">
        <v>16.143495999999999</v>
      </c>
      <c r="S305" s="41"/>
      <c r="T305" s="41" t="s">
        <v>1557</v>
      </c>
      <c r="U305" s="41" t="s">
        <v>663</v>
      </c>
      <c r="V305" s="41" t="s">
        <v>1442</v>
      </c>
      <c r="W305" s="46">
        <v>44866</v>
      </c>
    </row>
    <row r="306" spans="1:23" x14ac:dyDescent="0.3">
      <c r="A306" s="41">
        <v>315476</v>
      </c>
      <c r="B306" s="41" t="s">
        <v>245</v>
      </c>
      <c r="C306" s="41" t="s">
        <v>1443</v>
      </c>
      <c r="D306" s="41" t="s">
        <v>1444</v>
      </c>
      <c r="E306" s="41" t="s">
        <v>659</v>
      </c>
      <c r="F306" s="41">
        <v>7094</v>
      </c>
      <c r="G306" s="41">
        <v>419</v>
      </c>
      <c r="H306" s="41" t="s">
        <v>1558</v>
      </c>
      <c r="I306" s="41" t="s">
        <v>661</v>
      </c>
      <c r="J306" s="41">
        <v>9.2783499999999997</v>
      </c>
      <c r="K306" s="41"/>
      <c r="L306" s="41">
        <v>5.4347799999999999</v>
      </c>
      <c r="M306" s="41"/>
      <c r="N306" s="41">
        <v>7.4468100000000002</v>
      </c>
      <c r="O306" s="41"/>
      <c r="P306" s="41">
        <v>8.3333300000000001</v>
      </c>
      <c r="Q306" s="41"/>
      <c r="R306" s="41">
        <v>7.6726330000000003</v>
      </c>
      <c r="S306" s="41"/>
      <c r="T306" s="41" t="s">
        <v>1557</v>
      </c>
      <c r="U306" s="41" t="s">
        <v>663</v>
      </c>
      <c r="V306" s="41" t="s">
        <v>1445</v>
      </c>
      <c r="W306" s="46">
        <v>44866</v>
      </c>
    </row>
    <row r="307" spans="1:23" x14ac:dyDescent="0.3">
      <c r="A307" s="41">
        <v>315477</v>
      </c>
      <c r="B307" s="41" t="s">
        <v>325</v>
      </c>
      <c r="C307" s="41" t="s">
        <v>1446</v>
      </c>
      <c r="D307" s="41" t="s">
        <v>789</v>
      </c>
      <c r="E307" s="41" t="s">
        <v>659</v>
      </c>
      <c r="F307" s="41">
        <v>7470</v>
      </c>
      <c r="G307" s="41">
        <v>419</v>
      </c>
      <c r="H307" s="41" t="s">
        <v>1558</v>
      </c>
      <c r="I307" s="41" t="s">
        <v>661</v>
      </c>
      <c r="J307" s="41" t="s">
        <v>667</v>
      </c>
      <c r="K307" s="41">
        <v>9</v>
      </c>
      <c r="L307" s="41" t="s">
        <v>667</v>
      </c>
      <c r="M307" s="41">
        <v>9</v>
      </c>
      <c r="N307" s="41" t="s">
        <v>667</v>
      </c>
      <c r="O307" s="41">
        <v>9</v>
      </c>
      <c r="P307" s="41" t="s">
        <v>667</v>
      </c>
      <c r="Q307" s="41">
        <v>9</v>
      </c>
      <c r="R307" s="41">
        <v>13.333334000000001</v>
      </c>
      <c r="S307" s="41"/>
      <c r="T307" s="41" t="s">
        <v>1557</v>
      </c>
      <c r="U307" s="41" t="s">
        <v>663</v>
      </c>
      <c r="V307" s="41" t="s">
        <v>1447</v>
      </c>
      <c r="W307" s="46">
        <v>44866</v>
      </c>
    </row>
    <row r="308" spans="1:23" x14ac:dyDescent="0.3">
      <c r="A308" s="41">
        <v>315479</v>
      </c>
      <c r="B308" s="41" t="s">
        <v>311</v>
      </c>
      <c r="C308" s="41" t="s">
        <v>1448</v>
      </c>
      <c r="D308" s="41" t="s">
        <v>1184</v>
      </c>
      <c r="E308" s="41" t="s">
        <v>659</v>
      </c>
      <c r="F308" s="41">
        <v>7039</v>
      </c>
      <c r="G308" s="41">
        <v>419</v>
      </c>
      <c r="H308" s="41" t="s">
        <v>1558</v>
      </c>
      <c r="I308" s="41" t="s">
        <v>661</v>
      </c>
      <c r="J308" s="41">
        <v>0</v>
      </c>
      <c r="K308" s="41"/>
      <c r="L308" s="41">
        <v>6.6666699999999999</v>
      </c>
      <c r="M308" s="41"/>
      <c r="N308" s="41">
        <v>15.625</v>
      </c>
      <c r="O308" s="41"/>
      <c r="P308" s="41">
        <v>10.71429</v>
      </c>
      <c r="Q308" s="41"/>
      <c r="R308" s="41">
        <v>8.6956539999999993</v>
      </c>
      <c r="S308" s="41"/>
      <c r="T308" s="41" t="s">
        <v>1557</v>
      </c>
      <c r="U308" s="41" t="s">
        <v>663</v>
      </c>
      <c r="V308" s="41" t="s">
        <v>1449</v>
      </c>
      <c r="W308" s="46">
        <v>44866</v>
      </c>
    </row>
    <row r="309" spans="1:23" x14ac:dyDescent="0.3">
      <c r="A309" s="41">
        <v>315482</v>
      </c>
      <c r="B309" s="41" t="s">
        <v>314</v>
      </c>
      <c r="C309" s="41" t="s">
        <v>1450</v>
      </c>
      <c r="D309" s="41" t="s">
        <v>762</v>
      </c>
      <c r="E309" s="41" t="s">
        <v>659</v>
      </c>
      <c r="F309" s="41">
        <v>8057</v>
      </c>
      <c r="G309" s="41">
        <v>419</v>
      </c>
      <c r="H309" s="41" t="s">
        <v>1558</v>
      </c>
      <c r="I309" s="41" t="s">
        <v>661</v>
      </c>
      <c r="J309" s="41" t="s">
        <v>667</v>
      </c>
      <c r="K309" s="41">
        <v>9</v>
      </c>
      <c r="L309" s="41" t="s">
        <v>667</v>
      </c>
      <c r="M309" s="41">
        <v>9</v>
      </c>
      <c r="N309" s="41" t="s">
        <v>667</v>
      </c>
      <c r="O309" s="41">
        <v>9</v>
      </c>
      <c r="P309" s="41" t="s">
        <v>667</v>
      </c>
      <c r="Q309" s="41">
        <v>9</v>
      </c>
      <c r="R309" s="41" t="s">
        <v>667</v>
      </c>
      <c r="S309" s="41">
        <v>9</v>
      </c>
      <c r="T309" s="41" t="s">
        <v>1557</v>
      </c>
      <c r="U309" s="41" t="s">
        <v>663</v>
      </c>
      <c r="V309" s="41" t="s">
        <v>1451</v>
      </c>
      <c r="W309" s="46">
        <v>44866</v>
      </c>
    </row>
    <row r="310" spans="1:23" x14ac:dyDescent="0.3">
      <c r="A310" s="41">
        <v>315483</v>
      </c>
      <c r="B310" s="41" t="s">
        <v>525</v>
      </c>
      <c r="C310" s="41" t="s">
        <v>1452</v>
      </c>
      <c r="D310" s="41" t="s">
        <v>679</v>
      </c>
      <c r="E310" s="41" t="s">
        <v>659</v>
      </c>
      <c r="F310" s="41">
        <v>7202</v>
      </c>
      <c r="G310" s="41">
        <v>419</v>
      </c>
      <c r="H310" s="41" t="s">
        <v>1558</v>
      </c>
      <c r="I310" s="41" t="s">
        <v>661</v>
      </c>
      <c r="J310" s="41">
        <v>10</v>
      </c>
      <c r="K310" s="41"/>
      <c r="L310" s="41" t="s">
        <v>667</v>
      </c>
      <c r="M310" s="41">
        <v>9</v>
      </c>
      <c r="N310" s="41">
        <v>11.11111</v>
      </c>
      <c r="O310" s="41"/>
      <c r="P310" s="41">
        <v>18.644069999999999</v>
      </c>
      <c r="Q310" s="41"/>
      <c r="R310" s="41">
        <v>13.793104</v>
      </c>
      <c r="S310" s="41"/>
      <c r="T310" s="41" t="s">
        <v>1557</v>
      </c>
      <c r="U310" s="41" t="s">
        <v>663</v>
      </c>
      <c r="V310" s="41" t="s">
        <v>1453</v>
      </c>
      <c r="W310" s="46">
        <v>44866</v>
      </c>
    </row>
    <row r="311" spans="1:23" x14ac:dyDescent="0.3">
      <c r="A311" s="41">
        <v>315485</v>
      </c>
      <c r="B311" s="41" t="s">
        <v>324</v>
      </c>
      <c r="C311" s="41" t="s">
        <v>1454</v>
      </c>
      <c r="D311" s="41" t="s">
        <v>756</v>
      </c>
      <c r="E311" s="41" t="s">
        <v>659</v>
      </c>
      <c r="F311" s="41">
        <v>7719</v>
      </c>
      <c r="G311" s="41">
        <v>419</v>
      </c>
      <c r="H311" s="41" t="s">
        <v>1558</v>
      </c>
      <c r="I311" s="41" t="s">
        <v>661</v>
      </c>
      <c r="J311" s="41">
        <v>7.8947399999999996</v>
      </c>
      <c r="K311" s="41"/>
      <c r="L311" s="41">
        <v>13.33333</v>
      </c>
      <c r="M311" s="41"/>
      <c r="N311" s="41">
        <v>8</v>
      </c>
      <c r="O311" s="41"/>
      <c r="P311" s="41">
        <v>13.043480000000001</v>
      </c>
      <c r="Q311" s="41"/>
      <c r="R311" s="41">
        <v>10.614525</v>
      </c>
      <c r="S311" s="41"/>
      <c r="T311" s="41" t="s">
        <v>1557</v>
      </c>
      <c r="U311" s="41" t="s">
        <v>663</v>
      </c>
      <c r="V311" s="41" t="s">
        <v>1455</v>
      </c>
      <c r="W311" s="46">
        <v>44866</v>
      </c>
    </row>
    <row r="312" spans="1:23" x14ac:dyDescent="0.3">
      <c r="A312" s="41">
        <v>315486</v>
      </c>
      <c r="B312" s="41" t="s">
        <v>593</v>
      </c>
      <c r="C312" s="41" t="s">
        <v>1456</v>
      </c>
      <c r="D312" s="41" t="s">
        <v>1457</v>
      </c>
      <c r="E312" s="41" t="s">
        <v>659</v>
      </c>
      <c r="F312" s="41">
        <v>8558</v>
      </c>
      <c r="G312" s="41">
        <v>419</v>
      </c>
      <c r="H312" s="41" t="s">
        <v>1558</v>
      </c>
      <c r="I312" s="41" t="s">
        <v>661</v>
      </c>
      <c r="J312" s="41" t="s">
        <v>667</v>
      </c>
      <c r="K312" s="41">
        <v>9</v>
      </c>
      <c r="L312" s="41">
        <v>8.3333300000000001</v>
      </c>
      <c r="M312" s="41"/>
      <c r="N312" s="41" t="s">
        <v>667</v>
      </c>
      <c r="O312" s="41">
        <v>9</v>
      </c>
      <c r="P312" s="41">
        <v>22.727270000000001</v>
      </c>
      <c r="Q312" s="41"/>
      <c r="R312" s="41">
        <v>12.195122</v>
      </c>
      <c r="S312" s="41"/>
      <c r="T312" s="41" t="s">
        <v>1557</v>
      </c>
      <c r="U312" s="41" t="s">
        <v>663</v>
      </c>
      <c r="V312" s="41" t="s">
        <v>1458</v>
      </c>
      <c r="W312" s="46">
        <v>44866</v>
      </c>
    </row>
    <row r="313" spans="1:23" x14ac:dyDescent="0.3">
      <c r="A313" s="41">
        <v>315487</v>
      </c>
      <c r="B313" s="41" t="s">
        <v>531</v>
      </c>
      <c r="C313" s="41" t="s">
        <v>1459</v>
      </c>
      <c r="D313" s="41" t="s">
        <v>1460</v>
      </c>
      <c r="E313" s="41" t="s">
        <v>659</v>
      </c>
      <c r="F313" s="41">
        <v>8628</v>
      </c>
      <c r="G313" s="41">
        <v>419</v>
      </c>
      <c r="H313" s="41" t="s">
        <v>1558</v>
      </c>
      <c r="I313" s="41" t="s">
        <v>661</v>
      </c>
      <c r="J313" s="41">
        <v>0</v>
      </c>
      <c r="K313" s="41"/>
      <c r="L313" s="41">
        <v>0</v>
      </c>
      <c r="M313" s="41"/>
      <c r="N313" s="41">
        <v>2.0833300000000001</v>
      </c>
      <c r="O313" s="41"/>
      <c r="P313" s="41">
        <v>0</v>
      </c>
      <c r="Q313" s="41"/>
      <c r="R313" s="41">
        <v>0.53763399999999995</v>
      </c>
      <c r="S313" s="41"/>
      <c r="T313" s="41" t="s">
        <v>1557</v>
      </c>
      <c r="U313" s="41" t="s">
        <v>663</v>
      </c>
      <c r="V313" s="41" t="s">
        <v>1461</v>
      </c>
      <c r="W313" s="46">
        <v>44866</v>
      </c>
    </row>
    <row r="314" spans="1:23" x14ac:dyDescent="0.3">
      <c r="A314" s="41">
        <v>315488</v>
      </c>
      <c r="B314" s="41" t="s">
        <v>313</v>
      </c>
      <c r="C314" s="41" t="s">
        <v>1462</v>
      </c>
      <c r="D314" s="41" t="s">
        <v>895</v>
      </c>
      <c r="E314" s="41" t="s">
        <v>659</v>
      </c>
      <c r="F314" s="41">
        <v>7960</v>
      </c>
      <c r="G314" s="41">
        <v>419</v>
      </c>
      <c r="H314" s="41" t="s">
        <v>1558</v>
      </c>
      <c r="I314" s="41" t="s">
        <v>661</v>
      </c>
      <c r="J314" s="41">
        <v>15.909090000000001</v>
      </c>
      <c r="K314" s="41"/>
      <c r="L314" s="41">
        <v>8</v>
      </c>
      <c r="M314" s="41"/>
      <c r="N314" s="41">
        <v>17.543859999999999</v>
      </c>
      <c r="O314" s="41"/>
      <c r="P314" s="41">
        <v>22.727270000000001</v>
      </c>
      <c r="Q314" s="41"/>
      <c r="R314" s="41">
        <v>15.897435</v>
      </c>
      <c r="S314" s="41"/>
      <c r="T314" s="41" t="s">
        <v>1557</v>
      </c>
      <c r="U314" s="41" t="s">
        <v>663</v>
      </c>
      <c r="V314" s="41" t="s">
        <v>1463</v>
      </c>
      <c r="W314" s="46">
        <v>44866</v>
      </c>
    </row>
    <row r="315" spans="1:23" x14ac:dyDescent="0.3">
      <c r="A315" s="41">
        <v>315490</v>
      </c>
      <c r="B315" s="41" t="s">
        <v>340</v>
      </c>
      <c r="C315" s="41" t="s">
        <v>1464</v>
      </c>
      <c r="D315" s="41" t="s">
        <v>1074</v>
      </c>
      <c r="E315" s="41" t="s">
        <v>659</v>
      </c>
      <c r="F315" s="41">
        <v>8755</v>
      </c>
      <c r="G315" s="41">
        <v>419</v>
      </c>
      <c r="H315" s="41" t="s">
        <v>1558</v>
      </c>
      <c r="I315" s="41" t="s">
        <v>661</v>
      </c>
      <c r="J315" s="41" t="s">
        <v>667</v>
      </c>
      <c r="K315" s="41">
        <v>9</v>
      </c>
      <c r="L315" s="41" t="s">
        <v>667</v>
      </c>
      <c r="M315" s="41">
        <v>9</v>
      </c>
      <c r="N315" s="41" t="s">
        <v>667</v>
      </c>
      <c r="O315" s="41">
        <v>9</v>
      </c>
      <c r="P315" s="41" t="s">
        <v>667</v>
      </c>
      <c r="Q315" s="41">
        <v>9</v>
      </c>
      <c r="R315" s="41" t="s">
        <v>667</v>
      </c>
      <c r="S315" s="41">
        <v>9</v>
      </c>
      <c r="T315" s="41" t="s">
        <v>1557</v>
      </c>
      <c r="U315" s="41" t="s">
        <v>663</v>
      </c>
      <c r="V315" s="41" t="s">
        <v>1465</v>
      </c>
      <c r="W315" s="46">
        <v>44866</v>
      </c>
    </row>
    <row r="316" spans="1:23" x14ac:dyDescent="0.3">
      <c r="A316" s="41">
        <v>315491</v>
      </c>
      <c r="B316" s="41" t="s">
        <v>328</v>
      </c>
      <c r="C316" s="41" t="s">
        <v>1466</v>
      </c>
      <c r="D316" s="41" t="s">
        <v>1467</v>
      </c>
      <c r="E316" s="41" t="s">
        <v>659</v>
      </c>
      <c r="F316" s="41">
        <v>7444</v>
      </c>
      <c r="G316" s="41">
        <v>419</v>
      </c>
      <c r="H316" s="41" t="s">
        <v>1558</v>
      </c>
      <c r="I316" s="41" t="s">
        <v>661</v>
      </c>
      <c r="J316" s="41">
        <v>13.69863</v>
      </c>
      <c r="K316" s="41"/>
      <c r="L316" s="41">
        <v>11.39241</v>
      </c>
      <c r="M316" s="41"/>
      <c r="N316" s="41">
        <v>13.25301</v>
      </c>
      <c r="O316" s="41"/>
      <c r="P316" s="41">
        <v>11.62791</v>
      </c>
      <c r="Q316" s="41"/>
      <c r="R316" s="41">
        <v>12.461061000000001</v>
      </c>
      <c r="S316" s="41"/>
      <c r="T316" s="41" t="s">
        <v>1557</v>
      </c>
      <c r="U316" s="41" t="s">
        <v>663</v>
      </c>
      <c r="V316" s="41" t="s">
        <v>1468</v>
      </c>
      <c r="W316" s="46">
        <v>44866</v>
      </c>
    </row>
    <row r="317" spans="1:23" x14ac:dyDescent="0.3">
      <c r="A317" s="41">
        <v>315492</v>
      </c>
      <c r="B317" s="41" t="s">
        <v>290</v>
      </c>
      <c r="C317" s="41" t="s">
        <v>1469</v>
      </c>
      <c r="D317" s="41" t="s">
        <v>1470</v>
      </c>
      <c r="E317" s="41" t="s">
        <v>659</v>
      </c>
      <c r="F317" s="41">
        <v>7005</v>
      </c>
      <c r="G317" s="41">
        <v>419</v>
      </c>
      <c r="H317" s="41" t="s">
        <v>1558</v>
      </c>
      <c r="I317" s="41" t="s">
        <v>661</v>
      </c>
      <c r="J317" s="41">
        <v>22.22222</v>
      </c>
      <c r="K317" s="41"/>
      <c r="L317" s="41">
        <v>24.074069999999999</v>
      </c>
      <c r="M317" s="41"/>
      <c r="N317" s="41">
        <v>20</v>
      </c>
      <c r="O317" s="41"/>
      <c r="P317" s="41">
        <v>27.419350000000001</v>
      </c>
      <c r="Q317" s="41"/>
      <c r="R317" s="41">
        <v>23.555553</v>
      </c>
      <c r="S317" s="41"/>
      <c r="T317" s="41" t="s">
        <v>1557</v>
      </c>
      <c r="U317" s="41" t="s">
        <v>663</v>
      </c>
      <c r="V317" s="41" t="s">
        <v>1471</v>
      </c>
      <c r="W317" s="46">
        <v>44866</v>
      </c>
    </row>
    <row r="318" spans="1:23" x14ac:dyDescent="0.3">
      <c r="A318" s="41">
        <v>315494</v>
      </c>
      <c r="B318" s="41" t="s">
        <v>244</v>
      </c>
      <c r="C318" s="41" t="s">
        <v>1472</v>
      </c>
      <c r="D318" s="41" t="s">
        <v>1473</v>
      </c>
      <c r="E318" s="41" t="s">
        <v>659</v>
      </c>
      <c r="F318" s="41">
        <v>7662</v>
      </c>
      <c r="G318" s="41">
        <v>419</v>
      </c>
      <c r="H318" s="41" t="s">
        <v>1558</v>
      </c>
      <c r="I318" s="41" t="s">
        <v>661</v>
      </c>
      <c r="J318" s="41">
        <v>10.76923</v>
      </c>
      <c r="K318" s="41"/>
      <c r="L318" s="41">
        <v>8.59375</v>
      </c>
      <c r="M318" s="41"/>
      <c r="N318" s="41">
        <v>11.71875</v>
      </c>
      <c r="O318" s="41"/>
      <c r="P318" s="41">
        <v>11.19403</v>
      </c>
      <c r="Q318" s="41"/>
      <c r="R318" s="41">
        <v>10.576923000000001</v>
      </c>
      <c r="S318" s="41"/>
      <c r="T318" s="41" t="s">
        <v>1557</v>
      </c>
      <c r="U318" s="41" t="s">
        <v>663</v>
      </c>
      <c r="V318" s="41" t="s">
        <v>1474</v>
      </c>
      <c r="W318" s="46">
        <v>44866</v>
      </c>
    </row>
    <row r="319" spans="1:23" x14ac:dyDescent="0.3">
      <c r="A319" s="41">
        <v>315495</v>
      </c>
      <c r="B319" s="41" t="s">
        <v>551</v>
      </c>
      <c r="C319" s="41" t="s">
        <v>1475</v>
      </c>
      <c r="D319" s="41" t="s">
        <v>1476</v>
      </c>
      <c r="E319" s="41" t="s">
        <v>659</v>
      </c>
      <c r="F319" s="41">
        <v>8240</v>
      </c>
      <c r="G319" s="41">
        <v>419</v>
      </c>
      <c r="H319" s="41" t="s">
        <v>1558</v>
      </c>
      <c r="I319" s="41" t="s">
        <v>661</v>
      </c>
      <c r="J319" s="47" t="s">
        <v>843</v>
      </c>
      <c r="K319" s="41">
        <v>10</v>
      </c>
      <c r="L319" s="47" t="s">
        <v>843</v>
      </c>
      <c r="M319" s="41">
        <v>10</v>
      </c>
      <c r="N319" s="47" t="s">
        <v>843</v>
      </c>
      <c r="O319" s="41">
        <v>10</v>
      </c>
      <c r="P319" s="47" t="s">
        <v>843</v>
      </c>
      <c r="Q319" s="41">
        <v>10</v>
      </c>
      <c r="R319" s="47" t="s">
        <v>843</v>
      </c>
      <c r="S319" s="41">
        <v>10</v>
      </c>
      <c r="T319" s="41" t="s">
        <v>1557</v>
      </c>
      <c r="U319" s="41" t="s">
        <v>663</v>
      </c>
      <c r="V319" s="41" t="s">
        <v>1477</v>
      </c>
      <c r="W319" s="46">
        <v>44866</v>
      </c>
    </row>
    <row r="320" spans="1:23" x14ac:dyDescent="0.3">
      <c r="A320" s="41">
        <v>315496</v>
      </c>
      <c r="B320" s="41" t="s">
        <v>509</v>
      </c>
      <c r="C320" s="41" t="s">
        <v>1478</v>
      </c>
      <c r="D320" s="41" t="s">
        <v>832</v>
      </c>
      <c r="E320" s="41" t="s">
        <v>659</v>
      </c>
      <c r="F320" s="41">
        <v>8360</v>
      </c>
      <c r="G320" s="41">
        <v>419</v>
      </c>
      <c r="H320" s="41" t="s">
        <v>1558</v>
      </c>
      <c r="I320" s="41" t="s">
        <v>661</v>
      </c>
      <c r="J320" s="41">
        <v>16.1157</v>
      </c>
      <c r="K320" s="41"/>
      <c r="L320" s="41">
        <v>14.728680000000001</v>
      </c>
      <c r="M320" s="41"/>
      <c r="N320" s="41">
        <v>16.33466</v>
      </c>
      <c r="O320" s="41"/>
      <c r="P320" s="41">
        <v>15.062760000000001</v>
      </c>
      <c r="Q320" s="41"/>
      <c r="R320" s="41">
        <v>15.555554000000001</v>
      </c>
      <c r="S320" s="41"/>
      <c r="T320" s="41" t="s">
        <v>1557</v>
      </c>
      <c r="U320" s="41" t="s">
        <v>663</v>
      </c>
      <c r="V320" s="41" t="s">
        <v>1479</v>
      </c>
      <c r="W320" s="46">
        <v>44866</v>
      </c>
    </row>
    <row r="321" spans="1:23" x14ac:dyDescent="0.3">
      <c r="A321" s="41">
        <v>315497</v>
      </c>
      <c r="B321" s="41" t="s">
        <v>249</v>
      </c>
      <c r="C321" s="41" t="s">
        <v>1480</v>
      </c>
      <c r="D321" s="41" t="s">
        <v>1481</v>
      </c>
      <c r="E321" s="41" t="s">
        <v>659</v>
      </c>
      <c r="F321" s="41">
        <v>7401</v>
      </c>
      <c r="G321" s="41">
        <v>419</v>
      </c>
      <c r="H321" s="41" t="s">
        <v>1558</v>
      </c>
      <c r="I321" s="41" t="s">
        <v>661</v>
      </c>
      <c r="J321" s="41">
        <v>16.071429999999999</v>
      </c>
      <c r="K321" s="41"/>
      <c r="L321" s="41">
        <v>13.793100000000001</v>
      </c>
      <c r="M321" s="41"/>
      <c r="N321" s="41">
        <v>8.9552200000000006</v>
      </c>
      <c r="O321" s="41"/>
      <c r="P321" s="41">
        <v>7.8125</v>
      </c>
      <c r="Q321" s="41"/>
      <c r="R321" s="41">
        <v>11.428570000000001</v>
      </c>
      <c r="S321" s="41"/>
      <c r="T321" s="41" t="s">
        <v>1557</v>
      </c>
      <c r="U321" s="41" t="s">
        <v>663</v>
      </c>
      <c r="V321" s="41" t="s">
        <v>1482</v>
      </c>
      <c r="W321" s="46">
        <v>44866</v>
      </c>
    </row>
    <row r="322" spans="1:23" x14ac:dyDescent="0.3">
      <c r="A322" s="41">
        <v>315499</v>
      </c>
      <c r="B322" s="41" t="s">
        <v>473</v>
      </c>
      <c r="C322" s="41" t="s">
        <v>1483</v>
      </c>
      <c r="D322" s="41" t="s">
        <v>935</v>
      </c>
      <c r="E322" s="41" t="s">
        <v>659</v>
      </c>
      <c r="F322" s="41">
        <v>8043</v>
      </c>
      <c r="G322" s="41">
        <v>419</v>
      </c>
      <c r="H322" s="41" t="s">
        <v>1558</v>
      </c>
      <c r="I322" s="41" t="s">
        <v>661</v>
      </c>
      <c r="J322" s="41">
        <v>9.2307699999999997</v>
      </c>
      <c r="K322" s="41"/>
      <c r="L322" s="41">
        <v>7.5757599999999998</v>
      </c>
      <c r="M322" s="41"/>
      <c r="N322" s="41">
        <v>5.6337999999999999</v>
      </c>
      <c r="O322" s="41"/>
      <c r="P322" s="41">
        <v>9.8591499999999996</v>
      </c>
      <c r="Q322" s="41"/>
      <c r="R322" s="41">
        <v>8.0586070000000003</v>
      </c>
      <c r="S322" s="41"/>
      <c r="T322" s="41" t="s">
        <v>1557</v>
      </c>
      <c r="U322" s="41" t="s">
        <v>663</v>
      </c>
      <c r="V322" s="41" t="s">
        <v>1484</v>
      </c>
      <c r="W322" s="46">
        <v>44866</v>
      </c>
    </row>
    <row r="323" spans="1:23" x14ac:dyDescent="0.3">
      <c r="A323" s="41">
        <v>315500</v>
      </c>
      <c r="B323" s="41" t="s">
        <v>537</v>
      </c>
      <c r="C323" s="41" t="s">
        <v>1485</v>
      </c>
      <c r="D323" s="41" t="s">
        <v>935</v>
      </c>
      <c r="E323" s="41" t="s">
        <v>659</v>
      </c>
      <c r="F323" s="41">
        <v>8043</v>
      </c>
      <c r="G323" s="41">
        <v>419</v>
      </c>
      <c r="H323" s="41" t="s">
        <v>1558</v>
      </c>
      <c r="I323" s="41" t="s">
        <v>661</v>
      </c>
      <c r="J323" s="41">
        <v>27.77778</v>
      </c>
      <c r="K323" s="41"/>
      <c r="L323" s="41">
        <v>25.316459999999999</v>
      </c>
      <c r="M323" s="41"/>
      <c r="N323" s="41">
        <v>26.0274</v>
      </c>
      <c r="O323" s="41"/>
      <c r="P323" s="41">
        <v>19.178080000000001</v>
      </c>
      <c r="Q323" s="41"/>
      <c r="R323" s="41">
        <v>24.579125999999999</v>
      </c>
      <c r="S323" s="41"/>
      <c r="T323" s="41" t="s">
        <v>1557</v>
      </c>
      <c r="U323" s="41" t="s">
        <v>663</v>
      </c>
      <c r="V323" s="41" t="s">
        <v>1486</v>
      </c>
      <c r="W323" s="46">
        <v>44866</v>
      </c>
    </row>
    <row r="324" spans="1:23" x14ac:dyDescent="0.3">
      <c r="A324" s="41">
        <v>315501</v>
      </c>
      <c r="B324" s="41" t="s">
        <v>493</v>
      </c>
      <c r="C324" s="41" t="s">
        <v>1487</v>
      </c>
      <c r="D324" s="41" t="s">
        <v>756</v>
      </c>
      <c r="E324" s="41" t="s">
        <v>659</v>
      </c>
      <c r="F324" s="41">
        <v>7719</v>
      </c>
      <c r="G324" s="41">
        <v>419</v>
      </c>
      <c r="H324" s="41" t="s">
        <v>1558</v>
      </c>
      <c r="I324" s="41" t="s">
        <v>661</v>
      </c>
      <c r="J324" s="41" t="s">
        <v>667</v>
      </c>
      <c r="K324" s="41">
        <v>9</v>
      </c>
      <c r="L324" s="41" t="s">
        <v>667</v>
      </c>
      <c r="M324" s="41">
        <v>9</v>
      </c>
      <c r="N324" s="41" t="s">
        <v>667</v>
      </c>
      <c r="O324" s="41">
        <v>9</v>
      </c>
      <c r="P324" s="41" t="s">
        <v>667</v>
      </c>
      <c r="Q324" s="41">
        <v>9</v>
      </c>
      <c r="R324" s="41" t="s">
        <v>667</v>
      </c>
      <c r="S324" s="41">
        <v>9</v>
      </c>
      <c r="T324" s="41" t="s">
        <v>1557</v>
      </c>
      <c r="U324" s="41" t="s">
        <v>663</v>
      </c>
      <c r="V324" s="41" t="s">
        <v>1488</v>
      </c>
      <c r="W324" s="46">
        <v>44866</v>
      </c>
    </row>
    <row r="325" spans="1:23" x14ac:dyDescent="0.3">
      <c r="A325" s="41">
        <v>315502</v>
      </c>
      <c r="B325" s="41" t="s">
        <v>320</v>
      </c>
      <c r="C325" s="41" t="s">
        <v>1489</v>
      </c>
      <c r="D325" s="41" t="s">
        <v>709</v>
      </c>
      <c r="E325" s="41" t="s">
        <v>659</v>
      </c>
      <c r="F325" s="41">
        <v>7666</v>
      </c>
      <c r="G325" s="41">
        <v>419</v>
      </c>
      <c r="H325" s="41" t="s">
        <v>1558</v>
      </c>
      <c r="I325" s="41" t="s">
        <v>661</v>
      </c>
      <c r="J325" s="41" t="s">
        <v>667</v>
      </c>
      <c r="K325" s="41">
        <v>9</v>
      </c>
      <c r="L325" s="41">
        <v>5</v>
      </c>
      <c r="M325" s="41"/>
      <c r="N325" s="41">
        <v>8.6956500000000005</v>
      </c>
      <c r="O325" s="41"/>
      <c r="P325" s="41">
        <v>20</v>
      </c>
      <c r="Q325" s="41"/>
      <c r="R325" s="41">
        <v>9.7560970000000005</v>
      </c>
      <c r="S325" s="41"/>
      <c r="T325" s="41" t="s">
        <v>1557</v>
      </c>
      <c r="U325" s="41" t="s">
        <v>663</v>
      </c>
      <c r="V325" s="41" t="s">
        <v>1490</v>
      </c>
      <c r="W325" s="46">
        <v>44866</v>
      </c>
    </row>
    <row r="326" spans="1:23" x14ac:dyDescent="0.3">
      <c r="A326" s="41">
        <v>315503</v>
      </c>
      <c r="B326" s="41" t="s">
        <v>563</v>
      </c>
      <c r="C326" s="41" t="s">
        <v>1491</v>
      </c>
      <c r="D326" s="41" t="s">
        <v>978</v>
      </c>
      <c r="E326" s="41" t="s">
        <v>659</v>
      </c>
      <c r="F326" s="41">
        <v>8205</v>
      </c>
      <c r="G326" s="41">
        <v>419</v>
      </c>
      <c r="H326" s="41" t="s">
        <v>1558</v>
      </c>
      <c r="I326" s="41" t="s">
        <v>661</v>
      </c>
      <c r="J326" s="41">
        <v>8.0459800000000001</v>
      </c>
      <c r="K326" s="41"/>
      <c r="L326" s="41">
        <v>6.9767400000000004</v>
      </c>
      <c r="M326" s="41"/>
      <c r="N326" s="41">
        <v>4.5976999999999997</v>
      </c>
      <c r="O326" s="41"/>
      <c r="P326" s="41">
        <v>5.4347799999999999</v>
      </c>
      <c r="Q326" s="41"/>
      <c r="R326" s="41">
        <v>6.2499989999999999</v>
      </c>
      <c r="S326" s="41"/>
      <c r="T326" s="41" t="s">
        <v>1557</v>
      </c>
      <c r="U326" s="41" t="s">
        <v>663</v>
      </c>
      <c r="V326" s="41" t="s">
        <v>1492</v>
      </c>
      <c r="W326" s="46">
        <v>44866</v>
      </c>
    </row>
    <row r="327" spans="1:23" x14ac:dyDescent="0.3">
      <c r="A327" s="41">
        <v>315504</v>
      </c>
      <c r="B327" s="41" t="s">
        <v>622</v>
      </c>
      <c r="C327" s="41" t="s">
        <v>1493</v>
      </c>
      <c r="D327" s="41" t="s">
        <v>892</v>
      </c>
      <c r="E327" s="41" t="s">
        <v>659</v>
      </c>
      <c r="F327" s="41">
        <v>7728</v>
      </c>
      <c r="G327" s="41">
        <v>419</v>
      </c>
      <c r="H327" s="41" t="s">
        <v>1558</v>
      </c>
      <c r="I327" s="41" t="s">
        <v>661</v>
      </c>
      <c r="J327" s="41">
        <v>0</v>
      </c>
      <c r="K327" s="41"/>
      <c r="L327" s="41">
        <v>1.6129</v>
      </c>
      <c r="M327" s="41"/>
      <c r="N327" s="41">
        <v>0</v>
      </c>
      <c r="O327" s="41"/>
      <c r="P327" s="41">
        <v>0</v>
      </c>
      <c r="Q327" s="41"/>
      <c r="R327" s="41">
        <v>0.395256</v>
      </c>
      <c r="S327" s="41"/>
      <c r="T327" s="41" t="s">
        <v>1557</v>
      </c>
      <c r="U327" s="41" t="s">
        <v>663</v>
      </c>
      <c r="V327" s="41" t="s">
        <v>1494</v>
      </c>
      <c r="W327" s="46">
        <v>44866</v>
      </c>
    </row>
    <row r="328" spans="1:23" x14ac:dyDescent="0.3">
      <c r="A328" s="41">
        <v>315505</v>
      </c>
      <c r="B328" s="41" t="s">
        <v>336</v>
      </c>
      <c r="C328" s="41" t="s">
        <v>1495</v>
      </c>
      <c r="D328" s="41" t="s">
        <v>1496</v>
      </c>
      <c r="E328" s="41" t="s">
        <v>659</v>
      </c>
      <c r="F328" s="41">
        <v>7109</v>
      </c>
      <c r="G328" s="41">
        <v>419</v>
      </c>
      <c r="H328" s="41" t="s">
        <v>1558</v>
      </c>
      <c r="I328" s="41" t="s">
        <v>661</v>
      </c>
      <c r="J328" s="41" t="s">
        <v>667</v>
      </c>
      <c r="K328" s="41">
        <v>9</v>
      </c>
      <c r="L328" s="41" t="s">
        <v>667</v>
      </c>
      <c r="M328" s="41">
        <v>9</v>
      </c>
      <c r="N328" s="41" t="s">
        <v>667</v>
      </c>
      <c r="O328" s="41">
        <v>9</v>
      </c>
      <c r="P328" s="41" t="s">
        <v>667</v>
      </c>
      <c r="Q328" s="41">
        <v>9</v>
      </c>
      <c r="R328" s="41" t="s">
        <v>667</v>
      </c>
      <c r="S328" s="41">
        <v>9</v>
      </c>
      <c r="T328" s="41" t="s">
        <v>1557</v>
      </c>
      <c r="U328" s="41" t="s">
        <v>663</v>
      </c>
      <c r="V328" s="41" t="s">
        <v>1497</v>
      </c>
      <c r="W328" s="46">
        <v>44866</v>
      </c>
    </row>
    <row r="329" spans="1:23" x14ac:dyDescent="0.3">
      <c r="A329" s="41">
        <v>315506</v>
      </c>
      <c r="B329" s="41" t="s">
        <v>538</v>
      </c>
      <c r="C329" s="41" t="s">
        <v>1498</v>
      </c>
      <c r="D329" s="41" t="s">
        <v>1020</v>
      </c>
      <c r="E329" s="41" t="s">
        <v>659</v>
      </c>
      <c r="F329" s="41">
        <v>8080</v>
      </c>
      <c r="G329" s="41">
        <v>419</v>
      </c>
      <c r="H329" s="41" t="s">
        <v>1558</v>
      </c>
      <c r="I329" s="41" t="s">
        <v>661</v>
      </c>
      <c r="J329" s="41">
        <v>16.36364</v>
      </c>
      <c r="K329" s="41"/>
      <c r="L329" s="41">
        <v>16.36364</v>
      </c>
      <c r="M329" s="41"/>
      <c r="N329" s="41">
        <v>13.793100000000001</v>
      </c>
      <c r="O329" s="41"/>
      <c r="P329" s="41">
        <v>18.33333</v>
      </c>
      <c r="Q329" s="41"/>
      <c r="R329" s="41">
        <v>16.228069999999999</v>
      </c>
      <c r="S329" s="41"/>
      <c r="T329" s="41" t="s">
        <v>1557</v>
      </c>
      <c r="U329" s="41" t="s">
        <v>663</v>
      </c>
      <c r="V329" s="41" t="s">
        <v>1499</v>
      </c>
      <c r="W329" s="46">
        <v>44866</v>
      </c>
    </row>
    <row r="330" spans="1:23" x14ac:dyDescent="0.3">
      <c r="A330" s="41">
        <v>315507</v>
      </c>
      <c r="B330" s="41" t="s">
        <v>283</v>
      </c>
      <c r="C330" s="41" t="s">
        <v>1500</v>
      </c>
      <c r="D330" s="41" t="s">
        <v>783</v>
      </c>
      <c r="E330" s="41" t="s">
        <v>659</v>
      </c>
      <c r="F330" s="41">
        <v>7514</v>
      </c>
      <c r="G330" s="41">
        <v>419</v>
      </c>
      <c r="H330" s="41" t="s">
        <v>1558</v>
      </c>
      <c r="I330" s="41" t="s">
        <v>661</v>
      </c>
      <c r="J330" s="41" t="s">
        <v>667</v>
      </c>
      <c r="K330" s="41">
        <v>9</v>
      </c>
      <c r="L330" s="41" t="s">
        <v>667</v>
      </c>
      <c r="M330" s="41">
        <v>9</v>
      </c>
      <c r="N330" s="41" t="s">
        <v>667</v>
      </c>
      <c r="O330" s="41">
        <v>9</v>
      </c>
      <c r="P330" s="41" t="s">
        <v>667</v>
      </c>
      <c r="Q330" s="41">
        <v>9</v>
      </c>
      <c r="R330" s="41">
        <v>0</v>
      </c>
      <c r="S330" s="41"/>
      <c r="T330" s="41" t="s">
        <v>1557</v>
      </c>
      <c r="U330" s="41" t="s">
        <v>663</v>
      </c>
      <c r="V330" s="41" t="s">
        <v>1501</v>
      </c>
      <c r="W330" s="46">
        <v>44866</v>
      </c>
    </row>
    <row r="331" spans="1:23" x14ac:dyDescent="0.3">
      <c r="A331" s="41">
        <v>315508</v>
      </c>
      <c r="B331" s="41" t="s">
        <v>522</v>
      </c>
      <c r="C331" s="41" t="s">
        <v>1502</v>
      </c>
      <c r="D331" s="41" t="s">
        <v>1503</v>
      </c>
      <c r="E331" s="41" t="s">
        <v>659</v>
      </c>
      <c r="F331" s="41">
        <v>8204</v>
      </c>
      <c r="G331" s="41">
        <v>419</v>
      </c>
      <c r="H331" s="41" t="s">
        <v>1558</v>
      </c>
      <c r="I331" s="41" t="s">
        <v>661</v>
      </c>
      <c r="J331" s="41">
        <v>18.518519999999999</v>
      </c>
      <c r="K331" s="41"/>
      <c r="L331" s="41">
        <v>18.181819999999998</v>
      </c>
      <c r="M331" s="41"/>
      <c r="N331" s="41">
        <v>12.698410000000001</v>
      </c>
      <c r="O331" s="41"/>
      <c r="P331" s="41">
        <v>12.307689999999999</v>
      </c>
      <c r="Q331" s="41"/>
      <c r="R331" s="41">
        <v>15.189873</v>
      </c>
      <c r="S331" s="41"/>
      <c r="T331" s="41" t="s">
        <v>1557</v>
      </c>
      <c r="U331" s="41" t="s">
        <v>663</v>
      </c>
      <c r="V331" s="41" t="s">
        <v>1504</v>
      </c>
      <c r="W331" s="46">
        <v>44866</v>
      </c>
    </row>
    <row r="332" spans="1:23" x14ac:dyDescent="0.3">
      <c r="A332" s="41">
        <v>315509</v>
      </c>
      <c r="B332" s="41" t="s">
        <v>559</v>
      </c>
      <c r="C332" s="41" t="s">
        <v>1505</v>
      </c>
      <c r="D332" s="41" t="s">
        <v>1181</v>
      </c>
      <c r="E332" s="41" t="s">
        <v>659</v>
      </c>
      <c r="F332" s="41">
        <v>8857</v>
      </c>
      <c r="G332" s="41">
        <v>419</v>
      </c>
      <c r="H332" s="41" t="s">
        <v>1558</v>
      </c>
      <c r="I332" s="41" t="s">
        <v>661</v>
      </c>
      <c r="J332" s="41">
        <v>6.8181799999999999</v>
      </c>
      <c r="K332" s="41"/>
      <c r="L332" s="41">
        <v>6.7164200000000003</v>
      </c>
      <c r="M332" s="41"/>
      <c r="N332" s="41">
        <v>0</v>
      </c>
      <c r="O332" s="41"/>
      <c r="P332" s="41">
        <v>1.62602</v>
      </c>
      <c r="Q332" s="41"/>
      <c r="R332" s="41">
        <v>3.9062510000000001</v>
      </c>
      <c r="S332" s="41"/>
      <c r="T332" s="41" t="s">
        <v>1557</v>
      </c>
      <c r="U332" s="41" t="s">
        <v>663</v>
      </c>
      <c r="V332" s="41" t="s">
        <v>1506</v>
      </c>
      <c r="W332" s="46">
        <v>44866</v>
      </c>
    </row>
    <row r="333" spans="1:23" x14ac:dyDescent="0.3">
      <c r="A333" s="41">
        <v>315510</v>
      </c>
      <c r="B333" s="41" t="s">
        <v>292</v>
      </c>
      <c r="C333" s="41" t="s">
        <v>1507</v>
      </c>
      <c r="D333" s="41" t="s">
        <v>1360</v>
      </c>
      <c r="E333" s="41" t="s">
        <v>659</v>
      </c>
      <c r="F333" s="41">
        <v>8844</v>
      </c>
      <c r="G333" s="41">
        <v>419</v>
      </c>
      <c r="H333" s="41" t="s">
        <v>1558</v>
      </c>
      <c r="I333" s="41" t="s">
        <v>661</v>
      </c>
      <c r="J333" s="41">
        <v>9.7561</v>
      </c>
      <c r="K333" s="41"/>
      <c r="L333" s="41">
        <v>12.98701</v>
      </c>
      <c r="M333" s="41"/>
      <c r="N333" s="41">
        <v>14.10256</v>
      </c>
      <c r="O333" s="41"/>
      <c r="P333" s="41">
        <v>14.63415</v>
      </c>
      <c r="Q333" s="41"/>
      <c r="R333" s="41">
        <v>12.852664000000001</v>
      </c>
      <c r="S333" s="41"/>
      <c r="T333" s="41" t="s">
        <v>1557</v>
      </c>
      <c r="U333" s="41" t="s">
        <v>663</v>
      </c>
      <c r="V333" s="41" t="s">
        <v>1508</v>
      </c>
      <c r="W333" s="46">
        <v>44866</v>
      </c>
    </row>
    <row r="334" spans="1:23" x14ac:dyDescent="0.3">
      <c r="A334" s="41">
        <v>315511</v>
      </c>
      <c r="B334" s="41" t="s">
        <v>307</v>
      </c>
      <c r="C334" s="41" t="s">
        <v>1509</v>
      </c>
      <c r="D334" s="41" t="s">
        <v>1510</v>
      </c>
      <c r="E334" s="41" t="s">
        <v>659</v>
      </c>
      <c r="F334" s="41">
        <v>7981</v>
      </c>
      <c r="G334" s="41">
        <v>419</v>
      </c>
      <c r="H334" s="41" t="s">
        <v>1558</v>
      </c>
      <c r="I334" s="41" t="s">
        <v>661</v>
      </c>
      <c r="J334" s="41">
        <v>13.63636</v>
      </c>
      <c r="K334" s="41"/>
      <c r="L334" s="41">
        <v>20.83333</v>
      </c>
      <c r="M334" s="41"/>
      <c r="N334" s="41">
        <v>17.391300000000001</v>
      </c>
      <c r="O334" s="41"/>
      <c r="P334" s="41">
        <v>22.727270000000001</v>
      </c>
      <c r="Q334" s="41"/>
      <c r="R334" s="41">
        <v>18.681315000000001</v>
      </c>
      <c r="S334" s="41"/>
      <c r="T334" s="41" t="s">
        <v>1557</v>
      </c>
      <c r="U334" s="41" t="s">
        <v>663</v>
      </c>
      <c r="V334" s="41" t="s">
        <v>1511</v>
      </c>
      <c r="W334" s="46">
        <v>44866</v>
      </c>
    </row>
    <row r="335" spans="1:23" x14ac:dyDescent="0.3">
      <c r="A335" s="41">
        <v>315512</v>
      </c>
      <c r="B335" s="41" t="s">
        <v>443</v>
      </c>
      <c r="C335" s="41" t="s">
        <v>1512</v>
      </c>
      <c r="D335" s="41" t="s">
        <v>1513</v>
      </c>
      <c r="E335" s="41" t="s">
        <v>659</v>
      </c>
      <c r="F335" s="41">
        <v>7030</v>
      </c>
      <c r="G335" s="41">
        <v>419</v>
      </c>
      <c r="H335" s="41" t="s">
        <v>1558</v>
      </c>
      <c r="I335" s="41" t="s">
        <v>661</v>
      </c>
      <c r="J335" s="41" t="s">
        <v>667</v>
      </c>
      <c r="K335" s="41">
        <v>9</v>
      </c>
      <c r="L335" s="41" t="s">
        <v>667</v>
      </c>
      <c r="M335" s="41">
        <v>9</v>
      </c>
      <c r="N335" s="41" t="s">
        <v>667</v>
      </c>
      <c r="O335" s="41">
        <v>9</v>
      </c>
      <c r="P335" s="41" t="s">
        <v>667</v>
      </c>
      <c r="Q335" s="41">
        <v>9</v>
      </c>
      <c r="R335" s="41" t="s">
        <v>667</v>
      </c>
      <c r="S335" s="41">
        <v>9</v>
      </c>
      <c r="T335" s="41" t="s">
        <v>1557</v>
      </c>
      <c r="U335" s="41" t="s">
        <v>663</v>
      </c>
      <c r="V335" s="41" t="s">
        <v>1514</v>
      </c>
      <c r="W335" s="46">
        <v>44866</v>
      </c>
    </row>
    <row r="336" spans="1:23" x14ac:dyDescent="0.3">
      <c r="A336" s="41">
        <v>315513</v>
      </c>
      <c r="B336" s="41" t="s">
        <v>541</v>
      </c>
      <c r="C336" s="41" t="s">
        <v>1515</v>
      </c>
      <c r="D336" s="41" t="s">
        <v>935</v>
      </c>
      <c r="E336" s="41" t="s">
        <v>659</v>
      </c>
      <c r="F336" s="41">
        <v>8043</v>
      </c>
      <c r="G336" s="41">
        <v>419</v>
      </c>
      <c r="H336" s="41" t="s">
        <v>1558</v>
      </c>
      <c r="I336" s="41" t="s">
        <v>661</v>
      </c>
      <c r="J336" s="41" t="s">
        <v>667</v>
      </c>
      <c r="K336" s="41">
        <v>9</v>
      </c>
      <c r="L336" s="41" t="s">
        <v>667</v>
      </c>
      <c r="M336" s="41">
        <v>9</v>
      </c>
      <c r="N336" s="41" t="s">
        <v>667</v>
      </c>
      <c r="O336" s="41">
        <v>9</v>
      </c>
      <c r="P336" s="41" t="s">
        <v>667</v>
      </c>
      <c r="Q336" s="41">
        <v>9</v>
      </c>
      <c r="R336" s="41" t="s">
        <v>667</v>
      </c>
      <c r="S336" s="41">
        <v>9</v>
      </c>
      <c r="T336" s="41" t="s">
        <v>1557</v>
      </c>
      <c r="U336" s="41" t="s">
        <v>663</v>
      </c>
      <c r="V336" s="41" t="s">
        <v>1516</v>
      </c>
      <c r="W336" s="46">
        <v>44866</v>
      </c>
    </row>
    <row r="337" spans="1:23" x14ac:dyDescent="0.3">
      <c r="A337" s="41">
        <v>315514</v>
      </c>
      <c r="B337" s="41" t="s">
        <v>408</v>
      </c>
      <c r="C337" s="41" t="s">
        <v>1517</v>
      </c>
      <c r="D337" s="41" t="s">
        <v>1518</v>
      </c>
      <c r="E337" s="41" t="s">
        <v>659</v>
      </c>
      <c r="F337" s="41">
        <v>8234</v>
      </c>
      <c r="G337" s="41">
        <v>419</v>
      </c>
      <c r="H337" s="41" t="s">
        <v>1558</v>
      </c>
      <c r="I337" s="41" t="s">
        <v>661</v>
      </c>
      <c r="J337" s="41">
        <v>0</v>
      </c>
      <c r="K337" s="41"/>
      <c r="L337" s="41">
        <v>0</v>
      </c>
      <c r="M337" s="41"/>
      <c r="N337" s="41">
        <v>0</v>
      </c>
      <c r="O337" s="41"/>
      <c r="P337" s="41">
        <v>6.25</v>
      </c>
      <c r="Q337" s="41"/>
      <c r="R337" s="41">
        <v>1.657459</v>
      </c>
      <c r="S337" s="41"/>
      <c r="T337" s="41" t="s">
        <v>1557</v>
      </c>
      <c r="U337" s="41" t="s">
        <v>663</v>
      </c>
      <c r="V337" s="41" t="s">
        <v>1519</v>
      </c>
      <c r="W337" s="46">
        <v>44866</v>
      </c>
    </row>
    <row r="338" spans="1:23" x14ac:dyDescent="0.3">
      <c r="A338" s="41">
        <v>315515</v>
      </c>
      <c r="B338" s="41" t="s">
        <v>269</v>
      </c>
      <c r="C338" s="41" t="s">
        <v>1520</v>
      </c>
      <c r="D338" s="41" t="s">
        <v>1112</v>
      </c>
      <c r="E338" s="41" t="s">
        <v>659</v>
      </c>
      <c r="F338" s="41">
        <v>7701</v>
      </c>
      <c r="G338" s="41">
        <v>419</v>
      </c>
      <c r="H338" s="41" t="s">
        <v>1558</v>
      </c>
      <c r="I338" s="41" t="s">
        <v>661</v>
      </c>
      <c r="J338" s="41">
        <v>4.1666699999999999</v>
      </c>
      <c r="K338" s="41"/>
      <c r="L338" s="41">
        <v>4</v>
      </c>
      <c r="M338" s="41"/>
      <c r="N338" s="41">
        <v>4</v>
      </c>
      <c r="O338" s="41"/>
      <c r="P338" s="41">
        <v>3.7037</v>
      </c>
      <c r="Q338" s="41"/>
      <c r="R338" s="41">
        <v>3.9603959999999998</v>
      </c>
      <c r="S338" s="41"/>
      <c r="T338" s="41" t="s">
        <v>1557</v>
      </c>
      <c r="U338" s="41" t="s">
        <v>663</v>
      </c>
      <c r="V338" s="41" t="s">
        <v>1521</v>
      </c>
      <c r="W338" s="46">
        <v>44866</v>
      </c>
    </row>
    <row r="339" spans="1:23" x14ac:dyDescent="0.3">
      <c r="A339" s="41">
        <v>315516</v>
      </c>
      <c r="B339" s="41" t="s">
        <v>235</v>
      </c>
      <c r="C339" s="41" t="s">
        <v>1522</v>
      </c>
      <c r="D339" s="41" t="s">
        <v>1020</v>
      </c>
      <c r="E339" s="41" t="s">
        <v>659</v>
      </c>
      <c r="F339" s="41">
        <v>8080</v>
      </c>
      <c r="G339" s="41">
        <v>419</v>
      </c>
      <c r="H339" s="41" t="s">
        <v>1558</v>
      </c>
      <c r="I339" s="41" t="s">
        <v>661</v>
      </c>
      <c r="J339" s="41">
        <v>19.44444</v>
      </c>
      <c r="K339" s="41"/>
      <c r="L339" s="41">
        <v>20.54795</v>
      </c>
      <c r="M339" s="41"/>
      <c r="N339" s="41">
        <v>22.66667</v>
      </c>
      <c r="O339" s="41"/>
      <c r="P339" s="41">
        <v>16.66667</v>
      </c>
      <c r="Q339" s="41"/>
      <c r="R339" s="41">
        <v>19.798660000000002</v>
      </c>
      <c r="S339" s="41"/>
      <c r="T339" s="41" t="s">
        <v>1557</v>
      </c>
      <c r="U339" s="41" t="s">
        <v>663</v>
      </c>
      <c r="V339" s="41" t="s">
        <v>1523</v>
      </c>
      <c r="W339" s="46">
        <v>44866</v>
      </c>
    </row>
    <row r="340" spans="1:23" x14ac:dyDescent="0.3">
      <c r="A340" s="41">
        <v>315517</v>
      </c>
      <c r="B340" s="41" t="s">
        <v>542</v>
      </c>
      <c r="C340" s="41" t="s">
        <v>1524</v>
      </c>
      <c r="D340" s="41" t="s">
        <v>762</v>
      </c>
      <c r="E340" s="41" t="s">
        <v>659</v>
      </c>
      <c r="F340" s="41">
        <v>8057</v>
      </c>
      <c r="G340" s="41">
        <v>419</v>
      </c>
      <c r="H340" s="41" t="s">
        <v>1558</v>
      </c>
      <c r="I340" s="41" t="s">
        <v>661</v>
      </c>
      <c r="J340" s="41" t="s">
        <v>667</v>
      </c>
      <c r="K340" s="41">
        <v>9</v>
      </c>
      <c r="L340" s="41" t="s">
        <v>667</v>
      </c>
      <c r="M340" s="41">
        <v>9</v>
      </c>
      <c r="N340" s="41" t="s">
        <v>667</v>
      </c>
      <c r="O340" s="41">
        <v>9</v>
      </c>
      <c r="P340" s="41" t="s">
        <v>667</v>
      </c>
      <c r="Q340" s="41">
        <v>9</v>
      </c>
      <c r="R340" s="41" t="s">
        <v>667</v>
      </c>
      <c r="S340" s="41">
        <v>9</v>
      </c>
      <c r="T340" s="41" t="s">
        <v>1557</v>
      </c>
      <c r="U340" s="41" t="s">
        <v>663</v>
      </c>
      <c r="V340" s="41" t="s">
        <v>1525</v>
      </c>
      <c r="W340" s="46">
        <v>44866</v>
      </c>
    </row>
    <row r="341" spans="1:23" x14ac:dyDescent="0.3">
      <c r="A341" s="41">
        <v>315518</v>
      </c>
      <c r="B341" s="41" t="s">
        <v>614</v>
      </c>
      <c r="C341" s="41" t="s">
        <v>1526</v>
      </c>
      <c r="D341" s="41" t="s">
        <v>1527</v>
      </c>
      <c r="E341" s="41" t="s">
        <v>659</v>
      </c>
      <c r="F341" s="41">
        <v>8879</v>
      </c>
      <c r="G341" s="41">
        <v>419</v>
      </c>
      <c r="H341" s="41" t="s">
        <v>1558</v>
      </c>
      <c r="I341" s="41" t="s">
        <v>661</v>
      </c>
      <c r="J341" s="41">
        <v>10</v>
      </c>
      <c r="K341" s="41"/>
      <c r="L341" s="41">
        <v>10</v>
      </c>
      <c r="M341" s="41"/>
      <c r="N341" s="41">
        <v>11.62791</v>
      </c>
      <c r="O341" s="41"/>
      <c r="P341" s="41">
        <v>12.04819</v>
      </c>
      <c r="Q341" s="41"/>
      <c r="R341" s="41">
        <v>10.888252</v>
      </c>
      <c r="S341" s="41"/>
      <c r="T341" s="41" t="s">
        <v>1557</v>
      </c>
      <c r="U341" s="41" t="s">
        <v>663</v>
      </c>
      <c r="V341" s="41" t="s">
        <v>1528</v>
      </c>
      <c r="W341" s="46">
        <v>44866</v>
      </c>
    </row>
    <row r="342" spans="1:23" x14ac:dyDescent="0.3">
      <c r="A342" s="41">
        <v>315519</v>
      </c>
      <c r="B342" s="41" t="s">
        <v>270</v>
      </c>
      <c r="C342" s="41" t="s">
        <v>1529</v>
      </c>
      <c r="D342" s="41" t="s">
        <v>1003</v>
      </c>
      <c r="E342" s="41" t="s">
        <v>659</v>
      </c>
      <c r="F342" s="41">
        <v>8690</v>
      </c>
      <c r="G342" s="41">
        <v>419</v>
      </c>
      <c r="H342" s="41" t="s">
        <v>1558</v>
      </c>
      <c r="I342" s="41" t="s">
        <v>661</v>
      </c>
      <c r="J342" s="41" t="s">
        <v>667</v>
      </c>
      <c r="K342" s="41">
        <v>9</v>
      </c>
      <c r="L342" s="41" t="s">
        <v>667</v>
      </c>
      <c r="M342" s="41">
        <v>9</v>
      </c>
      <c r="N342" s="41" t="s">
        <v>667</v>
      </c>
      <c r="O342" s="41">
        <v>9</v>
      </c>
      <c r="P342" s="41" t="s">
        <v>667</v>
      </c>
      <c r="Q342" s="41">
        <v>9</v>
      </c>
      <c r="R342" s="41" t="s">
        <v>667</v>
      </c>
      <c r="S342" s="41">
        <v>9</v>
      </c>
      <c r="T342" s="41" t="s">
        <v>1557</v>
      </c>
      <c r="U342" s="41" t="s">
        <v>663</v>
      </c>
      <c r="V342" s="41" t="s">
        <v>1530</v>
      </c>
      <c r="W342" s="46">
        <v>44866</v>
      </c>
    </row>
    <row r="343" spans="1:23" x14ac:dyDescent="0.3">
      <c r="A343" s="41">
        <v>315520</v>
      </c>
      <c r="B343" s="41" t="s">
        <v>573</v>
      </c>
      <c r="C343" s="41" t="s">
        <v>1531</v>
      </c>
      <c r="D343" s="41" t="s">
        <v>842</v>
      </c>
      <c r="E343" s="41" t="s">
        <v>659</v>
      </c>
      <c r="F343" s="41">
        <v>8873</v>
      </c>
      <c r="G343" s="41">
        <v>419</v>
      </c>
      <c r="H343" s="41" t="s">
        <v>1558</v>
      </c>
      <c r="I343" s="41" t="s">
        <v>661</v>
      </c>
      <c r="J343" s="41">
        <v>0</v>
      </c>
      <c r="K343" s="41"/>
      <c r="L343" s="41">
        <v>2.4390200000000002</v>
      </c>
      <c r="M343" s="41"/>
      <c r="N343" s="41">
        <v>1.2195100000000001</v>
      </c>
      <c r="O343" s="41"/>
      <c r="P343" s="41">
        <v>1.2195100000000001</v>
      </c>
      <c r="Q343" s="41"/>
      <c r="R343" s="41">
        <v>1.253916</v>
      </c>
      <c r="S343" s="41"/>
      <c r="T343" s="41" t="s">
        <v>1557</v>
      </c>
      <c r="U343" s="41" t="s">
        <v>663</v>
      </c>
      <c r="V343" s="41" t="s">
        <v>1532</v>
      </c>
      <c r="W343" s="46">
        <v>44866</v>
      </c>
    </row>
    <row r="344" spans="1:23" x14ac:dyDescent="0.3">
      <c r="A344" s="41">
        <v>315521</v>
      </c>
      <c r="B344" s="41" t="s">
        <v>275</v>
      </c>
      <c r="C344" s="41" t="s">
        <v>1533</v>
      </c>
      <c r="D344" s="41" t="s">
        <v>1534</v>
      </c>
      <c r="E344" s="41" t="s">
        <v>659</v>
      </c>
      <c r="F344" s="41">
        <v>8096</v>
      </c>
      <c r="G344" s="41">
        <v>419</v>
      </c>
      <c r="H344" s="41" t="s">
        <v>1558</v>
      </c>
      <c r="I344" s="41" t="s">
        <v>661</v>
      </c>
      <c r="J344" s="41" t="s">
        <v>667</v>
      </c>
      <c r="K344" s="41">
        <v>9</v>
      </c>
      <c r="L344" s="41" t="s">
        <v>667</v>
      </c>
      <c r="M344" s="41">
        <v>9</v>
      </c>
      <c r="N344" s="41" t="s">
        <v>667</v>
      </c>
      <c r="O344" s="41">
        <v>9</v>
      </c>
      <c r="P344" s="41" t="s">
        <v>667</v>
      </c>
      <c r="Q344" s="41">
        <v>9</v>
      </c>
      <c r="R344" s="41">
        <v>8.6956489999999995</v>
      </c>
      <c r="S344" s="41"/>
      <c r="T344" s="41" t="s">
        <v>1557</v>
      </c>
      <c r="U344" s="41" t="s">
        <v>663</v>
      </c>
      <c r="V344" s="41" t="s">
        <v>1535</v>
      </c>
      <c r="W344" s="46">
        <v>44866</v>
      </c>
    </row>
    <row r="345" spans="1:23" x14ac:dyDescent="0.3">
      <c r="A345" s="41">
        <v>315522</v>
      </c>
      <c r="B345" s="41" t="s">
        <v>543</v>
      </c>
      <c r="C345" s="41" t="s">
        <v>1536</v>
      </c>
      <c r="D345" s="41" t="s">
        <v>1537</v>
      </c>
      <c r="E345" s="41" t="s">
        <v>659</v>
      </c>
      <c r="F345" s="41">
        <v>8854</v>
      </c>
      <c r="G345" s="41">
        <v>419</v>
      </c>
      <c r="H345" s="41" t="s">
        <v>1558</v>
      </c>
      <c r="I345" s="41" t="s">
        <v>661</v>
      </c>
      <c r="J345" s="41" t="s">
        <v>667</v>
      </c>
      <c r="K345" s="41">
        <v>9</v>
      </c>
      <c r="L345" s="41" t="s">
        <v>667</v>
      </c>
      <c r="M345" s="41">
        <v>9</v>
      </c>
      <c r="N345" s="41" t="s">
        <v>667</v>
      </c>
      <c r="O345" s="41">
        <v>9</v>
      </c>
      <c r="P345" s="41" t="s">
        <v>667</v>
      </c>
      <c r="Q345" s="41">
        <v>9</v>
      </c>
      <c r="R345" s="41">
        <v>9.2592610000000004</v>
      </c>
      <c r="S345" s="41"/>
      <c r="T345" s="41" t="s">
        <v>1557</v>
      </c>
      <c r="U345" s="41" t="s">
        <v>663</v>
      </c>
      <c r="V345" s="41" t="s">
        <v>1538</v>
      </c>
      <c r="W345" s="46">
        <v>44866</v>
      </c>
    </row>
    <row r="346" spans="1:23" x14ac:dyDescent="0.3">
      <c r="A346" s="41">
        <v>315523</v>
      </c>
      <c r="B346" s="41" t="s">
        <v>374</v>
      </c>
      <c r="C346" s="41" t="s">
        <v>1539</v>
      </c>
      <c r="D346" s="41" t="s">
        <v>670</v>
      </c>
      <c r="E346" s="41" t="s">
        <v>659</v>
      </c>
      <c r="F346" s="41">
        <v>7974</v>
      </c>
      <c r="G346" s="41">
        <v>419</v>
      </c>
      <c r="H346" s="41" t="s">
        <v>1558</v>
      </c>
      <c r="I346" s="41" t="s">
        <v>661</v>
      </c>
      <c r="J346" s="41">
        <v>11.11111</v>
      </c>
      <c r="K346" s="41"/>
      <c r="L346" s="41">
        <v>7.4074099999999996</v>
      </c>
      <c r="M346" s="41"/>
      <c r="N346" s="41">
        <v>3.44828</v>
      </c>
      <c r="O346" s="41"/>
      <c r="P346" s="41">
        <v>3.3333300000000001</v>
      </c>
      <c r="Q346" s="41"/>
      <c r="R346" s="41">
        <v>6.1946909999999997</v>
      </c>
      <c r="S346" s="41"/>
      <c r="T346" s="41" t="s">
        <v>1557</v>
      </c>
      <c r="U346" s="41" t="s">
        <v>663</v>
      </c>
      <c r="V346" s="41" t="s">
        <v>1540</v>
      </c>
      <c r="W346" s="46">
        <v>44866</v>
      </c>
    </row>
    <row r="347" spans="1:23" x14ac:dyDescent="0.3">
      <c r="A347" s="41">
        <v>315524</v>
      </c>
      <c r="B347" s="41" t="s">
        <v>465</v>
      </c>
      <c r="C347" s="41" t="s">
        <v>1541</v>
      </c>
      <c r="D347" s="41" t="s">
        <v>1542</v>
      </c>
      <c r="E347" s="41" t="s">
        <v>659</v>
      </c>
      <c r="F347" s="41">
        <v>8054</v>
      </c>
      <c r="G347" s="41">
        <v>419</v>
      </c>
      <c r="H347" s="41" t="s">
        <v>1558</v>
      </c>
      <c r="I347" s="41" t="s">
        <v>661</v>
      </c>
      <c r="J347" s="41">
        <v>2.52101</v>
      </c>
      <c r="K347" s="41"/>
      <c r="L347" s="41">
        <v>3.0769199999999999</v>
      </c>
      <c r="M347" s="41"/>
      <c r="N347" s="41">
        <v>3.7037</v>
      </c>
      <c r="O347" s="41"/>
      <c r="P347" s="41">
        <v>1.51515</v>
      </c>
      <c r="Q347" s="41"/>
      <c r="R347" s="41">
        <v>2.7131769999999999</v>
      </c>
      <c r="S347" s="41"/>
      <c r="T347" s="41" t="s">
        <v>1557</v>
      </c>
      <c r="U347" s="41" t="s">
        <v>663</v>
      </c>
      <c r="V347" s="41" t="s">
        <v>1543</v>
      </c>
      <c r="W347" s="46">
        <v>44866</v>
      </c>
    </row>
    <row r="348" spans="1:23" x14ac:dyDescent="0.3">
      <c r="A348" s="41">
        <v>315525</v>
      </c>
      <c r="B348" s="41" t="s">
        <v>446</v>
      </c>
      <c r="C348" s="41" t="s">
        <v>1544</v>
      </c>
      <c r="D348" s="41" t="s">
        <v>808</v>
      </c>
      <c r="E348" s="41" t="s">
        <v>659</v>
      </c>
      <c r="F348" s="41">
        <v>7047</v>
      </c>
      <c r="G348" s="41">
        <v>419</v>
      </c>
      <c r="H348" s="41" t="s">
        <v>1558</v>
      </c>
      <c r="I348" s="41" t="s">
        <v>661</v>
      </c>
      <c r="J348" s="41">
        <v>11.11111</v>
      </c>
      <c r="K348" s="41"/>
      <c r="L348" s="41">
        <v>10</v>
      </c>
      <c r="M348" s="41"/>
      <c r="N348" s="41">
        <v>10.52632</v>
      </c>
      <c r="O348" s="41"/>
      <c r="P348" s="41">
        <v>14.58333</v>
      </c>
      <c r="Q348" s="41"/>
      <c r="R348" s="41">
        <v>11.602209999999999</v>
      </c>
      <c r="S348" s="41"/>
      <c r="T348" s="41" t="s">
        <v>1557</v>
      </c>
      <c r="U348" s="41" t="s">
        <v>663</v>
      </c>
      <c r="V348" s="41" t="s">
        <v>1545</v>
      </c>
      <c r="W348" s="46">
        <v>44866</v>
      </c>
    </row>
    <row r="349" spans="1:23" x14ac:dyDescent="0.3">
      <c r="A349" s="41">
        <v>315526</v>
      </c>
      <c r="B349" s="41" t="s">
        <v>271</v>
      </c>
      <c r="C349" s="41" t="s">
        <v>1546</v>
      </c>
      <c r="D349" s="41" t="s">
        <v>1184</v>
      </c>
      <c r="E349" s="41" t="s">
        <v>659</v>
      </c>
      <c r="F349" s="41">
        <v>7039</v>
      </c>
      <c r="G349" s="41">
        <v>419</v>
      </c>
      <c r="H349" s="41" t="s">
        <v>1558</v>
      </c>
      <c r="I349" s="41" t="s">
        <v>661</v>
      </c>
      <c r="J349" s="41" t="s">
        <v>667</v>
      </c>
      <c r="K349" s="41">
        <v>9</v>
      </c>
      <c r="L349" s="41" t="s">
        <v>667</v>
      </c>
      <c r="M349" s="41">
        <v>9</v>
      </c>
      <c r="N349" s="41" t="s">
        <v>667</v>
      </c>
      <c r="O349" s="41">
        <v>9</v>
      </c>
      <c r="P349" s="41" t="s">
        <v>667</v>
      </c>
      <c r="Q349" s="41">
        <v>9</v>
      </c>
      <c r="R349" s="41">
        <v>19.230768999999999</v>
      </c>
      <c r="S349" s="41"/>
      <c r="T349" s="41" t="s">
        <v>1557</v>
      </c>
      <c r="U349" s="41" t="s">
        <v>663</v>
      </c>
      <c r="V349" s="41" t="s">
        <v>1547</v>
      </c>
      <c r="W349" s="46">
        <v>44866</v>
      </c>
    </row>
    <row r="350" spans="1:23" x14ac:dyDescent="0.3">
      <c r="A350" s="41">
        <v>315527</v>
      </c>
      <c r="B350" s="41" t="s">
        <v>627</v>
      </c>
      <c r="C350" s="41" t="s">
        <v>1548</v>
      </c>
      <c r="D350" s="41" t="s">
        <v>1549</v>
      </c>
      <c r="E350" s="41" t="s">
        <v>659</v>
      </c>
      <c r="F350" s="41">
        <v>7040</v>
      </c>
      <c r="G350" s="41">
        <v>419</v>
      </c>
      <c r="H350" s="41" t="s">
        <v>1558</v>
      </c>
      <c r="I350" s="41" t="s">
        <v>661</v>
      </c>
      <c r="J350" s="41" t="s">
        <v>667</v>
      </c>
      <c r="K350" s="41">
        <v>9</v>
      </c>
      <c r="L350" s="41" t="s">
        <v>667</v>
      </c>
      <c r="M350" s="41">
        <v>9</v>
      </c>
      <c r="N350" s="41" t="s">
        <v>667</v>
      </c>
      <c r="O350" s="41">
        <v>9</v>
      </c>
      <c r="P350" s="41" t="s">
        <v>667</v>
      </c>
      <c r="Q350" s="41">
        <v>9</v>
      </c>
      <c r="R350" s="41">
        <v>7.4074049999999998</v>
      </c>
      <c r="S350" s="41"/>
      <c r="T350" s="41" t="s">
        <v>1557</v>
      </c>
      <c r="U350" s="41" t="s">
        <v>663</v>
      </c>
      <c r="V350" s="41" t="s">
        <v>1550</v>
      </c>
      <c r="W350" s="46">
        <v>44866</v>
      </c>
    </row>
    <row r="351" spans="1:23" x14ac:dyDescent="0.3">
      <c r="A351" s="41">
        <v>315528</v>
      </c>
      <c r="B351" s="41" t="s">
        <v>457</v>
      </c>
      <c r="C351" s="41" t="s">
        <v>1551</v>
      </c>
      <c r="D351" s="41" t="s">
        <v>892</v>
      </c>
      <c r="E351" s="41" t="s">
        <v>659</v>
      </c>
      <c r="F351" s="41">
        <v>7728</v>
      </c>
      <c r="G351" s="41">
        <v>419</v>
      </c>
      <c r="H351" s="41" t="s">
        <v>1558</v>
      </c>
      <c r="I351" s="41" t="s">
        <v>661</v>
      </c>
      <c r="J351" s="41">
        <v>8.9743600000000008</v>
      </c>
      <c r="K351" s="41"/>
      <c r="L351" s="41">
        <v>7.2289199999999996</v>
      </c>
      <c r="M351" s="41"/>
      <c r="N351" s="41">
        <v>5.7471300000000003</v>
      </c>
      <c r="O351" s="41"/>
      <c r="P351" s="41">
        <v>8.1395300000000006</v>
      </c>
      <c r="Q351" s="41"/>
      <c r="R351" s="41">
        <v>7.4850310000000002</v>
      </c>
      <c r="S351" s="41"/>
      <c r="T351" s="41" t="s">
        <v>1557</v>
      </c>
      <c r="U351" s="41" t="s">
        <v>663</v>
      </c>
      <c r="V351" s="41" t="s">
        <v>1552</v>
      </c>
      <c r="W351" s="46">
        <v>44866</v>
      </c>
    </row>
    <row r="352" spans="1:23" x14ac:dyDescent="0.3">
      <c r="A352" s="41">
        <v>315529</v>
      </c>
      <c r="B352" s="41" t="s">
        <v>598</v>
      </c>
      <c r="C352" s="41" t="s">
        <v>1553</v>
      </c>
      <c r="D352" s="41" t="s">
        <v>1554</v>
      </c>
      <c r="E352" s="41" t="s">
        <v>659</v>
      </c>
      <c r="F352" s="41">
        <v>7936</v>
      </c>
      <c r="G352" s="41">
        <v>419</v>
      </c>
      <c r="H352" s="41" t="s">
        <v>1558</v>
      </c>
      <c r="I352" s="41" t="s">
        <v>661</v>
      </c>
      <c r="J352" s="41">
        <v>9.5238099999999992</v>
      </c>
      <c r="K352" s="41"/>
      <c r="L352" s="41">
        <v>17.241379999999999</v>
      </c>
      <c r="M352" s="41"/>
      <c r="N352" s="41">
        <v>14.81481</v>
      </c>
      <c r="O352" s="41"/>
      <c r="P352" s="41">
        <v>16.66667</v>
      </c>
      <c r="Q352" s="41"/>
      <c r="R352" s="41">
        <v>14.851485</v>
      </c>
      <c r="S352" s="41"/>
      <c r="T352" s="41" t="s">
        <v>1557</v>
      </c>
      <c r="U352" s="41" t="s">
        <v>663</v>
      </c>
      <c r="V352" s="41" t="s">
        <v>1555</v>
      </c>
      <c r="W352" s="46">
        <v>44866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2"/>
  <sheetViews>
    <sheetView topLeftCell="I4" workbookViewId="0">
      <selection activeCell="J22" sqref="J22"/>
    </sheetView>
  </sheetViews>
  <sheetFormatPr defaultRowHeight="14.4" x14ac:dyDescent="0.3"/>
  <cols>
    <col min="1" max="1" width="23.88671875" bestFit="1" customWidth="1"/>
    <col min="2" max="2" width="57.5546875" bestFit="1" customWidth="1"/>
    <col min="3" max="3" width="35.88671875" bestFit="1" customWidth="1"/>
    <col min="4" max="4" width="23.33203125" bestFit="1" customWidth="1"/>
    <col min="5" max="5" width="13.6640625" bestFit="1" customWidth="1"/>
    <col min="6" max="6" width="16.88671875" bestFit="1" customWidth="1"/>
    <col min="7" max="7" width="13.88671875" bestFit="1" customWidth="1"/>
    <col min="8" max="8" width="58.33203125" bestFit="1" customWidth="1"/>
    <col min="9" max="9" width="13.44140625" bestFit="1" customWidth="1"/>
    <col min="10" max="10" width="17" bestFit="1" customWidth="1"/>
    <col min="11" max="11" width="29" bestFit="1" customWidth="1"/>
    <col min="12" max="12" width="17" bestFit="1" customWidth="1"/>
    <col min="13" max="13" width="29" bestFit="1" customWidth="1"/>
    <col min="14" max="14" width="17" bestFit="1" customWidth="1"/>
    <col min="15" max="15" width="29" bestFit="1" customWidth="1"/>
    <col min="16" max="16" width="17" bestFit="1" customWidth="1"/>
    <col min="17" max="17" width="29" bestFit="1" customWidth="1"/>
    <col min="18" max="18" width="25.88671875" bestFit="1" customWidth="1"/>
    <col min="19" max="19" width="37.6640625" bestFit="1" customWidth="1"/>
    <col min="20" max="20" width="37.44140625" bestFit="1" customWidth="1"/>
    <col min="21" max="21" width="15.109375" bestFit="1" customWidth="1"/>
    <col min="22" max="22" width="59" bestFit="1" customWidth="1"/>
    <col min="23" max="23" width="15.109375" bestFit="1" customWidth="1"/>
  </cols>
  <sheetData>
    <row r="1" spans="1:23" x14ac:dyDescent="0.3">
      <c r="A1" s="41" t="s">
        <v>634</v>
      </c>
      <c r="B1" s="41" t="s">
        <v>635</v>
      </c>
      <c r="C1" s="41" t="s">
        <v>636</v>
      </c>
      <c r="D1" s="41" t="s">
        <v>637</v>
      </c>
      <c r="E1" s="41" t="s">
        <v>638</v>
      </c>
      <c r="F1" s="41" t="s">
        <v>639</v>
      </c>
      <c r="G1" s="41" t="s">
        <v>640</v>
      </c>
      <c r="H1" s="41" t="s">
        <v>641</v>
      </c>
      <c r="I1" s="41" t="s">
        <v>642</v>
      </c>
      <c r="J1" s="41" t="s">
        <v>643</v>
      </c>
      <c r="K1" s="41" t="s">
        <v>644</v>
      </c>
      <c r="L1" s="41" t="s">
        <v>645</v>
      </c>
      <c r="M1" s="41" t="s">
        <v>646</v>
      </c>
      <c r="N1" s="41" t="s">
        <v>647</v>
      </c>
      <c r="O1" s="41" t="s">
        <v>648</v>
      </c>
      <c r="P1" s="41" t="s">
        <v>649</v>
      </c>
      <c r="Q1" s="41" t="s">
        <v>650</v>
      </c>
      <c r="R1" s="41" t="s">
        <v>651</v>
      </c>
      <c r="S1" s="41" t="s">
        <v>652</v>
      </c>
      <c r="T1" s="41" t="s">
        <v>653</v>
      </c>
      <c r="U1" s="41" t="s">
        <v>654</v>
      </c>
      <c r="V1" s="41" t="s">
        <v>655</v>
      </c>
      <c r="W1" s="41" t="s">
        <v>656</v>
      </c>
    </row>
    <row r="2" spans="1:23" x14ac:dyDescent="0.3">
      <c r="A2" s="41">
        <v>315001</v>
      </c>
      <c r="B2" s="41" t="s">
        <v>496</v>
      </c>
      <c r="C2" s="41" t="s">
        <v>657</v>
      </c>
      <c r="D2" s="41" t="s">
        <v>658</v>
      </c>
      <c r="E2" s="41" t="s">
        <v>659</v>
      </c>
      <c r="F2" s="41">
        <v>8536</v>
      </c>
      <c r="G2" s="41">
        <v>453</v>
      </c>
      <c r="H2" s="41" t="s">
        <v>1559</v>
      </c>
      <c r="I2" s="41" t="s">
        <v>661</v>
      </c>
      <c r="J2" s="41">
        <v>16.176469999999998</v>
      </c>
      <c r="K2" s="41"/>
      <c r="L2" s="41">
        <v>17.105260000000001</v>
      </c>
      <c r="M2" s="41"/>
      <c r="N2" s="41">
        <v>15.71429</v>
      </c>
      <c r="O2" s="41"/>
      <c r="P2" s="41">
        <v>12.67606</v>
      </c>
      <c r="Q2" s="41"/>
      <c r="R2" s="41">
        <v>15.438597</v>
      </c>
      <c r="S2" s="41"/>
      <c r="T2" s="41" t="s">
        <v>1557</v>
      </c>
      <c r="U2" s="41" t="s">
        <v>663</v>
      </c>
      <c r="V2" s="41" t="s">
        <v>664</v>
      </c>
      <c r="W2" s="46">
        <v>44866</v>
      </c>
    </row>
    <row r="3" spans="1:23" x14ac:dyDescent="0.3">
      <c r="A3" s="41">
        <v>315002</v>
      </c>
      <c r="B3" s="41" t="s">
        <v>319</v>
      </c>
      <c r="C3" s="41" t="s">
        <v>665</v>
      </c>
      <c r="D3" s="41" t="s">
        <v>666</v>
      </c>
      <c r="E3" s="41" t="s">
        <v>659</v>
      </c>
      <c r="F3" s="41">
        <v>8805</v>
      </c>
      <c r="G3" s="41">
        <v>453</v>
      </c>
      <c r="H3" s="41" t="s">
        <v>1559</v>
      </c>
      <c r="I3" s="41" t="s">
        <v>661</v>
      </c>
      <c r="J3" s="41" t="s">
        <v>667</v>
      </c>
      <c r="K3" s="41">
        <v>9</v>
      </c>
      <c r="L3" s="41" t="s">
        <v>667</v>
      </c>
      <c r="M3" s="41">
        <v>9</v>
      </c>
      <c r="N3" s="41" t="s">
        <v>667</v>
      </c>
      <c r="O3" s="41">
        <v>9</v>
      </c>
      <c r="P3" s="41" t="s">
        <v>667</v>
      </c>
      <c r="Q3" s="41">
        <v>9</v>
      </c>
      <c r="R3" s="41" t="s">
        <v>667</v>
      </c>
      <c r="S3" s="41">
        <v>9</v>
      </c>
      <c r="T3" s="41" t="s">
        <v>1557</v>
      </c>
      <c r="U3" s="41" t="s">
        <v>663</v>
      </c>
      <c r="V3" s="41" t="s">
        <v>668</v>
      </c>
      <c r="W3" s="46">
        <v>44866</v>
      </c>
    </row>
    <row r="4" spans="1:23" x14ac:dyDescent="0.3">
      <c r="A4" s="41">
        <v>315005</v>
      </c>
      <c r="B4" s="41" t="s">
        <v>579</v>
      </c>
      <c r="C4" s="41" t="s">
        <v>669</v>
      </c>
      <c r="D4" s="41" t="s">
        <v>670</v>
      </c>
      <c r="E4" s="41" t="s">
        <v>659</v>
      </c>
      <c r="F4" s="41">
        <v>7974</v>
      </c>
      <c r="G4" s="41">
        <v>453</v>
      </c>
      <c r="H4" s="41" t="s">
        <v>1559</v>
      </c>
      <c r="I4" s="41" t="s">
        <v>661</v>
      </c>
      <c r="J4" s="41">
        <v>10.204079999999999</v>
      </c>
      <c r="K4" s="41"/>
      <c r="L4" s="41">
        <v>12.5</v>
      </c>
      <c r="M4" s="41"/>
      <c r="N4" s="41">
        <v>11.764709999999999</v>
      </c>
      <c r="O4" s="41"/>
      <c r="P4" s="41">
        <v>4.5454499999999998</v>
      </c>
      <c r="Q4" s="41"/>
      <c r="R4" s="41">
        <v>9.8958329999999997</v>
      </c>
      <c r="S4" s="41"/>
      <c r="T4" s="41" t="s">
        <v>1557</v>
      </c>
      <c r="U4" s="41" t="s">
        <v>663</v>
      </c>
      <c r="V4" s="41" t="s">
        <v>671</v>
      </c>
      <c r="W4" s="46">
        <v>44866</v>
      </c>
    </row>
    <row r="5" spans="1:23" x14ac:dyDescent="0.3">
      <c r="A5" s="41">
        <v>315008</v>
      </c>
      <c r="B5" s="41" t="s">
        <v>466</v>
      </c>
      <c r="C5" s="41" t="s">
        <v>672</v>
      </c>
      <c r="D5" s="41" t="s">
        <v>673</v>
      </c>
      <c r="E5" s="41" t="s">
        <v>659</v>
      </c>
      <c r="F5" s="41">
        <v>8084</v>
      </c>
      <c r="G5" s="41">
        <v>453</v>
      </c>
      <c r="H5" s="41" t="s">
        <v>1559</v>
      </c>
      <c r="I5" s="41" t="s">
        <v>661</v>
      </c>
      <c r="J5" s="41">
        <v>4.0816299999999996</v>
      </c>
      <c r="K5" s="41"/>
      <c r="L5" s="41">
        <v>3.7037</v>
      </c>
      <c r="M5" s="41"/>
      <c r="N5" s="41">
        <v>3.92157</v>
      </c>
      <c r="O5" s="41"/>
      <c r="P5" s="41">
        <v>3.2786900000000001</v>
      </c>
      <c r="Q5" s="41"/>
      <c r="R5" s="41">
        <v>3.7209289999999999</v>
      </c>
      <c r="S5" s="41"/>
      <c r="T5" s="41" t="s">
        <v>1557</v>
      </c>
      <c r="U5" s="41" t="s">
        <v>663</v>
      </c>
      <c r="V5" s="41" t="s">
        <v>674</v>
      </c>
      <c r="W5" s="46">
        <v>44866</v>
      </c>
    </row>
    <row r="6" spans="1:23" x14ac:dyDescent="0.3">
      <c r="A6" s="41">
        <v>315009</v>
      </c>
      <c r="B6" s="41" t="s">
        <v>564</v>
      </c>
      <c r="C6" s="41" t="s">
        <v>675</v>
      </c>
      <c r="D6" s="41" t="s">
        <v>676</v>
      </c>
      <c r="E6" s="41" t="s">
        <v>659</v>
      </c>
      <c r="F6" s="41">
        <v>7922</v>
      </c>
      <c r="G6" s="41">
        <v>453</v>
      </c>
      <c r="H6" s="41" t="s">
        <v>1559</v>
      </c>
      <c r="I6" s="41" t="s">
        <v>661</v>
      </c>
      <c r="J6" s="41">
        <v>12.65823</v>
      </c>
      <c r="K6" s="41"/>
      <c r="L6" s="41">
        <v>9.7222200000000001</v>
      </c>
      <c r="M6" s="41"/>
      <c r="N6" s="41">
        <v>15.068490000000001</v>
      </c>
      <c r="O6" s="41"/>
      <c r="P6" s="41">
        <v>10.9589</v>
      </c>
      <c r="Q6" s="41"/>
      <c r="R6" s="41">
        <v>12.12121</v>
      </c>
      <c r="S6" s="41"/>
      <c r="T6" s="41" t="s">
        <v>1557</v>
      </c>
      <c r="U6" s="41" t="s">
        <v>663</v>
      </c>
      <c r="V6" s="41" t="s">
        <v>677</v>
      </c>
      <c r="W6" s="46">
        <v>44866</v>
      </c>
    </row>
    <row r="7" spans="1:23" x14ac:dyDescent="0.3">
      <c r="A7" s="41">
        <v>315010</v>
      </c>
      <c r="B7" s="41" t="s">
        <v>401</v>
      </c>
      <c r="C7" s="41" t="s">
        <v>678</v>
      </c>
      <c r="D7" s="41" t="s">
        <v>679</v>
      </c>
      <c r="E7" s="41" t="s">
        <v>659</v>
      </c>
      <c r="F7" s="41">
        <v>7202</v>
      </c>
      <c r="G7" s="41">
        <v>453</v>
      </c>
      <c r="H7" s="41" t="s">
        <v>1559</v>
      </c>
      <c r="I7" s="41" t="s">
        <v>661</v>
      </c>
      <c r="J7" s="41">
        <v>16.901409999999998</v>
      </c>
      <c r="K7" s="41"/>
      <c r="L7" s="41">
        <v>16.470590000000001</v>
      </c>
      <c r="M7" s="41"/>
      <c r="N7" s="41">
        <v>11.11111</v>
      </c>
      <c r="O7" s="41"/>
      <c r="P7" s="41">
        <v>12.64368</v>
      </c>
      <c r="Q7" s="41"/>
      <c r="R7" s="41">
        <v>14.197532000000001</v>
      </c>
      <c r="S7" s="41"/>
      <c r="T7" s="41" t="s">
        <v>1557</v>
      </c>
      <c r="U7" s="41" t="s">
        <v>663</v>
      </c>
      <c r="V7" s="41" t="s">
        <v>680</v>
      </c>
      <c r="W7" s="46">
        <v>44866</v>
      </c>
    </row>
    <row r="8" spans="1:23" x14ac:dyDescent="0.3">
      <c r="A8" s="41">
        <v>315013</v>
      </c>
      <c r="B8" s="41" t="s">
        <v>280</v>
      </c>
      <c r="C8" s="41" t="s">
        <v>681</v>
      </c>
      <c r="D8" s="41" t="s">
        <v>682</v>
      </c>
      <c r="E8" s="41" t="s">
        <v>659</v>
      </c>
      <c r="F8" s="41">
        <v>8034</v>
      </c>
      <c r="G8" s="41">
        <v>453</v>
      </c>
      <c r="H8" s="41" t="s">
        <v>1559</v>
      </c>
      <c r="I8" s="41" t="s">
        <v>661</v>
      </c>
      <c r="J8" s="41">
        <v>9.8039199999999997</v>
      </c>
      <c r="K8" s="41"/>
      <c r="L8" s="41">
        <v>9.8039199999999997</v>
      </c>
      <c r="M8" s="41"/>
      <c r="N8" s="41">
        <v>7.2727300000000001</v>
      </c>
      <c r="O8" s="41"/>
      <c r="P8" s="41">
        <v>8</v>
      </c>
      <c r="Q8" s="41"/>
      <c r="R8" s="41">
        <v>8.6956520000000008</v>
      </c>
      <c r="S8" s="41"/>
      <c r="T8" s="41" t="s">
        <v>1557</v>
      </c>
      <c r="U8" s="41" t="s">
        <v>663</v>
      </c>
      <c r="V8" s="41" t="s">
        <v>683</v>
      </c>
      <c r="W8" s="46">
        <v>44866</v>
      </c>
    </row>
    <row r="9" spans="1:23" x14ac:dyDescent="0.3">
      <c r="A9" s="41">
        <v>315014</v>
      </c>
      <c r="B9" s="41" t="s">
        <v>397</v>
      </c>
      <c r="C9" s="41" t="s">
        <v>684</v>
      </c>
      <c r="D9" s="41" t="s">
        <v>685</v>
      </c>
      <c r="E9" s="41" t="s">
        <v>659</v>
      </c>
      <c r="F9" s="41">
        <v>8318</v>
      </c>
      <c r="G9" s="41">
        <v>453</v>
      </c>
      <c r="H9" s="41" t="s">
        <v>1559</v>
      </c>
      <c r="I9" s="41" t="s">
        <v>661</v>
      </c>
      <c r="J9" s="41">
        <v>9.5238099999999992</v>
      </c>
      <c r="K9" s="41"/>
      <c r="L9" s="41">
        <v>9.5238099999999992</v>
      </c>
      <c r="M9" s="41"/>
      <c r="N9" s="41">
        <v>12.5</v>
      </c>
      <c r="O9" s="41"/>
      <c r="P9" s="41">
        <v>8.1081099999999999</v>
      </c>
      <c r="Q9" s="41"/>
      <c r="R9" s="41">
        <v>9.9378890000000002</v>
      </c>
      <c r="S9" s="41"/>
      <c r="T9" s="41" t="s">
        <v>1557</v>
      </c>
      <c r="U9" s="41" t="s">
        <v>663</v>
      </c>
      <c r="V9" s="41" t="s">
        <v>686</v>
      </c>
      <c r="W9" s="46">
        <v>44866</v>
      </c>
    </row>
    <row r="10" spans="1:23" x14ac:dyDescent="0.3">
      <c r="A10" s="41">
        <v>315015</v>
      </c>
      <c r="B10" s="41" t="s">
        <v>357</v>
      </c>
      <c r="C10" s="41" t="s">
        <v>687</v>
      </c>
      <c r="D10" s="41" t="s">
        <v>688</v>
      </c>
      <c r="E10" s="41" t="s">
        <v>659</v>
      </c>
      <c r="F10" s="41">
        <v>7747</v>
      </c>
      <c r="G10" s="41">
        <v>453</v>
      </c>
      <c r="H10" s="41" t="s">
        <v>1559</v>
      </c>
      <c r="I10" s="41" t="s">
        <v>661</v>
      </c>
      <c r="J10" s="41">
        <v>12.2807</v>
      </c>
      <c r="K10" s="41"/>
      <c r="L10" s="41">
        <v>10.41667</v>
      </c>
      <c r="M10" s="41"/>
      <c r="N10" s="41">
        <v>6.25</v>
      </c>
      <c r="O10" s="41"/>
      <c r="P10" s="41">
        <v>4</v>
      </c>
      <c r="Q10" s="41"/>
      <c r="R10" s="41">
        <v>8.3743850000000002</v>
      </c>
      <c r="S10" s="41"/>
      <c r="T10" s="41" t="s">
        <v>1557</v>
      </c>
      <c r="U10" s="41" t="s">
        <v>663</v>
      </c>
      <c r="V10" s="41" t="s">
        <v>689</v>
      </c>
      <c r="W10" s="46">
        <v>44866</v>
      </c>
    </row>
    <row r="11" spans="1:23" x14ac:dyDescent="0.3">
      <c r="A11" s="41">
        <v>315017</v>
      </c>
      <c r="B11" s="41" t="s">
        <v>287</v>
      </c>
      <c r="C11" s="41" t="s">
        <v>690</v>
      </c>
      <c r="D11" s="41" t="s">
        <v>691</v>
      </c>
      <c r="E11" s="41" t="s">
        <v>659</v>
      </c>
      <c r="F11" s="41">
        <v>7652</v>
      </c>
      <c r="G11" s="41">
        <v>453</v>
      </c>
      <c r="H11" s="41" t="s">
        <v>1559</v>
      </c>
      <c r="I11" s="41" t="s">
        <v>661</v>
      </c>
      <c r="J11" s="41">
        <v>4.7808799999999998</v>
      </c>
      <c r="K11" s="41"/>
      <c r="L11" s="41">
        <v>6.3492100000000002</v>
      </c>
      <c r="M11" s="41"/>
      <c r="N11" s="41">
        <v>7.1129699999999998</v>
      </c>
      <c r="O11" s="41"/>
      <c r="P11" s="41">
        <v>6.5217400000000003</v>
      </c>
      <c r="Q11" s="41"/>
      <c r="R11" s="41">
        <v>6.172841</v>
      </c>
      <c r="S11" s="41"/>
      <c r="T11" s="41" t="s">
        <v>1557</v>
      </c>
      <c r="U11" s="41" t="s">
        <v>663</v>
      </c>
      <c r="V11" s="41" t="s">
        <v>692</v>
      </c>
      <c r="W11" s="46">
        <v>44866</v>
      </c>
    </row>
    <row r="12" spans="1:23" x14ac:dyDescent="0.3">
      <c r="A12" s="41">
        <v>315019</v>
      </c>
      <c r="B12" s="41" t="s">
        <v>396</v>
      </c>
      <c r="C12" s="41" t="s">
        <v>693</v>
      </c>
      <c r="D12" s="41" t="s">
        <v>694</v>
      </c>
      <c r="E12" s="41" t="s">
        <v>659</v>
      </c>
      <c r="F12" s="41">
        <v>7801</v>
      </c>
      <c r="G12" s="41">
        <v>453</v>
      </c>
      <c r="H12" s="41" t="s">
        <v>1559</v>
      </c>
      <c r="I12" s="41" t="s">
        <v>661</v>
      </c>
      <c r="J12" s="41" t="s">
        <v>667</v>
      </c>
      <c r="K12" s="41">
        <v>9</v>
      </c>
      <c r="L12" s="41" t="s">
        <v>667</v>
      </c>
      <c r="M12" s="41">
        <v>9</v>
      </c>
      <c r="N12" s="41">
        <v>20</v>
      </c>
      <c r="O12" s="41"/>
      <c r="P12" s="41">
        <v>25</v>
      </c>
      <c r="Q12" s="41"/>
      <c r="R12" s="41">
        <v>22.666667</v>
      </c>
      <c r="S12" s="41"/>
      <c r="T12" s="41" t="s">
        <v>1557</v>
      </c>
      <c r="U12" s="41" t="s">
        <v>663</v>
      </c>
      <c r="V12" s="41" t="s">
        <v>695</v>
      </c>
      <c r="W12" s="46">
        <v>44866</v>
      </c>
    </row>
    <row r="13" spans="1:23" x14ac:dyDescent="0.3">
      <c r="A13" s="41">
        <v>315021</v>
      </c>
      <c r="B13" s="41" t="s">
        <v>267</v>
      </c>
      <c r="C13" s="41" t="s">
        <v>696</v>
      </c>
      <c r="D13" s="41" t="s">
        <v>697</v>
      </c>
      <c r="E13" s="41" t="s">
        <v>659</v>
      </c>
      <c r="F13" s="41">
        <v>7011</v>
      </c>
      <c r="G13" s="41">
        <v>453</v>
      </c>
      <c r="H13" s="41" t="s">
        <v>1559</v>
      </c>
      <c r="I13" s="41" t="s">
        <v>661</v>
      </c>
      <c r="J13" s="41">
        <v>14.61538</v>
      </c>
      <c r="K13" s="41"/>
      <c r="L13" s="41">
        <v>9.1603100000000008</v>
      </c>
      <c r="M13" s="41"/>
      <c r="N13" s="41">
        <v>9.6774199999999997</v>
      </c>
      <c r="O13" s="41"/>
      <c r="P13" s="41">
        <v>6.25</v>
      </c>
      <c r="Q13" s="41"/>
      <c r="R13" s="41">
        <v>9.9415209999999998</v>
      </c>
      <c r="S13" s="41"/>
      <c r="T13" s="41" t="s">
        <v>1557</v>
      </c>
      <c r="U13" s="41" t="s">
        <v>663</v>
      </c>
      <c r="V13" s="41" t="s">
        <v>698</v>
      </c>
      <c r="W13" s="46">
        <v>44866</v>
      </c>
    </row>
    <row r="14" spans="1:23" x14ac:dyDescent="0.3">
      <c r="A14" s="41">
        <v>315022</v>
      </c>
      <c r="B14" s="41" t="s">
        <v>485</v>
      </c>
      <c r="C14" s="41" t="s">
        <v>699</v>
      </c>
      <c r="D14" s="41" t="s">
        <v>700</v>
      </c>
      <c r="E14" s="41" t="s">
        <v>659</v>
      </c>
      <c r="F14" s="41">
        <v>8520</v>
      </c>
      <c r="G14" s="41">
        <v>453</v>
      </c>
      <c r="H14" s="41" t="s">
        <v>1559</v>
      </c>
      <c r="I14" s="41" t="s">
        <v>661</v>
      </c>
      <c r="J14" s="41">
        <v>8.3333300000000001</v>
      </c>
      <c r="K14" s="41"/>
      <c r="L14" s="41" t="s">
        <v>667</v>
      </c>
      <c r="M14" s="41">
        <v>9</v>
      </c>
      <c r="N14" s="41">
        <v>9.5238099999999992</v>
      </c>
      <c r="O14" s="41"/>
      <c r="P14" s="41">
        <v>20</v>
      </c>
      <c r="Q14" s="41"/>
      <c r="R14" s="41">
        <v>10.112359</v>
      </c>
      <c r="S14" s="41"/>
      <c r="T14" s="41" t="s">
        <v>1557</v>
      </c>
      <c r="U14" s="41" t="s">
        <v>663</v>
      </c>
      <c r="V14" s="41" t="s">
        <v>701</v>
      </c>
      <c r="W14" s="46">
        <v>44866</v>
      </c>
    </row>
    <row r="15" spans="1:23" x14ac:dyDescent="0.3">
      <c r="A15" s="41">
        <v>315029</v>
      </c>
      <c r="B15" s="41" t="s">
        <v>391</v>
      </c>
      <c r="C15" s="41" t="s">
        <v>702</v>
      </c>
      <c r="D15" s="41" t="s">
        <v>703</v>
      </c>
      <c r="E15" s="41" t="s">
        <v>659</v>
      </c>
      <c r="F15" s="41">
        <v>7052</v>
      </c>
      <c r="G15" s="41">
        <v>453</v>
      </c>
      <c r="H15" s="41" t="s">
        <v>1559</v>
      </c>
      <c r="I15" s="41" t="s">
        <v>661</v>
      </c>
      <c r="J15" s="41">
        <v>3.8835000000000002</v>
      </c>
      <c r="K15" s="41"/>
      <c r="L15" s="41">
        <v>3.92157</v>
      </c>
      <c r="M15" s="41"/>
      <c r="N15" s="41">
        <v>5.7692300000000003</v>
      </c>
      <c r="O15" s="41"/>
      <c r="P15" s="41">
        <v>4.3956</v>
      </c>
      <c r="Q15" s="41"/>
      <c r="R15" s="41">
        <v>4.5</v>
      </c>
      <c r="S15" s="41"/>
      <c r="T15" s="41" t="s">
        <v>1557</v>
      </c>
      <c r="U15" s="41" t="s">
        <v>663</v>
      </c>
      <c r="V15" s="41" t="s">
        <v>704</v>
      </c>
      <c r="W15" s="46">
        <v>44866</v>
      </c>
    </row>
    <row r="16" spans="1:23" x14ac:dyDescent="0.3">
      <c r="A16" s="41">
        <v>315036</v>
      </c>
      <c r="B16" s="41" t="s">
        <v>254</v>
      </c>
      <c r="C16" s="41" t="s">
        <v>705</v>
      </c>
      <c r="D16" s="41" t="s">
        <v>706</v>
      </c>
      <c r="E16" s="41" t="s">
        <v>659</v>
      </c>
      <c r="F16" s="41">
        <v>7009</v>
      </c>
      <c r="G16" s="41">
        <v>453</v>
      </c>
      <c r="H16" s="41" t="s">
        <v>1559</v>
      </c>
      <c r="I16" s="41" t="s">
        <v>661</v>
      </c>
      <c r="J16" s="41">
        <v>8.7719299999999993</v>
      </c>
      <c r="K16" s="41"/>
      <c r="L16" s="41">
        <v>10.71429</v>
      </c>
      <c r="M16" s="41"/>
      <c r="N16" s="41">
        <v>9.0909099999999992</v>
      </c>
      <c r="O16" s="41"/>
      <c r="P16" s="41">
        <v>8.1632700000000007</v>
      </c>
      <c r="Q16" s="41"/>
      <c r="R16" s="41">
        <v>9.2165920000000003</v>
      </c>
      <c r="S16" s="41"/>
      <c r="T16" s="41" t="s">
        <v>1557</v>
      </c>
      <c r="U16" s="41" t="s">
        <v>663</v>
      </c>
      <c r="V16" s="41" t="s">
        <v>707</v>
      </c>
      <c r="W16" s="46">
        <v>44866</v>
      </c>
    </row>
    <row r="17" spans="1:23" x14ac:dyDescent="0.3">
      <c r="A17" s="41">
        <v>315037</v>
      </c>
      <c r="B17" s="41" t="s">
        <v>600</v>
      </c>
      <c r="C17" s="41" t="s">
        <v>708</v>
      </c>
      <c r="D17" s="41" t="s">
        <v>709</v>
      </c>
      <c r="E17" s="41" t="s">
        <v>659</v>
      </c>
      <c r="F17" s="41">
        <v>7666</v>
      </c>
      <c r="G17" s="41">
        <v>453</v>
      </c>
      <c r="H17" s="41" t="s">
        <v>1559</v>
      </c>
      <c r="I17" s="41" t="s">
        <v>661</v>
      </c>
      <c r="J17" s="41">
        <v>17.64706</v>
      </c>
      <c r="K17" s="41"/>
      <c r="L17" s="41">
        <v>13.63636</v>
      </c>
      <c r="M17" s="41"/>
      <c r="N17" s="41">
        <v>15.38462</v>
      </c>
      <c r="O17" s="41"/>
      <c r="P17" s="41">
        <v>11.428570000000001</v>
      </c>
      <c r="Q17" s="41"/>
      <c r="R17" s="41">
        <v>14.792899999999999</v>
      </c>
      <c r="S17" s="41"/>
      <c r="T17" s="41" t="s">
        <v>1557</v>
      </c>
      <c r="U17" s="41" t="s">
        <v>663</v>
      </c>
      <c r="V17" s="41" t="s">
        <v>710</v>
      </c>
      <c r="W17" s="46">
        <v>44866</v>
      </c>
    </row>
    <row r="18" spans="1:23" x14ac:dyDescent="0.3">
      <c r="A18" s="41">
        <v>315038</v>
      </c>
      <c r="B18" s="41" t="s">
        <v>366</v>
      </c>
      <c r="C18" s="41" t="s">
        <v>711</v>
      </c>
      <c r="D18" s="41" t="s">
        <v>703</v>
      </c>
      <c r="E18" s="41" t="s">
        <v>659</v>
      </c>
      <c r="F18" s="41">
        <v>7052</v>
      </c>
      <c r="G18" s="41">
        <v>453</v>
      </c>
      <c r="H18" s="41" t="s">
        <v>1559</v>
      </c>
      <c r="I18" s="41" t="s">
        <v>661</v>
      </c>
      <c r="J18" s="41">
        <v>14.492749999999999</v>
      </c>
      <c r="K18" s="41"/>
      <c r="L18" s="41">
        <v>13.63636</v>
      </c>
      <c r="M18" s="41"/>
      <c r="N18" s="41">
        <v>13.33333</v>
      </c>
      <c r="O18" s="41"/>
      <c r="P18" s="41">
        <v>10</v>
      </c>
      <c r="Q18" s="41"/>
      <c r="R18" s="41">
        <v>12.680113</v>
      </c>
      <c r="S18" s="41"/>
      <c r="T18" s="41" t="s">
        <v>1557</v>
      </c>
      <c r="U18" s="41" t="s">
        <v>663</v>
      </c>
      <c r="V18" s="41" t="s">
        <v>712</v>
      </c>
      <c r="W18" s="46">
        <v>44866</v>
      </c>
    </row>
    <row r="19" spans="1:23" x14ac:dyDescent="0.3">
      <c r="A19" s="41">
        <v>315039</v>
      </c>
      <c r="B19" s="41" t="s">
        <v>557</v>
      </c>
      <c r="C19" s="41" t="s">
        <v>713</v>
      </c>
      <c r="D19" s="41" t="s">
        <v>714</v>
      </c>
      <c r="E19" s="41" t="s">
        <v>659</v>
      </c>
      <c r="F19" s="41">
        <v>8837</v>
      </c>
      <c r="G19" s="41">
        <v>453</v>
      </c>
      <c r="H19" s="41" t="s">
        <v>1559</v>
      </c>
      <c r="I19" s="41" t="s">
        <v>661</v>
      </c>
      <c r="J19" s="41">
        <v>12.5</v>
      </c>
      <c r="K19" s="41"/>
      <c r="L19" s="41">
        <v>12.87129</v>
      </c>
      <c r="M19" s="41"/>
      <c r="N19" s="41">
        <v>10.41667</v>
      </c>
      <c r="O19" s="41"/>
      <c r="P19" s="41">
        <v>9.5238099999999992</v>
      </c>
      <c r="Q19" s="41"/>
      <c r="R19" s="41">
        <v>11.306533999999999</v>
      </c>
      <c r="S19" s="41"/>
      <c r="T19" s="41" t="s">
        <v>1557</v>
      </c>
      <c r="U19" s="41" t="s">
        <v>663</v>
      </c>
      <c r="V19" s="41" t="s">
        <v>715</v>
      </c>
      <c r="W19" s="46">
        <v>44866</v>
      </c>
    </row>
    <row r="20" spans="1:23" x14ac:dyDescent="0.3">
      <c r="A20" s="41">
        <v>315042</v>
      </c>
      <c r="B20" s="41" t="s">
        <v>471</v>
      </c>
      <c r="C20" s="41" t="s">
        <v>716</v>
      </c>
      <c r="D20" s="41" t="s">
        <v>717</v>
      </c>
      <c r="E20" s="41" t="s">
        <v>659</v>
      </c>
      <c r="F20" s="41">
        <v>7035</v>
      </c>
      <c r="G20" s="41">
        <v>453</v>
      </c>
      <c r="H20" s="41" t="s">
        <v>1559</v>
      </c>
      <c r="I20" s="41" t="s">
        <v>661</v>
      </c>
      <c r="J20" s="41">
        <v>6.3829799999999999</v>
      </c>
      <c r="K20" s="41"/>
      <c r="L20" s="41">
        <v>10</v>
      </c>
      <c r="M20" s="41"/>
      <c r="N20" s="41">
        <v>10.98901</v>
      </c>
      <c r="O20" s="41"/>
      <c r="P20" s="41">
        <v>5.7471300000000003</v>
      </c>
      <c r="Q20" s="41"/>
      <c r="R20" s="41">
        <v>8.2872939999999993</v>
      </c>
      <c r="S20" s="41"/>
      <c r="T20" s="41" t="s">
        <v>1557</v>
      </c>
      <c r="U20" s="41" t="s">
        <v>663</v>
      </c>
      <c r="V20" s="41" t="s">
        <v>718</v>
      </c>
      <c r="W20" s="46">
        <v>44866</v>
      </c>
    </row>
    <row r="21" spans="1:23" x14ac:dyDescent="0.3">
      <c r="A21" s="41">
        <v>315044</v>
      </c>
      <c r="B21" s="41" t="s">
        <v>469</v>
      </c>
      <c r="C21" s="41" t="s">
        <v>719</v>
      </c>
      <c r="D21" s="41" t="s">
        <v>720</v>
      </c>
      <c r="E21" s="41" t="s">
        <v>659</v>
      </c>
      <c r="F21" s="41">
        <v>7821</v>
      </c>
      <c r="G21" s="41">
        <v>453</v>
      </c>
      <c r="H21" s="41" t="s">
        <v>1559</v>
      </c>
      <c r="I21" s="41" t="s">
        <v>661</v>
      </c>
      <c r="J21" s="41">
        <v>8.88889</v>
      </c>
      <c r="K21" s="41"/>
      <c r="L21" s="41">
        <v>4.1666699999999999</v>
      </c>
      <c r="M21" s="41"/>
      <c r="N21" s="41">
        <v>7.69231</v>
      </c>
      <c r="O21" s="41"/>
      <c r="P21" s="41">
        <v>7.5471700000000004</v>
      </c>
      <c r="Q21" s="41"/>
      <c r="R21" s="41">
        <v>7.0707089999999999</v>
      </c>
      <c r="S21" s="41"/>
      <c r="T21" s="41" t="s">
        <v>1557</v>
      </c>
      <c r="U21" s="41" t="s">
        <v>663</v>
      </c>
      <c r="V21" s="41" t="s">
        <v>721</v>
      </c>
      <c r="W21" s="46">
        <v>44866</v>
      </c>
    </row>
    <row r="22" spans="1:23" x14ac:dyDescent="0.3">
      <c r="A22" s="41">
        <v>315047</v>
      </c>
      <c r="B22" s="41" t="s">
        <v>629</v>
      </c>
      <c r="C22" s="41" t="s">
        <v>722</v>
      </c>
      <c r="D22" s="41" t="s">
        <v>723</v>
      </c>
      <c r="E22" s="41" t="s">
        <v>659</v>
      </c>
      <c r="F22" s="41">
        <v>8077</v>
      </c>
      <c r="G22" s="41">
        <v>453</v>
      </c>
      <c r="H22" s="41" t="s">
        <v>1559</v>
      </c>
      <c r="I22" s="41" t="s">
        <v>661</v>
      </c>
      <c r="J22" s="41">
        <v>14.28571</v>
      </c>
      <c r="K22" s="41"/>
      <c r="L22" s="41">
        <v>11.290319999999999</v>
      </c>
      <c r="M22" s="41"/>
      <c r="N22" s="41">
        <v>8.3333300000000001</v>
      </c>
      <c r="O22" s="41"/>
      <c r="P22" s="41">
        <v>10.34483</v>
      </c>
      <c r="Q22" s="41"/>
      <c r="R22" s="41">
        <v>11.111109000000001</v>
      </c>
      <c r="S22" s="41"/>
      <c r="T22" s="41" t="s">
        <v>1557</v>
      </c>
      <c r="U22" s="41" t="s">
        <v>663</v>
      </c>
      <c r="V22" s="41" t="s">
        <v>724</v>
      </c>
      <c r="W22" s="46">
        <v>44866</v>
      </c>
    </row>
    <row r="23" spans="1:23" x14ac:dyDescent="0.3">
      <c r="A23" s="41">
        <v>315050</v>
      </c>
      <c r="B23" s="41" t="s">
        <v>344</v>
      </c>
      <c r="C23" s="41" t="s">
        <v>725</v>
      </c>
      <c r="D23" s="41" t="s">
        <v>726</v>
      </c>
      <c r="E23" s="41" t="s">
        <v>659</v>
      </c>
      <c r="F23" s="41">
        <v>8016</v>
      </c>
      <c r="G23" s="41">
        <v>453</v>
      </c>
      <c r="H23" s="41" t="s">
        <v>1559</v>
      </c>
      <c r="I23" s="41" t="s">
        <v>661</v>
      </c>
      <c r="J23" s="41">
        <v>14.0625</v>
      </c>
      <c r="K23" s="41"/>
      <c r="L23" s="41">
        <v>18.032789999999999</v>
      </c>
      <c r="M23" s="41"/>
      <c r="N23" s="41">
        <v>10.606059999999999</v>
      </c>
      <c r="O23" s="41"/>
      <c r="P23" s="41">
        <v>11.940300000000001</v>
      </c>
      <c r="Q23" s="41"/>
      <c r="R23" s="41">
        <v>13.565892</v>
      </c>
      <c r="S23" s="41"/>
      <c r="T23" s="41" t="s">
        <v>1557</v>
      </c>
      <c r="U23" s="41" t="s">
        <v>663</v>
      </c>
      <c r="V23" s="41" t="s">
        <v>727</v>
      </c>
      <c r="W23" s="46">
        <v>44866</v>
      </c>
    </row>
    <row r="24" spans="1:23" x14ac:dyDescent="0.3">
      <c r="A24" s="41">
        <v>315053</v>
      </c>
      <c r="B24" s="41" t="s">
        <v>524</v>
      </c>
      <c r="C24" s="41" t="s">
        <v>728</v>
      </c>
      <c r="D24" s="41" t="s">
        <v>729</v>
      </c>
      <c r="E24" s="41" t="s">
        <v>659</v>
      </c>
      <c r="F24" s="41">
        <v>7940</v>
      </c>
      <c r="G24" s="41">
        <v>453</v>
      </c>
      <c r="H24" s="41" t="s">
        <v>1559</v>
      </c>
      <c r="I24" s="41" t="s">
        <v>661</v>
      </c>
      <c r="J24" s="41">
        <v>11.90476</v>
      </c>
      <c r="K24" s="41"/>
      <c r="L24" s="41">
        <v>4.7618999999999998</v>
      </c>
      <c r="M24" s="41"/>
      <c r="N24" s="41">
        <v>8.1632700000000007</v>
      </c>
      <c r="O24" s="41"/>
      <c r="P24" s="41">
        <v>7.5471700000000004</v>
      </c>
      <c r="Q24" s="41"/>
      <c r="R24" s="41">
        <v>8.0645159999999994</v>
      </c>
      <c r="S24" s="41"/>
      <c r="T24" s="41" t="s">
        <v>1557</v>
      </c>
      <c r="U24" s="41" t="s">
        <v>663</v>
      </c>
      <c r="V24" s="41" t="s">
        <v>730</v>
      </c>
      <c r="W24" s="46">
        <v>44866</v>
      </c>
    </row>
    <row r="25" spans="1:23" x14ac:dyDescent="0.3">
      <c r="A25" s="41">
        <v>315054</v>
      </c>
      <c r="B25" s="41" t="s">
        <v>516</v>
      </c>
      <c r="C25" s="41" t="s">
        <v>731</v>
      </c>
      <c r="D25" s="41" t="s">
        <v>732</v>
      </c>
      <c r="E25" s="41" t="s">
        <v>659</v>
      </c>
      <c r="F25" s="41">
        <v>8232</v>
      </c>
      <c r="G25" s="41">
        <v>453</v>
      </c>
      <c r="H25" s="41" t="s">
        <v>1559</v>
      </c>
      <c r="I25" s="41" t="s">
        <v>661</v>
      </c>
      <c r="J25" s="41">
        <v>3.6363599999999998</v>
      </c>
      <c r="K25" s="41"/>
      <c r="L25" s="41">
        <v>3.7037</v>
      </c>
      <c r="M25" s="41"/>
      <c r="N25" s="41">
        <v>3.7037</v>
      </c>
      <c r="O25" s="41"/>
      <c r="P25" s="41">
        <v>3.2786900000000001</v>
      </c>
      <c r="Q25" s="41"/>
      <c r="R25" s="41">
        <v>3.5714260000000002</v>
      </c>
      <c r="S25" s="41"/>
      <c r="T25" s="41" t="s">
        <v>1557</v>
      </c>
      <c r="U25" s="41" t="s">
        <v>663</v>
      </c>
      <c r="V25" s="41" t="s">
        <v>733</v>
      </c>
      <c r="W25" s="46">
        <v>44866</v>
      </c>
    </row>
    <row r="26" spans="1:23" x14ac:dyDescent="0.3">
      <c r="A26" s="41">
        <v>315056</v>
      </c>
      <c r="B26" s="41" t="s">
        <v>455</v>
      </c>
      <c r="C26" s="41" t="s">
        <v>734</v>
      </c>
      <c r="D26" s="41" t="s">
        <v>735</v>
      </c>
      <c r="E26" s="41" t="s">
        <v>659</v>
      </c>
      <c r="F26" s="41">
        <v>7753</v>
      </c>
      <c r="G26" s="41">
        <v>453</v>
      </c>
      <c r="H26" s="41" t="s">
        <v>1559</v>
      </c>
      <c r="I26" s="41" t="s">
        <v>661</v>
      </c>
      <c r="J26" s="41">
        <v>7.4074099999999996</v>
      </c>
      <c r="K26" s="41"/>
      <c r="L26" s="41">
        <v>20</v>
      </c>
      <c r="M26" s="41"/>
      <c r="N26" s="41" t="s">
        <v>667</v>
      </c>
      <c r="O26" s="41">
        <v>9</v>
      </c>
      <c r="P26" s="41">
        <v>4.1666699999999999</v>
      </c>
      <c r="Q26" s="41"/>
      <c r="R26" s="41">
        <v>12.000000999999999</v>
      </c>
      <c r="S26" s="41"/>
      <c r="T26" s="41" t="s">
        <v>1557</v>
      </c>
      <c r="U26" s="41" t="s">
        <v>663</v>
      </c>
      <c r="V26" s="41" t="s">
        <v>736</v>
      </c>
      <c r="W26" s="46">
        <v>44866</v>
      </c>
    </row>
    <row r="27" spans="1:23" x14ac:dyDescent="0.3">
      <c r="A27" s="41">
        <v>315057</v>
      </c>
      <c r="B27" s="41" t="s">
        <v>494</v>
      </c>
      <c r="C27" s="41" t="s">
        <v>737</v>
      </c>
      <c r="D27" s="41" t="s">
        <v>738</v>
      </c>
      <c r="E27" s="41" t="s">
        <v>659</v>
      </c>
      <c r="F27" s="41">
        <v>7876</v>
      </c>
      <c r="G27" s="41">
        <v>453</v>
      </c>
      <c r="H27" s="41" t="s">
        <v>1559</v>
      </c>
      <c r="I27" s="41" t="s">
        <v>661</v>
      </c>
      <c r="J27" s="41">
        <v>10.86957</v>
      </c>
      <c r="K27" s="41"/>
      <c r="L27" s="41">
        <v>14</v>
      </c>
      <c r="M27" s="41"/>
      <c r="N27" s="41">
        <v>12.244899999999999</v>
      </c>
      <c r="O27" s="41"/>
      <c r="P27" s="41">
        <v>8.3333300000000001</v>
      </c>
      <c r="Q27" s="41"/>
      <c r="R27" s="41">
        <v>11.398965</v>
      </c>
      <c r="S27" s="41"/>
      <c r="T27" s="41" t="s">
        <v>1557</v>
      </c>
      <c r="U27" s="41" t="s">
        <v>663</v>
      </c>
      <c r="V27" s="41" t="s">
        <v>739</v>
      </c>
      <c r="W27" s="46">
        <v>44866</v>
      </c>
    </row>
    <row r="28" spans="1:23" x14ac:dyDescent="0.3">
      <c r="A28" s="41">
        <v>315058</v>
      </c>
      <c r="B28" s="41" t="s">
        <v>423</v>
      </c>
      <c r="C28" s="41" t="s">
        <v>740</v>
      </c>
      <c r="D28" s="41" t="s">
        <v>741</v>
      </c>
      <c r="E28" s="41" t="s">
        <v>659</v>
      </c>
      <c r="F28" s="41">
        <v>8079</v>
      </c>
      <c r="G28" s="41">
        <v>453</v>
      </c>
      <c r="H28" s="41" t="s">
        <v>1559</v>
      </c>
      <c r="I28" s="41" t="s">
        <v>661</v>
      </c>
      <c r="J28" s="41">
        <v>0</v>
      </c>
      <c r="K28" s="41"/>
      <c r="L28" s="41">
        <v>2.7777799999999999</v>
      </c>
      <c r="M28" s="41"/>
      <c r="N28" s="41">
        <v>5.8823499999999997</v>
      </c>
      <c r="O28" s="41"/>
      <c r="P28" s="41">
        <v>12.195119999999999</v>
      </c>
      <c r="Q28" s="41"/>
      <c r="R28" s="41">
        <v>5.5944050000000001</v>
      </c>
      <c r="S28" s="41"/>
      <c r="T28" s="41" t="s">
        <v>1557</v>
      </c>
      <c r="U28" s="41" t="s">
        <v>663</v>
      </c>
      <c r="V28" s="41" t="s">
        <v>742</v>
      </c>
      <c r="W28" s="46">
        <v>44866</v>
      </c>
    </row>
    <row r="29" spans="1:23" x14ac:dyDescent="0.3">
      <c r="A29" s="41">
        <v>315060</v>
      </c>
      <c r="B29" s="41" t="s">
        <v>591</v>
      </c>
      <c r="C29" s="41" t="s">
        <v>743</v>
      </c>
      <c r="D29" s="41" t="s">
        <v>682</v>
      </c>
      <c r="E29" s="41" t="s">
        <v>659</v>
      </c>
      <c r="F29" s="41">
        <v>8003</v>
      </c>
      <c r="G29" s="41">
        <v>453</v>
      </c>
      <c r="H29" s="41" t="s">
        <v>1559</v>
      </c>
      <c r="I29" s="41" t="s">
        <v>661</v>
      </c>
      <c r="J29" s="41">
        <v>5.3191499999999996</v>
      </c>
      <c r="K29" s="41"/>
      <c r="L29" s="41">
        <v>3.1578900000000001</v>
      </c>
      <c r="M29" s="41"/>
      <c r="N29" s="41">
        <v>4.6729000000000003</v>
      </c>
      <c r="O29" s="41"/>
      <c r="P29" s="41">
        <v>6.8965500000000004</v>
      </c>
      <c r="Q29" s="41"/>
      <c r="R29" s="41">
        <v>5.0970870000000001</v>
      </c>
      <c r="S29" s="41"/>
      <c r="T29" s="41" t="s">
        <v>1557</v>
      </c>
      <c r="U29" s="41" t="s">
        <v>663</v>
      </c>
      <c r="V29" s="41" t="s">
        <v>744</v>
      </c>
      <c r="W29" s="46">
        <v>44866</v>
      </c>
    </row>
    <row r="30" spans="1:23" x14ac:dyDescent="0.3">
      <c r="A30" s="41">
        <v>315061</v>
      </c>
      <c r="B30" s="41" t="s">
        <v>574</v>
      </c>
      <c r="C30" s="41" t="s">
        <v>745</v>
      </c>
      <c r="D30" s="41" t="s">
        <v>746</v>
      </c>
      <c r="E30" s="41" t="s">
        <v>659</v>
      </c>
      <c r="F30" s="41">
        <v>8302</v>
      </c>
      <c r="G30" s="41">
        <v>453</v>
      </c>
      <c r="H30" s="41" t="s">
        <v>1559</v>
      </c>
      <c r="I30" s="41" t="s">
        <v>661</v>
      </c>
      <c r="J30" s="41">
        <v>9.375</v>
      </c>
      <c r="K30" s="41"/>
      <c r="L30" s="41">
        <v>10.71429</v>
      </c>
      <c r="M30" s="41"/>
      <c r="N30" s="41">
        <v>10</v>
      </c>
      <c r="O30" s="41"/>
      <c r="P30" s="41">
        <v>9.0909099999999992</v>
      </c>
      <c r="Q30" s="41"/>
      <c r="R30" s="41">
        <v>9.8039229999999993</v>
      </c>
      <c r="S30" s="41"/>
      <c r="T30" s="41" t="s">
        <v>1557</v>
      </c>
      <c r="U30" s="41" t="s">
        <v>663</v>
      </c>
      <c r="V30" s="41" t="s">
        <v>747</v>
      </c>
      <c r="W30" s="46">
        <v>44866</v>
      </c>
    </row>
    <row r="31" spans="1:23" x14ac:dyDescent="0.3">
      <c r="A31" s="41">
        <v>315064</v>
      </c>
      <c r="B31" s="41" t="s">
        <v>263</v>
      </c>
      <c r="C31" s="41" t="s">
        <v>748</v>
      </c>
      <c r="D31" s="41" t="s">
        <v>749</v>
      </c>
      <c r="E31" s="41" t="s">
        <v>659</v>
      </c>
      <c r="F31" s="41">
        <v>7076</v>
      </c>
      <c r="G31" s="41">
        <v>453</v>
      </c>
      <c r="H31" s="41" t="s">
        <v>1559</v>
      </c>
      <c r="I31" s="41" t="s">
        <v>661</v>
      </c>
      <c r="J31" s="41">
        <v>7.3170700000000002</v>
      </c>
      <c r="K31" s="41"/>
      <c r="L31" s="41">
        <v>10.256410000000001</v>
      </c>
      <c r="M31" s="41"/>
      <c r="N31" s="41">
        <v>7.69231</v>
      </c>
      <c r="O31" s="41"/>
      <c r="P31" s="41">
        <v>7.5</v>
      </c>
      <c r="Q31" s="41"/>
      <c r="R31" s="41">
        <v>8.1760999999999999</v>
      </c>
      <c r="S31" s="41"/>
      <c r="T31" s="41" t="s">
        <v>1557</v>
      </c>
      <c r="U31" s="41" t="s">
        <v>663</v>
      </c>
      <c r="V31" s="41" t="s">
        <v>750</v>
      </c>
      <c r="W31" s="46">
        <v>44866</v>
      </c>
    </row>
    <row r="32" spans="1:23" x14ac:dyDescent="0.3">
      <c r="A32" s="41">
        <v>315066</v>
      </c>
      <c r="B32" s="41" t="s">
        <v>594</v>
      </c>
      <c r="C32" s="41" t="s">
        <v>751</v>
      </c>
      <c r="D32" s="41" t="s">
        <v>703</v>
      </c>
      <c r="E32" s="41" t="s">
        <v>659</v>
      </c>
      <c r="F32" s="41">
        <v>7052</v>
      </c>
      <c r="G32" s="41">
        <v>453</v>
      </c>
      <c r="H32" s="41" t="s">
        <v>1559</v>
      </c>
      <c r="I32" s="41" t="s">
        <v>661</v>
      </c>
      <c r="J32" s="41">
        <v>3.9473699999999998</v>
      </c>
      <c r="K32" s="41"/>
      <c r="L32" s="41">
        <v>3.7974700000000001</v>
      </c>
      <c r="M32" s="41"/>
      <c r="N32" s="41">
        <v>8.6419800000000002</v>
      </c>
      <c r="O32" s="41"/>
      <c r="P32" s="41">
        <v>7.2463800000000003</v>
      </c>
      <c r="Q32" s="41"/>
      <c r="R32" s="41">
        <v>5.9016419999999998</v>
      </c>
      <c r="S32" s="41"/>
      <c r="T32" s="41" t="s">
        <v>1557</v>
      </c>
      <c r="U32" s="41" t="s">
        <v>663</v>
      </c>
      <c r="V32" s="41" t="s">
        <v>752</v>
      </c>
      <c r="W32" s="46">
        <v>44866</v>
      </c>
    </row>
    <row r="33" spans="1:23" x14ac:dyDescent="0.3">
      <c r="A33" s="41">
        <v>315068</v>
      </c>
      <c r="B33" s="41" t="s">
        <v>279</v>
      </c>
      <c r="C33" s="41" t="s">
        <v>753</v>
      </c>
      <c r="D33" s="41" t="s">
        <v>682</v>
      </c>
      <c r="E33" s="41" t="s">
        <v>659</v>
      </c>
      <c r="F33" s="41">
        <v>8002</v>
      </c>
      <c r="G33" s="41">
        <v>453</v>
      </c>
      <c r="H33" s="41" t="s">
        <v>1559</v>
      </c>
      <c r="I33" s="41" t="s">
        <v>661</v>
      </c>
      <c r="J33" s="41">
        <v>9.8039199999999997</v>
      </c>
      <c r="K33" s="41"/>
      <c r="L33" s="41">
        <v>11.764709999999999</v>
      </c>
      <c r="M33" s="41"/>
      <c r="N33" s="41">
        <v>5.1282100000000002</v>
      </c>
      <c r="O33" s="41"/>
      <c r="P33" s="41">
        <v>3.8461500000000002</v>
      </c>
      <c r="Q33" s="41"/>
      <c r="R33" s="41">
        <v>7.3863640000000004</v>
      </c>
      <c r="S33" s="41"/>
      <c r="T33" s="41" t="s">
        <v>1557</v>
      </c>
      <c r="U33" s="41" t="s">
        <v>663</v>
      </c>
      <c r="V33" s="41" t="s">
        <v>754</v>
      </c>
      <c r="W33" s="46">
        <v>44866</v>
      </c>
    </row>
    <row r="34" spans="1:23" x14ac:dyDescent="0.3">
      <c r="A34" s="41">
        <v>315069</v>
      </c>
      <c r="B34" s="41" t="s">
        <v>602</v>
      </c>
      <c r="C34" s="41" t="s">
        <v>755</v>
      </c>
      <c r="D34" s="41" t="s">
        <v>756</v>
      </c>
      <c r="E34" s="41" t="s">
        <v>659</v>
      </c>
      <c r="F34" s="41">
        <v>7719</v>
      </c>
      <c r="G34" s="41">
        <v>453</v>
      </c>
      <c r="H34" s="41" t="s">
        <v>1559</v>
      </c>
      <c r="I34" s="41" t="s">
        <v>661</v>
      </c>
      <c r="J34" s="41">
        <v>4.3478300000000001</v>
      </c>
      <c r="K34" s="41"/>
      <c r="L34" s="41">
        <v>4</v>
      </c>
      <c r="M34" s="41"/>
      <c r="N34" s="41">
        <v>0</v>
      </c>
      <c r="O34" s="41"/>
      <c r="P34" s="41">
        <v>4</v>
      </c>
      <c r="Q34" s="41"/>
      <c r="R34" s="41">
        <v>3.157896</v>
      </c>
      <c r="S34" s="41"/>
      <c r="T34" s="41" t="s">
        <v>1557</v>
      </c>
      <c r="U34" s="41" t="s">
        <v>663</v>
      </c>
      <c r="V34" s="41" t="s">
        <v>757</v>
      </c>
      <c r="W34" s="46">
        <v>44866</v>
      </c>
    </row>
    <row r="35" spans="1:23" x14ac:dyDescent="0.3">
      <c r="A35" s="41">
        <v>315072</v>
      </c>
      <c r="B35" s="41" t="s">
        <v>441</v>
      </c>
      <c r="C35" s="41" t="s">
        <v>758</v>
      </c>
      <c r="D35" s="41" t="s">
        <v>759</v>
      </c>
      <c r="E35" s="41" t="s">
        <v>659</v>
      </c>
      <c r="F35" s="41">
        <v>7840</v>
      </c>
      <c r="G35" s="41">
        <v>453</v>
      </c>
      <c r="H35" s="41" t="s">
        <v>1559</v>
      </c>
      <c r="I35" s="41" t="s">
        <v>661</v>
      </c>
      <c r="J35" s="41">
        <v>11.538460000000001</v>
      </c>
      <c r="K35" s="41"/>
      <c r="L35" s="41">
        <v>7.4074099999999996</v>
      </c>
      <c r="M35" s="41"/>
      <c r="N35" s="41">
        <v>4.7618999999999998</v>
      </c>
      <c r="O35" s="41"/>
      <c r="P35" s="41">
        <v>4.3478300000000001</v>
      </c>
      <c r="Q35" s="41"/>
      <c r="R35" s="41">
        <v>7.2164950000000001</v>
      </c>
      <c r="S35" s="41"/>
      <c r="T35" s="41" t="s">
        <v>1557</v>
      </c>
      <c r="U35" s="41" t="s">
        <v>663</v>
      </c>
      <c r="V35" s="41" t="s">
        <v>760</v>
      </c>
      <c r="W35" s="46">
        <v>44866</v>
      </c>
    </row>
    <row r="36" spans="1:23" x14ac:dyDescent="0.3">
      <c r="A36" s="41">
        <v>315077</v>
      </c>
      <c r="B36" s="41" t="s">
        <v>626</v>
      </c>
      <c r="C36" s="41" t="s">
        <v>761</v>
      </c>
      <c r="D36" s="41" t="s">
        <v>762</v>
      </c>
      <c r="E36" s="41" t="s">
        <v>659</v>
      </c>
      <c r="F36" s="41">
        <v>8057</v>
      </c>
      <c r="G36" s="41">
        <v>453</v>
      </c>
      <c r="H36" s="41" t="s">
        <v>1559</v>
      </c>
      <c r="I36" s="41" t="s">
        <v>661</v>
      </c>
      <c r="J36" s="41" t="s">
        <v>667</v>
      </c>
      <c r="K36" s="41">
        <v>9</v>
      </c>
      <c r="L36" s="41" t="s">
        <v>667</v>
      </c>
      <c r="M36" s="41">
        <v>9</v>
      </c>
      <c r="N36" s="41" t="s">
        <v>667</v>
      </c>
      <c r="O36" s="41">
        <v>9</v>
      </c>
      <c r="P36" s="41" t="s">
        <v>667</v>
      </c>
      <c r="Q36" s="41">
        <v>9</v>
      </c>
      <c r="R36" s="41" t="s">
        <v>667</v>
      </c>
      <c r="S36" s="41">
        <v>9</v>
      </c>
      <c r="T36" s="41" t="s">
        <v>1557</v>
      </c>
      <c r="U36" s="41" t="s">
        <v>663</v>
      </c>
      <c r="V36" s="41" t="s">
        <v>763</v>
      </c>
      <c r="W36" s="46">
        <v>44866</v>
      </c>
    </row>
    <row r="37" spans="1:23" x14ac:dyDescent="0.3">
      <c r="A37" s="41">
        <v>315083</v>
      </c>
      <c r="B37" s="41" t="s">
        <v>232</v>
      </c>
      <c r="C37" s="41" t="s">
        <v>764</v>
      </c>
      <c r="D37" s="41" t="s">
        <v>765</v>
      </c>
      <c r="E37" s="41" t="s">
        <v>659</v>
      </c>
      <c r="F37" s="41">
        <v>7305</v>
      </c>
      <c r="G37" s="41">
        <v>453</v>
      </c>
      <c r="H37" s="41" t="s">
        <v>1559</v>
      </c>
      <c r="I37" s="41" t="s">
        <v>661</v>
      </c>
      <c r="J37" s="41">
        <v>4.7618999999999998</v>
      </c>
      <c r="K37" s="41"/>
      <c r="L37" s="41">
        <v>0</v>
      </c>
      <c r="M37" s="41"/>
      <c r="N37" s="41">
        <v>13.15789</v>
      </c>
      <c r="O37" s="41"/>
      <c r="P37" s="41">
        <v>5.2631600000000001</v>
      </c>
      <c r="Q37" s="41"/>
      <c r="R37" s="41">
        <v>5.6603750000000002</v>
      </c>
      <c r="S37" s="41"/>
      <c r="T37" s="41" t="s">
        <v>1557</v>
      </c>
      <c r="U37" s="41" t="s">
        <v>663</v>
      </c>
      <c r="V37" s="41" t="s">
        <v>766</v>
      </c>
      <c r="W37" s="46">
        <v>44866</v>
      </c>
    </row>
    <row r="38" spans="1:23" x14ac:dyDescent="0.3">
      <c r="A38" s="41">
        <v>315085</v>
      </c>
      <c r="B38" s="41" t="s">
        <v>346</v>
      </c>
      <c r="C38" s="41" t="s">
        <v>767</v>
      </c>
      <c r="D38" s="41" t="s">
        <v>768</v>
      </c>
      <c r="E38" s="41" t="s">
        <v>659</v>
      </c>
      <c r="F38" s="41">
        <v>7055</v>
      </c>
      <c r="G38" s="41">
        <v>453</v>
      </c>
      <c r="H38" s="41" t="s">
        <v>1559</v>
      </c>
      <c r="I38" s="41" t="s">
        <v>661</v>
      </c>
      <c r="J38" s="41">
        <v>8.1081099999999999</v>
      </c>
      <c r="K38" s="41"/>
      <c r="L38" s="41">
        <v>18.421050000000001</v>
      </c>
      <c r="M38" s="41"/>
      <c r="N38" s="41">
        <v>21.62162</v>
      </c>
      <c r="O38" s="41"/>
      <c r="P38" s="41">
        <v>26.31579</v>
      </c>
      <c r="Q38" s="41"/>
      <c r="R38" s="41">
        <v>18.666665999999999</v>
      </c>
      <c r="S38" s="41"/>
      <c r="T38" s="41" t="s">
        <v>1557</v>
      </c>
      <c r="U38" s="41" t="s">
        <v>663</v>
      </c>
      <c r="V38" s="41" t="s">
        <v>769</v>
      </c>
      <c r="W38" s="46">
        <v>44866</v>
      </c>
    </row>
    <row r="39" spans="1:23" x14ac:dyDescent="0.3">
      <c r="A39" s="41">
        <v>315087</v>
      </c>
      <c r="B39" s="41" t="s">
        <v>310</v>
      </c>
      <c r="C39" s="41" t="s">
        <v>770</v>
      </c>
      <c r="D39" s="41" t="s">
        <v>771</v>
      </c>
      <c r="E39" s="41" t="s">
        <v>659</v>
      </c>
      <c r="F39" s="41">
        <v>7716</v>
      </c>
      <c r="G39" s="41">
        <v>453</v>
      </c>
      <c r="H39" s="41" t="s">
        <v>1559</v>
      </c>
      <c r="I39" s="41" t="s">
        <v>661</v>
      </c>
      <c r="J39" s="41">
        <v>10</v>
      </c>
      <c r="K39" s="41"/>
      <c r="L39" s="41">
        <v>2.7027000000000001</v>
      </c>
      <c r="M39" s="41"/>
      <c r="N39" s="41">
        <v>6.0606099999999996</v>
      </c>
      <c r="O39" s="41"/>
      <c r="P39" s="41">
        <v>10.81081</v>
      </c>
      <c r="Q39" s="41"/>
      <c r="R39" s="41">
        <v>7.2992699999999999</v>
      </c>
      <c r="S39" s="41"/>
      <c r="T39" s="41" t="s">
        <v>1557</v>
      </c>
      <c r="U39" s="41" t="s">
        <v>663</v>
      </c>
      <c r="V39" s="41" t="s">
        <v>772</v>
      </c>
      <c r="W39" s="46">
        <v>44866</v>
      </c>
    </row>
    <row r="40" spans="1:23" x14ac:dyDescent="0.3">
      <c r="A40" s="41">
        <v>315091</v>
      </c>
      <c r="B40" s="41" t="s">
        <v>384</v>
      </c>
      <c r="C40" s="41" t="s">
        <v>773</v>
      </c>
      <c r="D40" s="41" t="s">
        <v>774</v>
      </c>
      <c r="E40" s="41" t="s">
        <v>659</v>
      </c>
      <c r="F40" s="41">
        <v>7016</v>
      </c>
      <c r="G40" s="41">
        <v>453</v>
      </c>
      <c r="H40" s="41" t="s">
        <v>1559</v>
      </c>
      <c r="I40" s="41" t="s">
        <v>661</v>
      </c>
      <c r="J40" s="41">
        <v>16.483519999999999</v>
      </c>
      <c r="K40" s="41"/>
      <c r="L40" s="41">
        <v>11.827959999999999</v>
      </c>
      <c r="M40" s="41"/>
      <c r="N40" s="41">
        <v>18.91892</v>
      </c>
      <c r="O40" s="41"/>
      <c r="P40" s="41">
        <v>10.126580000000001</v>
      </c>
      <c r="Q40" s="41"/>
      <c r="R40" s="41">
        <v>14.243325</v>
      </c>
      <c r="S40" s="41"/>
      <c r="T40" s="41" t="s">
        <v>1557</v>
      </c>
      <c r="U40" s="41" t="s">
        <v>663</v>
      </c>
      <c r="V40" s="41" t="s">
        <v>775</v>
      </c>
      <c r="W40" s="46">
        <v>44866</v>
      </c>
    </row>
    <row r="41" spans="1:23" x14ac:dyDescent="0.3">
      <c r="A41" s="41">
        <v>315092</v>
      </c>
      <c r="B41" s="41" t="s">
        <v>309</v>
      </c>
      <c r="C41" s="41" t="s">
        <v>776</v>
      </c>
      <c r="D41" s="41" t="s">
        <v>777</v>
      </c>
      <c r="E41" s="41" t="s">
        <v>659</v>
      </c>
      <c r="F41" s="41">
        <v>7733</v>
      </c>
      <c r="G41" s="41">
        <v>453</v>
      </c>
      <c r="H41" s="41" t="s">
        <v>1559</v>
      </c>
      <c r="I41" s="41" t="s">
        <v>661</v>
      </c>
      <c r="J41" s="41">
        <v>16.12903</v>
      </c>
      <c r="K41" s="41"/>
      <c r="L41" s="41">
        <v>7.5</v>
      </c>
      <c r="M41" s="41"/>
      <c r="N41" s="41">
        <v>6.0606099999999996</v>
      </c>
      <c r="O41" s="41"/>
      <c r="P41" s="41">
        <v>14.28571</v>
      </c>
      <c r="Q41" s="41"/>
      <c r="R41" s="41">
        <v>10.791366</v>
      </c>
      <c r="S41" s="41"/>
      <c r="T41" s="41" t="s">
        <v>1557</v>
      </c>
      <c r="U41" s="41" t="s">
        <v>663</v>
      </c>
      <c r="V41" s="41" t="s">
        <v>778</v>
      </c>
      <c r="W41" s="46">
        <v>44866</v>
      </c>
    </row>
    <row r="42" spans="1:23" x14ac:dyDescent="0.3">
      <c r="A42" s="41">
        <v>315094</v>
      </c>
      <c r="B42" s="41" t="s">
        <v>359</v>
      </c>
      <c r="C42" s="41" t="s">
        <v>779</v>
      </c>
      <c r="D42" s="41" t="s">
        <v>780</v>
      </c>
      <c r="E42" s="41" t="s">
        <v>659</v>
      </c>
      <c r="F42" s="41">
        <v>8619</v>
      </c>
      <c r="G42" s="41">
        <v>453</v>
      </c>
      <c r="H42" s="41" t="s">
        <v>1559</v>
      </c>
      <c r="I42" s="41" t="s">
        <v>661</v>
      </c>
      <c r="J42" s="41">
        <v>15.38462</v>
      </c>
      <c r="K42" s="41"/>
      <c r="L42" s="41">
        <v>2.7027000000000001</v>
      </c>
      <c r="M42" s="41"/>
      <c r="N42" s="41">
        <v>10.41667</v>
      </c>
      <c r="O42" s="41"/>
      <c r="P42" s="41">
        <v>9.3023299999999995</v>
      </c>
      <c r="Q42" s="41"/>
      <c r="R42" s="41">
        <v>9.5808409999999995</v>
      </c>
      <c r="S42" s="41"/>
      <c r="T42" s="41" t="s">
        <v>1557</v>
      </c>
      <c r="U42" s="41" t="s">
        <v>663</v>
      </c>
      <c r="V42" s="41" t="s">
        <v>781</v>
      </c>
      <c r="W42" s="46">
        <v>44866</v>
      </c>
    </row>
    <row r="43" spans="1:23" x14ac:dyDescent="0.3">
      <c r="A43" s="41">
        <v>315096</v>
      </c>
      <c r="B43" s="41" t="s">
        <v>395</v>
      </c>
      <c r="C43" s="41" t="s">
        <v>782</v>
      </c>
      <c r="D43" s="41" t="s">
        <v>783</v>
      </c>
      <c r="E43" s="41" t="s">
        <v>659</v>
      </c>
      <c r="F43" s="41">
        <v>7522</v>
      </c>
      <c r="G43" s="41">
        <v>453</v>
      </c>
      <c r="H43" s="41" t="s">
        <v>1559</v>
      </c>
      <c r="I43" s="41" t="s">
        <v>661</v>
      </c>
      <c r="J43" s="41" t="s">
        <v>667</v>
      </c>
      <c r="K43" s="41">
        <v>9</v>
      </c>
      <c r="L43" s="41" t="s">
        <v>667</v>
      </c>
      <c r="M43" s="41">
        <v>9</v>
      </c>
      <c r="N43" s="41" t="s">
        <v>667</v>
      </c>
      <c r="O43" s="41">
        <v>9</v>
      </c>
      <c r="P43" s="41" t="s">
        <v>667</v>
      </c>
      <c r="Q43" s="41">
        <v>9</v>
      </c>
      <c r="R43" s="41">
        <v>0</v>
      </c>
      <c r="S43" s="41"/>
      <c r="T43" s="41" t="s">
        <v>1557</v>
      </c>
      <c r="U43" s="41" t="s">
        <v>663</v>
      </c>
      <c r="V43" s="41" t="s">
        <v>784</v>
      </c>
      <c r="W43" s="46">
        <v>44866</v>
      </c>
    </row>
    <row r="44" spans="1:23" x14ac:dyDescent="0.3">
      <c r="A44" s="41">
        <v>315101</v>
      </c>
      <c r="B44" s="41" t="s">
        <v>458</v>
      </c>
      <c r="C44" s="41" t="s">
        <v>785</v>
      </c>
      <c r="D44" s="41" t="s">
        <v>786</v>
      </c>
      <c r="E44" s="41" t="s">
        <v>659</v>
      </c>
      <c r="F44" s="41">
        <v>7060</v>
      </c>
      <c r="G44" s="41">
        <v>453</v>
      </c>
      <c r="H44" s="41" t="s">
        <v>1559</v>
      </c>
      <c r="I44" s="41" t="s">
        <v>661</v>
      </c>
      <c r="J44" s="41">
        <v>7.5471700000000004</v>
      </c>
      <c r="K44" s="41"/>
      <c r="L44" s="41">
        <v>5.66038</v>
      </c>
      <c r="M44" s="41"/>
      <c r="N44" s="41">
        <v>12.06897</v>
      </c>
      <c r="O44" s="41"/>
      <c r="P44" s="41">
        <v>13.793100000000001</v>
      </c>
      <c r="Q44" s="41"/>
      <c r="R44" s="41">
        <v>9.9099109999999992</v>
      </c>
      <c r="S44" s="41"/>
      <c r="T44" s="41" t="s">
        <v>1557</v>
      </c>
      <c r="U44" s="41" t="s">
        <v>663</v>
      </c>
      <c r="V44" s="41" t="s">
        <v>787</v>
      </c>
      <c r="W44" s="46">
        <v>44866</v>
      </c>
    </row>
    <row r="45" spans="1:23" x14ac:dyDescent="0.3">
      <c r="A45" s="41">
        <v>315103</v>
      </c>
      <c r="B45" s="41" t="s">
        <v>546</v>
      </c>
      <c r="C45" s="41" t="s">
        <v>788</v>
      </c>
      <c r="D45" s="41" t="s">
        <v>789</v>
      </c>
      <c r="E45" s="41" t="s">
        <v>659</v>
      </c>
      <c r="F45" s="41">
        <v>7470</v>
      </c>
      <c r="G45" s="41">
        <v>453</v>
      </c>
      <c r="H45" s="41" t="s">
        <v>1559</v>
      </c>
      <c r="I45" s="41" t="s">
        <v>661</v>
      </c>
      <c r="J45" s="41">
        <v>9.5238099999999992</v>
      </c>
      <c r="K45" s="41"/>
      <c r="L45" s="41">
        <v>11.36364</v>
      </c>
      <c r="M45" s="41"/>
      <c r="N45" s="41">
        <v>7.1428599999999998</v>
      </c>
      <c r="O45" s="41"/>
      <c r="P45" s="41">
        <v>10</v>
      </c>
      <c r="Q45" s="41"/>
      <c r="R45" s="41">
        <v>9.5505630000000004</v>
      </c>
      <c r="S45" s="41"/>
      <c r="T45" s="41" t="s">
        <v>1557</v>
      </c>
      <c r="U45" s="41" t="s">
        <v>663</v>
      </c>
      <c r="V45" s="41" t="s">
        <v>790</v>
      </c>
      <c r="W45" s="46">
        <v>44866</v>
      </c>
    </row>
    <row r="46" spans="1:23" x14ac:dyDescent="0.3">
      <c r="A46" s="41">
        <v>315104</v>
      </c>
      <c r="B46" s="41" t="s">
        <v>378</v>
      </c>
      <c r="C46" s="41" t="s">
        <v>791</v>
      </c>
      <c r="D46" s="41" t="s">
        <v>792</v>
      </c>
      <c r="E46" s="41" t="s">
        <v>659</v>
      </c>
      <c r="F46" s="41">
        <v>7083</v>
      </c>
      <c r="G46" s="41">
        <v>453</v>
      </c>
      <c r="H46" s="41" t="s">
        <v>1559</v>
      </c>
      <c r="I46" s="41" t="s">
        <v>661</v>
      </c>
      <c r="J46" s="41">
        <v>17.64706</v>
      </c>
      <c r="K46" s="41"/>
      <c r="L46" s="41">
        <v>11.36364</v>
      </c>
      <c r="M46" s="41"/>
      <c r="N46" s="41">
        <v>15.21739</v>
      </c>
      <c r="O46" s="41"/>
      <c r="P46" s="41">
        <v>10.86957</v>
      </c>
      <c r="Q46" s="41"/>
      <c r="R46" s="41">
        <v>13.903745000000001</v>
      </c>
      <c r="S46" s="41"/>
      <c r="T46" s="41" t="s">
        <v>1557</v>
      </c>
      <c r="U46" s="41" t="s">
        <v>663</v>
      </c>
      <c r="V46" s="41" t="s">
        <v>793</v>
      </c>
      <c r="W46" s="46">
        <v>44866</v>
      </c>
    </row>
    <row r="47" spans="1:23" x14ac:dyDescent="0.3">
      <c r="A47" s="41">
        <v>315105</v>
      </c>
      <c r="B47" s="41" t="s">
        <v>377</v>
      </c>
      <c r="C47" s="41" t="s">
        <v>794</v>
      </c>
      <c r="D47" s="41" t="s">
        <v>795</v>
      </c>
      <c r="E47" s="41" t="s">
        <v>659</v>
      </c>
      <c r="F47" s="41">
        <v>7753</v>
      </c>
      <c r="G47" s="41">
        <v>453</v>
      </c>
      <c r="H47" s="41" t="s">
        <v>1559</v>
      </c>
      <c r="I47" s="41" t="s">
        <v>661</v>
      </c>
      <c r="J47" s="41">
        <v>5</v>
      </c>
      <c r="K47" s="41"/>
      <c r="L47" s="41">
        <v>5.4054099999999998</v>
      </c>
      <c r="M47" s="41"/>
      <c r="N47" s="41">
        <v>5.7142900000000001</v>
      </c>
      <c r="O47" s="41"/>
      <c r="P47" s="41">
        <v>0</v>
      </c>
      <c r="Q47" s="41"/>
      <c r="R47" s="41">
        <v>4.0540560000000001</v>
      </c>
      <c r="S47" s="41"/>
      <c r="T47" s="41" t="s">
        <v>1557</v>
      </c>
      <c r="U47" s="41" t="s">
        <v>663</v>
      </c>
      <c r="V47" s="41" t="s">
        <v>796</v>
      </c>
      <c r="W47" s="46">
        <v>44866</v>
      </c>
    </row>
    <row r="48" spans="1:23" x14ac:dyDescent="0.3">
      <c r="A48" s="41">
        <v>315106</v>
      </c>
      <c r="B48" s="41" t="s">
        <v>399</v>
      </c>
      <c r="C48" s="41" t="s">
        <v>797</v>
      </c>
      <c r="D48" s="41" t="s">
        <v>679</v>
      </c>
      <c r="E48" s="41" t="s">
        <v>659</v>
      </c>
      <c r="F48" s="41">
        <v>7202</v>
      </c>
      <c r="G48" s="41">
        <v>453</v>
      </c>
      <c r="H48" s="41" t="s">
        <v>1559</v>
      </c>
      <c r="I48" s="41" t="s">
        <v>661</v>
      </c>
      <c r="J48" s="41">
        <v>13.63636</v>
      </c>
      <c r="K48" s="41"/>
      <c r="L48" s="41" t="s">
        <v>667</v>
      </c>
      <c r="M48" s="41">
        <v>9</v>
      </c>
      <c r="N48" s="41">
        <v>35</v>
      </c>
      <c r="O48" s="41"/>
      <c r="P48" s="41">
        <v>8.3333300000000001</v>
      </c>
      <c r="Q48" s="41"/>
      <c r="R48" s="41">
        <v>16.842103000000002</v>
      </c>
      <c r="S48" s="41"/>
      <c r="T48" s="41" t="s">
        <v>1557</v>
      </c>
      <c r="U48" s="41" t="s">
        <v>663</v>
      </c>
      <c r="V48" s="41" t="s">
        <v>798</v>
      </c>
      <c r="W48" s="46">
        <v>44866</v>
      </c>
    </row>
    <row r="49" spans="1:23" x14ac:dyDescent="0.3">
      <c r="A49" s="41">
        <v>315108</v>
      </c>
      <c r="B49" s="41" t="s">
        <v>535</v>
      </c>
      <c r="C49" s="41" t="s">
        <v>799</v>
      </c>
      <c r="D49" s="41" t="s">
        <v>800</v>
      </c>
      <c r="E49" s="41" t="s">
        <v>659</v>
      </c>
      <c r="F49" s="41">
        <v>8540</v>
      </c>
      <c r="G49" s="41">
        <v>453</v>
      </c>
      <c r="H49" s="41" t="s">
        <v>1559</v>
      </c>
      <c r="I49" s="41" t="s">
        <v>661</v>
      </c>
      <c r="J49" s="41">
        <v>5.7142900000000001</v>
      </c>
      <c r="K49" s="41"/>
      <c r="L49" s="41">
        <v>0</v>
      </c>
      <c r="M49" s="41"/>
      <c r="N49" s="41">
        <v>9.5238099999999992</v>
      </c>
      <c r="O49" s="41"/>
      <c r="P49" s="41">
        <v>10</v>
      </c>
      <c r="Q49" s="41"/>
      <c r="R49" s="41">
        <v>6.4935080000000003</v>
      </c>
      <c r="S49" s="41"/>
      <c r="T49" s="41" t="s">
        <v>1557</v>
      </c>
      <c r="U49" s="41" t="s">
        <v>663</v>
      </c>
      <c r="V49" s="41" t="s">
        <v>801</v>
      </c>
      <c r="W49" s="46">
        <v>44866</v>
      </c>
    </row>
    <row r="50" spans="1:23" x14ac:dyDescent="0.3">
      <c r="A50" s="41">
        <v>315110</v>
      </c>
      <c r="B50" s="41" t="s">
        <v>463</v>
      </c>
      <c r="C50" s="41" t="s">
        <v>802</v>
      </c>
      <c r="D50" s="41" t="s">
        <v>789</v>
      </c>
      <c r="E50" s="41" t="s">
        <v>659</v>
      </c>
      <c r="F50" s="41">
        <v>7470</v>
      </c>
      <c r="G50" s="41">
        <v>453</v>
      </c>
      <c r="H50" s="41" t="s">
        <v>1559</v>
      </c>
      <c r="I50" s="41" t="s">
        <v>661</v>
      </c>
      <c r="J50" s="41">
        <v>20.408159999999999</v>
      </c>
      <c r="K50" s="41"/>
      <c r="L50" s="41">
        <v>18.518519999999999</v>
      </c>
      <c r="M50" s="41"/>
      <c r="N50" s="41">
        <v>22.448979999999999</v>
      </c>
      <c r="O50" s="41"/>
      <c r="P50" s="41">
        <v>21.212119999999999</v>
      </c>
      <c r="Q50" s="41"/>
      <c r="R50" s="41">
        <v>20.54054</v>
      </c>
      <c r="S50" s="41"/>
      <c r="T50" s="41" t="s">
        <v>1557</v>
      </c>
      <c r="U50" s="41" t="s">
        <v>663</v>
      </c>
      <c r="V50" s="41" t="s">
        <v>803</v>
      </c>
      <c r="W50" s="46">
        <v>44866</v>
      </c>
    </row>
    <row r="51" spans="1:23" x14ac:dyDescent="0.3">
      <c r="A51" s="41">
        <v>315111</v>
      </c>
      <c r="B51" s="41" t="s">
        <v>529</v>
      </c>
      <c r="C51" s="41" t="s">
        <v>804</v>
      </c>
      <c r="D51" s="41" t="s">
        <v>805</v>
      </c>
      <c r="E51" s="41" t="s">
        <v>659</v>
      </c>
      <c r="F51" s="41">
        <v>8690</v>
      </c>
      <c r="G51" s="41">
        <v>453</v>
      </c>
      <c r="H51" s="41" t="s">
        <v>1559</v>
      </c>
      <c r="I51" s="41" t="s">
        <v>661</v>
      </c>
      <c r="J51" s="41">
        <v>15.78947</v>
      </c>
      <c r="K51" s="41"/>
      <c r="L51" s="41">
        <v>14.63415</v>
      </c>
      <c r="M51" s="41"/>
      <c r="N51" s="41">
        <v>12</v>
      </c>
      <c r="O51" s="41"/>
      <c r="P51" s="41">
        <v>6.3829799999999999</v>
      </c>
      <c r="Q51" s="41"/>
      <c r="R51" s="41">
        <v>11.931819000000001</v>
      </c>
      <c r="S51" s="41"/>
      <c r="T51" s="41" t="s">
        <v>1557</v>
      </c>
      <c r="U51" s="41" t="s">
        <v>663</v>
      </c>
      <c r="V51" s="41" t="s">
        <v>806</v>
      </c>
      <c r="W51" s="46">
        <v>44866</v>
      </c>
    </row>
    <row r="52" spans="1:23" x14ac:dyDescent="0.3">
      <c r="A52" s="41">
        <v>315112</v>
      </c>
      <c r="B52" s="41" t="s">
        <v>447</v>
      </c>
      <c r="C52" s="41" t="s">
        <v>807</v>
      </c>
      <c r="D52" s="41" t="s">
        <v>808</v>
      </c>
      <c r="E52" s="41" t="s">
        <v>659</v>
      </c>
      <c r="F52" s="41">
        <v>7047</v>
      </c>
      <c r="G52" s="41">
        <v>453</v>
      </c>
      <c r="H52" s="41" t="s">
        <v>1559</v>
      </c>
      <c r="I52" s="41" t="s">
        <v>661</v>
      </c>
      <c r="J52" s="41">
        <v>11.180120000000001</v>
      </c>
      <c r="K52" s="41"/>
      <c r="L52" s="41">
        <v>5.8139500000000002</v>
      </c>
      <c r="M52" s="41"/>
      <c r="N52" s="41">
        <v>6.7901199999999999</v>
      </c>
      <c r="O52" s="41"/>
      <c r="P52" s="41">
        <v>3.3898299999999999</v>
      </c>
      <c r="Q52" s="41"/>
      <c r="R52" s="41">
        <v>6.6964259999999998</v>
      </c>
      <c r="S52" s="41"/>
      <c r="T52" s="41" t="s">
        <v>1557</v>
      </c>
      <c r="U52" s="41" t="s">
        <v>663</v>
      </c>
      <c r="V52" s="41" t="s">
        <v>809</v>
      </c>
      <c r="W52" s="46">
        <v>44866</v>
      </c>
    </row>
    <row r="53" spans="1:23" x14ac:dyDescent="0.3">
      <c r="A53" s="41">
        <v>315113</v>
      </c>
      <c r="B53" s="41" t="s">
        <v>338</v>
      </c>
      <c r="C53" s="41" t="s">
        <v>810</v>
      </c>
      <c r="D53" s="41" t="s">
        <v>811</v>
      </c>
      <c r="E53" s="41" t="s">
        <v>659</v>
      </c>
      <c r="F53" s="41">
        <v>8648</v>
      </c>
      <c r="G53" s="41">
        <v>453</v>
      </c>
      <c r="H53" s="41" t="s">
        <v>1559</v>
      </c>
      <c r="I53" s="41" t="s">
        <v>661</v>
      </c>
      <c r="J53" s="41">
        <v>4.5454499999999998</v>
      </c>
      <c r="K53" s="41"/>
      <c r="L53" s="41">
        <v>4.87805</v>
      </c>
      <c r="M53" s="41"/>
      <c r="N53" s="41">
        <v>4.4444400000000002</v>
      </c>
      <c r="O53" s="41"/>
      <c r="P53" s="41">
        <v>4.1666699999999999</v>
      </c>
      <c r="Q53" s="41"/>
      <c r="R53" s="41">
        <v>4.4943809999999997</v>
      </c>
      <c r="S53" s="41"/>
      <c r="T53" s="41" t="s">
        <v>1557</v>
      </c>
      <c r="U53" s="41" t="s">
        <v>663</v>
      </c>
      <c r="V53" s="41" t="s">
        <v>812</v>
      </c>
      <c r="W53" s="46">
        <v>44866</v>
      </c>
    </row>
    <row r="54" spans="1:23" x14ac:dyDescent="0.3">
      <c r="A54" s="41">
        <v>315115</v>
      </c>
      <c r="B54" s="41" t="s">
        <v>266</v>
      </c>
      <c r="C54" s="41" t="s">
        <v>813</v>
      </c>
      <c r="D54" s="41" t="s">
        <v>814</v>
      </c>
      <c r="E54" s="41" t="s">
        <v>659</v>
      </c>
      <c r="F54" s="41">
        <v>8701</v>
      </c>
      <c r="G54" s="41">
        <v>453</v>
      </c>
      <c r="H54" s="41" t="s">
        <v>1559</v>
      </c>
      <c r="I54" s="41" t="s">
        <v>661</v>
      </c>
      <c r="J54" s="41">
        <v>10</v>
      </c>
      <c r="K54" s="41"/>
      <c r="L54" s="41">
        <v>10</v>
      </c>
      <c r="M54" s="41"/>
      <c r="N54" s="41">
        <v>12.2807</v>
      </c>
      <c r="O54" s="41"/>
      <c r="P54" s="41">
        <v>6.6666699999999999</v>
      </c>
      <c r="Q54" s="41"/>
      <c r="R54" s="41">
        <v>9.7046419999999998</v>
      </c>
      <c r="S54" s="41"/>
      <c r="T54" s="41" t="s">
        <v>1557</v>
      </c>
      <c r="U54" s="41" t="s">
        <v>663</v>
      </c>
      <c r="V54" s="41" t="s">
        <v>815</v>
      </c>
      <c r="W54" s="46">
        <v>44866</v>
      </c>
    </row>
    <row r="55" spans="1:23" x14ac:dyDescent="0.3">
      <c r="A55" s="41">
        <v>315119</v>
      </c>
      <c r="B55" s="41" t="s">
        <v>262</v>
      </c>
      <c r="C55" s="41" t="s">
        <v>816</v>
      </c>
      <c r="D55" s="41" t="s">
        <v>817</v>
      </c>
      <c r="E55" s="41" t="s">
        <v>659</v>
      </c>
      <c r="F55" s="41">
        <v>7730</v>
      </c>
      <c r="G55" s="41">
        <v>453</v>
      </c>
      <c r="H55" s="41" t="s">
        <v>1559</v>
      </c>
      <c r="I55" s="41" t="s">
        <v>661</v>
      </c>
      <c r="J55" s="41">
        <v>5.5555599999999998</v>
      </c>
      <c r="K55" s="41"/>
      <c r="L55" s="41">
        <v>3.3898299999999999</v>
      </c>
      <c r="M55" s="41"/>
      <c r="N55" s="41">
        <v>4.8387099999999998</v>
      </c>
      <c r="O55" s="41"/>
      <c r="P55" s="41">
        <v>9.8360699999999994</v>
      </c>
      <c r="Q55" s="41"/>
      <c r="R55" s="41">
        <v>5.9322059999999999</v>
      </c>
      <c r="S55" s="41"/>
      <c r="T55" s="41" t="s">
        <v>1557</v>
      </c>
      <c r="U55" s="41" t="s">
        <v>663</v>
      </c>
      <c r="V55" s="41" t="s">
        <v>818</v>
      </c>
      <c r="W55" s="46">
        <v>44866</v>
      </c>
    </row>
    <row r="56" spans="1:23" x14ac:dyDescent="0.3">
      <c r="A56" s="41">
        <v>315120</v>
      </c>
      <c r="B56" s="41" t="s">
        <v>330</v>
      </c>
      <c r="C56" s="41" t="s">
        <v>819</v>
      </c>
      <c r="D56" s="41" t="s">
        <v>820</v>
      </c>
      <c r="E56" s="41" t="s">
        <v>659</v>
      </c>
      <c r="F56" s="41">
        <v>7928</v>
      </c>
      <c r="G56" s="41">
        <v>453</v>
      </c>
      <c r="H56" s="41" t="s">
        <v>1559</v>
      </c>
      <c r="I56" s="41" t="s">
        <v>661</v>
      </c>
      <c r="J56" s="41">
        <v>9.8360699999999994</v>
      </c>
      <c r="K56" s="41"/>
      <c r="L56" s="41">
        <v>12.307689999999999</v>
      </c>
      <c r="M56" s="41"/>
      <c r="N56" s="41">
        <v>8.1967199999999991</v>
      </c>
      <c r="O56" s="41"/>
      <c r="P56" s="41">
        <v>10.52632</v>
      </c>
      <c r="Q56" s="41"/>
      <c r="R56" s="41">
        <v>10.245903</v>
      </c>
      <c r="S56" s="41"/>
      <c r="T56" s="41" t="s">
        <v>1557</v>
      </c>
      <c r="U56" s="41" t="s">
        <v>663</v>
      </c>
      <c r="V56" s="41" t="s">
        <v>821</v>
      </c>
      <c r="W56" s="46">
        <v>44866</v>
      </c>
    </row>
    <row r="57" spans="1:23" x14ac:dyDescent="0.3">
      <c r="A57" s="41">
        <v>315122</v>
      </c>
      <c r="B57" s="41" t="s">
        <v>368</v>
      </c>
      <c r="C57" s="41" t="s">
        <v>822</v>
      </c>
      <c r="D57" s="41" t="s">
        <v>823</v>
      </c>
      <c r="E57" s="41" t="s">
        <v>659</v>
      </c>
      <c r="F57" s="41">
        <v>7090</v>
      </c>
      <c r="G57" s="41">
        <v>453</v>
      </c>
      <c r="H57" s="41" t="s">
        <v>1559</v>
      </c>
      <c r="I57" s="41" t="s">
        <v>661</v>
      </c>
      <c r="J57" s="41">
        <v>23.456790000000002</v>
      </c>
      <c r="K57" s="41"/>
      <c r="L57" s="41">
        <v>17.543859999999999</v>
      </c>
      <c r="M57" s="41"/>
      <c r="N57" s="41">
        <v>10.71429</v>
      </c>
      <c r="O57" s="41"/>
      <c r="P57" s="41">
        <v>9.90991</v>
      </c>
      <c r="Q57" s="41"/>
      <c r="R57" s="41">
        <v>14.832537</v>
      </c>
      <c r="S57" s="41"/>
      <c r="T57" s="41" t="s">
        <v>1557</v>
      </c>
      <c r="U57" s="41" t="s">
        <v>663</v>
      </c>
      <c r="V57" s="41" t="s">
        <v>824</v>
      </c>
      <c r="W57" s="46">
        <v>44866</v>
      </c>
    </row>
    <row r="58" spans="1:23" x14ac:dyDescent="0.3">
      <c r="A58" s="41">
        <v>315124</v>
      </c>
      <c r="B58" s="41" t="s">
        <v>286</v>
      </c>
      <c r="C58" s="41" t="s">
        <v>825</v>
      </c>
      <c r="D58" s="41" t="s">
        <v>826</v>
      </c>
      <c r="E58" s="41" t="s">
        <v>659</v>
      </c>
      <c r="F58" s="41">
        <v>8618</v>
      </c>
      <c r="G58" s="41">
        <v>453</v>
      </c>
      <c r="H58" s="41" t="s">
        <v>1559</v>
      </c>
      <c r="I58" s="41" t="s">
        <v>661</v>
      </c>
      <c r="J58" s="41" t="s">
        <v>667</v>
      </c>
      <c r="K58" s="41">
        <v>9</v>
      </c>
      <c r="L58" s="41" t="s">
        <v>667</v>
      </c>
      <c r="M58" s="41">
        <v>9</v>
      </c>
      <c r="N58" s="41" t="s">
        <v>667</v>
      </c>
      <c r="O58" s="41">
        <v>9</v>
      </c>
      <c r="P58" s="41" t="s">
        <v>667</v>
      </c>
      <c r="Q58" s="41">
        <v>9</v>
      </c>
      <c r="R58" s="41">
        <v>9.5238099999999992</v>
      </c>
      <c r="S58" s="41"/>
      <c r="T58" s="41" t="s">
        <v>1557</v>
      </c>
      <c r="U58" s="41" t="s">
        <v>663</v>
      </c>
      <c r="V58" s="41" t="s">
        <v>827</v>
      </c>
      <c r="W58" s="46">
        <v>44866</v>
      </c>
    </row>
    <row r="59" spans="1:23" x14ac:dyDescent="0.3">
      <c r="A59" s="41">
        <v>315125</v>
      </c>
      <c r="B59" s="41" t="s">
        <v>389</v>
      </c>
      <c r="C59" s="41" t="s">
        <v>828</v>
      </c>
      <c r="D59" s="41" t="s">
        <v>829</v>
      </c>
      <c r="E59" s="41" t="s">
        <v>659</v>
      </c>
      <c r="F59" s="41">
        <v>8721</v>
      </c>
      <c r="G59" s="41">
        <v>453</v>
      </c>
      <c r="H59" s="41" t="s">
        <v>1559</v>
      </c>
      <c r="I59" s="41" t="s">
        <v>661</v>
      </c>
      <c r="J59" s="41">
        <v>4.5454499999999998</v>
      </c>
      <c r="K59" s="41"/>
      <c r="L59" s="41">
        <v>9.7561</v>
      </c>
      <c r="M59" s="41"/>
      <c r="N59" s="41">
        <v>7.8125</v>
      </c>
      <c r="O59" s="41"/>
      <c r="P59" s="41">
        <v>4.7618999999999998</v>
      </c>
      <c r="Q59" s="41"/>
      <c r="R59" s="41">
        <v>6.4377659999999999</v>
      </c>
      <c r="S59" s="41"/>
      <c r="T59" s="41" t="s">
        <v>1557</v>
      </c>
      <c r="U59" s="41" t="s">
        <v>663</v>
      </c>
      <c r="V59" s="41" t="s">
        <v>830</v>
      </c>
      <c r="W59" s="46">
        <v>44866</v>
      </c>
    </row>
    <row r="60" spans="1:23" x14ac:dyDescent="0.3">
      <c r="A60" s="41">
        <v>315126</v>
      </c>
      <c r="B60" s="41" t="s">
        <v>289</v>
      </c>
      <c r="C60" s="41" t="s">
        <v>831</v>
      </c>
      <c r="D60" s="41" t="s">
        <v>832</v>
      </c>
      <c r="E60" s="41" t="s">
        <v>659</v>
      </c>
      <c r="F60" s="41">
        <v>8360</v>
      </c>
      <c r="G60" s="41">
        <v>453</v>
      </c>
      <c r="H60" s="41" t="s">
        <v>1559</v>
      </c>
      <c r="I60" s="41" t="s">
        <v>661</v>
      </c>
      <c r="J60" s="41">
        <v>5.4545500000000002</v>
      </c>
      <c r="K60" s="41"/>
      <c r="L60" s="41">
        <v>3.44828</v>
      </c>
      <c r="M60" s="41"/>
      <c r="N60" s="41">
        <v>0</v>
      </c>
      <c r="O60" s="41"/>
      <c r="P60" s="41">
        <v>3.5087700000000002</v>
      </c>
      <c r="Q60" s="41"/>
      <c r="R60" s="41">
        <v>3.0701770000000002</v>
      </c>
      <c r="S60" s="41"/>
      <c r="T60" s="41" t="s">
        <v>1557</v>
      </c>
      <c r="U60" s="41" t="s">
        <v>663</v>
      </c>
      <c r="V60" s="41" t="s">
        <v>833</v>
      </c>
      <c r="W60" s="46">
        <v>44866</v>
      </c>
    </row>
    <row r="61" spans="1:23" x14ac:dyDescent="0.3">
      <c r="A61" s="41">
        <v>315127</v>
      </c>
      <c r="B61" s="41" t="s">
        <v>589</v>
      </c>
      <c r="C61" s="41" t="s">
        <v>834</v>
      </c>
      <c r="D61" s="41" t="s">
        <v>811</v>
      </c>
      <c r="E61" s="41" t="s">
        <v>659</v>
      </c>
      <c r="F61" s="41">
        <v>8648</v>
      </c>
      <c r="G61" s="41">
        <v>453</v>
      </c>
      <c r="H61" s="41" t="s">
        <v>1559</v>
      </c>
      <c r="I61" s="41" t="s">
        <v>661</v>
      </c>
      <c r="J61" s="41" t="s">
        <v>667</v>
      </c>
      <c r="K61" s="41">
        <v>9</v>
      </c>
      <c r="L61" s="41" t="s">
        <v>667</v>
      </c>
      <c r="M61" s="41">
        <v>9</v>
      </c>
      <c r="N61" s="41" t="s">
        <v>667</v>
      </c>
      <c r="O61" s="41">
        <v>9</v>
      </c>
      <c r="P61" s="41" t="s">
        <v>667</v>
      </c>
      <c r="Q61" s="41">
        <v>9</v>
      </c>
      <c r="R61" s="41" t="s">
        <v>667</v>
      </c>
      <c r="S61" s="41">
        <v>9</v>
      </c>
      <c r="T61" s="41" t="s">
        <v>1557</v>
      </c>
      <c r="U61" s="41" t="s">
        <v>663</v>
      </c>
      <c r="V61" s="41" t="s">
        <v>835</v>
      </c>
      <c r="W61" s="46">
        <v>44866</v>
      </c>
    </row>
    <row r="62" spans="1:23" x14ac:dyDescent="0.3">
      <c r="A62" s="41">
        <v>315128</v>
      </c>
      <c r="B62" s="41" t="s">
        <v>503</v>
      </c>
      <c r="C62" s="41" t="s">
        <v>836</v>
      </c>
      <c r="D62" s="41" t="s">
        <v>837</v>
      </c>
      <c r="E62" s="41" t="s">
        <v>659</v>
      </c>
      <c r="F62" s="41">
        <v>8048</v>
      </c>
      <c r="G62" s="41">
        <v>453</v>
      </c>
      <c r="H62" s="41" t="s">
        <v>1559</v>
      </c>
      <c r="I62" s="41" t="s">
        <v>661</v>
      </c>
      <c r="J62" s="41">
        <v>0</v>
      </c>
      <c r="K62" s="41"/>
      <c r="L62" s="41">
        <v>1.9230799999999999</v>
      </c>
      <c r="M62" s="41"/>
      <c r="N62" s="41">
        <v>5.66038</v>
      </c>
      <c r="O62" s="41"/>
      <c r="P62" s="41">
        <v>7.69231</v>
      </c>
      <c r="Q62" s="41"/>
      <c r="R62" s="41">
        <v>3.5000019999999998</v>
      </c>
      <c r="S62" s="41"/>
      <c r="T62" s="41" t="s">
        <v>1557</v>
      </c>
      <c r="U62" s="41" t="s">
        <v>663</v>
      </c>
      <c r="V62" s="41" t="s">
        <v>838</v>
      </c>
      <c r="W62" s="46">
        <v>44866</v>
      </c>
    </row>
    <row r="63" spans="1:23" x14ac:dyDescent="0.3">
      <c r="A63" s="41">
        <v>315129</v>
      </c>
      <c r="B63" s="41" t="s">
        <v>393</v>
      </c>
      <c r="C63" s="41" t="s">
        <v>839</v>
      </c>
      <c r="D63" s="41" t="s">
        <v>691</v>
      </c>
      <c r="E63" s="41" t="s">
        <v>659</v>
      </c>
      <c r="F63" s="41">
        <v>7652</v>
      </c>
      <c r="G63" s="41">
        <v>453</v>
      </c>
      <c r="H63" s="41" t="s">
        <v>1559</v>
      </c>
      <c r="I63" s="41" t="s">
        <v>661</v>
      </c>
      <c r="J63" s="41">
        <v>12.903230000000001</v>
      </c>
      <c r="K63" s="41"/>
      <c r="L63" s="41">
        <v>19.354839999999999</v>
      </c>
      <c r="M63" s="41"/>
      <c r="N63" s="41">
        <v>21.428570000000001</v>
      </c>
      <c r="O63" s="41"/>
      <c r="P63" s="41">
        <v>3.0303</v>
      </c>
      <c r="Q63" s="41"/>
      <c r="R63" s="41">
        <v>13.821137999999999</v>
      </c>
      <c r="S63" s="41"/>
      <c r="T63" s="41" t="s">
        <v>1557</v>
      </c>
      <c r="U63" s="41" t="s">
        <v>663</v>
      </c>
      <c r="V63" s="41" t="s">
        <v>840</v>
      </c>
      <c r="W63" s="46">
        <v>44866</v>
      </c>
    </row>
    <row r="64" spans="1:23" x14ac:dyDescent="0.3">
      <c r="A64" s="41">
        <v>315131</v>
      </c>
      <c r="B64" s="41" t="s">
        <v>370</v>
      </c>
      <c r="C64" s="41" t="s">
        <v>841</v>
      </c>
      <c r="D64" s="41" t="s">
        <v>842</v>
      </c>
      <c r="E64" s="41" t="s">
        <v>659</v>
      </c>
      <c r="F64" s="41">
        <v>8873</v>
      </c>
      <c r="G64" s="41">
        <v>453</v>
      </c>
      <c r="H64" s="41" t="s">
        <v>1559</v>
      </c>
      <c r="I64" s="41" t="s">
        <v>661</v>
      </c>
      <c r="J64" s="41">
        <v>14.51613</v>
      </c>
      <c r="K64" s="41"/>
      <c r="L64" s="41" t="s">
        <v>667</v>
      </c>
      <c r="M64" s="41">
        <v>9</v>
      </c>
      <c r="N64" s="47" t="s">
        <v>843</v>
      </c>
      <c r="O64" s="41">
        <v>10</v>
      </c>
      <c r="P64" s="47" t="s">
        <v>843</v>
      </c>
      <c r="Q64" s="41">
        <v>10</v>
      </c>
      <c r="R64" s="41">
        <v>14.51613</v>
      </c>
      <c r="S64" s="41"/>
      <c r="T64" s="41" t="s">
        <v>1557</v>
      </c>
      <c r="U64" s="41" t="s">
        <v>663</v>
      </c>
      <c r="V64" s="41" t="s">
        <v>844</v>
      </c>
      <c r="W64" s="46">
        <v>44866</v>
      </c>
    </row>
    <row r="65" spans="1:23" x14ac:dyDescent="0.3">
      <c r="A65" s="41">
        <v>315132</v>
      </c>
      <c r="B65" s="41" t="s">
        <v>321</v>
      </c>
      <c r="C65" s="41" t="s">
        <v>845</v>
      </c>
      <c r="D65" s="41" t="s">
        <v>714</v>
      </c>
      <c r="E65" s="41" t="s">
        <v>659</v>
      </c>
      <c r="F65" s="41">
        <v>8820</v>
      </c>
      <c r="G65" s="41">
        <v>453</v>
      </c>
      <c r="H65" s="41" t="s">
        <v>1559</v>
      </c>
      <c r="I65" s="41" t="s">
        <v>661</v>
      </c>
      <c r="J65" s="41">
        <v>15.38462</v>
      </c>
      <c r="K65" s="41"/>
      <c r="L65" s="41">
        <v>16.66667</v>
      </c>
      <c r="M65" s="41"/>
      <c r="N65" s="41">
        <v>15.78947</v>
      </c>
      <c r="O65" s="41"/>
      <c r="P65" s="41">
        <v>10</v>
      </c>
      <c r="Q65" s="41"/>
      <c r="R65" s="41">
        <v>14.379085999999999</v>
      </c>
      <c r="S65" s="41"/>
      <c r="T65" s="41" t="s">
        <v>1557</v>
      </c>
      <c r="U65" s="41" t="s">
        <v>663</v>
      </c>
      <c r="V65" s="41" t="s">
        <v>846</v>
      </c>
      <c r="W65" s="46">
        <v>44866</v>
      </c>
    </row>
    <row r="66" spans="1:23" x14ac:dyDescent="0.3">
      <c r="A66" s="41">
        <v>315133</v>
      </c>
      <c r="B66" s="41" t="s">
        <v>628</v>
      </c>
      <c r="C66" s="41" t="s">
        <v>847</v>
      </c>
      <c r="D66" s="41" t="s">
        <v>848</v>
      </c>
      <c r="E66" s="41" t="s">
        <v>659</v>
      </c>
      <c r="F66" s="41">
        <v>7677</v>
      </c>
      <c r="G66" s="41">
        <v>453</v>
      </c>
      <c r="H66" s="41" t="s">
        <v>1559</v>
      </c>
      <c r="I66" s="41" t="s">
        <v>661</v>
      </c>
      <c r="J66" s="41">
        <v>7.4074099999999996</v>
      </c>
      <c r="K66" s="41"/>
      <c r="L66" s="41">
        <v>11.11111</v>
      </c>
      <c r="M66" s="41"/>
      <c r="N66" s="41">
        <v>14.705880000000001</v>
      </c>
      <c r="O66" s="41"/>
      <c r="P66" s="41">
        <v>10</v>
      </c>
      <c r="Q66" s="41"/>
      <c r="R66" s="41">
        <v>11.023622</v>
      </c>
      <c r="S66" s="41"/>
      <c r="T66" s="41" t="s">
        <v>1557</v>
      </c>
      <c r="U66" s="41" t="s">
        <v>663</v>
      </c>
      <c r="V66" s="41" t="s">
        <v>849</v>
      </c>
      <c r="W66" s="46">
        <v>44866</v>
      </c>
    </row>
    <row r="67" spans="1:23" x14ac:dyDescent="0.3">
      <c r="A67" s="41">
        <v>315134</v>
      </c>
      <c r="B67" s="41" t="s">
        <v>350</v>
      </c>
      <c r="C67" s="41" t="s">
        <v>850</v>
      </c>
      <c r="D67" s="41" t="s">
        <v>851</v>
      </c>
      <c r="E67" s="41" t="s">
        <v>659</v>
      </c>
      <c r="F67" s="41">
        <v>8807</v>
      </c>
      <c r="G67" s="41">
        <v>453</v>
      </c>
      <c r="H67" s="41" t="s">
        <v>1559</v>
      </c>
      <c r="I67" s="41" t="s">
        <v>661</v>
      </c>
      <c r="J67" s="41">
        <v>3.3333300000000001</v>
      </c>
      <c r="K67" s="41"/>
      <c r="L67" s="41">
        <v>6.3829799999999999</v>
      </c>
      <c r="M67" s="41"/>
      <c r="N67" s="41">
        <v>6</v>
      </c>
      <c r="O67" s="41"/>
      <c r="P67" s="41">
        <v>8.1632700000000007</v>
      </c>
      <c r="Q67" s="41"/>
      <c r="R67" s="41">
        <v>6.2500010000000001</v>
      </c>
      <c r="S67" s="41"/>
      <c r="T67" s="41" t="s">
        <v>1557</v>
      </c>
      <c r="U67" s="41" t="s">
        <v>663</v>
      </c>
      <c r="V67" s="41" t="s">
        <v>852</v>
      </c>
      <c r="W67" s="46">
        <v>44866</v>
      </c>
    </row>
    <row r="68" spans="1:23" x14ac:dyDescent="0.3">
      <c r="A68" s="41">
        <v>315135</v>
      </c>
      <c r="B68" s="41" t="s">
        <v>387</v>
      </c>
      <c r="C68" s="41" t="s">
        <v>853</v>
      </c>
      <c r="D68" s="41" t="s">
        <v>854</v>
      </c>
      <c r="E68" s="41" t="s">
        <v>659</v>
      </c>
      <c r="F68" s="41">
        <v>8742</v>
      </c>
      <c r="G68" s="41">
        <v>453</v>
      </c>
      <c r="H68" s="41" t="s">
        <v>1559</v>
      </c>
      <c r="I68" s="41" t="s">
        <v>661</v>
      </c>
      <c r="J68" s="41">
        <v>9.2592599999999994</v>
      </c>
      <c r="K68" s="41"/>
      <c r="L68" s="41">
        <v>5.0847499999999997</v>
      </c>
      <c r="M68" s="41"/>
      <c r="N68" s="41">
        <v>8.3333300000000001</v>
      </c>
      <c r="O68" s="41"/>
      <c r="P68" s="41">
        <v>4.5454499999999998</v>
      </c>
      <c r="Q68" s="41"/>
      <c r="R68" s="41">
        <v>6.6945600000000001</v>
      </c>
      <c r="S68" s="41"/>
      <c r="T68" s="41" t="s">
        <v>1557</v>
      </c>
      <c r="U68" s="41" t="s">
        <v>663</v>
      </c>
      <c r="V68" s="41" t="s">
        <v>855</v>
      </c>
      <c r="W68" s="46">
        <v>44866</v>
      </c>
    </row>
    <row r="69" spans="1:23" x14ac:dyDescent="0.3">
      <c r="A69" s="41">
        <v>315136</v>
      </c>
      <c r="B69" s="41" t="s">
        <v>490</v>
      </c>
      <c r="C69" s="41" t="s">
        <v>856</v>
      </c>
      <c r="D69" s="41" t="s">
        <v>857</v>
      </c>
      <c r="E69" s="41" t="s">
        <v>659</v>
      </c>
      <c r="F69" s="41">
        <v>7702</v>
      </c>
      <c r="G69" s="41">
        <v>453</v>
      </c>
      <c r="H69" s="41" t="s">
        <v>1559</v>
      </c>
      <c r="I69" s="41" t="s">
        <v>661</v>
      </c>
      <c r="J69" s="41">
        <v>7.3170700000000002</v>
      </c>
      <c r="K69" s="41"/>
      <c r="L69" s="41">
        <v>13.95349</v>
      </c>
      <c r="M69" s="41"/>
      <c r="N69" s="41">
        <v>7.5</v>
      </c>
      <c r="O69" s="41"/>
      <c r="P69" s="41">
        <v>11.764709999999999</v>
      </c>
      <c r="Q69" s="41"/>
      <c r="R69" s="41">
        <v>10.126583</v>
      </c>
      <c r="S69" s="41"/>
      <c r="T69" s="41" t="s">
        <v>1557</v>
      </c>
      <c r="U69" s="41" t="s">
        <v>663</v>
      </c>
      <c r="V69" s="41" t="s">
        <v>858</v>
      </c>
      <c r="W69" s="46">
        <v>44866</v>
      </c>
    </row>
    <row r="70" spans="1:23" x14ac:dyDescent="0.3">
      <c r="A70" s="41">
        <v>315137</v>
      </c>
      <c r="B70" s="41" t="s">
        <v>281</v>
      </c>
      <c r="C70" s="41" t="s">
        <v>859</v>
      </c>
      <c r="D70" s="41" t="s">
        <v>860</v>
      </c>
      <c r="E70" s="41" t="s">
        <v>659</v>
      </c>
      <c r="F70" s="41">
        <v>7860</v>
      </c>
      <c r="G70" s="41">
        <v>453</v>
      </c>
      <c r="H70" s="41" t="s">
        <v>1559</v>
      </c>
      <c r="I70" s="41" t="s">
        <v>661</v>
      </c>
      <c r="J70" s="41">
        <v>5.5555599999999998</v>
      </c>
      <c r="K70" s="41"/>
      <c r="L70" s="41">
        <v>9.3023299999999995</v>
      </c>
      <c r="M70" s="41"/>
      <c r="N70" s="41">
        <v>15.55556</v>
      </c>
      <c r="O70" s="41"/>
      <c r="P70" s="41">
        <v>11.764709999999999</v>
      </c>
      <c r="Q70" s="41"/>
      <c r="R70" s="41">
        <v>10.362698999999999</v>
      </c>
      <c r="S70" s="41"/>
      <c r="T70" s="41" t="s">
        <v>1557</v>
      </c>
      <c r="U70" s="41" t="s">
        <v>663</v>
      </c>
      <c r="V70" s="41" t="s">
        <v>861</v>
      </c>
      <c r="W70" s="46">
        <v>44866</v>
      </c>
    </row>
    <row r="71" spans="1:23" x14ac:dyDescent="0.3">
      <c r="A71" s="41">
        <v>315138</v>
      </c>
      <c r="B71" s="41" t="s">
        <v>604</v>
      </c>
      <c r="C71" s="41" t="s">
        <v>862</v>
      </c>
      <c r="D71" s="41" t="s">
        <v>863</v>
      </c>
      <c r="E71" s="41" t="s">
        <v>659</v>
      </c>
      <c r="F71" s="41">
        <v>7054</v>
      </c>
      <c r="G71" s="41">
        <v>453</v>
      </c>
      <c r="H71" s="41" t="s">
        <v>1559</v>
      </c>
      <c r="I71" s="41" t="s">
        <v>661</v>
      </c>
      <c r="J71" s="41">
        <v>11.538460000000001</v>
      </c>
      <c r="K71" s="41"/>
      <c r="L71" s="41">
        <v>11.764709999999999</v>
      </c>
      <c r="M71" s="41"/>
      <c r="N71" s="41">
        <v>10.909090000000001</v>
      </c>
      <c r="O71" s="41"/>
      <c r="P71" s="41">
        <v>14.28571</v>
      </c>
      <c r="Q71" s="41"/>
      <c r="R71" s="41">
        <v>12.217193999999999</v>
      </c>
      <c r="S71" s="41"/>
      <c r="T71" s="41" t="s">
        <v>1557</v>
      </c>
      <c r="U71" s="41" t="s">
        <v>663</v>
      </c>
      <c r="V71" s="41" t="s">
        <v>864</v>
      </c>
      <c r="W71" s="46">
        <v>44866</v>
      </c>
    </row>
    <row r="72" spans="1:23" x14ac:dyDescent="0.3">
      <c r="A72" s="41">
        <v>315140</v>
      </c>
      <c r="B72" s="41" t="s">
        <v>550</v>
      </c>
      <c r="C72" s="41" t="s">
        <v>865</v>
      </c>
      <c r="D72" s="41" t="s">
        <v>866</v>
      </c>
      <c r="E72" s="41" t="s">
        <v>659</v>
      </c>
      <c r="F72" s="41">
        <v>8869</v>
      </c>
      <c r="G72" s="41">
        <v>453</v>
      </c>
      <c r="H72" s="41" t="s">
        <v>1559</v>
      </c>
      <c r="I72" s="41" t="s">
        <v>661</v>
      </c>
      <c r="J72" s="41">
        <v>16.66667</v>
      </c>
      <c r="K72" s="41"/>
      <c r="L72" s="41">
        <v>12.5</v>
      </c>
      <c r="M72" s="41"/>
      <c r="N72" s="41">
        <v>10.16949</v>
      </c>
      <c r="O72" s="41"/>
      <c r="P72" s="41">
        <v>4.9180299999999999</v>
      </c>
      <c r="Q72" s="41"/>
      <c r="R72" s="41">
        <v>11.016949</v>
      </c>
      <c r="S72" s="41"/>
      <c r="T72" s="41" t="s">
        <v>1557</v>
      </c>
      <c r="U72" s="41" t="s">
        <v>663</v>
      </c>
      <c r="V72" s="41" t="s">
        <v>867</v>
      </c>
      <c r="W72" s="46">
        <v>44866</v>
      </c>
    </row>
    <row r="73" spans="1:23" x14ac:dyDescent="0.3">
      <c r="A73" s="41">
        <v>315141</v>
      </c>
      <c r="B73" s="41" t="s">
        <v>231</v>
      </c>
      <c r="C73" s="41" t="s">
        <v>868</v>
      </c>
      <c r="D73" s="41" t="s">
        <v>869</v>
      </c>
      <c r="E73" s="41" t="s">
        <v>659</v>
      </c>
      <c r="F73" s="41">
        <v>8812</v>
      </c>
      <c r="G73" s="41">
        <v>453</v>
      </c>
      <c r="H73" s="41" t="s">
        <v>1559</v>
      </c>
      <c r="I73" s="41" t="s">
        <v>661</v>
      </c>
      <c r="J73" s="41">
        <v>12</v>
      </c>
      <c r="K73" s="41"/>
      <c r="L73" s="41">
        <v>13.207549999999999</v>
      </c>
      <c r="M73" s="41"/>
      <c r="N73" s="41">
        <v>12</v>
      </c>
      <c r="O73" s="41"/>
      <c r="P73" s="41">
        <v>10.204079999999999</v>
      </c>
      <c r="Q73" s="41"/>
      <c r="R73" s="41">
        <v>11.881188</v>
      </c>
      <c r="S73" s="41"/>
      <c r="T73" s="41" t="s">
        <v>1557</v>
      </c>
      <c r="U73" s="41" t="s">
        <v>663</v>
      </c>
      <c r="V73" s="41" t="s">
        <v>870</v>
      </c>
      <c r="W73" s="46">
        <v>44866</v>
      </c>
    </row>
    <row r="74" spans="1:23" x14ac:dyDescent="0.3">
      <c r="A74" s="41">
        <v>315142</v>
      </c>
      <c r="B74" s="41" t="s">
        <v>475</v>
      </c>
      <c r="C74" s="41" t="s">
        <v>871</v>
      </c>
      <c r="D74" s="41" t="s">
        <v>789</v>
      </c>
      <c r="E74" s="41" t="s">
        <v>659</v>
      </c>
      <c r="F74" s="41">
        <v>7470</v>
      </c>
      <c r="G74" s="41">
        <v>453</v>
      </c>
      <c r="H74" s="41" t="s">
        <v>1559</v>
      </c>
      <c r="I74" s="41" t="s">
        <v>661</v>
      </c>
      <c r="J74" s="41">
        <v>14.03509</v>
      </c>
      <c r="K74" s="41"/>
      <c r="L74" s="41">
        <v>11.864409999999999</v>
      </c>
      <c r="M74" s="41"/>
      <c r="N74" s="41">
        <v>17.543859999999999</v>
      </c>
      <c r="O74" s="41"/>
      <c r="P74" s="41">
        <v>13.207549999999999</v>
      </c>
      <c r="Q74" s="41"/>
      <c r="R74" s="41">
        <v>14.159293999999999</v>
      </c>
      <c r="S74" s="41"/>
      <c r="T74" s="41" t="s">
        <v>1557</v>
      </c>
      <c r="U74" s="41" t="s">
        <v>663</v>
      </c>
      <c r="V74" s="41" t="s">
        <v>872</v>
      </c>
      <c r="W74" s="46">
        <v>44866</v>
      </c>
    </row>
    <row r="75" spans="1:23" x14ac:dyDescent="0.3">
      <c r="A75" s="41">
        <v>315143</v>
      </c>
      <c r="B75" s="41" t="s">
        <v>444</v>
      </c>
      <c r="C75" s="41" t="s">
        <v>873</v>
      </c>
      <c r="D75" s="41" t="s">
        <v>874</v>
      </c>
      <c r="E75" s="41" t="s">
        <v>659</v>
      </c>
      <c r="F75" s="41">
        <v>7945</v>
      </c>
      <c r="G75" s="41">
        <v>453</v>
      </c>
      <c r="H75" s="41" t="s">
        <v>1559</v>
      </c>
      <c r="I75" s="41" t="s">
        <v>661</v>
      </c>
      <c r="J75" s="41">
        <v>10.638299999999999</v>
      </c>
      <c r="K75" s="41"/>
      <c r="L75" s="41">
        <v>12.5</v>
      </c>
      <c r="M75" s="41"/>
      <c r="N75" s="41">
        <v>13.043480000000001</v>
      </c>
      <c r="O75" s="41"/>
      <c r="P75" s="41">
        <v>14.63415</v>
      </c>
      <c r="Q75" s="41"/>
      <c r="R75" s="41">
        <v>12.637364</v>
      </c>
      <c r="S75" s="41"/>
      <c r="T75" s="41" t="s">
        <v>1557</v>
      </c>
      <c r="U75" s="41" t="s">
        <v>663</v>
      </c>
      <c r="V75" s="41" t="s">
        <v>875</v>
      </c>
      <c r="W75" s="46">
        <v>44866</v>
      </c>
    </row>
    <row r="76" spans="1:23" x14ac:dyDescent="0.3">
      <c r="A76" s="41">
        <v>315144</v>
      </c>
      <c r="B76" s="41" t="s">
        <v>489</v>
      </c>
      <c r="C76" s="41" t="s">
        <v>876</v>
      </c>
      <c r="D76" s="41" t="s">
        <v>877</v>
      </c>
      <c r="E76" s="41" t="s">
        <v>659</v>
      </c>
      <c r="F76" s="41">
        <v>8055</v>
      </c>
      <c r="G76" s="41">
        <v>453</v>
      </c>
      <c r="H76" s="41" t="s">
        <v>1559</v>
      </c>
      <c r="I76" s="41" t="s">
        <v>661</v>
      </c>
      <c r="J76" s="41" t="s">
        <v>667</v>
      </c>
      <c r="K76" s="41">
        <v>9</v>
      </c>
      <c r="L76" s="41" t="s">
        <v>667</v>
      </c>
      <c r="M76" s="41">
        <v>9</v>
      </c>
      <c r="N76" s="41" t="s">
        <v>667</v>
      </c>
      <c r="O76" s="41">
        <v>9</v>
      </c>
      <c r="P76" s="41" t="s">
        <v>667</v>
      </c>
      <c r="Q76" s="41">
        <v>9</v>
      </c>
      <c r="R76" s="41" t="s">
        <v>667</v>
      </c>
      <c r="S76" s="41">
        <v>9</v>
      </c>
      <c r="T76" s="41" t="s">
        <v>1557</v>
      </c>
      <c r="U76" s="41" t="s">
        <v>663</v>
      </c>
      <c r="V76" s="41" t="s">
        <v>878</v>
      </c>
      <c r="W76" s="46">
        <v>44866</v>
      </c>
    </row>
    <row r="77" spans="1:23" x14ac:dyDescent="0.3">
      <c r="A77" s="41">
        <v>315146</v>
      </c>
      <c r="B77" s="41" t="s">
        <v>302</v>
      </c>
      <c r="C77" s="41" t="s">
        <v>879</v>
      </c>
      <c r="D77" s="41" t="s">
        <v>880</v>
      </c>
      <c r="E77" s="41" t="s">
        <v>659</v>
      </c>
      <c r="F77" s="41">
        <v>7065</v>
      </c>
      <c r="G77" s="41">
        <v>453</v>
      </c>
      <c r="H77" s="41" t="s">
        <v>1559</v>
      </c>
      <c r="I77" s="41" t="s">
        <v>661</v>
      </c>
      <c r="J77" s="41" t="s">
        <v>667</v>
      </c>
      <c r="K77" s="41">
        <v>9</v>
      </c>
      <c r="L77" s="41" t="s">
        <v>667</v>
      </c>
      <c r="M77" s="41">
        <v>9</v>
      </c>
      <c r="N77" s="41" t="s">
        <v>667</v>
      </c>
      <c r="O77" s="41">
        <v>9</v>
      </c>
      <c r="P77" s="41" t="s">
        <v>667</v>
      </c>
      <c r="Q77" s="41">
        <v>9</v>
      </c>
      <c r="R77" s="41" t="s">
        <v>667</v>
      </c>
      <c r="S77" s="41">
        <v>9</v>
      </c>
      <c r="T77" s="41" t="s">
        <v>1557</v>
      </c>
      <c r="U77" s="41" t="s">
        <v>663</v>
      </c>
      <c r="V77" s="41" t="s">
        <v>881</v>
      </c>
      <c r="W77" s="46">
        <v>44866</v>
      </c>
    </row>
    <row r="78" spans="1:23" x14ac:dyDescent="0.3">
      <c r="A78" s="41">
        <v>315147</v>
      </c>
      <c r="B78" s="41" t="s">
        <v>426</v>
      </c>
      <c r="C78" s="41" t="s">
        <v>882</v>
      </c>
      <c r="D78" s="41" t="s">
        <v>883</v>
      </c>
      <c r="E78" s="41" t="s">
        <v>659</v>
      </c>
      <c r="F78" s="41">
        <v>7017</v>
      </c>
      <c r="G78" s="41">
        <v>453</v>
      </c>
      <c r="H78" s="41" t="s">
        <v>1559</v>
      </c>
      <c r="I78" s="41" t="s">
        <v>661</v>
      </c>
      <c r="J78" s="41">
        <v>20.512820000000001</v>
      </c>
      <c r="K78" s="41"/>
      <c r="L78" s="41">
        <v>15</v>
      </c>
      <c r="M78" s="41"/>
      <c r="N78" s="41">
        <v>9.3023299999999995</v>
      </c>
      <c r="O78" s="41"/>
      <c r="P78" s="41">
        <v>9.8360699999999994</v>
      </c>
      <c r="Q78" s="41"/>
      <c r="R78" s="41">
        <v>13.114757000000001</v>
      </c>
      <c r="S78" s="41"/>
      <c r="T78" s="41" t="s">
        <v>1557</v>
      </c>
      <c r="U78" s="41" t="s">
        <v>663</v>
      </c>
      <c r="V78" s="41" t="s">
        <v>884</v>
      </c>
      <c r="W78" s="46">
        <v>44866</v>
      </c>
    </row>
    <row r="79" spans="1:23" x14ac:dyDescent="0.3">
      <c r="A79" s="41">
        <v>315149</v>
      </c>
      <c r="B79" s="41" t="s">
        <v>592</v>
      </c>
      <c r="C79" s="41" t="s">
        <v>885</v>
      </c>
      <c r="D79" s="41" t="s">
        <v>886</v>
      </c>
      <c r="E79" s="41" t="s">
        <v>659</v>
      </c>
      <c r="F79" s="41">
        <v>8052</v>
      </c>
      <c r="G79" s="41">
        <v>453</v>
      </c>
      <c r="H79" s="41" t="s">
        <v>1559</v>
      </c>
      <c r="I79" s="41" t="s">
        <v>661</v>
      </c>
      <c r="J79" s="41">
        <v>30</v>
      </c>
      <c r="K79" s="41"/>
      <c r="L79" s="41" t="s">
        <v>667</v>
      </c>
      <c r="M79" s="41">
        <v>9</v>
      </c>
      <c r="N79" s="41" t="s">
        <v>667</v>
      </c>
      <c r="O79" s="41">
        <v>9</v>
      </c>
      <c r="P79" s="41" t="s">
        <v>667</v>
      </c>
      <c r="Q79" s="41">
        <v>9</v>
      </c>
      <c r="R79" s="41">
        <v>18.965515</v>
      </c>
      <c r="S79" s="41"/>
      <c r="T79" s="41" t="s">
        <v>1557</v>
      </c>
      <c r="U79" s="41" t="s">
        <v>663</v>
      </c>
      <c r="V79" s="41" t="s">
        <v>887</v>
      </c>
      <c r="W79" s="46">
        <v>44866</v>
      </c>
    </row>
    <row r="80" spans="1:23" x14ac:dyDescent="0.3">
      <c r="A80" s="41">
        <v>315152</v>
      </c>
      <c r="B80" s="41" t="s">
        <v>326</v>
      </c>
      <c r="C80" s="41" t="s">
        <v>888</v>
      </c>
      <c r="D80" s="41" t="s">
        <v>889</v>
      </c>
      <c r="E80" s="41" t="s">
        <v>659</v>
      </c>
      <c r="F80" s="41">
        <v>7601</v>
      </c>
      <c r="G80" s="41">
        <v>453</v>
      </c>
      <c r="H80" s="41" t="s">
        <v>1559</v>
      </c>
      <c r="I80" s="41" t="s">
        <v>661</v>
      </c>
      <c r="J80" s="41">
        <v>13.33333</v>
      </c>
      <c r="K80" s="41"/>
      <c r="L80" s="41">
        <v>6.25</v>
      </c>
      <c r="M80" s="41"/>
      <c r="N80" s="41">
        <v>12.903230000000001</v>
      </c>
      <c r="O80" s="41"/>
      <c r="P80" s="41">
        <v>14.63415</v>
      </c>
      <c r="Q80" s="41"/>
      <c r="R80" s="41">
        <v>11.940300000000001</v>
      </c>
      <c r="S80" s="41"/>
      <c r="T80" s="41" t="s">
        <v>1557</v>
      </c>
      <c r="U80" s="41" t="s">
        <v>663</v>
      </c>
      <c r="V80" s="41" t="s">
        <v>890</v>
      </c>
      <c r="W80" s="46">
        <v>44866</v>
      </c>
    </row>
    <row r="81" spans="1:23" x14ac:dyDescent="0.3">
      <c r="A81" s="41">
        <v>315153</v>
      </c>
      <c r="B81" s="41" t="s">
        <v>480</v>
      </c>
      <c r="C81" s="41" t="s">
        <v>891</v>
      </c>
      <c r="D81" s="41" t="s">
        <v>892</v>
      </c>
      <c r="E81" s="41" t="s">
        <v>659</v>
      </c>
      <c r="F81" s="41">
        <v>7728</v>
      </c>
      <c r="G81" s="41">
        <v>453</v>
      </c>
      <c r="H81" s="41" t="s">
        <v>1559</v>
      </c>
      <c r="I81" s="41" t="s">
        <v>661</v>
      </c>
      <c r="J81" s="41">
        <v>11.11111</v>
      </c>
      <c r="K81" s="41"/>
      <c r="L81" s="41">
        <v>5</v>
      </c>
      <c r="M81" s="41"/>
      <c r="N81" s="41">
        <v>5.2631600000000001</v>
      </c>
      <c r="O81" s="41"/>
      <c r="P81" s="41">
        <v>11.90476</v>
      </c>
      <c r="Q81" s="41"/>
      <c r="R81" s="41">
        <v>8.3333329999999997</v>
      </c>
      <c r="S81" s="41"/>
      <c r="T81" s="41" t="s">
        <v>1557</v>
      </c>
      <c r="U81" s="41" t="s">
        <v>663</v>
      </c>
      <c r="V81" s="41" t="s">
        <v>893</v>
      </c>
      <c r="W81" s="46">
        <v>44866</v>
      </c>
    </row>
    <row r="82" spans="1:23" x14ac:dyDescent="0.3">
      <c r="A82" s="41">
        <v>315157</v>
      </c>
      <c r="B82" s="41" t="s">
        <v>502</v>
      </c>
      <c r="C82" s="41" t="s">
        <v>894</v>
      </c>
      <c r="D82" s="41" t="s">
        <v>895</v>
      </c>
      <c r="E82" s="41" t="s">
        <v>659</v>
      </c>
      <c r="F82" s="41">
        <v>7960</v>
      </c>
      <c r="G82" s="41">
        <v>453</v>
      </c>
      <c r="H82" s="41" t="s">
        <v>1559</v>
      </c>
      <c r="I82" s="41" t="s">
        <v>661</v>
      </c>
      <c r="J82" s="41">
        <v>4.87805</v>
      </c>
      <c r="K82" s="41"/>
      <c r="L82" s="41">
        <v>6.6666699999999999</v>
      </c>
      <c r="M82" s="41"/>
      <c r="N82" s="41">
        <v>8.8607600000000009</v>
      </c>
      <c r="O82" s="41"/>
      <c r="P82" s="41">
        <v>4.9382700000000002</v>
      </c>
      <c r="Q82" s="41"/>
      <c r="R82" s="41">
        <v>6.3091489999999997</v>
      </c>
      <c r="S82" s="41"/>
      <c r="T82" s="41" t="s">
        <v>1557</v>
      </c>
      <c r="U82" s="41" t="s">
        <v>663</v>
      </c>
      <c r="V82" s="41" t="s">
        <v>896</v>
      </c>
      <c r="W82" s="46">
        <v>44866</v>
      </c>
    </row>
    <row r="83" spans="1:23" x14ac:dyDescent="0.3">
      <c r="A83" s="41">
        <v>315158</v>
      </c>
      <c r="B83" s="41" t="s">
        <v>552</v>
      </c>
      <c r="C83" s="41" t="s">
        <v>897</v>
      </c>
      <c r="D83" s="41" t="s">
        <v>898</v>
      </c>
      <c r="E83" s="41" t="s">
        <v>659</v>
      </c>
      <c r="F83" s="41">
        <v>7450</v>
      </c>
      <c r="G83" s="41">
        <v>453</v>
      </c>
      <c r="H83" s="41" t="s">
        <v>1559</v>
      </c>
      <c r="I83" s="41" t="s">
        <v>661</v>
      </c>
      <c r="J83" s="41">
        <v>9.5238099999999992</v>
      </c>
      <c r="K83" s="41"/>
      <c r="L83" s="41">
        <v>0</v>
      </c>
      <c r="M83" s="41"/>
      <c r="N83" s="41">
        <v>8.6956500000000005</v>
      </c>
      <c r="O83" s="41"/>
      <c r="P83" s="41">
        <v>6.6666699999999999</v>
      </c>
      <c r="Q83" s="41"/>
      <c r="R83" s="41">
        <v>6.1111120000000003</v>
      </c>
      <c r="S83" s="41"/>
      <c r="T83" s="41" t="s">
        <v>1557</v>
      </c>
      <c r="U83" s="41" t="s">
        <v>663</v>
      </c>
      <c r="V83" s="41" t="s">
        <v>899</v>
      </c>
      <c r="W83" s="46">
        <v>44866</v>
      </c>
    </row>
    <row r="84" spans="1:23" x14ac:dyDescent="0.3">
      <c r="A84" s="41">
        <v>315159</v>
      </c>
      <c r="B84" s="41" t="s">
        <v>405</v>
      </c>
      <c r="C84" s="41" t="s">
        <v>900</v>
      </c>
      <c r="D84" s="41" t="s">
        <v>901</v>
      </c>
      <c r="E84" s="41" t="s">
        <v>659</v>
      </c>
      <c r="F84" s="41">
        <v>8012</v>
      </c>
      <c r="G84" s="41">
        <v>453</v>
      </c>
      <c r="H84" s="41" t="s">
        <v>1559</v>
      </c>
      <c r="I84" s="41" t="s">
        <v>661</v>
      </c>
      <c r="J84" s="41">
        <v>5.5172400000000001</v>
      </c>
      <c r="K84" s="41"/>
      <c r="L84" s="41">
        <v>6.58683</v>
      </c>
      <c r="M84" s="41"/>
      <c r="N84" s="41">
        <v>8.3333300000000001</v>
      </c>
      <c r="O84" s="41"/>
      <c r="P84" s="41">
        <v>4.2682900000000004</v>
      </c>
      <c r="Q84" s="41"/>
      <c r="R84" s="41">
        <v>6.2111789999999996</v>
      </c>
      <c r="S84" s="41"/>
      <c r="T84" s="41" t="s">
        <v>1557</v>
      </c>
      <c r="U84" s="41" t="s">
        <v>663</v>
      </c>
      <c r="V84" s="41" t="s">
        <v>902</v>
      </c>
      <c r="W84" s="46">
        <v>44866</v>
      </c>
    </row>
    <row r="85" spans="1:23" x14ac:dyDescent="0.3">
      <c r="A85" s="41">
        <v>315164</v>
      </c>
      <c r="B85" s="41" t="s">
        <v>414</v>
      </c>
      <c r="C85" s="41" t="s">
        <v>903</v>
      </c>
      <c r="D85" s="41" t="s">
        <v>904</v>
      </c>
      <c r="E85" s="41" t="s">
        <v>659</v>
      </c>
      <c r="F85" s="41">
        <v>7670</v>
      </c>
      <c r="G85" s="41">
        <v>453</v>
      </c>
      <c r="H85" s="41" t="s">
        <v>1559</v>
      </c>
      <c r="I85" s="41" t="s">
        <v>661</v>
      </c>
      <c r="J85" s="41">
        <v>7.4074099999999996</v>
      </c>
      <c r="K85" s="41"/>
      <c r="L85" s="41">
        <v>7.4074099999999996</v>
      </c>
      <c r="M85" s="41"/>
      <c r="N85" s="41">
        <v>6.8965500000000004</v>
      </c>
      <c r="O85" s="41"/>
      <c r="P85" s="41">
        <v>6.4516099999999996</v>
      </c>
      <c r="Q85" s="41"/>
      <c r="R85" s="41">
        <v>7.017544</v>
      </c>
      <c r="S85" s="41"/>
      <c r="T85" s="41" t="s">
        <v>1557</v>
      </c>
      <c r="U85" s="41" t="s">
        <v>663</v>
      </c>
      <c r="V85" s="41" t="s">
        <v>905</v>
      </c>
      <c r="W85" s="46">
        <v>44866</v>
      </c>
    </row>
    <row r="86" spans="1:23" x14ac:dyDescent="0.3">
      <c r="A86" s="41">
        <v>315166</v>
      </c>
      <c r="B86" s="41" t="s">
        <v>483</v>
      </c>
      <c r="C86" s="41" t="s">
        <v>906</v>
      </c>
      <c r="D86" s="41" t="s">
        <v>726</v>
      </c>
      <c r="E86" s="41" t="s">
        <v>659</v>
      </c>
      <c r="F86" s="41">
        <v>8016</v>
      </c>
      <c r="G86" s="41">
        <v>453</v>
      </c>
      <c r="H86" s="41" t="s">
        <v>1559</v>
      </c>
      <c r="I86" s="41" t="s">
        <v>661</v>
      </c>
      <c r="J86" s="41">
        <v>10</v>
      </c>
      <c r="K86" s="41"/>
      <c r="L86" s="41">
        <v>10.71429</v>
      </c>
      <c r="M86" s="41"/>
      <c r="N86" s="41">
        <v>6</v>
      </c>
      <c r="O86" s="41"/>
      <c r="P86" s="41">
        <v>9.2592599999999994</v>
      </c>
      <c r="Q86" s="41"/>
      <c r="R86" s="41">
        <v>9.0909099999999992</v>
      </c>
      <c r="S86" s="41"/>
      <c r="T86" s="41" t="s">
        <v>1557</v>
      </c>
      <c r="U86" s="41" t="s">
        <v>663</v>
      </c>
      <c r="V86" s="41" t="s">
        <v>907</v>
      </c>
      <c r="W86" s="46">
        <v>44866</v>
      </c>
    </row>
    <row r="87" spans="1:23" x14ac:dyDescent="0.3">
      <c r="A87" s="41">
        <v>315171</v>
      </c>
      <c r="B87" s="41" t="s">
        <v>512</v>
      </c>
      <c r="C87" s="41" t="s">
        <v>908</v>
      </c>
      <c r="D87" s="41" t="s">
        <v>909</v>
      </c>
      <c r="E87" s="41" t="s">
        <v>659</v>
      </c>
      <c r="F87" s="41">
        <v>7436</v>
      </c>
      <c r="G87" s="41">
        <v>453</v>
      </c>
      <c r="H87" s="41" t="s">
        <v>1559</v>
      </c>
      <c r="I87" s="41" t="s">
        <v>661</v>
      </c>
      <c r="J87" s="41">
        <v>5.7692300000000003</v>
      </c>
      <c r="K87" s="41"/>
      <c r="L87" s="41">
        <v>6.3636400000000002</v>
      </c>
      <c r="M87" s="41"/>
      <c r="N87" s="41">
        <v>4.7169800000000004</v>
      </c>
      <c r="O87" s="41"/>
      <c r="P87" s="41">
        <v>4.7618999999999998</v>
      </c>
      <c r="Q87" s="41"/>
      <c r="R87" s="41">
        <v>5.4117639999999998</v>
      </c>
      <c r="S87" s="41"/>
      <c r="T87" s="41" t="s">
        <v>1557</v>
      </c>
      <c r="U87" s="41" t="s">
        <v>663</v>
      </c>
      <c r="V87" s="41" t="s">
        <v>910</v>
      </c>
      <c r="W87" s="46">
        <v>44866</v>
      </c>
    </row>
    <row r="88" spans="1:23" x14ac:dyDescent="0.3">
      <c r="A88" s="41">
        <v>315174</v>
      </c>
      <c r="B88" s="41" t="s">
        <v>394</v>
      </c>
      <c r="C88" s="41" t="s">
        <v>911</v>
      </c>
      <c r="D88" s="41" t="s">
        <v>912</v>
      </c>
      <c r="E88" s="41" t="s">
        <v>659</v>
      </c>
      <c r="F88" s="41">
        <v>8096</v>
      </c>
      <c r="G88" s="41">
        <v>453</v>
      </c>
      <c r="H88" s="41" t="s">
        <v>1559</v>
      </c>
      <c r="I88" s="41" t="s">
        <v>661</v>
      </c>
      <c r="J88" s="41">
        <v>3.125</v>
      </c>
      <c r="K88" s="41"/>
      <c r="L88" s="41">
        <v>7.1428599999999998</v>
      </c>
      <c r="M88" s="41"/>
      <c r="N88" s="41">
        <v>5.8823499999999997</v>
      </c>
      <c r="O88" s="41"/>
      <c r="P88" s="41">
        <v>3.6036000000000001</v>
      </c>
      <c r="Q88" s="41"/>
      <c r="R88" s="41">
        <v>4.9140040000000003</v>
      </c>
      <c r="S88" s="41"/>
      <c r="T88" s="41" t="s">
        <v>1557</v>
      </c>
      <c r="U88" s="41" t="s">
        <v>663</v>
      </c>
      <c r="V88" s="41" t="s">
        <v>913</v>
      </c>
      <c r="W88" s="46">
        <v>44866</v>
      </c>
    </row>
    <row r="89" spans="1:23" x14ac:dyDescent="0.3">
      <c r="A89" s="41">
        <v>315176</v>
      </c>
      <c r="B89" s="41" t="s">
        <v>487</v>
      </c>
      <c r="C89" s="41" t="s">
        <v>914</v>
      </c>
      <c r="D89" s="41" t="s">
        <v>877</v>
      </c>
      <c r="E89" s="41" t="s">
        <v>659</v>
      </c>
      <c r="F89" s="41">
        <v>8055</v>
      </c>
      <c r="G89" s="41">
        <v>453</v>
      </c>
      <c r="H89" s="41" t="s">
        <v>1559</v>
      </c>
      <c r="I89" s="41" t="s">
        <v>661</v>
      </c>
      <c r="J89" s="41">
        <v>13.793100000000001</v>
      </c>
      <c r="K89" s="41"/>
      <c r="L89" s="41">
        <v>14.81481</v>
      </c>
      <c r="M89" s="41"/>
      <c r="N89" s="41">
        <v>20</v>
      </c>
      <c r="O89" s="41"/>
      <c r="P89" s="41">
        <v>15.68627</v>
      </c>
      <c r="Q89" s="41"/>
      <c r="R89" s="41">
        <v>16.143495000000001</v>
      </c>
      <c r="S89" s="41"/>
      <c r="T89" s="41" t="s">
        <v>1557</v>
      </c>
      <c r="U89" s="41" t="s">
        <v>663</v>
      </c>
      <c r="V89" s="41" t="s">
        <v>915</v>
      </c>
      <c r="W89" s="46">
        <v>44866</v>
      </c>
    </row>
    <row r="90" spans="1:23" x14ac:dyDescent="0.3">
      <c r="A90" s="41">
        <v>315177</v>
      </c>
      <c r="B90" s="41" t="s">
        <v>422</v>
      </c>
      <c r="C90" s="41" t="s">
        <v>916</v>
      </c>
      <c r="D90" s="41" t="s">
        <v>917</v>
      </c>
      <c r="E90" s="41" t="s">
        <v>659</v>
      </c>
      <c r="F90" s="41">
        <v>7724</v>
      </c>
      <c r="G90" s="41">
        <v>453</v>
      </c>
      <c r="H90" s="41" t="s">
        <v>1559</v>
      </c>
      <c r="I90" s="41" t="s">
        <v>661</v>
      </c>
      <c r="J90" s="41">
        <v>8.4745799999999996</v>
      </c>
      <c r="K90" s="41"/>
      <c r="L90" s="41">
        <v>4.8387099999999998</v>
      </c>
      <c r="M90" s="41"/>
      <c r="N90" s="41">
        <v>4.6875</v>
      </c>
      <c r="O90" s="41"/>
      <c r="P90" s="41">
        <v>4.4776100000000003</v>
      </c>
      <c r="Q90" s="41"/>
      <c r="R90" s="41">
        <v>5.5555560000000002</v>
      </c>
      <c r="S90" s="41"/>
      <c r="T90" s="41" t="s">
        <v>1557</v>
      </c>
      <c r="U90" s="41" t="s">
        <v>663</v>
      </c>
      <c r="V90" s="41" t="s">
        <v>918</v>
      </c>
      <c r="W90" s="46">
        <v>44866</v>
      </c>
    </row>
    <row r="91" spans="1:23" x14ac:dyDescent="0.3">
      <c r="A91" s="41">
        <v>315178</v>
      </c>
      <c r="B91" s="41" t="s">
        <v>362</v>
      </c>
      <c r="C91" s="41" t="s">
        <v>919</v>
      </c>
      <c r="D91" s="41" t="s">
        <v>883</v>
      </c>
      <c r="E91" s="41" t="s">
        <v>659</v>
      </c>
      <c r="F91" s="41">
        <v>7017</v>
      </c>
      <c r="G91" s="41">
        <v>453</v>
      </c>
      <c r="H91" s="41" t="s">
        <v>1559</v>
      </c>
      <c r="I91" s="41" t="s">
        <v>661</v>
      </c>
      <c r="J91" s="41">
        <v>15.38462</v>
      </c>
      <c r="K91" s="41"/>
      <c r="L91" s="41">
        <v>9.375</v>
      </c>
      <c r="M91" s="41"/>
      <c r="N91" s="41">
        <v>13.235290000000001</v>
      </c>
      <c r="O91" s="41"/>
      <c r="P91" s="41">
        <v>13.793100000000001</v>
      </c>
      <c r="Q91" s="41"/>
      <c r="R91" s="41">
        <v>13.028168000000001</v>
      </c>
      <c r="S91" s="41"/>
      <c r="T91" s="41" t="s">
        <v>1557</v>
      </c>
      <c r="U91" s="41" t="s">
        <v>663</v>
      </c>
      <c r="V91" s="41" t="s">
        <v>920</v>
      </c>
      <c r="W91" s="46">
        <v>44866</v>
      </c>
    </row>
    <row r="92" spans="1:23" x14ac:dyDescent="0.3">
      <c r="A92" s="41">
        <v>315179</v>
      </c>
      <c r="B92" s="41" t="s">
        <v>277</v>
      </c>
      <c r="C92" s="41" t="s">
        <v>921</v>
      </c>
      <c r="D92" s="41" t="s">
        <v>922</v>
      </c>
      <c r="E92" s="41" t="s">
        <v>659</v>
      </c>
      <c r="F92" s="41">
        <v>8230</v>
      </c>
      <c r="G92" s="41">
        <v>453</v>
      </c>
      <c r="H92" s="41" t="s">
        <v>1559</v>
      </c>
      <c r="I92" s="41" t="s">
        <v>661</v>
      </c>
      <c r="J92" s="41">
        <v>3.6363599999999998</v>
      </c>
      <c r="K92" s="41"/>
      <c r="L92" s="41">
        <v>3.7037</v>
      </c>
      <c r="M92" s="41"/>
      <c r="N92" s="41">
        <v>7.4074099999999996</v>
      </c>
      <c r="O92" s="41"/>
      <c r="P92" s="41">
        <v>0</v>
      </c>
      <c r="Q92" s="41"/>
      <c r="R92" s="41">
        <v>3.7558669999999998</v>
      </c>
      <c r="S92" s="41"/>
      <c r="T92" s="41" t="s">
        <v>1557</v>
      </c>
      <c r="U92" s="41" t="s">
        <v>663</v>
      </c>
      <c r="V92" s="41" t="s">
        <v>923</v>
      </c>
      <c r="W92" s="46">
        <v>44866</v>
      </c>
    </row>
    <row r="93" spans="1:23" x14ac:dyDescent="0.3">
      <c r="A93" s="41">
        <v>315180</v>
      </c>
      <c r="B93" s="41" t="s">
        <v>236</v>
      </c>
      <c r="C93" s="41" t="s">
        <v>924</v>
      </c>
      <c r="D93" s="41" t="s">
        <v>925</v>
      </c>
      <c r="E93" s="41" t="s">
        <v>659</v>
      </c>
      <c r="F93" s="41">
        <v>8861</v>
      </c>
      <c r="G93" s="41">
        <v>453</v>
      </c>
      <c r="H93" s="41" t="s">
        <v>1559</v>
      </c>
      <c r="I93" s="41" t="s">
        <v>661</v>
      </c>
      <c r="J93" s="41">
        <v>7.0707100000000001</v>
      </c>
      <c r="K93" s="41"/>
      <c r="L93" s="41">
        <v>7.4468100000000002</v>
      </c>
      <c r="M93" s="41"/>
      <c r="N93" s="41">
        <v>4.4247800000000002</v>
      </c>
      <c r="O93" s="41"/>
      <c r="P93" s="41">
        <v>3.125</v>
      </c>
      <c r="Q93" s="41"/>
      <c r="R93" s="41">
        <v>5.2995400000000004</v>
      </c>
      <c r="S93" s="41"/>
      <c r="T93" s="41" t="s">
        <v>1557</v>
      </c>
      <c r="U93" s="41" t="s">
        <v>663</v>
      </c>
      <c r="V93" s="41" t="s">
        <v>926</v>
      </c>
      <c r="W93" s="46">
        <v>44866</v>
      </c>
    </row>
    <row r="94" spans="1:23" x14ac:dyDescent="0.3">
      <c r="A94" s="41">
        <v>315182</v>
      </c>
      <c r="B94" s="41" t="s">
        <v>291</v>
      </c>
      <c r="C94" s="41" t="s">
        <v>927</v>
      </c>
      <c r="D94" s="41" t="s">
        <v>851</v>
      </c>
      <c r="E94" s="41" t="s">
        <v>659</v>
      </c>
      <c r="F94" s="41">
        <v>8807</v>
      </c>
      <c r="G94" s="41">
        <v>453</v>
      </c>
      <c r="H94" s="41" t="s">
        <v>1559</v>
      </c>
      <c r="I94" s="41" t="s">
        <v>661</v>
      </c>
      <c r="J94" s="41">
        <v>3.2967</v>
      </c>
      <c r="K94" s="41"/>
      <c r="L94" s="41">
        <v>5.9523799999999998</v>
      </c>
      <c r="M94" s="41"/>
      <c r="N94" s="41">
        <v>10.465120000000001</v>
      </c>
      <c r="O94" s="41"/>
      <c r="P94" s="41">
        <v>9.78261</v>
      </c>
      <c r="Q94" s="41"/>
      <c r="R94" s="41">
        <v>7.3654390000000003</v>
      </c>
      <c r="S94" s="41"/>
      <c r="T94" s="41" t="s">
        <v>1557</v>
      </c>
      <c r="U94" s="41" t="s">
        <v>663</v>
      </c>
      <c r="V94" s="41" t="s">
        <v>928</v>
      </c>
      <c r="W94" s="46">
        <v>44866</v>
      </c>
    </row>
    <row r="95" spans="1:23" x14ac:dyDescent="0.3">
      <c r="A95" s="41">
        <v>315183</v>
      </c>
      <c r="B95" s="41" t="s">
        <v>534</v>
      </c>
      <c r="C95" s="41" t="s">
        <v>929</v>
      </c>
      <c r="D95" s="41" t="s">
        <v>682</v>
      </c>
      <c r="E95" s="41" t="s">
        <v>659</v>
      </c>
      <c r="F95" s="41">
        <v>8002</v>
      </c>
      <c r="G95" s="41">
        <v>453</v>
      </c>
      <c r="H95" s="41" t="s">
        <v>1559</v>
      </c>
      <c r="I95" s="41" t="s">
        <v>661</v>
      </c>
      <c r="J95" s="41">
        <v>7.2463800000000003</v>
      </c>
      <c r="K95" s="41"/>
      <c r="L95" s="41">
        <v>9.7222200000000001</v>
      </c>
      <c r="M95" s="41"/>
      <c r="N95" s="41">
        <v>10.606059999999999</v>
      </c>
      <c r="O95" s="41"/>
      <c r="P95" s="41">
        <v>8.4506999999999994</v>
      </c>
      <c r="Q95" s="41"/>
      <c r="R95" s="41">
        <v>8.9928050000000006</v>
      </c>
      <c r="S95" s="41"/>
      <c r="T95" s="41" t="s">
        <v>1557</v>
      </c>
      <c r="U95" s="41" t="s">
        <v>663</v>
      </c>
      <c r="V95" s="41" t="s">
        <v>930</v>
      </c>
      <c r="W95" s="46">
        <v>44866</v>
      </c>
    </row>
    <row r="96" spans="1:23" x14ac:dyDescent="0.3">
      <c r="A96" s="41">
        <v>315185</v>
      </c>
      <c r="B96" s="41" t="s">
        <v>356</v>
      </c>
      <c r="C96" s="41" t="s">
        <v>931</v>
      </c>
      <c r="D96" s="41" t="s">
        <v>932</v>
      </c>
      <c r="E96" s="41" t="s">
        <v>659</v>
      </c>
      <c r="F96" s="41">
        <v>8221</v>
      </c>
      <c r="G96" s="41">
        <v>453</v>
      </c>
      <c r="H96" s="41" t="s">
        <v>1559</v>
      </c>
      <c r="I96" s="41" t="s">
        <v>661</v>
      </c>
      <c r="J96" s="41">
        <v>18.181819999999998</v>
      </c>
      <c r="K96" s="41"/>
      <c r="L96" s="41">
        <v>12.727270000000001</v>
      </c>
      <c r="M96" s="41"/>
      <c r="N96" s="41">
        <v>12.06897</v>
      </c>
      <c r="O96" s="41"/>
      <c r="P96" s="41">
        <v>13.33333</v>
      </c>
      <c r="Q96" s="41"/>
      <c r="R96" s="41">
        <v>14.035088</v>
      </c>
      <c r="S96" s="41"/>
      <c r="T96" s="41" t="s">
        <v>1557</v>
      </c>
      <c r="U96" s="41" t="s">
        <v>663</v>
      </c>
      <c r="V96" s="41" t="s">
        <v>933</v>
      </c>
      <c r="W96" s="46">
        <v>44866</v>
      </c>
    </row>
    <row r="97" spans="1:23" x14ac:dyDescent="0.3">
      <c r="A97" s="41">
        <v>315187</v>
      </c>
      <c r="B97" s="41" t="s">
        <v>398</v>
      </c>
      <c r="C97" s="41" t="s">
        <v>934</v>
      </c>
      <c r="D97" s="41" t="s">
        <v>935</v>
      </c>
      <c r="E97" s="41" t="s">
        <v>659</v>
      </c>
      <c r="F97" s="41">
        <v>8043</v>
      </c>
      <c r="G97" s="41">
        <v>453</v>
      </c>
      <c r="H97" s="41" t="s">
        <v>1559</v>
      </c>
      <c r="I97" s="41" t="s">
        <v>661</v>
      </c>
      <c r="J97" s="41">
        <v>8.7912099999999995</v>
      </c>
      <c r="K97" s="41"/>
      <c r="L97" s="41">
        <v>5.8823499999999997</v>
      </c>
      <c r="M97" s="41"/>
      <c r="N97" s="41">
        <v>4.4943799999999996</v>
      </c>
      <c r="O97" s="41"/>
      <c r="P97" s="41">
        <v>6.7415700000000003</v>
      </c>
      <c r="Q97" s="41"/>
      <c r="R97" s="41">
        <v>6.4690009999999996</v>
      </c>
      <c r="S97" s="41"/>
      <c r="T97" s="41" t="s">
        <v>1557</v>
      </c>
      <c r="U97" s="41" t="s">
        <v>663</v>
      </c>
      <c r="V97" s="41" t="s">
        <v>936</v>
      </c>
      <c r="W97" s="46">
        <v>44866</v>
      </c>
    </row>
    <row r="98" spans="1:23" x14ac:dyDescent="0.3">
      <c r="A98" s="41">
        <v>315190</v>
      </c>
      <c r="B98" s="41" t="s">
        <v>467</v>
      </c>
      <c r="C98" s="41" t="s">
        <v>937</v>
      </c>
      <c r="D98" s="41" t="s">
        <v>814</v>
      </c>
      <c r="E98" s="41" t="s">
        <v>659</v>
      </c>
      <c r="F98" s="41">
        <v>8701</v>
      </c>
      <c r="G98" s="41">
        <v>453</v>
      </c>
      <c r="H98" s="41" t="s">
        <v>1559</v>
      </c>
      <c r="I98" s="41" t="s">
        <v>661</v>
      </c>
      <c r="J98" s="41">
        <v>4.7058799999999996</v>
      </c>
      <c r="K98" s="41"/>
      <c r="L98" s="41">
        <v>9.5744699999999998</v>
      </c>
      <c r="M98" s="41"/>
      <c r="N98" s="41">
        <v>10.309279999999999</v>
      </c>
      <c r="O98" s="41"/>
      <c r="P98" s="41">
        <v>11.827959999999999</v>
      </c>
      <c r="Q98" s="41"/>
      <c r="R98" s="41">
        <v>9.2140930000000001</v>
      </c>
      <c r="S98" s="41"/>
      <c r="T98" s="41" t="s">
        <v>1557</v>
      </c>
      <c r="U98" s="41" t="s">
        <v>663</v>
      </c>
      <c r="V98" s="41" t="s">
        <v>938</v>
      </c>
      <c r="W98" s="46">
        <v>44866</v>
      </c>
    </row>
    <row r="99" spans="1:23" x14ac:dyDescent="0.3">
      <c r="A99" s="41">
        <v>315192</v>
      </c>
      <c r="B99" s="41" t="s">
        <v>241</v>
      </c>
      <c r="C99" s="41" t="s">
        <v>939</v>
      </c>
      <c r="D99" s="41" t="s">
        <v>940</v>
      </c>
      <c r="E99" s="41" t="s">
        <v>659</v>
      </c>
      <c r="F99" s="41">
        <v>7032</v>
      </c>
      <c r="G99" s="41">
        <v>453</v>
      </c>
      <c r="H99" s="41" t="s">
        <v>1559</v>
      </c>
      <c r="I99" s="41" t="s">
        <v>661</v>
      </c>
      <c r="J99" s="41">
        <v>6.7796599999999998</v>
      </c>
      <c r="K99" s="41"/>
      <c r="L99" s="41">
        <v>1.96078</v>
      </c>
      <c r="M99" s="41"/>
      <c r="N99" s="41">
        <v>2.0833300000000001</v>
      </c>
      <c r="O99" s="41"/>
      <c r="P99" s="41">
        <v>3.92157</v>
      </c>
      <c r="Q99" s="41"/>
      <c r="R99" s="41">
        <v>3.8277489999999998</v>
      </c>
      <c r="S99" s="41"/>
      <c r="T99" s="41" t="s">
        <v>1557</v>
      </c>
      <c r="U99" s="41" t="s">
        <v>663</v>
      </c>
      <c r="V99" s="41" t="s">
        <v>941</v>
      </c>
      <c r="W99" s="46">
        <v>44866</v>
      </c>
    </row>
    <row r="100" spans="1:23" x14ac:dyDescent="0.3">
      <c r="A100" s="41">
        <v>315193</v>
      </c>
      <c r="B100" s="41" t="s">
        <v>514</v>
      </c>
      <c r="C100" s="41" t="s">
        <v>942</v>
      </c>
      <c r="D100" s="41" t="s">
        <v>943</v>
      </c>
      <c r="E100" s="41" t="s">
        <v>659</v>
      </c>
      <c r="F100" s="41">
        <v>8210</v>
      </c>
      <c r="G100" s="41">
        <v>453</v>
      </c>
      <c r="H100" s="41" t="s">
        <v>1559</v>
      </c>
      <c r="I100" s="41" t="s">
        <v>661</v>
      </c>
      <c r="J100" s="41">
        <v>0</v>
      </c>
      <c r="K100" s="41"/>
      <c r="L100" s="41" t="s">
        <v>667</v>
      </c>
      <c r="M100" s="41">
        <v>9</v>
      </c>
      <c r="N100" s="41">
        <v>4.1666699999999999</v>
      </c>
      <c r="O100" s="41"/>
      <c r="P100" s="41">
        <v>4.1666699999999999</v>
      </c>
      <c r="Q100" s="41"/>
      <c r="R100" s="41">
        <v>2.1276609999999998</v>
      </c>
      <c r="S100" s="41"/>
      <c r="T100" s="41" t="s">
        <v>1557</v>
      </c>
      <c r="U100" s="41" t="s">
        <v>663</v>
      </c>
      <c r="V100" s="41" t="s">
        <v>944</v>
      </c>
      <c r="W100" s="46">
        <v>44866</v>
      </c>
    </row>
    <row r="101" spans="1:23" x14ac:dyDescent="0.3">
      <c r="A101" s="41">
        <v>315194</v>
      </c>
      <c r="B101" s="41" t="s">
        <v>583</v>
      </c>
      <c r="C101" s="41" t="s">
        <v>945</v>
      </c>
      <c r="D101" s="41" t="s">
        <v>706</v>
      </c>
      <c r="E101" s="41" t="s">
        <v>659</v>
      </c>
      <c r="F101" s="41">
        <v>7009</v>
      </c>
      <c r="G101" s="41">
        <v>453</v>
      </c>
      <c r="H101" s="41" t="s">
        <v>1559</v>
      </c>
      <c r="I101" s="41" t="s">
        <v>661</v>
      </c>
      <c r="J101" s="41">
        <v>12.12121</v>
      </c>
      <c r="K101" s="41"/>
      <c r="L101" s="41">
        <v>7.1428599999999998</v>
      </c>
      <c r="M101" s="41"/>
      <c r="N101" s="41">
        <v>2.7777799999999999</v>
      </c>
      <c r="O101" s="41"/>
      <c r="P101" s="41">
        <v>4.3478300000000001</v>
      </c>
      <c r="Q101" s="41"/>
      <c r="R101" s="41">
        <v>6.4981970000000002</v>
      </c>
      <c r="S101" s="41"/>
      <c r="T101" s="41" t="s">
        <v>1557</v>
      </c>
      <c r="U101" s="41" t="s">
        <v>663</v>
      </c>
      <c r="V101" s="41" t="s">
        <v>946</v>
      </c>
      <c r="W101" s="46">
        <v>44866</v>
      </c>
    </row>
    <row r="102" spans="1:23" x14ac:dyDescent="0.3">
      <c r="A102" s="41">
        <v>315195</v>
      </c>
      <c r="B102" s="41" t="s">
        <v>276</v>
      </c>
      <c r="C102" s="41" t="s">
        <v>947</v>
      </c>
      <c r="D102" s="41" t="s">
        <v>676</v>
      </c>
      <c r="E102" s="41" t="s">
        <v>659</v>
      </c>
      <c r="F102" s="41">
        <v>7922</v>
      </c>
      <c r="G102" s="41">
        <v>453</v>
      </c>
      <c r="H102" s="41" t="s">
        <v>1559</v>
      </c>
      <c r="I102" s="41" t="s">
        <v>661</v>
      </c>
      <c r="J102" s="41">
        <v>8.3333300000000001</v>
      </c>
      <c r="K102" s="41"/>
      <c r="L102" s="41">
        <v>9.6774199999999997</v>
      </c>
      <c r="M102" s="41"/>
      <c r="N102" s="41">
        <v>13.51351</v>
      </c>
      <c r="O102" s="41"/>
      <c r="P102" s="41">
        <v>6.25</v>
      </c>
      <c r="Q102" s="41"/>
      <c r="R102" s="41">
        <v>9.5588219999999993</v>
      </c>
      <c r="S102" s="41"/>
      <c r="T102" s="41" t="s">
        <v>1557</v>
      </c>
      <c r="U102" s="41" t="s">
        <v>663</v>
      </c>
      <c r="V102" s="41" t="s">
        <v>948</v>
      </c>
      <c r="W102" s="46">
        <v>44866</v>
      </c>
    </row>
    <row r="103" spans="1:23" x14ac:dyDescent="0.3">
      <c r="A103" s="41">
        <v>315196</v>
      </c>
      <c r="B103" s="41" t="s">
        <v>258</v>
      </c>
      <c r="C103" s="41" t="s">
        <v>949</v>
      </c>
      <c r="D103" s="41" t="s">
        <v>950</v>
      </c>
      <c r="E103" s="41" t="s">
        <v>659</v>
      </c>
      <c r="F103" s="41">
        <v>8759</v>
      </c>
      <c r="G103" s="41">
        <v>453</v>
      </c>
      <c r="H103" s="41" t="s">
        <v>1559</v>
      </c>
      <c r="I103" s="41" t="s">
        <v>661</v>
      </c>
      <c r="J103" s="41">
        <v>1.4492799999999999</v>
      </c>
      <c r="K103" s="41"/>
      <c r="L103" s="41">
        <v>2.8985500000000002</v>
      </c>
      <c r="M103" s="41"/>
      <c r="N103" s="41">
        <v>2.8169</v>
      </c>
      <c r="O103" s="41"/>
      <c r="P103" s="41">
        <v>1.6129</v>
      </c>
      <c r="Q103" s="41"/>
      <c r="R103" s="41">
        <v>2.2140219999999999</v>
      </c>
      <c r="S103" s="41"/>
      <c r="T103" s="41" t="s">
        <v>1557</v>
      </c>
      <c r="U103" s="41" t="s">
        <v>663</v>
      </c>
      <c r="V103" s="41" t="s">
        <v>951</v>
      </c>
      <c r="W103" s="46">
        <v>44866</v>
      </c>
    </row>
    <row r="104" spans="1:23" x14ac:dyDescent="0.3">
      <c r="A104" s="41">
        <v>315198</v>
      </c>
      <c r="B104" s="41" t="s">
        <v>234</v>
      </c>
      <c r="C104" s="41" t="s">
        <v>952</v>
      </c>
      <c r="D104" s="41" t="s">
        <v>880</v>
      </c>
      <c r="E104" s="41" t="s">
        <v>659</v>
      </c>
      <c r="F104" s="41">
        <v>7065</v>
      </c>
      <c r="G104" s="41">
        <v>453</v>
      </c>
      <c r="H104" s="41" t="s">
        <v>1559</v>
      </c>
      <c r="I104" s="41" t="s">
        <v>661</v>
      </c>
      <c r="J104" s="41">
        <v>16.66667</v>
      </c>
      <c r="K104" s="41"/>
      <c r="L104" s="41">
        <v>14.81481</v>
      </c>
      <c r="M104" s="41"/>
      <c r="N104" s="41">
        <v>15.625</v>
      </c>
      <c r="O104" s="41"/>
      <c r="P104" s="41">
        <v>12.903230000000001</v>
      </c>
      <c r="Q104" s="41"/>
      <c r="R104" s="41">
        <v>15.000000999999999</v>
      </c>
      <c r="S104" s="41"/>
      <c r="T104" s="41" t="s">
        <v>1557</v>
      </c>
      <c r="U104" s="41" t="s">
        <v>663</v>
      </c>
      <c r="V104" s="41" t="s">
        <v>953</v>
      </c>
      <c r="W104" s="46">
        <v>44866</v>
      </c>
    </row>
    <row r="105" spans="1:23" x14ac:dyDescent="0.3">
      <c r="A105" s="41">
        <v>315199</v>
      </c>
      <c r="B105" s="41" t="s">
        <v>449</v>
      </c>
      <c r="C105" s="41" t="s">
        <v>954</v>
      </c>
      <c r="D105" s="41" t="s">
        <v>735</v>
      </c>
      <c r="E105" s="41" t="s">
        <v>659</v>
      </c>
      <c r="F105" s="41">
        <v>7753</v>
      </c>
      <c r="G105" s="41">
        <v>453</v>
      </c>
      <c r="H105" s="41" t="s">
        <v>1559</v>
      </c>
      <c r="I105" s="41" t="s">
        <v>661</v>
      </c>
      <c r="J105" s="41">
        <v>9.6774199999999997</v>
      </c>
      <c r="K105" s="41"/>
      <c r="L105" s="41">
        <v>7.8125</v>
      </c>
      <c r="M105" s="41"/>
      <c r="N105" s="41">
        <v>10.76923</v>
      </c>
      <c r="O105" s="41"/>
      <c r="P105" s="41">
        <v>12.12121</v>
      </c>
      <c r="Q105" s="41"/>
      <c r="R105" s="41">
        <v>10.116731</v>
      </c>
      <c r="S105" s="41"/>
      <c r="T105" s="41" t="s">
        <v>1557</v>
      </c>
      <c r="U105" s="41" t="s">
        <v>663</v>
      </c>
      <c r="V105" s="41" t="s">
        <v>955</v>
      </c>
      <c r="W105" s="46">
        <v>44866</v>
      </c>
    </row>
    <row r="106" spans="1:23" x14ac:dyDescent="0.3">
      <c r="A106" s="41">
        <v>315200</v>
      </c>
      <c r="B106" s="41" t="s">
        <v>260</v>
      </c>
      <c r="C106" s="41" t="s">
        <v>956</v>
      </c>
      <c r="D106" s="41" t="s">
        <v>957</v>
      </c>
      <c r="E106" s="41" t="s">
        <v>659</v>
      </c>
      <c r="F106" s="41">
        <v>7036</v>
      </c>
      <c r="G106" s="41">
        <v>453</v>
      </c>
      <c r="H106" s="41" t="s">
        <v>1559</v>
      </c>
      <c r="I106" s="41" t="s">
        <v>661</v>
      </c>
      <c r="J106" s="41">
        <v>6.8181799999999999</v>
      </c>
      <c r="K106" s="41"/>
      <c r="L106" s="41">
        <v>4.3010799999999998</v>
      </c>
      <c r="M106" s="41"/>
      <c r="N106" s="41">
        <v>7.69231</v>
      </c>
      <c r="O106" s="41"/>
      <c r="P106" s="41">
        <v>5.6818200000000001</v>
      </c>
      <c r="Q106" s="41"/>
      <c r="R106" s="41">
        <v>6.1111129999999996</v>
      </c>
      <c r="S106" s="41"/>
      <c r="T106" s="41" t="s">
        <v>1557</v>
      </c>
      <c r="U106" s="41" t="s">
        <v>663</v>
      </c>
      <c r="V106" s="41" t="s">
        <v>958</v>
      </c>
      <c r="W106" s="46">
        <v>44866</v>
      </c>
    </row>
    <row r="107" spans="1:23" x14ac:dyDescent="0.3">
      <c r="A107" s="41">
        <v>315201</v>
      </c>
      <c r="B107" s="41" t="s">
        <v>300</v>
      </c>
      <c r="C107" s="41" t="s">
        <v>959</v>
      </c>
      <c r="D107" s="41" t="s">
        <v>762</v>
      </c>
      <c r="E107" s="41" t="s">
        <v>659</v>
      </c>
      <c r="F107" s="41">
        <v>8057</v>
      </c>
      <c r="G107" s="41">
        <v>453</v>
      </c>
      <c r="H107" s="41" t="s">
        <v>1559</v>
      </c>
      <c r="I107" s="41" t="s">
        <v>661</v>
      </c>
      <c r="J107" s="41">
        <v>8.3333300000000001</v>
      </c>
      <c r="K107" s="41"/>
      <c r="L107" s="41">
        <v>11.594200000000001</v>
      </c>
      <c r="M107" s="41"/>
      <c r="N107" s="41">
        <v>6.9444400000000002</v>
      </c>
      <c r="O107" s="41"/>
      <c r="P107" s="41">
        <v>4.81928</v>
      </c>
      <c r="Q107" s="41"/>
      <c r="R107" s="41">
        <v>7.7464769999999996</v>
      </c>
      <c r="S107" s="41"/>
      <c r="T107" s="41" t="s">
        <v>1557</v>
      </c>
      <c r="U107" s="41" t="s">
        <v>663</v>
      </c>
      <c r="V107" s="41" t="s">
        <v>960</v>
      </c>
      <c r="W107" s="46">
        <v>44866</v>
      </c>
    </row>
    <row r="108" spans="1:23" x14ac:dyDescent="0.3">
      <c r="A108" s="41">
        <v>315202</v>
      </c>
      <c r="B108" s="41" t="s">
        <v>476</v>
      </c>
      <c r="C108" s="41" t="s">
        <v>961</v>
      </c>
      <c r="D108" s="41" t="s">
        <v>962</v>
      </c>
      <c r="E108" s="41" t="s">
        <v>659</v>
      </c>
      <c r="F108" s="41">
        <v>8865</v>
      </c>
      <c r="G108" s="41">
        <v>453</v>
      </c>
      <c r="H108" s="41" t="s">
        <v>1559</v>
      </c>
      <c r="I108" s="41" t="s">
        <v>661</v>
      </c>
      <c r="J108" s="41">
        <v>11.940300000000001</v>
      </c>
      <c r="K108" s="41"/>
      <c r="L108" s="41">
        <v>7.3529400000000003</v>
      </c>
      <c r="M108" s="41"/>
      <c r="N108" s="41">
        <v>12.12121</v>
      </c>
      <c r="O108" s="41"/>
      <c r="P108" s="41">
        <v>8.6956500000000005</v>
      </c>
      <c r="Q108" s="41"/>
      <c r="R108" s="41">
        <v>9.9999990000000007</v>
      </c>
      <c r="S108" s="41"/>
      <c r="T108" s="41" t="s">
        <v>1557</v>
      </c>
      <c r="U108" s="41" t="s">
        <v>663</v>
      </c>
      <c r="V108" s="41" t="s">
        <v>963</v>
      </c>
      <c r="W108" s="46">
        <v>44866</v>
      </c>
    </row>
    <row r="109" spans="1:23" x14ac:dyDescent="0.3">
      <c r="A109" s="41">
        <v>315204</v>
      </c>
      <c r="B109" s="41" t="s">
        <v>301</v>
      </c>
      <c r="C109" s="41" t="s">
        <v>964</v>
      </c>
      <c r="D109" s="41" t="s">
        <v>706</v>
      </c>
      <c r="E109" s="41" t="s">
        <v>659</v>
      </c>
      <c r="F109" s="41">
        <v>7009</v>
      </c>
      <c r="G109" s="41">
        <v>453</v>
      </c>
      <c r="H109" s="41" t="s">
        <v>1559</v>
      </c>
      <c r="I109" s="41" t="s">
        <v>661</v>
      </c>
      <c r="J109" s="41">
        <v>7.69231</v>
      </c>
      <c r="K109" s="41"/>
      <c r="L109" s="41">
        <v>15.254239999999999</v>
      </c>
      <c r="M109" s="41"/>
      <c r="N109" s="41">
        <v>12.307689999999999</v>
      </c>
      <c r="O109" s="41"/>
      <c r="P109" s="41">
        <v>13.235290000000001</v>
      </c>
      <c r="Q109" s="41"/>
      <c r="R109" s="41">
        <v>12.062256</v>
      </c>
      <c r="S109" s="41"/>
      <c r="T109" s="41" t="s">
        <v>1557</v>
      </c>
      <c r="U109" s="41" t="s">
        <v>663</v>
      </c>
      <c r="V109" s="41" t="s">
        <v>965</v>
      </c>
      <c r="W109" s="46">
        <v>44866</v>
      </c>
    </row>
    <row r="110" spans="1:23" x14ac:dyDescent="0.3">
      <c r="A110" s="41">
        <v>315205</v>
      </c>
      <c r="B110" s="41" t="s">
        <v>478</v>
      </c>
      <c r="C110" s="41" t="s">
        <v>966</v>
      </c>
      <c r="D110" s="41" t="s">
        <v>967</v>
      </c>
      <c r="E110" s="41" t="s">
        <v>659</v>
      </c>
      <c r="F110" s="41">
        <v>8103</v>
      </c>
      <c r="G110" s="41">
        <v>453</v>
      </c>
      <c r="H110" s="41" t="s">
        <v>1559</v>
      </c>
      <c r="I110" s="41" t="s">
        <v>661</v>
      </c>
      <c r="J110" s="41">
        <v>9.5238099999999992</v>
      </c>
      <c r="K110" s="41"/>
      <c r="L110" s="41" t="s">
        <v>667</v>
      </c>
      <c r="M110" s="41">
        <v>9</v>
      </c>
      <c r="N110" s="41" t="s">
        <v>667</v>
      </c>
      <c r="O110" s="41">
        <v>9</v>
      </c>
      <c r="P110" s="41">
        <v>12</v>
      </c>
      <c r="Q110" s="41"/>
      <c r="R110" s="41">
        <v>11.250002</v>
      </c>
      <c r="S110" s="41"/>
      <c r="T110" s="41" t="s">
        <v>1557</v>
      </c>
      <c r="U110" s="41" t="s">
        <v>663</v>
      </c>
      <c r="V110" s="41" t="s">
        <v>968</v>
      </c>
      <c r="W110" s="46">
        <v>44866</v>
      </c>
    </row>
    <row r="111" spans="1:23" x14ac:dyDescent="0.3">
      <c r="A111" s="41">
        <v>315206</v>
      </c>
      <c r="B111" s="41" t="s">
        <v>601</v>
      </c>
      <c r="C111" s="41" t="s">
        <v>969</v>
      </c>
      <c r="D111" s="41" t="s">
        <v>970</v>
      </c>
      <c r="E111" s="41" t="s">
        <v>659</v>
      </c>
      <c r="F111" s="41">
        <v>8050</v>
      </c>
      <c r="G111" s="41">
        <v>453</v>
      </c>
      <c r="H111" s="41" t="s">
        <v>1559</v>
      </c>
      <c r="I111" s="41" t="s">
        <v>661</v>
      </c>
      <c r="J111" s="41" t="s">
        <v>667</v>
      </c>
      <c r="K111" s="41">
        <v>9</v>
      </c>
      <c r="L111" s="41" t="s">
        <v>667</v>
      </c>
      <c r="M111" s="41">
        <v>9</v>
      </c>
      <c r="N111" s="41">
        <v>8</v>
      </c>
      <c r="O111" s="41"/>
      <c r="P111" s="41">
        <v>7.1428599999999998</v>
      </c>
      <c r="Q111" s="41"/>
      <c r="R111" s="41">
        <v>9.302327</v>
      </c>
      <c r="S111" s="41"/>
      <c r="T111" s="41" t="s">
        <v>1557</v>
      </c>
      <c r="U111" s="41" t="s">
        <v>663</v>
      </c>
      <c r="V111" s="41" t="s">
        <v>971</v>
      </c>
      <c r="W111" s="46">
        <v>44866</v>
      </c>
    </row>
    <row r="112" spans="1:23" x14ac:dyDescent="0.3">
      <c r="A112" s="41">
        <v>315207</v>
      </c>
      <c r="B112" s="41" t="s">
        <v>354</v>
      </c>
      <c r="C112" s="41" t="s">
        <v>972</v>
      </c>
      <c r="D112" s="41" t="s">
        <v>935</v>
      </c>
      <c r="E112" s="41" t="s">
        <v>659</v>
      </c>
      <c r="F112" s="41">
        <v>8043</v>
      </c>
      <c r="G112" s="41">
        <v>453</v>
      </c>
      <c r="H112" s="41" t="s">
        <v>1559</v>
      </c>
      <c r="I112" s="41" t="s">
        <v>661</v>
      </c>
      <c r="J112" s="41">
        <v>8.1632700000000007</v>
      </c>
      <c r="K112" s="41"/>
      <c r="L112" s="41">
        <v>6.0606099999999996</v>
      </c>
      <c r="M112" s="41"/>
      <c r="N112" s="41">
        <v>13</v>
      </c>
      <c r="O112" s="41"/>
      <c r="P112" s="41">
        <v>16.190480000000001</v>
      </c>
      <c r="Q112" s="41"/>
      <c r="R112" s="41">
        <v>10.945277000000001</v>
      </c>
      <c r="S112" s="41"/>
      <c r="T112" s="41" t="s">
        <v>1557</v>
      </c>
      <c r="U112" s="41" t="s">
        <v>663</v>
      </c>
      <c r="V112" s="41" t="s">
        <v>973</v>
      </c>
      <c r="W112" s="46">
        <v>44866</v>
      </c>
    </row>
    <row r="113" spans="1:23" x14ac:dyDescent="0.3">
      <c r="A113" s="41">
        <v>315209</v>
      </c>
      <c r="B113" s="41" t="s">
        <v>433</v>
      </c>
      <c r="C113" s="41" t="s">
        <v>974</v>
      </c>
      <c r="D113" s="41" t="s">
        <v>975</v>
      </c>
      <c r="E113" s="41" t="s">
        <v>659</v>
      </c>
      <c r="F113" s="41">
        <v>8037</v>
      </c>
      <c r="G113" s="41">
        <v>453</v>
      </c>
      <c r="H113" s="41" t="s">
        <v>1559</v>
      </c>
      <c r="I113" s="41" t="s">
        <v>661</v>
      </c>
      <c r="J113" s="41">
        <v>8.5714299999999994</v>
      </c>
      <c r="K113" s="41"/>
      <c r="L113" s="41">
        <v>8.8235299999999999</v>
      </c>
      <c r="M113" s="41"/>
      <c r="N113" s="41">
        <v>11.538460000000001</v>
      </c>
      <c r="O113" s="41"/>
      <c r="P113" s="41">
        <v>8.9887599999999992</v>
      </c>
      <c r="Q113" s="41"/>
      <c r="R113" s="41">
        <v>9.5081959999999999</v>
      </c>
      <c r="S113" s="41"/>
      <c r="T113" s="41" t="s">
        <v>1557</v>
      </c>
      <c r="U113" s="41" t="s">
        <v>663</v>
      </c>
      <c r="V113" s="41" t="s">
        <v>976</v>
      </c>
      <c r="W113" s="46">
        <v>44866</v>
      </c>
    </row>
    <row r="114" spans="1:23" x14ac:dyDescent="0.3">
      <c r="A114" s="41">
        <v>315210</v>
      </c>
      <c r="B114" s="41" t="s">
        <v>440</v>
      </c>
      <c r="C114" s="41" t="s">
        <v>977</v>
      </c>
      <c r="D114" s="41" t="s">
        <v>978</v>
      </c>
      <c r="E114" s="41" t="s">
        <v>659</v>
      </c>
      <c r="F114" s="41">
        <v>8205</v>
      </c>
      <c r="G114" s="41">
        <v>453</v>
      </c>
      <c r="H114" s="41" t="s">
        <v>1559</v>
      </c>
      <c r="I114" s="41" t="s">
        <v>661</v>
      </c>
      <c r="J114" s="41">
        <v>6.6666699999999999</v>
      </c>
      <c r="K114" s="41"/>
      <c r="L114" s="41">
        <v>4.3478300000000001</v>
      </c>
      <c r="M114" s="41"/>
      <c r="N114" s="41">
        <v>2.1739099999999998</v>
      </c>
      <c r="O114" s="41"/>
      <c r="P114" s="41">
        <v>8</v>
      </c>
      <c r="Q114" s="41"/>
      <c r="R114" s="41">
        <v>5.3475950000000001</v>
      </c>
      <c r="S114" s="41"/>
      <c r="T114" s="41" t="s">
        <v>1557</v>
      </c>
      <c r="U114" s="41" t="s">
        <v>663</v>
      </c>
      <c r="V114" s="41" t="s">
        <v>979</v>
      </c>
      <c r="W114" s="46">
        <v>44866</v>
      </c>
    </row>
    <row r="115" spans="1:23" x14ac:dyDescent="0.3">
      <c r="A115" s="41">
        <v>315213</v>
      </c>
      <c r="B115" s="41" t="s">
        <v>625</v>
      </c>
      <c r="C115" s="41" t="s">
        <v>980</v>
      </c>
      <c r="D115" s="41" t="s">
        <v>981</v>
      </c>
      <c r="E115" s="41" t="s">
        <v>659</v>
      </c>
      <c r="F115" s="41">
        <v>8724</v>
      </c>
      <c r="G115" s="41">
        <v>453</v>
      </c>
      <c r="H115" s="41" t="s">
        <v>1559</v>
      </c>
      <c r="I115" s="41" t="s">
        <v>661</v>
      </c>
      <c r="J115" s="41">
        <v>12.32877</v>
      </c>
      <c r="K115" s="41"/>
      <c r="L115" s="41">
        <v>15.189870000000001</v>
      </c>
      <c r="M115" s="41"/>
      <c r="N115" s="41">
        <v>6.9444400000000002</v>
      </c>
      <c r="O115" s="41"/>
      <c r="P115" s="41">
        <v>5.1948100000000004</v>
      </c>
      <c r="Q115" s="41"/>
      <c r="R115" s="41">
        <v>9.9667770000000004</v>
      </c>
      <c r="S115" s="41"/>
      <c r="T115" s="41" t="s">
        <v>1557</v>
      </c>
      <c r="U115" s="41" t="s">
        <v>663</v>
      </c>
      <c r="V115" s="41" t="s">
        <v>982</v>
      </c>
      <c r="W115" s="46">
        <v>44866</v>
      </c>
    </row>
    <row r="116" spans="1:23" x14ac:dyDescent="0.3">
      <c r="A116" s="41">
        <v>315214</v>
      </c>
      <c r="B116" s="41" t="s">
        <v>256</v>
      </c>
      <c r="C116" s="41" t="s">
        <v>983</v>
      </c>
      <c r="D116" s="41" t="s">
        <v>984</v>
      </c>
      <c r="E116" s="41" t="s">
        <v>659</v>
      </c>
      <c r="F116" s="41">
        <v>7080</v>
      </c>
      <c r="G116" s="41">
        <v>453</v>
      </c>
      <c r="H116" s="41" t="s">
        <v>1559</v>
      </c>
      <c r="I116" s="41" t="s">
        <v>661</v>
      </c>
      <c r="J116" s="41">
        <v>3.0612200000000001</v>
      </c>
      <c r="K116" s="41"/>
      <c r="L116" s="41">
        <v>2.9702999999999999</v>
      </c>
      <c r="M116" s="41"/>
      <c r="N116" s="41">
        <v>5.5555599999999998</v>
      </c>
      <c r="O116" s="41"/>
      <c r="P116" s="41">
        <v>4.87805</v>
      </c>
      <c r="Q116" s="41"/>
      <c r="R116" s="41">
        <v>4.0431280000000003</v>
      </c>
      <c r="S116" s="41"/>
      <c r="T116" s="41" t="s">
        <v>1557</v>
      </c>
      <c r="U116" s="41" t="s">
        <v>663</v>
      </c>
      <c r="V116" s="41" t="s">
        <v>985</v>
      </c>
      <c r="W116" s="46">
        <v>44866</v>
      </c>
    </row>
    <row r="117" spans="1:23" x14ac:dyDescent="0.3">
      <c r="A117" s="41">
        <v>315215</v>
      </c>
      <c r="B117" s="41" t="s">
        <v>425</v>
      </c>
      <c r="C117" s="41" t="s">
        <v>986</v>
      </c>
      <c r="D117" s="41" t="s">
        <v>826</v>
      </c>
      <c r="E117" s="41" t="s">
        <v>659</v>
      </c>
      <c r="F117" s="41">
        <v>8628</v>
      </c>
      <c r="G117" s="41">
        <v>453</v>
      </c>
      <c r="H117" s="41" t="s">
        <v>1559</v>
      </c>
      <c r="I117" s="41" t="s">
        <v>661</v>
      </c>
      <c r="J117" s="41">
        <v>13.114750000000001</v>
      </c>
      <c r="K117" s="41"/>
      <c r="L117" s="41">
        <v>11.864409999999999</v>
      </c>
      <c r="M117" s="41"/>
      <c r="N117" s="41">
        <v>10.71429</v>
      </c>
      <c r="O117" s="41"/>
      <c r="P117" s="41">
        <v>10.294119999999999</v>
      </c>
      <c r="Q117" s="41"/>
      <c r="R117" s="41">
        <v>11.475410999999999</v>
      </c>
      <c r="S117" s="41"/>
      <c r="T117" s="41" t="s">
        <v>1557</v>
      </c>
      <c r="U117" s="41" t="s">
        <v>663</v>
      </c>
      <c r="V117" s="41" t="s">
        <v>987</v>
      </c>
      <c r="W117" s="46">
        <v>44866</v>
      </c>
    </row>
    <row r="118" spans="1:23" x14ac:dyDescent="0.3">
      <c r="A118" s="41">
        <v>315216</v>
      </c>
      <c r="B118" s="41" t="s">
        <v>345</v>
      </c>
      <c r="C118" s="41" t="s">
        <v>988</v>
      </c>
      <c r="D118" s="41" t="s">
        <v>706</v>
      </c>
      <c r="E118" s="41" t="s">
        <v>659</v>
      </c>
      <c r="F118" s="41">
        <v>7009</v>
      </c>
      <c r="G118" s="41">
        <v>453</v>
      </c>
      <c r="H118" s="41" t="s">
        <v>1559</v>
      </c>
      <c r="I118" s="41" t="s">
        <v>661</v>
      </c>
      <c r="J118" s="41">
        <v>8.4506999999999994</v>
      </c>
      <c r="K118" s="41"/>
      <c r="L118" s="41">
        <v>10</v>
      </c>
      <c r="M118" s="41"/>
      <c r="N118" s="41">
        <v>10.14493</v>
      </c>
      <c r="O118" s="41"/>
      <c r="P118" s="41">
        <v>11.23596</v>
      </c>
      <c r="Q118" s="41"/>
      <c r="R118" s="41">
        <v>10.032363</v>
      </c>
      <c r="S118" s="41"/>
      <c r="T118" s="41" t="s">
        <v>1557</v>
      </c>
      <c r="U118" s="41" t="s">
        <v>663</v>
      </c>
      <c r="V118" s="41" t="s">
        <v>989</v>
      </c>
      <c r="W118" s="46">
        <v>44866</v>
      </c>
    </row>
    <row r="119" spans="1:23" x14ac:dyDescent="0.3">
      <c r="A119" s="41">
        <v>315217</v>
      </c>
      <c r="B119" s="41" t="s">
        <v>259</v>
      </c>
      <c r="C119" s="41" t="s">
        <v>990</v>
      </c>
      <c r="D119" s="41" t="s">
        <v>786</v>
      </c>
      <c r="E119" s="41" t="s">
        <v>659</v>
      </c>
      <c r="F119" s="41">
        <v>7060</v>
      </c>
      <c r="G119" s="41">
        <v>453</v>
      </c>
      <c r="H119" s="41" t="s">
        <v>1559</v>
      </c>
      <c r="I119" s="41" t="s">
        <v>661</v>
      </c>
      <c r="J119" s="41">
        <v>13.33333</v>
      </c>
      <c r="K119" s="41"/>
      <c r="L119" s="41">
        <v>9.4339600000000008</v>
      </c>
      <c r="M119" s="41"/>
      <c r="N119" s="41">
        <v>6.8181799999999999</v>
      </c>
      <c r="O119" s="41"/>
      <c r="P119" s="41">
        <v>8.9285700000000006</v>
      </c>
      <c r="Q119" s="41"/>
      <c r="R119" s="41">
        <v>9.5959570000000003</v>
      </c>
      <c r="S119" s="41"/>
      <c r="T119" s="41" t="s">
        <v>1557</v>
      </c>
      <c r="U119" s="41" t="s">
        <v>663</v>
      </c>
      <c r="V119" s="41" t="s">
        <v>991</v>
      </c>
      <c r="W119" s="46">
        <v>44866</v>
      </c>
    </row>
    <row r="120" spans="1:23" x14ac:dyDescent="0.3">
      <c r="A120" s="41">
        <v>315218</v>
      </c>
      <c r="B120" s="41" t="s">
        <v>565</v>
      </c>
      <c r="C120" s="41" t="s">
        <v>992</v>
      </c>
      <c r="D120" s="41" t="s">
        <v>993</v>
      </c>
      <c r="E120" s="41" t="s">
        <v>659</v>
      </c>
      <c r="F120" s="41">
        <v>8087</v>
      </c>
      <c r="G120" s="41">
        <v>453</v>
      </c>
      <c r="H120" s="41" t="s">
        <v>1559</v>
      </c>
      <c r="I120" s="41" t="s">
        <v>661</v>
      </c>
      <c r="J120" s="41">
        <v>6.1538500000000003</v>
      </c>
      <c r="K120" s="41"/>
      <c r="L120" s="41">
        <v>8.88889</v>
      </c>
      <c r="M120" s="41"/>
      <c r="N120" s="41">
        <v>7.84314</v>
      </c>
      <c r="O120" s="41"/>
      <c r="P120" s="41">
        <v>3.7735799999999999</v>
      </c>
      <c r="Q120" s="41"/>
      <c r="R120" s="41">
        <v>6.5420569999999998</v>
      </c>
      <c r="S120" s="41"/>
      <c r="T120" s="41" t="s">
        <v>1557</v>
      </c>
      <c r="U120" s="41" t="s">
        <v>663</v>
      </c>
      <c r="V120" s="41" t="s">
        <v>994</v>
      </c>
      <c r="W120" s="46">
        <v>44866</v>
      </c>
    </row>
    <row r="121" spans="1:23" x14ac:dyDescent="0.3">
      <c r="A121" s="41">
        <v>315219</v>
      </c>
      <c r="B121" s="41" t="s">
        <v>367</v>
      </c>
      <c r="C121" s="41" t="s">
        <v>995</v>
      </c>
      <c r="D121" s="41" t="s">
        <v>935</v>
      </c>
      <c r="E121" s="41" t="s">
        <v>659</v>
      </c>
      <c r="F121" s="41">
        <v>8043</v>
      </c>
      <c r="G121" s="41">
        <v>453</v>
      </c>
      <c r="H121" s="41" t="s">
        <v>1559</v>
      </c>
      <c r="I121" s="41" t="s">
        <v>661</v>
      </c>
      <c r="J121" s="41">
        <v>8.2191799999999997</v>
      </c>
      <c r="K121" s="41"/>
      <c r="L121" s="41">
        <v>8.6206899999999997</v>
      </c>
      <c r="M121" s="41"/>
      <c r="N121" s="41">
        <v>7.4074099999999996</v>
      </c>
      <c r="O121" s="41"/>
      <c r="P121" s="41">
        <v>10</v>
      </c>
      <c r="Q121" s="41"/>
      <c r="R121" s="41">
        <v>8.5714299999999994</v>
      </c>
      <c r="S121" s="41"/>
      <c r="T121" s="41" t="s">
        <v>1557</v>
      </c>
      <c r="U121" s="41" t="s">
        <v>663</v>
      </c>
      <c r="V121" s="41" t="s">
        <v>996</v>
      </c>
      <c r="W121" s="46">
        <v>44866</v>
      </c>
    </row>
    <row r="122" spans="1:23" x14ac:dyDescent="0.3">
      <c r="A122" s="41">
        <v>315221</v>
      </c>
      <c r="B122" s="41" t="s">
        <v>351</v>
      </c>
      <c r="C122" s="41" t="s">
        <v>997</v>
      </c>
      <c r="D122" s="41" t="s">
        <v>768</v>
      </c>
      <c r="E122" s="41" t="s">
        <v>659</v>
      </c>
      <c r="F122" s="41">
        <v>7055</v>
      </c>
      <c r="G122" s="41">
        <v>453</v>
      </c>
      <c r="H122" s="41" t="s">
        <v>1559</v>
      </c>
      <c r="I122" s="41" t="s">
        <v>661</v>
      </c>
      <c r="J122" s="41">
        <v>4.1666699999999999</v>
      </c>
      <c r="K122" s="41"/>
      <c r="L122" s="41">
        <v>7.84314</v>
      </c>
      <c r="M122" s="41"/>
      <c r="N122" s="41">
        <v>6.3829799999999999</v>
      </c>
      <c r="O122" s="41"/>
      <c r="P122" s="41">
        <v>8</v>
      </c>
      <c r="Q122" s="41"/>
      <c r="R122" s="41">
        <v>6.6326549999999997</v>
      </c>
      <c r="S122" s="41"/>
      <c r="T122" s="41" t="s">
        <v>1557</v>
      </c>
      <c r="U122" s="41" t="s">
        <v>663</v>
      </c>
      <c r="V122" s="41" t="s">
        <v>998</v>
      </c>
      <c r="W122" s="46">
        <v>44866</v>
      </c>
    </row>
    <row r="123" spans="1:23" x14ac:dyDescent="0.3">
      <c r="A123" s="41">
        <v>315222</v>
      </c>
      <c r="B123" s="41" t="s">
        <v>282</v>
      </c>
      <c r="C123" s="41" t="s">
        <v>999</v>
      </c>
      <c r="D123" s="41" t="s">
        <v>1000</v>
      </c>
      <c r="E123" s="41" t="s">
        <v>659</v>
      </c>
      <c r="F123" s="41">
        <v>8005</v>
      </c>
      <c r="G123" s="41">
        <v>453</v>
      </c>
      <c r="H123" s="41" t="s">
        <v>1559</v>
      </c>
      <c r="I123" s="41" t="s">
        <v>661</v>
      </c>
      <c r="J123" s="41">
        <v>11.11111</v>
      </c>
      <c r="K123" s="41"/>
      <c r="L123" s="41">
        <v>7.5</v>
      </c>
      <c r="M123" s="41"/>
      <c r="N123" s="41">
        <v>10</v>
      </c>
      <c r="O123" s="41"/>
      <c r="P123" s="41">
        <v>6.9767400000000004</v>
      </c>
      <c r="Q123" s="41"/>
      <c r="R123" s="41">
        <v>8.9285700000000006</v>
      </c>
      <c r="S123" s="41"/>
      <c r="T123" s="41" t="s">
        <v>1557</v>
      </c>
      <c r="U123" s="41" t="s">
        <v>663</v>
      </c>
      <c r="V123" s="41" t="s">
        <v>1001</v>
      </c>
      <c r="W123" s="46">
        <v>44866</v>
      </c>
    </row>
    <row r="124" spans="1:23" x14ac:dyDescent="0.3">
      <c r="A124" s="41">
        <v>315223</v>
      </c>
      <c r="B124" s="41" t="s">
        <v>430</v>
      </c>
      <c r="C124" s="41" t="s">
        <v>1002</v>
      </c>
      <c r="D124" s="41" t="s">
        <v>1003</v>
      </c>
      <c r="E124" s="41" t="s">
        <v>659</v>
      </c>
      <c r="F124" s="41">
        <v>8690</v>
      </c>
      <c r="G124" s="41">
        <v>453</v>
      </c>
      <c r="H124" s="41" t="s">
        <v>1559</v>
      </c>
      <c r="I124" s="41" t="s">
        <v>661</v>
      </c>
      <c r="J124" s="41">
        <v>7.84314</v>
      </c>
      <c r="K124" s="41"/>
      <c r="L124" s="41">
        <v>12.06897</v>
      </c>
      <c r="M124" s="41"/>
      <c r="N124" s="41">
        <v>3.7037</v>
      </c>
      <c r="O124" s="41"/>
      <c r="P124" s="41">
        <v>8.4745799999999996</v>
      </c>
      <c r="Q124" s="41"/>
      <c r="R124" s="41">
        <v>8.1081099999999999</v>
      </c>
      <c r="S124" s="41"/>
      <c r="T124" s="41" t="s">
        <v>1557</v>
      </c>
      <c r="U124" s="41" t="s">
        <v>663</v>
      </c>
      <c r="V124" s="41" t="s">
        <v>1004</v>
      </c>
      <c r="W124" s="46">
        <v>44866</v>
      </c>
    </row>
    <row r="125" spans="1:23" x14ac:dyDescent="0.3">
      <c r="A125" s="41">
        <v>315224</v>
      </c>
      <c r="B125" s="41" t="s">
        <v>418</v>
      </c>
      <c r="C125" s="41" t="s">
        <v>1005</v>
      </c>
      <c r="D125" s="41" t="s">
        <v>1006</v>
      </c>
      <c r="E125" s="41" t="s">
        <v>659</v>
      </c>
      <c r="F125" s="41">
        <v>7844</v>
      </c>
      <c r="G125" s="41">
        <v>453</v>
      </c>
      <c r="H125" s="41" t="s">
        <v>1559</v>
      </c>
      <c r="I125" s="41" t="s">
        <v>661</v>
      </c>
      <c r="J125" s="41">
        <v>9.7561</v>
      </c>
      <c r="K125" s="41"/>
      <c r="L125" s="41">
        <v>11.764709999999999</v>
      </c>
      <c r="M125" s="41"/>
      <c r="N125" s="41">
        <v>12.820510000000001</v>
      </c>
      <c r="O125" s="41"/>
      <c r="P125" s="41">
        <v>8.1081099999999999</v>
      </c>
      <c r="Q125" s="41"/>
      <c r="R125" s="41">
        <v>10.714287000000001</v>
      </c>
      <c r="S125" s="41"/>
      <c r="T125" s="41" t="s">
        <v>1557</v>
      </c>
      <c r="U125" s="41" t="s">
        <v>663</v>
      </c>
      <c r="V125" s="41" t="s">
        <v>1007</v>
      </c>
      <c r="W125" s="46">
        <v>44866</v>
      </c>
    </row>
    <row r="126" spans="1:23" x14ac:dyDescent="0.3">
      <c r="A126" s="41">
        <v>315225</v>
      </c>
      <c r="B126" s="41" t="s">
        <v>553</v>
      </c>
      <c r="C126" s="41" t="s">
        <v>1008</v>
      </c>
      <c r="D126" s="41" t="s">
        <v>1009</v>
      </c>
      <c r="E126" s="41" t="s">
        <v>659</v>
      </c>
      <c r="F126" s="41">
        <v>8109</v>
      </c>
      <c r="G126" s="41">
        <v>453</v>
      </c>
      <c r="H126" s="41" t="s">
        <v>1559</v>
      </c>
      <c r="I126" s="41" t="s">
        <v>661</v>
      </c>
      <c r="J126" s="41">
        <v>9.45946</v>
      </c>
      <c r="K126" s="41"/>
      <c r="L126" s="41">
        <v>5.1282100000000002</v>
      </c>
      <c r="M126" s="41"/>
      <c r="N126" s="41">
        <v>4.2253499999999997</v>
      </c>
      <c r="O126" s="41"/>
      <c r="P126" s="41">
        <v>4.61538</v>
      </c>
      <c r="Q126" s="41"/>
      <c r="R126" s="41">
        <v>5.9027779999999996</v>
      </c>
      <c r="S126" s="41"/>
      <c r="T126" s="41" t="s">
        <v>1557</v>
      </c>
      <c r="U126" s="41" t="s">
        <v>663</v>
      </c>
      <c r="V126" s="41" t="s">
        <v>1010</v>
      </c>
      <c r="W126" s="46">
        <v>44866</v>
      </c>
    </row>
    <row r="127" spans="1:23" x14ac:dyDescent="0.3">
      <c r="A127" s="41">
        <v>315226</v>
      </c>
      <c r="B127" s="41" t="s">
        <v>448</v>
      </c>
      <c r="C127" s="41" t="s">
        <v>1011</v>
      </c>
      <c r="D127" s="41" t="s">
        <v>1012</v>
      </c>
      <c r="E127" s="41" t="s">
        <v>659</v>
      </c>
      <c r="F127" s="41">
        <v>8822</v>
      </c>
      <c r="G127" s="41">
        <v>453</v>
      </c>
      <c r="H127" s="41" t="s">
        <v>1559</v>
      </c>
      <c r="I127" s="41" t="s">
        <v>661</v>
      </c>
      <c r="J127" s="41">
        <v>7.0588199999999999</v>
      </c>
      <c r="K127" s="41"/>
      <c r="L127" s="41">
        <v>10.126580000000001</v>
      </c>
      <c r="M127" s="41"/>
      <c r="N127" s="41">
        <v>12</v>
      </c>
      <c r="O127" s="41"/>
      <c r="P127" s="41">
        <v>10.588240000000001</v>
      </c>
      <c r="Q127" s="41"/>
      <c r="R127" s="41">
        <v>9.8765429999999999</v>
      </c>
      <c r="S127" s="41"/>
      <c r="T127" s="41" t="s">
        <v>1557</v>
      </c>
      <c r="U127" s="41" t="s">
        <v>663</v>
      </c>
      <c r="V127" s="41" t="s">
        <v>1013</v>
      </c>
      <c r="W127" s="46">
        <v>44866</v>
      </c>
    </row>
    <row r="128" spans="1:23" x14ac:dyDescent="0.3">
      <c r="A128" s="41">
        <v>315228</v>
      </c>
      <c r="B128" s="41" t="s">
        <v>347</v>
      </c>
      <c r="C128" s="41" t="s">
        <v>1014</v>
      </c>
      <c r="D128" s="41" t="s">
        <v>943</v>
      </c>
      <c r="E128" s="41" t="s">
        <v>659</v>
      </c>
      <c r="F128" s="41">
        <v>8210</v>
      </c>
      <c r="G128" s="41">
        <v>453</v>
      </c>
      <c r="H128" s="41" t="s">
        <v>1559</v>
      </c>
      <c r="I128" s="41" t="s">
        <v>661</v>
      </c>
      <c r="J128" s="41">
        <v>15.15152</v>
      </c>
      <c r="K128" s="41"/>
      <c r="L128" s="41">
        <v>2.3809499999999999</v>
      </c>
      <c r="M128" s="41"/>
      <c r="N128" s="41">
        <v>7.84314</v>
      </c>
      <c r="O128" s="41"/>
      <c r="P128" s="41">
        <v>13.043480000000001</v>
      </c>
      <c r="Q128" s="41"/>
      <c r="R128" s="41">
        <v>9.302327</v>
      </c>
      <c r="S128" s="41"/>
      <c r="T128" s="41" t="s">
        <v>1557</v>
      </c>
      <c r="U128" s="41" t="s">
        <v>663</v>
      </c>
      <c r="V128" s="41" t="s">
        <v>1015</v>
      </c>
      <c r="W128" s="46">
        <v>44866</v>
      </c>
    </row>
    <row r="129" spans="1:23" x14ac:dyDescent="0.3">
      <c r="A129" s="41">
        <v>315229</v>
      </c>
      <c r="B129" s="41" t="s">
        <v>523</v>
      </c>
      <c r="C129" s="41" t="s">
        <v>1016</v>
      </c>
      <c r="D129" s="41" t="s">
        <v>1017</v>
      </c>
      <c r="E129" s="41" t="s">
        <v>659</v>
      </c>
      <c r="F129" s="41">
        <v>7420</v>
      </c>
      <c r="G129" s="41">
        <v>453</v>
      </c>
      <c r="H129" s="41" t="s">
        <v>1559</v>
      </c>
      <c r="I129" s="41" t="s">
        <v>661</v>
      </c>
      <c r="J129" s="41">
        <v>2.34375</v>
      </c>
      <c r="K129" s="41"/>
      <c r="L129" s="41">
        <v>3.0534400000000002</v>
      </c>
      <c r="M129" s="41"/>
      <c r="N129" s="41">
        <v>3.8759700000000001</v>
      </c>
      <c r="O129" s="41"/>
      <c r="P129" s="41">
        <v>2.2222200000000001</v>
      </c>
      <c r="Q129" s="41"/>
      <c r="R129" s="41">
        <v>2.8680699999999999</v>
      </c>
      <c r="S129" s="41"/>
      <c r="T129" s="41" t="s">
        <v>1557</v>
      </c>
      <c r="U129" s="41" t="s">
        <v>663</v>
      </c>
      <c r="V129" s="41" t="s">
        <v>1018</v>
      </c>
      <c r="W129" s="46">
        <v>44866</v>
      </c>
    </row>
    <row r="130" spans="1:23" x14ac:dyDescent="0.3">
      <c r="A130" s="41">
        <v>315231</v>
      </c>
      <c r="B130" s="41" t="s">
        <v>451</v>
      </c>
      <c r="C130" s="41" t="s">
        <v>1019</v>
      </c>
      <c r="D130" s="41" t="s">
        <v>1020</v>
      </c>
      <c r="E130" s="41" t="s">
        <v>659</v>
      </c>
      <c r="F130" s="41">
        <v>8080</v>
      </c>
      <c r="G130" s="41">
        <v>453</v>
      </c>
      <c r="H130" s="41" t="s">
        <v>1559</v>
      </c>
      <c r="I130" s="41" t="s">
        <v>661</v>
      </c>
      <c r="J130" s="41">
        <v>2.1739099999999998</v>
      </c>
      <c r="K130" s="41"/>
      <c r="L130" s="41">
        <v>4.0816299999999996</v>
      </c>
      <c r="M130" s="41"/>
      <c r="N130" s="41">
        <v>2.2222200000000001</v>
      </c>
      <c r="O130" s="41"/>
      <c r="P130" s="41">
        <v>2.2222200000000001</v>
      </c>
      <c r="Q130" s="41"/>
      <c r="R130" s="41">
        <v>2.7027000000000001</v>
      </c>
      <c r="S130" s="41"/>
      <c r="T130" s="41" t="s">
        <v>1557</v>
      </c>
      <c r="U130" s="41" t="s">
        <v>663</v>
      </c>
      <c r="V130" s="41" t="s">
        <v>1021</v>
      </c>
      <c r="W130" s="46">
        <v>44866</v>
      </c>
    </row>
    <row r="131" spans="1:23" x14ac:dyDescent="0.3">
      <c r="A131" s="41">
        <v>315233</v>
      </c>
      <c r="B131" s="41" t="s">
        <v>472</v>
      </c>
      <c r="C131" s="41" t="s">
        <v>1022</v>
      </c>
      <c r="D131" s="41" t="s">
        <v>832</v>
      </c>
      <c r="E131" s="41" t="s">
        <v>659</v>
      </c>
      <c r="F131" s="41">
        <v>8360</v>
      </c>
      <c r="G131" s="41">
        <v>453</v>
      </c>
      <c r="H131" s="41" t="s">
        <v>1559</v>
      </c>
      <c r="I131" s="41" t="s">
        <v>661</v>
      </c>
      <c r="J131" s="41">
        <v>9.0909099999999992</v>
      </c>
      <c r="K131" s="41"/>
      <c r="L131" s="41">
        <v>7.3170700000000002</v>
      </c>
      <c r="M131" s="41"/>
      <c r="N131" s="41">
        <v>11.11111</v>
      </c>
      <c r="O131" s="41"/>
      <c r="P131" s="41">
        <v>14.45783</v>
      </c>
      <c r="Q131" s="41"/>
      <c r="R131" s="41">
        <v>10.479041</v>
      </c>
      <c r="S131" s="41"/>
      <c r="T131" s="41" t="s">
        <v>1557</v>
      </c>
      <c r="U131" s="41" t="s">
        <v>663</v>
      </c>
      <c r="V131" s="41" t="s">
        <v>1023</v>
      </c>
      <c r="W131" s="46">
        <v>44866</v>
      </c>
    </row>
    <row r="132" spans="1:23" x14ac:dyDescent="0.3">
      <c r="A132" s="41">
        <v>315234</v>
      </c>
      <c r="B132" s="41" t="s">
        <v>255</v>
      </c>
      <c r="C132" s="41" t="s">
        <v>1024</v>
      </c>
      <c r="D132" s="41" t="s">
        <v>789</v>
      </c>
      <c r="E132" s="41" t="s">
        <v>659</v>
      </c>
      <c r="F132" s="41">
        <v>7470</v>
      </c>
      <c r="G132" s="41">
        <v>453</v>
      </c>
      <c r="H132" s="41" t="s">
        <v>1559</v>
      </c>
      <c r="I132" s="41" t="s">
        <v>661</v>
      </c>
      <c r="J132" s="41">
        <v>4</v>
      </c>
      <c r="K132" s="41"/>
      <c r="L132" s="41">
        <v>4.3478300000000001</v>
      </c>
      <c r="M132" s="41"/>
      <c r="N132" s="41">
        <v>2.2727300000000001</v>
      </c>
      <c r="O132" s="41"/>
      <c r="P132" s="41">
        <v>0</v>
      </c>
      <c r="Q132" s="41"/>
      <c r="R132" s="41">
        <v>2.9585819999999998</v>
      </c>
      <c r="S132" s="41"/>
      <c r="T132" s="41" t="s">
        <v>1557</v>
      </c>
      <c r="U132" s="41" t="s">
        <v>663</v>
      </c>
      <c r="V132" s="41" t="s">
        <v>1025</v>
      </c>
      <c r="W132" s="46">
        <v>44866</v>
      </c>
    </row>
    <row r="133" spans="1:23" x14ac:dyDescent="0.3">
      <c r="A133" s="41">
        <v>315235</v>
      </c>
      <c r="B133" s="41" t="s">
        <v>554</v>
      </c>
      <c r="C133" s="41" t="s">
        <v>1026</v>
      </c>
      <c r="D133" s="41" t="s">
        <v>826</v>
      </c>
      <c r="E133" s="41" t="s">
        <v>659</v>
      </c>
      <c r="F133" s="41">
        <v>8611</v>
      </c>
      <c r="G133" s="41">
        <v>453</v>
      </c>
      <c r="H133" s="41" t="s">
        <v>1559</v>
      </c>
      <c r="I133" s="41" t="s">
        <v>661</v>
      </c>
      <c r="J133" s="41">
        <v>12.903230000000001</v>
      </c>
      <c r="K133" s="41"/>
      <c r="L133" s="41">
        <v>3.3333300000000001</v>
      </c>
      <c r="M133" s="41"/>
      <c r="N133" s="41">
        <v>3.125</v>
      </c>
      <c r="O133" s="41"/>
      <c r="P133" s="41">
        <v>2.5640999999999998</v>
      </c>
      <c r="Q133" s="41"/>
      <c r="R133" s="41">
        <v>5.3030299999999997</v>
      </c>
      <c r="S133" s="41"/>
      <c r="T133" s="41" t="s">
        <v>1557</v>
      </c>
      <c r="U133" s="41" t="s">
        <v>663</v>
      </c>
      <c r="V133" s="41" t="s">
        <v>1027</v>
      </c>
      <c r="W133" s="46">
        <v>44866</v>
      </c>
    </row>
    <row r="134" spans="1:23" x14ac:dyDescent="0.3">
      <c r="A134" s="41">
        <v>315236</v>
      </c>
      <c r="B134" s="41" t="s">
        <v>571</v>
      </c>
      <c r="C134" s="41" t="s">
        <v>1028</v>
      </c>
      <c r="D134" s="41" t="s">
        <v>1029</v>
      </c>
      <c r="E134" s="41" t="s">
        <v>659</v>
      </c>
      <c r="F134" s="41">
        <v>7103</v>
      </c>
      <c r="G134" s="41">
        <v>453</v>
      </c>
      <c r="H134" s="41" t="s">
        <v>1559</v>
      </c>
      <c r="I134" s="41" t="s">
        <v>661</v>
      </c>
      <c r="J134" s="41">
        <v>6.7164200000000003</v>
      </c>
      <c r="K134" s="41"/>
      <c r="L134" s="41">
        <v>4.9586800000000002</v>
      </c>
      <c r="M134" s="41"/>
      <c r="N134" s="41">
        <v>2.2222200000000001</v>
      </c>
      <c r="O134" s="41"/>
      <c r="P134" s="41">
        <v>5.3030299999999997</v>
      </c>
      <c r="Q134" s="41"/>
      <c r="R134" s="41">
        <v>4.7892720000000004</v>
      </c>
      <c r="S134" s="41"/>
      <c r="T134" s="41" t="s">
        <v>1557</v>
      </c>
      <c r="U134" s="41" t="s">
        <v>663</v>
      </c>
      <c r="V134" s="41" t="s">
        <v>1030</v>
      </c>
      <c r="W134" s="46">
        <v>44866</v>
      </c>
    </row>
    <row r="135" spans="1:23" x14ac:dyDescent="0.3">
      <c r="A135" s="41">
        <v>315237</v>
      </c>
      <c r="B135" s="41" t="s">
        <v>577</v>
      </c>
      <c r="C135" s="41" t="s">
        <v>1031</v>
      </c>
      <c r="D135" s="41" t="s">
        <v>1032</v>
      </c>
      <c r="E135" s="41" t="s">
        <v>659</v>
      </c>
      <c r="F135" s="41">
        <v>8069</v>
      </c>
      <c r="G135" s="41">
        <v>453</v>
      </c>
      <c r="H135" s="41" t="s">
        <v>1559</v>
      </c>
      <c r="I135" s="41" t="s">
        <v>661</v>
      </c>
      <c r="J135" s="41">
        <v>12.244899999999999</v>
      </c>
      <c r="K135" s="41"/>
      <c r="L135" s="41">
        <v>8.4745799999999996</v>
      </c>
      <c r="M135" s="41"/>
      <c r="N135" s="41">
        <v>11.47541</v>
      </c>
      <c r="O135" s="41"/>
      <c r="P135" s="41">
        <v>9.6774199999999997</v>
      </c>
      <c r="Q135" s="41"/>
      <c r="R135" s="41">
        <v>10.389612</v>
      </c>
      <c r="S135" s="41"/>
      <c r="T135" s="41" t="s">
        <v>1557</v>
      </c>
      <c r="U135" s="41" t="s">
        <v>663</v>
      </c>
      <c r="V135" s="41" t="s">
        <v>1033</v>
      </c>
      <c r="W135" s="46">
        <v>44866</v>
      </c>
    </row>
    <row r="136" spans="1:23" x14ac:dyDescent="0.3">
      <c r="A136" s="41">
        <v>315239</v>
      </c>
      <c r="B136" s="41" t="s">
        <v>333</v>
      </c>
      <c r="C136" s="41" t="s">
        <v>1034</v>
      </c>
      <c r="D136" s="41" t="s">
        <v>1035</v>
      </c>
      <c r="E136" s="41" t="s">
        <v>659</v>
      </c>
      <c r="F136" s="41">
        <v>7092</v>
      </c>
      <c r="G136" s="41">
        <v>453</v>
      </c>
      <c r="H136" s="41" t="s">
        <v>1559</v>
      </c>
      <c r="I136" s="41" t="s">
        <v>661</v>
      </c>
      <c r="J136" s="41">
        <v>0</v>
      </c>
      <c r="K136" s="41"/>
      <c r="L136" s="41">
        <v>4.87805</v>
      </c>
      <c r="M136" s="41"/>
      <c r="N136" s="41">
        <v>2.2727300000000001</v>
      </c>
      <c r="O136" s="41"/>
      <c r="P136" s="41">
        <v>2.32558</v>
      </c>
      <c r="Q136" s="41"/>
      <c r="R136" s="41">
        <v>2.439025</v>
      </c>
      <c r="S136" s="41"/>
      <c r="T136" s="41" t="s">
        <v>1557</v>
      </c>
      <c r="U136" s="41" t="s">
        <v>663</v>
      </c>
      <c r="V136" s="41" t="s">
        <v>1036</v>
      </c>
      <c r="W136" s="46">
        <v>44866</v>
      </c>
    </row>
    <row r="137" spans="1:23" x14ac:dyDescent="0.3">
      <c r="A137" s="41">
        <v>315243</v>
      </c>
      <c r="B137" s="41" t="s">
        <v>497</v>
      </c>
      <c r="C137" s="41" t="s">
        <v>1037</v>
      </c>
      <c r="D137" s="41" t="s">
        <v>1038</v>
      </c>
      <c r="E137" s="41" t="s">
        <v>659</v>
      </c>
      <c r="F137" s="41">
        <v>8332</v>
      </c>
      <c r="G137" s="41">
        <v>453</v>
      </c>
      <c r="H137" s="41" t="s">
        <v>1559</v>
      </c>
      <c r="I137" s="41" t="s">
        <v>661</v>
      </c>
      <c r="J137" s="41">
        <v>9.375</v>
      </c>
      <c r="K137" s="41"/>
      <c r="L137" s="41">
        <v>11.11111</v>
      </c>
      <c r="M137" s="41"/>
      <c r="N137" s="41">
        <v>10.606059999999999</v>
      </c>
      <c r="O137" s="41"/>
      <c r="P137" s="41">
        <v>14.0625</v>
      </c>
      <c r="Q137" s="41"/>
      <c r="R137" s="41">
        <v>11.278195</v>
      </c>
      <c r="S137" s="41"/>
      <c r="T137" s="41" t="s">
        <v>1557</v>
      </c>
      <c r="U137" s="41" t="s">
        <v>663</v>
      </c>
      <c r="V137" s="41" t="s">
        <v>1039</v>
      </c>
      <c r="W137" s="46">
        <v>44866</v>
      </c>
    </row>
    <row r="138" spans="1:23" x14ac:dyDescent="0.3">
      <c r="A138" s="41">
        <v>315244</v>
      </c>
      <c r="B138" s="41" t="s">
        <v>528</v>
      </c>
      <c r="C138" s="41" t="s">
        <v>1040</v>
      </c>
      <c r="D138" s="41" t="s">
        <v>1041</v>
      </c>
      <c r="E138" s="41" t="s">
        <v>659</v>
      </c>
      <c r="F138" s="41">
        <v>8201</v>
      </c>
      <c r="G138" s="41">
        <v>453</v>
      </c>
      <c r="H138" s="41" t="s">
        <v>1559</v>
      </c>
      <c r="I138" s="41" t="s">
        <v>661</v>
      </c>
      <c r="J138" s="41">
        <v>9.5890400000000007</v>
      </c>
      <c r="K138" s="41"/>
      <c r="L138" s="41">
        <v>8.1081099999999999</v>
      </c>
      <c r="M138" s="41"/>
      <c r="N138" s="41">
        <v>3.3333300000000001</v>
      </c>
      <c r="O138" s="41"/>
      <c r="P138" s="41">
        <v>6.9444400000000002</v>
      </c>
      <c r="Q138" s="41"/>
      <c r="R138" s="41">
        <v>7.1684570000000001</v>
      </c>
      <c r="S138" s="41"/>
      <c r="T138" s="41" t="s">
        <v>1557</v>
      </c>
      <c r="U138" s="41" t="s">
        <v>663</v>
      </c>
      <c r="V138" s="41" t="s">
        <v>1042</v>
      </c>
      <c r="W138" s="46">
        <v>44866</v>
      </c>
    </row>
    <row r="139" spans="1:23" x14ac:dyDescent="0.3">
      <c r="A139" s="41">
        <v>315245</v>
      </c>
      <c r="B139" s="41" t="s">
        <v>257</v>
      </c>
      <c r="C139" s="41" t="s">
        <v>1043</v>
      </c>
      <c r="D139" s="41" t="s">
        <v>682</v>
      </c>
      <c r="E139" s="41" t="s">
        <v>659</v>
      </c>
      <c r="F139" s="41">
        <v>8002</v>
      </c>
      <c r="G139" s="41">
        <v>453</v>
      </c>
      <c r="H139" s="41" t="s">
        <v>1559</v>
      </c>
      <c r="I139" s="41" t="s">
        <v>661</v>
      </c>
      <c r="J139" s="41">
        <v>0</v>
      </c>
      <c r="K139" s="41"/>
      <c r="L139" s="41">
        <v>0</v>
      </c>
      <c r="M139" s="41"/>
      <c r="N139" s="41">
        <v>5</v>
      </c>
      <c r="O139" s="41"/>
      <c r="P139" s="41">
        <v>6.1224499999999997</v>
      </c>
      <c r="Q139" s="41"/>
      <c r="R139" s="41">
        <v>2.824859</v>
      </c>
      <c r="S139" s="41"/>
      <c r="T139" s="41" t="s">
        <v>1557</v>
      </c>
      <c r="U139" s="41" t="s">
        <v>663</v>
      </c>
      <c r="V139" s="41" t="s">
        <v>1044</v>
      </c>
      <c r="W139" s="46">
        <v>44866</v>
      </c>
    </row>
    <row r="140" spans="1:23" x14ac:dyDescent="0.3">
      <c r="A140" s="41">
        <v>315246</v>
      </c>
      <c r="B140" s="41" t="s">
        <v>539</v>
      </c>
      <c r="C140" s="41" t="s">
        <v>1045</v>
      </c>
      <c r="D140" s="41" t="s">
        <v>1046</v>
      </c>
      <c r="E140" s="41" t="s">
        <v>659</v>
      </c>
      <c r="F140" s="41">
        <v>8066</v>
      </c>
      <c r="G140" s="41">
        <v>453</v>
      </c>
      <c r="H140" s="41" t="s">
        <v>1559</v>
      </c>
      <c r="I140" s="41" t="s">
        <v>661</v>
      </c>
      <c r="J140" s="41">
        <v>5.1724100000000002</v>
      </c>
      <c r="K140" s="41"/>
      <c r="L140" s="41">
        <v>8.9285700000000006</v>
      </c>
      <c r="M140" s="41"/>
      <c r="N140" s="41">
        <v>9.61538</v>
      </c>
      <c r="O140" s="41"/>
      <c r="P140" s="41">
        <v>17.857140000000001</v>
      </c>
      <c r="Q140" s="41"/>
      <c r="R140" s="41">
        <v>10.360357</v>
      </c>
      <c r="S140" s="41"/>
      <c r="T140" s="41" t="s">
        <v>1557</v>
      </c>
      <c r="U140" s="41" t="s">
        <v>663</v>
      </c>
      <c r="V140" s="41" t="s">
        <v>1047</v>
      </c>
      <c r="W140" s="46">
        <v>44866</v>
      </c>
    </row>
    <row r="141" spans="1:23" x14ac:dyDescent="0.3">
      <c r="A141" s="41">
        <v>315247</v>
      </c>
      <c r="B141" s="41" t="s">
        <v>429</v>
      </c>
      <c r="C141" s="41" t="s">
        <v>1048</v>
      </c>
      <c r="D141" s="41" t="s">
        <v>1049</v>
      </c>
      <c r="E141" s="41" t="s">
        <v>659</v>
      </c>
      <c r="F141" s="41">
        <v>7006</v>
      </c>
      <c r="G141" s="41">
        <v>453</v>
      </c>
      <c r="H141" s="41" t="s">
        <v>1559</v>
      </c>
      <c r="I141" s="41" t="s">
        <v>661</v>
      </c>
      <c r="J141" s="41">
        <v>12.5</v>
      </c>
      <c r="K141" s="41"/>
      <c r="L141" s="41">
        <v>9.0909099999999992</v>
      </c>
      <c r="M141" s="41"/>
      <c r="N141" s="41">
        <v>11.25</v>
      </c>
      <c r="O141" s="41"/>
      <c r="P141" s="41">
        <v>10.81081</v>
      </c>
      <c r="Q141" s="41"/>
      <c r="R141" s="41">
        <v>10.958904</v>
      </c>
      <c r="S141" s="41"/>
      <c r="T141" s="41" t="s">
        <v>1557</v>
      </c>
      <c r="U141" s="41" t="s">
        <v>663</v>
      </c>
      <c r="V141" s="41" t="s">
        <v>1050</v>
      </c>
      <c r="W141" s="46">
        <v>44866</v>
      </c>
    </row>
    <row r="142" spans="1:23" x14ac:dyDescent="0.3">
      <c r="A142" s="41">
        <v>315249</v>
      </c>
      <c r="B142" s="41" t="s">
        <v>470</v>
      </c>
      <c r="C142" s="41" t="s">
        <v>1051</v>
      </c>
      <c r="D142" s="41" t="s">
        <v>717</v>
      </c>
      <c r="E142" s="41" t="s">
        <v>659</v>
      </c>
      <c r="F142" s="41">
        <v>7035</v>
      </c>
      <c r="G142" s="41">
        <v>453</v>
      </c>
      <c r="H142" s="41" t="s">
        <v>1559</v>
      </c>
      <c r="I142" s="41" t="s">
        <v>661</v>
      </c>
      <c r="J142" s="41">
        <v>7.4074099999999996</v>
      </c>
      <c r="K142" s="41"/>
      <c r="L142" s="41">
        <v>9.0277799999999999</v>
      </c>
      <c r="M142" s="41"/>
      <c r="N142" s="41">
        <v>9.0225600000000004</v>
      </c>
      <c r="O142" s="41"/>
      <c r="P142" s="41">
        <v>7.8260899999999998</v>
      </c>
      <c r="Q142" s="41"/>
      <c r="R142" s="41">
        <v>8.3491490000000006</v>
      </c>
      <c r="S142" s="41"/>
      <c r="T142" s="41" t="s">
        <v>1557</v>
      </c>
      <c r="U142" s="41" t="s">
        <v>663</v>
      </c>
      <c r="V142" s="41" t="s">
        <v>1052</v>
      </c>
      <c r="W142" s="46">
        <v>44866</v>
      </c>
    </row>
    <row r="143" spans="1:23" x14ac:dyDescent="0.3">
      <c r="A143" s="41">
        <v>315251</v>
      </c>
      <c r="B143" s="41" t="s">
        <v>437</v>
      </c>
      <c r="C143" s="41" t="s">
        <v>1053</v>
      </c>
      <c r="D143" s="41" t="s">
        <v>714</v>
      </c>
      <c r="E143" s="41" t="s">
        <v>659</v>
      </c>
      <c r="F143" s="41">
        <v>8820</v>
      </c>
      <c r="G143" s="41">
        <v>453</v>
      </c>
      <c r="H143" s="41" t="s">
        <v>1559</v>
      </c>
      <c r="I143" s="41" t="s">
        <v>661</v>
      </c>
      <c r="J143" s="41">
        <v>17.391300000000001</v>
      </c>
      <c r="K143" s="41"/>
      <c r="L143" s="41">
        <v>14.0625</v>
      </c>
      <c r="M143" s="41"/>
      <c r="N143" s="41">
        <v>17.64706</v>
      </c>
      <c r="O143" s="41"/>
      <c r="P143" s="41">
        <v>14.28571</v>
      </c>
      <c r="Q143" s="41"/>
      <c r="R143" s="41">
        <v>15.867157000000001</v>
      </c>
      <c r="S143" s="41"/>
      <c r="T143" s="41" t="s">
        <v>1557</v>
      </c>
      <c r="U143" s="41" t="s">
        <v>663</v>
      </c>
      <c r="V143" s="41" t="s">
        <v>1054</v>
      </c>
      <c r="W143" s="46">
        <v>44866</v>
      </c>
    </row>
    <row r="144" spans="1:23" x14ac:dyDescent="0.3">
      <c r="A144" s="41">
        <v>315252</v>
      </c>
      <c r="B144" s="41" t="s">
        <v>285</v>
      </c>
      <c r="C144" s="41" t="s">
        <v>1055</v>
      </c>
      <c r="D144" s="41" t="s">
        <v>777</v>
      </c>
      <c r="E144" s="41" t="s">
        <v>659</v>
      </c>
      <c r="F144" s="41">
        <v>7733</v>
      </c>
      <c r="G144" s="41">
        <v>453</v>
      </c>
      <c r="H144" s="41" t="s">
        <v>1559</v>
      </c>
      <c r="I144" s="41" t="s">
        <v>661</v>
      </c>
      <c r="J144" s="41">
        <v>7.2916699999999999</v>
      </c>
      <c r="K144" s="41"/>
      <c r="L144" s="41">
        <v>7.2164900000000003</v>
      </c>
      <c r="M144" s="41"/>
      <c r="N144" s="41">
        <v>6.7415700000000003</v>
      </c>
      <c r="O144" s="41"/>
      <c r="P144" s="41">
        <v>10.227270000000001</v>
      </c>
      <c r="Q144" s="41"/>
      <c r="R144" s="41">
        <v>7.8378360000000002</v>
      </c>
      <c r="S144" s="41"/>
      <c r="T144" s="41" t="s">
        <v>1557</v>
      </c>
      <c r="U144" s="41" t="s">
        <v>663</v>
      </c>
      <c r="V144" s="41" t="s">
        <v>1056</v>
      </c>
      <c r="W144" s="46">
        <v>44866</v>
      </c>
    </row>
    <row r="145" spans="1:23" x14ac:dyDescent="0.3">
      <c r="A145" s="41">
        <v>315253</v>
      </c>
      <c r="B145" s="41" t="s">
        <v>519</v>
      </c>
      <c r="C145" s="41" t="s">
        <v>1057</v>
      </c>
      <c r="D145" s="41" t="s">
        <v>842</v>
      </c>
      <c r="E145" s="41" t="s">
        <v>659</v>
      </c>
      <c r="F145" s="41">
        <v>8873</v>
      </c>
      <c r="G145" s="41">
        <v>453</v>
      </c>
      <c r="H145" s="41" t="s">
        <v>1559</v>
      </c>
      <c r="I145" s="41" t="s">
        <v>661</v>
      </c>
      <c r="J145" s="41">
        <v>7.8125</v>
      </c>
      <c r="K145" s="41"/>
      <c r="L145" s="41">
        <v>6.7796599999999998</v>
      </c>
      <c r="M145" s="41"/>
      <c r="N145" s="41">
        <v>3.5087700000000002</v>
      </c>
      <c r="O145" s="41"/>
      <c r="P145" s="41">
        <v>5.2631600000000001</v>
      </c>
      <c r="Q145" s="41"/>
      <c r="R145" s="41">
        <v>5.9071730000000002</v>
      </c>
      <c r="S145" s="41"/>
      <c r="T145" s="41" t="s">
        <v>1557</v>
      </c>
      <c r="U145" s="41" t="s">
        <v>663</v>
      </c>
      <c r="V145" s="41" t="s">
        <v>1058</v>
      </c>
      <c r="W145" s="46">
        <v>44866</v>
      </c>
    </row>
    <row r="146" spans="1:23" x14ac:dyDescent="0.3">
      <c r="A146" s="41">
        <v>315257</v>
      </c>
      <c r="B146" s="41" t="s">
        <v>329</v>
      </c>
      <c r="C146" s="41" t="s">
        <v>1059</v>
      </c>
      <c r="D146" s="41" t="s">
        <v>1060</v>
      </c>
      <c r="E146" s="41" t="s">
        <v>659</v>
      </c>
      <c r="F146" s="41">
        <v>8094</v>
      </c>
      <c r="G146" s="41">
        <v>453</v>
      </c>
      <c r="H146" s="41" t="s">
        <v>1559</v>
      </c>
      <c r="I146" s="41" t="s">
        <v>661</v>
      </c>
      <c r="J146" s="41">
        <v>18.88889</v>
      </c>
      <c r="K146" s="41"/>
      <c r="L146" s="41">
        <v>18.26923</v>
      </c>
      <c r="M146" s="41"/>
      <c r="N146" s="41">
        <v>14.28571</v>
      </c>
      <c r="O146" s="41"/>
      <c r="P146" s="41">
        <v>13.63636</v>
      </c>
      <c r="Q146" s="41"/>
      <c r="R146" s="41">
        <v>16.315788000000001</v>
      </c>
      <c r="S146" s="41"/>
      <c r="T146" s="41" t="s">
        <v>1557</v>
      </c>
      <c r="U146" s="41" t="s">
        <v>663</v>
      </c>
      <c r="V146" s="41" t="s">
        <v>1061</v>
      </c>
      <c r="W146" s="46">
        <v>44866</v>
      </c>
    </row>
    <row r="147" spans="1:23" x14ac:dyDescent="0.3">
      <c r="A147" s="41">
        <v>315259</v>
      </c>
      <c r="B147" s="41" t="s">
        <v>536</v>
      </c>
      <c r="C147" s="41" t="s">
        <v>1062</v>
      </c>
      <c r="D147" s="41" t="s">
        <v>1035</v>
      </c>
      <c r="E147" s="41" t="s">
        <v>659</v>
      </c>
      <c r="F147" s="41">
        <v>7092</v>
      </c>
      <c r="G147" s="41">
        <v>453</v>
      </c>
      <c r="H147" s="41" t="s">
        <v>1559</v>
      </c>
      <c r="I147" s="41" t="s">
        <v>661</v>
      </c>
      <c r="J147" s="41">
        <v>12.962960000000001</v>
      </c>
      <c r="K147" s="41"/>
      <c r="L147" s="41">
        <v>8.7719299999999993</v>
      </c>
      <c r="M147" s="41"/>
      <c r="N147" s="41">
        <v>21.31148</v>
      </c>
      <c r="O147" s="41"/>
      <c r="P147" s="41">
        <v>12.307689999999999</v>
      </c>
      <c r="Q147" s="41"/>
      <c r="R147" s="41">
        <v>13.924051</v>
      </c>
      <c r="S147" s="41"/>
      <c r="T147" s="41" t="s">
        <v>1557</v>
      </c>
      <c r="U147" s="41" t="s">
        <v>663</v>
      </c>
      <c r="V147" s="41" t="s">
        <v>1063</v>
      </c>
      <c r="W147" s="46">
        <v>44866</v>
      </c>
    </row>
    <row r="148" spans="1:23" x14ac:dyDescent="0.3">
      <c r="A148" s="41">
        <v>315260</v>
      </c>
      <c r="B148" s="41" t="s">
        <v>265</v>
      </c>
      <c r="C148" s="41" t="s">
        <v>1064</v>
      </c>
      <c r="D148" s="41" t="s">
        <v>1065</v>
      </c>
      <c r="E148" s="41" t="s">
        <v>659</v>
      </c>
      <c r="F148" s="41">
        <v>8068</v>
      </c>
      <c r="G148" s="41">
        <v>453</v>
      </c>
      <c r="H148" s="41" t="s">
        <v>1559</v>
      </c>
      <c r="I148" s="41" t="s">
        <v>661</v>
      </c>
      <c r="J148" s="41">
        <v>6.6666699999999999</v>
      </c>
      <c r="K148" s="41"/>
      <c r="L148" s="41">
        <v>9.6774199999999997</v>
      </c>
      <c r="M148" s="41"/>
      <c r="N148" s="41">
        <v>14.0625</v>
      </c>
      <c r="O148" s="41"/>
      <c r="P148" s="41">
        <v>18.032789999999999</v>
      </c>
      <c r="Q148" s="41"/>
      <c r="R148" s="41">
        <v>12.145751000000001</v>
      </c>
      <c r="S148" s="41"/>
      <c r="T148" s="41" t="s">
        <v>1557</v>
      </c>
      <c r="U148" s="41" t="s">
        <v>663</v>
      </c>
      <c r="V148" s="41" t="s">
        <v>1066</v>
      </c>
      <c r="W148" s="46">
        <v>44866</v>
      </c>
    </row>
    <row r="149" spans="1:23" x14ac:dyDescent="0.3">
      <c r="A149" s="41">
        <v>315261</v>
      </c>
      <c r="B149" s="41" t="s">
        <v>462</v>
      </c>
      <c r="C149" s="41" t="s">
        <v>1067</v>
      </c>
      <c r="D149" s="41" t="s">
        <v>1017</v>
      </c>
      <c r="E149" s="41" t="s">
        <v>659</v>
      </c>
      <c r="F149" s="41">
        <v>7420</v>
      </c>
      <c r="G149" s="41">
        <v>453</v>
      </c>
      <c r="H149" s="41" t="s">
        <v>1559</v>
      </c>
      <c r="I149" s="41" t="s">
        <v>661</v>
      </c>
      <c r="J149" s="41">
        <v>2.9850699999999999</v>
      </c>
      <c r="K149" s="41"/>
      <c r="L149" s="41">
        <v>1.5625</v>
      </c>
      <c r="M149" s="41"/>
      <c r="N149" s="41">
        <v>0</v>
      </c>
      <c r="O149" s="41"/>
      <c r="P149" s="41">
        <v>4.4776100000000003</v>
      </c>
      <c r="Q149" s="41"/>
      <c r="R149" s="41">
        <v>2.3346290000000001</v>
      </c>
      <c r="S149" s="41"/>
      <c r="T149" s="41" t="s">
        <v>1557</v>
      </c>
      <c r="U149" s="41" t="s">
        <v>663</v>
      </c>
      <c r="V149" s="41" t="s">
        <v>1068</v>
      </c>
      <c r="W149" s="46">
        <v>44866</v>
      </c>
    </row>
    <row r="150" spans="1:23" x14ac:dyDescent="0.3">
      <c r="A150" s="41">
        <v>315262</v>
      </c>
      <c r="B150" s="41" t="s">
        <v>436</v>
      </c>
      <c r="C150" s="41" t="s">
        <v>1069</v>
      </c>
      <c r="D150" s="41" t="s">
        <v>814</v>
      </c>
      <c r="E150" s="41" t="s">
        <v>659</v>
      </c>
      <c r="F150" s="41">
        <v>8701</v>
      </c>
      <c r="G150" s="41">
        <v>453</v>
      </c>
      <c r="H150" s="41" t="s">
        <v>1559</v>
      </c>
      <c r="I150" s="41" t="s">
        <v>661</v>
      </c>
      <c r="J150" s="41">
        <v>6.9767400000000004</v>
      </c>
      <c r="K150" s="41"/>
      <c r="L150" s="41">
        <v>7.8947399999999996</v>
      </c>
      <c r="M150" s="41"/>
      <c r="N150" s="41">
        <v>12.5</v>
      </c>
      <c r="O150" s="41"/>
      <c r="P150" s="41">
        <v>18.75</v>
      </c>
      <c r="Q150" s="41"/>
      <c r="R150" s="41">
        <v>11.111110999999999</v>
      </c>
      <c r="S150" s="41"/>
      <c r="T150" s="41" t="s">
        <v>1557</v>
      </c>
      <c r="U150" s="41" t="s">
        <v>663</v>
      </c>
      <c r="V150" s="41" t="s">
        <v>1070</v>
      </c>
      <c r="W150" s="46">
        <v>44866</v>
      </c>
    </row>
    <row r="151" spans="1:23" x14ac:dyDescent="0.3">
      <c r="A151" s="41">
        <v>315263</v>
      </c>
      <c r="B151" s="41" t="s">
        <v>517</v>
      </c>
      <c r="C151" s="41" t="s">
        <v>1071</v>
      </c>
      <c r="D151" s="41" t="s">
        <v>886</v>
      </c>
      <c r="E151" s="41" t="s">
        <v>659</v>
      </c>
      <c r="F151" s="41">
        <v>8052</v>
      </c>
      <c r="G151" s="41">
        <v>453</v>
      </c>
      <c r="H151" s="41" t="s">
        <v>1559</v>
      </c>
      <c r="I151" s="41" t="s">
        <v>661</v>
      </c>
      <c r="J151" s="41">
        <v>10.86957</v>
      </c>
      <c r="K151" s="41"/>
      <c r="L151" s="41">
        <v>6.1224499999999997</v>
      </c>
      <c r="M151" s="41"/>
      <c r="N151" s="41">
        <v>12.244899999999999</v>
      </c>
      <c r="O151" s="41"/>
      <c r="P151" s="41">
        <v>7.4074099999999996</v>
      </c>
      <c r="Q151" s="41"/>
      <c r="R151" s="41">
        <v>9.0909119999999994</v>
      </c>
      <c r="S151" s="41"/>
      <c r="T151" s="41" t="s">
        <v>1557</v>
      </c>
      <c r="U151" s="41" t="s">
        <v>663</v>
      </c>
      <c r="V151" s="41" t="s">
        <v>1072</v>
      </c>
      <c r="W151" s="46">
        <v>44866</v>
      </c>
    </row>
    <row r="152" spans="1:23" x14ac:dyDescent="0.3">
      <c r="A152" s="41">
        <v>315264</v>
      </c>
      <c r="B152" s="41" t="s">
        <v>342</v>
      </c>
      <c r="C152" s="41" t="s">
        <v>1073</v>
      </c>
      <c r="D152" s="41" t="s">
        <v>1074</v>
      </c>
      <c r="E152" s="41" t="s">
        <v>659</v>
      </c>
      <c r="F152" s="41">
        <v>8753</v>
      </c>
      <c r="G152" s="41">
        <v>453</v>
      </c>
      <c r="H152" s="41" t="s">
        <v>1559</v>
      </c>
      <c r="I152" s="41" t="s">
        <v>661</v>
      </c>
      <c r="J152" s="41">
        <v>4.1666699999999999</v>
      </c>
      <c r="K152" s="41"/>
      <c r="L152" s="41">
        <v>8.1632700000000007</v>
      </c>
      <c r="M152" s="41"/>
      <c r="N152" s="41">
        <v>7.5471700000000004</v>
      </c>
      <c r="O152" s="41"/>
      <c r="P152" s="41">
        <v>4.3478300000000001</v>
      </c>
      <c r="Q152" s="41"/>
      <c r="R152" s="41">
        <v>6.122452</v>
      </c>
      <c r="S152" s="41"/>
      <c r="T152" s="41" t="s">
        <v>1557</v>
      </c>
      <c r="U152" s="41" t="s">
        <v>663</v>
      </c>
      <c r="V152" s="41" t="s">
        <v>1075</v>
      </c>
      <c r="W152" s="46">
        <v>44866</v>
      </c>
    </row>
    <row r="153" spans="1:23" x14ac:dyDescent="0.3">
      <c r="A153" s="41">
        <v>315265</v>
      </c>
      <c r="B153" s="41" t="s">
        <v>349</v>
      </c>
      <c r="C153" s="41" t="s">
        <v>1076</v>
      </c>
      <c r="D153" s="41" t="s">
        <v>1074</v>
      </c>
      <c r="E153" s="41" t="s">
        <v>659</v>
      </c>
      <c r="F153" s="41">
        <v>8755</v>
      </c>
      <c r="G153" s="41">
        <v>453</v>
      </c>
      <c r="H153" s="41" t="s">
        <v>1559</v>
      </c>
      <c r="I153" s="41" t="s">
        <v>661</v>
      </c>
      <c r="J153" s="41">
        <v>6.0606099999999996</v>
      </c>
      <c r="K153" s="41"/>
      <c r="L153" s="41">
        <v>6.1538500000000003</v>
      </c>
      <c r="M153" s="41"/>
      <c r="N153" s="41">
        <v>5.7142900000000001</v>
      </c>
      <c r="O153" s="41"/>
      <c r="P153" s="41">
        <v>5.7142900000000001</v>
      </c>
      <c r="Q153" s="41"/>
      <c r="R153" s="41">
        <v>5.9040629999999998</v>
      </c>
      <c r="S153" s="41"/>
      <c r="T153" s="41" t="s">
        <v>1557</v>
      </c>
      <c r="U153" s="41" t="s">
        <v>663</v>
      </c>
      <c r="V153" s="41" t="s">
        <v>1077</v>
      </c>
      <c r="W153" s="46">
        <v>44866</v>
      </c>
    </row>
    <row r="154" spans="1:23" x14ac:dyDescent="0.3">
      <c r="A154" s="41">
        <v>315266</v>
      </c>
      <c r="B154" s="41" t="s">
        <v>518</v>
      </c>
      <c r="C154" s="41" t="s">
        <v>1078</v>
      </c>
      <c r="D154" s="41" t="s">
        <v>883</v>
      </c>
      <c r="E154" s="41" t="s">
        <v>659</v>
      </c>
      <c r="F154" s="41">
        <v>7017</v>
      </c>
      <c r="G154" s="41">
        <v>453</v>
      </c>
      <c r="H154" s="41" t="s">
        <v>1559</v>
      </c>
      <c r="I154" s="41" t="s">
        <v>661</v>
      </c>
      <c r="J154" s="41">
        <v>6.3157899999999998</v>
      </c>
      <c r="K154" s="41"/>
      <c r="L154" s="41">
        <v>4</v>
      </c>
      <c r="M154" s="41"/>
      <c r="N154" s="41">
        <v>6.7961200000000002</v>
      </c>
      <c r="O154" s="41"/>
      <c r="P154" s="41">
        <v>8.3333300000000001</v>
      </c>
      <c r="Q154" s="41"/>
      <c r="R154" s="41">
        <v>6.4039409999999997</v>
      </c>
      <c r="S154" s="41"/>
      <c r="T154" s="41" t="s">
        <v>1557</v>
      </c>
      <c r="U154" s="41" t="s">
        <v>663</v>
      </c>
      <c r="V154" s="41" t="s">
        <v>1079</v>
      </c>
      <c r="W154" s="46">
        <v>44866</v>
      </c>
    </row>
    <row r="155" spans="1:23" x14ac:dyDescent="0.3">
      <c r="A155" s="41">
        <v>315267</v>
      </c>
      <c r="B155" s="41" t="s">
        <v>230</v>
      </c>
      <c r="C155" s="41" t="s">
        <v>1080</v>
      </c>
      <c r="D155" s="41" t="s">
        <v>967</v>
      </c>
      <c r="E155" s="41" t="s">
        <v>659</v>
      </c>
      <c r="F155" s="41">
        <v>8102</v>
      </c>
      <c r="G155" s="41">
        <v>453</v>
      </c>
      <c r="H155" s="41" t="s">
        <v>1559</v>
      </c>
      <c r="I155" s="41" t="s">
        <v>661</v>
      </c>
      <c r="J155" s="41">
        <v>6.25</v>
      </c>
      <c r="K155" s="41"/>
      <c r="L155" s="41">
        <v>9.6774199999999997</v>
      </c>
      <c r="M155" s="41"/>
      <c r="N155" s="41">
        <v>11.428570000000001</v>
      </c>
      <c r="O155" s="41"/>
      <c r="P155" s="41">
        <v>9.2105300000000003</v>
      </c>
      <c r="Q155" s="41"/>
      <c r="R155" s="41">
        <v>9.3750009999999993</v>
      </c>
      <c r="S155" s="41"/>
      <c r="T155" s="41" t="s">
        <v>1557</v>
      </c>
      <c r="U155" s="41" t="s">
        <v>663</v>
      </c>
      <c r="V155" s="41" t="s">
        <v>1081</v>
      </c>
      <c r="W155" s="46">
        <v>44866</v>
      </c>
    </row>
    <row r="156" spans="1:23" x14ac:dyDescent="0.3">
      <c r="A156" s="41">
        <v>315268</v>
      </c>
      <c r="B156" s="41" t="s">
        <v>296</v>
      </c>
      <c r="C156" s="41" t="s">
        <v>1082</v>
      </c>
      <c r="D156" s="41" t="s">
        <v>883</v>
      </c>
      <c r="E156" s="41" t="s">
        <v>659</v>
      </c>
      <c r="F156" s="41">
        <v>7018</v>
      </c>
      <c r="G156" s="41">
        <v>453</v>
      </c>
      <c r="H156" s="41" t="s">
        <v>1559</v>
      </c>
      <c r="I156" s="41" t="s">
        <v>661</v>
      </c>
      <c r="J156" s="41">
        <v>21.153849999999998</v>
      </c>
      <c r="K156" s="41"/>
      <c r="L156" s="41">
        <v>9.0909099999999992</v>
      </c>
      <c r="M156" s="41"/>
      <c r="N156" s="41">
        <v>11.32075</v>
      </c>
      <c r="O156" s="41"/>
      <c r="P156" s="41">
        <v>19.642859999999999</v>
      </c>
      <c r="Q156" s="41"/>
      <c r="R156" s="41">
        <v>15.277779000000001</v>
      </c>
      <c r="S156" s="41"/>
      <c r="T156" s="41" t="s">
        <v>1557</v>
      </c>
      <c r="U156" s="41" t="s">
        <v>663</v>
      </c>
      <c r="V156" s="41" t="s">
        <v>1083</v>
      </c>
      <c r="W156" s="46">
        <v>44866</v>
      </c>
    </row>
    <row r="157" spans="1:23" x14ac:dyDescent="0.3">
      <c r="A157" s="41">
        <v>315269</v>
      </c>
      <c r="B157" s="41" t="s">
        <v>615</v>
      </c>
      <c r="C157" s="41" t="s">
        <v>1084</v>
      </c>
      <c r="D157" s="41" t="s">
        <v>1085</v>
      </c>
      <c r="E157" s="41" t="s">
        <v>659</v>
      </c>
      <c r="F157" s="41">
        <v>8831</v>
      </c>
      <c r="G157" s="41">
        <v>453</v>
      </c>
      <c r="H157" s="41" t="s">
        <v>1559</v>
      </c>
      <c r="I157" s="41" t="s">
        <v>661</v>
      </c>
      <c r="J157" s="41">
        <v>6.7796599999999998</v>
      </c>
      <c r="K157" s="41"/>
      <c r="L157" s="41">
        <v>5.66038</v>
      </c>
      <c r="M157" s="41"/>
      <c r="N157" s="41">
        <v>3.8461500000000002</v>
      </c>
      <c r="O157" s="41"/>
      <c r="P157" s="41">
        <v>7.5471700000000004</v>
      </c>
      <c r="Q157" s="41"/>
      <c r="R157" s="41">
        <v>5.9907830000000004</v>
      </c>
      <c r="S157" s="41"/>
      <c r="T157" s="41" t="s">
        <v>1557</v>
      </c>
      <c r="U157" s="41" t="s">
        <v>663</v>
      </c>
      <c r="V157" s="41" t="s">
        <v>1086</v>
      </c>
      <c r="W157" s="46">
        <v>44866</v>
      </c>
    </row>
    <row r="158" spans="1:23" x14ac:dyDescent="0.3">
      <c r="A158" s="41">
        <v>315271</v>
      </c>
      <c r="B158" s="41" t="s">
        <v>327</v>
      </c>
      <c r="C158" s="41" t="s">
        <v>1087</v>
      </c>
      <c r="D158" s="41" t="s">
        <v>1032</v>
      </c>
      <c r="E158" s="41" t="s">
        <v>659</v>
      </c>
      <c r="F158" s="41">
        <v>8069</v>
      </c>
      <c r="G158" s="41">
        <v>453</v>
      </c>
      <c r="H158" s="41" t="s">
        <v>1559</v>
      </c>
      <c r="I158" s="41" t="s">
        <v>661</v>
      </c>
      <c r="J158" s="41">
        <v>7.3170700000000002</v>
      </c>
      <c r="K158" s="41"/>
      <c r="L158" s="41">
        <v>13.88889</v>
      </c>
      <c r="M158" s="41"/>
      <c r="N158" s="41">
        <v>7.69231</v>
      </c>
      <c r="O158" s="41"/>
      <c r="P158" s="41">
        <v>7.69231</v>
      </c>
      <c r="Q158" s="41"/>
      <c r="R158" s="41">
        <v>9.0322589999999998</v>
      </c>
      <c r="S158" s="41"/>
      <c r="T158" s="41" t="s">
        <v>1557</v>
      </c>
      <c r="U158" s="41" t="s">
        <v>663</v>
      </c>
      <c r="V158" s="41" t="s">
        <v>1088</v>
      </c>
      <c r="W158" s="46">
        <v>44866</v>
      </c>
    </row>
    <row r="159" spans="1:23" x14ac:dyDescent="0.3">
      <c r="A159" s="41">
        <v>315273</v>
      </c>
      <c r="B159" s="41" t="s">
        <v>372</v>
      </c>
      <c r="C159" s="41" t="s">
        <v>1089</v>
      </c>
      <c r="D159" s="41" t="s">
        <v>786</v>
      </c>
      <c r="E159" s="41" t="s">
        <v>659</v>
      </c>
      <c r="F159" s="41">
        <v>7060</v>
      </c>
      <c r="G159" s="41">
        <v>453</v>
      </c>
      <c r="H159" s="41" t="s">
        <v>1559</v>
      </c>
      <c r="I159" s="41" t="s">
        <v>661</v>
      </c>
      <c r="J159" s="41">
        <v>8</v>
      </c>
      <c r="K159" s="41"/>
      <c r="L159" s="41">
        <v>11.11111</v>
      </c>
      <c r="M159" s="41"/>
      <c r="N159" s="41">
        <v>8.9552200000000006</v>
      </c>
      <c r="O159" s="41"/>
      <c r="P159" s="41">
        <v>11.11111</v>
      </c>
      <c r="Q159" s="41"/>
      <c r="R159" s="41">
        <v>9.9206330000000005</v>
      </c>
      <c r="S159" s="41"/>
      <c r="T159" s="41" t="s">
        <v>1557</v>
      </c>
      <c r="U159" s="41" t="s">
        <v>663</v>
      </c>
      <c r="V159" s="41" t="s">
        <v>1090</v>
      </c>
      <c r="W159" s="46">
        <v>44866</v>
      </c>
    </row>
    <row r="160" spans="1:23" x14ac:dyDescent="0.3">
      <c r="A160" s="41">
        <v>315274</v>
      </c>
      <c r="B160" s="41" t="s">
        <v>355</v>
      </c>
      <c r="C160" s="41" t="s">
        <v>1091</v>
      </c>
      <c r="D160" s="41" t="s">
        <v>981</v>
      </c>
      <c r="E160" s="41" t="s">
        <v>659</v>
      </c>
      <c r="F160" s="41">
        <v>8724</v>
      </c>
      <c r="G160" s="41">
        <v>453</v>
      </c>
      <c r="H160" s="41" t="s">
        <v>1559</v>
      </c>
      <c r="I160" s="41" t="s">
        <v>661</v>
      </c>
      <c r="J160" s="41">
        <v>7.5471700000000004</v>
      </c>
      <c r="K160" s="41"/>
      <c r="L160" s="41">
        <v>14.03509</v>
      </c>
      <c r="M160" s="41"/>
      <c r="N160" s="41">
        <v>14.754099999999999</v>
      </c>
      <c r="O160" s="41"/>
      <c r="P160" s="41">
        <v>6.8965500000000004</v>
      </c>
      <c r="Q160" s="41"/>
      <c r="R160" s="41">
        <v>10.917031</v>
      </c>
      <c r="S160" s="41"/>
      <c r="T160" s="41" t="s">
        <v>1557</v>
      </c>
      <c r="U160" s="41" t="s">
        <v>663</v>
      </c>
      <c r="V160" s="41" t="s">
        <v>1092</v>
      </c>
      <c r="W160" s="46">
        <v>44866</v>
      </c>
    </row>
    <row r="161" spans="1:23" x14ac:dyDescent="0.3">
      <c r="A161" s="41">
        <v>315275</v>
      </c>
      <c r="B161" s="41" t="s">
        <v>373</v>
      </c>
      <c r="C161" s="41" t="s">
        <v>1093</v>
      </c>
      <c r="D161" s="41" t="s">
        <v>814</v>
      </c>
      <c r="E161" s="41" t="s">
        <v>659</v>
      </c>
      <c r="F161" s="41">
        <v>8701</v>
      </c>
      <c r="G161" s="41">
        <v>453</v>
      </c>
      <c r="H161" s="41" t="s">
        <v>1559</v>
      </c>
      <c r="I161" s="41" t="s">
        <v>661</v>
      </c>
      <c r="J161" s="41">
        <v>4.3478300000000001</v>
      </c>
      <c r="K161" s="41"/>
      <c r="L161" s="41">
        <v>5.8823499999999997</v>
      </c>
      <c r="M161" s="41"/>
      <c r="N161" s="41">
        <v>8.88889</v>
      </c>
      <c r="O161" s="41"/>
      <c r="P161" s="41">
        <v>9.4339600000000008</v>
      </c>
      <c r="Q161" s="41"/>
      <c r="R161" s="41">
        <v>7.179487</v>
      </c>
      <c r="S161" s="41"/>
      <c r="T161" s="41" t="s">
        <v>1557</v>
      </c>
      <c r="U161" s="41" t="s">
        <v>663</v>
      </c>
      <c r="V161" s="41" t="s">
        <v>1094</v>
      </c>
      <c r="W161" s="46">
        <v>44866</v>
      </c>
    </row>
    <row r="162" spans="1:23" x14ac:dyDescent="0.3">
      <c r="A162" s="41">
        <v>315276</v>
      </c>
      <c r="B162" s="41" t="s">
        <v>360</v>
      </c>
      <c r="C162" s="41" t="s">
        <v>1095</v>
      </c>
      <c r="D162" s="41" t="s">
        <v>1096</v>
      </c>
      <c r="E162" s="41" t="s">
        <v>659</v>
      </c>
      <c r="F162" s="41">
        <v>7480</v>
      </c>
      <c r="G162" s="41">
        <v>453</v>
      </c>
      <c r="H162" s="41" t="s">
        <v>1559</v>
      </c>
      <c r="I162" s="41" t="s">
        <v>661</v>
      </c>
      <c r="J162" s="41">
        <v>2.8169</v>
      </c>
      <c r="K162" s="41"/>
      <c r="L162" s="41">
        <v>3.8961000000000001</v>
      </c>
      <c r="M162" s="41"/>
      <c r="N162" s="41">
        <v>6.6666699999999999</v>
      </c>
      <c r="O162" s="41"/>
      <c r="P162" s="41">
        <v>3.8961000000000001</v>
      </c>
      <c r="Q162" s="41"/>
      <c r="R162" s="41">
        <v>4.3333320000000004</v>
      </c>
      <c r="S162" s="41"/>
      <c r="T162" s="41" t="s">
        <v>1557</v>
      </c>
      <c r="U162" s="41" t="s">
        <v>663</v>
      </c>
      <c r="V162" s="41" t="s">
        <v>1097</v>
      </c>
      <c r="W162" s="46">
        <v>44866</v>
      </c>
    </row>
    <row r="163" spans="1:23" x14ac:dyDescent="0.3">
      <c r="A163" s="41">
        <v>315279</v>
      </c>
      <c r="B163" s="41" t="s">
        <v>406</v>
      </c>
      <c r="C163" s="41" t="s">
        <v>1098</v>
      </c>
      <c r="D163" s="41" t="s">
        <v>714</v>
      </c>
      <c r="E163" s="41" t="s">
        <v>659</v>
      </c>
      <c r="F163" s="41">
        <v>8817</v>
      </c>
      <c r="G163" s="41">
        <v>453</v>
      </c>
      <c r="H163" s="41" t="s">
        <v>1559</v>
      </c>
      <c r="I163" s="41" t="s">
        <v>661</v>
      </c>
      <c r="J163" s="41">
        <v>6.9767400000000004</v>
      </c>
      <c r="K163" s="41"/>
      <c r="L163" s="41">
        <v>2.1276600000000001</v>
      </c>
      <c r="M163" s="41"/>
      <c r="N163" s="41">
        <v>10.34483</v>
      </c>
      <c r="O163" s="41"/>
      <c r="P163" s="41">
        <v>6.1403499999999998</v>
      </c>
      <c r="Q163" s="41"/>
      <c r="R163" s="41">
        <v>6.5853659999999996</v>
      </c>
      <c r="S163" s="41"/>
      <c r="T163" s="41" t="s">
        <v>1557</v>
      </c>
      <c r="U163" s="41" t="s">
        <v>663</v>
      </c>
      <c r="V163" s="41" t="s">
        <v>1099</v>
      </c>
      <c r="W163" s="46">
        <v>44866</v>
      </c>
    </row>
    <row r="164" spans="1:23" x14ac:dyDescent="0.3">
      <c r="A164" s="41">
        <v>315280</v>
      </c>
      <c r="B164" s="41" t="s">
        <v>570</v>
      </c>
      <c r="C164" s="41" t="s">
        <v>1100</v>
      </c>
      <c r="D164" s="41" t="s">
        <v>682</v>
      </c>
      <c r="E164" s="41" t="s">
        <v>659</v>
      </c>
      <c r="F164" s="41">
        <v>8034</v>
      </c>
      <c r="G164" s="41">
        <v>453</v>
      </c>
      <c r="H164" s="41" t="s">
        <v>1559</v>
      </c>
      <c r="I164" s="41" t="s">
        <v>661</v>
      </c>
      <c r="J164" s="41">
        <v>7.8125</v>
      </c>
      <c r="K164" s="41"/>
      <c r="L164" s="41">
        <v>9.0909099999999992</v>
      </c>
      <c r="M164" s="41"/>
      <c r="N164" s="41">
        <v>7.2727300000000001</v>
      </c>
      <c r="O164" s="41"/>
      <c r="P164" s="41">
        <v>6.1224499999999997</v>
      </c>
      <c r="Q164" s="41"/>
      <c r="R164" s="41">
        <v>7.7551030000000001</v>
      </c>
      <c r="S164" s="41"/>
      <c r="T164" s="41" t="s">
        <v>1557</v>
      </c>
      <c r="U164" s="41" t="s">
        <v>663</v>
      </c>
      <c r="V164" s="41" t="s">
        <v>1101</v>
      </c>
      <c r="W164" s="46">
        <v>44866</v>
      </c>
    </row>
    <row r="165" spans="1:23" x14ac:dyDescent="0.3">
      <c r="A165" s="41">
        <v>315282</v>
      </c>
      <c r="B165" s="41" t="s">
        <v>409</v>
      </c>
      <c r="C165" s="41" t="s">
        <v>1102</v>
      </c>
      <c r="D165" s="41" t="s">
        <v>1103</v>
      </c>
      <c r="E165" s="41" t="s">
        <v>659</v>
      </c>
      <c r="F165" s="41">
        <v>7726</v>
      </c>
      <c r="G165" s="41">
        <v>453</v>
      </c>
      <c r="H165" s="41" t="s">
        <v>1559</v>
      </c>
      <c r="I165" s="41" t="s">
        <v>661</v>
      </c>
      <c r="J165" s="41">
        <v>7.69231</v>
      </c>
      <c r="K165" s="41"/>
      <c r="L165" s="41">
        <v>12</v>
      </c>
      <c r="M165" s="41"/>
      <c r="N165" s="41">
        <v>4.7618999999999998</v>
      </c>
      <c r="O165" s="41"/>
      <c r="P165" s="41">
        <v>7.69231</v>
      </c>
      <c r="Q165" s="41"/>
      <c r="R165" s="41">
        <v>8.1632660000000001</v>
      </c>
      <c r="S165" s="41"/>
      <c r="T165" s="41" t="s">
        <v>1557</v>
      </c>
      <c r="U165" s="41" t="s">
        <v>663</v>
      </c>
      <c r="V165" s="41" t="s">
        <v>1104</v>
      </c>
      <c r="W165" s="46">
        <v>44866</v>
      </c>
    </row>
    <row r="166" spans="1:23" x14ac:dyDescent="0.3">
      <c r="A166" s="41">
        <v>315283</v>
      </c>
      <c r="B166" s="41" t="s">
        <v>575</v>
      </c>
      <c r="C166" s="41" t="s">
        <v>1105</v>
      </c>
      <c r="D166" s="41" t="s">
        <v>1106</v>
      </c>
      <c r="E166" s="41" t="s">
        <v>659</v>
      </c>
      <c r="F166" s="41">
        <v>7088</v>
      </c>
      <c r="G166" s="41">
        <v>453</v>
      </c>
      <c r="H166" s="41" t="s">
        <v>1559</v>
      </c>
      <c r="I166" s="41" t="s">
        <v>661</v>
      </c>
      <c r="J166" s="41">
        <v>9.1953999999999994</v>
      </c>
      <c r="K166" s="41"/>
      <c r="L166" s="41">
        <v>8.9887599999999992</v>
      </c>
      <c r="M166" s="41"/>
      <c r="N166" s="41">
        <v>9.9009900000000002</v>
      </c>
      <c r="O166" s="41"/>
      <c r="P166" s="41">
        <v>6.6666699999999999</v>
      </c>
      <c r="Q166" s="41"/>
      <c r="R166" s="41">
        <v>8.7193450000000006</v>
      </c>
      <c r="S166" s="41"/>
      <c r="T166" s="41" t="s">
        <v>1557</v>
      </c>
      <c r="U166" s="41" t="s">
        <v>663</v>
      </c>
      <c r="V166" s="41" t="s">
        <v>1107</v>
      </c>
      <c r="W166" s="46">
        <v>44866</v>
      </c>
    </row>
    <row r="167" spans="1:23" x14ac:dyDescent="0.3">
      <c r="A167" s="41">
        <v>315284</v>
      </c>
      <c r="B167" s="41" t="s">
        <v>361</v>
      </c>
      <c r="C167" s="41" t="s">
        <v>1108</v>
      </c>
      <c r="D167" s="41" t="s">
        <v>1109</v>
      </c>
      <c r="E167" s="41" t="s">
        <v>659</v>
      </c>
      <c r="F167" s="41">
        <v>7740</v>
      </c>
      <c r="G167" s="41">
        <v>453</v>
      </c>
      <c r="H167" s="41" t="s">
        <v>1559</v>
      </c>
      <c r="I167" s="41" t="s">
        <v>661</v>
      </c>
      <c r="J167" s="41">
        <v>2.5640999999999998</v>
      </c>
      <c r="K167" s="41"/>
      <c r="L167" s="41">
        <v>2.32558</v>
      </c>
      <c r="M167" s="41"/>
      <c r="N167" s="41">
        <v>4.2553200000000002</v>
      </c>
      <c r="O167" s="41"/>
      <c r="P167" s="41">
        <v>4.4444400000000002</v>
      </c>
      <c r="Q167" s="41"/>
      <c r="R167" s="41">
        <v>3.4482740000000001</v>
      </c>
      <c r="S167" s="41"/>
      <c r="T167" s="41" t="s">
        <v>1557</v>
      </c>
      <c r="U167" s="41" t="s">
        <v>663</v>
      </c>
      <c r="V167" s="41" t="s">
        <v>1110</v>
      </c>
      <c r="W167" s="46">
        <v>44866</v>
      </c>
    </row>
    <row r="168" spans="1:23" x14ac:dyDescent="0.3">
      <c r="A168" s="41">
        <v>315286</v>
      </c>
      <c r="B168" s="41" t="s">
        <v>427</v>
      </c>
      <c r="C168" s="41" t="s">
        <v>1111</v>
      </c>
      <c r="D168" s="41" t="s">
        <v>1112</v>
      </c>
      <c r="E168" s="41" t="s">
        <v>659</v>
      </c>
      <c r="F168" s="41">
        <v>7701</v>
      </c>
      <c r="G168" s="41">
        <v>453</v>
      </c>
      <c r="H168" s="41" t="s">
        <v>1559</v>
      </c>
      <c r="I168" s="41" t="s">
        <v>661</v>
      </c>
      <c r="J168" s="41">
        <v>10.86957</v>
      </c>
      <c r="K168" s="41"/>
      <c r="L168" s="41">
        <v>10.9375</v>
      </c>
      <c r="M168" s="41"/>
      <c r="N168" s="41">
        <v>8</v>
      </c>
      <c r="O168" s="41"/>
      <c r="P168" s="41">
        <v>5.5555599999999998</v>
      </c>
      <c r="Q168" s="41"/>
      <c r="R168" s="41">
        <v>8.8785070000000008</v>
      </c>
      <c r="S168" s="41"/>
      <c r="T168" s="41" t="s">
        <v>1557</v>
      </c>
      <c r="U168" s="41" t="s">
        <v>663</v>
      </c>
      <c r="V168" s="41" t="s">
        <v>1113</v>
      </c>
      <c r="W168" s="46">
        <v>44866</v>
      </c>
    </row>
    <row r="169" spans="1:23" x14ac:dyDescent="0.3">
      <c r="A169" s="41">
        <v>315288</v>
      </c>
      <c r="B169" s="41" t="s">
        <v>284</v>
      </c>
      <c r="C169" s="41" t="s">
        <v>1114</v>
      </c>
      <c r="D169" s="41" t="s">
        <v>1115</v>
      </c>
      <c r="E169" s="41" t="s">
        <v>659</v>
      </c>
      <c r="F169" s="41">
        <v>8527</v>
      </c>
      <c r="G169" s="41">
        <v>453</v>
      </c>
      <c r="H169" s="41" t="s">
        <v>1559</v>
      </c>
      <c r="I169" s="41" t="s">
        <v>661</v>
      </c>
      <c r="J169" s="41">
        <v>13.25301</v>
      </c>
      <c r="K169" s="41"/>
      <c r="L169" s="41">
        <v>10.66667</v>
      </c>
      <c r="M169" s="41"/>
      <c r="N169" s="41">
        <v>15.58442</v>
      </c>
      <c r="O169" s="41"/>
      <c r="P169" s="41">
        <v>9.8765400000000003</v>
      </c>
      <c r="Q169" s="41"/>
      <c r="R169" s="41">
        <v>12.341773</v>
      </c>
      <c r="S169" s="41"/>
      <c r="T169" s="41" t="s">
        <v>1557</v>
      </c>
      <c r="U169" s="41" t="s">
        <v>663</v>
      </c>
      <c r="V169" s="41" t="s">
        <v>1116</v>
      </c>
      <c r="W169" s="46">
        <v>44866</v>
      </c>
    </row>
    <row r="170" spans="1:23" x14ac:dyDescent="0.3">
      <c r="A170" s="41">
        <v>315289</v>
      </c>
      <c r="B170" s="41" t="s">
        <v>617</v>
      </c>
      <c r="C170" s="41" t="s">
        <v>1117</v>
      </c>
      <c r="D170" s="41" t="s">
        <v>935</v>
      </c>
      <c r="E170" s="41" t="s">
        <v>659</v>
      </c>
      <c r="F170" s="41">
        <v>8043</v>
      </c>
      <c r="G170" s="41">
        <v>453</v>
      </c>
      <c r="H170" s="41" t="s">
        <v>1559</v>
      </c>
      <c r="I170" s="41" t="s">
        <v>661</v>
      </c>
      <c r="J170" s="41">
        <v>1.0309299999999999</v>
      </c>
      <c r="K170" s="41"/>
      <c r="L170" s="41">
        <v>2.83019</v>
      </c>
      <c r="M170" s="41"/>
      <c r="N170" s="41">
        <v>3.9603999999999999</v>
      </c>
      <c r="O170" s="41"/>
      <c r="P170" s="41">
        <v>1.96078</v>
      </c>
      <c r="Q170" s="41"/>
      <c r="R170" s="41">
        <v>2.4630550000000002</v>
      </c>
      <c r="S170" s="41"/>
      <c r="T170" s="41" t="s">
        <v>1557</v>
      </c>
      <c r="U170" s="41" t="s">
        <v>663</v>
      </c>
      <c r="V170" s="41" t="s">
        <v>1118</v>
      </c>
      <c r="W170" s="46">
        <v>44866</v>
      </c>
    </row>
    <row r="171" spans="1:23" x14ac:dyDescent="0.3">
      <c r="A171" s="41">
        <v>315290</v>
      </c>
      <c r="B171" s="41" t="s">
        <v>298</v>
      </c>
      <c r="C171" s="41" t="s">
        <v>1119</v>
      </c>
      <c r="D171" s="41" t="s">
        <v>1120</v>
      </c>
      <c r="E171" s="41" t="s">
        <v>659</v>
      </c>
      <c r="F171" s="41">
        <v>7648</v>
      </c>
      <c r="G171" s="41">
        <v>453</v>
      </c>
      <c r="H171" s="41" t="s">
        <v>1559</v>
      </c>
      <c r="I171" s="41" t="s">
        <v>661</v>
      </c>
      <c r="J171" s="41">
        <v>8.4506999999999994</v>
      </c>
      <c r="K171" s="41"/>
      <c r="L171" s="41">
        <v>4.1666699999999999</v>
      </c>
      <c r="M171" s="41"/>
      <c r="N171" s="41">
        <v>4.0540500000000002</v>
      </c>
      <c r="O171" s="41"/>
      <c r="P171" s="41">
        <v>4.2253499999999997</v>
      </c>
      <c r="Q171" s="41"/>
      <c r="R171" s="41">
        <v>5.2083320000000004</v>
      </c>
      <c r="S171" s="41"/>
      <c r="T171" s="41" t="s">
        <v>1557</v>
      </c>
      <c r="U171" s="41" t="s">
        <v>663</v>
      </c>
      <c r="V171" s="41" t="s">
        <v>1121</v>
      </c>
      <c r="W171" s="46">
        <v>44866</v>
      </c>
    </row>
    <row r="172" spans="1:23" x14ac:dyDescent="0.3">
      <c r="A172" s="41">
        <v>315291</v>
      </c>
      <c r="B172" s="41" t="s">
        <v>274</v>
      </c>
      <c r="C172" s="41" t="s">
        <v>1122</v>
      </c>
      <c r="D172" s="41" t="s">
        <v>789</v>
      </c>
      <c r="E172" s="41" t="s">
        <v>659</v>
      </c>
      <c r="F172" s="41">
        <v>7470</v>
      </c>
      <c r="G172" s="41">
        <v>453</v>
      </c>
      <c r="H172" s="41" t="s">
        <v>1559</v>
      </c>
      <c r="I172" s="41" t="s">
        <v>661</v>
      </c>
      <c r="J172" s="41">
        <v>21.62162</v>
      </c>
      <c r="K172" s="41"/>
      <c r="L172" s="41">
        <v>13.043480000000001</v>
      </c>
      <c r="M172" s="41"/>
      <c r="N172" s="41">
        <v>13.95349</v>
      </c>
      <c r="O172" s="41"/>
      <c r="P172" s="41">
        <v>8.1632700000000007</v>
      </c>
      <c r="Q172" s="41"/>
      <c r="R172" s="41">
        <v>13.714288</v>
      </c>
      <c r="S172" s="41"/>
      <c r="T172" s="41" t="s">
        <v>1557</v>
      </c>
      <c r="U172" s="41" t="s">
        <v>663</v>
      </c>
      <c r="V172" s="41" t="s">
        <v>1123</v>
      </c>
      <c r="W172" s="46">
        <v>44866</v>
      </c>
    </row>
    <row r="173" spans="1:23" x14ac:dyDescent="0.3">
      <c r="A173" s="41">
        <v>315292</v>
      </c>
      <c r="B173" s="41" t="s">
        <v>252</v>
      </c>
      <c r="C173" s="41" t="s">
        <v>1124</v>
      </c>
      <c r="D173" s="41" t="s">
        <v>892</v>
      </c>
      <c r="E173" s="41" t="s">
        <v>659</v>
      </c>
      <c r="F173" s="41">
        <v>7728</v>
      </c>
      <c r="G173" s="41">
        <v>453</v>
      </c>
      <c r="H173" s="41" t="s">
        <v>1559</v>
      </c>
      <c r="I173" s="41" t="s">
        <v>661</v>
      </c>
      <c r="J173" s="41" t="s">
        <v>667</v>
      </c>
      <c r="K173" s="41">
        <v>9</v>
      </c>
      <c r="L173" s="41" t="s">
        <v>667</v>
      </c>
      <c r="M173" s="41">
        <v>9</v>
      </c>
      <c r="N173" s="41" t="s">
        <v>667</v>
      </c>
      <c r="O173" s="41">
        <v>9</v>
      </c>
      <c r="P173" s="41">
        <v>4.7618999999999998</v>
      </c>
      <c r="Q173" s="41"/>
      <c r="R173" s="41">
        <v>1.4285699999999999</v>
      </c>
      <c r="S173" s="41"/>
      <c r="T173" s="41" t="s">
        <v>1557</v>
      </c>
      <c r="U173" s="41" t="s">
        <v>663</v>
      </c>
      <c r="V173" s="41" t="s">
        <v>1125</v>
      </c>
      <c r="W173" s="46">
        <v>44866</v>
      </c>
    </row>
    <row r="174" spans="1:23" x14ac:dyDescent="0.3">
      <c r="A174" s="41">
        <v>315293</v>
      </c>
      <c r="B174" s="41" t="s">
        <v>369</v>
      </c>
      <c r="C174" s="41" t="s">
        <v>1126</v>
      </c>
      <c r="D174" s="41" t="s">
        <v>1127</v>
      </c>
      <c r="E174" s="41" t="s">
        <v>659</v>
      </c>
      <c r="F174" s="41">
        <v>8759</v>
      </c>
      <c r="G174" s="41">
        <v>453</v>
      </c>
      <c r="H174" s="41" t="s">
        <v>1559</v>
      </c>
      <c r="I174" s="41" t="s">
        <v>661</v>
      </c>
      <c r="J174" s="41">
        <v>7.1428599999999998</v>
      </c>
      <c r="K174" s="41"/>
      <c r="L174" s="41">
        <v>11.290319999999999</v>
      </c>
      <c r="M174" s="41"/>
      <c r="N174" s="41">
        <v>5.4545500000000002</v>
      </c>
      <c r="O174" s="41"/>
      <c r="P174" s="41">
        <v>5.2631600000000001</v>
      </c>
      <c r="Q174" s="41"/>
      <c r="R174" s="41">
        <v>7.3913060000000002</v>
      </c>
      <c r="S174" s="41"/>
      <c r="T174" s="41" t="s">
        <v>1557</v>
      </c>
      <c r="U174" s="41" t="s">
        <v>663</v>
      </c>
      <c r="V174" s="41" t="s">
        <v>1128</v>
      </c>
      <c r="W174" s="46">
        <v>44866</v>
      </c>
    </row>
    <row r="175" spans="1:23" x14ac:dyDescent="0.3">
      <c r="A175" s="41">
        <v>315294</v>
      </c>
      <c r="B175" s="41" t="s">
        <v>385</v>
      </c>
      <c r="C175" s="41" t="s">
        <v>1129</v>
      </c>
      <c r="D175" s="41" t="s">
        <v>943</v>
      </c>
      <c r="E175" s="41" t="s">
        <v>659</v>
      </c>
      <c r="F175" s="41">
        <v>8210</v>
      </c>
      <c r="G175" s="41">
        <v>453</v>
      </c>
      <c r="H175" s="41" t="s">
        <v>1559</v>
      </c>
      <c r="I175" s="41" t="s">
        <v>661</v>
      </c>
      <c r="J175" s="41">
        <v>2</v>
      </c>
      <c r="K175" s="41"/>
      <c r="L175" s="41">
        <v>6.6666699999999999</v>
      </c>
      <c r="M175" s="41"/>
      <c r="N175" s="41">
        <v>0</v>
      </c>
      <c r="O175" s="41"/>
      <c r="P175" s="41">
        <v>13.33333</v>
      </c>
      <c r="Q175" s="41"/>
      <c r="R175" s="41">
        <v>5.405405</v>
      </c>
      <c r="S175" s="41"/>
      <c r="T175" s="41" t="s">
        <v>1557</v>
      </c>
      <c r="U175" s="41" t="s">
        <v>663</v>
      </c>
      <c r="V175" s="41" t="s">
        <v>1130</v>
      </c>
      <c r="W175" s="46">
        <v>44866</v>
      </c>
    </row>
    <row r="176" spans="1:23" x14ac:dyDescent="0.3">
      <c r="A176" s="41">
        <v>315295</v>
      </c>
      <c r="B176" s="41" t="s">
        <v>427</v>
      </c>
      <c r="C176" s="41" t="s">
        <v>1131</v>
      </c>
      <c r="D176" s="41" t="s">
        <v>889</v>
      </c>
      <c r="E176" s="41" t="s">
        <v>659</v>
      </c>
      <c r="F176" s="41">
        <v>7601</v>
      </c>
      <c r="G176" s="41">
        <v>453</v>
      </c>
      <c r="H176" s="41" t="s">
        <v>1559</v>
      </c>
      <c r="I176" s="41" t="s">
        <v>661</v>
      </c>
      <c r="J176" s="41">
        <v>4.61538</v>
      </c>
      <c r="K176" s="41"/>
      <c r="L176" s="41">
        <v>8.3333300000000001</v>
      </c>
      <c r="M176" s="41"/>
      <c r="N176" s="41">
        <v>7.3529400000000003</v>
      </c>
      <c r="O176" s="41"/>
      <c r="P176" s="41">
        <v>13.793100000000001</v>
      </c>
      <c r="Q176" s="41"/>
      <c r="R176" s="41">
        <v>8.3665310000000002</v>
      </c>
      <c r="S176" s="41"/>
      <c r="T176" s="41" t="s">
        <v>1557</v>
      </c>
      <c r="U176" s="41" t="s">
        <v>663</v>
      </c>
      <c r="V176" s="41" t="s">
        <v>1132</v>
      </c>
      <c r="W176" s="46">
        <v>44866</v>
      </c>
    </row>
    <row r="177" spans="1:23" x14ac:dyDescent="0.3">
      <c r="A177" s="41">
        <v>315297</v>
      </c>
      <c r="B177" s="41" t="s">
        <v>248</v>
      </c>
      <c r="C177" s="41" t="s">
        <v>1133</v>
      </c>
      <c r="D177" s="41" t="s">
        <v>1134</v>
      </c>
      <c r="E177" s="41" t="s">
        <v>659</v>
      </c>
      <c r="F177" s="41">
        <v>8004</v>
      </c>
      <c r="G177" s="41">
        <v>453</v>
      </c>
      <c r="H177" s="41" t="s">
        <v>1559</v>
      </c>
      <c r="I177" s="41" t="s">
        <v>661</v>
      </c>
      <c r="J177" s="41">
        <v>10.256410000000001</v>
      </c>
      <c r="K177" s="41"/>
      <c r="L177" s="41">
        <v>10</v>
      </c>
      <c r="M177" s="41"/>
      <c r="N177" s="41">
        <v>8.3333300000000001</v>
      </c>
      <c r="O177" s="41"/>
      <c r="P177" s="41">
        <v>11.764709999999999</v>
      </c>
      <c r="Q177" s="41"/>
      <c r="R177" s="41">
        <v>10.067114</v>
      </c>
      <c r="S177" s="41"/>
      <c r="T177" s="41" t="s">
        <v>1557</v>
      </c>
      <c r="U177" s="41" t="s">
        <v>663</v>
      </c>
      <c r="V177" s="41" t="s">
        <v>1135</v>
      </c>
      <c r="W177" s="46">
        <v>44866</v>
      </c>
    </row>
    <row r="178" spans="1:23" x14ac:dyDescent="0.3">
      <c r="A178" s="41">
        <v>315298</v>
      </c>
      <c r="B178" s="41" t="s">
        <v>388</v>
      </c>
      <c r="C178" s="41" t="s">
        <v>1136</v>
      </c>
      <c r="D178" s="41" t="s">
        <v>1127</v>
      </c>
      <c r="E178" s="41" t="s">
        <v>659</v>
      </c>
      <c r="F178" s="41">
        <v>8759</v>
      </c>
      <c r="G178" s="41">
        <v>453</v>
      </c>
      <c r="H178" s="41" t="s">
        <v>1559</v>
      </c>
      <c r="I178" s="41" t="s">
        <v>661</v>
      </c>
      <c r="J178" s="41">
        <v>13.043480000000001</v>
      </c>
      <c r="K178" s="41"/>
      <c r="L178" s="41">
        <v>16.66667</v>
      </c>
      <c r="M178" s="41"/>
      <c r="N178" s="41">
        <v>7.69231</v>
      </c>
      <c r="O178" s="41"/>
      <c r="P178" s="41">
        <v>13.043480000000001</v>
      </c>
      <c r="Q178" s="41"/>
      <c r="R178" s="41">
        <v>12.500002</v>
      </c>
      <c r="S178" s="41"/>
      <c r="T178" s="41" t="s">
        <v>1557</v>
      </c>
      <c r="U178" s="41" t="s">
        <v>663</v>
      </c>
      <c r="V178" s="41" t="s">
        <v>1137</v>
      </c>
      <c r="W178" s="46">
        <v>44866</v>
      </c>
    </row>
    <row r="179" spans="1:23" x14ac:dyDescent="0.3">
      <c r="A179" s="41">
        <v>315299</v>
      </c>
      <c r="B179" s="41" t="s">
        <v>461</v>
      </c>
      <c r="C179" s="41" t="s">
        <v>1138</v>
      </c>
      <c r="D179" s="41" t="s">
        <v>735</v>
      </c>
      <c r="E179" s="41" t="s">
        <v>659</v>
      </c>
      <c r="F179" s="41">
        <v>7753</v>
      </c>
      <c r="G179" s="41">
        <v>453</v>
      </c>
      <c r="H179" s="41" t="s">
        <v>1559</v>
      </c>
      <c r="I179" s="41" t="s">
        <v>661</v>
      </c>
      <c r="J179" s="41">
        <v>10.34483</v>
      </c>
      <c r="K179" s="41"/>
      <c r="L179" s="41">
        <v>14.705880000000001</v>
      </c>
      <c r="M179" s="41"/>
      <c r="N179" s="41">
        <v>8.5714299999999994</v>
      </c>
      <c r="O179" s="41"/>
      <c r="P179" s="41">
        <v>7.5</v>
      </c>
      <c r="Q179" s="41"/>
      <c r="R179" s="41">
        <v>10.144928</v>
      </c>
      <c r="S179" s="41"/>
      <c r="T179" s="41" t="s">
        <v>1557</v>
      </c>
      <c r="U179" s="41" t="s">
        <v>663</v>
      </c>
      <c r="V179" s="41" t="s">
        <v>1139</v>
      </c>
      <c r="W179" s="46">
        <v>44866</v>
      </c>
    </row>
    <row r="180" spans="1:23" x14ac:dyDescent="0.3">
      <c r="A180" s="41">
        <v>315300</v>
      </c>
      <c r="B180" s="41" t="s">
        <v>240</v>
      </c>
      <c r="C180" s="41" t="s">
        <v>1140</v>
      </c>
      <c r="D180" s="41" t="s">
        <v>765</v>
      </c>
      <c r="E180" s="41" t="s">
        <v>659</v>
      </c>
      <c r="F180" s="41">
        <v>7302</v>
      </c>
      <c r="G180" s="41">
        <v>453</v>
      </c>
      <c r="H180" s="41" t="s">
        <v>1559</v>
      </c>
      <c r="I180" s="41" t="s">
        <v>661</v>
      </c>
      <c r="J180" s="41">
        <v>34.042549999999999</v>
      </c>
      <c r="K180" s="41"/>
      <c r="L180" s="41">
        <v>19.298249999999999</v>
      </c>
      <c r="M180" s="41"/>
      <c r="N180" s="41">
        <v>30.357140000000001</v>
      </c>
      <c r="O180" s="41"/>
      <c r="P180" s="41">
        <v>25.454550000000001</v>
      </c>
      <c r="Q180" s="41"/>
      <c r="R180" s="41">
        <v>26.976745000000001</v>
      </c>
      <c r="S180" s="41"/>
      <c r="T180" s="41" t="s">
        <v>1557</v>
      </c>
      <c r="U180" s="41" t="s">
        <v>663</v>
      </c>
      <c r="V180" s="41" t="s">
        <v>1141</v>
      </c>
      <c r="W180" s="46">
        <v>44866</v>
      </c>
    </row>
    <row r="181" spans="1:23" x14ac:dyDescent="0.3">
      <c r="A181" s="41">
        <v>315302</v>
      </c>
      <c r="B181" s="41" t="s">
        <v>556</v>
      </c>
      <c r="C181" s="41" t="s">
        <v>1142</v>
      </c>
      <c r="D181" s="41" t="s">
        <v>1143</v>
      </c>
      <c r="E181" s="41" t="s">
        <v>659</v>
      </c>
      <c r="F181" s="41">
        <v>8833</v>
      </c>
      <c r="G181" s="41">
        <v>453</v>
      </c>
      <c r="H181" s="41" t="s">
        <v>1559</v>
      </c>
      <c r="I181" s="41" t="s">
        <v>661</v>
      </c>
      <c r="J181" s="41">
        <v>3.7037</v>
      </c>
      <c r="K181" s="41"/>
      <c r="L181" s="41">
        <v>3.3333300000000001</v>
      </c>
      <c r="M181" s="41"/>
      <c r="N181" s="41">
        <v>0</v>
      </c>
      <c r="O181" s="41"/>
      <c r="P181" s="41">
        <v>3.44828</v>
      </c>
      <c r="Q181" s="41"/>
      <c r="R181" s="41">
        <v>2.6315780000000002</v>
      </c>
      <c r="S181" s="41"/>
      <c r="T181" s="41" t="s">
        <v>1557</v>
      </c>
      <c r="U181" s="41" t="s">
        <v>663</v>
      </c>
      <c r="V181" s="41" t="s">
        <v>1144</v>
      </c>
      <c r="W181" s="46">
        <v>44866</v>
      </c>
    </row>
    <row r="182" spans="1:23" x14ac:dyDescent="0.3">
      <c r="A182" s="41">
        <v>315303</v>
      </c>
      <c r="B182" s="41" t="s">
        <v>501</v>
      </c>
      <c r="C182" s="41" t="s">
        <v>1145</v>
      </c>
      <c r="D182" s="41" t="s">
        <v>895</v>
      </c>
      <c r="E182" s="41" t="s">
        <v>659</v>
      </c>
      <c r="F182" s="41">
        <v>7960</v>
      </c>
      <c r="G182" s="41">
        <v>453</v>
      </c>
      <c r="H182" s="41" t="s">
        <v>1559</v>
      </c>
      <c r="I182" s="41" t="s">
        <v>661</v>
      </c>
      <c r="J182" s="41">
        <v>9.5238099999999992</v>
      </c>
      <c r="K182" s="41"/>
      <c r="L182" s="41">
        <v>10.07752</v>
      </c>
      <c r="M182" s="41"/>
      <c r="N182" s="41">
        <v>9.6296300000000006</v>
      </c>
      <c r="O182" s="41"/>
      <c r="P182" s="41">
        <v>10.15625</v>
      </c>
      <c r="Q182" s="41"/>
      <c r="R182" s="41">
        <v>9.8455600000000008</v>
      </c>
      <c r="S182" s="41"/>
      <c r="T182" s="41" t="s">
        <v>1557</v>
      </c>
      <c r="U182" s="41" t="s">
        <v>663</v>
      </c>
      <c r="V182" s="41" t="s">
        <v>1146</v>
      </c>
      <c r="W182" s="46">
        <v>44866</v>
      </c>
    </row>
    <row r="183" spans="1:23" x14ac:dyDescent="0.3">
      <c r="A183" s="41">
        <v>315304</v>
      </c>
      <c r="B183" s="41" t="s">
        <v>620</v>
      </c>
      <c r="C183" s="41" t="s">
        <v>1147</v>
      </c>
      <c r="D183" s="41" t="s">
        <v>1148</v>
      </c>
      <c r="E183" s="41" t="s">
        <v>659</v>
      </c>
      <c r="F183" s="41">
        <v>7863</v>
      </c>
      <c r="G183" s="41">
        <v>453</v>
      </c>
      <c r="H183" s="41" t="s">
        <v>1559</v>
      </c>
      <c r="I183" s="41" t="s">
        <v>661</v>
      </c>
      <c r="J183" s="41">
        <v>6.5217400000000003</v>
      </c>
      <c r="K183" s="41"/>
      <c r="L183" s="41">
        <v>8.6956500000000005</v>
      </c>
      <c r="M183" s="41"/>
      <c r="N183" s="41">
        <v>4.1666699999999999</v>
      </c>
      <c r="O183" s="41"/>
      <c r="P183" s="41">
        <v>4.7618999999999998</v>
      </c>
      <c r="Q183" s="41"/>
      <c r="R183" s="41">
        <v>6.0439550000000004</v>
      </c>
      <c r="S183" s="41"/>
      <c r="T183" s="41" t="s">
        <v>1557</v>
      </c>
      <c r="U183" s="41" t="s">
        <v>663</v>
      </c>
      <c r="V183" s="41" t="s">
        <v>1149</v>
      </c>
      <c r="W183" s="46">
        <v>44866</v>
      </c>
    </row>
    <row r="184" spans="1:23" x14ac:dyDescent="0.3">
      <c r="A184" s="41">
        <v>315305</v>
      </c>
      <c r="B184" s="41" t="s">
        <v>578</v>
      </c>
      <c r="C184" s="41" t="s">
        <v>1150</v>
      </c>
      <c r="D184" s="41" t="s">
        <v>925</v>
      </c>
      <c r="E184" s="41" t="s">
        <v>659</v>
      </c>
      <c r="F184" s="41">
        <v>8861</v>
      </c>
      <c r="G184" s="41">
        <v>453</v>
      </c>
      <c r="H184" s="41" t="s">
        <v>1559</v>
      </c>
      <c r="I184" s="41" t="s">
        <v>661</v>
      </c>
      <c r="J184" s="41">
        <v>7.8947399999999996</v>
      </c>
      <c r="K184" s="41"/>
      <c r="L184" s="41">
        <v>15.38462</v>
      </c>
      <c r="M184" s="41"/>
      <c r="N184" s="41">
        <v>12.5</v>
      </c>
      <c r="O184" s="41"/>
      <c r="P184" s="41">
        <v>8.1081099999999999</v>
      </c>
      <c r="Q184" s="41"/>
      <c r="R184" s="41">
        <v>10.958907</v>
      </c>
      <c r="S184" s="41"/>
      <c r="T184" s="41" t="s">
        <v>1557</v>
      </c>
      <c r="U184" s="41" t="s">
        <v>663</v>
      </c>
      <c r="V184" s="41" t="s">
        <v>1151</v>
      </c>
      <c r="W184" s="46">
        <v>44866</v>
      </c>
    </row>
    <row r="185" spans="1:23" x14ac:dyDescent="0.3">
      <c r="A185" s="41">
        <v>315306</v>
      </c>
      <c r="B185" s="41" t="s">
        <v>315</v>
      </c>
      <c r="C185" s="41" t="s">
        <v>1152</v>
      </c>
      <c r="D185" s="41" t="s">
        <v>1153</v>
      </c>
      <c r="E185" s="41" t="s">
        <v>659</v>
      </c>
      <c r="F185" s="41">
        <v>7646</v>
      </c>
      <c r="G185" s="41">
        <v>453</v>
      </c>
      <c r="H185" s="41" t="s">
        <v>1559</v>
      </c>
      <c r="I185" s="41" t="s">
        <v>661</v>
      </c>
      <c r="J185" s="41">
        <v>10.112360000000001</v>
      </c>
      <c r="K185" s="41"/>
      <c r="L185" s="41">
        <v>6.5420600000000002</v>
      </c>
      <c r="M185" s="41"/>
      <c r="N185" s="41">
        <v>4.1666699999999999</v>
      </c>
      <c r="O185" s="41"/>
      <c r="P185" s="41">
        <v>5.5555599999999998</v>
      </c>
      <c r="Q185" s="41"/>
      <c r="R185" s="41">
        <v>6.5445060000000002</v>
      </c>
      <c r="S185" s="41"/>
      <c r="T185" s="41" t="s">
        <v>1557</v>
      </c>
      <c r="U185" s="41" t="s">
        <v>663</v>
      </c>
      <c r="V185" s="41" t="s">
        <v>1154</v>
      </c>
      <c r="W185" s="46">
        <v>44866</v>
      </c>
    </row>
    <row r="186" spans="1:23" x14ac:dyDescent="0.3">
      <c r="A186" s="41">
        <v>315307</v>
      </c>
      <c r="B186" s="41" t="s">
        <v>435</v>
      </c>
      <c r="C186" s="41" t="s">
        <v>1155</v>
      </c>
      <c r="D186" s="41" t="s">
        <v>808</v>
      </c>
      <c r="E186" s="41" t="s">
        <v>659</v>
      </c>
      <c r="F186" s="41">
        <v>7047</v>
      </c>
      <c r="G186" s="41">
        <v>453</v>
      </c>
      <c r="H186" s="41" t="s">
        <v>1559</v>
      </c>
      <c r="I186" s="41" t="s">
        <v>661</v>
      </c>
      <c r="J186" s="41">
        <v>9.5238099999999992</v>
      </c>
      <c r="K186" s="41"/>
      <c r="L186" s="41">
        <v>12.61261</v>
      </c>
      <c r="M186" s="41"/>
      <c r="N186" s="41">
        <v>14.912280000000001</v>
      </c>
      <c r="O186" s="41"/>
      <c r="P186" s="41">
        <v>17.592590000000001</v>
      </c>
      <c r="Q186" s="41"/>
      <c r="R186" s="41">
        <v>13.698629</v>
      </c>
      <c r="S186" s="41"/>
      <c r="T186" s="41" t="s">
        <v>1557</v>
      </c>
      <c r="U186" s="41" t="s">
        <v>663</v>
      </c>
      <c r="V186" s="41" t="s">
        <v>1156</v>
      </c>
      <c r="W186" s="46">
        <v>44866</v>
      </c>
    </row>
    <row r="187" spans="1:23" x14ac:dyDescent="0.3">
      <c r="A187" s="41">
        <v>315309</v>
      </c>
      <c r="B187" s="41" t="s">
        <v>261</v>
      </c>
      <c r="C187" s="41" t="s">
        <v>1157</v>
      </c>
      <c r="D187" s="41" t="s">
        <v>1127</v>
      </c>
      <c r="E187" s="41" t="s">
        <v>659</v>
      </c>
      <c r="F187" s="41">
        <v>8759</v>
      </c>
      <c r="G187" s="41">
        <v>453</v>
      </c>
      <c r="H187" s="41" t="s">
        <v>1559</v>
      </c>
      <c r="I187" s="41" t="s">
        <v>661</v>
      </c>
      <c r="J187" s="41">
        <v>10.909090000000001</v>
      </c>
      <c r="K187" s="41"/>
      <c r="L187" s="41">
        <v>15.87302</v>
      </c>
      <c r="M187" s="41"/>
      <c r="N187" s="41">
        <v>10.52632</v>
      </c>
      <c r="O187" s="41"/>
      <c r="P187" s="41">
        <v>22.058820000000001</v>
      </c>
      <c r="Q187" s="41"/>
      <c r="R187" s="41">
        <v>15.226338</v>
      </c>
      <c r="S187" s="41"/>
      <c r="T187" s="41" t="s">
        <v>1557</v>
      </c>
      <c r="U187" s="41" t="s">
        <v>663</v>
      </c>
      <c r="V187" s="41" t="s">
        <v>1158</v>
      </c>
      <c r="W187" s="46">
        <v>44866</v>
      </c>
    </row>
    <row r="188" spans="1:23" x14ac:dyDescent="0.3">
      <c r="A188" s="41">
        <v>315310</v>
      </c>
      <c r="B188" s="41" t="s">
        <v>515</v>
      </c>
      <c r="C188" s="41" t="s">
        <v>1159</v>
      </c>
      <c r="D188" s="41" t="s">
        <v>765</v>
      </c>
      <c r="E188" s="41" t="s">
        <v>659</v>
      </c>
      <c r="F188" s="41">
        <v>7307</v>
      </c>
      <c r="G188" s="41">
        <v>453</v>
      </c>
      <c r="H188" s="41" t="s">
        <v>1559</v>
      </c>
      <c r="I188" s="41" t="s">
        <v>661</v>
      </c>
      <c r="J188" s="41">
        <v>12.941179999999999</v>
      </c>
      <c r="K188" s="41"/>
      <c r="L188" s="41">
        <v>20.779219999999999</v>
      </c>
      <c r="M188" s="41"/>
      <c r="N188" s="41">
        <v>21.917809999999999</v>
      </c>
      <c r="O188" s="41"/>
      <c r="P188" s="41">
        <v>13.924049999999999</v>
      </c>
      <c r="Q188" s="41"/>
      <c r="R188" s="41">
        <v>17.197452999999999</v>
      </c>
      <c r="S188" s="41"/>
      <c r="T188" s="41" t="s">
        <v>1557</v>
      </c>
      <c r="U188" s="41" t="s">
        <v>663</v>
      </c>
      <c r="V188" s="41" t="s">
        <v>1160</v>
      </c>
      <c r="W188" s="46">
        <v>44866</v>
      </c>
    </row>
    <row r="189" spans="1:23" x14ac:dyDescent="0.3">
      <c r="A189" s="41">
        <v>315311</v>
      </c>
      <c r="B189" s="41" t="s">
        <v>364</v>
      </c>
      <c r="C189" s="41" t="s">
        <v>1161</v>
      </c>
      <c r="D189" s="41" t="s">
        <v>962</v>
      </c>
      <c r="E189" s="41" t="s">
        <v>659</v>
      </c>
      <c r="F189" s="41">
        <v>8865</v>
      </c>
      <c r="G189" s="41">
        <v>453</v>
      </c>
      <c r="H189" s="41" t="s">
        <v>1559</v>
      </c>
      <c r="I189" s="41" t="s">
        <v>661</v>
      </c>
      <c r="J189" s="41">
        <v>0</v>
      </c>
      <c r="K189" s="41"/>
      <c r="L189" s="41">
        <v>6.8965500000000004</v>
      </c>
      <c r="M189" s="41"/>
      <c r="N189" s="41">
        <v>4.1666699999999999</v>
      </c>
      <c r="O189" s="41"/>
      <c r="P189" s="41">
        <v>3.3333300000000001</v>
      </c>
      <c r="Q189" s="41"/>
      <c r="R189" s="41">
        <v>3.6363629999999998</v>
      </c>
      <c r="S189" s="41"/>
      <c r="T189" s="41" t="s">
        <v>1557</v>
      </c>
      <c r="U189" s="41" t="s">
        <v>663</v>
      </c>
      <c r="V189" s="41" t="s">
        <v>1162</v>
      </c>
      <c r="W189" s="46">
        <v>44866</v>
      </c>
    </row>
    <row r="190" spans="1:23" x14ac:dyDescent="0.3">
      <c r="A190" s="41">
        <v>315312</v>
      </c>
      <c r="B190" s="41" t="s">
        <v>434</v>
      </c>
      <c r="C190" s="41" t="s">
        <v>1163</v>
      </c>
      <c r="D190" s="41" t="s">
        <v>1074</v>
      </c>
      <c r="E190" s="41" t="s">
        <v>659</v>
      </c>
      <c r="F190" s="41">
        <v>8755</v>
      </c>
      <c r="G190" s="41">
        <v>453</v>
      </c>
      <c r="H190" s="41" t="s">
        <v>1559</v>
      </c>
      <c r="I190" s="41" t="s">
        <v>661</v>
      </c>
      <c r="J190" s="41">
        <v>2.91262</v>
      </c>
      <c r="K190" s="41"/>
      <c r="L190" s="41">
        <v>0.86956999999999995</v>
      </c>
      <c r="M190" s="41"/>
      <c r="N190" s="41">
        <v>2.63158</v>
      </c>
      <c r="O190" s="41"/>
      <c r="P190" s="41">
        <v>3.80952</v>
      </c>
      <c r="Q190" s="41"/>
      <c r="R190" s="41">
        <v>2.517163</v>
      </c>
      <c r="S190" s="41"/>
      <c r="T190" s="41" t="s">
        <v>1557</v>
      </c>
      <c r="U190" s="41" t="s">
        <v>663</v>
      </c>
      <c r="V190" s="41" t="s">
        <v>1164</v>
      </c>
      <c r="W190" s="46">
        <v>44866</v>
      </c>
    </row>
    <row r="191" spans="1:23" x14ac:dyDescent="0.3">
      <c r="A191" s="41">
        <v>315313</v>
      </c>
      <c r="B191" s="41" t="s">
        <v>303</v>
      </c>
      <c r="C191" s="41" t="s">
        <v>1165</v>
      </c>
      <c r="D191" s="41" t="s">
        <v>1166</v>
      </c>
      <c r="E191" s="41" t="s">
        <v>659</v>
      </c>
      <c r="F191" s="41">
        <v>7626</v>
      </c>
      <c r="G191" s="41">
        <v>453</v>
      </c>
      <c r="H191" s="41" t="s">
        <v>1559</v>
      </c>
      <c r="I191" s="41" t="s">
        <v>661</v>
      </c>
      <c r="J191" s="41">
        <v>4.7618999999999998</v>
      </c>
      <c r="K191" s="41"/>
      <c r="L191" s="41">
        <v>4.3478300000000001</v>
      </c>
      <c r="M191" s="41"/>
      <c r="N191" s="41">
        <v>9.0909099999999992</v>
      </c>
      <c r="O191" s="41"/>
      <c r="P191" s="41">
        <v>8.6956500000000005</v>
      </c>
      <c r="Q191" s="41"/>
      <c r="R191" s="41">
        <v>6.7415729999999998</v>
      </c>
      <c r="S191" s="41"/>
      <c r="T191" s="41" t="s">
        <v>1557</v>
      </c>
      <c r="U191" s="41" t="s">
        <v>663</v>
      </c>
      <c r="V191" s="41" t="s">
        <v>1167</v>
      </c>
      <c r="W191" s="46">
        <v>44866</v>
      </c>
    </row>
    <row r="192" spans="1:23" x14ac:dyDescent="0.3">
      <c r="A192" s="41">
        <v>315314</v>
      </c>
      <c r="B192" s="41" t="s">
        <v>251</v>
      </c>
      <c r="C192" s="41" t="s">
        <v>1168</v>
      </c>
      <c r="D192" s="41" t="s">
        <v>817</v>
      </c>
      <c r="E192" s="41" t="s">
        <v>659</v>
      </c>
      <c r="F192" s="41">
        <v>7730</v>
      </c>
      <c r="G192" s="41">
        <v>453</v>
      </c>
      <c r="H192" s="41" t="s">
        <v>1559</v>
      </c>
      <c r="I192" s="41" t="s">
        <v>661</v>
      </c>
      <c r="J192" s="41">
        <v>7.0175400000000003</v>
      </c>
      <c r="K192" s="41"/>
      <c r="L192" s="41">
        <v>12.5</v>
      </c>
      <c r="M192" s="41"/>
      <c r="N192" s="41">
        <v>10.34483</v>
      </c>
      <c r="O192" s="41"/>
      <c r="P192" s="41">
        <v>15</v>
      </c>
      <c r="Q192" s="41"/>
      <c r="R192" s="41">
        <v>11.255411</v>
      </c>
      <c r="S192" s="41"/>
      <c r="T192" s="41" t="s">
        <v>1557</v>
      </c>
      <c r="U192" s="41" t="s">
        <v>663</v>
      </c>
      <c r="V192" s="41" t="s">
        <v>1169</v>
      </c>
      <c r="W192" s="46">
        <v>44866</v>
      </c>
    </row>
    <row r="193" spans="1:23" x14ac:dyDescent="0.3">
      <c r="A193" s="41">
        <v>315316</v>
      </c>
      <c r="B193" s="41" t="s">
        <v>343</v>
      </c>
      <c r="C193" s="41" t="s">
        <v>1170</v>
      </c>
      <c r="D193" s="41" t="s">
        <v>962</v>
      </c>
      <c r="E193" s="41" t="s">
        <v>659</v>
      </c>
      <c r="F193" s="41">
        <v>8865</v>
      </c>
      <c r="G193" s="41">
        <v>453</v>
      </c>
      <c r="H193" s="41" t="s">
        <v>1559</v>
      </c>
      <c r="I193" s="41" t="s">
        <v>661</v>
      </c>
      <c r="J193" s="41">
        <v>6.8181799999999999</v>
      </c>
      <c r="K193" s="41"/>
      <c r="L193" s="41">
        <v>6.1224499999999997</v>
      </c>
      <c r="M193" s="41"/>
      <c r="N193" s="41">
        <v>10</v>
      </c>
      <c r="O193" s="41"/>
      <c r="P193" s="41">
        <v>18.75</v>
      </c>
      <c r="Q193" s="41"/>
      <c r="R193" s="41">
        <v>10.471204</v>
      </c>
      <c r="S193" s="41"/>
      <c r="T193" s="41" t="s">
        <v>1557</v>
      </c>
      <c r="U193" s="41" t="s">
        <v>663</v>
      </c>
      <c r="V193" s="41" t="s">
        <v>1171</v>
      </c>
      <c r="W193" s="46">
        <v>44866</v>
      </c>
    </row>
    <row r="194" spans="1:23" x14ac:dyDescent="0.3">
      <c r="A194" s="41">
        <v>315317</v>
      </c>
      <c r="B194" s="41" t="s">
        <v>410</v>
      </c>
      <c r="C194" s="41" t="s">
        <v>1172</v>
      </c>
      <c r="D194" s="41" t="s">
        <v>1173</v>
      </c>
      <c r="E194" s="41" t="s">
        <v>659</v>
      </c>
      <c r="F194" s="41">
        <v>8401</v>
      </c>
      <c r="G194" s="41">
        <v>453</v>
      </c>
      <c r="H194" s="41" t="s">
        <v>1559</v>
      </c>
      <c r="I194" s="41" t="s">
        <v>661</v>
      </c>
      <c r="J194" s="41">
        <v>13.51351</v>
      </c>
      <c r="K194" s="41"/>
      <c r="L194" s="41">
        <v>14.63415</v>
      </c>
      <c r="M194" s="41"/>
      <c r="N194" s="41">
        <v>10.81081</v>
      </c>
      <c r="O194" s="41"/>
      <c r="P194" s="41">
        <v>22.22222</v>
      </c>
      <c r="Q194" s="41"/>
      <c r="R194" s="41">
        <v>15.231787000000001</v>
      </c>
      <c r="S194" s="41"/>
      <c r="T194" s="41" t="s">
        <v>1557</v>
      </c>
      <c r="U194" s="41" t="s">
        <v>663</v>
      </c>
      <c r="V194" s="41" t="s">
        <v>1174</v>
      </c>
      <c r="W194" s="46">
        <v>44866</v>
      </c>
    </row>
    <row r="195" spans="1:23" x14ac:dyDescent="0.3">
      <c r="A195" s="41">
        <v>315318</v>
      </c>
      <c r="B195" s="41" t="s">
        <v>585</v>
      </c>
      <c r="C195" s="41" t="s">
        <v>1175</v>
      </c>
      <c r="D195" s="41" t="s">
        <v>1176</v>
      </c>
      <c r="E195" s="41" t="s">
        <v>659</v>
      </c>
      <c r="F195" s="41">
        <v>7095</v>
      </c>
      <c r="G195" s="41">
        <v>453</v>
      </c>
      <c r="H195" s="41" t="s">
        <v>1559</v>
      </c>
      <c r="I195" s="41" t="s">
        <v>661</v>
      </c>
      <c r="J195" s="41">
        <v>3.2258100000000001</v>
      </c>
      <c r="K195" s="41"/>
      <c r="L195" s="41">
        <v>0</v>
      </c>
      <c r="M195" s="41"/>
      <c r="N195" s="41">
        <v>0</v>
      </c>
      <c r="O195" s="41"/>
      <c r="P195" s="41">
        <v>0</v>
      </c>
      <c r="Q195" s="41"/>
      <c r="R195" s="41">
        <v>0.81967299999999998</v>
      </c>
      <c r="S195" s="41"/>
      <c r="T195" s="41" t="s">
        <v>1557</v>
      </c>
      <c r="U195" s="41" t="s">
        <v>663</v>
      </c>
      <c r="V195" s="41" t="s">
        <v>1177</v>
      </c>
      <c r="W195" s="46">
        <v>44866</v>
      </c>
    </row>
    <row r="196" spans="1:23" x14ac:dyDescent="0.3">
      <c r="A196" s="41">
        <v>315320</v>
      </c>
      <c r="B196" s="41" t="s">
        <v>352</v>
      </c>
      <c r="C196" s="41" t="s">
        <v>1178</v>
      </c>
      <c r="D196" s="41" t="s">
        <v>1074</v>
      </c>
      <c r="E196" s="41" t="s">
        <v>659</v>
      </c>
      <c r="F196" s="41">
        <v>8757</v>
      </c>
      <c r="G196" s="41">
        <v>453</v>
      </c>
      <c r="H196" s="41" t="s">
        <v>1559</v>
      </c>
      <c r="I196" s="41" t="s">
        <v>661</v>
      </c>
      <c r="J196" s="41">
        <v>5.0847499999999997</v>
      </c>
      <c r="K196" s="41"/>
      <c r="L196" s="41">
        <v>8.3333300000000001</v>
      </c>
      <c r="M196" s="41"/>
      <c r="N196" s="41">
        <v>12.06897</v>
      </c>
      <c r="O196" s="41"/>
      <c r="P196" s="41">
        <v>3.44828</v>
      </c>
      <c r="Q196" s="41"/>
      <c r="R196" s="41">
        <v>7.2340450000000001</v>
      </c>
      <c r="S196" s="41"/>
      <c r="T196" s="41" t="s">
        <v>1557</v>
      </c>
      <c r="U196" s="41" t="s">
        <v>663</v>
      </c>
      <c r="V196" s="41" t="s">
        <v>1179</v>
      </c>
      <c r="W196" s="46">
        <v>44866</v>
      </c>
    </row>
    <row r="197" spans="1:23" x14ac:dyDescent="0.3">
      <c r="A197" s="41">
        <v>315321</v>
      </c>
      <c r="B197" s="41" t="s">
        <v>532</v>
      </c>
      <c r="C197" s="41" t="s">
        <v>1180</v>
      </c>
      <c r="D197" s="41" t="s">
        <v>1181</v>
      </c>
      <c r="E197" s="41" t="s">
        <v>659</v>
      </c>
      <c r="F197" s="41">
        <v>8857</v>
      </c>
      <c r="G197" s="41">
        <v>453</v>
      </c>
      <c r="H197" s="41" t="s">
        <v>1559</v>
      </c>
      <c r="I197" s="41" t="s">
        <v>661</v>
      </c>
      <c r="J197" s="41">
        <v>8.3333300000000001</v>
      </c>
      <c r="K197" s="41"/>
      <c r="L197" s="41">
        <v>4.2553200000000002</v>
      </c>
      <c r="M197" s="41"/>
      <c r="N197" s="41">
        <v>10.41667</v>
      </c>
      <c r="O197" s="41"/>
      <c r="P197" s="41">
        <v>8</v>
      </c>
      <c r="Q197" s="41"/>
      <c r="R197" s="41">
        <v>7.7720209999999996</v>
      </c>
      <c r="S197" s="41"/>
      <c r="T197" s="41" t="s">
        <v>1557</v>
      </c>
      <c r="U197" s="41" t="s">
        <v>663</v>
      </c>
      <c r="V197" s="41" t="s">
        <v>1182</v>
      </c>
      <c r="W197" s="46">
        <v>44866</v>
      </c>
    </row>
    <row r="198" spans="1:23" x14ac:dyDescent="0.3">
      <c r="A198" s="41">
        <v>315322</v>
      </c>
      <c r="B198" s="41" t="s">
        <v>450</v>
      </c>
      <c r="C198" s="41" t="s">
        <v>1183</v>
      </c>
      <c r="D198" s="41" t="s">
        <v>1184</v>
      </c>
      <c r="E198" s="41" t="s">
        <v>659</v>
      </c>
      <c r="F198" s="41">
        <v>7039</v>
      </c>
      <c r="G198" s="41">
        <v>453</v>
      </c>
      <c r="H198" s="41" t="s">
        <v>1559</v>
      </c>
      <c r="I198" s="41" t="s">
        <v>661</v>
      </c>
      <c r="J198" s="41">
        <v>5.0847499999999997</v>
      </c>
      <c r="K198" s="41"/>
      <c r="L198" s="41">
        <v>3.3333300000000001</v>
      </c>
      <c r="M198" s="41"/>
      <c r="N198" s="41">
        <v>4.61538</v>
      </c>
      <c r="O198" s="41"/>
      <c r="P198" s="41">
        <v>5.7971000000000004</v>
      </c>
      <c r="Q198" s="41"/>
      <c r="R198" s="41">
        <v>4.7430820000000002</v>
      </c>
      <c r="S198" s="41"/>
      <c r="T198" s="41" t="s">
        <v>1557</v>
      </c>
      <c r="U198" s="41" t="s">
        <v>663</v>
      </c>
      <c r="V198" s="41" t="s">
        <v>1185</v>
      </c>
      <c r="W198" s="46">
        <v>44866</v>
      </c>
    </row>
    <row r="199" spans="1:23" x14ac:dyDescent="0.3">
      <c r="A199" s="41">
        <v>315324</v>
      </c>
      <c r="B199" s="41" t="s">
        <v>621</v>
      </c>
      <c r="C199" s="41" t="s">
        <v>1186</v>
      </c>
      <c r="D199" s="41" t="s">
        <v>826</v>
      </c>
      <c r="E199" s="41" t="s">
        <v>659</v>
      </c>
      <c r="F199" s="41">
        <v>8611</v>
      </c>
      <c r="G199" s="41">
        <v>453</v>
      </c>
      <c r="H199" s="41" t="s">
        <v>1559</v>
      </c>
      <c r="I199" s="41" t="s">
        <v>661</v>
      </c>
      <c r="J199" s="41">
        <v>6.8965500000000004</v>
      </c>
      <c r="K199" s="41"/>
      <c r="L199" s="41">
        <v>7.69231</v>
      </c>
      <c r="M199" s="41"/>
      <c r="N199" s="41">
        <v>7.4074099999999996</v>
      </c>
      <c r="O199" s="41"/>
      <c r="P199" s="41">
        <v>6.7796599999999998</v>
      </c>
      <c r="Q199" s="41"/>
      <c r="R199" s="41">
        <v>7.1748880000000002</v>
      </c>
      <c r="S199" s="41"/>
      <c r="T199" s="41" t="s">
        <v>1557</v>
      </c>
      <c r="U199" s="41" t="s">
        <v>663</v>
      </c>
      <c r="V199" s="41" t="s">
        <v>1187</v>
      </c>
      <c r="W199" s="46">
        <v>44866</v>
      </c>
    </row>
    <row r="200" spans="1:23" x14ac:dyDescent="0.3">
      <c r="A200" s="41">
        <v>315327</v>
      </c>
      <c r="B200" s="41" t="s">
        <v>419</v>
      </c>
      <c r="C200" s="41" t="s">
        <v>1188</v>
      </c>
      <c r="D200" s="41" t="s">
        <v>814</v>
      </c>
      <c r="E200" s="41" t="s">
        <v>659</v>
      </c>
      <c r="F200" s="41">
        <v>8701</v>
      </c>
      <c r="G200" s="41">
        <v>453</v>
      </c>
      <c r="H200" s="41" t="s">
        <v>1559</v>
      </c>
      <c r="I200" s="41" t="s">
        <v>661</v>
      </c>
      <c r="J200" s="41">
        <v>17.142859999999999</v>
      </c>
      <c r="K200" s="41"/>
      <c r="L200" s="41">
        <v>17.948720000000002</v>
      </c>
      <c r="M200" s="41"/>
      <c r="N200" s="41">
        <v>9.0909099999999992</v>
      </c>
      <c r="O200" s="41"/>
      <c r="P200" s="41">
        <v>7.1428599999999998</v>
      </c>
      <c r="Q200" s="41"/>
      <c r="R200" s="41">
        <v>13.333335</v>
      </c>
      <c r="S200" s="41"/>
      <c r="T200" s="41" t="s">
        <v>1557</v>
      </c>
      <c r="U200" s="41" t="s">
        <v>663</v>
      </c>
      <c r="V200" s="41" t="s">
        <v>1189</v>
      </c>
      <c r="W200" s="46">
        <v>44866</v>
      </c>
    </row>
    <row r="201" spans="1:23" x14ac:dyDescent="0.3">
      <c r="A201" s="41">
        <v>315328</v>
      </c>
      <c r="B201" s="41" t="s">
        <v>482</v>
      </c>
      <c r="C201" s="41" t="s">
        <v>1190</v>
      </c>
      <c r="D201" s="41" t="s">
        <v>1191</v>
      </c>
      <c r="E201" s="41" t="s">
        <v>659</v>
      </c>
      <c r="F201" s="41">
        <v>7410</v>
      </c>
      <c r="G201" s="41">
        <v>453</v>
      </c>
      <c r="H201" s="41" t="s">
        <v>1559</v>
      </c>
      <c r="I201" s="41" t="s">
        <v>661</v>
      </c>
      <c r="J201" s="41">
        <v>5</v>
      </c>
      <c r="K201" s="41"/>
      <c r="L201" s="41">
        <v>4.5454499999999998</v>
      </c>
      <c r="M201" s="41"/>
      <c r="N201" s="41">
        <v>1.49254</v>
      </c>
      <c r="O201" s="41"/>
      <c r="P201" s="41">
        <v>1.38889</v>
      </c>
      <c r="Q201" s="41"/>
      <c r="R201" s="41">
        <v>3.0188679999999999</v>
      </c>
      <c r="S201" s="41"/>
      <c r="T201" s="41" t="s">
        <v>1557</v>
      </c>
      <c r="U201" s="41" t="s">
        <v>663</v>
      </c>
      <c r="V201" s="41" t="s">
        <v>1192</v>
      </c>
      <c r="W201" s="46">
        <v>44866</v>
      </c>
    </row>
    <row r="202" spans="1:23" x14ac:dyDescent="0.3">
      <c r="A202" s="41">
        <v>315329</v>
      </c>
      <c r="B202" s="41" t="s">
        <v>513</v>
      </c>
      <c r="C202" s="41" t="s">
        <v>1193</v>
      </c>
      <c r="D202" s="41" t="s">
        <v>1194</v>
      </c>
      <c r="E202" s="41" t="s">
        <v>659</v>
      </c>
      <c r="F202" s="41">
        <v>7834</v>
      </c>
      <c r="G202" s="41">
        <v>453</v>
      </c>
      <c r="H202" s="41" t="s">
        <v>1559</v>
      </c>
      <c r="I202" s="41" t="s">
        <v>661</v>
      </c>
      <c r="J202" s="41">
        <v>4.3478300000000001</v>
      </c>
      <c r="K202" s="41"/>
      <c r="L202" s="41">
        <v>7.1428599999999998</v>
      </c>
      <c r="M202" s="41"/>
      <c r="N202" s="41">
        <v>6.25</v>
      </c>
      <c r="O202" s="41"/>
      <c r="P202" s="41">
        <v>6.6666699999999999</v>
      </c>
      <c r="Q202" s="41"/>
      <c r="R202" s="41">
        <v>6.194693</v>
      </c>
      <c r="S202" s="41"/>
      <c r="T202" s="41" t="s">
        <v>1557</v>
      </c>
      <c r="U202" s="41" t="s">
        <v>663</v>
      </c>
      <c r="V202" s="41" t="s">
        <v>1195</v>
      </c>
      <c r="W202" s="46">
        <v>44866</v>
      </c>
    </row>
    <row r="203" spans="1:23" x14ac:dyDescent="0.3">
      <c r="A203" s="41">
        <v>315330</v>
      </c>
      <c r="B203" s="41" t="s">
        <v>358</v>
      </c>
      <c r="C203" s="41" t="s">
        <v>1196</v>
      </c>
      <c r="D203" s="41" t="s">
        <v>726</v>
      </c>
      <c r="E203" s="41" t="s">
        <v>659</v>
      </c>
      <c r="F203" s="41">
        <v>8016</v>
      </c>
      <c r="G203" s="41">
        <v>453</v>
      </c>
      <c r="H203" s="41" t="s">
        <v>1559</v>
      </c>
      <c r="I203" s="41" t="s">
        <v>661</v>
      </c>
      <c r="J203" s="41">
        <v>12.727270000000001</v>
      </c>
      <c r="K203" s="41"/>
      <c r="L203" s="41">
        <v>15.517239999999999</v>
      </c>
      <c r="M203" s="41"/>
      <c r="N203" s="41">
        <v>9.2592599999999994</v>
      </c>
      <c r="O203" s="41"/>
      <c r="P203" s="41">
        <v>3.5714299999999999</v>
      </c>
      <c r="Q203" s="41"/>
      <c r="R203" s="41">
        <v>10.313901</v>
      </c>
      <c r="S203" s="41"/>
      <c r="T203" s="41" t="s">
        <v>1557</v>
      </c>
      <c r="U203" s="41" t="s">
        <v>663</v>
      </c>
      <c r="V203" s="41" t="s">
        <v>1197</v>
      </c>
      <c r="W203" s="46">
        <v>44866</v>
      </c>
    </row>
    <row r="204" spans="1:23" x14ac:dyDescent="0.3">
      <c r="A204" s="41">
        <v>315331</v>
      </c>
      <c r="B204" s="41" t="s">
        <v>348</v>
      </c>
      <c r="C204" s="41" t="s">
        <v>1198</v>
      </c>
      <c r="D204" s="41" t="s">
        <v>783</v>
      </c>
      <c r="E204" s="41" t="s">
        <v>659</v>
      </c>
      <c r="F204" s="41">
        <v>7514</v>
      </c>
      <c r="G204" s="41">
        <v>453</v>
      </c>
      <c r="H204" s="41" t="s">
        <v>1559</v>
      </c>
      <c r="I204" s="41" t="s">
        <v>661</v>
      </c>
      <c r="J204" s="41">
        <v>9.0909099999999992</v>
      </c>
      <c r="K204" s="41"/>
      <c r="L204" s="41">
        <v>14.28571</v>
      </c>
      <c r="M204" s="41"/>
      <c r="N204" s="41">
        <v>13.725490000000001</v>
      </c>
      <c r="O204" s="41"/>
      <c r="P204" s="41">
        <v>14</v>
      </c>
      <c r="Q204" s="41"/>
      <c r="R204" s="41">
        <v>12.834224000000001</v>
      </c>
      <c r="S204" s="41"/>
      <c r="T204" s="41" t="s">
        <v>1557</v>
      </c>
      <c r="U204" s="41" t="s">
        <v>663</v>
      </c>
      <c r="V204" s="41" t="s">
        <v>1199</v>
      </c>
      <c r="W204" s="46">
        <v>44866</v>
      </c>
    </row>
    <row r="205" spans="1:23" x14ac:dyDescent="0.3">
      <c r="A205" s="41">
        <v>315332</v>
      </c>
      <c r="B205" s="41" t="s">
        <v>576</v>
      </c>
      <c r="C205" s="41" t="s">
        <v>1200</v>
      </c>
      <c r="D205" s="41" t="s">
        <v>970</v>
      </c>
      <c r="E205" s="41" t="s">
        <v>659</v>
      </c>
      <c r="F205" s="41">
        <v>8050</v>
      </c>
      <c r="G205" s="41">
        <v>453</v>
      </c>
      <c r="H205" s="41" t="s">
        <v>1559</v>
      </c>
      <c r="I205" s="41" t="s">
        <v>661</v>
      </c>
      <c r="J205" s="41">
        <v>2.2222200000000001</v>
      </c>
      <c r="K205" s="41"/>
      <c r="L205" s="41">
        <v>5.7692300000000003</v>
      </c>
      <c r="M205" s="41"/>
      <c r="N205" s="41">
        <v>6.8965500000000004</v>
      </c>
      <c r="O205" s="41"/>
      <c r="P205" s="41">
        <v>5.2631600000000001</v>
      </c>
      <c r="Q205" s="41"/>
      <c r="R205" s="41">
        <v>5.1886789999999996</v>
      </c>
      <c r="S205" s="41"/>
      <c r="T205" s="41" t="s">
        <v>1557</v>
      </c>
      <c r="U205" s="41" t="s">
        <v>663</v>
      </c>
      <c r="V205" s="41" t="s">
        <v>1201</v>
      </c>
      <c r="W205" s="46">
        <v>44866</v>
      </c>
    </row>
    <row r="206" spans="1:23" x14ac:dyDescent="0.3">
      <c r="A206" s="41">
        <v>315333</v>
      </c>
      <c r="B206" s="41" t="s">
        <v>341</v>
      </c>
      <c r="C206" s="41" t="s">
        <v>1202</v>
      </c>
      <c r="D206" s="41" t="s">
        <v>1074</v>
      </c>
      <c r="E206" s="41" t="s">
        <v>659</v>
      </c>
      <c r="F206" s="41">
        <v>8757</v>
      </c>
      <c r="G206" s="41">
        <v>453</v>
      </c>
      <c r="H206" s="41" t="s">
        <v>1559</v>
      </c>
      <c r="I206" s="41" t="s">
        <v>661</v>
      </c>
      <c r="J206" s="41">
        <v>12.5</v>
      </c>
      <c r="K206" s="41"/>
      <c r="L206" s="41">
        <v>11.32075</v>
      </c>
      <c r="M206" s="41"/>
      <c r="N206" s="41">
        <v>13.114750000000001</v>
      </c>
      <c r="O206" s="41"/>
      <c r="P206" s="41">
        <v>10.71429</v>
      </c>
      <c r="Q206" s="41"/>
      <c r="R206" s="41">
        <v>11.946902</v>
      </c>
      <c r="S206" s="41"/>
      <c r="T206" s="41" t="s">
        <v>1557</v>
      </c>
      <c r="U206" s="41" t="s">
        <v>663</v>
      </c>
      <c r="V206" s="41" t="s">
        <v>1203</v>
      </c>
      <c r="W206" s="46">
        <v>44866</v>
      </c>
    </row>
    <row r="207" spans="1:23" x14ac:dyDescent="0.3">
      <c r="A207" s="41">
        <v>315335</v>
      </c>
      <c r="B207" s="41" t="s">
        <v>273</v>
      </c>
      <c r="C207" s="41" t="s">
        <v>1204</v>
      </c>
      <c r="D207" s="41" t="s">
        <v>789</v>
      </c>
      <c r="E207" s="41" t="s">
        <v>659</v>
      </c>
      <c r="F207" s="41">
        <v>7470</v>
      </c>
      <c r="G207" s="41">
        <v>453</v>
      </c>
      <c r="H207" s="41" t="s">
        <v>1559</v>
      </c>
      <c r="I207" s="41" t="s">
        <v>661</v>
      </c>
      <c r="J207" s="41">
        <v>5.4545500000000002</v>
      </c>
      <c r="K207" s="41"/>
      <c r="L207" s="41">
        <v>4.8387099999999998</v>
      </c>
      <c r="M207" s="41"/>
      <c r="N207" s="41">
        <v>9.0909099999999992</v>
      </c>
      <c r="O207" s="41"/>
      <c r="P207" s="41">
        <v>10.14493</v>
      </c>
      <c r="Q207" s="41"/>
      <c r="R207" s="41">
        <v>7.5396850000000004</v>
      </c>
      <c r="S207" s="41"/>
      <c r="T207" s="41" t="s">
        <v>1557</v>
      </c>
      <c r="U207" s="41" t="s">
        <v>663</v>
      </c>
      <c r="V207" s="41" t="s">
        <v>1205</v>
      </c>
      <c r="W207" s="46">
        <v>44866</v>
      </c>
    </row>
    <row r="208" spans="1:23" x14ac:dyDescent="0.3">
      <c r="A208" s="41">
        <v>315336</v>
      </c>
      <c r="B208" s="41" t="s">
        <v>421</v>
      </c>
      <c r="C208" s="41" t="s">
        <v>1206</v>
      </c>
      <c r="D208" s="41" t="s">
        <v>1085</v>
      </c>
      <c r="E208" s="41" t="s">
        <v>659</v>
      </c>
      <c r="F208" s="41">
        <v>8831</v>
      </c>
      <c r="G208" s="41">
        <v>453</v>
      </c>
      <c r="H208" s="41" t="s">
        <v>1559</v>
      </c>
      <c r="I208" s="41" t="s">
        <v>661</v>
      </c>
      <c r="J208" s="41">
        <v>4</v>
      </c>
      <c r="K208" s="41"/>
      <c r="L208" s="41">
        <v>2.1739099999999998</v>
      </c>
      <c r="M208" s="41"/>
      <c r="N208" s="41">
        <v>6.5217400000000003</v>
      </c>
      <c r="O208" s="41"/>
      <c r="P208" s="41">
        <v>4.1666699999999999</v>
      </c>
      <c r="Q208" s="41"/>
      <c r="R208" s="41">
        <v>4.2105269999999999</v>
      </c>
      <c r="S208" s="41"/>
      <c r="T208" s="41" t="s">
        <v>1557</v>
      </c>
      <c r="U208" s="41" t="s">
        <v>663</v>
      </c>
      <c r="V208" s="41" t="s">
        <v>1207</v>
      </c>
      <c r="W208" s="46">
        <v>44866</v>
      </c>
    </row>
    <row r="209" spans="1:23" x14ac:dyDescent="0.3">
      <c r="A209" s="41">
        <v>315337</v>
      </c>
      <c r="B209" s="41" t="s">
        <v>484</v>
      </c>
      <c r="C209" s="41" t="s">
        <v>1208</v>
      </c>
      <c r="D209" s="41" t="s">
        <v>1209</v>
      </c>
      <c r="E209" s="41" t="s">
        <v>659</v>
      </c>
      <c r="F209" s="41">
        <v>7069</v>
      </c>
      <c r="G209" s="41">
        <v>453</v>
      </c>
      <c r="H209" s="41" t="s">
        <v>1559</v>
      </c>
      <c r="I209" s="41" t="s">
        <v>661</v>
      </c>
      <c r="J209" s="41">
        <v>2.0833300000000001</v>
      </c>
      <c r="K209" s="41"/>
      <c r="L209" s="41">
        <v>2</v>
      </c>
      <c r="M209" s="41"/>
      <c r="N209" s="41">
        <v>4</v>
      </c>
      <c r="O209" s="41"/>
      <c r="P209" s="41">
        <v>1.9230799999999999</v>
      </c>
      <c r="Q209" s="41"/>
      <c r="R209" s="41">
        <v>2.5</v>
      </c>
      <c r="S209" s="41"/>
      <c r="T209" s="41" t="s">
        <v>1557</v>
      </c>
      <c r="U209" s="41" t="s">
        <v>663</v>
      </c>
      <c r="V209" s="41" t="s">
        <v>1210</v>
      </c>
      <c r="W209" s="46">
        <v>44866</v>
      </c>
    </row>
    <row r="210" spans="1:23" x14ac:dyDescent="0.3">
      <c r="A210" s="41">
        <v>315338</v>
      </c>
      <c r="B210" s="41" t="s">
        <v>500</v>
      </c>
      <c r="C210" s="41" t="s">
        <v>1211</v>
      </c>
      <c r="D210" s="41" t="s">
        <v>811</v>
      </c>
      <c r="E210" s="41" t="s">
        <v>659</v>
      </c>
      <c r="F210" s="41">
        <v>8648</v>
      </c>
      <c r="G210" s="41">
        <v>453</v>
      </c>
      <c r="H210" s="41" t="s">
        <v>1559</v>
      </c>
      <c r="I210" s="41" t="s">
        <v>661</v>
      </c>
      <c r="J210" s="41">
        <v>5.78512</v>
      </c>
      <c r="K210" s="41"/>
      <c r="L210" s="41">
        <v>8.4033599999999993</v>
      </c>
      <c r="M210" s="41"/>
      <c r="N210" s="41">
        <v>7.4766399999999997</v>
      </c>
      <c r="O210" s="41"/>
      <c r="P210" s="41">
        <v>4.7169800000000004</v>
      </c>
      <c r="Q210" s="41"/>
      <c r="R210" s="41">
        <v>6.6225160000000001</v>
      </c>
      <c r="S210" s="41"/>
      <c r="T210" s="41" t="s">
        <v>1557</v>
      </c>
      <c r="U210" s="41" t="s">
        <v>663</v>
      </c>
      <c r="V210" s="41" t="s">
        <v>1212</v>
      </c>
      <c r="W210" s="46">
        <v>44866</v>
      </c>
    </row>
    <row r="211" spans="1:23" x14ac:dyDescent="0.3">
      <c r="A211" s="41">
        <v>315339</v>
      </c>
      <c r="B211" s="41" t="s">
        <v>316</v>
      </c>
      <c r="C211" s="41" t="s">
        <v>1213</v>
      </c>
      <c r="D211" s="41" t="s">
        <v>1214</v>
      </c>
      <c r="E211" s="41" t="s">
        <v>659</v>
      </c>
      <c r="F211" s="41">
        <v>7649</v>
      </c>
      <c r="G211" s="41">
        <v>453</v>
      </c>
      <c r="H211" s="41" t="s">
        <v>1559</v>
      </c>
      <c r="I211" s="41" t="s">
        <v>661</v>
      </c>
      <c r="J211" s="41">
        <v>23.25581</v>
      </c>
      <c r="K211" s="41"/>
      <c r="L211" s="41">
        <v>32.558140000000002</v>
      </c>
      <c r="M211" s="41"/>
      <c r="N211" s="41">
        <v>17.391300000000001</v>
      </c>
      <c r="O211" s="41"/>
      <c r="P211" s="41">
        <v>20.408159999999999</v>
      </c>
      <c r="Q211" s="41"/>
      <c r="R211" s="41">
        <v>23.204416999999999</v>
      </c>
      <c r="S211" s="41"/>
      <c r="T211" s="41" t="s">
        <v>1557</v>
      </c>
      <c r="U211" s="41" t="s">
        <v>663</v>
      </c>
      <c r="V211" s="41" t="s">
        <v>1215</v>
      </c>
      <c r="W211" s="46">
        <v>44866</v>
      </c>
    </row>
    <row r="212" spans="1:23" x14ac:dyDescent="0.3">
      <c r="A212" s="41">
        <v>315340</v>
      </c>
      <c r="B212" s="41" t="s">
        <v>566</v>
      </c>
      <c r="C212" s="41" t="s">
        <v>1216</v>
      </c>
      <c r="D212" s="41" t="s">
        <v>978</v>
      </c>
      <c r="E212" s="41" t="s">
        <v>659</v>
      </c>
      <c r="F212" s="41">
        <v>8205</v>
      </c>
      <c r="G212" s="41">
        <v>453</v>
      </c>
      <c r="H212" s="41" t="s">
        <v>1559</v>
      </c>
      <c r="I212" s="41" t="s">
        <v>661</v>
      </c>
      <c r="J212" s="41">
        <v>0</v>
      </c>
      <c r="K212" s="41"/>
      <c r="L212" s="41">
        <v>5.2631600000000001</v>
      </c>
      <c r="M212" s="41"/>
      <c r="N212" s="41">
        <v>6.7796599999999998</v>
      </c>
      <c r="O212" s="41"/>
      <c r="P212" s="41">
        <v>2</v>
      </c>
      <c r="Q212" s="41"/>
      <c r="R212" s="41">
        <v>3.61991</v>
      </c>
      <c r="S212" s="41"/>
      <c r="T212" s="41" t="s">
        <v>1557</v>
      </c>
      <c r="U212" s="41" t="s">
        <v>663</v>
      </c>
      <c r="V212" s="41" t="s">
        <v>1217</v>
      </c>
      <c r="W212" s="46">
        <v>44866</v>
      </c>
    </row>
    <row r="213" spans="1:23" x14ac:dyDescent="0.3">
      <c r="A213" s="41">
        <v>315341</v>
      </c>
      <c r="B213" s="41" t="s">
        <v>337</v>
      </c>
      <c r="C213" s="41" t="s">
        <v>1218</v>
      </c>
      <c r="D213" s="41" t="s">
        <v>1219</v>
      </c>
      <c r="E213" s="41" t="s">
        <v>659</v>
      </c>
      <c r="F213" s="41">
        <v>7066</v>
      </c>
      <c r="G213" s="41">
        <v>453</v>
      </c>
      <c r="H213" s="41" t="s">
        <v>1559</v>
      </c>
      <c r="I213" s="41" t="s">
        <v>661</v>
      </c>
      <c r="J213" s="41">
        <v>15.68627</v>
      </c>
      <c r="K213" s="41"/>
      <c r="L213" s="41">
        <v>10.909090000000001</v>
      </c>
      <c r="M213" s="41"/>
      <c r="N213" s="41">
        <v>8.6956500000000005</v>
      </c>
      <c r="O213" s="41"/>
      <c r="P213" s="41">
        <v>6.3829799999999999</v>
      </c>
      <c r="Q213" s="41"/>
      <c r="R213" s="41">
        <v>10.552762</v>
      </c>
      <c r="S213" s="41"/>
      <c r="T213" s="41" t="s">
        <v>1557</v>
      </c>
      <c r="U213" s="41" t="s">
        <v>663</v>
      </c>
      <c r="V213" s="41" t="s">
        <v>1220</v>
      </c>
      <c r="W213" s="46">
        <v>44866</v>
      </c>
    </row>
    <row r="214" spans="1:23" x14ac:dyDescent="0.3">
      <c r="A214" s="41">
        <v>315342</v>
      </c>
      <c r="B214" s="41" t="s">
        <v>491</v>
      </c>
      <c r="C214" s="41" t="s">
        <v>1221</v>
      </c>
      <c r="D214" s="41" t="s">
        <v>981</v>
      </c>
      <c r="E214" s="41" t="s">
        <v>659</v>
      </c>
      <c r="F214" s="41">
        <v>8724</v>
      </c>
      <c r="G214" s="41">
        <v>453</v>
      </c>
      <c r="H214" s="41" t="s">
        <v>1559</v>
      </c>
      <c r="I214" s="41" t="s">
        <v>661</v>
      </c>
      <c r="J214" s="41">
        <v>4.87805</v>
      </c>
      <c r="K214" s="41"/>
      <c r="L214" s="41">
        <v>8.1081099999999999</v>
      </c>
      <c r="M214" s="41"/>
      <c r="N214" s="41">
        <v>12.820510000000001</v>
      </c>
      <c r="O214" s="41"/>
      <c r="P214" s="41">
        <v>13.15789</v>
      </c>
      <c r="Q214" s="41"/>
      <c r="R214" s="41">
        <v>9.6774179999999994</v>
      </c>
      <c r="S214" s="41"/>
      <c r="T214" s="41" t="s">
        <v>1557</v>
      </c>
      <c r="U214" s="41" t="s">
        <v>663</v>
      </c>
      <c r="V214" s="41" t="s">
        <v>1222</v>
      </c>
      <c r="W214" s="46">
        <v>44866</v>
      </c>
    </row>
    <row r="215" spans="1:23" x14ac:dyDescent="0.3">
      <c r="A215" s="41">
        <v>315343</v>
      </c>
      <c r="B215" s="41" t="s">
        <v>294</v>
      </c>
      <c r="C215" s="41" t="s">
        <v>1223</v>
      </c>
      <c r="D215" s="41" t="s">
        <v>1029</v>
      </c>
      <c r="E215" s="41" t="s">
        <v>659</v>
      </c>
      <c r="F215" s="41">
        <v>7104</v>
      </c>
      <c r="G215" s="41">
        <v>453</v>
      </c>
      <c r="H215" s="41" t="s">
        <v>1559</v>
      </c>
      <c r="I215" s="41" t="s">
        <v>661</v>
      </c>
      <c r="J215" s="41">
        <v>12</v>
      </c>
      <c r="K215" s="41"/>
      <c r="L215" s="41">
        <v>4.1666699999999999</v>
      </c>
      <c r="M215" s="41"/>
      <c r="N215" s="41">
        <v>0</v>
      </c>
      <c r="O215" s="41"/>
      <c r="P215" s="41">
        <v>3.3333300000000001</v>
      </c>
      <c r="Q215" s="41"/>
      <c r="R215" s="41">
        <v>4.8543690000000002</v>
      </c>
      <c r="S215" s="41"/>
      <c r="T215" s="41" t="s">
        <v>1557</v>
      </c>
      <c r="U215" s="41" t="s">
        <v>663</v>
      </c>
      <c r="V215" s="41" t="s">
        <v>1224</v>
      </c>
      <c r="W215" s="46">
        <v>44866</v>
      </c>
    </row>
    <row r="216" spans="1:23" x14ac:dyDescent="0.3">
      <c r="A216" s="41">
        <v>315344</v>
      </c>
      <c r="B216" s="41" t="s">
        <v>238</v>
      </c>
      <c r="C216" s="41" t="s">
        <v>1225</v>
      </c>
      <c r="D216" s="41" t="s">
        <v>1226</v>
      </c>
      <c r="E216" s="41" t="s">
        <v>659</v>
      </c>
      <c r="F216" s="41">
        <v>7087</v>
      </c>
      <c r="G216" s="41">
        <v>453</v>
      </c>
      <c r="H216" s="41" t="s">
        <v>1559</v>
      </c>
      <c r="I216" s="41" t="s">
        <v>661</v>
      </c>
      <c r="J216" s="41">
        <v>7.5949400000000002</v>
      </c>
      <c r="K216" s="41"/>
      <c r="L216" s="41">
        <v>11.36364</v>
      </c>
      <c r="M216" s="41"/>
      <c r="N216" s="41">
        <v>9.6385500000000004</v>
      </c>
      <c r="O216" s="41"/>
      <c r="P216" s="41">
        <v>6.9444400000000002</v>
      </c>
      <c r="Q216" s="41"/>
      <c r="R216" s="41">
        <v>9.0062110000000004</v>
      </c>
      <c r="S216" s="41"/>
      <c r="T216" s="41" t="s">
        <v>1557</v>
      </c>
      <c r="U216" s="41" t="s">
        <v>663</v>
      </c>
      <c r="V216" s="41" t="s">
        <v>1227</v>
      </c>
      <c r="W216" s="46">
        <v>44866</v>
      </c>
    </row>
    <row r="217" spans="1:23" x14ac:dyDescent="0.3">
      <c r="A217" s="41">
        <v>315346</v>
      </c>
      <c r="B217" s="41" t="s">
        <v>506</v>
      </c>
      <c r="C217" s="41" t="s">
        <v>1228</v>
      </c>
      <c r="D217" s="41" t="s">
        <v>691</v>
      </c>
      <c r="E217" s="41" t="s">
        <v>659</v>
      </c>
      <c r="F217" s="41">
        <v>7652</v>
      </c>
      <c r="G217" s="41">
        <v>453</v>
      </c>
      <c r="H217" s="41" t="s">
        <v>1559</v>
      </c>
      <c r="I217" s="41" t="s">
        <v>661</v>
      </c>
      <c r="J217" s="41">
        <v>6.6666699999999999</v>
      </c>
      <c r="K217" s="41"/>
      <c r="L217" s="41">
        <v>9.1666699999999999</v>
      </c>
      <c r="M217" s="41"/>
      <c r="N217" s="41">
        <v>6.6666699999999999</v>
      </c>
      <c r="O217" s="41"/>
      <c r="P217" s="41">
        <v>7.2</v>
      </c>
      <c r="Q217" s="41"/>
      <c r="R217" s="41">
        <v>7.4226830000000001</v>
      </c>
      <c r="S217" s="41"/>
      <c r="T217" s="41" t="s">
        <v>1557</v>
      </c>
      <c r="U217" s="41" t="s">
        <v>663</v>
      </c>
      <c r="V217" s="41" t="s">
        <v>1229</v>
      </c>
      <c r="W217" s="46">
        <v>44866</v>
      </c>
    </row>
    <row r="218" spans="1:23" x14ac:dyDescent="0.3">
      <c r="A218" s="41">
        <v>315347</v>
      </c>
      <c r="B218" s="41" t="s">
        <v>432</v>
      </c>
      <c r="C218" s="41" t="s">
        <v>1230</v>
      </c>
      <c r="D218" s="41" t="s">
        <v>1127</v>
      </c>
      <c r="E218" s="41" t="s">
        <v>659</v>
      </c>
      <c r="F218" s="41">
        <v>8759</v>
      </c>
      <c r="G218" s="41">
        <v>453</v>
      </c>
      <c r="H218" s="41" t="s">
        <v>1559</v>
      </c>
      <c r="I218" s="41" t="s">
        <v>661</v>
      </c>
      <c r="J218" s="41">
        <v>8.8235299999999999</v>
      </c>
      <c r="K218" s="41"/>
      <c r="L218" s="41">
        <v>11.11111</v>
      </c>
      <c r="M218" s="41"/>
      <c r="N218" s="41">
        <v>3.0303</v>
      </c>
      <c r="O218" s="41"/>
      <c r="P218" s="41">
        <v>2.8571399999999998</v>
      </c>
      <c r="Q218" s="41"/>
      <c r="R218" s="41">
        <v>6.521738</v>
      </c>
      <c r="S218" s="41"/>
      <c r="T218" s="41" t="s">
        <v>1557</v>
      </c>
      <c r="U218" s="41" t="s">
        <v>663</v>
      </c>
      <c r="V218" s="41" t="s">
        <v>1231</v>
      </c>
      <c r="W218" s="46">
        <v>44866</v>
      </c>
    </row>
    <row r="219" spans="1:23" x14ac:dyDescent="0.3">
      <c r="A219" s="41">
        <v>315348</v>
      </c>
      <c r="B219" s="41" t="s">
        <v>439</v>
      </c>
      <c r="C219" s="41" t="s">
        <v>1232</v>
      </c>
      <c r="D219" s="41" t="s">
        <v>1233</v>
      </c>
      <c r="E219" s="41" t="s">
        <v>659</v>
      </c>
      <c r="F219" s="41">
        <v>7403</v>
      </c>
      <c r="G219" s="41">
        <v>453</v>
      </c>
      <c r="H219" s="41" t="s">
        <v>1559</v>
      </c>
      <c r="I219" s="41" t="s">
        <v>661</v>
      </c>
      <c r="J219" s="41">
        <v>3.5714299999999999</v>
      </c>
      <c r="K219" s="41"/>
      <c r="L219" s="41">
        <v>5.4054099999999998</v>
      </c>
      <c r="M219" s="41"/>
      <c r="N219" s="41">
        <v>7.69231</v>
      </c>
      <c r="O219" s="41"/>
      <c r="P219" s="41">
        <v>9.2592599999999994</v>
      </c>
      <c r="Q219" s="41"/>
      <c r="R219" s="41">
        <v>7.0175460000000003</v>
      </c>
      <c r="S219" s="41"/>
      <c r="T219" s="41" t="s">
        <v>1557</v>
      </c>
      <c r="U219" s="41" t="s">
        <v>663</v>
      </c>
      <c r="V219" s="41" t="s">
        <v>1234</v>
      </c>
      <c r="W219" s="46">
        <v>44866</v>
      </c>
    </row>
    <row r="220" spans="1:23" x14ac:dyDescent="0.3">
      <c r="A220" s="41">
        <v>315349</v>
      </c>
      <c r="B220" s="41" t="s">
        <v>353</v>
      </c>
      <c r="C220" s="41" t="s">
        <v>1235</v>
      </c>
      <c r="D220" s="41" t="s">
        <v>1236</v>
      </c>
      <c r="E220" s="41" t="s">
        <v>659</v>
      </c>
      <c r="F220" s="41">
        <v>7631</v>
      </c>
      <c r="G220" s="41">
        <v>453</v>
      </c>
      <c r="H220" s="41" t="s">
        <v>1559</v>
      </c>
      <c r="I220" s="41" t="s">
        <v>661</v>
      </c>
      <c r="J220" s="41">
        <v>14.705880000000001</v>
      </c>
      <c r="K220" s="41"/>
      <c r="L220" s="41">
        <v>9.6774199999999997</v>
      </c>
      <c r="M220" s="41"/>
      <c r="N220" s="41">
        <v>3.5714299999999999</v>
      </c>
      <c r="O220" s="41"/>
      <c r="P220" s="41">
        <v>9.6774199999999997</v>
      </c>
      <c r="Q220" s="41"/>
      <c r="R220" s="41">
        <v>9.6774190000000004</v>
      </c>
      <c r="S220" s="41"/>
      <c r="T220" s="41" t="s">
        <v>1557</v>
      </c>
      <c r="U220" s="41" t="s">
        <v>663</v>
      </c>
      <c r="V220" s="41" t="s">
        <v>1237</v>
      </c>
      <c r="W220" s="46">
        <v>44866</v>
      </c>
    </row>
    <row r="221" spans="1:23" x14ac:dyDescent="0.3">
      <c r="A221" s="41">
        <v>315350</v>
      </c>
      <c r="B221" s="41" t="s">
        <v>511</v>
      </c>
      <c r="C221" s="41" t="s">
        <v>1238</v>
      </c>
      <c r="D221" s="41" t="s">
        <v>1239</v>
      </c>
      <c r="E221" s="41" t="s">
        <v>659</v>
      </c>
      <c r="F221" s="41">
        <v>8204</v>
      </c>
      <c r="G221" s="41">
        <v>453</v>
      </c>
      <c r="H221" s="41" t="s">
        <v>1559</v>
      </c>
      <c r="I221" s="41" t="s">
        <v>661</v>
      </c>
      <c r="J221" s="41">
        <v>4.87805</v>
      </c>
      <c r="K221" s="41"/>
      <c r="L221" s="41">
        <v>4.7618999999999998</v>
      </c>
      <c r="M221" s="41"/>
      <c r="N221" s="41">
        <v>7.69231</v>
      </c>
      <c r="O221" s="41"/>
      <c r="P221" s="41">
        <v>7.5</v>
      </c>
      <c r="Q221" s="41"/>
      <c r="R221" s="41">
        <v>6.1728389999999997</v>
      </c>
      <c r="S221" s="41"/>
      <c r="T221" s="41" t="s">
        <v>1557</v>
      </c>
      <c r="U221" s="41" t="s">
        <v>663</v>
      </c>
      <c r="V221" s="41" t="s">
        <v>1240</v>
      </c>
      <c r="W221" s="46">
        <v>44866</v>
      </c>
    </row>
    <row r="222" spans="1:23" x14ac:dyDescent="0.3">
      <c r="A222" s="41">
        <v>315351</v>
      </c>
      <c r="B222" s="41" t="s">
        <v>293</v>
      </c>
      <c r="C222" s="41" t="s">
        <v>1241</v>
      </c>
      <c r="D222" s="41" t="s">
        <v>714</v>
      </c>
      <c r="E222" s="41" t="s">
        <v>659</v>
      </c>
      <c r="F222" s="41">
        <v>8820</v>
      </c>
      <c r="G222" s="41">
        <v>453</v>
      </c>
      <c r="H222" s="41" t="s">
        <v>1559</v>
      </c>
      <c r="I222" s="41" t="s">
        <v>661</v>
      </c>
      <c r="J222" s="41" t="s">
        <v>667</v>
      </c>
      <c r="K222" s="41">
        <v>9</v>
      </c>
      <c r="L222" s="41" t="s">
        <v>667</v>
      </c>
      <c r="M222" s="41">
        <v>9</v>
      </c>
      <c r="N222" s="41" t="s">
        <v>667</v>
      </c>
      <c r="O222" s="41">
        <v>9</v>
      </c>
      <c r="P222" s="41" t="s">
        <v>667</v>
      </c>
      <c r="Q222" s="41">
        <v>9</v>
      </c>
      <c r="R222" s="41">
        <v>20.833331000000001</v>
      </c>
      <c r="S222" s="41"/>
      <c r="T222" s="41" t="s">
        <v>1557</v>
      </c>
      <c r="U222" s="41" t="s">
        <v>663</v>
      </c>
      <c r="V222" s="41" t="s">
        <v>1242</v>
      </c>
      <c r="W222" s="46">
        <v>44866</v>
      </c>
    </row>
    <row r="223" spans="1:23" x14ac:dyDescent="0.3">
      <c r="A223" s="41">
        <v>315352</v>
      </c>
      <c r="B223" s="41" t="s">
        <v>242</v>
      </c>
      <c r="C223" s="41" t="s">
        <v>1243</v>
      </c>
      <c r="D223" s="41" t="s">
        <v>1244</v>
      </c>
      <c r="E223" s="41" t="s">
        <v>659</v>
      </c>
      <c r="F223" s="41">
        <v>7050</v>
      </c>
      <c r="G223" s="41">
        <v>453</v>
      </c>
      <c r="H223" s="41" t="s">
        <v>1559</v>
      </c>
      <c r="I223" s="41" t="s">
        <v>661</v>
      </c>
      <c r="J223" s="41">
        <v>13.75</v>
      </c>
      <c r="K223" s="41"/>
      <c r="L223" s="41">
        <v>12.65823</v>
      </c>
      <c r="M223" s="41"/>
      <c r="N223" s="41">
        <v>13.51351</v>
      </c>
      <c r="O223" s="41"/>
      <c r="P223" s="41">
        <v>15.85366</v>
      </c>
      <c r="Q223" s="41"/>
      <c r="R223" s="41">
        <v>13.968254</v>
      </c>
      <c r="S223" s="41"/>
      <c r="T223" s="41" t="s">
        <v>1557</v>
      </c>
      <c r="U223" s="41" t="s">
        <v>663</v>
      </c>
      <c r="V223" s="41" t="s">
        <v>1245</v>
      </c>
      <c r="W223" s="46">
        <v>44866</v>
      </c>
    </row>
    <row r="224" spans="1:23" x14ac:dyDescent="0.3">
      <c r="A224" s="41">
        <v>315353</v>
      </c>
      <c r="B224" s="41" t="s">
        <v>382</v>
      </c>
      <c r="C224" s="41" t="s">
        <v>1246</v>
      </c>
      <c r="D224" s="41" t="s">
        <v>1085</v>
      </c>
      <c r="E224" s="41" t="s">
        <v>659</v>
      </c>
      <c r="F224" s="41">
        <v>8831</v>
      </c>
      <c r="G224" s="41">
        <v>453</v>
      </c>
      <c r="H224" s="41" t="s">
        <v>1559</v>
      </c>
      <c r="I224" s="41" t="s">
        <v>661</v>
      </c>
      <c r="J224" s="41">
        <v>15.094340000000001</v>
      </c>
      <c r="K224" s="41"/>
      <c r="L224" s="41">
        <v>16</v>
      </c>
      <c r="M224" s="41"/>
      <c r="N224" s="41">
        <v>11.32075</v>
      </c>
      <c r="O224" s="41"/>
      <c r="P224" s="41">
        <v>5.4545500000000002</v>
      </c>
      <c r="Q224" s="41"/>
      <c r="R224" s="41">
        <v>11.848341</v>
      </c>
      <c r="S224" s="41"/>
      <c r="T224" s="41" t="s">
        <v>1557</v>
      </c>
      <c r="U224" s="41" t="s">
        <v>663</v>
      </c>
      <c r="V224" s="41" t="s">
        <v>1247</v>
      </c>
      <c r="W224" s="46">
        <v>44866</v>
      </c>
    </row>
    <row r="225" spans="1:23" x14ac:dyDescent="0.3">
      <c r="A225" s="41">
        <v>315354</v>
      </c>
      <c r="B225" s="41" t="s">
        <v>597</v>
      </c>
      <c r="C225" s="41" t="s">
        <v>1248</v>
      </c>
      <c r="D225" s="41" t="s">
        <v>756</v>
      </c>
      <c r="E225" s="41" t="s">
        <v>659</v>
      </c>
      <c r="F225" s="41">
        <v>7719</v>
      </c>
      <c r="G225" s="41">
        <v>453</v>
      </c>
      <c r="H225" s="41" t="s">
        <v>1559</v>
      </c>
      <c r="I225" s="41" t="s">
        <v>661</v>
      </c>
      <c r="J225" s="41">
        <v>8</v>
      </c>
      <c r="K225" s="41"/>
      <c r="L225" s="41">
        <v>4</v>
      </c>
      <c r="M225" s="41"/>
      <c r="N225" s="41">
        <v>0</v>
      </c>
      <c r="O225" s="41"/>
      <c r="P225" s="41">
        <v>0</v>
      </c>
      <c r="Q225" s="41"/>
      <c r="R225" s="41">
        <v>2.970297</v>
      </c>
      <c r="S225" s="41"/>
      <c r="T225" s="41" t="s">
        <v>1557</v>
      </c>
      <c r="U225" s="41" t="s">
        <v>663</v>
      </c>
      <c r="V225" s="41" t="s">
        <v>1249</v>
      </c>
      <c r="W225" s="46">
        <v>44866</v>
      </c>
    </row>
    <row r="226" spans="1:23" x14ac:dyDescent="0.3">
      <c r="A226" s="41">
        <v>315355</v>
      </c>
      <c r="B226" s="41" t="s">
        <v>548</v>
      </c>
      <c r="C226" s="41" t="s">
        <v>1250</v>
      </c>
      <c r="D226" s="41" t="s">
        <v>694</v>
      </c>
      <c r="E226" s="41" t="s">
        <v>659</v>
      </c>
      <c r="F226" s="41">
        <v>7801</v>
      </c>
      <c r="G226" s="41">
        <v>453</v>
      </c>
      <c r="H226" s="41" t="s">
        <v>1559</v>
      </c>
      <c r="I226" s="41" t="s">
        <v>661</v>
      </c>
      <c r="J226" s="41">
        <v>7.5757599999999998</v>
      </c>
      <c r="K226" s="41"/>
      <c r="L226" s="41">
        <v>8.4745799999999996</v>
      </c>
      <c r="M226" s="41"/>
      <c r="N226" s="41">
        <v>12.12121</v>
      </c>
      <c r="O226" s="41"/>
      <c r="P226" s="41">
        <v>6.1538500000000003</v>
      </c>
      <c r="Q226" s="41"/>
      <c r="R226" s="41">
        <v>8.5937520000000003</v>
      </c>
      <c r="S226" s="41"/>
      <c r="T226" s="41" t="s">
        <v>1557</v>
      </c>
      <c r="U226" s="41" t="s">
        <v>663</v>
      </c>
      <c r="V226" s="41" t="s">
        <v>1251</v>
      </c>
      <c r="W226" s="46">
        <v>44866</v>
      </c>
    </row>
    <row r="227" spans="1:23" x14ac:dyDescent="0.3">
      <c r="A227" s="41">
        <v>315356</v>
      </c>
      <c r="B227" s="41" t="s">
        <v>572</v>
      </c>
      <c r="C227" s="41" t="s">
        <v>1252</v>
      </c>
      <c r="D227" s="41" t="s">
        <v>1253</v>
      </c>
      <c r="E227" s="41" t="s">
        <v>659</v>
      </c>
      <c r="F227" s="41">
        <v>7920</v>
      </c>
      <c r="G227" s="41">
        <v>453</v>
      </c>
      <c r="H227" s="41" t="s">
        <v>1559</v>
      </c>
      <c r="I227" s="41" t="s">
        <v>661</v>
      </c>
      <c r="J227" s="41">
        <v>0</v>
      </c>
      <c r="K227" s="41"/>
      <c r="L227" s="41">
        <v>0</v>
      </c>
      <c r="M227" s="41"/>
      <c r="N227" s="41">
        <v>3.7037</v>
      </c>
      <c r="O227" s="41"/>
      <c r="P227" s="41">
        <v>3.125</v>
      </c>
      <c r="Q227" s="41"/>
      <c r="R227" s="41">
        <v>1.8691580000000001</v>
      </c>
      <c r="S227" s="41"/>
      <c r="T227" s="41" t="s">
        <v>1557</v>
      </c>
      <c r="U227" s="41" t="s">
        <v>663</v>
      </c>
      <c r="V227" s="41" t="s">
        <v>1254</v>
      </c>
      <c r="W227" s="46">
        <v>44866</v>
      </c>
    </row>
    <row r="228" spans="1:23" x14ac:dyDescent="0.3">
      <c r="A228" s="41">
        <v>315357</v>
      </c>
      <c r="B228" s="41" t="s">
        <v>239</v>
      </c>
      <c r="C228" s="41" t="s">
        <v>1255</v>
      </c>
      <c r="D228" s="41" t="s">
        <v>706</v>
      </c>
      <c r="E228" s="41" t="s">
        <v>659</v>
      </c>
      <c r="F228" s="41">
        <v>7009</v>
      </c>
      <c r="G228" s="41">
        <v>453</v>
      </c>
      <c r="H228" s="41" t="s">
        <v>1559</v>
      </c>
      <c r="I228" s="41" t="s">
        <v>661</v>
      </c>
      <c r="J228" s="41">
        <v>10</v>
      </c>
      <c r="K228" s="41"/>
      <c r="L228" s="41">
        <v>18.644069999999999</v>
      </c>
      <c r="M228" s="41"/>
      <c r="N228" s="41">
        <v>13.793100000000001</v>
      </c>
      <c r="O228" s="41"/>
      <c r="P228" s="41">
        <v>3.3898299999999999</v>
      </c>
      <c r="Q228" s="41"/>
      <c r="R228" s="41">
        <v>11.440678</v>
      </c>
      <c r="S228" s="41"/>
      <c r="T228" s="41" t="s">
        <v>1557</v>
      </c>
      <c r="U228" s="41" t="s">
        <v>663</v>
      </c>
      <c r="V228" s="41" t="s">
        <v>1256</v>
      </c>
      <c r="W228" s="46">
        <v>44866</v>
      </c>
    </row>
    <row r="229" spans="1:23" x14ac:dyDescent="0.3">
      <c r="A229" s="41">
        <v>315358</v>
      </c>
      <c r="B229" s="41" t="s">
        <v>486</v>
      </c>
      <c r="C229" s="41" t="s">
        <v>1257</v>
      </c>
      <c r="D229" s="41" t="s">
        <v>1258</v>
      </c>
      <c r="E229" s="41" t="s">
        <v>659</v>
      </c>
      <c r="F229" s="41">
        <v>8225</v>
      </c>
      <c r="G229" s="41">
        <v>453</v>
      </c>
      <c r="H229" s="41" t="s">
        <v>1559</v>
      </c>
      <c r="I229" s="41" t="s">
        <v>661</v>
      </c>
      <c r="J229" s="41">
        <v>2.9850699999999999</v>
      </c>
      <c r="K229" s="41"/>
      <c r="L229" s="41">
        <v>4.3478300000000001</v>
      </c>
      <c r="M229" s="41"/>
      <c r="N229" s="41">
        <v>3.125</v>
      </c>
      <c r="O229" s="41"/>
      <c r="P229" s="41">
        <v>1.5872999999999999</v>
      </c>
      <c r="Q229" s="41"/>
      <c r="R229" s="41">
        <v>3.0418249999999998</v>
      </c>
      <c r="S229" s="41"/>
      <c r="T229" s="41" t="s">
        <v>1557</v>
      </c>
      <c r="U229" s="41" t="s">
        <v>663</v>
      </c>
      <c r="V229" s="41" t="s">
        <v>1259</v>
      </c>
      <c r="W229" s="46">
        <v>44866</v>
      </c>
    </row>
    <row r="230" spans="1:23" x14ac:dyDescent="0.3">
      <c r="A230" s="41">
        <v>315359</v>
      </c>
      <c r="B230" s="41" t="s">
        <v>250</v>
      </c>
      <c r="C230" s="41" t="s">
        <v>1260</v>
      </c>
      <c r="D230" s="41" t="s">
        <v>1261</v>
      </c>
      <c r="E230" s="41" t="s">
        <v>659</v>
      </c>
      <c r="F230" s="41">
        <v>7111</v>
      </c>
      <c r="G230" s="41">
        <v>453</v>
      </c>
      <c r="H230" s="41" t="s">
        <v>1559</v>
      </c>
      <c r="I230" s="41" t="s">
        <v>661</v>
      </c>
      <c r="J230" s="41">
        <v>7.9365100000000002</v>
      </c>
      <c r="K230" s="41"/>
      <c r="L230" s="41">
        <v>11.47541</v>
      </c>
      <c r="M230" s="41"/>
      <c r="N230" s="41">
        <v>19.047619999999998</v>
      </c>
      <c r="O230" s="41"/>
      <c r="P230" s="41">
        <v>16.66667</v>
      </c>
      <c r="Q230" s="41"/>
      <c r="R230" s="41">
        <v>13.692947999999999</v>
      </c>
      <c r="S230" s="41"/>
      <c r="T230" s="41" t="s">
        <v>1557</v>
      </c>
      <c r="U230" s="41" t="s">
        <v>663</v>
      </c>
      <c r="V230" s="41" t="s">
        <v>1262</v>
      </c>
      <c r="W230" s="46">
        <v>44866</v>
      </c>
    </row>
    <row r="231" spans="1:23" x14ac:dyDescent="0.3">
      <c r="A231" s="41">
        <v>315360</v>
      </c>
      <c r="B231" s="41" t="s">
        <v>407</v>
      </c>
      <c r="C231" s="41" t="s">
        <v>1263</v>
      </c>
      <c r="D231" s="41" t="s">
        <v>1264</v>
      </c>
      <c r="E231" s="41" t="s">
        <v>659</v>
      </c>
      <c r="F231" s="41">
        <v>7630</v>
      </c>
      <c r="G231" s="41">
        <v>453</v>
      </c>
      <c r="H231" s="41" t="s">
        <v>1559</v>
      </c>
      <c r="I231" s="41" t="s">
        <v>661</v>
      </c>
      <c r="J231" s="41">
        <v>3.5714299999999999</v>
      </c>
      <c r="K231" s="41"/>
      <c r="L231" s="41">
        <v>3.2967</v>
      </c>
      <c r="M231" s="41"/>
      <c r="N231" s="41">
        <v>1.13636</v>
      </c>
      <c r="O231" s="41"/>
      <c r="P231" s="41">
        <v>4.2105300000000003</v>
      </c>
      <c r="Q231" s="41"/>
      <c r="R231" s="41">
        <v>3.0726249999999999</v>
      </c>
      <c r="S231" s="41"/>
      <c r="T231" s="41" t="s">
        <v>1557</v>
      </c>
      <c r="U231" s="41" t="s">
        <v>663</v>
      </c>
      <c r="V231" s="41" t="s">
        <v>1265</v>
      </c>
      <c r="W231" s="46">
        <v>44866</v>
      </c>
    </row>
    <row r="232" spans="1:23" x14ac:dyDescent="0.3">
      <c r="A232" s="41">
        <v>315361</v>
      </c>
      <c r="B232" s="41" t="s">
        <v>526</v>
      </c>
      <c r="C232" s="41" t="s">
        <v>1266</v>
      </c>
      <c r="D232" s="41" t="s">
        <v>789</v>
      </c>
      <c r="E232" s="41" t="s">
        <v>659</v>
      </c>
      <c r="F232" s="41">
        <v>7470</v>
      </c>
      <c r="G232" s="41">
        <v>453</v>
      </c>
      <c r="H232" s="41" t="s">
        <v>1559</v>
      </c>
      <c r="I232" s="41" t="s">
        <v>661</v>
      </c>
      <c r="J232" s="41">
        <v>7.69231</v>
      </c>
      <c r="K232" s="41"/>
      <c r="L232" s="41">
        <v>9.7142900000000001</v>
      </c>
      <c r="M232" s="41"/>
      <c r="N232" s="41">
        <v>10.795450000000001</v>
      </c>
      <c r="O232" s="41"/>
      <c r="P232" s="41">
        <v>12.42604</v>
      </c>
      <c r="Q232" s="41"/>
      <c r="R232" s="41">
        <v>10.159653</v>
      </c>
      <c r="S232" s="41"/>
      <c r="T232" s="41" t="s">
        <v>1557</v>
      </c>
      <c r="U232" s="41" t="s">
        <v>663</v>
      </c>
      <c r="V232" s="41" t="s">
        <v>1267</v>
      </c>
      <c r="W232" s="46">
        <v>44866</v>
      </c>
    </row>
    <row r="233" spans="1:23" x14ac:dyDescent="0.3">
      <c r="A233" s="41">
        <v>315362</v>
      </c>
      <c r="B233" s="41" t="s">
        <v>363</v>
      </c>
      <c r="C233" s="41" t="s">
        <v>1268</v>
      </c>
      <c r="D233" s="41" t="s">
        <v>1269</v>
      </c>
      <c r="E233" s="41" t="s">
        <v>659</v>
      </c>
      <c r="F233" s="41">
        <v>8852</v>
      </c>
      <c r="G233" s="41">
        <v>453</v>
      </c>
      <c r="H233" s="41" t="s">
        <v>1559</v>
      </c>
      <c r="I233" s="41" t="s">
        <v>661</v>
      </c>
      <c r="J233" s="41">
        <v>7.3170700000000002</v>
      </c>
      <c r="K233" s="41"/>
      <c r="L233" s="41">
        <v>9.3023299999999995</v>
      </c>
      <c r="M233" s="41"/>
      <c r="N233" s="41">
        <v>8.5106400000000004</v>
      </c>
      <c r="O233" s="41"/>
      <c r="P233" s="41">
        <v>20.83333</v>
      </c>
      <c r="Q233" s="41"/>
      <c r="R233" s="41">
        <v>11.731843</v>
      </c>
      <c r="S233" s="41"/>
      <c r="T233" s="41" t="s">
        <v>1557</v>
      </c>
      <c r="U233" s="41" t="s">
        <v>663</v>
      </c>
      <c r="V233" s="41" t="s">
        <v>1270</v>
      </c>
      <c r="W233" s="46">
        <v>44866</v>
      </c>
    </row>
    <row r="234" spans="1:23" x14ac:dyDescent="0.3">
      <c r="A234" s="41">
        <v>315363</v>
      </c>
      <c r="B234" s="41" t="s">
        <v>499</v>
      </c>
      <c r="C234" s="41" t="s">
        <v>1271</v>
      </c>
      <c r="D234" s="41" t="s">
        <v>1272</v>
      </c>
      <c r="E234" s="41" t="s">
        <v>659</v>
      </c>
      <c r="F234" s="41">
        <v>7042</v>
      </c>
      <c r="G234" s="41">
        <v>453</v>
      </c>
      <c r="H234" s="41" t="s">
        <v>1559</v>
      </c>
      <c r="I234" s="41" t="s">
        <v>661</v>
      </c>
      <c r="J234" s="41">
        <v>25.925930000000001</v>
      </c>
      <c r="K234" s="41"/>
      <c r="L234" s="41">
        <v>18.75</v>
      </c>
      <c r="M234" s="41"/>
      <c r="N234" s="41">
        <v>23.68421</v>
      </c>
      <c r="O234" s="41"/>
      <c r="P234" s="41">
        <v>17.142859999999999</v>
      </c>
      <c r="Q234" s="41"/>
      <c r="R234" s="41">
        <v>21.212122999999998</v>
      </c>
      <c r="S234" s="41"/>
      <c r="T234" s="41" t="s">
        <v>1557</v>
      </c>
      <c r="U234" s="41" t="s">
        <v>663</v>
      </c>
      <c r="V234" s="41" t="s">
        <v>1273</v>
      </c>
      <c r="W234" s="46">
        <v>44866</v>
      </c>
    </row>
    <row r="235" spans="1:23" x14ac:dyDescent="0.3">
      <c r="A235" s="41">
        <v>315364</v>
      </c>
      <c r="B235" s="41" t="s">
        <v>453</v>
      </c>
      <c r="C235" s="41" t="s">
        <v>1274</v>
      </c>
      <c r="D235" s="41" t="s">
        <v>917</v>
      </c>
      <c r="E235" s="41" t="s">
        <v>659</v>
      </c>
      <c r="F235" s="41">
        <v>7724</v>
      </c>
      <c r="G235" s="41">
        <v>453</v>
      </c>
      <c r="H235" s="41" t="s">
        <v>1559</v>
      </c>
      <c r="I235" s="41" t="s">
        <v>661</v>
      </c>
      <c r="J235" s="41">
        <v>11.84211</v>
      </c>
      <c r="K235" s="41"/>
      <c r="L235" s="41">
        <v>8.4337300000000006</v>
      </c>
      <c r="M235" s="41"/>
      <c r="N235" s="41">
        <v>9.0909099999999992</v>
      </c>
      <c r="O235" s="41"/>
      <c r="P235" s="41">
        <v>4.5454499999999998</v>
      </c>
      <c r="Q235" s="41"/>
      <c r="R235" s="41">
        <v>8.5910639999999994</v>
      </c>
      <c r="S235" s="41"/>
      <c r="T235" s="41" t="s">
        <v>1557</v>
      </c>
      <c r="U235" s="41" t="s">
        <v>663</v>
      </c>
      <c r="V235" s="41" t="s">
        <v>1275</v>
      </c>
      <c r="W235" s="46">
        <v>44866</v>
      </c>
    </row>
    <row r="236" spans="1:23" x14ac:dyDescent="0.3">
      <c r="A236" s="41">
        <v>315365</v>
      </c>
      <c r="B236" s="41" t="s">
        <v>492</v>
      </c>
      <c r="C236" s="41" t="s">
        <v>1276</v>
      </c>
      <c r="D236" s="41" t="s">
        <v>1277</v>
      </c>
      <c r="E236" s="41" t="s">
        <v>659</v>
      </c>
      <c r="F236" s="41">
        <v>7756</v>
      </c>
      <c r="G236" s="41">
        <v>453</v>
      </c>
      <c r="H236" s="41" t="s">
        <v>1559</v>
      </c>
      <c r="I236" s="41" t="s">
        <v>661</v>
      </c>
      <c r="J236" s="41">
        <v>5.4545500000000002</v>
      </c>
      <c r="K236" s="41"/>
      <c r="L236" s="41">
        <v>0</v>
      </c>
      <c r="M236" s="41"/>
      <c r="N236" s="41">
        <v>1.6666700000000001</v>
      </c>
      <c r="O236" s="41"/>
      <c r="P236" s="41">
        <v>1.8181799999999999</v>
      </c>
      <c r="Q236" s="41"/>
      <c r="R236" s="41">
        <v>2.2222240000000002</v>
      </c>
      <c r="S236" s="41"/>
      <c r="T236" s="41" t="s">
        <v>1557</v>
      </c>
      <c r="U236" s="41" t="s">
        <v>663</v>
      </c>
      <c r="V236" s="41" t="s">
        <v>1278</v>
      </c>
      <c r="W236" s="46">
        <v>44866</v>
      </c>
    </row>
    <row r="237" spans="1:23" x14ac:dyDescent="0.3">
      <c r="A237" s="41">
        <v>315366</v>
      </c>
      <c r="B237" s="41" t="s">
        <v>237</v>
      </c>
      <c r="C237" s="41" t="s">
        <v>1279</v>
      </c>
      <c r="D237" s="41" t="s">
        <v>940</v>
      </c>
      <c r="E237" s="41" t="s">
        <v>659</v>
      </c>
      <c r="F237" s="41">
        <v>7032</v>
      </c>
      <c r="G237" s="41">
        <v>453</v>
      </c>
      <c r="H237" s="41" t="s">
        <v>1559</v>
      </c>
      <c r="I237" s="41" t="s">
        <v>661</v>
      </c>
      <c r="J237" s="41" t="s">
        <v>667</v>
      </c>
      <c r="K237" s="41">
        <v>9</v>
      </c>
      <c r="L237" s="41">
        <v>4.7618999999999998</v>
      </c>
      <c r="M237" s="41"/>
      <c r="N237" s="41">
        <v>14.28571</v>
      </c>
      <c r="O237" s="41"/>
      <c r="P237" s="41">
        <v>5</v>
      </c>
      <c r="Q237" s="41"/>
      <c r="R237" s="41">
        <v>11.249997</v>
      </c>
      <c r="S237" s="41"/>
      <c r="T237" s="41" t="s">
        <v>1557</v>
      </c>
      <c r="U237" s="41" t="s">
        <v>663</v>
      </c>
      <c r="V237" s="41" t="s">
        <v>1280</v>
      </c>
      <c r="W237" s="46">
        <v>44866</v>
      </c>
    </row>
    <row r="238" spans="1:23" x14ac:dyDescent="0.3">
      <c r="A238" s="41">
        <v>315367</v>
      </c>
      <c r="B238" s="41" t="s">
        <v>549</v>
      </c>
      <c r="C238" s="41" t="s">
        <v>1281</v>
      </c>
      <c r="D238" s="41" t="s">
        <v>842</v>
      </c>
      <c r="E238" s="41" t="s">
        <v>659</v>
      </c>
      <c r="F238" s="41">
        <v>8873</v>
      </c>
      <c r="G238" s="41">
        <v>453</v>
      </c>
      <c r="H238" s="41" t="s">
        <v>1559</v>
      </c>
      <c r="I238" s="41" t="s">
        <v>661</v>
      </c>
      <c r="J238" s="41">
        <v>16.4557</v>
      </c>
      <c r="K238" s="41"/>
      <c r="L238" s="41">
        <v>9.6385500000000004</v>
      </c>
      <c r="M238" s="41"/>
      <c r="N238" s="41">
        <v>12.16216</v>
      </c>
      <c r="O238" s="41"/>
      <c r="P238" s="41">
        <v>13.235290000000001</v>
      </c>
      <c r="Q238" s="41"/>
      <c r="R238" s="41">
        <v>12.828946</v>
      </c>
      <c r="S238" s="41"/>
      <c r="T238" s="41" t="s">
        <v>1557</v>
      </c>
      <c r="U238" s="41" t="s">
        <v>663</v>
      </c>
      <c r="V238" s="41" t="s">
        <v>1282</v>
      </c>
      <c r="W238" s="46">
        <v>44866</v>
      </c>
    </row>
    <row r="239" spans="1:23" x14ac:dyDescent="0.3">
      <c r="A239" s="41">
        <v>315369</v>
      </c>
      <c r="B239" s="41" t="s">
        <v>322</v>
      </c>
      <c r="C239" s="41" t="s">
        <v>1283</v>
      </c>
      <c r="D239" s="41" t="s">
        <v>1284</v>
      </c>
      <c r="E239" s="41" t="s">
        <v>659</v>
      </c>
      <c r="F239" s="41">
        <v>7675</v>
      </c>
      <c r="G239" s="41">
        <v>453</v>
      </c>
      <c r="H239" s="41" t="s">
        <v>1559</v>
      </c>
      <c r="I239" s="41" t="s">
        <v>661</v>
      </c>
      <c r="J239" s="41">
        <v>7.69231</v>
      </c>
      <c r="K239" s="41"/>
      <c r="L239" s="41">
        <v>7.3170700000000002</v>
      </c>
      <c r="M239" s="41"/>
      <c r="N239" s="41">
        <v>5.4054099999999998</v>
      </c>
      <c r="O239" s="41"/>
      <c r="P239" s="41">
        <v>4.5454499999999998</v>
      </c>
      <c r="Q239" s="41"/>
      <c r="R239" s="41">
        <v>6.2111799999999997</v>
      </c>
      <c r="S239" s="41"/>
      <c r="T239" s="41" t="s">
        <v>1557</v>
      </c>
      <c r="U239" s="41" t="s">
        <v>663</v>
      </c>
      <c r="V239" s="41" t="s">
        <v>1285</v>
      </c>
      <c r="W239" s="46">
        <v>44866</v>
      </c>
    </row>
    <row r="240" spans="1:23" x14ac:dyDescent="0.3">
      <c r="A240" s="41">
        <v>315370</v>
      </c>
      <c r="B240" s="41" t="s">
        <v>581</v>
      </c>
      <c r="C240" s="41" t="s">
        <v>1286</v>
      </c>
      <c r="D240" s="41" t="s">
        <v>800</v>
      </c>
      <c r="E240" s="41" t="s">
        <v>659</v>
      </c>
      <c r="F240" s="41">
        <v>8540</v>
      </c>
      <c r="G240" s="41">
        <v>453</v>
      </c>
      <c r="H240" s="41" t="s">
        <v>1559</v>
      </c>
      <c r="I240" s="41" t="s">
        <v>661</v>
      </c>
      <c r="J240" s="41">
        <v>12.727270000000001</v>
      </c>
      <c r="K240" s="41"/>
      <c r="L240" s="41">
        <v>11.11111</v>
      </c>
      <c r="M240" s="41"/>
      <c r="N240" s="41">
        <v>4.61538</v>
      </c>
      <c r="O240" s="41"/>
      <c r="P240" s="41">
        <v>9.2307699999999997</v>
      </c>
      <c r="Q240" s="41"/>
      <c r="R240" s="41">
        <v>9.2741919999999993</v>
      </c>
      <c r="S240" s="41"/>
      <c r="T240" s="41" t="s">
        <v>1557</v>
      </c>
      <c r="U240" s="41" t="s">
        <v>663</v>
      </c>
      <c r="V240" s="41" t="s">
        <v>1287</v>
      </c>
      <c r="W240" s="46">
        <v>44866</v>
      </c>
    </row>
    <row r="241" spans="1:23" x14ac:dyDescent="0.3">
      <c r="A241" s="41">
        <v>315372</v>
      </c>
      <c r="B241" s="41" t="s">
        <v>623</v>
      </c>
      <c r="C241" s="41" t="s">
        <v>1288</v>
      </c>
      <c r="D241" s="41" t="s">
        <v>1244</v>
      </c>
      <c r="E241" s="41" t="s">
        <v>659</v>
      </c>
      <c r="F241" s="41">
        <v>7050</v>
      </c>
      <c r="G241" s="41">
        <v>453</v>
      </c>
      <c r="H241" s="41" t="s">
        <v>1559</v>
      </c>
      <c r="I241" s="41" t="s">
        <v>661</v>
      </c>
      <c r="J241" s="41">
        <v>14.10256</v>
      </c>
      <c r="K241" s="41"/>
      <c r="L241" s="41">
        <v>10.97561</v>
      </c>
      <c r="M241" s="41"/>
      <c r="N241" s="41">
        <v>19.5122</v>
      </c>
      <c r="O241" s="41"/>
      <c r="P241" s="41">
        <v>16.853929999999998</v>
      </c>
      <c r="Q241" s="41"/>
      <c r="R241" s="41">
        <v>15.407855</v>
      </c>
      <c r="S241" s="41"/>
      <c r="T241" s="41" t="s">
        <v>1557</v>
      </c>
      <c r="U241" s="41" t="s">
        <v>663</v>
      </c>
      <c r="V241" s="41" t="s">
        <v>1289</v>
      </c>
      <c r="W241" s="46">
        <v>44866</v>
      </c>
    </row>
    <row r="242" spans="1:23" x14ac:dyDescent="0.3">
      <c r="A242" s="41">
        <v>315374</v>
      </c>
      <c r="B242" s="41" t="s">
        <v>392</v>
      </c>
      <c r="C242" s="41" t="s">
        <v>1290</v>
      </c>
      <c r="D242" s="41" t="s">
        <v>1291</v>
      </c>
      <c r="E242" s="41" t="s">
        <v>659</v>
      </c>
      <c r="F242" s="41">
        <v>7738</v>
      </c>
      <c r="G242" s="41">
        <v>453</v>
      </c>
      <c r="H242" s="41" t="s">
        <v>1559</v>
      </c>
      <c r="I242" s="41" t="s">
        <v>661</v>
      </c>
      <c r="J242" s="41" t="s">
        <v>667</v>
      </c>
      <c r="K242" s="41">
        <v>9</v>
      </c>
      <c r="L242" s="41" t="s">
        <v>667</v>
      </c>
      <c r="M242" s="41">
        <v>9</v>
      </c>
      <c r="N242" s="41" t="s">
        <v>667</v>
      </c>
      <c r="O242" s="41">
        <v>9</v>
      </c>
      <c r="P242" s="41" t="s">
        <v>667</v>
      </c>
      <c r="Q242" s="41">
        <v>9</v>
      </c>
      <c r="R242" s="41">
        <v>11.363638</v>
      </c>
      <c r="S242" s="41"/>
      <c r="T242" s="41" t="s">
        <v>1557</v>
      </c>
      <c r="U242" s="41" t="s">
        <v>663</v>
      </c>
      <c r="V242" s="41" t="s">
        <v>1292</v>
      </c>
      <c r="W242" s="46">
        <v>44866</v>
      </c>
    </row>
    <row r="243" spans="1:23" x14ac:dyDescent="0.3">
      <c r="A243" s="41">
        <v>315375</v>
      </c>
      <c r="B243" s="41" t="s">
        <v>417</v>
      </c>
      <c r="C243" s="41" t="s">
        <v>1293</v>
      </c>
      <c r="D243" s="41" t="s">
        <v>1029</v>
      </c>
      <c r="E243" s="41" t="s">
        <v>659</v>
      </c>
      <c r="F243" s="41">
        <v>7104</v>
      </c>
      <c r="G243" s="41">
        <v>453</v>
      </c>
      <c r="H243" s="41" t="s">
        <v>1559</v>
      </c>
      <c r="I243" s="41" t="s">
        <v>661</v>
      </c>
      <c r="J243" s="41">
        <v>10.52632</v>
      </c>
      <c r="K243" s="41"/>
      <c r="L243" s="41">
        <v>7.3170700000000002</v>
      </c>
      <c r="M243" s="41"/>
      <c r="N243" s="41">
        <v>8.5106400000000004</v>
      </c>
      <c r="O243" s="41"/>
      <c r="P243" s="41">
        <v>10.204079999999999</v>
      </c>
      <c r="Q243" s="41"/>
      <c r="R243" s="41">
        <v>9.1428569999999993</v>
      </c>
      <c r="S243" s="41"/>
      <c r="T243" s="41" t="s">
        <v>1557</v>
      </c>
      <c r="U243" s="41" t="s">
        <v>663</v>
      </c>
      <c r="V243" s="41" t="s">
        <v>1294</v>
      </c>
      <c r="W243" s="46">
        <v>44866</v>
      </c>
    </row>
    <row r="244" spans="1:23" x14ac:dyDescent="0.3">
      <c r="A244" s="41">
        <v>315376</v>
      </c>
      <c r="B244" s="41" t="s">
        <v>335</v>
      </c>
      <c r="C244" s="41" t="s">
        <v>1295</v>
      </c>
      <c r="D244" s="41" t="s">
        <v>1296</v>
      </c>
      <c r="E244" s="41" t="s">
        <v>659</v>
      </c>
      <c r="F244" s="41">
        <v>7481</v>
      </c>
      <c r="G244" s="41">
        <v>453</v>
      </c>
      <c r="H244" s="41" t="s">
        <v>1559</v>
      </c>
      <c r="I244" s="41" t="s">
        <v>661</v>
      </c>
      <c r="J244" s="41">
        <v>9.0909099999999992</v>
      </c>
      <c r="K244" s="41"/>
      <c r="L244" s="41">
        <v>10.27397</v>
      </c>
      <c r="M244" s="41"/>
      <c r="N244" s="41">
        <v>9.2105300000000003</v>
      </c>
      <c r="O244" s="41"/>
      <c r="P244" s="41">
        <v>9.8684200000000004</v>
      </c>
      <c r="Q244" s="41"/>
      <c r="R244" s="41">
        <v>9.6026489999999995</v>
      </c>
      <c r="S244" s="41"/>
      <c r="T244" s="41" t="s">
        <v>1557</v>
      </c>
      <c r="U244" s="41" t="s">
        <v>663</v>
      </c>
      <c r="V244" s="41" t="s">
        <v>1297</v>
      </c>
      <c r="W244" s="46">
        <v>44866</v>
      </c>
    </row>
    <row r="245" spans="1:23" x14ac:dyDescent="0.3">
      <c r="A245" s="41">
        <v>315377</v>
      </c>
      <c r="B245" s="41" t="s">
        <v>233</v>
      </c>
      <c r="C245" s="41" t="s">
        <v>1298</v>
      </c>
      <c r="D245" s="41" t="s">
        <v>1236</v>
      </c>
      <c r="E245" s="41" t="s">
        <v>659</v>
      </c>
      <c r="F245" s="41">
        <v>7631</v>
      </c>
      <c r="G245" s="41">
        <v>453</v>
      </c>
      <c r="H245" s="41" t="s">
        <v>1559</v>
      </c>
      <c r="I245" s="41" t="s">
        <v>661</v>
      </c>
      <c r="J245" s="41">
        <v>16.98113</v>
      </c>
      <c r="K245" s="41"/>
      <c r="L245" s="41">
        <v>13.043480000000001</v>
      </c>
      <c r="M245" s="41"/>
      <c r="N245" s="41">
        <v>17.391300000000001</v>
      </c>
      <c r="O245" s="41"/>
      <c r="P245" s="41">
        <v>16</v>
      </c>
      <c r="Q245" s="41"/>
      <c r="R245" s="41">
        <v>15.897435</v>
      </c>
      <c r="S245" s="41"/>
      <c r="T245" s="41" t="s">
        <v>1557</v>
      </c>
      <c r="U245" s="41" t="s">
        <v>663</v>
      </c>
      <c r="V245" s="41" t="s">
        <v>1299</v>
      </c>
      <c r="W245" s="46">
        <v>44866</v>
      </c>
    </row>
    <row r="246" spans="1:23" x14ac:dyDescent="0.3">
      <c r="A246" s="41">
        <v>315378</v>
      </c>
      <c r="B246" s="41" t="s">
        <v>445</v>
      </c>
      <c r="C246" s="41" t="s">
        <v>1300</v>
      </c>
      <c r="D246" s="41" t="s">
        <v>860</v>
      </c>
      <c r="E246" s="41" t="s">
        <v>659</v>
      </c>
      <c r="F246" s="41">
        <v>7860</v>
      </c>
      <c r="G246" s="41">
        <v>453</v>
      </c>
      <c r="H246" s="41" t="s">
        <v>1559</v>
      </c>
      <c r="I246" s="41" t="s">
        <v>661</v>
      </c>
      <c r="J246" s="41">
        <v>10.86957</v>
      </c>
      <c r="K246" s="41"/>
      <c r="L246" s="41">
        <v>6.6666699999999999</v>
      </c>
      <c r="M246" s="41"/>
      <c r="N246" s="41">
        <v>6.3829799999999999</v>
      </c>
      <c r="O246" s="41"/>
      <c r="P246" s="41">
        <v>12.5</v>
      </c>
      <c r="Q246" s="41"/>
      <c r="R246" s="41">
        <v>8.8235320000000002</v>
      </c>
      <c r="S246" s="41"/>
      <c r="T246" s="41" t="s">
        <v>1557</v>
      </c>
      <c r="U246" s="41" t="s">
        <v>663</v>
      </c>
      <c r="V246" s="41" t="s">
        <v>1301</v>
      </c>
      <c r="W246" s="46">
        <v>44866</v>
      </c>
    </row>
    <row r="247" spans="1:23" x14ac:dyDescent="0.3">
      <c r="A247" s="41">
        <v>315381</v>
      </c>
      <c r="B247" s="41" t="s">
        <v>596</v>
      </c>
      <c r="C247" s="41" t="s">
        <v>1302</v>
      </c>
      <c r="D247" s="41" t="s">
        <v>1181</v>
      </c>
      <c r="E247" s="41" t="s">
        <v>659</v>
      </c>
      <c r="F247" s="41">
        <v>8857</v>
      </c>
      <c r="G247" s="41">
        <v>453</v>
      </c>
      <c r="H247" s="41" t="s">
        <v>1559</v>
      </c>
      <c r="I247" s="41" t="s">
        <v>661</v>
      </c>
      <c r="J247" s="41">
        <v>5</v>
      </c>
      <c r="K247" s="41"/>
      <c r="L247" s="41">
        <v>0</v>
      </c>
      <c r="M247" s="41"/>
      <c r="N247" s="41">
        <v>8.6956500000000005</v>
      </c>
      <c r="O247" s="41"/>
      <c r="P247" s="41">
        <v>15.68627</v>
      </c>
      <c r="Q247" s="41"/>
      <c r="R247" s="41">
        <v>7.6086939999999998</v>
      </c>
      <c r="S247" s="41"/>
      <c r="T247" s="41" t="s">
        <v>1557</v>
      </c>
      <c r="U247" s="41" t="s">
        <v>663</v>
      </c>
      <c r="V247" s="41" t="s">
        <v>1303</v>
      </c>
      <c r="W247" s="46">
        <v>44866</v>
      </c>
    </row>
    <row r="248" spans="1:23" x14ac:dyDescent="0.3">
      <c r="A248" s="41">
        <v>315383</v>
      </c>
      <c r="B248" s="41" t="s">
        <v>331</v>
      </c>
      <c r="C248" s="41" t="s">
        <v>1304</v>
      </c>
      <c r="D248" s="41" t="s">
        <v>1305</v>
      </c>
      <c r="E248" s="41" t="s">
        <v>659</v>
      </c>
      <c r="F248" s="41">
        <v>7932</v>
      </c>
      <c r="G248" s="41">
        <v>453</v>
      </c>
      <c r="H248" s="41" t="s">
        <v>1559</v>
      </c>
      <c r="I248" s="41" t="s">
        <v>661</v>
      </c>
      <c r="J248" s="41">
        <v>14.28571</v>
      </c>
      <c r="K248" s="41"/>
      <c r="L248" s="41">
        <v>10</v>
      </c>
      <c r="M248" s="41"/>
      <c r="N248" s="41">
        <v>10.34483</v>
      </c>
      <c r="O248" s="41"/>
      <c r="P248" s="41">
        <v>16.66667</v>
      </c>
      <c r="Q248" s="41"/>
      <c r="R248" s="41">
        <v>12.820513</v>
      </c>
      <c r="S248" s="41"/>
      <c r="T248" s="41" t="s">
        <v>1557</v>
      </c>
      <c r="U248" s="41" t="s">
        <v>663</v>
      </c>
      <c r="V248" s="41" t="s">
        <v>1306</v>
      </c>
      <c r="W248" s="46">
        <v>44866</v>
      </c>
    </row>
    <row r="249" spans="1:23" x14ac:dyDescent="0.3">
      <c r="A249" s="41">
        <v>315384</v>
      </c>
      <c r="B249" s="41" t="s">
        <v>562</v>
      </c>
      <c r="C249" s="41" t="s">
        <v>1307</v>
      </c>
      <c r="D249" s="41" t="s">
        <v>1308</v>
      </c>
      <c r="E249" s="41" t="s">
        <v>659</v>
      </c>
      <c r="F249" s="41">
        <v>8901</v>
      </c>
      <c r="G249" s="41">
        <v>453</v>
      </c>
      <c r="H249" s="41" t="s">
        <v>1559</v>
      </c>
      <c r="I249" s="41" t="s">
        <v>661</v>
      </c>
      <c r="J249" s="41">
        <v>17.64706</v>
      </c>
      <c r="K249" s="41"/>
      <c r="L249" s="41">
        <v>15.15152</v>
      </c>
      <c r="M249" s="41"/>
      <c r="N249" s="41">
        <v>5.7142900000000001</v>
      </c>
      <c r="O249" s="41"/>
      <c r="P249" s="41">
        <v>11.11111</v>
      </c>
      <c r="Q249" s="41"/>
      <c r="R249" s="41">
        <v>12.318842999999999</v>
      </c>
      <c r="S249" s="41"/>
      <c r="T249" s="41" t="s">
        <v>1557</v>
      </c>
      <c r="U249" s="41" t="s">
        <v>663</v>
      </c>
      <c r="V249" s="41" t="s">
        <v>1309</v>
      </c>
      <c r="W249" s="46">
        <v>44866</v>
      </c>
    </row>
    <row r="250" spans="1:23" x14ac:dyDescent="0.3">
      <c r="A250" s="41">
        <v>315386</v>
      </c>
      <c r="B250" s="41" t="s">
        <v>268</v>
      </c>
      <c r="C250" s="41" t="s">
        <v>1310</v>
      </c>
      <c r="D250" s="41" t="s">
        <v>1311</v>
      </c>
      <c r="E250" s="41" t="s">
        <v>659</v>
      </c>
      <c r="F250" s="41">
        <v>7607</v>
      </c>
      <c r="G250" s="41">
        <v>453</v>
      </c>
      <c r="H250" s="41" t="s">
        <v>1559</v>
      </c>
      <c r="I250" s="41" t="s">
        <v>661</v>
      </c>
      <c r="J250" s="41">
        <v>6.7796599999999998</v>
      </c>
      <c r="K250" s="41"/>
      <c r="L250" s="41">
        <v>4.5454499999999998</v>
      </c>
      <c r="M250" s="41"/>
      <c r="N250" s="41">
        <v>6.8493199999999996</v>
      </c>
      <c r="O250" s="41"/>
      <c r="P250" s="41">
        <v>4.9382700000000002</v>
      </c>
      <c r="Q250" s="41"/>
      <c r="R250" s="41">
        <v>5.7347669999999997</v>
      </c>
      <c r="S250" s="41"/>
      <c r="T250" s="41" t="s">
        <v>1557</v>
      </c>
      <c r="U250" s="41" t="s">
        <v>663</v>
      </c>
      <c r="V250" s="41" t="s">
        <v>1312</v>
      </c>
      <c r="W250" s="46">
        <v>44866</v>
      </c>
    </row>
    <row r="251" spans="1:23" x14ac:dyDescent="0.3">
      <c r="A251" s="41">
        <v>315387</v>
      </c>
      <c r="B251" s="41" t="s">
        <v>247</v>
      </c>
      <c r="C251" s="41" t="s">
        <v>1313</v>
      </c>
      <c r="D251" s="41" t="s">
        <v>892</v>
      </c>
      <c r="E251" s="41" t="s">
        <v>659</v>
      </c>
      <c r="F251" s="41">
        <v>7728</v>
      </c>
      <c r="G251" s="41">
        <v>453</v>
      </c>
      <c r="H251" s="41" t="s">
        <v>1559</v>
      </c>
      <c r="I251" s="41" t="s">
        <v>661</v>
      </c>
      <c r="J251" s="41">
        <v>14.47368</v>
      </c>
      <c r="K251" s="41"/>
      <c r="L251" s="41">
        <v>16.438359999999999</v>
      </c>
      <c r="M251" s="41"/>
      <c r="N251" s="41">
        <v>14.66667</v>
      </c>
      <c r="O251" s="41"/>
      <c r="P251" s="41">
        <v>9.78261</v>
      </c>
      <c r="Q251" s="41"/>
      <c r="R251" s="41">
        <v>13.607595999999999</v>
      </c>
      <c r="S251" s="41"/>
      <c r="T251" s="41" t="s">
        <v>1557</v>
      </c>
      <c r="U251" s="41" t="s">
        <v>663</v>
      </c>
      <c r="V251" s="41" t="s">
        <v>1314</v>
      </c>
      <c r="W251" s="46">
        <v>44866</v>
      </c>
    </row>
    <row r="252" spans="1:23" x14ac:dyDescent="0.3">
      <c r="A252" s="41">
        <v>315388</v>
      </c>
      <c r="B252" s="41" t="s">
        <v>587</v>
      </c>
      <c r="C252" s="41" t="s">
        <v>1315</v>
      </c>
      <c r="D252" s="41" t="s">
        <v>1316</v>
      </c>
      <c r="E252" s="41" t="s">
        <v>659</v>
      </c>
      <c r="F252" s="41">
        <v>7512</v>
      </c>
      <c r="G252" s="41">
        <v>453</v>
      </c>
      <c r="H252" s="41" t="s">
        <v>1559</v>
      </c>
      <c r="I252" s="41" t="s">
        <v>661</v>
      </c>
      <c r="J252" s="41">
        <v>0</v>
      </c>
      <c r="K252" s="41"/>
      <c r="L252" s="41">
        <v>4.7618999999999998</v>
      </c>
      <c r="M252" s="41"/>
      <c r="N252" s="41">
        <v>18.181819999999998</v>
      </c>
      <c r="O252" s="41"/>
      <c r="P252" s="41">
        <v>8.6956500000000005</v>
      </c>
      <c r="Q252" s="41"/>
      <c r="R252" s="41">
        <v>8.0459759999999996</v>
      </c>
      <c r="S252" s="41"/>
      <c r="T252" s="41" t="s">
        <v>1557</v>
      </c>
      <c r="U252" s="41" t="s">
        <v>663</v>
      </c>
      <c r="V252" s="41" t="s">
        <v>1317</v>
      </c>
      <c r="W252" s="46">
        <v>44866</v>
      </c>
    </row>
    <row r="253" spans="1:23" x14ac:dyDescent="0.3">
      <c r="A253" s="41">
        <v>315390</v>
      </c>
      <c r="B253" s="41" t="s">
        <v>383</v>
      </c>
      <c r="C253" s="41" t="s">
        <v>1318</v>
      </c>
      <c r="D253" s="41" t="s">
        <v>774</v>
      </c>
      <c r="E253" s="41" t="s">
        <v>659</v>
      </c>
      <c r="F253" s="41">
        <v>7016</v>
      </c>
      <c r="G253" s="41">
        <v>453</v>
      </c>
      <c r="H253" s="41" t="s">
        <v>1559</v>
      </c>
      <c r="I253" s="41" t="s">
        <v>661</v>
      </c>
      <c r="J253" s="41">
        <v>7.1428599999999998</v>
      </c>
      <c r="K253" s="41"/>
      <c r="L253" s="41">
        <v>3.5714299999999999</v>
      </c>
      <c r="M253" s="41"/>
      <c r="N253" s="41">
        <v>3.3333300000000001</v>
      </c>
      <c r="O253" s="41"/>
      <c r="P253" s="41">
        <v>3.7037</v>
      </c>
      <c r="Q253" s="41"/>
      <c r="R253" s="41">
        <v>4.4247779999999999</v>
      </c>
      <c r="S253" s="41"/>
      <c r="T253" s="41" t="s">
        <v>1557</v>
      </c>
      <c r="U253" s="41" t="s">
        <v>663</v>
      </c>
      <c r="V253" s="41" t="s">
        <v>1319</v>
      </c>
      <c r="W253" s="46">
        <v>44866</v>
      </c>
    </row>
    <row r="254" spans="1:23" x14ac:dyDescent="0.3">
      <c r="A254" s="41">
        <v>315392</v>
      </c>
      <c r="B254" s="41" t="s">
        <v>459</v>
      </c>
      <c r="C254" s="41" t="s">
        <v>1320</v>
      </c>
      <c r="D254" s="41" t="s">
        <v>1321</v>
      </c>
      <c r="E254" s="41" t="s">
        <v>659</v>
      </c>
      <c r="F254" s="41">
        <v>7003</v>
      </c>
      <c r="G254" s="41">
        <v>453</v>
      </c>
      <c r="H254" s="41" t="s">
        <v>1559</v>
      </c>
      <c r="I254" s="41" t="s">
        <v>661</v>
      </c>
      <c r="J254" s="41" t="s">
        <v>667</v>
      </c>
      <c r="K254" s="41">
        <v>9</v>
      </c>
      <c r="L254" s="41" t="s">
        <v>667</v>
      </c>
      <c r="M254" s="41">
        <v>9</v>
      </c>
      <c r="N254" s="41" t="s">
        <v>667</v>
      </c>
      <c r="O254" s="41">
        <v>9</v>
      </c>
      <c r="P254" s="41">
        <v>4.7618999999999998</v>
      </c>
      <c r="Q254" s="41"/>
      <c r="R254" s="41">
        <v>11.111110999999999</v>
      </c>
      <c r="S254" s="41"/>
      <c r="T254" s="41" t="s">
        <v>1557</v>
      </c>
      <c r="U254" s="41" t="s">
        <v>663</v>
      </c>
      <c r="V254" s="41" t="s">
        <v>1322</v>
      </c>
      <c r="W254" s="46">
        <v>44866</v>
      </c>
    </row>
    <row r="255" spans="1:23" x14ac:dyDescent="0.3">
      <c r="A255" s="41">
        <v>315393</v>
      </c>
      <c r="B255" s="41" t="s">
        <v>507</v>
      </c>
      <c r="C255" s="41" t="s">
        <v>1323</v>
      </c>
      <c r="D255" s="41" t="s">
        <v>1029</v>
      </c>
      <c r="E255" s="41" t="s">
        <v>659</v>
      </c>
      <c r="F255" s="41">
        <v>7103</v>
      </c>
      <c r="G255" s="41">
        <v>453</v>
      </c>
      <c r="H255" s="41" t="s">
        <v>1559</v>
      </c>
      <c r="I255" s="41" t="s">
        <v>661</v>
      </c>
      <c r="J255" s="41" t="s">
        <v>667</v>
      </c>
      <c r="K255" s="41">
        <v>9</v>
      </c>
      <c r="L255" s="41" t="s">
        <v>667</v>
      </c>
      <c r="M255" s="41">
        <v>9</v>
      </c>
      <c r="N255" s="41" t="s">
        <v>667</v>
      </c>
      <c r="O255" s="41">
        <v>9</v>
      </c>
      <c r="P255" s="41" t="s">
        <v>667</v>
      </c>
      <c r="Q255" s="41">
        <v>9</v>
      </c>
      <c r="R255" s="41">
        <v>7.3529439999999999</v>
      </c>
      <c r="S255" s="41"/>
      <c r="T255" s="41" t="s">
        <v>1557</v>
      </c>
      <c r="U255" s="41" t="s">
        <v>663</v>
      </c>
      <c r="V255" s="41" t="s">
        <v>1324</v>
      </c>
      <c r="W255" s="46">
        <v>44866</v>
      </c>
    </row>
    <row r="256" spans="1:23" x14ac:dyDescent="0.3">
      <c r="A256" s="41">
        <v>315394</v>
      </c>
      <c r="B256" s="41" t="s">
        <v>611</v>
      </c>
      <c r="C256" s="41" t="s">
        <v>1325</v>
      </c>
      <c r="D256" s="41" t="s">
        <v>1326</v>
      </c>
      <c r="E256" s="41" t="s">
        <v>659</v>
      </c>
      <c r="F256" s="41">
        <v>8226</v>
      </c>
      <c r="G256" s="41">
        <v>453</v>
      </c>
      <c r="H256" s="41" t="s">
        <v>1559</v>
      </c>
      <c r="I256" s="41" t="s">
        <v>661</v>
      </c>
      <c r="J256" s="41">
        <v>4</v>
      </c>
      <c r="K256" s="41"/>
      <c r="L256" s="41">
        <v>0</v>
      </c>
      <c r="M256" s="41"/>
      <c r="N256" s="41">
        <v>12.5</v>
      </c>
      <c r="O256" s="41"/>
      <c r="P256" s="41">
        <v>0</v>
      </c>
      <c r="Q256" s="41"/>
      <c r="R256" s="41">
        <v>4.4943819999999999</v>
      </c>
      <c r="S256" s="41"/>
      <c r="T256" s="41" t="s">
        <v>1557</v>
      </c>
      <c r="U256" s="41" t="s">
        <v>663</v>
      </c>
      <c r="V256" s="41" t="s">
        <v>1327</v>
      </c>
      <c r="W256" s="46">
        <v>44866</v>
      </c>
    </row>
    <row r="257" spans="1:23" x14ac:dyDescent="0.3">
      <c r="A257" s="41">
        <v>315396</v>
      </c>
      <c r="B257" s="41" t="s">
        <v>390</v>
      </c>
      <c r="C257" s="41" t="s">
        <v>1328</v>
      </c>
      <c r="D257" s="41" t="s">
        <v>746</v>
      </c>
      <c r="E257" s="41" t="s">
        <v>659</v>
      </c>
      <c r="F257" s="41">
        <v>8302</v>
      </c>
      <c r="G257" s="41">
        <v>453</v>
      </c>
      <c r="H257" s="41" t="s">
        <v>1559</v>
      </c>
      <c r="I257" s="41" t="s">
        <v>661</v>
      </c>
      <c r="J257" s="41">
        <v>2.0408200000000001</v>
      </c>
      <c r="K257" s="41"/>
      <c r="L257" s="41">
        <v>5.9405900000000003</v>
      </c>
      <c r="M257" s="41"/>
      <c r="N257" s="41">
        <v>3.0612200000000001</v>
      </c>
      <c r="O257" s="41"/>
      <c r="P257" s="41">
        <v>6.1224499999999997</v>
      </c>
      <c r="Q257" s="41"/>
      <c r="R257" s="41">
        <v>4.3037960000000002</v>
      </c>
      <c r="S257" s="41"/>
      <c r="T257" s="41" t="s">
        <v>1557</v>
      </c>
      <c r="U257" s="41" t="s">
        <v>663</v>
      </c>
      <c r="V257" s="41" t="s">
        <v>1329</v>
      </c>
      <c r="W257" s="46">
        <v>44866</v>
      </c>
    </row>
    <row r="258" spans="1:23" x14ac:dyDescent="0.3">
      <c r="A258" s="41">
        <v>315397</v>
      </c>
      <c r="B258" s="41" t="s">
        <v>533</v>
      </c>
      <c r="C258" s="41" t="s">
        <v>1330</v>
      </c>
      <c r="D258" s="41" t="s">
        <v>1331</v>
      </c>
      <c r="E258" s="41" t="s">
        <v>659</v>
      </c>
      <c r="F258" s="41">
        <v>8720</v>
      </c>
      <c r="G258" s="41">
        <v>453</v>
      </c>
      <c r="H258" s="41" t="s">
        <v>1559</v>
      </c>
      <c r="I258" s="41" t="s">
        <v>661</v>
      </c>
      <c r="J258" s="41">
        <v>2</v>
      </c>
      <c r="K258" s="41"/>
      <c r="L258" s="41">
        <v>6.5573800000000002</v>
      </c>
      <c r="M258" s="41"/>
      <c r="N258" s="41">
        <v>10.71429</v>
      </c>
      <c r="O258" s="41"/>
      <c r="P258" s="41">
        <v>8</v>
      </c>
      <c r="Q258" s="41"/>
      <c r="R258" s="41">
        <v>7.0247950000000001</v>
      </c>
      <c r="S258" s="41"/>
      <c r="T258" s="41" t="s">
        <v>1557</v>
      </c>
      <c r="U258" s="41" t="s">
        <v>663</v>
      </c>
      <c r="V258" s="41" t="s">
        <v>1332</v>
      </c>
      <c r="W258" s="46">
        <v>44866</v>
      </c>
    </row>
    <row r="259" spans="1:23" x14ac:dyDescent="0.3">
      <c r="A259" s="41">
        <v>315404</v>
      </c>
      <c r="B259" s="41" t="s">
        <v>607</v>
      </c>
      <c r="C259" s="41" t="s">
        <v>1333</v>
      </c>
      <c r="D259" s="41" t="s">
        <v>1334</v>
      </c>
      <c r="E259" s="41" t="s">
        <v>659</v>
      </c>
      <c r="F259" s="41">
        <v>8108</v>
      </c>
      <c r="G259" s="41">
        <v>453</v>
      </c>
      <c r="H259" s="41" t="s">
        <v>1559</v>
      </c>
      <c r="I259" s="41" t="s">
        <v>661</v>
      </c>
      <c r="J259" s="41">
        <v>10.34483</v>
      </c>
      <c r="K259" s="41"/>
      <c r="L259" s="41">
        <v>7.1428599999999998</v>
      </c>
      <c r="M259" s="41"/>
      <c r="N259" s="41">
        <v>6.6666699999999999</v>
      </c>
      <c r="O259" s="41"/>
      <c r="P259" s="41">
        <v>8.8235299999999999</v>
      </c>
      <c r="Q259" s="41"/>
      <c r="R259" s="41">
        <v>8.2644649999999995</v>
      </c>
      <c r="S259" s="41"/>
      <c r="T259" s="41" t="s">
        <v>1557</v>
      </c>
      <c r="U259" s="41" t="s">
        <v>663</v>
      </c>
      <c r="V259" s="41" t="s">
        <v>1335</v>
      </c>
      <c r="W259" s="46">
        <v>44866</v>
      </c>
    </row>
    <row r="260" spans="1:23" x14ac:dyDescent="0.3">
      <c r="A260" s="41">
        <v>315405</v>
      </c>
      <c r="B260" s="41" t="s">
        <v>567</v>
      </c>
      <c r="C260" s="41" t="s">
        <v>1336</v>
      </c>
      <c r="D260" s="41" t="s">
        <v>1337</v>
      </c>
      <c r="E260" s="41" t="s">
        <v>659</v>
      </c>
      <c r="F260" s="41">
        <v>8020</v>
      </c>
      <c r="G260" s="41">
        <v>453</v>
      </c>
      <c r="H260" s="41" t="s">
        <v>1559</v>
      </c>
      <c r="I260" s="41" t="s">
        <v>661</v>
      </c>
      <c r="J260" s="41">
        <v>3.125</v>
      </c>
      <c r="K260" s="41"/>
      <c r="L260" s="41">
        <v>3.3333300000000001</v>
      </c>
      <c r="M260" s="41"/>
      <c r="N260" s="41">
        <v>0</v>
      </c>
      <c r="O260" s="41"/>
      <c r="P260" s="41">
        <v>0</v>
      </c>
      <c r="Q260" s="41"/>
      <c r="R260" s="41">
        <v>1.8691580000000001</v>
      </c>
      <c r="S260" s="41"/>
      <c r="T260" s="41" t="s">
        <v>1557</v>
      </c>
      <c r="U260" s="41" t="s">
        <v>663</v>
      </c>
      <c r="V260" s="41" t="s">
        <v>1338</v>
      </c>
      <c r="W260" s="46">
        <v>44866</v>
      </c>
    </row>
    <row r="261" spans="1:23" x14ac:dyDescent="0.3">
      <c r="A261" s="41">
        <v>315409</v>
      </c>
      <c r="B261" s="41" t="s">
        <v>613</v>
      </c>
      <c r="C261" s="41" t="s">
        <v>1339</v>
      </c>
      <c r="D261" s="41" t="s">
        <v>860</v>
      </c>
      <c r="E261" s="41" t="s">
        <v>659</v>
      </c>
      <c r="F261" s="41">
        <v>7860</v>
      </c>
      <c r="G261" s="41">
        <v>453</v>
      </c>
      <c r="H261" s="41" t="s">
        <v>1559</v>
      </c>
      <c r="I261" s="41" t="s">
        <v>661</v>
      </c>
      <c r="J261" s="41" t="s">
        <v>667</v>
      </c>
      <c r="K261" s="41">
        <v>9</v>
      </c>
      <c r="L261" s="41" t="s">
        <v>667</v>
      </c>
      <c r="M261" s="41">
        <v>9</v>
      </c>
      <c r="N261" s="41" t="s">
        <v>667</v>
      </c>
      <c r="O261" s="41">
        <v>9</v>
      </c>
      <c r="P261" s="41" t="s">
        <v>667</v>
      </c>
      <c r="Q261" s="41">
        <v>9</v>
      </c>
      <c r="R261" s="41">
        <v>12.820513</v>
      </c>
      <c r="S261" s="41"/>
      <c r="T261" s="41" t="s">
        <v>1557</v>
      </c>
      <c r="U261" s="41" t="s">
        <v>663</v>
      </c>
      <c r="V261" s="41" t="s">
        <v>1340</v>
      </c>
      <c r="W261" s="46">
        <v>44866</v>
      </c>
    </row>
    <row r="262" spans="1:23" x14ac:dyDescent="0.3">
      <c r="A262" s="41">
        <v>315413</v>
      </c>
      <c r="B262" s="41" t="s">
        <v>520</v>
      </c>
      <c r="C262" s="41" t="s">
        <v>1341</v>
      </c>
      <c r="D262" s="41" t="s">
        <v>765</v>
      </c>
      <c r="E262" s="41" t="s">
        <v>659</v>
      </c>
      <c r="F262" s="41">
        <v>7305</v>
      </c>
      <c r="G262" s="41">
        <v>453</v>
      </c>
      <c r="H262" s="41" t="s">
        <v>1559</v>
      </c>
      <c r="I262" s="41" t="s">
        <v>661</v>
      </c>
      <c r="J262" s="41">
        <v>13.55932</v>
      </c>
      <c r="K262" s="41"/>
      <c r="L262" s="41">
        <v>11.864409999999999</v>
      </c>
      <c r="M262" s="41"/>
      <c r="N262" s="41">
        <v>9.5238099999999992</v>
      </c>
      <c r="O262" s="41"/>
      <c r="P262" s="41">
        <v>9.5238099999999992</v>
      </c>
      <c r="Q262" s="41"/>
      <c r="R262" s="41">
        <v>11.065574</v>
      </c>
      <c r="S262" s="41"/>
      <c r="T262" s="41" t="s">
        <v>1557</v>
      </c>
      <c r="U262" s="41" t="s">
        <v>663</v>
      </c>
      <c r="V262" s="41" t="s">
        <v>1342</v>
      </c>
      <c r="W262" s="46">
        <v>44866</v>
      </c>
    </row>
    <row r="263" spans="1:23" x14ac:dyDescent="0.3">
      <c r="A263" s="41">
        <v>315414</v>
      </c>
      <c r="B263" s="41" t="s">
        <v>619</v>
      </c>
      <c r="C263" s="41" t="s">
        <v>1343</v>
      </c>
      <c r="D263" s="41" t="s">
        <v>1344</v>
      </c>
      <c r="E263" s="41" t="s">
        <v>659</v>
      </c>
      <c r="F263" s="41">
        <v>7753</v>
      </c>
      <c r="G263" s="41">
        <v>453</v>
      </c>
      <c r="H263" s="41" t="s">
        <v>1559</v>
      </c>
      <c r="I263" s="41" t="s">
        <v>661</v>
      </c>
      <c r="J263" s="41" t="s">
        <v>667</v>
      </c>
      <c r="K263" s="41">
        <v>9</v>
      </c>
      <c r="L263" s="41" t="s">
        <v>667</v>
      </c>
      <c r="M263" s="41">
        <v>9</v>
      </c>
      <c r="N263" s="41">
        <v>14.28571</v>
      </c>
      <c r="O263" s="41"/>
      <c r="P263" s="41">
        <v>5</v>
      </c>
      <c r="Q263" s="41"/>
      <c r="R263" s="41">
        <v>10.958904</v>
      </c>
      <c r="S263" s="41"/>
      <c r="T263" s="41" t="s">
        <v>1557</v>
      </c>
      <c r="U263" s="41" t="s">
        <v>663</v>
      </c>
      <c r="V263" s="41" t="s">
        <v>1345</v>
      </c>
      <c r="W263" s="46">
        <v>44866</v>
      </c>
    </row>
    <row r="264" spans="1:23" x14ac:dyDescent="0.3">
      <c r="A264" s="41">
        <v>315416</v>
      </c>
      <c r="B264" s="41" t="s">
        <v>424</v>
      </c>
      <c r="C264" s="41" t="s">
        <v>1346</v>
      </c>
      <c r="D264" s="41" t="s">
        <v>703</v>
      </c>
      <c r="E264" s="41" t="s">
        <v>659</v>
      </c>
      <c r="F264" s="41">
        <v>7052</v>
      </c>
      <c r="G264" s="41">
        <v>453</v>
      </c>
      <c r="H264" s="41" t="s">
        <v>1559</v>
      </c>
      <c r="I264" s="41" t="s">
        <v>661</v>
      </c>
      <c r="J264" s="41">
        <v>19.354839999999999</v>
      </c>
      <c r="K264" s="41"/>
      <c r="L264" s="41">
        <v>9.0909099999999992</v>
      </c>
      <c r="M264" s="41"/>
      <c r="N264" s="41">
        <v>13.63636</v>
      </c>
      <c r="O264" s="41"/>
      <c r="P264" s="41">
        <v>12.5</v>
      </c>
      <c r="Q264" s="41"/>
      <c r="R264" s="41">
        <v>14.141413999999999</v>
      </c>
      <c r="S264" s="41"/>
      <c r="T264" s="41" t="s">
        <v>1557</v>
      </c>
      <c r="U264" s="41" t="s">
        <v>663</v>
      </c>
      <c r="V264" s="41" t="s">
        <v>1347</v>
      </c>
      <c r="W264" s="46">
        <v>44866</v>
      </c>
    </row>
    <row r="265" spans="1:23" x14ac:dyDescent="0.3">
      <c r="A265" s="41">
        <v>315417</v>
      </c>
      <c r="B265" s="41" t="s">
        <v>544</v>
      </c>
      <c r="C265" s="41" t="s">
        <v>1348</v>
      </c>
      <c r="D265" s="41" t="s">
        <v>1181</v>
      </c>
      <c r="E265" s="41" t="s">
        <v>659</v>
      </c>
      <c r="F265" s="41">
        <v>8857</v>
      </c>
      <c r="G265" s="41">
        <v>453</v>
      </c>
      <c r="H265" s="41" t="s">
        <v>1559</v>
      </c>
      <c r="I265" s="41" t="s">
        <v>661</v>
      </c>
      <c r="J265" s="41">
        <v>4.1666699999999999</v>
      </c>
      <c r="K265" s="41"/>
      <c r="L265" s="41">
        <v>2.2727300000000001</v>
      </c>
      <c r="M265" s="41"/>
      <c r="N265" s="41">
        <v>4.0816299999999996</v>
      </c>
      <c r="O265" s="41"/>
      <c r="P265" s="41">
        <v>7.1428599999999998</v>
      </c>
      <c r="Q265" s="41"/>
      <c r="R265" s="41">
        <v>4.3715859999999997</v>
      </c>
      <c r="S265" s="41"/>
      <c r="T265" s="41" t="s">
        <v>1557</v>
      </c>
      <c r="U265" s="41" t="s">
        <v>663</v>
      </c>
      <c r="V265" s="41" t="s">
        <v>1349</v>
      </c>
      <c r="W265" s="46">
        <v>44866</v>
      </c>
    </row>
    <row r="266" spans="1:23" x14ac:dyDescent="0.3">
      <c r="A266" s="41">
        <v>315418</v>
      </c>
      <c r="B266" s="41" t="s">
        <v>624</v>
      </c>
      <c r="C266" s="41" t="s">
        <v>1350</v>
      </c>
      <c r="D266" s="41" t="s">
        <v>1351</v>
      </c>
      <c r="E266" s="41" t="s">
        <v>659</v>
      </c>
      <c r="F266" s="41">
        <v>8053</v>
      </c>
      <c r="G266" s="41">
        <v>453</v>
      </c>
      <c r="H266" s="41" t="s">
        <v>1559</v>
      </c>
      <c r="I266" s="41" t="s">
        <v>661</v>
      </c>
      <c r="J266" s="41">
        <v>11.11111</v>
      </c>
      <c r="K266" s="41"/>
      <c r="L266" s="41">
        <v>6.0606099999999996</v>
      </c>
      <c r="M266" s="41"/>
      <c r="N266" s="41">
        <v>2.9411800000000001</v>
      </c>
      <c r="O266" s="41"/>
      <c r="P266" s="41">
        <v>13.33333</v>
      </c>
      <c r="Q266" s="41"/>
      <c r="R266" s="41">
        <v>8.2706780000000002</v>
      </c>
      <c r="S266" s="41"/>
      <c r="T266" s="41" t="s">
        <v>1557</v>
      </c>
      <c r="U266" s="41" t="s">
        <v>663</v>
      </c>
      <c r="V266" s="41" t="s">
        <v>1352</v>
      </c>
      <c r="W266" s="46">
        <v>44866</v>
      </c>
    </row>
    <row r="267" spans="1:23" x14ac:dyDescent="0.3">
      <c r="A267" s="41">
        <v>315419</v>
      </c>
      <c r="B267" s="41" t="s">
        <v>505</v>
      </c>
      <c r="C267" s="41" t="s">
        <v>1353</v>
      </c>
      <c r="D267" s="41" t="s">
        <v>851</v>
      </c>
      <c r="E267" s="41" t="s">
        <v>659</v>
      </c>
      <c r="F267" s="41">
        <v>8807</v>
      </c>
      <c r="G267" s="41">
        <v>453</v>
      </c>
      <c r="H267" s="41" t="s">
        <v>1559</v>
      </c>
      <c r="I267" s="41" t="s">
        <v>661</v>
      </c>
      <c r="J267" s="41">
        <v>7.1428599999999998</v>
      </c>
      <c r="K267" s="41"/>
      <c r="L267" s="41">
        <v>4.87805</v>
      </c>
      <c r="M267" s="41"/>
      <c r="N267" s="41">
        <v>9.0909099999999992</v>
      </c>
      <c r="O267" s="41"/>
      <c r="P267" s="41">
        <v>5</v>
      </c>
      <c r="Q267" s="41"/>
      <c r="R267" s="41">
        <v>6.5868279999999997</v>
      </c>
      <c r="S267" s="41"/>
      <c r="T267" s="41" t="s">
        <v>1557</v>
      </c>
      <c r="U267" s="41" t="s">
        <v>663</v>
      </c>
      <c r="V267" s="41" t="s">
        <v>1354</v>
      </c>
      <c r="W267" s="46">
        <v>44866</v>
      </c>
    </row>
    <row r="268" spans="1:23" x14ac:dyDescent="0.3">
      <c r="A268" s="41">
        <v>315421</v>
      </c>
      <c r="B268" s="41" t="s">
        <v>560</v>
      </c>
      <c r="C268" s="41" t="s">
        <v>1355</v>
      </c>
      <c r="D268" s="41" t="s">
        <v>1074</v>
      </c>
      <c r="E268" s="41" t="s">
        <v>659</v>
      </c>
      <c r="F268" s="41">
        <v>8753</v>
      </c>
      <c r="G268" s="41">
        <v>453</v>
      </c>
      <c r="H268" s="41" t="s">
        <v>1559</v>
      </c>
      <c r="I268" s="41" t="s">
        <v>661</v>
      </c>
      <c r="J268" s="41">
        <v>1.4285699999999999</v>
      </c>
      <c r="K268" s="41"/>
      <c r="L268" s="41">
        <v>7.0422500000000001</v>
      </c>
      <c r="M268" s="41"/>
      <c r="N268" s="41">
        <v>4.2253499999999997</v>
      </c>
      <c r="O268" s="41"/>
      <c r="P268" s="41">
        <v>13.235290000000001</v>
      </c>
      <c r="Q268" s="41"/>
      <c r="R268" s="41">
        <v>6.4285690000000004</v>
      </c>
      <c r="S268" s="41"/>
      <c r="T268" s="41" t="s">
        <v>1557</v>
      </c>
      <c r="U268" s="41" t="s">
        <v>663</v>
      </c>
      <c r="V268" s="41" t="s">
        <v>1356</v>
      </c>
      <c r="W268" s="46">
        <v>44866</v>
      </c>
    </row>
    <row r="269" spans="1:23" x14ac:dyDescent="0.3">
      <c r="A269" s="41">
        <v>315423</v>
      </c>
      <c r="B269" s="41" t="s">
        <v>431</v>
      </c>
      <c r="C269" s="41" t="s">
        <v>1357</v>
      </c>
      <c r="D269" s="41" t="s">
        <v>1003</v>
      </c>
      <c r="E269" s="41" t="s">
        <v>659</v>
      </c>
      <c r="F269" s="41">
        <v>8619</v>
      </c>
      <c r="G269" s="41">
        <v>453</v>
      </c>
      <c r="H269" s="41" t="s">
        <v>1559</v>
      </c>
      <c r="I269" s="41" t="s">
        <v>661</v>
      </c>
      <c r="J269" s="41">
        <v>5.66038</v>
      </c>
      <c r="K269" s="41"/>
      <c r="L269" s="41">
        <v>8.2568800000000007</v>
      </c>
      <c r="M269" s="41"/>
      <c r="N269" s="41">
        <v>14.95327</v>
      </c>
      <c r="O269" s="41"/>
      <c r="P269" s="41">
        <v>5.7142900000000001</v>
      </c>
      <c r="Q269" s="41"/>
      <c r="R269" s="41">
        <v>8.6651070000000008</v>
      </c>
      <c r="S269" s="41"/>
      <c r="T269" s="41" t="s">
        <v>1557</v>
      </c>
      <c r="U269" s="41" t="s">
        <v>663</v>
      </c>
      <c r="V269" s="41" t="s">
        <v>1358</v>
      </c>
      <c r="W269" s="46">
        <v>44866</v>
      </c>
    </row>
    <row r="270" spans="1:23" x14ac:dyDescent="0.3">
      <c r="A270" s="41">
        <v>315425</v>
      </c>
      <c r="B270" s="41" t="s">
        <v>415</v>
      </c>
      <c r="C270" s="41" t="s">
        <v>1359</v>
      </c>
      <c r="D270" s="41" t="s">
        <v>1360</v>
      </c>
      <c r="E270" s="41" t="s">
        <v>659</v>
      </c>
      <c r="F270" s="41">
        <v>8844</v>
      </c>
      <c r="G270" s="41">
        <v>453</v>
      </c>
      <c r="H270" s="41" t="s">
        <v>1559</v>
      </c>
      <c r="I270" s="41" t="s">
        <v>661</v>
      </c>
      <c r="J270" s="41">
        <v>6.8627500000000001</v>
      </c>
      <c r="K270" s="41"/>
      <c r="L270" s="41">
        <v>7.2916699999999999</v>
      </c>
      <c r="M270" s="41"/>
      <c r="N270" s="41">
        <v>4.3478300000000001</v>
      </c>
      <c r="O270" s="41"/>
      <c r="P270" s="41">
        <v>8.5106400000000004</v>
      </c>
      <c r="Q270" s="41"/>
      <c r="R270" s="41">
        <v>6.7708370000000002</v>
      </c>
      <c r="S270" s="41"/>
      <c r="T270" s="41" t="s">
        <v>1557</v>
      </c>
      <c r="U270" s="41" t="s">
        <v>663</v>
      </c>
      <c r="V270" s="41" t="s">
        <v>1361</v>
      </c>
      <c r="W270" s="46">
        <v>44866</v>
      </c>
    </row>
    <row r="271" spans="1:23" x14ac:dyDescent="0.3">
      <c r="A271" s="41">
        <v>315426</v>
      </c>
      <c r="B271" s="41" t="s">
        <v>318</v>
      </c>
      <c r="C271" s="41" t="s">
        <v>1362</v>
      </c>
      <c r="D271" s="41" t="s">
        <v>691</v>
      </c>
      <c r="E271" s="41" t="s">
        <v>659</v>
      </c>
      <c r="F271" s="41">
        <v>7652</v>
      </c>
      <c r="G271" s="41">
        <v>453</v>
      </c>
      <c r="H271" s="41" t="s">
        <v>1559</v>
      </c>
      <c r="I271" s="41" t="s">
        <v>661</v>
      </c>
      <c r="J271" s="41" t="s">
        <v>667</v>
      </c>
      <c r="K271" s="41">
        <v>9</v>
      </c>
      <c r="L271" s="41">
        <v>25</v>
      </c>
      <c r="M271" s="41"/>
      <c r="N271" s="41">
        <v>12.5</v>
      </c>
      <c r="O271" s="41"/>
      <c r="P271" s="41">
        <v>10</v>
      </c>
      <c r="Q271" s="41"/>
      <c r="R271" s="41">
        <v>14.444444000000001</v>
      </c>
      <c r="S271" s="41"/>
      <c r="T271" s="41" t="s">
        <v>1557</v>
      </c>
      <c r="U271" s="41" t="s">
        <v>663</v>
      </c>
      <c r="V271" s="41" t="s">
        <v>1363</v>
      </c>
      <c r="W271" s="46">
        <v>44866</v>
      </c>
    </row>
    <row r="272" spans="1:23" x14ac:dyDescent="0.3">
      <c r="A272" s="41">
        <v>315427</v>
      </c>
      <c r="B272" s="41" t="s">
        <v>609</v>
      </c>
      <c r="C272" s="41" t="s">
        <v>1364</v>
      </c>
      <c r="D272" s="41" t="s">
        <v>1365</v>
      </c>
      <c r="E272" s="41" t="s">
        <v>659</v>
      </c>
      <c r="F272" s="41">
        <v>8071</v>
      </c>
      <c r="G272" s="41">
        <v>453</v>
      </c>
      <c r="H272" s="41" t="s">
        <v>1559</v>
      </c>
      <c r="I272" s="41" t="s">
        <v>661</v>
      </c>
      <c r="J272" s="41">
        <v>6.5217400000000003</v>
      </c>
      <c r="K272" s="41"/>
      <c r="L272" s="41">
        <v>2.32558</v>
      </c>
      <c r="M272" s="41"/>
      <c r="N272" s="41">
        <v>9.7561</v>
      </c>
      <c r="O272" s="41"/>
      <c r="P272" s="41">
        <v>5.4054099999999998</v>
      </c>
      <c r="Q272" s="41"/>
      <c r="R272" s="41">
        <v>5.9880250000000004</v>
      </c>
      <c r="S272" s="41"/>
      <c r="T272" s="41" t="s">
        <v>1557</v>
      </c>
      <c r="U272" s="41" t="s">
        <v>663</v>
      </c>
      <c r="V272" s="41" t="s">
        <v>1366</v>
      </c>
      <c r="W272" s="46">
        <v>44866</v>
      </c>
    </row>
    <row r="273" spans="1:23" x14ac:dyDescent="0.3">
      <c r="A273" s="41">
        <v>315429</v>
      </c>
      <c r="B273" s="41" t="s">
        <v>339</v>
      </c>
      <c r="C273" s="41" t="s">
        <v>1367</v>
      </c>
      <c r="D273" s="41" t="s">
        <v>1368</v>
      </c>
      <c r="E273" s="41" t="s">
        <v>659</v>
      </c>
      <c r="F273" s="41">
        <v>7832</v>
      </c>
      <c r="G273" s="41">
        <v>453</v>
      </c>
      <c r="H273" s="41" t="s">
        <v>1559</v>
      </c>
      <c r="I273" s="41" t="s">
        <v>661</v>
      </c>
      <c r="J273" s="41" t="s">
        <v>667</v>
      </c>
      <c r="K273" s="41">
        <v>9</v>
      </c>
      <c r="L273" s="41" t="s">
        <v>667</v>
      </c>
      <c r="M273" s="41">
        <v>9</v>
      </c>
      <c r="N273" s="41" t="s">
        <v>667</v>
      </c>
      <c r="O273" s="41">
        <v>9</v>
      </c>
      <c r="P273" s="41" t="s">
        <v>667</v>
      </c>
      <c r="Q273" s="41">
        <v>9</v>
      </c>
      <c r="R273" s="41">
        <v>25</v>
      </c>
      <c r="S273" s="41"/>
      <c r="T273" s="41" t="s">
        <v>1557</v>
      </c>
      <c r="U273" s="41" t="s">
        <v>663</v>
      </c>
      <c r="V273" s="41" t="s">
        <v>1369</v>
      </c>
      <c r="W273" s="46">
        <v>44866</v>
      </c>
    </row>
    <row r="274" spans="1:23" x14ac:dyDescent="0.3">
      <c r="A274" s="41">
        <v>315433</v>
      </c>
      <c r="B274" s="41" t="s">
        <v>380</v>
      </c>
      <c r="C274" s="41" t="s">
        <v>1370</v>
      </c>
      <c r="D274" s="41" t="s">
        <v>1371</v>
      </c>
      <c r="E274" s="41" t="s">
        <v>659</v>
      </c>
      <c r="F274" s="41">
        <v>8867</v>
      </c>
      <c r="G274" s="41">
        <v>453</v>
      </c>
      <c r="H274" s="41" t="s">
        <v>1559</v>
      </c>
      <c r="I274" s="41" t="s">
        <v>661</v>
      </c>
      <c r="J274" s="41">
        <v>9.61538</v>
      </c>
      <c r="K274" s="41"/>
      <c r="L274" s="41">
        <v>5.4545500000000002</v>
      </c>
      <c r="M274" s="41"/>
      <c r="N274" s="41">
        <v>3.6363599999999998</v>
      </c>
      <c r="O274" s="41"/>
      <c r="P274" s="41">
        <v>12.2807</v>
      </c>
      <c r="Q274" s="41"/>
      <c r="R274" s="41">
        <v>7.762556</v>
      </c>
      <c r="S274" s="41"/>
      <c r="T274" s="41" t="s">
        <v>1557</v>
      </c>
      <c r="U274" s="41" t="s">
        <v>663</v>
      </c>
      <c r="V274" s="41" t="s">
        <v>1372</v>
      </c>
      <c r="W274" s="46">
        <v>44866</v>
      </c>
    </row>
    <row r="275" spans="1:23" x14ac:dyDescent="0.3">
      <c r="A275" s="41">
        <v>315434</v>
      </c>
      <c r="B275" s="41" t="s">
        <v>413</v>
      </c>
      <c r="C275" s="41" t="s">
        <v>1373</v>
      </c>
      <c r="D275" s="41" t="s">
        <v>898</v>
      </c>
      <c r="E275" s="41" t="s">
        <v>659</v>
      </c>
      <c r="F275" s="41">
        <v>7450</v>
      </c>
      <c r="G275" s="41">
        <v>453</v>
      </c>
      <c r="H275" s="41" t="s">
        <v>1559</v>
      </c>
      <c r="I275" s="41" t="s">
        <v>661</v>
      </c>
      <c r="J275" s="41">
        <v>15</v>
      </c>
      <c r="K275" s="41"/>
      <c r="L275" s="41">
        <v>12</v>
      </c>
      <c r="M275" s="41"/>
      <c r="N275" s="41">
        <v>13.043480000000001</v>
      </c>
      <c r="O275" s="41"/>
      <c r="P275" s="41">
        <v>4.1666699999999999</v>
      </c>
      <c r="Q275" s="41"/>
      <c r="R275" s="41">
        <v>10.869567</v>
      </c>
      <c r="S275" s="41"/>
      <c r="T275" s="41" t="s">
        <v>1557</v>
      </c>
      <c r="U275" s="41" t="s">
        <v>663</v>
      </c>
      <c r="V275" s="41" t="s">
        <v>1374</v>
      </c>
      <c r="W275" s="46">
        <v>44866</v>
      </c>
    </row>
    <row r="276" spans="1:23" x14ac:dyDescent="0.3">
      <c r="A276" s="41">
        <v>315435</v>
      </c>
      <c r="B276" s="41" t="s">
        <v>412</v>
      </c>
      <c r="C276" s="41" t="s">
        <v>1375</v>
      </c>
      <c r="D276" s="41" t="s">
        <v>1272</v>
      </c>
      <c r="E276" s="41" t="s">
        <v>659</v>
      </c>
      <c r="F276" s="41">
        <v>7042</v>
      </c>
      <c r="G276" s="41">
        <v>453</v>
      </c>
      <c r="H276" s="41" t="s">
        <v>1559</v>
      </c>
      <c r="I276" s="41" t="s">
        <v>661</v>
      </c>
      <c r="J276" s="41">
        <v>5</v>
      </c>
      <c r="K276" s="41"/>
      <c r="L276" s="41">
        <v>14.28571</v>
      </c>
      <c r="M276" s="41"/>
      <c r="N276" s="41">
        <v>11.11111</v>
      </c>
      <c r="O276" s="41"/>
      <c r="P276" s="41">
        <v>16.66667</v>
      </c>
      <c r="Q276" s="41"/>
      <c r="R276" s="41">
        <v>12.121211000000001</v>
      </c>
      <c r="S276" s="41"/>
      <c r="T276" s="41" t="s">
        <v>1557</v>
      </c>
      <c r="U276" s="41" t="s">
        <v>663</v>
      </c>
      <c r="V276" s="41" t="s">
        <v>1376</v>
      </c>
      <c r="W276" s="46">
        <v>44866</v>
      </c>
    </row>
    <row r="277" spans="1:23" x14ac:dyDescent="0.3">
      <c r="A277" s="41">
        <v>315437</v>
      </c>
      <c r="B277" s="41" t="s">
        <v>464</v>
      </c>
      <c r="C277" s="41" t="s">
        <v>1377</v>
      </c>
      <c r="D277" s="41" t="s">
        <v>1378</v>
      </c>
      <c r="E277" s="41" t="s">
        <v>659</v>
      </c>
      <c r="F277" s="41">
        <v>7734</v>
      </c>
      <c r="G277" s="41">
        <v>453</v>
      </c>
      <c r="H277" s="41" t="s">
        <v>1559</v>
      </c>
      <c r="I277" s="41" t="s">
        <v>661</v>
      </c>
      <c r="J277" s="41">
        <v>15</v>
      </c>
      <c r="K277" s="41"/>
      <c r="L277" s="41">
        <v>8.1081099999999999</v>
      </c>
      <c r="M277" s="41"/>
      <c r="N277" s="41">
        <v>9.5238099999999992</v>
      </c>
      <c r="O277" s="41"/>
      <c r="P277" s="41">
        <v>14.28571</v>
      </c>
      <c r="Q277" s="41"/>
      <c r="R277" s="41">
        <v>11.801242</v>
      </c>
      <c r="S277" s="41"/>
      <c r="T277" s="41" t="s">
        <v>1557</v>
      </c>
      <c r="U277" s="41" t="s">
        <v>663</v>
      </c>
      <c r="V277" s="41" t="s">
        <v>1379</v>
      </c>
      <c r="W277" s="46">
        <v>44866</v>
      </c>
    </row>
    <row r="278" spans="1:23" x14ac:dyDescent="0.3">
      <c r="A278" s="41">
        <v>315438</v>
      </c>
      <c r="B278" s="41" t="s">
        <v>272</v>
      </c>
      <c r="C278" s="41" t="s">
        <v>1380</v>
      </c>
      <c r="D278" s="41" t="s">
        <v>1381</v>
      </c>
      <c r="E278" s="41" t="s">
        <v>659</v>
      </c>
      <c r="F278" s="41">
        <v>7656</v>
      </c>
      <c r="G278" s="41">
        <v>453</v>
      </c>
      <c r="H278" s="41" t="s">
        <v>1559</v>
      </c>
      <c r="I278" s="41" t="s">
        <v>661</v>
      </c>
      <c r="J278" s="41">
        <v>7.0175400000000003</v>
      </c>
      <c r="K278" s="41"/>
      <c r="L278" s="41">
        <v>5.1724100000000002</v>
      </c>
      <c r="M278" s="41"/>
      <c r="N278" s="41">
        <v>7.8125</v>
      </c>
      <c r="O278" s="41"/>
      <c r="P278" s="41">
        <v>6.6666699999999999</v>
      </c>
      <c r="Q278" s="41"/>
      <c r="R278" s="41">
        <v>6.6929129999999999</v>
      </c>
      <c r="S278" s="41"/>
      <c r="T278" s="41" t="s">
        <v>1557</v>
      </c>
      <c r="U278" s="41" t="s">
        <v>663</v>
      </c>
      <c r="V278" s="41" t="s">
        <v>1382</v>
      </c>
      <c r="W278" s="46">
        <v>44866</v>
      </c>
    </row>
    <row r="279" spans="1:23" x14ac:dyDescent="0.3">
      <c r="A279" s="41">
        <v>315439</v>
      </c>
      <c r="B279" s="41" t="s">
        <v>605</v>
      </c>
      <c r="C279" s="41" t="s">
        <v>1383</v>
      </c>
      <c r="D279" s="41" t="s">
        <v>860</v>
      </c>
      <c r="E279" s="41" t="s">
        <v>659</v>
      </c>
      <c r="F279" s="41">
        <v>7860</v>
      </c>
      <c r="G279" s="41">
        <v>453</v>
      </c>
      <c r="H279" s="41" t="s">
        <v>1559</v>
      </c>
      <c r="I279" s="41" t="s">
        <v>661</v>
      </c>
      <c r="J279" s="41">
        <v>4.3478300000000001</v>
      </c>
      <c r="K279" s="41"/>
      <c r="L279" s="41">
        <v>0</v>
      </c>
      <c r="M279" s="41"/>
      <c r="N279" s="41">
        <v>3.5714299999999999</v>
      </c>
      <c r="O279" s="41"/>
      <c r="P279" s="41">
        <v>9.5238099999999992</v>
      </c>
      <c r="Q279" s="41"/>
      <c r="R279" s="41">
        <v>4.0404049999999998</v>
      </c>
      <c r="S279" s="41"/>
      <c r="T279" s="41" t="s">
        <v>1557</v>
      </c>
      <c r="U279" s="41" t="s">
        <v>663</v>
      </c>
      <c r="V279" s="41" t="s">
        <v>1384</v>
      </c>
      <c r="W279" s="46">
        <v>44866</v>
      </c>
    </row>
    <row r="280" spans="1:23" x14ac:dyDescent="0.3">
      <c r="A280" s="41">
        <v>315442</v>
      </c>
      <c r="B280" s="41" t="s">
        <v>603</v>
      </c>
      <c r="C280" s="41" t="s">
        <v>1385</v>
      </c>
      <c r="D280" s="41" t="s">
        <v>679</v>
      </c>
      <c r="E280" s="41" t="s">
        <v>659</v>
      </c>
      <c r="F280" s="41">
        <v>7206</v>
      </c>
      <c r="G280" s="41">
        <v>453</v>
      </c>
      <c r="H280" s="41" t="s">
        <v>1559</v>
      </c>
      <c r="I280" s="41" t="s">
        <v>661</v>
      </c>
      <c r="J280" s="41">
        <v>13.63636</v>
      </c>
      <c r="K280" s="41"/>
      <c r="L280" s="41">
        <v>14.28571</v>
      </c>
      <c r="M280" s="41"/>
      <c r="N280" s="41">
        <v>13.51351</v>
      </c>
      <c r="O280" s="41"/>
      <c r="P280" s="41">
        <v>13.88889</v>
      </c>
      <c r="Q280" s="41"/>
      <c r="R280" s="41">
        <v>13.836475</v>
      </c>
      <c r="S280" s="41"/>
      <c r="T280" s="41" t="s">
        <v>1557</v>
      </c>
      <c r="U280" s="41" t="s">
        <v>663</v>
      </c>
      <c r="V280" s="41" t="s">
        <v>1386</v>
      </c>
      <c r="W280" s="46">
        <v>44866</v>
      </c>
    </row>
    <row r="281" spans="1:23" x14ac:dyDescent="0.3">
      <c r="A281" s="41">
        <v>315443</v>
      </c>
      <c r="B281" s="41" t="s">
        <v>334</v>
      </c>
      <c r="C281" s="41" t="s">
        <v>1163</v>
      </c>
      <c r="D281" s="41" t="s">
        <v>1074</v>
      </c>
      <c r="E281" s="41" t="s">
        <v>659</v>
      </c>
      <c r="F281" s="41">
        <v>8755</v>
      </c>
      <c r="G281" s="41">
        <v>453</v>
      </c>
      <c r="H281" s="41" t="s">
        <v>1559</v>
      </c>
      <c r="I281" s="41" t="s">
        <v>661</v>
      </c>
      <c r="J281" s="41" t="s">
        <v>667</v>
      </c>
      <c r="K281" s="41">
        <v>9</v>
      </c>
      <c r="L281" s="41" t="s">
        <v>667</v>
      </c>
      <c r="M281" s="41">
        <v>9</v>
      </c>
      <c r="N281" s="41" t="s">
        <v>667</v>
      </c>
      <c r="O281" s="41">
        <v>9</v>
      </c>
      <c r="P281" s="41" t="s">
        <v>667</v>
      </c>
      <c r="Q281" s="41">
        <v>9</v>
      </c>
      <c r="R281" s="41">
        <v>1.333334</v>
      </c>
      <c r="S281" s="41"/>
      <c r="T281" s="41" t="s">
        <v>1557</v>
      </c>
      <c r="U281" s="41" t="s">
        <v>663</v>
      </c>
      <c r="V281" s="41" t="s">
        <v>1164</v>
      </c>
      <c r="W281" s="46">
        <v>44866</v>
      </c>
    </row>
    <row r="282" spans="1:23" x14ac:dyDescent="0.3">
      <c r="A282" s="41">
        <v>315445</v>
      </c>
      <c r="B282" s="41" t="s">
        <v>253</v>
      </c>
      <c r="C282" s="41" t="s">
        <v>1387</v>
      </c>
      <c r="D282" s="41" t="s">
        <v>851</v>
      </c>
      <c r="E282" s="41" t="s">
        <v>659</v>
      </c>
      <c r="F282" s="41">
        <v>8807</v>
      </c>
      <c r="G282" s="41">
        <v>453</v>
      </c>
      <c r="H282" s="41" t="s">
        <v>1559</v>
      </c>
      <c r="I282" s="41" t="s">
        <v>661</v>
      </c>
      <c r="J282" s="41" t="s">
        <v>667</v>
      </c>
      <c r="K282" s="41">
        <v>9</v>
      </c>
      <c r="L282" s="41" t="s">
        <v>667</v>
      </c>
      <c r="M282" s="41">
        <v>9</v>
      </c>
      <c r="N282" s="41" t="s">
        <v>667</v>
      </c>
      <c r="O282" s="41">
        <v>9</v>
      </c>
      <c r="P282" s="41" t="s">
        <v>667</v>
      </c>
      <c r="Q282" s="41">
        <v>9</v>
      </c>
      <c r="R282" s="41">
        <v>9.8360660000000006</v>
      </c>
      <c r="S282" s="41"/>
      <c r="T282" s="41" t="s">
        <v>1557</v>
      </c>
      <c r="U282" s="41" t="s">
        <v>663</v>
      </c>
      <c r="V282" s="41" t="s">
        <v>1388</v>
      </c>
      <c r="W282" s="46">
        <v>44866</v>
      </c>
    </row>
    <row r="283" spans="1:23" x14ac:dyDescent="0.3">
      <c r="A283" s="41">
        <v>315448</v>
      </c>
      <c r="B283" s="41" t="s">
        <v>555</v>
      </c>
      <c r="C283" s="41" t="s">
        <v>1389</v>
      </c>
      <c r="D283" s="41" t="s">
        <v>1390</v>
      </c>
      <c r="E283" s="41" t="s">
        <v>659</v>
      </c>
      <c r="F283" s="41">
        <v>8077</v>
      </c>
      <c r="G283" s="41">
        <v>453</v>
      </c>
      <c r="H283" s="41" t="s">
        <v>1559</v>
      </c>
      <c r="I283" s="41" t="s">
        <v>661</v>
      </c>
      <c r="J283" s="41">
        <v>20.83333</v>
      </c>
      <c r="K283" s="41"/>
      <c r="L283" s="41">
        <v>4.5454499999999998</v>
      </c>
      <c r="M283" s="41"/>
      <c r="N283" s="41">
        <v>0</v>
      </c>
      <c r="O283" s="41"/>
      <c r="P283" s="41">
        <v>0</v>
      </c>
      <c r="Q283" s="41"/>
      <c r="R283" s="41">
        <v>6.5934049999999997</v>
      </c>
      <c r="S283" s="41"/>
      <c r="T283" s="41" t="s">
        <v>1557</v>
      </c>
      <c r="U283" s="41" t="s">
        <v>663</v>
      </c>
      <c r="V283" s="41" t="s">
        <v>1391</v>
      </c>
      <c r="W283" s="46">
        <v>44866</v>
      </c>
    </row>
    <row r="284" spans="1:23" x14ac:dyDescent="0.3">
      <c r="A284" s="41">
        <v>315449</v>
      </c>
      <c r="B284" s="41" t="s">
        <v>246</v>
      </c>
      <c r="C284" s="41" t="s">
        <v>1392</v>
      </c>
      <c r="D284" s="41" t="s">
        <v>703</v>
      </c>
      <c r="E284" s="41" t="s">
        <v>659</v>
      </c>
      <c r="F284" s="41">
        <v>7052</v>
      </c>
      <c r="G284" s="41">
        <v>453</v>
      </c>
      <c r="H284" s="41" t="s">
        <v>1559</v>
      </c>
      <c r="I284" s="41" t="s">
        <v>661</v>
      </c>
      <c r="J284" s="41">
        <v>8.3333300000000001</v>
      </c>
      <c r="K284" s="41"/>
      <c r="L284" s="41">
        <v>8.7719299999999993</v>
      </c>
      <c r="M284" s="41"/>
      <c r="N284" s="41">
        <v>8.4745799999999996</v>
      </c>
      <c r="O284" s="41"/>
      <c r="P284" s="41">
        <v>5.2631600000000001</v>
      </c>
      <c r="Q284" s="41"/>
      <c r="R284" s="41">
        <v>7.7253230000000004</v>
      </c>
      <c r="S284" s="41"/>
      <c r="T284" s="41" t="s">
        <v>1557</v>
      </c>
      <c r="U284" s="41" t="s">
        <v>663</v>
      </c>
      <c r="V284" s="41" t="s">
        <v>1393</v>
      </c>
      <c r="W284" s="46">
        <v>44866</v>
      </c>
    </row>
    <row r="285" spans="1:23" x14ac:dyDescent="0.3">
      <c r="A285" s="41">
        <v>315451</v>
      </c>
      <c r="B285" s="41" t="s">
        <v>403</v>
      </c>
      <c r="C285" s="41" t="s">
        <v>1394</v>
      </c>
      <c r="D285" s="41" t="s">
        <v>1395</v>
      </c>
      <c r="E285" s="41" t="s">
        <v>659</v>
      </c>
      <c r="F285" s="41">
        <v>8512</v>
      </c>
      <c r="G285" s="41">
        <v>453</v>
      </c>
      <c r="H285" s="41" t="s">
        <v>1559</v>
      </c>
      <c r="I285" s="41" t="s">
        <v>661</v>
      </c>
      <c r="J285" s="41">
        <v>7.4074099999999996</v>
      </c>
      <c r="K285" s="41"/>
      <c r="L285" s="41">
        <v>5.0847499999999997</v>
      </c>
      <c r="M285" s="41"/>
      <c r="N285" s="41">
        <v>5.5555599999999998</v>
      </c>
      <c r="O285" s="41"/>
      <c r="P285" s="41">
        <v>10.86957</v>
      </c>
      <c r="Q285" s="41"/>
      <c r="R285" s="41">
        <v>7.0422580000000004</v>
      </c>
      <c r="S285" s="41"/>
      <c r="T285" s="41" t="s">
        <v>1557</v>
      </c>
      <c r="U285" s="41" t="s">
        <v>663</v>
      </c>
      <c r="V285" s="41" t="s">
        <v>1396</v>
      </c>
      <c r="W285" s="46">
        <v>44866</v>
      </c>
    </row>
    <row r="286" spans="1:23" x14ac:dyDescent="0.3">
      <c r="A286" s="41">
        <v>315452</v>
      </c>
      <c r="B286" s="41" t="s">
        <v>521</v>
      </c>
      <c r="C286" s="41" t="s">
        <v>1397</v>
      </c>
      <c r="D286" s="41" t="s">
        <v>765</v>
      </c>
      <c r="E286" s="41" t="s">
        <v>659</v>
      </c>
      <c r="F286" s="41">
        <v>7306</v>
      </c>
      <c r="G286" s="41">
        <v>453</v>
      </c>
      <c r="H286" s="41" t="s">
        <v>1559</v>
      </c>
      <c r="I286" s="41" t="s">
        <v>661</v>
      </c>
      <c r="J286" s="41">
        <v>16.98113</v>
      </c>
      <c r="K286" s="41"/>
      <c r="L286" s="41">
        <v>9.0909099999999992</v>
      </c>
      <c r="M286" s="41"/>
      <c r="N286" s="41">
        <v>12.06897</v>
      </c>
      <c r="O286" s="41"/>
      <c r="P286" s="41">
        <v>11.11111</v>
      </c>
      <c r="Q286" s="41"/>
      <c r="R286" s="41">
        <v>12.322276</v>
      </c>
      <c r="S286" s="41"/>
      <c r="T286" s="41" t="s">
        <v>1557</v>
      </c>
      <c r="U286" s="41" t="s">
        <v>663</v>
      </c>
      <c r="V286" s="41" t="s">
        <v>1398</v>
      </c>
      <c r="W286" s="46">
        <v>44866</v>
      </c>
    </row>
    <row r="287" spans="1:23" x14ac:dyDescent="0.3">
      <c r="A287" s="41">
        <v>315453</v>
      </c>
      <c r="B287" s="41" t="s">
        <v>365</v>
      </c>
      <c r="C287" s="41" t="s">
        <v>1399</v>
      </c>
      <c r="D287" s="41" t="s">
        <v>981</v>
      </c>
      <c r="E287" s="41" t="s">
        <v>659</v>
      </c>
      <c r="F287" s="41">
        <v>8723</v>
      </c>
      <c r="G287" s="41">
        <v>453</v>
      </c>
      <c r="H287" s="41" t="s">
        <v>1559</v>
      </c>
      <c r="I287" s="41" t="s">
        <v>661</v>
      </c>
      <c r="J287" s="41">
        <v>11.39241</v>
      </c>
      <c r="K287" s="41"/>
      <c r="L287" s="41">
        <v>8.3333300000000001</v>
      </c>
      <c r="M287" s="41"/>
      <c r="N287" s="41">
        <v>11.39241</v>
      </c>
      <c r="O287" s="41"/>
      <c r="P287" s="41">
        <v>11.538460000000001</v>
      </c>
      <c r="Q287" s="41"/>
      <c r="R287" s="41">
        <v>10.625000999999999</v>
      </c>
      <c r="S287" s="41"/>
      <c r="T287" s="41" t="s">
        <v>1557</v>
      </c>
      <c r="U287" s="41" t="s">
        <v>663</v>
      </c>
      <c r="V287" s="41" t="s">
        <v>1400</v>
      </c>
      <c r="W287" s="46">
        <v>44866</v>
      </c>
    </row>
    <row r="288" spans="1:23" x14ac:dyDescent="0.3">
      <c r="A288" s="41">
        <v>315454</v>
      </c>
      <c r="B288" s="41" t="s">
        <v>569</v>
      </c>
      <c r="C288" s="41" t="s">
        <v>1401</v>
      </c>
      <c r="D288" s="41" t="s">
        <v>1074</v>
      </c>
      <c r="E288" s="41" t="s">
        <v>659</v>
      </c>
      <c r="F288" s="41">
        <v>8755</v>
      </c>
      <c r="G288" s="41">
        <v>453</v>
      </c>
      <c r="H288" s="41" t="s">
        <v>1559</v>
      </c>
      <c r="I288" s="41" t="s">
        <v>661</v>
      </c>
      <c r="J288" s="41">
        <v>7.69231</v>
      </c>
      <c r="K288" s="41"/>
      <c r="L288" s="41">
        <v>6.25</v>
      </c>
      <c r="M288" s="41"/>
      <c r="N288" s="41">
        <v>12.903230000000001</v>
      </c>
      <c r="O288" s="41"/>
      <c r="P288" s="41">
        <v>7.69231</v>
      </c>
      <c r="Q288" s="41"/>
      <c r="R288" s="41">
        <v>8.5937520000000003</v>
      </c>
      <c r="S288" s="41"/>
      <c r="T288" s="41" t="s">
        <v>1557</v>
      </c>
      <c r="U288" s="41" t="s">
        <v>663</v>
      </c>
      <c r="V288" s="41" t="s">
        <v>1402</v>
      </c>
      <c r="W288" s="46">
        <v>44866</v>
      </c>
    </row>
    <row r="289" spans="1:23" x14ac:dyDescent="0.3">
      <c r="A289" s="41">
        <v>315455</v>
      </c>
      <c r="B289" s="41" t="s">
        <v>278</v>
      </c>
      <c r="C289" s="41" t="s">
        <v>1403</v>
      </c>
      <c r="D289" s="41" t="s">
        <v>826</v>
      </c>
      <c r="E289" s="41" t="s">
        <v>659</v>
      </c>
      <c r="F289" s="41">
        <v>8638</v>
      </c>
      <c r="G289" s="41">
        <v>453</v>
      </c>
      <c r="H289" s="41" t="s">
        <v>1559</v>
      </c>
      <c r="I289" s="41" t="s">
        <v>661</v>
      </c>
      <c r="J289" s="41" t="s">
        <v>667</v>
      </c>
      <c r="K289" s="41">
        <v>9</v>
      </c>
      <c r="L289" s="41" t="s">
        <v>667</v>
      </c>
      <c r="M289" s="41">
        <v>9</v>
      </c>
      <c r="N289" s="41">
        <v>30.43478</v>
      </c>
      <c r="O289" s="41"/>
      <c r="P289" s="41">
        <v>23.33333</v>
      </c>
      <c r="Q289" s="41"/>
      <c r="R289" s="41">
        <v>21.839077</v>
      </c>
      <c r="S289" s="41"/>
      <c r="T289" s="41" t="s">
        <v>1557</v>
      </c>
      <c r="U289" s="41" t="s">
        <v>663</v>
      </c>
      <c r="V289" s="41" t="s">
        <v>1404</v>
      </c>
      <c r="W289" s="46">
        <v>44866</v>
      </c>
    </row>
    <row r="290" spans="1:23" x14ac:dyDescent="0.3">
      <c r="A290" s="41">
        <v>315456</v>
      </c>
      <c r="B290" s="41" t="s">
        <v>504</v>
      </c>
      <c r="C290" s="41" t="s">
        <v>1405</v>
      </c>
      <c r="D290" s="41" t="s">
        <v>993</v>
      </c>
      <c r="E290" s="41" t="s">
        <v>659</v>
      </c>
      <c r="F290" s="41">
        <v>8087</v>
      </c>
      <c r="G290" s="41">
        <v>453</v>
      </c>
      <c r="H290" s="41" t="s">
        <v>1559</v>
      </c>
      <c r="I290" s="41" t="s">
        <v>661</v>
      </c>
      <c r="J290" s="41">
        <v>13.63636</v>
      </c>
      <c r="K290" s="41"/>
      <c r="L290" s="41">
        <v>14.28571</v>
      </c>
      <c r="M290" s="41"/>
      <c r="N290" s="41">
        <v>16.12903</v>
      </c>
      <c r="O290" s="41"/>
      <c r="P290" s="41">
        <v>11.594200000000001</v>
      </c>
      <c r="Q290" s="41"/>
      <c r="R290" s="41">
        <v>13.857675</v>
      </c>
      <c r="S290" s="41"/>
      <c r="T290" s="41" t="s">
        <v>1557</v>
      </c>
      <c r="U290" s="41" t="s">
        <v>663</v>
      </c>
      <c r="V290" s="41" t="s">
        <v>1406</v>
      </c>
      <c r="W290" s="46">
        <v>44866</v>
      </c>
    </row>
    <row r="291" spans="1:23" x14ac:dyDescent="0.3">
      <c r="A291" s="41">
        <v>315457</v>
      </c>
      <c r="B291" s="41" t="s">
        <v>477</v>
      </c>
      <c r="C291" s="41" t="s">
        <v>1407</v>
      </c>
      <c r="D291" s="41" t="s">
        <v>1049</v>
      </c>
      <c r="E291" s="41" t="s">
        <v>659</v>
      </c>
      <c r="F291" s="41">
        <v>7006</v>
      </c>
      <c r="G291" s="41">
        <v>453</v>
      </c>
      <c r="H291" s="41" t="s">
        <v>1559</v>
      </c>
      <c r="I291" s="41" t="s">
        <v>661</v>
      </c>
      <c r="J291" s="41" t="s">
        <v>667</v>
      </c>
      <c r="K291" s="41">
        <v>9</v>
      </c>
      <c r="L291" s="41" t="s">
        <v>667</v>
      </c>
      <c r="M291" s="41">
        <v>9</v>
      </c>
      <c r="N291" s="41" t="s">
        <v>667</v>
      </c>
      <c r="O291" s="41">
        <v>9</v>
      </c>
      <c r="P291" s="41" t="s">
        <v>667</v>
      </c>
      <c r="Q291" s="41">
        <v>9</v>
      </c>
      <c r="R291" s="41">
        <v>8.1967219999999994</v>
      </c>
      <c r="S291" s="41"/>
      <c r="T291" s="41" t="s">
        <v>1557</v>
      </c>
      <c r="U291" s="41" t="s">
        <v>663</v>
      </c>
      <c r="V291" s="41" t="s">
        <v>1408</v>
      </c>
      <c r="W291" s="46">
        <v>44866</v>
      </c>
    </row>
    <row r="292" spans="1:23" x14ac:dyDescent="0.3">
      <c r="A292" s="41">
        <v>315458</v>
      </c>
      <c r="B292" s="41" t="s">
        <v>510</v>
      </c>
      <c r="C292" s="41" t="s">
        <v>1409</v>
      </c>
      <c r="D292" s="41" t="s">
        <v>1029</v>
      </c>
      <c r="E292" s="41" t="s">
        <v>659</v>
      </c>
      <c r="F292" s="41">
        <v>7104</v>
      </c>
      <c r="G292" s="41">
        <v>453</v>
      </c>
      <c r="H292" s="41" t="s">
        <v>1559</v>
      </c>
      <c r="I292" s="41" t="s">
        <v>661</v>
      </c>
      <c r="J292" s="41">
        <v>1.38889</v>
      </c>
      <c r="K292" s="41"/>
      <c r="L292" s="41">
        <v>2.7777799999999999</v>
      </c>
      <c r="M292" s="41"/>
      <c r="N292" s="41">
        <v>1.4492799999999999</v>
      </c>
      <c r="O292" s="41"/>
      <c r="P292" s="41">
        <v>4.3478300000000001</v>
      </c>
      <c r="Q292" s="41"/>
      <c r="R292" s="41">
        <v>2.622954</v>
      </c>
      <c r="S292" s="41"/>
      <c r="T292" s="41" t="s">
        <v>1557</v>
      </c>
      <c r="U292" s="41" t="s">
        <v>663</v>
      </c>
      <c r="V292" s="41" t="s">
        <v>1410</v>
      </c>
      <c r="W292" s="46">
        <v>44866</v>
      </c>
    </row>
    <row r="293" spans="1:23" x14ac:dyDescent="0.3">
      <c r="A293" s="41">
        <v>315459</v>
      </c>
      <c r="B293" s="41" t="s">
        <v>508</v>
      </c>
      <c r="C293" s="41" t="s">
        <v>1411</v>
      </c>
      <c r="D293" s="41" t="s">
        <v>714</v>
      </c>
      <c r="E293" s="41" t="s">
        <v>659</v>
      </c>
      <c r="F293" s="41">
        <v>8818</v>
      </c>
      <c r="G293" s="41">
        <v>453</v>
      </c>
      <c r="H293" s="41" t="s">
        <v>1559</v>
      </c>
      <c r="I293" s="41" t="s">
        <v>661</v>
      </c>
      <c r="J293" s="41">
        <v>13.15789</v>
      </c>
      <c r="K293" s="41"/>
      <c r="L293" s="41">
        <v>4.4642900000000001</v>
      </c>
      <c r="M293" s="41"/>
      <c r="N293" s="41">
        <v>7.2580600000000004</v>
      </c>
      <c r="O293" s="41"/>
      <c r="P293" s="41">
        <v>11.607139999999999</v>
      </c>
      <c r="Q293" s="41"/>
      <c r="R293" s="41">
        <v>9.0909069999999996</v>
      </c>
      <c r="S293" s="41"/>
      <c r="T293" s="41" t="s">
        <v>1557</v>
      </c>
      <c r="U293" s="41" t="s">
        <v>663</v>
      </c>
      <c r="V293" s="41" t="s">
        <v>1412</v>
      </c>
      <c r="W293" s="46">
        <v>44866</v>
      </c>
    </row>
    <row r="294" spans="1:23" x14ac:dyDescent="0.3">
      <c r="A294" s="41">
        <v>315460</v>
      </c>
      <c r="B294" s="41" t="s">
        <v>428</v>
      </c>
      <c r="C294" s="41" t="s">
        <v>1413</v>
      </c>
      <c r="D294" s="41" t="s">
        <v>889</v>
      </c>
      <c r="E294" s="41" t="s">
        <v>659</v>
      </c>
      <c r="F294" s="41">
        <v>7601</v>
      </c>
      <c r="G294" s="41">
        <v>453</v>
      </c>
      <c r="H294" s="41" t="s">
        <v>1559</v>
      </c>
      <c r="I294" s="41" t="s">
        <v>661</v>
      </c>
      <c r="J294" s="41" t="s">
        <v>667</v>
      </c>
      <c r="K294" s="41">
        <v>9</v>
      </c>
      <c r="L294" s="41" t="s">
        <v>667</v>
      </c>
      <c r="M294" s="41">
        <v>9</v>
      </c>
      <c r="N294" s="41" t="s">
        <v>667</v>
      </c>
      <c r="O294" s="41">
        <v>9</v>
      </c>
      <c r="P294" s="41" t="s">
        <v>667</v>
      </c>
      <c r="Q294" s="41">
        <v>9</v>
      </c>
      <c r="R294" s="41">
        <v>8.3333340000000007</v>
      </c>
      <c r="S294" s="41"/>
      <c r="T294" s="41" t="s">
        <v>1557</v>
      </c>
      <c r="U294" s="41" t="s">
        <v>663</v>
      </c>
      <c r="V294" s="41" t="s">
        <v>1414</v>
      </c>
      <c r="W294" s="46">
        <v>44866</v>
      </c>
    </row>
    <row r="295" spans="1:23" x14ac:dyDescent="0.3">
      <c r="A295" s="41">
        <v>315461</v>
      </c>
      <c r="B295" s="41" t="s">
        <v>288</v>
      </c>
      <c r="C295" s="41" t="s">
        <v>1415</v>
      </c>
      <c r="D295" s="41" t="s">
        <v>1416</v>
      </c>
      <c r="E295" s="41" t="s">
        <v>659</v>
      </c>
      <c r="F295" s="41">
        <v>8009</v>
      </c>
      <c r="G295" s="41">
        <v>453</v>
      </c>
      <c r="H295" s="41" t="s">
        <v>1559</v>
      </c>
      <c r="I295" s="41" t="s">
        <v>661</v>
      </c>
      <c r="J295" s="41">
        <v>4</v>
      </c>
      <c r="K295" s="41"/>
      <c r="L295" s="41">
        <v>2</v>
      </c>
      <c r="M295" s="41"/>
      <c r="N295" s="41">
        <v>6.6666699999999999</v>
      </c>
      <c r="O295" s="41"/>
      <c r="P295" s="41">
        <v>8.3333300000000001</v>
      </c>
      <c r="Q295" s="41"/>
      <c r="R295" s="41">
        <v>4.9723759999999997</v>
      </c>
      <c r="S295" s="41"/>
      <c r="T295" s="41" t="s">
        <v>1557</v>
      </c>
      <c r="U295" s="41" t="s">
        <v>663</v>
      </c>
      <c r="V295" s="41" t="s">
        <v>1417</v>
      </c>
      <c r="W295" s="46">
        <v>44866</v>
      </c>
    </row>
    <row r="296" spans="1:23" x14ac:dyDescent="0.3">
      <c r="A296" s="41">
        <v>315462</v>
      </c>
      <c r="B296" s="41" t="s">
        <v>599</v>
      </c>
      <c r="C296" s="41" t="s">
        <v>1418</v>
      </c>
      <c r="D296" s="41" t="s">
        <v>829</v>
      </c>
      <c r="E296" s="41" t="s">
        <v>659</v>
      </c>
      <c r="F296" s="41">
        <v>8721</v>
      </c>
      <c r="G296" s="41">
        <v>453</v>
      </c>
      <c r="H296" s="41" t="s">
        <v>1559</v>
      </c>
      <c r="I296" s="41" t="s">
        <v>661</v>
      </c>
      <c r="J296" s="41">
        <v>9.5890400000000007</v>
      </c>
      <c r="K296" s="41"/>
      <c r="L296" s="41">
        <v>4.4776100000000003</v>
      </c>
      <c r="M296" s="41"/>
      <c r="N296" s="41">
        <v>6.7567599999999999</v>
      </c>
      <c r="O296" s="41"/>
      <c r="P296" s="41">
        <v>8.9743600000000008</v>
      </c>
      <c r="Q296" s="41"/>
      <c r="R296" s="41">
        <v>7.5342469999999997</v>
      </c>
      <c r="S296" s="41"/>
      <c r="T296" s="41" t="s">
        <v>1557</v>
      </c>
      <c r="U296" s="41" t="s">
        <v>663</v>
      </c>
      <c r="V296" s="41" t="s">
        <v>1419</v>
      </c>
      <c r="W296" s="46">
        <v>44866</v>
      </c>
    </row>
    <row r="297" spans="1:23" x14ac:dyDescent="0.3">
      <c r="A297" s="41">
        <v>315463</v>
      </c>
      <c r="B297" s="41" t="s">
        <v>580</v>
      </c>
      <c r="C297" s="41" t="s">
        <v>1420</v>
      </c>
      <c r="D297" s="41" t="s">
        <v>688</v>
      </c>
      <c r="E297" s="41" t="s">
        <v>659</v>
      </c>
      <c r="F297" s="41">
        <v>7747</v>
      </c>
      <c r="G297" s="41">
        <v>453</v>
      </c>
      <c r="H297" s="41" t="s">
        <v>1559</v>
      </c>
      <c r="I297" s="41" t="s">
        <v>661</v>
      </c>
      <c r="J297" s="41">
        <v>11.290319999999999</v>
      </c>
      <c r="K297" s="41"/>
      <c r="L297" s="41">
        <v>11.11111</v>
      </c>
      <c r="M297" s="41"/>
      <c r="N297" s="41">
        <v>16.417909999999999</v>
      </c>
      <c r="O297" s="41"/>
      <c r="P297" s="41">
        <v>8.0645199999999999</v>
      </c>
      <c r="Q297" s="41"/>
      <c r="R297" s="41">
        <v>11.811024</v>
      </c>
      <c r="S297" s="41"/>
      <c r="T297" s="41" t="s">
        <v>1557</v>
      </c>
      <c r="U297" s="41" t="s">
        <v>663</v>
      </c>
      <c r="V297" s="41" t="s">
        <v>1421</v>
      </c>
      <c r="W297" s="46">
        <v>44866</v>
      </c>
    </row>
    <row r="298" spans="1:23" x14ac:dyDescent="0.3">
      <c r="A298" s="41">
        <v>315464</v>
      </c>
      <c r="B298" s="41" t="s">
        <v>306</v>
      </c>
      <c r="C298" s="41" t="s">
        <v>1422</v>
      </c>
      <c r="D298" s="41" t="s">
        <v>1351</v>
      </c>
      <c r="E298" s="41" t="s">
        <v>659</v>
      </c>
      <c r="F298" s="41">
        <v>8053</v>
      </c>
      <c r="G298" s="41">
        <v>453</v>
      </c>
      <c r="H298" s="41" t="s">
        <v>1559</v>
      </c>
      <c r="I298" s="41" t="s">
        <v>661</v>
      </c>
      <c r="J298" s="41">
        <v>10.52632</v>
      </c>
      <c r="K298" s="41"/>
      <c r="L298" s="41">
        <v>13.63636</v>
      </c>
      <c r="M298" s="41"/>
      <c r="N298" s="41">
        <v>3.5714299999999999</v>
      </c>
      <c r="O298" s="41"/>
      <c r="P298" s="41">
        <v>12.5</v>
      </c>
      <c r="Q298" s="41"/>
      <c r="R298" s="41">
        <v>10.447761</v>
      </c>
      <c r="S298" s="41"/>
      <c r="T298" s="41" t="s">
        <v>1557</v>
      </c>
      <c r="U298" s="41" t="s">
        <v>663</v>
      </c>
      <c r="V298" s="41" t="s">
        <v>1423</v>
      </c>
      <c r="W298" s="46">
        <v>44866</v>
      </c>
    </row>
    <row r="299" spans="1:23" x14ac:dyDescent="0.3">
      <c r="A299" s="41">
        <v>315465</v>
      </c>
      <c r="B299" s="41" t="s">
        <v>479</v>
      </c>
      <c r="C299" s="41" t="s">
        <v>1424</v>
      </c>
      <c r="D299" s="41" t="s">
        <v>1226</v>
      </c>
      <c r="E299" s="41" t="s">
        <v>659</v>
      </c>
      <c r="F299" s="41">
        <v>7087</v>
      </c>
      <c r="G299" s="41">
        <v>453</v>
      </c>
      <c r="H299" s="41" t="s">
        <v>1559</v>
      </c>
      <c r="I299" s="41" t="s">
        <v>661</v>
      </c>
      <c r="J299" s="41">
        <v>9.61538</v>
      </c>
      <c r="K299" s="41"/>
      <c r="L299" s="41">
        <v>9.5238099999999992</v>
      </c>
      <c r="M299" s="41"/>
      <c r="N299" s="41">
        <v>7.8125</v>
      </c>
      <c r="O299" s="41"/>
      <c r="P299" s="41">
        <v>8.1632700000000007</v>
      </c>
      <c r="Q299" s="41"/>
      <c r="R299" s="41">
        <v>8.7719299999999993</v>
      </c>
      <c r="S299" s="41"/>
      <c r="T299" s="41" t="s">
        <v>1557</v>
      </c>
      <c r="U299" s="41" t="s">
        <v>663</v>
      </c>
      <c r="V299" s="41" t="s">
        <v>1425</v>
      </c>
      <c r="W299" s="46">
        <v>44866</v>
      </c>
    </row>
    <row r="300" spans="1:23" x14ac:dyDescent="0.3">
      <c r="A300" s="41">
        <v>315467</v>
      </c>
      <c r="B300" s="41" t="s">
        <v>474</v>
      </c>
      <c r="C300" s="41" t="s">
        <v>1426</v>
      </c>
      <c r="D300" s="41" t="s">
        <v>1427</v>
      </c>
      <c r="E300" s="41" t="s">
        <v>659</v>
      </c>
      <c r="F300" s="41">
        <v>7830</v>
      </c>
      <c r="G300" s="41">
        <v>453</v>
      </c>
      <c r="H300" s="41" t="s">
        <v>1559</v>
      </c>
      <c r="I300" s="41" t="s">
        <v>661</v>
      </c>
      <c r="J300" s="41">
        <v>9.0909099999999992</v>
      </c>
      <c r="K300" s="41"/>
      <c r="L300" s="41">
        <v>16</v>
      </c>
      <c r="M300" s="41"/>
      <c r="N300" s="41" t="s">
        <v>667</v>
      </c>
      <c r="O300" s="41">
        <v>9</v>
      </c>
      <c r="P300" s="41" t="s">
        <v>667</v>
      </c>
      <c r="Q300" s="41">
        <v>9</v>
      </c>
      <c r="R300" s="41">
        <v>14.634145999999999</v>
      </c>
      <c r="S300" s="41"/>
      <c r="T300" s="41" t="s">
        <v>1557</v>
      </c>
      <c r="U300" s="41" t="s">
        <v>663</v>
      </c>
      <c r="V300" s="41" t="s">
        <v>1428</v>
      </c>
      <c r="W300" s="46">
        <v>44866</v>
      </c>
    </row>
    <row r="301" spans="1:23" x14ac:dyDescent="0.3">
      <c r="A301" s="41">
        <v>315468</v>
      </c>
      <c r="B301" s="41" t="s">
        <v>317</v>
      </c>
      <c r="C301" s="41" t="s">
        <v>1429</v>
      </c>
      <c r="D301" s="41" t="s">
        <v>1430</v>
      </c>
      <c r="E301" s="41" t="s">
        <v>659</v>
      </c>
      <c r="F301" s="41">
        <v>7054</v>
      </c>
      <c r="G301" s="41">
        <v>453</v>
      </c>
      <c r="H301" s="41" t="s">
        <v>1559</v>
      </c>
      <c r="I301" s="41" t="s">
        <v>661</v>
      </c>
      <c r="J301" s="41" t="s">
        <v>667</v>
      </c>
      <c r="K301" s="41">
        <v>9</v>
      </c>
      <c r="L301" s="41" t="s">
        <v>667</v>
      </c>
      <c r="M301" s="41">
        <v>9</v>
      </c>
      <c r="N301" s="41" t="s">
        <v>667</v>
      </c>
      <c r="O301" s="41">
        <v>9</v>
      </c>
      <c r="P301" s="41" t="s">
        <v>667</v>
      </c>
      <c r="Q301" s="41">
        <v>9</v>
      </c>
      <c r="R301" s="41">
        <v>7.3529419999999996</v>
      </c>
      <c r="S301" s="41"/>
      <c r="T301" s="41" t="s">
        <v>1557</v>
      </c>
      <c r="U301" s="41" t="s">
        <v>663</v>
      </c>
      <c r="V301" s="41" t="s">
        <v>1431</v>
      </c>
      <c r="W301" s="46">
        <v>44866</v>
      </c>
    </row>
    <row r="302" spans="1:23" x14ac:dyDescent="0.3">
      <c r="A302" s="41">
        <v>315469</v>
      </c>
      <c r="B302" s="41" t="s">
        <v>375</v>
      </c>
      <c r="C302" s="41" t="s">
        <v>1432</v>
      </c>
      <c r="D302" s="41" t="s">
        <v>1344</v>
      </c>
      <c r="E302" s="41" t="s">
        <v>659</v>
      </c>
      <c r="F302" s="41">
        <v>7753</v>
      </c>
      <c r="G302" s="41">
        <v>453</v>
      </c>
      <c r="H302" s="41" t="s">
        <v>1559</v>
      </c>
      <c r="I302" s="41" t="s">
        <v>661</v>
      </c>
      <c r="J302" s="41">
        <v>0</v>
      </c>
      <c r="K302" s="41"/>
      <c r="L302" s="41">
        <v>5.7142900000000001</v>
      </c>
      <c r="M302" s="41"/>
      <c r="N302" s="41">
        <v>11.36364</v>
      </c>
      <c r="O302" s="41"/>
      <c r="P302" s="41">
        <v>6.8181799999999999</v>
      </c>
      <c r="Q302" s="41"/>
      <c r="R302" s="41">
        <v>6.6225180000000003</v>
      </c>
      <c r="S302" s="41"/>
      <c r="T302" s="41" t="s">
        <v>1557</v>
      </c>
      <c r="U302" s="41" t="s">
        <v>663</v>
      </c>
      <c r="V302" s="41" t="s">
        <v>1433</v>
      </c>
      <c r="W302" s="46">
        <v>44866</v>
      </c>
    </row>
    <row r="303" spans="1:23" x14ac:dyDescent="0.3">
      <c r="A303" s="41">
        <v>315471</v>
      </c>
      <c r="B303" s="41" t="s">
        <v>582</v>
      </c>
      <c r="C303" s="41" t="s">
        <v>1434</v>
      </c>
      <c r="D303" s="41" t="s">
        <v>1435</v>
      </c>
      <c r="E303" s="41" t="s">
        <v>659</v>
      </c>
      <c r="F303" s="41">
        <v>7006</v>
      </c>
      <c r="G303" s="41">
        <v>453</v>
      </c>
      <c r="H303" s="41" t="s">
        <v>1559</v>
      </c>
      <c r="I303" s="41" t="s">
        <v>661</v>
      </c>
      <c r="J303" s="41" t="s">
        <v>667</v>
      </c>
      <c r="K303" s="41">
        <v>9</v>
      </c>
      <c r="L303" s="41" t="s">
        <v>667</v>
      </c>
      <c r="M303" s="41">
        <v>9</v>
      </c>
      <c r="N303" s="41" t="s">
        <v>667</v>
      </c>
      <c r="O303" s="41">
        <v>9</v>
      </c>
      <c r="P303" s="41" t="s">
        <v>667</v>
      </c>
      <c r="Q303" s="41">
        <v>9</v>
      </c>
      <c r="R303" s="41">
        <v>12.307691</v>
      </c>
      <c r="S303" s="41"/>
      <c r="T303" s="41" t="s">
        <v>1557</v>
      </c>
      <c r="U303" s="41" t="s">
        <v>663</v>
      </c>
      <c r="V303" s="41" t="s">
        <v>1436</v>
      </c>
      <c r="W303" s="46">
        <v>44866</v>
      </c>
    </row>
    <row r="304" spans="1:23" x14ac:dyDescent="0.3">
      <c r="A304" s="41">
        <v>315472</v>
      </c>
      <c r="B304" s="41" t="s">
        <v>304</v>
      </c>
      <c r="C304" s="41" t="s">
        <v>1437</v>
      </c>
      <c r="D304" s="41" t="s">
        <v>1438</v>
      </c>
      <c r="E304" s="41" t="s">
        <v>659</v>
      </c>
      <c r="F304" s="41">
        <v>8816</v>
      </c>
      <c r="G304" s="41">
        <v>453</v>
      </c>
      <c r="H304" s="41" t="s">
        <v>1559</v>
      </c>
      <c r="I304" s="41" t="s">
        <v>661</v>
      </c>
      <c r="J304" s="41">
        <v>11.11111</v>
      </c>
      <c r="K304" s="41"/>
      <c r="L304" s="41">
        <v>0</v>
      </c>
      <c r="M304" s="41"/>
      <c r="N304" s="41">
        <v>2.7777799999999999</v>
      </c>
      <c r="O304" s="41"/>
      <c r="P304" s="41">
        <v>3.0303</v>
      </c>
      <c r="Q304" s="41"/>
      <c r="R304" s="41">
        <v>4.2857139999999996</v>
      </c>
      <c r="S304" s="41"/>
      <c r="T304" s="41" t="s">
        <v>1557</v>
      </c>
      <c r="U304" s="41" t="s">
        <v>663</v>
      </c>
      <c r="V304" s="41" t="s">
        <v>1439</v>
      </c>
      <c r="W304" s="46">
        <v>44866</v>
      </c>
    </row>
    <row r="305" spans="1:23" x14ac:dyDescent="0.3">
      <c r="A305" s="41">
        <v>315473</v>
      </c>
      <c r="B305" s="41" t="s">
        <v>456</v>
      </c>
      <c r="C305" s="41" t="s">
        <v>1440</v>
      </c>
      <c r="D305" s="41" t="s">
        <v>1441</v>
      </c>
      <c r="E305" s="41" t="s">
        <v>659</v>
      </c>
      <c r="F305" s="41">
        <v>7647</v>
      </c>
      <c r="G305" s="41">
        <v>453</v>
      </c>
      <c r="H305" s="41" t="s">
        <v>1559</v>
      </c>
      <c r="I305" s="41" t="s">
        <v>661</v>
      </c>
      <c r="J305" s="41">
        <v>7.86517</v>
      </c>
      <c r="K305" s="41"/>
      <c r="L305" s="41">
        <v>11.62791</v>
      </c>
      <c r="M305" s="41"/>
      <c r="N305" s="41">
        <v>5.5555599999999998</v>
      </c>
      <c r="O305" s="41"/>
      <c r="P305" s="41">
        <v>7.69231</v>
      </c>
      <c r="Q305" s="41"/>
      <c r="R305" s="41">
        <v>8.1460699999999999</v>
      </c>
      <c r="S305" s="41"/>
      <c r="T305" s="41" t="s">
        <v>1557</v>
      </c>
      <c r="U305" s="41" t="s">
        <v>663</v>
      </c>
      <c r="V305" s="41" t="s">
        <v>1442</v>
      </c>
      <c r="W305" s="46">
        <v>44866</v>
      </c>
    </row>
    <row r="306" spans="1:23" x14ac:dyDescent="0.3">
      <c r="A306" s="41">
        <v>315476</v>
      </c>
      <c r="B306" s="41" t="s">
        <v>245</v>
      </c>
      <c r="C306" s="41" t="s">
        <v>1443</v>
      </c>
      <c r="D306" s="41" t="s">
        <v>1444</v>
      </c>
      <c r="E306" s="41" t="s">
        <v>659</v>
      </c>
      <c r="F306" s="41">
        <v>7094</v>
      </c>
      <c r="G306" s="41">
        <v>453</v>
      </c>
      <c r="H306" s="41" t="s">
        <v>1559</v>
      </c>
      <c r="I306" s="41" t="s">
        <v>661</v>
      </c>
      <c r="J306" s="41">
        <v>11.494249999999999</v>
      </c>
      <c r="K306" s="41"/>
      <c r="L306" s="41">
        <v>9.3333300000000001</v>
      </c>
      <c r="M306" s="41"/>
      <c r="N306" s="41">
        <v>12.65823</v>
      </c>
      <c r="O306" s="41"/>
      <c r="P306" s="41">
        <v>10</v>
      </c>
      <c r="Q306" s="41"/>
      <c r="R306" s="41">
        <v>10.876132</v>
      </c>
      <c r="S306" s="41"/>
      <c r="T306" s="41" t="s">
        <v>1557</v>
      </c>
      <c r="U306" s="41" t="s">
        <v>663</v>
      </c>
      <c r="V306" s="41" t="s">
        <v>1445</v>
      </c>
      <c r="W306" s="46">
        <v>44866</v>
      </c>
    </row>
    <row r="307" spans="1:23" x14ac:dyDescent="0.3">
      <c r="A307" s="41">
        <v>315477</v>
      </c>
      <c r="B307" s="41" t="s">
        <v>325</v>
      </c>
      <c r="C307" s="41" t="s">
        <v>1446</v>
      </c>
      <c r="D307" s="41" t="s">
        <v>789</v>
      </c>
      <c r="E307" s="41" t="s">
        <v>659</v>
      </c>
      <c r="F307" s="41">
        <v>7470</v>
      </c>
      <c r="G307" s="41">
        <v>453</v>
      </c>
      <c r="H307" s="41" t="s">
        <v>1559</v>
      </c>
      <c r="I307" s="41" t="s">
        <v>661</v>
      </c>
      <c r="J307" s="41" t="s">
        <v>667</v>
      </c>
      <c r="K307" s="41">
        <v>9</v>
      </c>
      <c r="L307" s="41" t="s">
        <v>667</v>
      </c>
      <c r="M307" s="41">
        <v>9</v>
      </c>
      <c r="N307" s="41" t="s">
        <v>667</v>
      </c>
      <c r="O307" s="41">
        <v>9</v>
      </c>
      <c r="P307" s="41" t="s">
        <v>667</v>
      </c>
      <c r="Q307" s="41">
        <v>9</v>
      </c>
      <c r="R307" s="41">
        <v>20.833334000000001</v>
      </c>
      <c r="S307" s="41"/>
      <c r="T307" s="41" t="s">
        <v>1557</v>
      </c>
      <c r="U307" s="41" t="s">
        <v>663</v>
      </c>
      <c r="V307" s="41" t="s">
        <v>1447</v>
      </c>
      <c r="W307" s="46">
        <v>44866</v>
      </c>
    </row>
    <row r="308" spans="1:23" x14ac:dyDescent="0.3">
      <c r="A308" s="41">
        <v>315479</v>
      </c>
      <c r="B308" s="41" t="s">
        <v>311</v>
      </c>
      <c r="C308" s="41" t="s">
        <v>1448</v>
      </c>
      <c r="D308" s="41" t="s">
        <v>1184</v>
      </c>
      <c r="E308" s="41" t="s">
        <v>659</v>
      </c>
      <c r="F308" s="41">
        <v>7039</v>
      </c>
      <c r="G308" s="41">
        <v>453</v>
      </c>
      <c r="H308" s="41" t="s">
        <v>1559</v>
      </c>
      <c r="I308" s="41" t="s">
        <v>661</v>
      </c>
      <c r="J308" s="41">
        <v>25</v>
      </c>
      <c r="K308" s="41"/>
      <c r="L308" s="41">
        <v>24.137930000000001</v>
      </c>
      <c r="M308" s="41"/>
      <c r="N308" s="41">
        <v>24.242419999999999</v>
      </c>
      <c r="O308" s="41"/>
      <c r="P308" s="41">
        <v>21.428570000000001</v>
      </c>
      <c r="Q308" s="41"/>
      <c r="R308" s="41">
        <v>23.728812000000001</v>
      </c>
      <c r="S308" s="41"/>
      <c r="T308" s="41" t="s">
        <v>1557</v>
      </c>
      <c r="U308" s="41" t="s">
        <v>663</v>
      </c>
      <c r="V308" s="41" t="s">
        <v>1449</v>
      </c>
      <c r="W308" s="46">
        <v>44866</v>
      </c>
    </row>
    <row r="309" spans="1:23" x14ac:dyDescent="0.3">
      <c r="A309" s="41">
        <v>315482</v>
      </c>
      <c r="B309" s="41" t="s">
        <v>314</v>
      </c>
      <c r="C309" s="41" t="s">
        <v>1450</v>
      </c>
      <c r="D309" s="41" t="s">
        <v>762</v>
      </c>
      <c r="E309" s="41" t="s">
        <v>659</v>
      </c>
      <c r="F309" s="41">
        <v>8057</v>
      </c>
      <c r="G309" s="41">
        <v>453</v>
      </c>
      <c r="H309" s="41" t="s">
        <v>1559</v>
      </c>
      <c r="I309" s="41" t="s">
        <v>661</v>
      </c>
      <c r="J309" s="41" t="s">
        <v>667</v>
      </c>
      <c r="K309" s="41">
        <v>9</v>
      </c>
      <c r="L309" s="41" t="s">
        <v>667</v>
      </c>
      <c r="M309" s="41">
        <v>9</v>
      </c>
      <c r="N309" s="41" t="s">
        <v>667</v>
      </c>
      <c r="O309" s="41">
        <v>9</v>
      </c>
      <c r="P309" s="41" t="s">
        <v>667</v>
      </c>
      <c r="Q309" s="41">
        <v>9</v>
      </c>
      <c r="R309" s="41" t="s">
        <v>667</v>
      </c>
      <c r="S309" s="41">
        <v>9</v>
      </c>
      <c r="T309" s="41" t="s">
        <v>1557</v>
      </c>
      <c r="U309" s="41" t="s">
        <v>663</v>
      </c>
      <c r="V309" s="41" t="s">
        <v>1451</v>
      </c>
      <c r="W309" s="46">
        <v>44866</v>
      </c>
    </row>
    <row r="310" spans="1:23" x14ac:dyDescent="0.3">
      <c r="A310" s="41">
        <v>315483</v>
      </c>
      <c r="B310" s="41" t="s">
        <v>525</v>
      </c>
      <c r="C310" s="41" t="s">
        <v>1452</v>
      </c>
      <c r="D310" s="41" t="s">
        <v>679</v>
      </c>
      <c r="E310" s="41" t="s">
        <v>659</v>
      </c>
      <c r="F310" s="41">
        <v>7202</v>
      </c>
      <c r="G310" s="41">
        <v>453</v>
      </c>
      <c r="H310" s="41" t="s">
        <v>1559</v>
      </c>
      <c r="I310" s="41" t="s">
        <v>661</v>
      </c>
      <c r="J310" s="41" t="s">
        <v>667</v>
      </c>
      <c r="K310" s="41">
        <v>9</v>
      </c>
      <c r="L310" s="41" t="s">
        <v>667</v>
      </c>
      <c r="M310" s="41">
        <v>9</v>
      </c>
      <c r="N310" s="41">
        <v>8.5714299999999994</v>
      </c>
      <c r="O310" s="41"/>
      <c r="P310" s="41">
        <v>7.5</v>
      </c>
      <c r="Q310" s="41"/>
      <c r="R310" s="41">
        <v>8.0459770000000006</v>
      </c>
      <c r="S310" s="41"/>
      <c r="T310" s="41" t="s">
        <v>1557</v>
      </c>
      <c r="U310" s="41" t="s">
        <v>663</v>
      </c>
      <c r="V310" s="41" t="s">
        <v>1453</v>
      </c>
      <c r="W310" s="46">
        <v>44866</v>
      </c>
    </row>
    <row r="311" spans="1:23" x14ac:dyDescent="0.3">
      <c r="A311" s="41">
        <v>315485</v>
      </c>
      <c r="B311" s="41" t="s">
        <v>324</v>
      </c>
      <c r="C311" s="41" t="s">
        <v>1454</v>
      </c>
      <c r="D311" s="41" t="s">
        <v>756</v>
      </c>
      <c r="E311" s="41" t="s">
        <v>659</v>
      </c>
      <c r="F311" s="41">
        <v>7719</v>
      </c>
      <c r="G311" s="41">
        <v>453</v>
      </c>
      <c r="H311" s="41" t="s">
        <v>1559</v>
      </c>
      <c r="I311" s="41" t="s">
        <v>661</v>
      </c>
      <c r="J311" s="41">
        <v>23.33333</v>
      </c>
      <c r="K311" s="41"/>
      <c r="L311" s="41">
        <v>15.15152</v>
      </c>
      <c r="M311" s="41"/>
      <c r="N311" s="41">
        <v>14.63415</v>
      </c>
      <c r="O311" s="41"/>
      <c r="P311" s="41">
        <v>19.44444</v>
      </c>
      <c r="Q311" s="41"/>
      <c r="R311" s="41">
        <v>17.857143000000001</v>
      </c>
      <c r="S311" s="41"/>
      <c r="T311" s="41" t="s">
        <v>1557</v>
      </c>
      <c r="U311" s="41" t="s">
        <v>663</v>
      </c>
      <c r="V311" s="41" t="s">
        <v>1455</v>
      </c>
      <c r="W311" s="46">
        <v>44866</v>
      </c>
    </row>
    <row r="312" spans="1:23" x14ac:dyDescent="0.3">
      <c r="A312" s="41">
        <v>315486</v>
      </c>
      <c r="B312" s="41" t="s">
        <v>593</v>
      </c>
      <c r="C312" s="41" t="s">
        <v>1456</v>
      </c>
      <c r="D312" s="41" t="s">
        <v>1457</v>
      </c>
      <c r="E312" s="41" t="s">
        <v>659</v>
      </c>
      <c r="F312" s="41">
        <v>8558</v>
      </c>
      <c r="G312" s="41">
        <v>453</v>
      </c>
      <c r="H312" s="41" t="s">
        <v>1559</v>
      </c>
      <c r="I312" s="41" t="s">
        <v>661</v>
      </c>
      <c r="J312" s="41">
        <v>15</v>
      </c>
      <c r="K312" s="41"/>
      <c r="L312" s="41">
        <v>20.83333</v>
      </c>
      <c r="M312" s="41"/>
      <c r="N312" s="41" t="s">
        <v>667</v>
      </c>
      <c r="O312" s="41">
        <v>9</v>
      </c>
      <c r="P312" s="41">
        <v>8.3333300000000001</v>
      </c>
      <c r="Q312" s="41"/>
      <c r="R312" s="41">
        <v>14.117646000000001</v>
      </c>
      <c r="S312" s="41"/>
      <c r="T312" s="41" t="s">
        <v>1557</v>
      </c>
      <c r="U312" s="41" t="s">
        <v>663</v>
      </c>
      <c r="V312" s="41" t="s">
        <v>1458</v>
      </c>
      <c r="W312" s="46">
        <v>44866</v>
      </c>
    </row>
    <row r="313" spans="1:23" x14ac:dyDescent="0.3">
      <c r="A313" s="41">
        <v>315487</v>
      </c>
      <c r="B313" s="41" t="s">
        <v>531</v>
      </c>
      <c r="C313" s="41" t="s">
        <v>1459</v>
      </c>
      <c r="D313" s="41" t="s">
        <v>1460</v>
      </c>
      <c r="E313" s="41" t="s">
        <v>659</v>
      </c>
      <c r="F313" s="41">
        <v>8628</v>
      </c>
      <c r="G313" s="41">
        <v>453</v>
      </c>
      <c r="H313" s="41" t="s">
        <v>1559</v>
      </c>
      <c r="I313" s="41" t="s">
        <v>661</v>
      </c>
      <c r="J313" s="41">
        <v>9.375</v>
      </c>
      <c r="K313" s="41"/>
      <c r="L313" s="41">
        <v>12.5</v>
      </c>
      <c r="M313" s="41"/>
      <c r="N313" s="41">
        <v>5</v>
      </c>
      <c r="O313" s="41"/>
      <c r="P313" s="41">
        <v>5.2631600000000001</v>
      </c>
      <c r="Q313" s="41"/>
      <c r="R313" s="41">
        <v>7.7464789999999999</v>
      </c>
      <c r="S313" s="41"/>
      <c r="T313" s="41" t="s">
        <v>1557</v>
      </c>
      <c r="U313" s="41" t="s">
        <v>663</v>
      </c>
      <c r="V313" s="41" t="s">
        <v>1461</v>
      </c>
      <c r="W313" s="46">
        <v>44866</v>
      </c>
    </row>
    <row r="314" spans="1:23" x14ac:dyDescent="0.3">
      <c r="A314" s="41">
        <v>315488</v>
      </c>
      <c r="B314" s="41" t="s">
        <v>313</v>
      </c>
      <c r="C314" s="41" t="s">
        <v>1462</v>
      </c>
      <c r="D314" s="41" t="s">
        <v>895</v>
      </c>
      <c r="E314" s="41" t="s">
        <v>659</v>
      </c>
      <c r="F314" s="41">
        <v>7960</v>
      </c>
      <c r="G314" s="41">
        <v>453</v>
      </c>
      <c r="H314" s="41" t="s">
        <v>1559</v>
      </c>
      <c r="I314" s="41" t="s">
        <v>661</v>
      </c>
      <c r="J314" s="41">
        <v>9.375</v>
      </c>
      <c r="K314" s="41"/>
      <c r="L314" s="41">
        <v>23.529409999999999</v>
      </c>
      <c r="M314" s="41"/>
      <c r="N314" s="41">
        <v>6.8965500000000004</v>
      </c>
      <c r="O314" s="41"/>
      <c r="P314" s="41">
        <v>12</v>
      </c>
      <c r="Q314" s="41"/>
      <c r="R314" s="41">
        <v>13.333332</v>
      </c>
      <c r="S314" s="41"/>
      <c r="T314" s="41" t="s">
        <v>1557</v>
      </c>
      <c r="U314" s="41" t="s">
        <v>663</v>
      </c>
      <c r="V314" s="41" t="s">
        <v>1463</v>
      </c>
      <c r="W314" s="46">
        <v>44866</v>
      </c>
    </row>
    <row r="315" spans="1:23" x14ac:dyDescent="0.3">
      <c r="A315" s="41">
        <v>315490</v>
      </c>
      <c r="B315" s="41" t="s">
        <v>340</v>
      </c>
      <c r="C315" s="41" t="s">
        <v>1464</v>
      </c>
      <c r="D315" s="41" t="s">
        <v>1074</v>
      </c>
      <c r="E315" s="41" t="s">
        <v>659</v>
      </c>
      <c r="F315" s="41">
        <v>8755</v>
      </c>
      <c r="G315" s="41">
        <v>453</v>
      </c>
      <c r="H315" s="41" t="s">
        <v>1559</v>
      </c>
      <c r="I315" s="41" t="s">
        <v>661</v>
      </c>
      <c r="J315" s="41" t="s">
        <v>667</v>
      </c>
      <c r="K315" s="41">
        <v>9</v>
      </c>
      <c r="L315" s="41" t="s">
        <v>667</v>
      </c>
      <c r="M315" s="41">
        <v>9</v>
      </c>
      <c r="N315" s="41" t="s">
        <v>667</v>
      </c>
      <c r="O315" s="41">
        <v>9</v>
      </c>
      <c r="P315" s="41" t="s">
        <v>667</v>
      </c>
      <c r="Q315" s="41">
        <v>9</v>
      </c>
      <c r="R315" s="41" t="s">
        <v>667</v>
      </c>
      <c r="S315" s="41">
        <v>9</v>
      </c>
      <c r="T315" s="41" t="s">
        <v>1557</v>
      </c>
      <c r="U315" s="41" t="s">
        <v>663</v>
      </c>
      <c r="V315" s="41" t="s">
        <v>1465</v>
      </c>
      <c r="W315" s="46">
        <v>44866</v>
      </c>
    </row>
    <row r="316" spans="1:23" x14ac:dyDescent="0.3">
      <c r="A316" s="41">
        <v>315491</v>
      </c>
      <c r="B316" s="41" t="s">
        <v>328</v>
      </c>
      <c r="C316" s="41" t="s">
        <v>1466</v>
      </c>
      <c r="D316" s="41" t="s">
        <v>1467</v>
      </c>
      <c r="E316" s="41" t="s">
        <v>659</v>
      </c>
      <c r="F316" s="41">
        <v>7444</v>
      </c>
      <c r="G316" s="41">
        <v>453</v>
      </c>
      <c r="H316" s="41" t="s">
        <v>1559</v>
      </c>
      <c r="I316" s="41" t="s">
        <v>661</v>
      </c>
      <c r="J316" s="41">
        <v>2.8571399999999998</v>
      </c>
      <c r="K316" s="41"/>
      <c r="L316" s="41">
        <v>8.3333300000000001</v>
      </c>
      <c r="M316" s="41"/>
      <c r="N316" s="41">
        <v>8.3333300000000001</v>
      </c>
      <c r="O316" s="41"/>
      <c r="P316" s="41">
        <v>6.6666699999999999</v>
      </c>
      <c r="Q316" s="41"/>
      <c r="R316" s="41">
        <v>6.5743929999999997</v>
      </c>
      <c r="S316" s="41"/>
      <c r="T316" s="41" t="s">
        <v>1557</v>
      </c>
      <c r="U316" s="41" t="s">
        <v>663</v>
      </c>
      <c r="V316" s="41" t="s">
        <v>1468</v>
      </c>
      <c r="W316" s="46">
        <v>44866</v>
      </c>
    </row>
    <row r="317" spans="1:23" x14ac:dyDescent="0.3">
      <c r="A317" s="41">
        <v>315492</v>
      </c>
      <c r="B317" s="41" t="s">
        <v>290</v>
      </c>
      <c r="C317" s="41" t="s">
        <v>1469</v>
      </c>
      <c r="D317" s="41" t="s">
        <v>1470</v>
      </c>
      <c r="E317" s="41" t="s">
        <v>659</v>
      </c>
      <c r="F317" s="41">
        <v>7005</v>
      </c>
      <c r="G317" s="41">
        <v>453</v>
      </c>
      <c r="H317" s="41" t="s">
        <v>1559</v>
      </c>
      <c r="I317" s="41" t="s">
        <v>661</v>
      </c>
      <c r="J317" s="41">
        <v>5.8823499999999997</v>
      </c>
      <c r="K317" s="41"/>
      <c r="L317" s="41">
        <v>4</v>
      </c>
      <c r="M317" s="41"/>
      <c r="N317" s="41">
        <v>9.8039199999999997</v>
      </c>
      <c r="O317" s="41"/>
      <c r="P317" s="41">
        <v>13.461539999999999</v>
      </c>
      <c r="Q317" s="41"/>
      <c r="R317" s="41">
        <v>8.3333329999999997</v>
      </c>
      <c r="S317" s="41"/>
      <c r="T317" s="41" t="s">
        <v>1557</v>
      </c>
      <c r="U317" s="41" t="s">
        <v>663</v>
      </c>
      <c r="V317" s="41" t="s">
        <v>1471</v>
      </c>
      <c r="W317" s="46">
        <v>44866</v>
      </c>
    </row>
    <row r="318" spans="1:23" x14ac:dyDescent="0.3">
      <c r="A318" s="41">
        <v>315494</v>
      </c>
      <c r="B318" s="41" t="s">
        <v>244</v>
      </c>
      <c r="C318" s="41" t="s">
        <v>1472</v>
      </c>
      <c r="D318" s="41" t="s">
        <v>1473</v>
      </c>
      <c r="E318" s="41" t="s">
        <v>659</v>
      </c>
      <c r="F318" s="41">
        <v>7662</v>
      </c>
      <c r="G318" s="41">
        <v>453</v>
      </c>
      <c r="H318" s="41" t="s">
        <v>1559</v>
      </c>
      <c r="I318" s="41" t="s">
        <v>661</v>
      </c>
      <c r="J318" s="41">
        <v>14.60674</v>
      </c>
      <c r="K318" s="41"/>
      <c r="L318" s="41">
        <v>13.924049999999999</v>
      </c>
      <c r="M318" s="41"/>
      <c r="N318" s="41">
        <v>14.45783</v>
      </c>
      <c r="O318" s="41"/>
      <c r="P318" s="41">
        <v>15.662649999999999</v>
      </c>
      <c r="Q318" s="41"/>
      <c r="R318" s="41">
        <v>14.670658</v>
      </c>
      <c r="S318" s="41"/>
      <c r="T318" s="41" t="s">
        <v>1557</v>
      </c>
      <c r="U318" s="41" t="s">
        <v>663</v>
      </c>
      <c r="V318" s="41" t="s">
        <v>1474</v>
      </c>
      <c r="W318" s="46">
        <v>44866</v>
      </c>
    </row>
    <row r="319" spans="1:23" x14ac:dyDescent="0.3">
      <c r="A319" s="41">
        <v>315495</v>
      </c>
      <c r="B319" s="41" t="s">
        <v>551</v>
      </c>
      <c r="C319" s="41" t="s">
        <v>1475</v>
      </c>
      <c r="D319" s="41" t="s">
        <v>1476</v>
      </c>
      <c r="E319" s="41" t="s">
        <v>659</v>
      </c>
      <c r="F319" s="41">
        <v>8240</v>
      </c>
      <c r="G319" s="41">
        <v>453</v>
      </c>
      <c r="H319" s="41" t="s">
        <v>1559</v>
      </c>
      <c r="I319" s="41" t="s">
        <v>661</v>
      </c>
      <c r="J319" s="47" t="s">
        <v>843</v>
      </c>
      <c r="K319" s="41">
        <v>10</v>
      </c>
      <c r="L319" s="47" t="s">
        <v>843</v>
      </c>
      <c r="M319" s="41">
        <v>10</v>
      </c>
      <c r="N319" s="47" t="s">
        <v>843</v>
      </c>
      <c r="O319" s="41">
        <v>10</v>
      </c>
      <c r="P319" s="47" t="s">
        <v>843</v>
      </c>
      <c r="Q319" s="41">
        <v>10</v>
      </c>
      <c r="R319" s="47" t="s">
        <v>843</v>
      </c>
      <c r="S319" s="41">
        <v>10</v>
      </c>
      <c r="T319" s="41" t="s">
        <v>1557</v>
      </c>
      <c r="U319" s="41" t="s">
        <v>663</v>
      </c>
      <c r="V319" s="41" t="s">
        <v>1477</v>
      </c>
      <c r="W319" s="46">
        <v>44866</v>
      </c>
    </row>
    <row r="320" spans="1:23" x14ac:dyDescent="0.3">
      <c r="A320" s="41">
        <v>315496</v>
      </c>
      <c r="B320" s="41" t="s">
        <v>509</v>
      </c>
      <c r="C320" s="41" t="s">
        <v>1478</v>
      </c>
      <c r="D320" s="41" t="s">
        <v>832</v>
      </c>
      <c r="E320" s="41" t="s">
        <v>659</v>
      </c>
      <c r="F320" s="41">
        <v>8360</v>
      </c>
      <c r="G320" s="41">
        <v>453</v>
      </c>
      <c r="H320" s="41" t="s">
        <v>1559</v>
      </c>
      <c r="I320" s="41" t="s">
        <v>661</v>
      </c>
      <c r="J320" s="41">
        <v>6.7226900000000001</v>
      </c>
      <c r="K320" s="41"/>
      <c r="L320" s="41">
        <v>10.56911</v>
      </c>
      <c r="M320" s="41"/>
      <c r="N320" s="41">
        <v>13.043480000000001</v>
      </c>
      <c r="O320" s="41"/>
      <c r="P320" s="41">
        <v>4.7618999999999998</v>
      </c>
      <c r="Q320" s="41"/>
      <c r="R320" s="41">
        <v>8.8744599999999991</v>
      </c>
      <c r="S320" s="41"/>
      <c r="T320" s="41" t="s">
        <v>1557</v>
      </c>
      <c r="U320" s="41" t="s">
        <v>663</v>
      </c>
      <c r="V320" s="41" t="s">
        <v>1479</v>
      </c>
      <c r="W320" s="46">
        <v>44866</v>
      </c>
    </row>
    <row r="321" spans="1:23" x14ac:dyDescent="0.3">
      <c r="A321" s="41">
        <v>315497</v>
      </c>
      <c r="B321" s="41" t="s">
        <v>249</v>
      </c>
      <c r="C321" s="41" t="s">
        <v>1480</v>
      </c>
      <c r="D321" s="41" t="s">
        <v>1481</v>
      </c>
      <c r="E321" s="41" t="s">
        <v>659</v>
      </c>
      <c r="F321" s="41">
        <v>7401</v>
      </c>
      <c r="G321" s="41">
        <v>453</v>
      </c>
      <c r="H321" s="41" t="s">
        <v>1559</v>
      </c>
      <c r="I321" s="41" t="s">
        <v>661</v>
      </c>
      <c r="J321" s="41">
        <v>14.28571</v>
      </c>
      <c r="K321" s="41"/>
      <c r="L321" s="41">
        <v>2.4390200000000002</v>
      </c>
      <c r="M321" s="41"/>
      <c r="N321" s="41">
        <v>4.5454499999999998</v>
      </c>
      <c r="O321" s="41"/>
      <c r="P321" s="41">
        <v>9.0909099999999992</v>
      </c>
      <c r="Q321" s="41"/>
      <c r="R321" s="41">
        <v>7.3170700000000002</v>
      </c>
      <c r="S321" s="41"/>
      <c r="T321" s="41" t="s">
        <v>1557</v>
      </c>
      <c r="U321" s="41" t="s">
        <v>663</v>
      </c>
      <c r="V321" s="41" t="s">
        <v>1482</v>
      </c>
      <c r="W321" s="46">
        <v>44866</v>
      </c>
    </row>
    <row r="322" spans="1:23" x14ac:dyDescent="0.3">
      <c r="A322" s="41">
        <v>315499</v>
      </c>
      <c r="B322" s="41" t="s">
        <v>473</v>
      </c>
      <c r="C322" s="41" t="s">
        <v>1483</v>
      </c>
      <c r="D322" s="41" t="s">
        <v>935</v>
      </c>
      <c r="E322" s="41" t="s">
        <v>659</v>
      </c>
      <c r="F322" s="41">
        <v>8043</v>
      </c>
      <c r="G322" s="41">
        <v>453</v>
      </c>
      <c r="H322" s="41" t="s">
        <v>1559</v>
      </c>
      <c r="I322" s="41" t="s">
        <v>661</v>
      </c>
      <c r="J322" s="41">
        <v>1.85185</v>
      </c>
      <c r="K322" s="41"/>
      <c r="L322" s="41">
        <v>0</v>
      </c>
      <c r="M322" s="41"/>
      <c r="N322" s="41">
        <v>1.69492</v>
      </c>
      <c r="O322" s="41"/>
      <c r="P322" s="41">
        <v>3.5087700000000002</v>
      </c>
      <c r="Q322" s="41"/>
      <c r="R322" s="41">
        <v>1.754386</v>
      </c>
      <c r="S322" s="41"/>
      <c r="T322" s="41" t="s">
        <v>1557</v>
      </c>
      <c r="U322" s="41" t="s">
        <v>663</v>
      </c>
      <c r="V322" s="41" t="s">
        <v>1484</v>
      </c>
      <c r="W322" s="46">
        <v>44866</v>
      </c>
    </row>
    <row r="323" spans="1:23" x14ac:dyDescent="0.3">
      <c r="A323" s="41">
        <v>315500</v>
      </c>
      <c r="B323" s="41" t="s">
        <v>537</v>
      </c>
      <c r="C323" s="41" t="s">
        <v>1485</v>
      </c>
      <c r="D323" s="41" t="s">
        <v>935</v>
      </c>
      <c r="E323" s="41" t="s">
        <v>659</v>
      </c>
      <c r="F323" s="41">
        <v>8043</v>
      </c>
      <c r="G323" s="41">
        <v>453</v>
      </c>
      <c r="H323" s="41" t="s">
        <v>1559</v>
      </c>
      <c r="I323" s="41" t="s">
        <v>661</v>
      </c>
      <c r="J323" s="41">
        <v>9.2592599999999994</v>
      </c>
      <c r="K323" s="41"/>
      <c r="L323" s="41">
        <v>5.7692300000000003</v>
      </c>
      <c r="M323" s="41"/>
      <c r="N323" s="41">
        <v>2.0833300000000001</v>
      </c>
      <c r="O323" s="41"/>
      <c r="P323" s="41">
        <v>8</v>
      </c>
      <c r="Q323" s="41"/>
      <c r="R323" s="41">
        <v>6.3725480000000001</v>
      </c>
      <c r="S323" s="41"/>
      <c r="T323" s="41" t="s">
        <v>1557</v>
      </c>
      <c r="U323" s="41" t="s">
        <v>663</v>
      </c>
      <c r="V323" s="41" t="s">
        <v>1486</v>
      </c>
      <c r="W323" s="46">
        <v>44866</v>
      </c>
    </row>
    <row r="324" spans="1:23" x14ac:dyDescent="0.3">
      <c r="A324" s="41">
        <v>315501</v>
      </c>
      <c r="B324" s="41" t="s">
        <v>493</v>
      </c>
      <c r="C324" s="41" t="s">
        <v>1487</v>
      </c>
      <c r="D324" s="41" t="s">
        <v>756</v>
      </c>
      <c r="E324" s="41" t="s">
        <v>659</v>
      </c>
      <c r="F324" s="41">
        <v>7719</v>
      </c>
      <c r="G324" s="41">
        <v>453</v>
      </c>
      <c r="H324" s="41" t="s">
        <v>1559</v>
      </c>
      <c r="I324" s="41" t="s">
        <v>661</v>
      </c>
      <c r="J324" s="41" t="s">
        <v>667</v>
      </c>
      <c r="K324" s="41">
        <v>9</v>
      </c>
      <c r="L324" s="41" t="s">
        <v>667</v>
      </c>
      <c r="M324" s="41">
        <v>9</v>
      </c>
      <c r="N324" s="41" t="s">
        <v>667</v>
      </c>
      <c r="O324" s="41">
        <v>9</v>
      </c>
      <c r="P324" s="41" t="s">
        <v>667</v>
      </c>
      <c r="Q324" s="41">
        <v>9</v>
      </c>
      <c r="R324" s="41" t="s">
        <v>667</v>
      </c>
      <c r="S324" s="41">
        <v>9</v>
      </c>
      <c r="T324" s="41" t="s">
        <v>1557</v>
      </c>
      <c r="U324" s="41" t="s">
        <v>663</v>
      </c>
      <c r="V324" s="41" t="s">
        <v>1488</v>
      </c>
      <c r="W324" s="46">
        <v>44866</v>
      </c>
    </row>
    <row r="325" spans="1:23" x14ac:dyDescent="0.3">
      <c r="A325" s="41">
        <v>315502</v>
      </c>
      <c r="B325" s="41" t="s">
        <v>320</v>
      </c>
      <c r="C325" s="41" t="s">
        <v>1489</v>
      </c>
      <c r="D325" s="41" t="s">
        <v>709</v>
      </c>
      <c r="E325" s="41" t="s">
        <v>659</v>
      </c>
      <c r="F325" s="41">
        <v>7666</v>
      </c>
      <c r="G325" s="41">
        <v>453</v>
      </c>
      <c r="H325" s="41" t="s">
        <v>1559</v>
      </c>
      <c r="I325" s="41" t="s">
        <v>661</v>
      </c>
      <c r="J325" s="41" t="s">
        <v>667</v>
      </c>
      <c r="K325" s="41">
        <v>9</v>
      </c>
      <c r="L325" s="41" t="s">
        <v>667</v>
      </c>
      <c r="M325" s="41">
        <v>9</v>
      </c>
      <c r="N325" s="41" t="s">
        <v>667</v>
      </c>
      <c r="O325" s="41">
        <v>9</v>
      </c>
      <c r="P325" s="41">
        <v>9.5238099999999992</v>
      </c>
      <c r="Q325" s="41"/>
      <c r="R325" s="41">
        <v>3.0769229999999999</v>
      </c>
      <c r="S325" s="41"/>
      <c r="T325" s="41" t="s">
        <v>1557</v>
      </c>
      <c r="U325" s="41" t="s">
        <v>663</v>
      </c>
      <c r="V325" s="41" t="s">
        <v>1490</v>
      </c>
      <c r="W325" s="46">
        <v>44866</v>
      </c>
    </row>
    <row r="326" spans="1:23" x14ac:dyDescent="0.3">
      <c r="A326" s="41">
        <v>315503</v>
      </c>
      <c r="B326" s="41" t="s">
        <v>563</v>
      </c>
      <c r="C326" s="41" t="s">
        <v>1491</v>
      </c>
      <c r="D326" s="41" t="s">
        <v>978</v>
      </c>
      <c r="E326" s="41" t="s">
        <v>659</v>
      </c>
      <c r="F326" s="41">
        <v>8205</v>
      </c>
      <c r="G326" s="41">
        <v>453</v>
      </c>
      <c r="H326" s="41" t="s">
        <v>1559</v>
      </c>
      <c r="I326" s="41" t="s">
        <v>661</v>
      </c>
      <c r="J326" s="41">
        <v>4.9180299999999999</v>
      </c>
      <c r="K326" s="41"/>
      <c r="L326" s="41">
        <v>8.8235299999999999</v>
      </c>
      <c r="M326" s="41"/>
      <c r="N326" s="41">
        <v>5.0847499999999997</v>
      </c>
      <c r="O326" s="41"/>
      <c r="P326" s="41">
        <v>6.6666699999999999</v>
      </c>
      <c r="Q326" s="41"/>
      <c r="R326" s="41">
        <v>6.4638799999999996</v>
      </c>
      <c r="S326" s="41"/>
      <c r="T326" s="41" t="s">
        <v>1557</v>
      </c>
      <c r="U326" s="41" t="s">
        <v>663</v>
      </c>
      <c r="V326" s="41" t="s">
        <v>1492</v>
      </c>
      <c r="W326" s="46">
        <v>44866</v>
      </c>
    </row>
    <row r="327" spans="1:23" x14ac:dyDescent="0.3">
      <c r="A327" s="41">
        <v>315504</v>
      </c>
      <c r="B327" s="41" t="s">
        <v>622</v>
      </c>
      <c r="C327" s="41" t="s">
        <v>1493</v>
      </c>
      <c r="D327" s="41" t="s">
        <v>892</v>
      </c>
      <c r="E327" s="41" t="s">
        <v>659</v>
      </c>
      <c r="F327" s="41">
        <v>7728</v>
      </c>
      <c r="G327" s="41">
        <v>453</v>
      </c>
      <c r="H327" s="41" t="s">
        <v>1559</v>
      </c>
      <c r="I327" s="41" t="s">
        <v>661</v>
      </c>
      <c r="J327" s="41">
        <v>3.92157</v>
      </c>
      <c r="K327" s="41"/>
      <c r="L327" s="41">
        <v>12.727270000000001</v>
      </c>
      <c r="M327" s="41"/>
      <c r="N327" s="41">
        <v>7.2727300000000001</v>
      </c>
      <c r="O327" s="41"/>
      <c r="P327" s="41">
        <v>9.61538</v>
      </c>
      <c r="Q327" s="41"/>
      <c r="R327" s="41">
        <v>8.4507030000000007</v>
      </c>
      <c r="S327" s="41"/>
      <c r="T327" s="41" t="s">
        <v>1557</v>
      </c>
      <c r="U327" s="41" t="s">
        <v>663</v>
      </c>
      <c r="V327" s="41" t="s">
        <v>1494</v>
      </c>
      <c r="W327" s="46">
        <v>44866</v>
      </c>
    </row>
    <row r="328" spans="1:23" x14ac:dyDescent="0.3">
      <c r="A328" s="41">
        <v>315505</v>
      </c>
      <c r="B328" s="41" t="s">
        <v>336</v>
      </c>
      <c r="C328" s="41" t="s">
        <v>1495</v>
      </c>
      <c r="D328" s="41" t="s">
        <v>1496</v>
      </c>
      <c r="E328" s="41" t="s">
        <v>659</v>
      </c>
      <c r="F328" s="41">
        <v>7109</v>
      </c>
      <c r="G328" s="41">
        <v>453</v>
      </c>
      <c r="H328" s="41" t="s">
        <v>1559</v>
      </c>
      <c r="I328" s="41" t="s">
        <v>661</v>
      </c>
      <c r="J328" s="41" t="s">
        <v>667</v>
      </c>
      <c r="K328" s="41">
        <v>9</v>
      </c>
      <c r="L328" s="41" t="s">
        <v>667</v>
      </c>
      <c r="M328" s="41">
        <v>9</v>
      </c>
      <c r="N328" s="41" t="s">
        <v>667</v>
      </c>
      <c r="O328" s="41">
        <v>9</v>
      </c>
      <c r="P328" s="41" t="s">
        <v>667</v>
      </c>
      <c r="Q328" s="41">
        <v>9</v>
      </c>
      <c r="R328" s="41" t="s">
        <v>667</v>
      </c>
      <c r="S328" s="41">
        <v>9</v>
      </c>
      <c r="T328" s="41" t="s">
        <v>1557</v>
      </c>
      <c r="U328" s="41" t="s">
        <v>663</v>
      </c>
      <c r="V328" s="41" t="s">
        <v>1497</v>
      </c>
      <c r="W328" s="46">
        <v>44866</v>
      </c>
    </row>
    <row r="329" spans="1:23" x14ac:dyDescent="0.3">
      <c r="A329" s="41">
        <v>315506</v>
      </c>
      <c r="B329" s="41" t="s">
        <v>538</v>
      </c>
      <c r="C329" s="41" t="s">
        <v>1498</v>
      </c>
      <c r="D329" s="41" t="s">
        <v>1020</v>
      </c>
      <c r="E329" s="41" t="s">
        <v>659</v>
      </c>
      <c r="F329" s="41">
        <v>8080</v>
      </c>
      <c r="G329" s="41">
        <v>453</v>
      </c>
      <c r="H329" s="41" t="s">
        <v>1559</v>
      </c>
      <c r="I329" s="41" t="s">
        <v>661</v>
      </c>
      <c r="J329" s="41">
        <v>15.78947</v>
      </c>
      <c r="K329" s="41"/>
      <c r="L329" s="41">
        <v>16.279070000000001</v>
      </c>
      <c r="M329" s="41"/>
      <c r="N329" s="41">
        <v>12.195119999999999</v>
      </c>
      <c r="O329" s="41"/>
      <c r="P329" s="41">
        <v>12.5</v>
      </c>
      <c r="Q329" s="41"/>
      <c r="R329" s="41">
        <v>14.19753</v>
      </c>
      <c r="S329" s="41"/>
      <c r="T329" s="41" t="s">
        <v>1557</v>
      </c>
      <c r="U329" s="41" t="s">
        <v>663</v>
      </c>
      <c r="V329" s="41" t="s">
        <v>1499</v>
      </c>
      <c r="W329" s="46">
        <v>44866</v>
      </c>
    </row>
    <row r="330" spans="1:23" x14ac:dyDescent="0.3">
      <c r="A330" s="41">
        <v>315507</v>
      </c>
      <c r="B330" s="41" t="s">
        <v>283</v>
      </c>
      <c r="C330" s="41" t="s">
        <v>1500</v>
      </c>
      <c r="D330" s="41" t="s">
        <v>783</v>
      </c>
      <c r="E330" s="41" t="s">
        <v>659</v>
      </c>
      <c r="F330" s="41">
        <v>7514</v>
      </c>
      <c r="G330" s="41">
        <v>453</v>
      </c>
      <c r="H330" s="41" t="s">
        <v>1559</v>
      </c>
      <c r="I330" s="41" t="s">
        <v>661</v>
      </c>
      <c r="J330" s="41" t="s">
        <v>667</v>
      </c>
      <c r="K330" s="41">
        <v>9</v>
      </c>
      <c r="L330" s="41" t="s">
        <v>667</v>
      </c>
      <c r="M330" s="41">
        <v>9</v>
      </c>
      <c r="N330" s="41" t="s">
        <v>667</v>
      </c>
      <c r="O330" s="41">
        <v>9</v>
      </c>
      <c r="P330" s="41" t="s">
        <v>667</v>
      </c>
      <c r="Q330" s="41">
        <v>9</v>
      </c>
      <c r="R330" s="41">
        <v>19.047620999999999</v>
      </c>
      <c r="S330" s="41"/>
      <c r="T330" s="41" t="s">
        <v>1557</v>
      </c>
      <c r="U330" s="41" t="s">
        <v>663</v>
      </c>
      <c r="V330" s="41" t="s">
        <v>1501</v>
      </c>
      <c r="W330" s="46">
        <v>44866</v>
      </c>
    </row>
    <row r="331" spans="1:23" x14ac:dyDescent="0.3">
      <c r="A331" s="41">
        <v>315508</v>
      </c>
      <c r="B331" s="41" t="s">
        <v>522</v>
      </c>
      <c r="C331" s="41" t="s">
        <v>1502</v>
      </c>
      <c r="D331" s="41" t="s">
        <v>1503</v>
      </c>
      <c r="E331" s="41" t="s">
        <v>659</v>
      </c>
      <c r="F331" s="41">
        <v>8204</v>
      </c>
      <c r="G331" s="41">
        <v>453</v>
      </c>
      <c r="H331" s="41" t="s">
        <v>1559</v>
      </c>
      <c r="I331" s="41" t="s">
        <v>661</v>
      </c>
      <c r="J331" s="41">
        <v>5.8823499999999997</v>
      </c>
      <c r="K331" s="41"/>
      <c r="L331" s="41">
        <v>11.428570000000001</v>
      </c>
      <c r="M331" s="41"/>
      <c r="N331" s="41">
        <v>14.705880000000001</v>
      </c>
      <c r="O331" s="41"/>
      <c r="P331" s="41">
        <v>5.8823499999999997</v>
      </c>
      <c r="Q331" s="41"/>
      <c r="R331" s="41">
        <v>9.4890489999999996</v>
      </c>
      <c r="S331" s="41"/>
      <c r="T331" s="41" t="s">
        <v>1557</v>
      </c>
      <c r="U331" s="41" t="s">
        <v>663</v>
      </c>
      <c r="V331" s="41" t="s">
        <v>1504</v>
      </c>
      <c r="W331" s="46">
        <v>44866</v>
      </c>
    </row>
    <row r="332" spans="1:23" x14ac:dyDescent="0.3">
      <c r="A332" s="41">
        <v>315509</v>
      </c>
      <c r="B332" s="41" t="s">
        <v>559</v>
      </c>
      <c r="C332" s="41" t="s">
        <v>1505</v>
      </c>
      <c r="D332" s="41" t="s">
        <v>1181</v>
      </c>
      <c r="E332" s="41" t="s">
        <v>659</v>
      </c>
      <c r="F332" s="41">
        <v>8857</v>
      </c>
      <c r="G332" s="41">
        <v>453</v>
      </c>
      <c r="H332" s="41" t="s">
        <v>1559</v>
      </c>
      <c r="I332" s="41" t="s">
        <v>661</v>
      </c>
      <c r="J332" s="41">
        <v>5.9523799999999998</v>
      </c>
      <c r="K332" s="41"/>
      <c r="L332" s="41">
        <v>10.465120000000001</v>
      </c>
      <c r="M332" s="41"/>
      <c r="N332" s="41">
        <v>6.4935099999999997</v>
      </c>
      <c r="O332" s="41"/>
      <c r="P332" s="41">
        <v>4.2253499999999997</v>
      </c>
      <c r="Q332" s="41"/>
      <c r="R332" s="41">
        <v>6.9182399999999999</v>
      </c>
      <c r="S332" s="41"/>
      <c r="T332" s="41" t="s">
        <v>1557</v>
      </c>
      <c r="U332" s="41" t="s">
        <v>663</v>
      </c>
      <c r="V332" s="41" t="s">
        <v>1506</v>
      </c>
      <c r="W332" s="46">
        <v>44866</v>
      </c>
    </row>
    <row r="333" spans="1:23" x14ac:dyDescent="0.3">
      <c r="A333" s="41">
        <v>315510</v>
      </c>
      <c r="B333" s="41" t="s">
        <v>292</v>
      </c>
      <c r="C333" s="41" t="s">
        <v>1507</v>
      </c>
      <c r="D333" s="41" t="s">
        <v>1360</v>
      </c>
      <c r="E333" s="41" t="s">
        <v>659</v>
      </c>
      <c r="F333" s="41">
        <v>8844</v>
      </c>
      <c r="G333" s="41">
        <v>453</v>
      </c>
      <c r="H333" s="41" t="s">
        <v>1559</v>
      </c>
      <c r="I333" s="41" t="s">
        <v>661</v>
      </c>
      <c r="J333" s="41">
        <v>4.1666699999999999</v>
      </c>
      <c r="K333" s="41"/>
      <c r="L333" s="41">
        <v>4.4776100000000003</v>
      </c>
      <c r="M333" s="41"/>
      <c r="N333" s="41">
        <v>7.4626900000000003</v>
      </c>
      <c r="O333" s="41"/>
      <c r="P333" s="41">
        <v>8.2191799999999997</v>
      </c>
      <c r="Q333" s="41"/>
      <c r="R333" s="41">
        <v>6.0931920000000002</v>
      </c>
      <c r="S333" s="41"/>
      <c r="T333" s="41" t="s">
        <v>1557</v>
      </c>
      <c r="U333" s="41" t="s">
        <v>663</v>
      </c>
      <c r="V333" s="41" t="s">
        <v>1508</v>
      </c>
      <c r="W333" s="46">
        <v>44866</v>
      </c>
    </row>
    <row r="334" spans="1:23" x14ac:dyDescent="0.3">
      <c r="A334" s="41">
        <v>315511</v>
      </c>
      <c r="B334" s="41" t="s">
        <v>307</v>
      </c>
      <c r="C334" s="41" t="s">
        <v>1509</v>
      </c>
      <c r="D334" s="41" t="s">
        <v>1510</v>
      </c>
      <c r="E334" s="41" t="s">
        <v>659</v>
      </c>
      <c r="F334" s="41">
        <v>7981</v>
      </c>
      <c r="G334" s="41">
        <v>453</v>
      </c>
      <c r="H334" s="41" t="s">
        <v>1559</v>
      </c>
      <c r="I334" s="41" t="s">
        <v>661</v>
      </c>
      <c r="J334" s="41">
        <v>14.28571</v>
      </c>
      <c r="K334" s="41"/>
      <c r="L334" s="41" t="s">
        <v>667</v>
      </c>
      <c r="M334" s="41">
        <v>9</v>
      </c>
      <c r="N334" s="41" t="s">
        <v>667</v>
      </c>
      <c r="O334" s="41">
        <v>9</v>
      </c>
      <c r="P334" s="41" t="s">
        <v>667</v>
      </c>
      <c r="Q334" s="41">
        <v>9</v>
      </c>
      <c r="R334" s="41">
        <v>9.8591540000000002</v>
      </c>
      <c r="S334" s="41"/>
      <c r="T334" s="41" t="s">
        <v>1557</v>
      </c>
      <c r="U334" s="41" t="s">
        <v>663</v>
      </c>
      <c r="V334" s="41" t="s">
        <v>1511</v>
      </c>
      <c r="W334" s="46">
        <v>44866</v>
      </c>
    </row>
    <row r="335" spans="1:23" x14ac:dyDescent="0.3">
      <c r="A335" s="41">
        <v>315512</v>
      </c>
      <c r="B335" s="41" t="s">
        <v>443</v>
      </c>
      <c r="C335" s="41" t="s">
        <v>1512</v>
      </c>
      <c r="D335" s="41" t="s">
        <v>1513</v>
      </c>
      <c r="E335" s="41" t="s">
        <v>659</v>
      </c>
      <c r="F335" s="41">
        <v>7030</v>
      </c>
      <c r="G335" s="41">
        <v>453</v>
      </c>
      <c r="H335" s="41" t="s">
        <v>1559</v>
      </c>
      <c r="I335" s="41" t="s">
        <v>661</v>
      </c>
      <c r="J335" s="41" t="s">
        <v>667</v>
      </c>
      <c r="K335" s="41">
        <v>9</v>
      </c>
      <c r="L335" s="41" t="s">
        <v>667</v>
      </c>
      <c r="M335" s="41">
        <v>9</v>
      </c>
      <c r="N335" s="41" t="s">
        <v>667</v>
      </c>
      <c r="O335" s="41">
        <v>9</v>
      </c>
      <c r="P335" s="41" t="s">
        <v>667</v>
      </c>
      <c r="Q335" s="41">
        <v>9</v>
      </c>
      <c r="R335" s="41" t="s">
        <v>667</v>
      </c>
      <c r="S335" s="41">
        <v>9</v>
      </c>
      <c r="T335" s="41" t="s">
        <v>1557</v>
      </c>
      <c r="U335" s="41" t="s">
        <v>663</v>
      </c>
      <c r="V335" s="41" t="s">
        <v>1514</v>
      </c>
      <c r="W335" s="46">
        <v>44866</v>
      </c>
    </row>
    <row r="336" spans="1:23" x14ac:dyDescent="0.3">
      <c r="A336" s="41">
        <v>315513</v>
      </c>
      <c r="B336" s="41" t="s">
        <v>541</v>
      </c>
      <c r="C336" s="41" t="s">
        <v>1515</v>
      </c>
      <c r="D336" s="41" t="s">
        <v>935</v>
      </c>
      <c r="E336" s="41" t="s">
        <v>659</v>
      </c>
      <c r="F336" s="41">
        <v>8043</v>
      </c>
      <c r="G336" s="41">
        <v>453</v>
      </c>
      <c r="H336" s="41" t="s">
        <v>1559</v>
      </c>
      <c r="I336" s="41" t="s">
        <v>661</v>
      </c>
      <c r="J336" s="41" t="s">
        <v>667</v>
      </c>
      <c r="K336" s="41">
        <v>9</v>
      </c>
      <c r="L336" s="41" t="s">
        <v>667</v>
      </c>
      <c r="M336" s="41">
        <v>9</v>
      </c>
      <c r="N336" s="41" t="s">
        <v>667</v>
      </c>
      <c r="O336" s="41">
        <v>9</v>
      </c>
      <c r="P336" s="41" t="s">
        <v>667</v>
      </c>
      <c r="Q336" s="41">
        <v>9</v>
      </c>
      <c r="R336" s="41" t="s">
        <v>667</v>
      </c>
      <c r="S336" s="41">
        <v>9</v>
      </c>
      <c r="T336" s="41" t="s">
        <v>1557</v>
      </c>
      <c r="U336" s="41" t="s">
        <v>663</v>
      </c>
      <c r="V336" s="41" t="s">
        <v>1516</v>
      </c>
      <c r="W336" s="46">
        <v>44866</v>
      </c>
    </row>
    <row r="337" spans="1:23" x14ac:dyDescent="0.3">
      <c r="A337" s="41">
        <v>315514</v>
      </c>
      <c r="B337" s="41" t="s">
        <v>408</v>
      </c>
      <c r="C337" s="41" t="s">
        <v>1517</v>
      </c>
      <c r="D337" s="41" t="s">
        <v>1518</v>
      </c>
      <c r="E337" s="41" t="s">
        <v>659</v>
      </c>
      <c r="F337" s="41">
        <v>8234</v>
      </c>
      <c r="G337" s="41">
        <v>453</v>
      </c>
      <c r="H337" s="41" t="s">
        <v>1559</v>
      </c>
      <c r="I337" s="41" t="s">
        <v>661</v>
      </c>
      <c r="J337" s="41">
        <v>8.8235299999999999</v>
      </c>
      <c r="K337" s="41"/>
      <c r="L337" s="41">
        <v>13.51351</v>
      </c>
      <c r="M337" s="41"/>
      <c r="N337" s="41">
        <v>8.3333300000000001</v>
      </c>
      <c r="O337" s="41"/>
      <c r="P337" s="41">
        <v>12.195119999999999</v>
      </c>
      <c r="Q337" s="41"/>
      <c r="R337" s="41">
        <v>10.810809000000001</v>
      </c>
      <c r="S337" s="41"/>
      <c r="T337" s="41" t="s">
        <v>1557</v>
      </c>
      <c r="U337" s="41" t="s">
        <v>663</v>
      </c>
      <c r="V337" s="41" t="s">
        <v>1519</v>
      </c>
      <c r="W337" s="46">
        <v>44866</v>
      </c>
    </row>
    <row r="338" spans="1:23" x14ac:dyDescent="0.3">
      <c r="A338" s="41">
        <v>315515</v>
      </c>
      <c r="B338" s="41" t="s">
        <v>269</v>
      </c>
      <c r="C338" s="41" t="s">
        <v>1520</v>
      </c>
      <c r="D338" s="41" t="s">
        <v>1112</v>
      </c>
      <c r="E338" s="41" t="s">
        <v>659</v>
      </c>
      <c r="F338" s="41">
        <v>7701</v>
      </c>
      <c r="G338" s="41">
        <v>453</v>
      </c>
      <c r="H338" s="41" t="s">
        <v>1559</v>
      </c>
      <c r="I338" s="41" t="s">
        <v>661</v>
      </c>
      <c r="J338" s="41" t="s">
        <v>667</v>
      </c>
      <c r="K338" s="41">
        <v>9</v>
      </c>
      <c r="L338" s="41" t="s">
        <v>667</v>
      </c>
      <c r="M338" s="41">
        <v>9</v>
      </c>
      <c r="N338" s="41" t="s">
        <v>667</v>
      </c>
      <c r="O338" s="41">
        <v>9</v>
      </c>
      <c r="P338" s="41" t="s">
        <v>667</v>
      </c>
      <c r="Q338" s="41">
        <v>9</v>
      </c>
      <c r="R338" s="41">
        <v>2.7777790000000002</v>
      </c>
      <c r="S338" s="41"/>
      <c r="T338" s="41" t="s">
        <v>1557</v>
      </c>
      <c r="U338" s="41" t="s">
        <v>663</v>
      </c>
      <c r="V338" s="41" t="s">
        <v>1521</v>
      </c>
      <c r="W338" s="46">
        <v>44866</v>
      </c>
    </row>
    <row r="339" spans="1:23" x14ac:dyDescent="0.3">
      <c r="A339" s="41">
        <v>315516</v>
      </c>
      <c r="B339" s="41" t="s">
        <v>235</v>
      </c>
      <c r="C339" s="41" t="s">
        <v>1522</v>
      </c>
      <c r="D339" s="41" t="s">
        <v>1020</v>
      </c>
      <c r="E339" s="41" t="s">
        <v>659</v>
      </c>
      <c r="F339" s="41">
        <v>8080</v>
      </c>
      <c r="G339" s="41">
        <v>453</v>
      </c>
      <c r="H339" s="41" t="s">
        <v>1559</v>
      </c>
      <c r="I339" s="41" t="s">
        <v>661</v>
      </c>
      <c r="J339" s="41">
        <v>4.4444400000000002</v>
      </c>
      <c r="K339" s="41"/>
      <c r="L339" s="41">
        <v>6.5217400000000003</v>
      </c>
      <c r="M339" s="41"/>
      <c r="N339" s="41">
        <v>4.65116</v>
      </c>
      <c r="O339" s="41"/>
      <c r="P339" s="41">
        <v>5.7692300000000003</v>
      </c>
      <c r="Q339" s="41"/>
      <c r="R339" s="41">
        <v>5.3763420000000002</v>
      </c>
      <c r="S339" s="41"/>
      <c r="T339" s="41" t="s">
        <v>1557</v>
      </c>
      <c r="U339" s="41" t="s">
        <v>663</v>
      </c>
      <c r="V339" s="41" t="s">
        <v>1523</v>
      </c>
      <c r="W339" s="46">
        <v>44866</v>
      </c>
    </row>
    <row r="340" spans="1:23" x14ac:dyDescent="0.3">
      <c r="A340" s="41">
        <v>315517</v>
      </c>
      <c r="B340" s="41" t="s">
        <v>542</v>
      </c>
      <c r="C340" s="41" t="s">
        <v>1524</v>
      </c>
      <c r="D340" s="41" t="s">
        <v>762</v>
      </c>
      <c r="E340" s="41" t="s">
        <v>659</v>
      </c>
      <c r="F340" s="41">
        <v>8057</v>
      </c>
      <c r="G340" s="41">
        <v>453</v>
      </c>
      <c r="H340" s="41" t="s">
        <v>1559</v>
      </c>
      <c r="I340" s="41" t="s">
        <v>661</v>
      </c>
      <c r="J340" s="41" t="s">
        <v>667</v>
      </c>
      <c r="K340" s="41">
        <v>9</v>
      </c>
      <c r="L340" s="41" t="s">
        <v>667</v>
      </c>
      <c r="M340" s="41">
        <v>9</v>
      </c>
      <c r="N340" s="41" t="s">
        <v>667</v>
      </c>
      <c r="O340" s="41">
        <v>9</v>
      </c>
      <c r="P340" s="41" t="s">
        <v>667</v>
      </c>
      <c r="Q340" s="41">
        <v>9</v>
      </c>
      <c r="R340" s="41" t="s">
        <v>667</v>
      </c>
      <c r="S340" s="41">
        <v>9</v>
      </c>
      <c r="T340" s="41" t="s">
        <v>1557</v>
      </c>
      <c r="U340" s="41" t="s">
        <v>663</v>
      </c>
      <c r="V340" s="41" t="s">
        <v>1525</v>
      </c>
      <c r="W340" s="46">
        <v>44866</v>
      </c>
    </row>
    <row r="341" spans="1:23" x14ac:dyDescent="0.3">
      <c r="A341" s="41">
        <v>315518</v>
      </c>
      <c r="B341" s="41" t="s">
        <v>614</v>
      </c>
      <c r="C341" s="41" t="s">
        <v>1526</v>
      </c>
      <c r="D341" s="41" t="s">
        <v>1527</v>
      </c>
      <c r="E341" s="41" t="s">
        <v>659</v>
      </c>
      <c r="F341" s="41">
        <v>8879</v>
      </c>
      <c r="G341" s="41">
        <v>453</v>
      </c>
      <c r="H341" s="41" t="s">
        <v>1559</v>
      </c>
      <c r="I341" s="41" t="s">
        <v>661</v>
      </c>
      <c r="J341" s="41">
        <v>10.76923</v>
      </c>
      <c r="K341" s="41"/>
      <c r="L341" s="41">
        <v>15.15152</v>
      </c>
      <c r="M341" s="41"/>
      <c r="N341" s="41">
        <v>11.11111</v>
      </c>
      <c r="O341" s="41"/>
      <c r="P341" s="41">
        <v>19.047619999999998</v>
      </c>
      <c r="Q341" s="41"/>
      <c r="R341" s="41">
        <v>14.007783</v>
      </c>
      <c r="S341" s="41"/>
      <c r="T341" s="41" t="s">
        <v>1557</v>
      </c>
      <c r="U341" s="41" t="s">
        <v>663</v>
      </c>
      <c r="V341" s="41" t="s">
        <v>1528</v>
      </c>
      <c r="W341" s="46">
        <v>44866</v>
      </c>
    </row>
    <row r="342" spans="1:23" x14ac:dyDescent="0.3">
      <c r="A342" s="41">
        <v>315519</v>
      </c>
      <c r="B342" s="41" t="s">
        <v>270</v>
      </c>
      <c r="C342" s="41" t="s">
        <v>1529</v>
      </c>
      <c r="D342" s="41" t="s">
        <v>1003</v>
      </c>
      <c r="E342" s="41" t="s">
        <v>659</v>
      </c>
      <c r="F342" s="41">
        <v>8690</v>
      </c>
      <c r="G342" s="41">
        <v>453</v>
      </c>
      <c r="H342" s="41" t="s">
        <v>1559</v>
      </c>
      <c r="I342" s="41" t="s">
        <v>661</v>
      </c>
      <c r="J342" s="41" t="s">
        <v>667</v>
      </c>
      <c r="K342" s="41">
        <v>9</v>
      </c>
      <c r="L342" s="41" t="s">
        <v>667</v>
      </c>
      <c r="M342" s="41">
        <v>9</v>
      </c>
      <c r="N342" s="41" t="s">
        <v>667</v>
      </c>
      <c r="O342" s="41">
        <v>9</v>
      </c>
      <c r="P342" s="41" t="s">
        <v>667</v>
      </c>
      <c r="Q342" s="41">
        <v>9</v>
      </c>
      <c r="R342" s="41" t="s">
        <v>667</v>
      </c>
      <c r="S342" s="41">
        <v>9</v>
      </c>
      <c r="T342" s="41" t="s">
        <v>1557</v>
      </c>
      <c r="U342" s="41" t="s">
        <v>663</v>
      </c>
      <c r="V342" s="41" t="s">
        <v>1530</v>
      </c>
      <c r="W342" s="46">
        <v>44866</v>
      </c>
    </row>
    <row r="343" spans="1:23" x14ac:dyDescent="0.3">
      <c r="A343" s="41">
        <v>315520</v>
      </c>
      <c r="B343" s="41" t="s">
        <v>573</v>
      </c>
      <c r="C343" s="41" t="s">
        <v>1531</v>
      </c>
      <c r="D343" s="41" t="s">
        <v>842</v>
      </c>
      <c r="E343" s="41" t="s">
        <v>659</v>
      </c>
      <c r="F343" s="41">
        <v>8873</v>
      </c>
      <c r="G343" s="41">
        <v>453</v>
      </c>
      <c r="H343" s="41" t="s">
        <v>1559</v>
      </c>
      <c r="I343" s="41" t="s">
        <v>661</v>
      </c>
      <c r="J343" s="41">
        <v>11.32075</v>
      </c>
      <c r="K343" s="41"/>
      <c r="L343" s="41">
        <v>16.326530000000002</v>
      </c>
      <c r="M343" s="41"/>
      <c r="N343" s="41">
        <v>12.727270000000001</v>
      </c>
      <c r="O343" s="41"/>
      <c r="P343" s="41">
        <v>8.1632700000000007</v>
      </c>
      <c r="Q343" s="41"/>
      <c r="R343" s="41">
        <v>12.135921</v>
      </c>
      <c r="S343" s="41"/>
      <c r="T343" s="41" t="s">
        <v>1557</v>
      </c>
      <c r="U343" s="41" t="s">
        <v>663</v>
      </c>
      <c r="V343" s="41" t="s">
        <v>1532</v>
      </c>
      <c r="W343" s="46">
        <v>44866</v>
      </c>
    </row>
    <row r="344" spans="1:23" x14ac:dyDescent="0.3">
      <c r="A344" s="41">
        <v>315521</v>
      </c>
      <c r="B344" s="41" t="s">
        <v>275</v>
      </c>
      <c r="C344" s="41" t="s">
        <v>1533</v>
      </c>
      <c r="D344" s="41" t="s">
        <v>1534</v>
      </c>
      <c r="E344" s="41" t="s">
        <v>659</v>
      </c>
      <c r="F344" s="41">
        <v>8096</v>
      </c>
      <c r="G344" s="41">
        <v>453</v>
      </c>
      <c r="H344" s="41" t="s">
        <v>1559</v>
      </c>
      <c r="I344" s="41" t="s">
        <v>661</v>
      </c>
      <c r="J344" s="41" t="s">
        <v>667</v>
      </c>
      <c r="K344" s="41">
        <v>9</v>
      </c>
      <c r="L344" s="41" t="s">
        <v>667</v>
      </c>
      <c r="M344" s="41">
        <v>9</v>
      </c>
      <c r="N344" s="41" t="s">
        <v>667</v>
      </c>
      <c r="O344" s="41">
        <v>9</v>
      </c>
      <c r="P344" s="41" t="s">
        <v>667</v>
      </c>
      <c r="Q344" s="41">
        <v>9</v>
      </c>
      <c r="R344" s="41" t="s">
        <v>667</v>
      </c>
      <c r="S344" s="41">
        <v>9</v>
      </c>
      <c r="T344" s="41" t="s">
        <v>1557</v>
      </c>
      <c r="U344" s="41" t="s">
        <v>663</v>
      </c>
      <c r="V344" s="41" t="s">
        <v>1535</v>
      </c>
      <c r="W344" s="46">
        <v>44866</v>
      </c>
    </row>
    <row r="345" spans="1:23" x14ac:dyDescent="0.3">
      <c r="A345" s="41">
        <v>315522</v>
      </c>
      <c r="B345" s="41" t="s">
        <v>543</v>
      </c>
      <c r="C345" s="41" t="s">
        <v>1536</v>
      </c>
      <c r="D345" s="41" t="s">
        <v>1537</v>
      </c>
      <c r="E345" s="41" t="s">
        <v>659</v>
      </c>
      <c r="F345" s="41">
        <v>8854</v>
      </c>
      <c r="G345" s="41">
        <v>453</v>
      </c>
      <c r="H345" s="41" t="s">
        <v>1559</v>
      </c>
      <c r="I345" s="41" t="s">
        <v>661</v>
      </c>
      <c r="J345" s="41" t="s">
        <v>667</v>
      </c>
      <c r="K345" s="41">
        <v>9</v>
      </c>
      <c r="L345" s="41" t="s">
        <v>667</v>
      </c>
      <c r="M345" s="41">
        <v>9</v>
      </c>
      <c r="N345" s="41" t="s">
        <v>667</v>
      </c>
      <c r="O345" s="41">
        <v>9</v>
      </c>
      <c r="P345" s="41" t="s">
        <v>667</v>
      </c>
      <c r="Q345" s="41">
        <v>9</v>
      </c>
      <c r="R345" s="41">
        <v>17.777777</v>
      </c>
      <c r="S345" s="41"/>
      <c r="T345" s="41" t="s">
        <v>1557</v>
      </c>
      <c r="U345" s="41" t="s">
        <v>663</v>
      </c>
      <c r="V345" s="41" t="s">
        <v>1538</v>
      </c>
      <c r="W345" s="46">
        <v>44866</v>
      </c>
    </row>
    <row r="346" spans="1:23" x14ac:dyDescent="0.3">
      <c r="A346" s="41">
        <v>315523</v>
      </c>
      <c r="B346" s="41" t="s">
        <v>374</v>
      </c>
      <c r="C346" s="41" t="s">
        <v>1539</v>
      </c>
      <c r="D346" s="41" t="s">
        <v>670</v>
      </c>
      <c r="E346" s="41" t="s">
        <v>659</v>
      </c>
      <c r="F346" s="41">
        <v>7974</v>
      </c>
      <c r="G346" s="41">
        <v>453</v>
      </c>
      <c r="H346" s="41" t="s">
        <v>1559</v>
      </c>
      <c r="I346" s="41" t="s">
        <v>661</v>
      </c>
      <c r="J346" s="41">
        <v>9.0909099999999992</v>
      </c>
      <c r="K346" s="41"/>
      <c r="L346" s="41" t="s">
        <v>667</v>
      </c>
      <c r="M346" s="41">
        <v>9</v>
      </c>
      <c r="N346" s="41">
        <v>0</v>
      </c>
      <c r="O346" s="41"/>
      <c r="P346" s="41">
        <v>12</v>
      </c>
      <c r="Q346" s="41"/>
      <c r="R346" s="41">
        <v>5.6818179999999998</v>
      </c>
      <c r="S346" s="41"/>
      <c r="T346" s="41" t="s">
        <v>1557</v>
      </c>
      <c r="U346" s="41" t="s">
        <v>663</v>
      </c>
      <c r="V346" s="41" t="s">
        <v>1540</v>
      </c>
      <c r="W346" s="46">
        <v>44866</v>
      </c>
    </row>
    <row r="347" spans="1:23" x14ac:dyDescent="0.3">
      <c r="A347" s="41">
        <v>315524</v>
      </c>
      <c r="B347" s="41" t="s">
        <v>465</v>
      </c>
      <c r="C347" s="41" t="s">
        <v>1541</v>
      </c>
      <c r="D347" s="41" t="s">
        <v>1542</v>
      </c>
      <c r="E347" s="41" t="s">
        <v>659</v>
      </c>
      <c r="F347" s="41">
        <v>8054</v>
      </c>
      <c r="G347" s="41">
        <v>453</v>
      </c>
      <c r="H347" s="41" t="s">
        <v>1559</v>
      </c>
      <c r="I347" s="41" t="s">
        <v>661</v>
      </c>
      <c r="J347" s="41">
        <v>11.538460000000001</v>
      </c>
      <c r="K347" s="41"/>
      <c r="L347" s="41">
        <v>13.33333</v>
      </c>
      <c r="M347" s="41"/>
      <c r="N347" s="41">
        <v>6.0240999999999998</v>
      </c>
      <c r="O347" s="41"/>
      <c r="P347" s="41">
        <v>9.78261</v>
      </c>
      <c r="Q347" s="41"/>
      <c r="R347" s="41">
        <v>10.204082</v>
      </c>
      <c r="S347" s="41"/>
      <c r="T347" s="41" t="s">
        <v>1557</v>
      </c>
      <c r="U347" s="41" t="s">
        <v>663</v>
      </c>
      <c r="V347" s="41" t="s">
        <v>1543</v>
      </c>
      <c r="W347" s="46">
        <v>44866</v>
      </c>
    </row>
    <row r="348" spans="1:23" x14ac:dyDescent="0.3">
      <c r="A348" s="41">
        <v>315525</v>
      </c>
      <c r="B348" s="41" t="s">
        <v>446</v>
      </c>
      <c r="C348" s="41" t="s">
        <v>1544</v>
      </c>
      <c r="D348" s="41" t="s">
        <v>808</v>
      </c>
      <c r="E348" s="41" t="s">
        <v>659</v>
      </c>
      <c r="F348" s="41">
        <v>7047</v>
      </c>
      <c r="G348" s="41">
        <v>453</v>
      </c>
      <c r="H348" s="41" t="s">
        <v>1559</v>
      </c>
      <c r="I348" s="41" t="s">
        <v>661</v>
      </c>
      <c r="J348" s="41">
        <v>2.7777799999999999</v>
      </c>
      <c r="K348" s="41"/>
      <c r="L348" s="41">
        <v>7.3170700000000002</v>
      </c>
      <c r="M348" s="41"/>
      <c r="N348" s="41">
        <v>2.8571399999999998</v>
      </c>
      <c r="O348" s="41"/>
      <c r="P348" s="41">
        <v>7.3170700000000002</v>
      </c>
      <c r="Q348" s="41"/>
      <c r="R348" s="41">
        <v>5.2287559999999997</v>
      </c>
      <c r="S348" s="41"/>
      <c r="T348" s="41" t="s">
        <v>1557</v>
      </c>
      <c r="U348" s="41" t="s">
        <v>663</v>
      </c>
      <c r="V348" s="41" t="s">
        <v>1545</v>
      </c>
      <c r="W348" s="46">
        <v>44866</v>
      </c>
    </row>
    <row r="349" spans="1:23" x14ac:dyDescent="0.3">
      <c r="A349" s="41">
        <v>315526</v>
      </c>
      <c r="B349" s="41" t="s">
        <v>271</v>
      </c>
      <c r="C349" s="41" t="s">
        <v>1546</v>
      </c>
      <c r="D349" s="41" t="s">
        <v>1184</v>
      </c>
      <c r="E349" s="41" t="s">
        <v>659</v>
      </c>
      <c r="F349" s="41">
        <v>7039</v>
      </c>
      <c r="G349" s="41">
        <v>453</v>
      </c>
      <c r="H349" s="41" t="s">
        <v>1559</v>
      </c>
      <c r="I349" s="41" t="s">
        <v>661</v>
      </c>
      <c r="J349" s="41" t="s">
        <v>667</v>
      </c>
      <c r="K349" s="41">
        <v>9</v>
      </c>
      <c r="L349" s="41" t="s">
        <v>667</v>
      </c>
      <c r="M349" s="41">
        <v>9</v>
      </c>
      <c r="N349" s="41" t="s">
        <v>667</v>
      </c>
      <c r="O349" s="41">
        <v>9</v>
      </c>
      <c r="P349" s="41" t="s">
        <v>667</v>
      </c>
      <c r="Q349" s="41">
        <v>9</v>
      </c>
      <c r="R349" s="41">
        <v>14.285712999999999</v>
      </c>
      <c r="S349" s="41"/>
      <c r="T349" s="41" t="s">
        <v>1557</v>
      </c>
      <c r="U349" s="41" t="s">
        <v>663</v>
      </c>
      <c r="V349" s="41" t="s">
        <v>1547</v>
      </c>
      <c r="W349" s="46">
        <v>44866</v>
      </c>
    </row>
    <row r="350" spans="1:23" x14ac:dyDescent="0.3">
      <c r="A350" s="41">
        <v>315527</v>
      </c>
      <c r="B350" s="41" t="s">
        <v>627</v>
      </c>
      <c r="C350" s="41" t="s">
        <v>1548</v>
      </c>
      <c r="D350" s="41" t="s">
        <v>1549</v>
      </c>
      <c r="E350" s="41" t="s">
        <v>659</v>
      </c>
      <c r="F350" s="41">
        <v>7040</v>
      </c>
      <c r="G350" s="41">
        <v>453</v>
      </c>
      <c r="H350" s="41" t="s">
        <v>1559</v>
      </c>
      <c r="I350" s="41" t="s">
        <v>661</v>
      </c>
      <c r="J350" s="41" t="s">
        <v>667</v>
      </c>
      <c r="K350" s="41">
        <v>9</v>
      </c>
      <c r="L350" s="41" t="s">
        <v>667</v>
      </c>
      <c r="M350" s="41">
        <v>9</v>
      </c>
      <c r="N350" s="41" t="s">
        <v>667</v>
      </c>
      <c r="O350" s="41">
        <v>9</v>
      </c>
      <c r="P350" s="41" t="s">
        <v>667</v>
      </c>
      <c r="Q350" s="41">
        <v>9</v>
      </c>
      <c r="R350" s="41">
        <v>15.384615</v>
      </c>
      <c r="S350" s="41"/>
      <c r="T350" s="41" t="s">
        <v>1557</v>
      </c>
      <c r="U350" s="41" t="s">
        <v>663</v>
      </c>
      <c r="V350" s="41" t="s">
        <v>1550</v>
      </c>
      <c r="W350" s="46">
        <v>44866</v>
      </c>
    </row>
    <row r="351" spans="1:23" x14ac:dyDescent="0.3">
      <c r="A351" s="41">
        <v>315528</v>
      </c>
      <c r="B351" s="41" t="s">
        <v>457</v>
      </c>
      <c r="C351" s="41" t="s">
        <v>1551</v>
      </c>
      <c r="D351" s="41" t="s">
        <v>892</v>
      </c>
      <c r="E351" s="41" t="s">
        <v>659</v>
      </c>
      <c r="F351" s="41">
        <v>7728</v>
      </c>
      <c r="G351" s="41">
        <v>453</v>
      </c>
      <c r="H351" s="41" t="s">
        <v>1559</v>
      </c>
      <c r="I351" s="41" t="s">
        <v>661</v>
      </c>
      <c r="J351" s="41">
        <v>5.5555599999999998</v>
      </c>
      <c r="K351" s="41"/>
      <c r="L351" s="41">
        <v>8.7719299999999993</v>
      </c>
      <c r="M351" s="41"/>
      <c r="N351" s="41">
        <v>14.03509</v>
      </c>
      <c r="O351" s="41"/>
      <c r="P351" s="41">
        <v>5.4545500000000002</v>
      </c>
      <c r="Q351" s="41"/>
      <c r="R351" s="41">
        <v>8.5201820000000001</v>
      </c>
      <c r="S351" s="41"/>
      <c r="T351" s="41" t="s">
        <v>1557</v>
      </c>
      <c r="U351" s="41" t="s">
        <v>663</v>
      </c>
      <c r="V351" s="41" t="s">
        <v>1552</v>
      </c>
      <c r="W351" s="46">
        <v>44866</v>
      </c>
    </row>
    <row r="352" spans="1:23" x14ac:dyDescent="0.3">
      <c r="A352" s="41">
        <v>315529</v>
      </c>
      <c r="B352" s="41" t="s">
        <v>598</v>
      </c>
      <c r="C352" s="41" t="s">
        <v>1553</v>
      </c>
      <c r="D352" s="41" t="s">
        <v>1554</v>
      </c>
      <c r="E352" s="41" t="s">
        <v>659</v>
      </c>
      <c r="F352" s="41">
        <v>7936</v>
      </c>
      <c r="G352" s="41">
        <v>453</v>
      </c>
      <c r="H352" s="41" t="s">
        <v>1559</v>
      </c>
      <c r="I352" s="41" t="s">
        <v>661</v>
      </c>
      <c r="J352" s="41" t="s">
        <v>667</v>
      </c>
      <c r="K352" s="41">
        <v>9</v>
      </c>
      <c r="L352" s="41">
        <v>9.0909099999999992</v>
      </c>
      <c r="M352" s="41"/>
      <c r="N352" s="41" t="s">
        <v>667</v>
      </c>
      <c r="O352" s="41">
        <v>9</v>
      </c>
      <c r="P352" s="41" t="s">
        <v>667</v>
      </c>
      <c r="Q352" s="41">
        <v>9</v>
      </c>
      <c r="R352" s="41">
        <v>10.958904</v>
      </c>
      <c r="S352" s="41"/>
      <c r="T352" s="41" t="s">
        <v>1557</v>
      </c>
      <c r="U352" s="41" t="s">
        <v>663</v>
      </c>
      <c r="V352" s="41" t="s">
        <v>1555</v>
      </c>
      <c r="W352" s="46">
        <v>44866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2"/>
  <sheetViews>
    <sheetView topLeftCell="I4" workbookViewId="0">
      <selection activeCell="I4" sqref="I1:I1048576"/>
    </sheetView>
  </sheetViews>
  <sheetFormatPr defaultRowHeight="14.4" x14ac:dyDescent="0.3"/>
  <cols>
    <col min="1" max="1" width="23.88671875" bestFit="1" customWidth="1"/>
    <col min="2" max="2" width="57.5546875" bestFit="1" customWidth="1"/>
    <col min="3" max="3" width="35.88671875" bestFit="1" customWidth="1"/>
    <col min="4" max="4" width="23.33203125" bestFit="1" customWidth="1"/>
    <col min="5" max="5" width="13.6640625" bestFit="1" customWidth="1"/>
    <col min="6" max="6" width="16.88671875" bestFit="1" customWidth="1"/>
    <col min="7" max="7" width="13.88671875" bestFit="1" customWidth="1"/>
    <col min="8" max="8" width="90.33203125" bestFit="1" customWidth="1"/>
    <col min="9" max="9" width="13.44140625" bestFit="1" customWidth="1"/>
    <col min="10" max="10" width="17" bestFit="1" customWidth="1"/>
    <col min="11" max="11" width="29" bestFit="1" customWidth="1"/>
    <col min="12" max="12" width="17" bestFit="1" customWidth="1"/>
    <col min="13" max="13" width="29" bestFit="1" customWidth="1"/>
    <col min="14" max="14" width="17" bestFit="1" customWidth="1"/>
    <col min="15" max="15" width="29" bestFit="1" customWidth="1"/>
    <col min="16" max="16" width="17" bestFit="1" customWidth="1"/>
    <col min="17" max="17" width="29" bestFit="1" customWidth="1"/>
    <col min="18" max="18" width="25.88671875" bestFit="1" customWidth="1"/>
    <col min="19" max="19" width="37.6640625" bestFit="1" customWidth="1"/>
    <col min="20" max="20" width="37.44140625" bestFit="1" customWidth="1"/>
    <col min="21" max="21" width="15.109375" bestFit="1" customWidth="1"/>
    <col min="22" max="22" width="59" bestFit="1" customWidth="1"/>
    <col min="23" max="23" width="15.109375" bestFit="1" customWidth="1"/>
  </cols>
  <sheetData>
    <row r="1" spans="1:23" x14ac:dyDescent="0.3">
      <c r="A1" s="41" t="s">
        <v>634</v>
      </c>
      <c r="B1" s="41" t="s">
        <v>635</v>
      </c>
      <c r="C1" s="41" t="s">
        <v>636</v>
      </c>
      <c r="D1" s="41" t="s">
        <v>637</v>
      </c>
      <c r="E1" s="41" t="s">
        <v>638</v>
      </c>
      <c r="F1" s="41" t="s">
        <v>639</v>
      </c>
      <c r="G1" s="41" t="s">
        <v>640</v>
      </c>
      <c r="H1" s="41" t="s">
        <v>641</v>
      </c>
      <c r="I1" s="41" t="s">
        <v>642</v>
      </c>
      <c r="J1" s="41" t="s">
        <v>643</v>
      </c>
      <c r="K1" s="41" t="s">
        <v>644</v>
      </c>
      <c r="L1" s="41" t="s">
        <v>645</v>
      </c>
      <c r="M1" s="41" t="s">
        <v>646</v>
      </c>
      <c r="N1" s="41" t="s">
        <v>647</v>
      </c>
      <c r="O1" s="41" t="s">
        <v>648</v>
      </c>
      <c r="P1" s="41" t="s">
        <v>649</v>
      </c>
      <c r="Q1" s="41" t="s">
        <v>650</v>
      </c>
      <c r="R1" s="41" t="s">
        <v>651</v>
      </c>
      <c r="S1" s="41" t="s">
        <v>652</v>
      </c>
      <c r="T1" s="41" t="s">
        <v>653</v>
      </c>
      <c r="U1" s="41" t="s">
        <v>654</v>
      </c>
      <c r="V1" s="41" t="s">
        <v>655</v>
      </c>
      <c r="W1" s="41" t="s">
        <v>656</v>
      </c>
    </row>
    <row r="2" spans="1:23" x14ac:dyDescent="0.3">
      <c r="A2" s="41">
        <v>315001</v>
      </c>
      <c r="B2" s="41" t="s">
        <v>496</v>
      </c>
      <c r="C2" s="41" t="s">
        <v>657</v>
      </c>
      <c r="D2" s="41" t="s">
        <v>658</v>
      </c>
      <c r="E2" s="41" t="s">
        <v>659</v>
      </c>
      <c r="F2" s="41">
        <v>8536</v>
      </c>
      <c r="G2" s="41">
        <v>454</v>
      </c>
      <c r="H2" s="41" t="s">
        <v>1560</v>
      </c>
      <c r="I2" s="41" t="s">
        <v>661</v>
      </c>
      <c r="J2" s="41">
        <v>100</v>
      </c>
      <c r="K2" s="41"/>
      <c r="L2" s="41">
        <v>100</v>
      </c>
      <c r="M2" s="41"/>
      <c r="N2" s="41">
        <v>94.690264999999997</v>
      </c>
      <c r="O2" s="41"/>
      <c r="P2" s="41">
        <v>94.690264999999997</v>
      </c>
      <c r="Q2" s="41"/>
      <c r="R2" s="41">
        <v>97.391304000000005</v>
      </c>
      <c r="S2" s="41"/>
      <c r="T2" s="41" t="s">
        <v>662</v>
      </c>
      <c r="U2" s="41" t="s">
        <v>663</v>
      </c>
      <c r="V2" s="41" t="s">
        <v>664</v>
      </c>
      <c r="W2" s="46">
        <v>44866</v>
      </c>
    </row>
    <row r="3" spans="1:23" x14ac:dyDescent="0.3">
      <c r="A3" s="41">
        <v>315002</v>
      </c>
      <c r="B3" s="41" t="s">
        <v>319</v>
      </c>
      <c r="C3" s="41" t="s">
        <v>665</v>
      </c>
      <c r="D3" s="41" t="s">
        <v>666</v>
      </c>
      <c r="E3" s="41" t="s">
        <v>659</v>
      </c>
      <c r="F3" s="41">
        <v>8805</v>
      </c>
      <c r="G3" s="41">
        <v>454</v>
      </c>
      <c r="H3" s="41" t="s">
        <v>1560</v>
      </c>
      <c r="I3" s="41" t="s">
        <v>661</v>
      </c>
      <c r="J3" s="41" t="s">
        <v>667</v>
      </c>
      <c r="K3" s="41">
        <v>9</v>
      </c>
      <c r="L3" s="41" t="s">
        <v>667</v>
      </c>
      <c r="M3" s="41">
        <v>9</v>
      </c>
      <c r="N3" s="41" t="s">
        <v>667</v>
      </c>
      <c r="O3" s="41">
        <v>9</v>
      </c>
      <c r="P3" s="41" t="s">
        <v>667</v>
      </c>
      <c r="Q3" s="41">
        <v>9</v>
      </c>
      <c r="R3" s="41">
        <v>90.909091000000004</v>
      </c>
      <c r="S3" s="41"/>
      <c r="T3" s="41" t="s">
        <v>662</v>
      </c>
      <c r="U3" s="41" t="s">
        <v>663</v>
      </c>
      <c r="V3" s="41" t="s">
        <v>668</v>
      </c>
      <c r="W3" s="46">
        <v>44866</v>
      </c>
    </row>
    <row r="4" spans="1:23" x14ac:dyDescent="0.3">
      <c r="A4" s="41">
        <v>315005</v>
      </c>
      <c r="B4" s="41" t="s">
        <v>579</v>
      </c>
      <c r="C4" s="41" t="s">
        <v>669</v>
      </c>
      <c r="D4" s="41" t="s">
        <v>670</v>
      </c>
      <c r="E4" s="41" t="s">
        <v>659</v>
      </c>
      <c r="F4" s="41">
        <v>7974</v>
      </c>
      <c r="G4" s="41">
        <v>454</v>
      </c>
      <c r="H4" s="41" t="s">
        <v>1560</v>
      </c>
      <c r="I4" s="41" t="s">
        <v>661</v>
      </c>
      <c r="J4" s="41">
        <v>100</v>
      </c>
      <c r="K4" s="41"/>
      <c r="L4" s="41">
        <v>100</v>
      </c>
      <c r="M4" s="41"/>
      <c r="N4" s="41">
        <v>96.428571000000005</v>
      </c>
      <c r="O4" s="41"/>
      <c r="P4" s="41">
        <v>96.428571000000005</v>
      </c>
      <c r="Q4" s="41"/>
      <c r="R4" s="41">
        <v>97.931033999999997</v>
      </c>
      <c r="S4" s="41"/>
      <c r="T4" s="41" t="s">
        <v>662</v>
      </c>
      <c r="U4" s="41" t="s">
        <v>663</v>
      </c>
      <c r="V4" s="41" t="s">
        <v>671</v>
      </c>
      <c r="W4" s="46">
        <v>44866</v>
      </c>
    </row>
    <row r="5" spans="1:23" x14ac:dyDescent="0.3">
      <c r="A5" s="41">
        <v>315008</v>
      </c>
      <c r="B5" s="41" t="s">
        <v>466</v>
      </c>
      <c r="C5" s="41" t="s">
        <v>672</v>
      </c>
      <c r="D5" s="41" t="s">
        <v>673</v>
      </c>
      <c r="E5" s="41" t="s">
        <v>659</v>
      </c>
      <c r="F5" s="41">
        <v>8084</v>
      </c>
      <c r="G5" s="41">
        <v>454</v>
      </c>
      <c r="H5" s="41" t="s">
        <v>1560</v>
      </c>
      <c r="I5" s="41" t="s">
        <v>661</v>
      </c>
      <c r="J5" s="41">
        <v>100</v>
      </c>
      <c r="K5" s="41"/>
      <c r="L5" s="41">
        <v>100</v>
      </c>
      <c r="M5" s="41"/>
      <c r="N5" s="41">
        <v>100</v>
      </c>
      <c r="O5" s="41"/>
      <c r="P5" s="41">
        <v>100</v>
      </c>
      <c r="Q5" s="41"/>
      <c r="R5" s="41">
        <v>100</v>
      </c>
      <c r="S5" s="41"/>
      <c r="T5" s="41" t="s">
        <v>662</v>
      </c>
      <c r="U5" s="41" t="s">
        <v>663</v>
      </c>
      <c r="V5" s="41" t="s">
        <v>674</v>
      </c>
      <c r="W5" s="46">
        <v>44866</v>
      </c>
    </row>
    <row r="6" spans="1:23" x14ac:dyDescent="0.3">
      <c r="A6" s="41">
        <v>315009</v>
      </c>
      <c r="B6" s="41" t="s">
        <v>564</v>
      </c>
      <c r="C6" s="41" t="s">
        <v>675</v>
      </c>
      <c r="D6" s="41" t="s">
        <v>676</v>
      </c>
      <c r="E6" s="41" t="s">
        <v>659</v>
      </c>
      <c r="F6" s="41">
        <v>7922</v>
      </c>
      <c r="G6" s="41">
        <v>454</v>
      </c>
      <c r="H6" s="41" t="s">
        <v>1560</v>
      </c>
      <c r="I6" s="41" t="s">
        <v>661</v>
      </c>
      <c r="J6" s="41">
        <v>93.617020999999994</v>
      </c>
      <c r="K6" s="41"/>
      <c r="L6" s="41">
        <v>93.617020999999994</v>
      </c>
      <c r="M6" s="41"/>
      <c r="N6" s="41">
        <v>94.285713999999999</v>
      </c>
      <c r="O6" s="41"/>
      <c r="P6" s="41">
        <v>94.285713999999999</v>
      </c>
      <c r="Q6" s="41"/>
      <c r="R6" s="41">
        <v>93.969848999999996</v>
      </c>
      <c r="S6" s="41"/>
      <c r="T6" s="41" t="s">
        <v>662</v>
      </c>
      <c r="U6" s="41" t="s">
        <v>663</v>
      </c>
      <c r="V6" s="41" t="s">
        <v>677</v>
      </c>
      <c r="W6" s="46">
        <v>44866</v>
      </c>
    </row>
    <row r="7" spans="1:23" x14ac:dyDescent="0.3">
      <c r="A7" s="41">
        <v>315010</v>
      </c>
      <c r="B7" s="41" t="s">
        <v>401</v>
      </c>
      <c r="C7" s="41" t="s">
        <v>678</v>
      </c>
      <c r="D7" s="41" t="s">
        <v>679</v>
      </c>
      <c r="E7" s="41" t="s">
        <v>659</v>
      </c>
      <c r="F7" s="41">
        <v>7202</v>
      </c>
      <c r="G7" s="41">
        <v>454</v>
      </c>
      <c r="H7" s="41" t="s">
        <v>1560</v>
      </c>
      <c r="I7" s="41" t="s">
        <v>661</v>
      </c>
      <c r="J7" s="41">
        <v>99.186992000000004</v>
      </c>
      <c r="K7" s="41"/>
      <c r="L7" s="41">
        <v>99.186992000000004</v>
      </c>
      <c r="M7" s="41"/>
      <c r="N7" s="41">
        <v>100</v>
      </c>
      <c r="O7" s="41"/>
      <c r="P7" s="41">
        <v>100</v>
      </c>
      <c r="Q7" s="41"/>
      <c r="R7" s="41">
        <v>99.62406</v>
      </c>
      <c r="S7" s="41"/>
      <c r="T7" s="41" t="s">
        <v>662</v>
      </c>
      <c r="U7" s="41" t="s">
        <v>663</v>
      </c>
      <c r="V7" s="41" t="s">
        <v>680</v>
      </c>
      <c r="W7" s="46">
        <v>44866</v>
      </c>
    </row>
    <row r="8" spans="1:23" x14ac:dyDescent="0.3">
      <c r="A8" s="41">
        <v>315013</v>
      </c>
      <c r="B8" s="41" t="s">
        <v>280</v>
      </c>
      <c r="C8" s="41" t="s">
        <v>681</v>
      </c>
      <c r="D8" s="41" t="s">
        <v>682</v>
      </c>
      <c r="E8" s="41" t="s">
        <v>659</v>
      </c>
      <c r="F8" s="41">
        <v>8034</v>
      </c>
      <c r="G8" s="41">
        <v>454</v>
      </c>
      <c r="H8" s="41" t="s">
        <v>1560</v>
      </c>
      <c r="I8" s="41" t="s">
        <v>661</v>
      </c>
      <c r="J8" s="41">
        <v>98.795180999999999</v>
      </c>
      <c r="K8" s="41"/>
      <c r="L8" s="41">
        <v>98.795180999999999</v>
      </c>
      <c r="M8" s="41"/>
      <c r="N8" s="41">
        <v>98.823528999999994</v>
      </c>
      <c r="O8" s="41"/>
      <c r="P8" s="41">
        <v>98.823528999999994</v>
      </c>
      <c r="Q8" s="41"/>
      <c r="R8" s="41">
        <v>98.809523999999996</v>
      </c>
      <c r="S8" s="41"/>
      <c r="T8" s="41" t="s">
        <v>662</v>
      </c>
      <c r="U8" s="41" t="s">
        <v>663</v>
      </c>
      <c r="V8" s="41" t="s">
        <v>683</v>
      </c>
      <c r="W8" s="46">
        <v>44866</v>
      </c>
    </row>
    <row r="9" spans="1:23" x14ac:dyDescent="0.3">
      <c r="A9" s="41">
        <v>315014</v>
      </c>
      <c r="B9" s="41" t="s">
        <v>397</v>
      </c>
      <c r="C9" s="41" t="s">
        <v>684</v>
      </c>
      <c r="D9" s="41" t="s">
        <v>685</v>
      </c>
      <c r="E9" s="41" t="s">
        <v>659</v>
      </c>
      <c r="F9" s="41">
        <v>8318</v>
      </c>
      <c r="G9" s="41">
        <v>454</v>
      </c>
      <c r="H9" s="41" t="s">
        <v>1560</v>
      </c>
      <c r="I9" s="41" t="s">
        <v>661</v>
      </c>
      <c r="J9" s="41">
        <v>87.5</v>
      </c>
      <c r="K9" s="41"/>
      <c r="L9" s="41">
        <v>87.5</v>
      </c>
      <c r="M9" s="41"/>
      <c r="N9" s="41">
        <v>92.537312999999997</v>
      </c>
      <c r="O9" s="41"/>
      <c r="P9" s="41">
        <v>92.537312999999997</v>
      </c>
      <c r="Q9" s="41"/>
      <c r="R9" s="41">
        <v>90.076335999999998</v>
      </c>
      <c r="S9" s="41"/>
      <c r="T9" s="41" t="s">
        <v>662</v>
      </c>
      <c r="U9" s="41" t="s">
        <v>663</v>
      </c>
      <c r="V9" s="41" t="s">
        <v>686</v>
      </c>
      <c r="W9" s="46">
        <v>44866</v>
      </c>
    </row>
    <row r="10" spans="1:23" x14ac:dyDescent="0.3">
      <c r="A10" s="41">
        <v>315015</v>
      </c>
      <c r="B10" s="41" t="s">
        <v>357</v>
      </c>
      <c r="C10" s="41" t="s">
        <v>687</v>
      </c>
      <c r="D10" s="41" t="s">
        <v>688</v>
      </c>
      <c r="E10" s="41" t="s">
        <v>659</v>
      </c>
      <c r="F10" s="41">
        <v>7747</v>
      </c>
      <c r="G10" s="41">
        <v>454</v>
      </c>
      <c r="H10" s="41" t="s">
        <v>1560</v>
      </c>
      <c r="I10" s="41" t="s">
        <v>661</v>
      </c>
      <c r="J10" s="41">
        <v>100</v>
      </c>
      <c r="K10" s="41"/>
      <c r="L10" s="41">
        <v>100</v>
      </c>
      <c r="M10" s="41"/>
      <c r="N10" s="41">
        <v>97.826087000000001</v>
      </c>
      <c r="O10" s="41"/>
      <c r="P10" s="41">
        <v>97.826087000000001</v>
      </c>
      <c r="Q10" s="41"/>
      <c r="R10" s="41">
        <v>98.984772000000007</v>
      </c>
      <c r="S10" s="41"/>
      <c r="T10" s="41" t="s">
        <v>662</v>
      </c>
      <c r="U10" s="41" t="s">
        <v>663</v>
      </c>
      <c r="V10" s="41" t="s">
        <v>689</v>
      </c>
      <c r="W10" s="46">
        <v>44866</v>
      </c>
    </row>
    <row r="11" spans="1:23" x14ac:dyDescent="0.3">
      <c r="A11" s="41">
        <v>315017</v>
      </c>
      <c r="B11" s="41" t="s">
        <v>287</v>
      </c>
      <c r="C11" s="41" t="s">
        <v>690</v>
      </c>
      <c r="D11" s="41" t="s">
        <v>691</v>
      </c>
      <c r="E11" s="41" t="s">
        <v>659</v>
      </c>
      <c r="F11" s="41">
        <v>7652</v>
      </c>
      <c r="G11" s="41">
        <v>454</v>
      </c>
      <c r="H11" s="41" t="s">
        <v>1560</v>
      </c>
      <c r="I11" s="41" t="s">
        <v>661</v>
      </c>
      <c r="J11" s="41">
        <v>99.244332</v>
      </c>
      <c r="K11" s="41"/>
      <c r="L11" s="41">
        <v>99.244332</v>
      </c>
      <c r="M11" s="41"/>
      <c r="N11" s="41">
        <v>98.780488000000005</v>
      </c>
      <c r="O11" s="41"/>
      <c r="P11" s="41">
        <v>98.780488000000005</v>
      </c>
      <c r="Q11" s="41"/>
      <c r="R11" s="41">
        <v>99.008673999999999</v>
      </c>
      <c r="S11" s="41"/>
      <c r="T11" s="41" t="s">
        <v>662</v>
      </c>
      <c r="U11" s="41" t="s">
        <v>663</v>
      </c>
      <c r="V11" s="41" t="s">
        <v>692</v>
      </c>
      <c r="W11" s="46">
        <v>44866</v>
      </c>
    </row>
    <row r="12" spans="1:23" x14ac:dyDescent="0.3">
      <c r="A12" s="41">
        <v>315019</v>
      </c>
      <c r="B12" s="41" t="s">
        <v>396</v>
      </c>
      <c r="C12" s="41" t="s">
        <v>693</v>
      </c>
      <c r="D12" s="41" t="s">
        <v>694</v>
      </c>
      <c r="E12" s="41" t="s">
        <v>659</v>
      </c>
      <c r="F12" s="41">
        <v>7801</v>
      </c>
      <c r="G12" s="41">
        <v>454</v>
      </c>
      <c r="H12" s="41" t="s">
        <v>1560</v>
      </c>
      <c r="I12" s="41" t="s">
        <v>661</v>
      </c>
      <c r="J12" s="41" t="s">
        <v>667</v>
      </c>
      <c r="K12" s="41">
        <v>9</v>
      </c>
      <c r="L12" s="41" t="s">
        <v>667</v>
      </c>
      <c r="M12" s="41">
        <v>9</v>
      </c>
      <c r="N12" s="41">
        <v>100</v>
      </c>
      <c r="O12" s="41"/>
      <c r="P12" s="41">
        <v>100</v>
      </c>
      <c r="Q12" s="41"/>
      <c r="R12" s="41">
        <v>97.222222000000002</v>
      </c>
      <c r="S12" s="41"/>
      <c r="T12" s="41" t="s">
        <v>662</v>
      </c>
      <c r="U12" s="41" t="s">
        <v>663</v>
      </c>
      <c r="V12" s="41" t="s">
        <v>695</v>
      </c>
      <c r="W12" s="46">
        <v>44866</v>
      </c>
    </row>
    <row r="13" spans="1:23" x14ac:dyDescent="0.3">
      <c r="A13" s="41">
        <v>315021</v>
      </c>
      <c r="B13" s="41" t="s">
        <v>267</v>
      </c>
      <c r="C13" s="41" t="s">
        <v>696</v>
      </c>
      <c r="D13" s="41" t="s">
        <v>697</v>
      </c>
      <c r="E13" s="41" t="s">
        <v>659</v>
      </c>
      <c r="F13" s="41">
        <v>7011</v>
      </c>
      <c r="G13" s="41">
        <v>454</v>
      </c>
      <c r="H13" s="41" t="s">
        <v>1560</v>
      </c>
      <c r="I13" s="41" t="s">
        <v>661</v>
      </c>
      <c r="J13" s="41">
        <v>99.270072999999996</v>
      </c>
      <c r="K13" s="41"/>
      <c r="L13" s="41">
        <v>99.270072999999996</v>
      </c>
      <c r="M13" s="41"/>
      <c r="N13" s="41">
        <v>98.657718000000003</v>
      </c>
      <c r="O13" s="41"/>
      <c r="P13" s="41">
        <v>98.657718000000003</v>
      </c>
      <c r="Q13" s="41"/>
      <c r="R13" s="41">
        <v>98.951048999999998</v>
      </c>
      <c r="S13" s="41"/>
      <c r="T13" s="41" t="s">
        <v>662</v>
      </c>
      <c r="U13" s="41" t="s">
        <v>663</v>
      </c>
      <c r="V13" s="41" t="s">
        <v>698</v>
      </c>
      <c r="W13" s="46">
        <v>44866</v>
      </c>
    </row>
    <row r="14" spans="1:23" x14ac:dyDescent="0.3">
      <c r="A14" s="41">
        <v>315022</v>
      </c>
      <c r="B14" s="41" t="s">
        <v>485</v>
      </c>
      <c r="C14" s="41" t="s">
        <v>699</v>
      </c>
      <c r="D14" s="41" t="s">
        <v>700</v>
      </c>
      <c r="E14" s="41" t="s">
        <v>659</v>
      </c>
      <c r="F14" s="41">
        <v>8520</v>
      </c>
      <c r="G14" s="41">
        <v>454</v>
      </c>
      <c r="H14" s="41" t="s">
        <v>1560</v>
      </c>
      <c r="I14" s="41" t="s">
        <v>661</v>
      </c>
      <c r="J14" s="41">
        <v>100</v>
      </c>
      <c r="K14" s="41"/>
      <c r="L14" s="41">
        <v>100</v>
      </c>
      <c r="M14" s="41"/>
      <c r="N14" s="41">
        <v>92.105262999999994</v>
      </c>
      <c r="O14" s="41"/>
      <c r="P14" s="41">
        <v>92.105262999999994</v>
      </c>
      <c r="Q14" s="41"/>
      <c r="R14" s="41">
        <v>96.052632000000003</v>
      </c>
      <c r="S14" s="41"/>
      <c r="T14" s="41" t="s">
        <v>662</v>
      </c>
      <c r="U14" s="41" t="s">
        <v>663</v>
      </c>
      <c r="V14" s="41" t="s">
        <v>701</v>
      </c>
      <c r="W14" s="46">
        <v>44866</v>
      </c>
    </row>
    <row r="15" spans="1:23" x14ac:dyDescent="0.3">
      <c r="A15" s="41">
        <v>315029</v>
      </c>
      <c r="B15" s="41" t="s">
        <v>391</v>
      </c>
      <c r="C15" s="41" t="s">
        <v>702</v>
      </c>
      <c r="D15" s="41" t="s">
        <v>703</v>
      </c>
      <c r="E15" s="41" t="s">
        <v>659</v>
      </c>
      <c r="F15" s="41">
        <v>7052</v>
      </c>
      <c r="G15" s="41">
        <v>454</v>
      </c>
      <c r="H15" s="41" t="s">
        <v>1560</v>
      </c>
      <c r="I15" s="41" t="s">
        <v>661</v>
      </c>
      <c r="J15" s="41">
        <v>100</v>
      </c>
      <c r="K15" s="41"/>
      <c r="L15" s="41">
        <v>100</v>
      </c>
      <c r="M15" s="41"/>
      <c r="N15" s="41">
        <v>100</v>
      </c>
      <c r="O15" s="41"/>
      <c r="P15" s="41">
        <v>100</v>
      </c>
      <c r="Q15" s="41"/>
      <c r="R15" s="41">
        <v>100</v>
      </c>
      <c r="S15" s="41"/>
      <c r="T15" s="41" t="s">
        <v>662</v>
      </c>
      <c r="U15" s="41" t="s">
        <v>663</v>
      </c>
      <c r="V15" s="41" t="s">
        <v>704</v>
      </c>
      <c r="W15" s="46">
        <v>44866</v>
      </c>
    </row>
    <row r="16" spans="1:23" x14ac:dyDescent="0.3">
      <c r="A16" s="41">
        <v>315036</v>
      </c>
      <c r="B16" s="41" t="s">
        <v>254</v>
      </c>
      <c r="C16" s="41" t="s">
        <v>705</v>
      </c>
      <c r="D16" s="41" t="s">
        <v>706</v>
      </c>
      <c r="E16" s="41" t="s">
        <v>659</v>
      </c>
      <c r="F16" s="41">
        <v>7009</v>
      </c>
      <c r="G16" s="41">
        <v>454</v>
      </c>
      <c r="H16" s="41" t="s">
        <v>1560</v>
      </c>
      <c r="I16" s="41" t="s">
        <v>661</v>
      </c>
      <c r="J16" s="41">
        <v>98.901099000000002</v>
      </c>
      <c r="K16" s="41"/>
      <c r="L16" s="41">
        <v>98.901099000000002</v>
      </c>
      <c r="M16" s="41"/>
      <c r="N16" s="41">
        <v>98.947367999999997</v>
      </c>
      <c r="O16" s="41"/>
      <c r="P16" s="41">
        <v>98.947367999999997</v>
      </c>
      <c r="Q16" s="41"/>
      <c r="R16" s="41">
        <v>98.924730999999994</v>
      </c>
      <c r="S16" s="41"/>
      <c r="T16" s="41" t="s">
        <v>662</v>
      </c>
      <c r="U16" s="41" t="s">
        <v>663</v>
      </c>
      <c r="V16" s="41" t="s">
        <v>707</v>
      </c>
      <c r="W16" s="46">
        <v>44866</v>
      </c>
    </row>
    <row r="17" spans="1:23" x14ac:dyDescent="0.3">
      <c r="A17" s="41">
        <v>315037</v>
      </c>
      <c r="B17" s="41" t="s">
        <v>600</v>
      </c>
      <c r="C17" s="41" t="s">
        <v>708</v>
      </c>
      <c r="D17" s="41" t="s">
        <v>709</v>
      </c>
      <c r="E17" s="41" t="s">
        <v>659</v>
      </c>
      <c r="F17" s="41">
        <v>7666</v>
      </c>
      <c r="G17" s="41">
        <v>454</v>
      </c>
      <c r="H17" s="41" t="s">
        <v>1560</v>
      </c>
      <c r="I17" s="41" t="s">
        <v>661</v>
      </c>
      <c r="J17" s="41">
        <v>100</v>
      </c>
      <c r="K17" s="41"/>
      <c r="L17" s="41">
        <v>100</v>
      </c>
      <c r="M17" s="41"/>
      <c r="N17" s="41">
        <v>97.777777999999998</v>
      </c>
      <c r="O17" s="41"/>
      <c r="P17" s="41">
        <v>97.777777999999998</v>
      </c>
      <c r="Q17" s="41"/>
      <c r="R17" s="41">
        <v>98.863636</v>
      </c>
      <c r="S17" s="41"/>
      <c r="T17" s="41" t="s">
        <v>662</v>
      </c>
      <c r="U17" s="41" t="s">
        <v>663</v>
      </c>
      <c r="V17" s="41" t="s">
        <v>710</v>
      </c>
      <c r="W17" s="46">
        <v>44866</v>
      </c>
    </row>
    <row r="18" spans="1:23" x14ac:dyDescent="0.3">
      <c r="A18" s="41">
        <v>315038</v>
      </c>
      <c r="B18" s="41" t="s">
        <v>366</v>
      </c>
      <c r="C18" s="41" t="s">
        <v>711</v>
      </c>
      <c r="D18" s="41" t="s">
        <v>703</v>
      </c>
      <c r="E18" s="41" t="s">
        <v>659</v>
      </c>
      <c r="F18" s="41">
        <v>7052</v>
      </c>
      <c r="G18" s="41">
        <v>454</v>
      </c>
      <c r="H18" s="41" t="s">
        <v>1560</v>
      </c>
      <c r="I18" s="41" t="s">
        <v>661</v>
      </c>
      <c r="J18" s="41">
        <v>100</v>
      </c>
      <c r="K18" s="41"/>
      <c r="L18" s="41">
        <v>100</v>
      </c>
      <c r="M18" s="41"/>
      <c r="N18" s="41">
        <v>94.736841999999996</v>
      </c>
      <c r="O18" s="41"/>
      <c r="P18" s="41">
        <v>94.736841999999996</v>
      </c>
      <c r="Q18" s="41"/>
      <c r="R18" s="41">
        <v>96.888889000000006</v>
      </c>
      <c r="S18" s="41"/>
      <c r="T18" s="41" t="s">
        <v>662</v>
      </c>
      <c r="U18" s="41" t="s">
        <v>663</v>
      </c>
      <c r="V18" s="41" t="s">
        <v>712</v>
      </c>
      <c r="W18" s="46">
        <v>44866</v>
      </c>
    </row>
    <row r="19" spans="1:23" x14ac:dyDescent="0.3">
      <c r="A19" s="41">
        <v>315039</v>
      </c>
      <c r="B19" s="41" t="s">
        <v>557</v>
      </c>
      <c r="C19" s="41" t="s">
        <v>713</v>
      </c>
      <c r="D19" s="41" t="s">
        <v>714</v>
      </c>
      <c r="E19" s="41" t="s">
        <v>659</v>
      </c>
      <c r="F19" s="41">
        <v>8837</v>
      </c>
      <c r="G19" s="41">
        <v>454</v>
      </c>
      <c r="H19" s="41" t="s">
        <v>1560</v>
      </c>
      <c r="I19" s="41" t="s">
        <v>661</v>
      </c>
      <c r="J19" s="41">
        <v>88.111887999999993</v>
      </c>
      <c r="K19" s="41"/>
      <c r="L19" s="41">
        <v>88.111887999999993</v>
      </c>
      <c r="M19" s="41"/>
      <c r="N19" s="41">
        <v>98.076922999999994</v>
      </c>
      <c r="O19" s="41"/>
      <c r="P19" s="41">
        <v>98.076922999999994</v>
      </c>
      <c r="Q19" s="41"/>
      <c r="R19" s="41">
        <v>93.311036999999999</v>
      </c>
      <c r="S19" s="41"/>
      <c r="T19" s="41" t="s">
        <v>662</v>
      </c>
      <c r="U19" s="41" t="s">
        <v>663</v>
      </c>
      <c r="V19" s="41" t="s">
        <v>715</v>
      </c>
      <c r="W19" s="46">
        <v>44866</v>
      </c>
    </row>
    <row r="20" spans="1:23" x14ac:dyDescent="0.3">
      <c r="A20" s="41">
        <v>315042</v>
      </c>
      <c r="B20" s="41" t="s">
        <v>471</v>
      </c>
      <c r="C20" s="41" t="s">
        <v>716</v>
      </c>
      <c r="D20" s="41" t="s">
        <v>717</v>
      </c>
      <c r="E20" s="41" t="s">
        <v>659</v>
      </c>
      <c r="F20" s="41">
        <v>7035</v>
      </c>
      <c r="G20" s="41">
        <v>454</v>
      </c>
      <c r="H20" s="41" t="s">
        <v>1560</v>
      </c>
      <c r="I20" s="41" t="s">
        <v>661</v>
      </c>
      <c r="J20" s="41">
        <v>88.888889000000006</v>
      </c>
      <c r="K20" s="41"/>
      <c r="L20" s="41">
        <v>88.888889000000006</v>
      </c>
      <c r="M20" s="41"/>
      <c r="N20" s="41">
        <v>98.461538000000004</v>
      </c>
      <c r="O20" s="41"/>
      <c r="P20" s="41">
        <v>98.461538000000004</v>
      </c>
      <c r="Q20" s="41"/>
      <c r="R20" s="41">
        <v>94.323143999999999</v>
      </c>
      <c r="S20" s="41"/>
      <c r="T20" s="41" t="s">
        <v>662</v>
      </c>
      <c r="U20" s="41" t="s">
        <v>663</v>
      </c>
      <c r="V20" s="41" t="s">
        <v>718</v>
      </c>
      <c r="W20" s="46">
        <v>44866</v>
      </c>
    </row>
    <row r="21" spans="1:23" x14ac:dyDescent="0.3">
      <c r="A21" s="41">
        <v>315044</v>
      </c>
      <c r="B21" s="41" t="s">
        <v>469</v>
      </c>
      <c r="C21" s="41" t="s">
        <v>719</v>
      </c>
      <c r="D21" s="41" t="s">
        <v>720</v>
      </c>
      <c r="E21" s="41" t="s">
        <v>659</v>
      </c>
      <c r="F21" s="41">
        <v>7821</v>
      </c>
      <c r="G21" s="41">
        <v>454</v>
      </c>
      <c r="H21" s="41" t="s">
        <v>1560</v>
      </c>
      <c r="I21" s="41" t="s">
        <v>661</v>
      </c>
      <c r="J21" s="41">
        <v>99.099098999999995</v>
      </c>
      <c r="K21" s="41"/>
      <c r="L21" s="41">
        <v>99.099098999999995</v>
      </c>
      <c r="M21" s="41"/>
      <c r="N21" s="41">
        <v>99.166667000000004</v>
      </c>
      <c r="O21" s="41"/>
      <c r="P21" s="41">
        <v>99.166667000000004</v>
      </c>
      <c r="Q21" s="41"/>
      <c r="R21" s="41">
        <v>99.134198999999995</v>
      </c>
      <c r="S21" s="41"/>
      <c r="T21" s="41" t="s">
        <v>662</v>
      </c>
      <c r="U21" s="41" t="s">
        <v>663</v>
      </c>
      <c r="V21" s="41" t="s">
        <v>721</v>
      </c>
      <c r="W21" s="46">
        <v>44866</v>
      </c>
    </row>
    <row r="22" spans="1:23" x14ac:dyDescent="0.3">
      <c r="A22" s="41">
        <v>315047</v>
      </c>
      <c r="B22" s="41" t="s">
        <v>629</v>
      </c>
      <c r="C22" s="41" t="s">
        <v>722</v>
      </c>
      <c r="D22" s="41" t="s">
        <v>723</v>
      </c>
      <c r="E22" s="41" t="s">
        <v>659</v>
      </c>
      <c r="F22" s="41">
        <v>8077</v>
      </c>
      <c r="G22" s="41">
        <v>454</v>
      </c>
      <c r="H22" s="41" t="s">
        <v>1560</v>
      </c>
      <c r="I22" s="41" t="s">
        <v>661</v>
      </c>
      <c r="J22" s="41">
        <v>99.009900999999999</v>
      </c>
      <c r="K22" s="41"/>
      <c r="L22" s="41">
        <v>99.009900999999999</v>
      </c>
      <c r="M22" s="41"/>
      <c r="N22" s="41">
        <v>98.113208</v>
      </c>
      <c r="O22" s="41"/>
      <c r="P22" s="41">
        <v>98.113208</v>
      </c>
      <c r="Q22" s="41"/>
      <c r="R22" s="41">
        <v>98.550725</v>
      </c>
      <c r="S22" s="41"/>
      <c r="T22" s="41" t="s">
        <v>662</v>
      </c>
      <c r="U22" s="41" t="s">
        <v>663</v>
      </c>
      <c r="V22" s="41" t="s">
        <v>724</v>
      </c>
      <c r="W22" s="46">
        <v>44866</v>
      </c>
    </row>
    <row r="23" spans="1:23" x14ac:dyDescent="0.3">
      <c r="A23" s="41">
        <v>315050</v>
      </c>
      <c r="B23" s="41" t="s">
        <v>344</v>
      </c>
      <c r="C23" s="41" t="s">
        <v>725</v>
      </c>
      <c r="D23" s="41" t="s">
        <v>726</v>
      </c>
      <c r="E23" s="41" t="s">
        <v>659</v>
      </c>
      <c r="F23" s="41">
        <v>8016</v>
      </c>
      <c r="G23" s="41">
        <v>454</v>
      </c>
      <c r="H23" s="41" t="s">
        <v>1560</v>
      </c>
      <c r="I23" s="41" t="s">
        <v>661</v>
      </c>
      <c r="J23" s="41">
        <v>100</v>
      </c>
      <c r="K23" s="41"/>
      <c r="L23" s="41">
        <v>100</v>
      </c>
      <c r="M23" s="41"/>
      <c r="N23" s="41">
        <v>98.4375</v>
      </c>
      <c r="O23" s="41"/>
      <c r="P23" s="41">
        <v>98.4375</v>
      </c>
      <c r="Q23" s="41"/>
      <c r="R23" s="41">
        <v>99.196787</v>
      </c>
      <c r="S23" s="41"/>
      <c r="T23" s="41" t="s">
        <v>662</v>
      </c>
      <c r="U23" s="41" t="s">
        <v>663</v>
      </c>
      <c r="V23" s="41" t="s">
        <v>727</v>
      </c>
      <c r="W23" s="46">
        <v>44866</v>
      </c>
    </row>
    <row r="24" spans="1:23" x14ac:dyDescent="0.3">
      <c r="A24" s="41">
        <v>315053</v>
      </c>
      <c r="B24" s="41" t="s">
        <v>524</v>
      </c>
      <c r="C24" s="41" t="s">
        <v>728</v>
      </c>
      <c r="D24" s="41" t="s">
        <v>729</v>
      </c>
      <c r="E24" s="41" t="s">
        <v>659</v>
      </c>
      <c r="F24" s="41">
        <v>7940</v>
      </c>
      <c r="G24" s="41">
        <v>454</v>
      </c>
      <c r="H24" s="41" t="s">
        <v>1560</v>
      </c>
      <c r="I24" s="41" t="s">
        <v>661</v>
      </c>
      <c r="J24" s="41">
        <v>98.571428999999995</v>
      </c>
      <c r="K24" s="41"/>
      <c r="L24" s="41">
        <v>98.571428999999995</v>
      </c>
      <c r="M24" s="41"/>
      <c r="N24" s="41">
        <v>100</v>
      </c>
      <c r="O24" s="41"/>
      <c r="P24" s="41">
        <v>100</v>
      </c>
      <c r="Q24" s="41"/>
      <c r="R24" s="41">
        <v>99.310344999999998</v>
      </c>
      <c r="S24" s="41"/>
      <c r="T24" s="41" t="s">
        <v>662</v>
      </c>
      <c r="U24" s="41" t="s">
        <v>663</v>
      </c>
      <c r="V24" s="41" t="s">
        <v>730</v>
      </c>
      <c r="W24" s="46">
        <v>44866</v>
      </c>
    </row>
    <row r="25" spans="1:23" x14ac:dyDescent="0.3">
      <c r="A25" s="41">
        <v>315054</v>
      </c>
      <c r="B25" s="41" t="s">
        <v>516</v>
      </c>
      <c r="C25" s="41" t="s">
        <v>731</v>
      </c>
      <c r="D25" s="41" t="s">
        <v>732</v>
      </c>
      <c r="E25" s="41" t="s">
        <v>659</v>
      </c>
      <c r="F25" s="41">
        <v>8232</v>
      </c>
      <c r="G25" s="41">
        <v>454</v>
      </c>
      <c r="H25" s="41" t="s">
        <v>1560</v>
      </c>
      <c r="I25" s="41" t="s">
        <v>661</v>
      </c>
      <c r="J25" s="41">
        <v>97.368420999999998</v>
      </c>
      <c r="K25" s="41"/>
      <c r="L25" s="41">
        <v>97.368420999999998</v>
      </c>
      <c r="M25" s="41"/>
      <c r="N25" s="41">
        <v>96.396395999999996</v>
      </c>
      <c r="O25" s="41"/>
      <c r="P25" s="41">
        <v>96.396395999999996</v>
      </c>
      <c r="Q25" s="41"/>
      <c r="R25" s="41">
        <v>96.888889000000006</v>
      </c>
      <c r="S25" s="41"/>
      <c r="T25" s="41" t="s">
        <v>662</v>
      </c>
      <c r="U25" s="41" t="s">
        <v>663</v>
      </c>
      <c r="V25" s="41" t="s">
        <v>733</v>
      </c>
      <c r="W25" s="46">
        <v>44866</v>
      </c>
    </row>
    <row r="26" spans="1:23" x14ac:dyDescent="0.3">
      <c r="A26" s="41">
        <v>315056</v>
      </c>
      <c r="B26" s="41" t="s">
        <v>455</v>
      </c>
      <c r="C26" s="41" t="s">
        <v>734</v>
      </c>
      <c r="D26" s="41" t="s">
        <v>735</v>
      </c>
      <c r="E26" s="41" t="s">
        <v>659</v>
      </c>
      <c r="F26" s="41">
        <v>7753</v>
      </c>
      <c r="G26" s="41">
        <v>454</v>
      </c>
      <c r="H26" s="41" t="s">
        <v>1560</v>
      </c>
      <c r="I26" s="41" t="s">
        <v>661</v>
      </c>
      <c r="J26" s="41">
        <v>95.890411</v>
      </c>
      <c r="K26" s="41"/>
      <c r="L26" s="41">
        <v>95.890411</v>
      </c>
      <c r="M26" s="41"/>
      <c r="N26" s="41">
        <v>98.214286000000001</v>
      </c>
      <c r="O26" s="41"/>
      <c r="P26" s="41">
        <v>98.214286000000001</v>
      </c>
      <c r="Q26" s="41"/>
      <c r="R26" s="41">
        <v>96.899225000000001</v>
      </c>
      <c r="S26" s="41"/>
      <c r="T26" s="41" t="s">
        <v>662</v>
      </c>
      <c r="U26" s="41" t="s">
        <v>663</v>
      </c>
      <c r="V26" s="41" t="s">
        <v>736</v>
      </c>
      <c r="W26" s="46">
        <v>44866</v>
      </c>
    </row>
    <row r="27" spans="1:23" x14ac:dyDescent="0.3">
      <c r="A27" s="41">
        <v>315057</v>
      </c>
      <c r="B27" s="41" t="s">
        <v>494</v>
      </c>
      <c r="C27" s="41" t="s">
        <v>737</v>
      </c>
      <c r="D27" s="41" t="s">
        <v>738</v>
      </c>
      <c r="E27" s="41" t="s">
        <v>659</v>
      </c>
      <c r="F27" s="41">
        <v>7876</v>
      </c>
      <c r="G27" s="41">
        <v>454</v>
      </c>
      <c r="H27" s="41" t="s">
        <v>1560</v>
      </c>
      <c r="I27" s="41" t="s">
        <v>661</v>
      </c>
      <c r="J27" s="41">
        <v>93.75</v>
      </c>
      <c r="K27" s="41"/>
      <c r="L27" s="41">
        <v>93.75</v>
      </c>
      <c r="M27" s="41"/>
      <c r="N27" s="41">
        <v>98.461538000000004</v>
      </c>
      <c r="O27" s="41"/>
      <c r="P27" s="41">
        <v>98.461538000000004</v>
      </c>
      <c r="Q27" s="41"/>
      <c r="R27" s="41">
        <v>96.124031000000002</v>
      </c>
      <c r="S27" s="41"/>
      <c r="T27" s="41" t="s">
        <v>662</v>
      </c>
      <c r="U27" s="41" t="s">
        <v>663</v>
      </c>
      <c r="V27" s="41" t="s">
        <v>739</v>
      </c>
      <c r="W27" s="46">
        <v>44866</v>
      </c>
    </row>
    <row r="28" spans="1:23" x14ac:dyDescent="0.3">
      <c r="A28" s="41">
        <v>315058</v>
      </c>
      <c r="B28" s="41" t="s">
        <v>423</v>
      </c>
      <c r="C28" s="41" t="s">
        <v>740</v>
      </c>
      <c r="D28" s="41" t="s">
        <v>741</v>
      </c>
      <c r="E28" s="41" t="s">
        <v>659</v>
      </c>
      <c r="F28" s="41">
        <v>8079</v>
      </c>
      <c r="G28" s="41">
        <v>454</v>
      </c>
      <c r="H28" s="41" t="s">
        <v>1560</v>
      </c>
      <c r="I28" s="41" t="s">
        <v>661</v>
      </c>
      <c r="J28" s="41">
        <v>100</v>
      </c>
      <c r="K28" s="41"/>
      <c r="L28" s="41">
        <v>100</v>
      </c>
      <c r="M28" s="41"/>
      <c r="N28" s="41">
        <v>96.774193999999994</v>
      </c>
      <c r="O28" s="41"/>
      <c r="P28" s="41">
        <v>96.774193999999994</v>
      </c>
      <c r="Q28" s="41"/>
      <c r="R28" s="41">
        <v>98.4</v>
      </c>
      <c r="S28" s="41"/>
      <c r="T28" s="41" t="s">
        <v>662</v>
      </c>
      <c r="U28" s="41" t="s">
        <v>663</v>
      </c>
      <c r="V28" s="41" t="s">
        <v>742</v>
      </c>
      <c r="W28" s="46">
        <v>44866</v>
      </c>
    </row>
    <row r="29" spans="1:23" x14ac:dyDescent="0.3">
      <c r="A29" s="41">
        <v>315060</v>
      </c>
      <c r="B29" s="41" t="s">
        <v>591</v>
      </c>
      <c r="C29" s="41" t="s">
        <v>743</v>
      </c>
      <c r="D29" s="41" t="s">
        <v>682</v>
      </c>
      <c r="E29" s="41" t="s">
        <v>659</v>
      </c>
      <c r="F29" s="41">
        <v>8003</v>
      </c>
      <c r="G29" s="41">
        <v>454</v>
      </c>
      <c r="H29" s="41" t="s">
        <v>1560</v>
      </c>
      <c r="I29" s="41" t="s">
        <v>661</v>
      </c>
      <c r="J29" s="41">
        <v>99.333332999999996</v>
      </c>
      <c r="K29" s="41"/>
      <c r="L29" s="41">
        <v>99.333332999999996</v>
      </c>
      <c r="M29" s="41"/>
      <c r="N29" s="41">
        <v>99.24812</v>
      </c>
      <c r="O29" s="41"/>
      <c r="P29" s="41">
        <v>99.24812</v>
      </c>
      <c r="Q29" s="41"/>
      <c r="R29" s="41">
        <v>99.293285999999995</v>
      </c>
      <c r="S29" s="41"/>
      <c r="T29" s="41" t="s">
        <v>662</v>
      </c>
      <c r="U29" s="41" t="s">
        <v>663</v>
      </c>
      <c r="V29" s="41" t="s">
        <v>744</v>
      </c>
      <c r="W29" s="46">
        <v>44866</v>
      </c>
    </row>
    <row r="30" spans="1:23" x14ac:dyDescent="0.3">
      <c r="A30" s="41">
        <v>315061</v>
      </c>
      <c r="B30" s="41" t="s">
        <v>574</v>
      </c>
      <c r="C30" s="41" t="s">
        <v>745</v>
      </c>
      <c r="D30" s="41" t="s">
        <v>746</v>
      </c>
      <c r="E30" s="41" t="s">
        <v>659</v>
      </c>
      <c r="F30" s="41">
        <v>8302</v>
      </c>
      <c r="G30" s="41">
        <v>454</v>
      </c>
      <c r="H30" s="41" t="s">
        <v>1560</v>
      </c>
      <c r="I30" s="41" t="s">
        <v>661</v>
      </c>
      <c r="J30" s="41">
        <v>90.654206000000002</v>
      </c>
      <c r="K30" s="41"/>
      <c r="L30" s="41">
        <v>90.654206000000002</v>
      </c>
      <c r="M30" s="41"/>
      <c r="N30" s="41">
        <v>100</v>
      </c>
      <c r="O30" s="41"/>
      <c r="P30" s="41">
        <v>100</v>
      </c>
      <c r="Q30" s="41"/>
      <c r="R30" s="41">
        <v>95.305164000000005</v>
      </c>
      <c r="S30" s="41"/>
      <c r="T30" s="41" t="s">
        <v>662</v>
      </c>
      <c r="U30" s="41" t="s">
        <v>663</v>
      </c>
      <c r="V30" s="41" t="s">
        <v>747</v>
      </c>
      <c r="W30" s="46">
        <v>44866</v>
      </c>
    </row>
    <row r="31" spans="1:23" x14ac:dyDescent="0.3">
      <c r="A31" s="41">
        <v>315064</v>
      </c>
      <c r="B31" s="41" t="s">
        <v>263</v>
      </c>
      <c r="C31" s="41" t="s">
        <v>748</v>
      </c>
      <c r="D31" s="41" t="s">
        <v>749</v>
      </c>
      <c r="E31" s="41" t="s">
        <v>659</v>
      </c>
      <c r="F31" s="41">
        <v>7076</v>
      </c>
      <c r="G31" s="41">
        <v>454</v>
      </c>
      <c r="H31" s="41" t="s">
        <v>1560</v>
      </c>
      <c r="I31" s="41" t="s">
        <v>661</v>
      </c>
      <c r="J31" s="41">
        <v>98.734177000000003</v>
      </c>
      <c r="K31" s="41"/>
      <c r="L31" s="41">
        <v>98.734177000000003</v>
      </c>
      <c r="M31" s="41"/>
      <c r="N31" s="41">
        <v>100</v>
      </c>
      <c r="O31" s="41"/>
      <c r="P31" s="41">
        <v>100</v>
      </c>
      <c r="Q31" s="41"/>
      <c r="R31" s="41">
        <v>99.305555999999996</v>
      </c>
      <c r="S31" s="41"/>
      <c r="T31" s="41" t="s">
        <v>662</v>
      </c>
      <c r="U31" s="41" t="s">
        <v>663</v>
      </c>
      <c r="V31" s="41" t="s">
        <v>750</v>
      </c>
      <c r="W31" s="46">
        <v>44866</v>
      </c>
    </row>
    <row r="32" spans="1:23" x14ac:dyDescent="0.3">
      <c r="A32" s="41">
        <v>315066</v>
      </c>
      <c r="B32" s="41" t="s">
        <v>594</v>
      </c>
      <c r="C32" s="41" t="s">
        <v>751</v>
      </c>
      <c r="D32" s="41" t="s">
        <v>703</v>
      </c>
      <c r="E32" s="41" t="s">
        <v>659</v>
      </c>
      <c r="F32" s="41">
        <v>7052</v>
      </c>
      <c r="G32" s="41">
        <v>454</v>
      </c>
      <c r="H32" s="41" t="s">
        <v>1560</v>
      </c>
      <c r="I32" s="41" t="s">
        <v>661</v>
      </c>
      <c r="J32" s="41">
        <v>100</v>
      </c>
      <c r="K32" s="41"/>
      <c r="L32" s="41">
        <v>100</v>
      </c>
      <c r="M32" s="41"/>
      <c r="N32" s="41">
        <v>99.145298999999994</v>
      </c>
      <c r="O32" s="41"/>
      <c r="P32" s="41">
        <v>99.145298999999994</v>
      </c>
      <c r="Q32" s="41"/>
      <c r="R32" s="41">
        <v>99.532709999999994</v>
      </c>
      <c r="S32" s="41"/>
      <c r="T32" s="41" t="s">
        <v>662</v>
      </c>
      <c r="U32" s="41" t="s">
        <v>663</v>
      </c>
      <c r="V32" s="41" t="s">
        <v>752</v>
      </c>
      <c r="W32" s="46">
        <v>44866</v>
      </c>
    </row>
    <row r="33" spans="1:23" x14ac:dyDescent="0.3">
      <c r="A33" s="41">
        <v>315068</v>
      </c>
      <c r="B33" s="41" t="s">
        <v>279</v>
      </c>
      <c r="C33" s="41" t="s">
        <v>753</v>
      </c>
      <c r="D33" s="41" t="s">
        <v>682</v>
      </c>
      <c r="E33" s="41" t="s">
        <v>659</v>
      </c>
      <c r="F33" s="41">
        <v>8002</v>
      </c>
      <c r="G33" s="41">
        <v>454</v>
      </c>
      <c r="H33" s="41" t="s">
        <v>1560</v>
      </c>
      <c r="I33" s="41" t="s">
        <v>661</v>
      </c>
      <c r="J33" s="41">
        <v>98.412698000000006</v>
      </c>
      <c r="K33" s="41"/>
      <c r="L33" s="41">
        <v>98.412698000000006</v>
      </c>
      <c r="M33" s="41"/>
      <c r="N33" s="41">
        <v>98.780488000000005</v>
      </c>
      <c r="O33" s="41"/>
      <c r="P33" s="41">
        <v>98.780488000000005</v>
      </c>
      <c r="Q33" s="41"/>
      <c r="R33" s="41">
        <v>98.620689999999996</v>
      </c>
      <c r="S33" s="41"/>
      <c r="T33" s="41" t="s">
        <v>662</v>
      </c>
      <c r="U33" s="41" t="s">
        <v>663</v>
      </c>
      <c r="V33" s="41" t="s">
        <v>754</v>
      </c>
      <c r="W33" s="46">
        <v>44866</v>
      </c>
    </row>
    <row r="34" spans="1:23" x14ac:dyDescent="0.3">
      <c r="A34" s="41">
        <v>315069</v>
      </c>
      <c r="B34" s="41" t="s">
        <v>602</v>
      </c>
      <c r="C34" s="41" t="s">
        <v>755</v>
      </c>
      <c r="D34" s="41" t="s">
        <v>756</v>
      </c>
      <c r="E34" s="41" t="s">
        <v>659</v>
      </c>
      <c r="F34" s="41">
        <v>7719</v>
      </c>
      <c r="G34" s="41">
        <v>454</v>
      </c>
      <c r="H34" s="41" t="s">
        <v>1560</v>
      </c>
      <c r="I34" s="41" t="s">
        <v>661</v>
      </c>
      <c r="J34" s="41">
        <v>100</v>
      </c>
      <c r="K34" s="41"/>
      <c r="L34" s="41">
        <v>100</v>
      </c>
      <c r="M34" s="41"/>
      <c r="N34" s="41">
        <v>97.674419</v>
      </c>
      <c r="O34" s="41"/>
      <c r="P34" s="41">
        <v>97.674419</v>
      </c>
      <c r="Q34" s="41"/>
      <c r="R34" s="41">
        <v>98.958332999999996</v>
      </c>
      <c r="S34" s="41"/>
      <c r="T34" s="41" t="s">
        <v>662</v>
      </c>
      <c r="U34" s="41" t="s">
        <v>663</v>
      </c>
      <c r="V34" s="41" t="s">
        <v>757</v>
      </c>
      <c r="W34" s="46">
        <v>44866</v>
      </c>
    </row>
    <row r="35" spans="1:23" x14ac:dyDescent="0.3">
      <c r="A35" s="41">
        <v>315072</v>
      </c>
      <c r="B35" s="41" t="s">
        <v>441</v>
      </c>
      <c r="C35" s="41" t="s">
        <v>758</v>
      </c>
      <c r="D35" s="41" t="s">
        <v>759</v>
      </c>
      <c r="E35" s="41" t="s">
        <v>659</v>
      </c>
      <c r="F35" s="41">
        <v>7840</v>
      </c>
      <c r="G35" s="41">
        <v>454</v>
      </c>
      <c r="H35" s="41" t="s">
        <v>1560</v>
      </c>
      <c r="I35" s="41" t="s">
        <v>661</v>
      </c>
      <c r="J35" s="41">
        <v>100</v>
      </c>
      <c r="K35" s="41"/>
      <c r="L35" s="41">
        <v>100</v>
      </c>
      <c r="M35" s="41"/>
      <c r="N35" s="41">
        <v>98.387096999999997</v>
      </c>
      <c r="O35" s="41"/>
      <c r="P35" s="41">
        <v>98.387096999999997</v>
      </c>
      <c r="Q35" s="41"/>
      <c r="R35" s="41">
        <v>99.130435000000006</v>
      </c>
      <c r="S35" s="41"/>
      <c r="T35" s="41" t="s">
        <v>662</v>
      </c>
      <c r="U35" s="41" t="s">
        <v>663</v>
      </c>
      <c r="V35" s="41" t="s">
        <v>760</v>
      </c>
      <c r="W35" s="46">
        <v>44866</v>
      </c>
    </row>
    <row r="36" spans="1:23" x14ac:dyDescent="0.3">
      <c r="A36" s="41">
        <v>315077</v>
      </c>
      <c r="B36" s="41" t="s">
        <v>626</v>
      </c>
      <c r="C36" s="41" t="s">
        <v>761</v>
      </c>
      <c r="D36" s="41" t="s">
        <v>762</v>
      </c>
      <c r="E36" s="41" t="s">
        <v>659</v>
      </c>
      <c r="F36" s="41">
        <v>8057</v>
      </c>
      <c r="G36" s="41">
        <v>454</v>
      </c>
      <c r="H36" s="41" t="s">
        <v>1560</v>
      </c>
      <c r="I36" s="41" t="s">
        <v>661</v>
      </c>
      <c r="J36" s="41" t="s">
        <v>667</v>
      </c>
      <c r="K36" s="41">
        <v>9</v>
      </c>
      <c r="L36" s="41" t="s">
        <v>667</v>
      </c>
      <c r="M36" s="41">
        <v>9</v>
      </c>
      <c r="N36" s="41" t="s">
        <v>667</v>
      </c>
      <c r="O36" s="41">
        <v>9</v>
      </c>
      <c r="P36" s="41" t="s">
        <v>667</v>
      </c>
      <c r="Q36" s="41">
        <v>9</v>
      </c>
      <c r="R36" s="41">
        <v>100</v>
      </c>
      <c r="S36" s="41"/>
      <c r="T36" s="41" t="s">
        <v>662</v>
      </c>
      <c r="U36" s="41" t="s">
        <v>663</v>
      </c>
      <c r="V36" s="41" t="s">
        <v>763</v>
      </c>
      <c r="W36" s="46">
        <v>44866</v>
      </c>
    </row>
    <row r="37" spans="1:23" x14ac:dyDescent="0.3">
      <c r="A37" s="41">
        <v>315083</v>
      </c>
      <c r="B37" s="41" t="s">
        <v>232</v>
      </c>
      <c r="C37" s="41" t="s">
        <v>764</v>
      </c>
      <c r="D37" s="41" t="s">
        <v>765</v>
      </c>
      <c r="E37" s="41" t="s">
        <v>659</v>
      </c>
      <c r="F37" s="41">
        <v>7305</v>
      </c>
      <c r="G37" s="41">
        <v>454</v>
      </c>
      <c r="H37" s="41" t="s">
        <v>1560</v>
      </c>
      <c r="I37" s="41" t="s">
        <v>661</v>
      </c>
      <c r="J37" s="41">
        <v>100</v>
      </c>
      <c r="K37" s="41"/>
      <c r="L37" s="41">
        <v>100</v>
      </c>
      <c r="M37" s="41"/>
      <c r="N37" s="41">
        <v>100</v>
      </c>
      <c r="O37" s="41"/>
      <c r="P37" s="41">
        <v>100</v>
      </c>
      <c r="Q37" s="41"/>
      <c r="R37" s="41">
        <v>100</v>
      </c>
      <c r="S37" s="41"/>
      <c r="T37" s="41" t="s">
        <v>662</v>
      </c>
      <c r="U37" s="41" t="s">
        <v>663</v>
      </c>
      <c r="V37" s="41" t="s">
        <v>766</v>
      </c>
      <c r="W37" s="46">
        <v>44866</v>
      </c>
    </row>
    <row r="38" spans="1:23" x14ac:dyDescent="0.3">
      <c r="A38" s="41">
        <v>315085</v>
      </c>
      <c r="B38" s="41" t="s">
        <v>346</v>
      </c>
      <c r="C38" s="41" t="s">
        <v>767</v>
      </c>
      <c r="D38" s="41" t="s">
        <v>768</v>
      </c>
      <c r="E38" s="41" t="s">
        <v>659</v>
      </c>
      <c r="F38" s="41">
        <v>7055</v>
      </c>
      <c r="G38" s="41">
        <v>454</v>
      </c>
      <c r="H38" s="41" t="s">
        <v>1560</v>
      </c>
      <c r="I38" s="41" t="s">
        <v>661</v>
      </c>
      <c r="J38" s="41">
        <v>100</v>
      </c>
      <c r="K38" s="41"/>
      <c r="L38" s="41">
        <v>100</v>
      </c>
      <c r="M38" s="41"/>
      <c r="N38" s="41">
        <v>98.611110999999994</v>
      </c>
      <c r="O38" s="41"/>
      <c r="P38" s="41">
        <v>98.611110999999994</v>
      </c>
      <c r="Q38" s="41"/>
      <c r="R38" s="41">
        <v>99.159664000000006</v>
      </c>
      <c r="S38" s="41"/>
      <c r="T38" s="41" t="s">
        <v>662</v>
      </c>
      <c r="U38" s="41" t="s">
        <v>663</v>
      </c>
      <c r="V38" s="41" t="s">
        <v>769</v>
      </c>
      <c r="W38" s="46">
        <v>44866</v>
      </c>
    </row>
    <row r="39" spans="1:23" x14ac:dyDescent="0.3">
      <c r="A39" s="41">
        <v>315087</v>
      </c>
      <c r="B39" s="41" t="s">
        <v>310</v>
      </c>
      <c r="C39" s="41" t="s">
        <v>770</v>
      </c>
      <c r="D39" s="41" t="s">
        <v>771</v>
      </c>
      <c r="E39" s="41" t="s">
        <v>659</v>
      </c>
      <c r="F39" s="41">
        <v>7716</v>
      </c>
      <c r="G39" s="41">
        <v>454</v>
      </c>
      <c r="H39" s="41" t="s">
        <v>1560</v>
      </c>
      <c r="I39" s="41" t="s">
        <v>661</v>
      </c>
      <c r="J39" s="41">
        <v>94.202899000000002</v>
      </c>
      <c r="K39" s="41"/>
      <c r="L39" s="41">
        <v>94.202899000000002</v>
      </c>
      <c r="M39" s="41"/>
      <c r="N39" s="41">
        <v>98.550725</v>
      </c>
      <c r="O39" s="41"/>
      <c r="P39" s="41">
        <v>98.550725</v>
      </c>
      <c r="Q39" s="41"/>
      <c r="R39" s="41">
        <v>96.376812000000001</v>
      </c>
      <c r="S39" s="41"/>
      <c r="T39" s="41" t="s">
        <v>662</v>
      </c>
      <c r="U39" s="41" t="s">
        <v>663</v>
      </c>
      <c r="V39" s="41" t="s">
        <v>772</v>
      </c>
      <c r="W39" s="46">
        <v>44866</v>
      </c>
    </row>
    <row r="40" spans="1:23" x14ac:dyDescent="0.3">
      <c r="A40" s="41">
        <v>315091</v>
      </c>
      <c r="B40" s="41" t="s">
        <v>384</v>
      </c>
      <c r="C40" s="41" t="s">
        <v>773</v>
      </c>
      <c r="D40" s="41" t="s">
        <v>774</v>
      </c>
      <c r="E40" s="41" t="s">
        <v>659</v>
      </c>
      <c r="F40" s="41">
        <v>7016</v>
      </c>
      <c r="G40" s="41">
        <v>454</v>
      </c>
      <c r="H40" s="41" t="s">
        <v>1560</v>
      </c>
      <c r="I40" s="41" t="s">
        <v>661</v>
      </c>
      <c r="J40" s="41">
        <v>90.551181</v>
      </c>
      <c r="K40" s="41"/>
      <c r="L40" s="41">
        <v>90.551181</v>
      </c>
      <c r="M40" s="41"/>
      <c r="N40" s="41">
        <v>87.951807000000002</v>
      </c>
      <c r="O40" s="41"/>
      <c r="P40" s="41">
        <v>87.951807000000002</v>
      </c>
      <c r="Q40" s="41"/>
      <c r="R40" s="41">
        <v>89.078497999999996</v>
      </c>
      <c r="S40" s="41"/>
      <c r="T40" s="41" t="s">
        <v>662</v>
      </c>
      <c r="U40" s="41" t="s">
        <v>663</v>
      </c>
      <c r="V40" s="41" t="s">
        <v>775</v>
      </c>
      <c r="W40" s="46">
        <v>44866</v>
      </c>
    </row>
    <row r="41" spans="1:23" x14ac:dyDescent="0.3">
      <c r="A41" s="41">
        <v>315092</v>
      </c>
      <c r="B41" s="41" t="s">
        <v>309</v>
      </c>
      <c r="C41" s="41" t="s">
        <v>776</v>
      </c>
      <c r="D41" s="41" t="s">
        <v>777</v>
      </c>
      <c r="E41" s="41" t="s">
        <v>659</v>
      </c>
      <c r="F41" s="41">
        <v>7733</v>
      </c>
      <c r="G41" s="41">
        <v>454</v>
      </c>
      <c r="H41" s="41" t="s">
        <v>1560</v>
      </c>
      <c r="I41" s="41" t="s">
        <v>661</v>
      </c>
      <c r="J41" s="41">
        <v>97.959183999999993</v>
      </c>
      <c r="K41" s="41"/>
      <c r="L41" s="41">
        <v>97.959183999999993</v>
      </c>
      <c r="M41" s="41"/>
      <c r="N41" s="41">
        <v>100</v>
      </c>
      <c r="O41" s="41"/>
      <c r="P41" s="41">
        <v>100</v>
      </c>
      <c r="Q41" s="41"/>
      <c r="R41" s="41">
        <v>98.958332999999996</v>
      </c>
      <c r="S41" s="41"/>
      <c r="T41" s="41" t="s">
        <v>662</v>
      </c>
      <c r="U41" s="41" t="s">
        <v>663</v>
      </c>
      <c r="V41" s="41" t="s">
        <v>778</v>
      </c>
      <c r="W41" s="46">
        <v>44866</v>
      </c>
    </row>
    <row r="42" spans="1:23" x14ac:dyDescent="0.3">
      <c r="A42" s="41">
        <v>315094</v>
      </c>
      <c r="B42" s="41" t="s">
        <v>359</v>
      </c>
      <c r="C42" s="41" t="s">
        <v>779</v>
      </c>
      <c r="D42" s="41" t="s">
        <v>780</v>
      </c>
      <c r="E42" s="41" t="s">
        <v>659</v>
      </c>
      <c r="F42" s="41">
        <v>8619</v>
      </c>
      <c r="G42" s="41">
        <v>454</v>
      </c>
      <c r="H42" s="41" t="s">
        <v>1560</v>
      </c>
      <c r="I42" s="41" t="s">
        <v>661</v>
      </c>
      <c r="J42" s="41">
        <v>100</v>
      </c>
      <c r="K42" s="41"/>
      <c r="L42" s="41">
        <v>100</v>
      </c>
      <c r="M42" s="41"/>
      <c r="N42" s="41">
        <v>98.591549000000001</v>
      </c>
      <c r="O42" s="41"/>
      <c r="P42" s="41">
        <v>98.591549000000001</v>
      </c>
      <c r="Q42" s="41"/>
      <c r="R42" s="41">
        <v>99.280575999999996</v>
      </c>
      <c r="S42" s="41"/>
      <c r="T42" s="41" t="s">
        <v>662</v>
      </c>
      <c r="U42" s="41" t="s">
        <v>663</v>
      </c>
      <c r="V42" s="41" t="s">
        <v>781</v>
      </c>
      <c r="W42" s="46">
        <v>44866</v>
      </c>
    </row>
    <row r="43" spans="1:23" x14ac:dyDescent="0.3">
      <c r="A43" s="41">
        <v>315096</v>
      </c>
      <c r="B43" s="41" t="s">
        <v>395</v>
      </c>
      <c r="C43" s="41" t="s">
        <v>782</v>
      </c>
      <c r="D43" s="41" t="s">
        <v>783</v>
      </c>
      <c r="E43" s="41" t="s">
        <v>659</v>
      </c>
      <c r="F43" s="41">
        <v>7522</v>
      </c>
      <c r="G43" s="41">
        <v>454</v>
      </c>
      <c r="H43" s="41" t="s">
        <v>1560</v>
      </c>
      <c r="I43" s="41" t="s">
        <v>661</v>
      </c>
      <c r="J43" s="41">
        <v>100</v>
      </c>
      <c r="K43" s="41"/>
      <c r="L43" s="41">
        <v>100</v>
      </c>
      <c r="M43" s="41"/>
      <c r="N43" s="41">
        <v>100</v>
      </c>
      <c r="O43" s="41"/>
      <c r="P43" s="41">
        <v>100</v>
      </c>
      <c r="Q43" s="41"/>
      <c r="R43" s="41">
        <v>100</v>
      </c>
      <c r="S43" s="41"/>
      <c r="T43" s="41" t="s">
        <v>662</v>
      </c>
      <c r="U43" s="41" t="s">
        <v>663</v>
      </c>
      <c r="V43" s="41" t="s">
        <v>784</v>
      </c>
      <c r="W43" s="46">
        <v>44866</v>
      </c>
    </row>
    <row r="44" spans="1:23" x14ac:dyDescent="0.3">
      <c r="A44" s="41">
        <v>315101</v>
      </c>
      <c r="B44" s="41" t="s">
        <v>458</v>
      </c>
      <c r="C44" s="41" t="s">
        <v>785</v>
      </c>
      <c r="D44" s="41" t="s">
        <v>786</v>
      </c>
      <c r="E44" s="41" t="s">
        <v>659</v>
      </c>
      <c r="F44" s="41">
        <v>7060</v>
      </c>
      <c r="G44" s="41">
        <v>454</v>
      </c>
      <c r="H44" s="41" t="s">
        <v>1560</v>
      </c>
      <c r="I44" s="41" t="s">
        <v>661</v>
      </c>
      <c r="J44" s="41">
        <v>100</v>
      </c>
      <c r="K44" s="41"/>
      <c r="L44" s="41">
        <v>100</v>
      </c>
      <c r="M44" s="41"/>
      <c r="N44" s="41">
        <v>91.578946999999999</v>
      </c>
      <c r="O44" s="41"/>
      <c r="P44" s="41">
        <v>91.578946999999999</v>
      </c>
      <c r="Q44" s="41"/>
      <c r="R44" s="41">
        <v>95.555555999999996</v>
      </c>
      <c r="S44" s="41"/>
      <c r="T44" s="41" t="s">
        <v>662</v>
      </c>
      <c r="U44" s="41" t="s">
        <v>663</v>
      </c>
      <c r="V44" s="41" t="s">
        <v>787</v>
      </c>
      <c r="W44" s="46">
        <v>44866</v>
      </c>
    </row>
    <row r="45" spans="1:23" x14ac:dyDescent="0.3">
      <c r="A45" s="41">
        <v>315103</v>
      </c>
      <c r="B45" s="41" t="s">
        <v>546</v>
      </c>
      <c r="C45" s="41" t="s">
        <v>788</v>
      </c>
      <c r="D45" s="41" t="s">
        <v>789</v>
      </c>
      <c r="E45" s="41" t="s">
        <v>659</v>
      </c>
      <c r="F45" s="41">
        <v>7470</v>
      </c>
      <c r="G45" s="41">
        <v>454</v>
      </c>
      <c r="H45" s="41" t="s">
        <v>1560</v>
      </c>
      <c r="I45" s="41" t="s">
        <v>661</v>
      </c>
      <c r="J45" s="41">
        <v>100</v>
      </c>
      <c r="K45" s="41"/>
      <c r="L45" s="41">
        <v>100</v>
      </c>
      <c r="M45" s="41"/>
      <c r="N45" s="41">
        <v>100</v>
      </c>
      <c r="O45" s="41"/>
      <c r="P45" s="41">
        <v>100</v>
      </c>
      <c r="Q45" s="41"/>
      <c r="R45" s="41">
        <v>100</v>
      </c>
      <c r="S45" s="41"/>
      <c r="T45" s="41" t="s">
        <v>662</v>
      </c>
      <c r="U45" s="41" t="s">
        <v>663</v>
      </c>
      <c r="V45" s="41" t="s">
        <v>790</v>
      </c>
      <c r="W45" s="46">
        <v>44866</v>
      </c>
    </row>
    <row r="46" spans="1:23" x14ac:dyDescent="0.3">
      <c r="A46" s="41">
        <v>315104</v>
      </c>
      <c r="B46" s="41" t="s">
        <v>378</v>
      </c>
      <c r="C46" s="41" t="s">
        <v>791</v>
      </c>
      <c r="D46" s="41" t="s">
        <v>792</v>
      </c>
      <c r="E46" s="41" t="s">
        <v>659</v>
      </c>
      <c r="F46" s="41">
        <v>7083</v>
      </c>
      <c r="G46" s="41">
        <v>454</v>
      </c>
      <c r="H46" s="41" t="s">
        <v>1560</v>
      </c>
      <c r="I46" s="41" t="s">
        <v>661</v>
      </c>
      <c r="J46" s="41">
        <v>96.341463000000005</v>
      </c>
      <c r="K46" s="41"/>
      <c r="L46" s="41">
        <v>96.341463000000005</v>
      </c>
      <c r="M46" s="41"/>
      <c r="N46" s="41">
        <v>94.366197</v>
      </c>
      <c r="O46" s="41"/>
      <c r="P46" s="41">
        <v>94.366197</v>
      </c>
      <c r="Q46" s="41"/>
      <c r="R46" s="41">
        <v>95.424836999999997</v>
      </c>
      <c r="S46" s="41"/>
      <c r="T46" s="41" t="s">
        <v>662</v>
      </c>
      <c r="U46" s="41" t="s">
        <v>663</v>
      </c>
      <c r="V46" s="41" t="s">
        <v>793</v>
      </c>
      <c r="W46" s="46">
        <v>44866</v>
      </c>
    </row>
    <row r="47" spans="1:23" x14ac:dyDescent="0.3">
      <c r="A47" s="41">
        <v>315105</v>
      </c>
      <c r="B47" s="41" t="s">
        <v>377</v>
      </c>
      <c r="C47" s="41" t="s">
        <v>794</v>
      </c>
      <c r="D47" s="41" t="s">
        <v>795</v>
      </c>
      <c r="E47" s="41" t="s">
        <v>659</v>
      </c>
      <c r="F47" s="41">
        <v>7753</v>
      </c>
      <c r="G47" s="41">
        <v>454</v>
      </c>
      <c r="H47" s="41" t="s">
        <v>1560</v>
      </c>
      <c r="I47" s="41" t="s">
        <v>661</v>
      </c>
      <c r="J47" s="41">
        <v>89.285713999999999</v>
      </c>
      <c r="K47" s="41"/>
      <c r="L47" s="41">
        <v>89.285713999999999</v>
      </c>
      <c r="M47" s="41"/>
      <c r="N47" s="41">
        <v>98.809523999999996</v>
      </c>
      <c r="O47" s="41"/>
      <c r="P47" s="41">
        <v>98.809523999999996</v>
      </c>
      <c r="Q47" s="41"/>
      <c r="R47" s="41">
        <v>94.047618999999997</v>
      </c>
      <c r="S47" s="41"/>
      <c r="T47" s="41" t="s">
        <v>662</v>
      </c>
      <c r="U47" s="41" t="s">
        <v>663</v>
      </c>
      <c r="V47" s="41" t="s">
        <v>796</v>
      </c>
      <c r="W47" s="46">
        <v>44866</v>
      </c>
    </row>
    <row r="48" spans="1:23" x14ac:dyDescent="0.3">
      <c r="A48" s="41">
        <v>315106</v>
      </c>
      <c r="B48" s="41" t="s">
        <v>399</v>
      </c>
      <c r="C48" s="41" t="s">
        <v>797</v>
      </c>
      <c r="D48" s="41" t="s">
        <v>679</v>
      </c>
      <c r="E48" s="41" t="s">
        <v>659</v>
      </c>
      <c r="F48" s="41">
        <v>7202</v>
      </c>
      <c r="G48" s="41">
        <v>454</v>
      </c>
      <c r="H48" s="41" t="s">
        <v>1560</v>
      </c>
      <c r="I48" s="41" t="s">
        <v>661</v>
      </c>
      <c r="J48" s="41">
        <v>100</v>
      </c>
      <c r="K48" s="41"/>
      <c r="L48" s="41">
        <v>100</v>
      </c>
      <c r="M48" s="41"/>
      <c r="N48" s="41">
        <v>100</v>
      </c>
      <c r="O48" s="41"/>
      <c r="P48" s="41">
        <v>100</v>
      </c>
      <c r="Q48" s="41"/>
      <c r="R48" s="41">
        <v>100</v>
      </c>
      <c r="S48" s="41"/>
      <c r="T48" s="41" t="s">
        <v>662</v>
      </c>
      <c r="U48" s="41" t="s">
        <v>663</v>
      </c>
      <c r="V48" s="41" t="s">
        <v>798</v>
      </c>
      <c r="W48" s="46">
        <v>44866</v>
      </c>
    </row>
    <row r="49" spans="1:23" x14ac:dyDescent="0.3">
      <c r="A49" s="41">
        <v>315108</v>
      </c>
      <c r="B49" s="41" t="s">
        <v>535</v>
      </c>
      <c r="C49" s="41" t="s">
        <v>799</v>
      </c>
      <c r="D49" s="41" t="s">
        <v>800</v>
      </c>
      <c r="E49" s="41" t="s">
        <v>659</v>
      </c>
      <c r="F49" s="41">
        <v>8540</v>
      </c>
      <c r="G49" s="41">
        <v>454</v>
      </c>
      <c r="H49" s="41" t="s">
        <v>1560</v>
      </c>
      <c r="I49" s="41" t="s">
        <v>661</v>
      </c>
      <c r="J49" s="41">
        <v>100</v>
      </c>
      <c r="K49" s="41"/>
      <c r="L49" s="41">
        <v>100</v>
      </c>
      <c r="M49" s="41"/>
      <c r="N49" s="41">
        <v>100</v>
      </c>
      <c r="O49" s="41"/>
      <c r="P49" s="41">
        <v>100</v>
      </c>
      <c r="Q49" s="41"/>
      <c r="R49" s="41">
        <v>100</v>
      </c>
      <c r="S49" s="41"/>
      <c r="T49" s="41" t="s">
        <v>662</v>
      </c>
      <c r="U49" s="41" t="s">
        <v>663</v>
      </c>
      <c r="V49" s="41" t="s">
        <v>801</v>
      </c>
      <c r="W49" s="46">
        <v>44866</v>
      </c>
    </row>
    <row r="50" spans="1:23" x14ac:dyDescent="0.3">
      <c r="A50" s="41">
        <v>315110</v>
      </c>
      <c r="B50" s="41" t="s">
        <v>463</v>
      </c>
      <c r="C50" s="41" t="s">
        <v>802</v>
      </c>
      <c r="D50" s="41" t="s">
        <v>789</v>
      </c>
      <c r="E50" s="41" t="s">
        <v>659</v>
      </c>
      <c r="F50" s="41">
        <v>7470</v>
      </c>
      <c r="G50" s="41">
        <v>454</v>
      </c>
      <c r="H50" s="41" t="s">
        <v>1560</v>
      </c>
      <c r="I50" s="41" t="s">
        <v>661</v>
      </c>
      <c r="J50" s="41">
        <v>98.648649000000006</v>
      </c>
      <c r="K50" s="41"/>
      <c r="L50" s="41">
        <v>98.648649000000006</v>
      </c>
      <c r="M50" s="41"/>
      <c r="N50" s="41">
        <v>95.833332999999996</v>
      </c>
      <c r="O50" s="41"/>
      <c r="P50" s="41">
        <v>95.833332999999996</v>
      </c>
      <c r="Q50" s="41"/>
      <c r="R50" s="41">
        <v>97.260273999999995</v>
      </c>
      <c r="S50" s="41"/>
      <c r="T50" s="41" t="s">
        <v>662</v>
      </c>
      <c r="U50" s="41" t="s">
        <v>663</v>
      </c>
      <c r="V50" s="41" t="s">
        <v>803</v>
      </c>
      <c r="W50" s="46">
        <v>44866</v>
      </c>
    </row>
    <row r="51" spans="1:23" x14ac:dyDescent="0.3">
      <c r="A51" s="41">
        <v>315111</v>
      </c>
      <c r="B51" s="41" t="s">
        <v>529</v>
      </c>
      <c r="C51" s="41" t="s">
        <v>804</v>
      </c>
      <c r="D51" s="41" t="s">
        <v>805</v>
      </c>
      <c r="E51" s="41" t="s">
        <v>659</v>
      </c>
      <c r="F51" s="41">
        <v>8690</v>
      </c>
      <c r="G51" s="41">
        <v>454</v>
      </c>
      <c r="H51" s="41" t="s">
        <v>1560</v>
      </c>
      <c r="I51" s="41" t="s">
        <v>661</v>
      </c>
      <c r="J51" s="41">
        <v>100</v>
      </c>
      <c r="K51" s="41"/>
      <c r="L51" s="41">
        <v>100</v>
      </c>
      <c r="M51" s="41"/>
      <c r="N51" s="41">
        <v>100</v>
      </c>
      <c r="O51" s="41"/>
      <c r="P51" s="41">
        <v>100</v>
      </c>
      <c r="Q51" s="41"/>
      <c r="R51" s="41">
        <v>100</v>
      </c>
      <c r="S51" s="41"/>
      <c r="T51" s="41" t="s">
        <v>662</v>
      </c>
      <c r="U51" s="41" t="s">
        <v>663</v>
      </c>
      <c r="V51" s="41" t="s">
        <v>806</v>
      </c>
      <c r="W51" s="46">
        <v>44866</v>
      </c>
    </row>
    <row r="52" spans="1:23" x14ac:dyDescent="0.3">
      <c r="A52" s="41">
        <v>315112</v>
      </c>
      <c r="B52" s="41" t="s">
        <v>447</v>
      </c>
      <c r="C52" s="41" t="s">
        <v>807</v>
      </c>
      <c r="D52" s="41" t="s">
        <v>808</v>
      </c>
      <c r="E52" s="41" t="s">
        <v>659</v>
      </c>
      <c r="F52" s="41">
        <v>7047</v>
      </c>
      <c r="G52" s="41">
        <v>454</v>
      </c>
      <c r="H52" s="41" t="s">
        <v>1560</v>
      </c>
      <c r="I52" s="41" t="s">
        <v>661</v>
      </c>
      <c r="J52" s="41">
        <v>95.5</v>
      </c>
      <c r="K52" s="41"/>
      <c r="L52" s="41">
        <v>95.5</v>
      </c>
      <c r="M52" s="41"/>
      <c r="N52" s="41">
        <v>99.166667000000004</v>
      </c>
      <c r="O52" s="41"/>
      <c r="P52" s="41">
        <v>99.166667000000004</v>
      </c>
      <c r="Q52" s="41"/>
      <c r="R52" s="41">
        <v>97.5</v>
      </c>
      <c r="S52" s="41"/>
      <c r="T52" s="41" t="s">
        <v>662</v>
      </c>
      <c r="U52" s="41" t="s">
        <v>663</v>
      </c>
      <c r="V52" s="41" t="s">
        <v>809</v>
      </c>
      <c r="W52" s="46">
        <v>44866</v>
      </c>
    </row>
    <row r="53" spans="1:23" x14ac:dyDescent="0.3">
      <c r="A53" s="41">
        <v>315113</v>
      </c>
      <c r="B53" s="41" t="s">
        <v>338</v>
      </c>
      <c r="C53" s="41" t="s">
        <v>810</v>
      </c>
      <c r="D53" s="41" t="s">
        <v>811</v>
      </c>
      <c r="E53" s="41" t="s">
        <v>659</v>
      </c>
      <c r="F53" s="41">
        <v>8648</v>
      </c>
      <c r="G53" s="41">
        <v>454</v>
      </c>
      <c r="H53" s="41" t="s">
        <v>1560</v>
      </c>
      <c r="I53" s="41" t="s">
        <v>661</v>
      </c>
      <c r="J53" s="41">
        <v>98.412698000000006</v>
      </c>
      <c r="K53" s="41"/>
      <c r="L53" s="41">
        <v>98.412698000000006</v>
      </c>
      <c r="M53" s="41"/>
      <c r="N53" s="41">
        <v>100</v>
      </c>
      <c r="O53" s="41"/>
      <c r="P53" s="41">
        <v>100</v>
      </c>
      <c r="Q53" s="41"/>
      <c r="R53" s="41">
        <v>99.275362000000001</v>
      </c>
      <c r="S53" s="41"/>
      <c r="T53" s="41" t="s">
        <v>662</v>
      </c>
      <c r="U53" s="41" t="s">
        <v>663</v>
      </c>
      <c r="V53" s="41" t="s">
        <v>812</v>
      </c>
      <c r="W53" s="46">
        <v>44866</v>
      </c>
    </row>
    <row r="54" spans="1:23" x14ac:dyDescent="0.3">
      <c r="A54" s="41">
        <v>315115</v>
      </c>
      <c r="B54" s="41" t="s">
        <v>266</v>
      </c>
      <c r="C54" s="41" t="s">
        <v>813</v>
      </c>
      <c r="D54" s="41" t="s">
        <v>814</v>
      </c>
      <c r="E54" s="41" t="s">
        <v>659</v>
      </c>
      <c r="F54" s="41">
        <v>8701</v>
      </c>
      <c r="G54" s="41">
        <v>454</v>
      </c>
      <c r="H54" s="41" t="s">
        <v>1560</v>
      </c>
      <c r="I54" s="41" t="s">
        <v>661</v>
      </c>
      <c r="J54" s="41">
        <v>94.594594999999998</v>
      </c>
      <c r="K54" s="41"/>
      <c r="L54" s="41">
        <v>94.594594999999998</v>
      </c>
      <c r="M54" s="41"/>
      <c r="N54" s="41">
        <v>97.391304000000005</v>
      </c>
      <c r="O54" s="41"/>
      <c r="P54" s="41">
        <v>97.391304000000005</v>
      </c>
      <c r="Q54" s="41"/>
      <c r="R54" s="41">
        <v>96.017698999999993</v>
      </c>
      <c r="S54" s="41"/>
      <c r="T54" s="41" t="s">
        <v>662</v>
      </c>
      <c r="U54" s="41" t="s">
        <v>663</v>
      </c>
      <c r="V54" s="41" t="s">
        <v>815</v>
      </c>
      <c r="W54" s="46">
        <v>44866</v>
      </c>
    </row>
    <row r="55" spans="1:23" x14ac:dyDescent="0.3">
      <c r="A55" s="41">
        <v>315119</v>
      </c>
      <c r="B55" s="41" t="s">
        <v>262</v>
      </c>
      <c r="C55" s="41" t="s">
        <v>816</v>
      </c>
      <c r="D55" s="41" t="s">
        <v>817</v>
      </c>
      <c r="E55" s="41" t="s">
        <v>659</v>
      </c>
      <c r="F55" s="41">
        <v>7730</v>
      </c>
      <c r="G55" s="41">
        <v>454</v>
      </c>
      <c r="H55" s="41" t="s">
        <v>1560</v>
      </c>
      <c r="I55" s="41" t="s">
        <v>661</v>
      </c>
      <c r="J55" s="41">
        <v>98.795180999999999</v>
      </c>
      <c r="K55" s="41"/>
      <c r="L55" s="41">
        <v>98.795180999999999</v>
      </c>
      <c r="M55" s="41"/>
      <c r="N55" s="41">
        <v>98.113208</v>
      </c>
      <c r="O55" s="41"/>
      <c r="P55" s="41">
        <v>98.113208</v>
      </c>
      <c r="Q55" s="41"/>
      <c r="R55" s="41">
        <v>98.412698000000006</v>
      </c>
      <c r="S55" s="41"/>
      <c r="T55" s="41" t="s">
        <v>662</v>
      </c>
      <c r="U55" s="41" t="s">
        <v>663</v>
      </c>
      <c r="V55" s="41" t="s">
        <v>818</v>
      </c>
      <c r="W55" s="46">
        <v>44866</v>
      </c>
    </row>
    <row r="56" spans="1:23" x14ac:dyDescent="0.3">
      <c r="A56" s="41">
        <v>315120</v>
      </c>
      <c r="B56" s="41" t="s">
        <v>330</v>
      </c>
      <c r="C56" s="41" t="s">
        <v>819</v>
      </c>
      <c r="D56" s="41" t="s">
        <v>820</v>
      </c>
      <c r="E56" s="41" t="s">
        <v>659</v>
      </c>
      <c r="F56" s="41">
        <v>7928</v>
      </c>
      <c r="G56" s="41">
        <v>454</v>
      </c>
      <c r="H56" s="41" t="s">
        <v>1560</v>
      </c>
      <c r="I56" s="41" t="s">
        <v>661</v>
      </c>
      <c r="J56" s="41">
        <v>95.890411</v>
      </c>
      <c r="K56" s="41"/>
      <c r="L56" s="41">
        <v>95.890411</v>
      </c>
      <c r="M56" s="41"/>
      <c r="N56" s="41">
        <v>97.674419</v>
      </c>
      <c r="O56" s="41"/>
      <c r="P56" s="41">
        <v>97.674419</v>
      </c>
      <c r="Q56" s="41"/>
      <c r="R56" s="41">
        <v>96.855345999999997</v>
      </c>
      <c r="S56" s="41"/>
      <c r="T56" s="41" t="s">
        <v>662</v>
      </c>
      <c r="U56" s="41" t="s">
        <v>663</v>
      </c>
      <c r="V56" s="41" t="s">
        <v>821</v>
      </c>
      <c r="W56" s="46">
        <v>44866</v>
      </c>
    </row>
    <row r="57" spans="1:23" x14ac:dyDescent="0.3">
      <c r="A57" s="41">
        <v>315122</v>
      </c>
      <c r="B57" s="41" t="s">
        <v>368</v>
      </c>
      <c r="C57" s="41" t="s">
        <v>822</v>
      </c>
      <c r="D57" s="41" t="s">
        <v>823</v>
      </c>
      <c r="E57" s="41" t="s">
        <v>659</v>
      </c>
      <c r="F57" s="41">
        <v>7090</v>
      </c>
      <c r="G57" s="41">
        <v>454</v>
      </c>
      <c r="H57" s="41" t="s">
        <v>1560</v>
      </c>
      <c r="I57" s="41" t="s">
        <v>661</v>
      </c>
      <c r="J57" s="41">
        <v>99.130435000000006</v>
      </c>
      <c r="K57" s="41"/>
      <c r="L57" s="41">
        <v>99.130435000000006</v>
      </c>
      <c r="M57" s="41"/>
      <c r="N57" s="41">
        <v>90.243902000000006</v>
      </c>
      <c r="O57" s="41"/>
      <c r="P57" s="41">
        <v>90.243902000000006</v>
      </c>
      <c r="Q57" s="41"/>
      <c r="R57" s="41">
        <v>93.906809999999993</v>
      </c>
      <c r="S57" s="41"/>
      <c r="T57" s="41" t="s">
        <v>662</v>
      </c>
      <c r="U57" s="41" t="s">
        <v>663</v>
      </c>
      <c r="V57" s="41" t="s">
        <v>824</v>
      </c>
      <c r="W57" s="46">
        <v>44866</v>
      </c>
    </row>
    <row r="58" spans="1:23" x14ac:dyDescent="0.3">
      <c r="A58" s="41">
        <v>315124</v>
      </c>
      <c r="B58" s="41" t="s">
        <v>286</v>
      </c>
      <c r="C58" s="41" t="s">
        <v>825</v>
      </c>
      <c r="D58" s="41" t="s">
        <v>826</v>
      </c>
      <c r="E58" s="41" t="s">
        <v>659</v>
      </c>
      <c r="F58" s="41">
        <v>8618</v>
      </c>
      <c r="G58" s="41">
        <v>454</v>
      </c>
      <c r="H58" s="41" t="s">
        <v>1560</v>
      </c>
      <c r="I58" s="41" t="s">
        <v>661</v>
      </c>
      <c r="J58" s="41">
        <v>100</v>
      </c>
      <c r="K58" s="41"/>
      <c r="L58" s="41">
        <v>100</v>
      </c>
      <c r="M58" s="41"/>
      <c r="N58" s="41">
        <v>100</v>
      </c>
      <c r="O58" s="41"/>
      <c r="P58" s="41">
        <v>100</v>
      </c>
      <c r="Q58" s="41"/>
      <c r="R58" s="41">
        <v>100</v>
      </c>
      <c r="S58" s="41"/>
      <c r="T58" s="41" t="s">
        <v>662</v>
      </c>
      <c r="U58" s="41" t="s">
        <v>663</v>
      </c>
      <c r="V58" s="41" t="s">
        <v>827</v>
      </c>
      <c r="W58" s="46">
        <v>44866</v>
      </c>
    </row>
    <row r="59" spans="1:23" x14ac:dyDescent="0.3">
      <c r="A59" s="41">
        <v>315125</v>
      </c>
      <c r="B59" s="41" t="s">
        <v>389</v>
      </c>
      <c r="C59" s="41" t="s">
        <v>828</v>
      </c>
      <c r="D59" s="41" t="s">
        <v>829</v>
      </c>
      <c r="E59" s="41" t="s">
        <v>659</v>
      </c>
      <c r="F59" s="41">
        <v>8721</v>
      </c>
      <c r="G59" s="41">
        <v>454</v>
      </c>
      <c r="H59" s="41" t="s">
        <v>1560</v>
      </c>
      <c r="I59" s="41" t="s">
        <v>661</v>
      </c>
      <c r="J59" s="41">
        <v>99.371069000000006</v>
      </c>
      <c r="K59" s="41"/>
      <c r="L59" s="41">
        <v>99.371069000000006</v>
      </c>
      <c r="M59" s="41"/>
      <c r="N59" s="41">
        <v>92.610837000000004</v>
      </c>
      <c r="O59" s="41"/>
      <c r="P59" s="41">
        <v>92.610837000000004</v>
      </c>
      <c r="Q59" s="41"/>
      <c r="R59" s="41">
        <v>95.580110000000005</v>
      </c>
      <c r="S59" s="41"/>
      <c r="T59" s="41" t="s">
        <v>662</v>
      </c>
      <c r="U59" s="41" t="s">
        <v>663</v>
      </c>
      <c r="V59" s="41" t="s">
        <v>830</v>
      </c>
      <c r="W59" s="46">
        <v>44866</v>
      </c>
    </row>
    <row r="60" spans="1:23" x14ac:dyDescent="0.3">
      <c r="A60" s="41">
        <v>315126</v>
      </c>
      <c r="B60" s="41" t="s">
        <v>289</v>
      </c>
      <c r="C60" s="41" t="s">
        <v>831</v>
      </c>
      <c r="D60" s="41" t="s">
        <v>832</v>
      </c>
      <c r="E60" s="41" t="s">
        <v>659</v>
      </c>
      <c r="F60" s="41">
        <v>8360</v>
      </c>
      <c r="G60" s="41">
        <v>454</v>
      </c>
      <c r="H60" s="41" t="s">
        <v>1560</v>
      </c>
      <c r="I60" s="41" t="s">
        <v>661</v>
      </c>
      <c r="J60" s="41">
        <v>97.580645000000004</v>
      </c>
      <c r="K60" s="41"/>
      <c r="L60" s="41">
        <v>97.580645000000004</v>
      </c>
      <c r="M60" s="41"/>
      <c r="N60" s="41">
        <v>98.148148000000006</v>
      </c>
      <c r="O60" s="41"/>
      <c r="P60" s="41">
        <v>98.148148000000006</v>
      </c>
      <c r="Q60" s="41"/>
      <c r="R60" s="41">
        <v>97.844828000000007</v>
      </c>
      <c r="S60" s="41"/>
      <c r="T60" s="41" t="s">
        <v>662</v>
      </c>
      <c r="U60" s="41" t="s">
        <v>663</v>
      </c>
      <c r="V60" s="41" t="s">
        <v>833</v>
      </c>
      <c r="W60" s="46">
        <v>44866</v>
      </c>
    </row>
    <row r="61" spans="1:23" x14ac:dyDescent="0.3">
      <c r="A61" s="41">
        <v>315127</v>
      </c>
      <c r="B61" s="41" t="s">
        <v>589</v>
      </c>
      <c r="C61" s="41" t="s">
        <v>834</v>
      </c>
      <c r="D61" s="41" t="s">
        <v>811</v>
      </c>
      <c r="E61" s="41" t="s">
        <v>659</v>
      </c>
      <c r="F61" s="41">
        <v>8648</v>
      </c>
      <c r="G61" s="41">
        <v>454</v>
      </c>
      <c r="H61" s="41" t="s">
        <v>1560</v>
      </c>
      <c r="I61" s="41" t="s">
        <v>661</v>
      </c>
      <c r="J61" s="41" t="s">
        <v>667</v>
      </c>
      <c r="K61" s="41">
        <v>9</v>
      </c>
      <c r="L61" s="41" t="s">
        <v>667</v>
      </c>
      <c r="M61" s="41">
        <v>9</v>
      </c>
      <c r="N61" s="41" t="s">
        <v>667</v>
      </c>
      <c r="O61" s="41">
        <v>9</v>
      </c>
      <c r="P61" s="41" t="s">
        <v>667</v>
      </c>
      <c r="Q61" s="41">
        <v>9</v>
      </c>
      <c r="R61" s="41" t="s">
        <v>667</v>
      </c>
      <c r="S61" s="41">
        <v>9</v>
      </c>
      <c r="T61" s="41" t="s">
        <v>662</v>
      </c>
      <c r="U61" s="41" t="s">
        <v>663</v>
      </c>
      <c r="V61" s="41" t="s">
        <v>835</v>
      </c>
      <c r="W61" s="46">
        <v>44866</v>
      </c>
    </row>
    <row r="62" spans="1:23" x14ac:dyDescent="0.3">
      <c r="A62" s="41">
        <v>315128</v>
      </c>
      <c r="B62" s="41" t="s">
        <v>503</v>
      </c>
      <c r="C62" s="41" t="s">
        <v>836</v>
      </c>
      <c r="D62" s="41" t="s">
        <v>837</v>
      </c>
      <c r="E62" s="41" t="s">
        <v>659</v>
      </c>
      <c r="F62" s="41">
        <v>8048</v>
      </c>
      <c r="G62" s="41">
        <v>454</v>
      </c>
      <c r="H62" s="41" t="s">
        <v>1560</v>
      </c>
      <c r="I62" s="41" t="s">
        <v>661</v>
      </c>
      <c r="J62" s="41">
        <v>98.701299000000006</v>
      </c>
      <c r="K62" s="41"/>
      <c r="L62" s="41">
        <v>98.701299000000006</v>
      </c>
      <c r="M62" s="41"/>
      <c r="N62" s="41">
        <v>92.753623000000005</v>
      </c>
      <c r="O62" s="41"/>
      <c r="P62" s="41">
        <v>92.753623000000005</v>
      </c>
      <c r="Q62" s="41"/>
      <c r="R62" s="41">
        <v>95.890411</v>
      </c>
      <c r="S62" s="41"/>
      <c r="T62" s="41" t="s">
        <v>662</v>
      </c>
      <c r="U62" s="41" t="s">
        <v>663</v>
      </c>
      <c r="V62" s="41" t="s">
        <v>838</v>
      </c>
      <c r="W62" s="46">
        <v>44866</v>
      </c>
    </row>
    <row r="63" spans="1:23" x14ac:dyDescent="0.3">
      <c r="A63" s="41">
        <v>315129</v>
      </c>
      <c r="B63" s="41" t="s">
        <v>393</v>
      </c>
      <c r="C63" s="41" t="s">
        <v>839</v>
      </c>
      <c r="D63" s="41" t="s">
        <v>691</v>
      </c>
      <c r="E63" s="41" t="s">
        <v>659</v>
      </c>
      <c r="F63" s="41">
        <v>7652</v>
      </c>
      <c r="G63" s="41">
        <v>454</v>
      </c>
      <c r="H63" s="41" t="s">
        <v>1560</v>
      </c>
      <c r="I63" s="41" t="s">
        <v>661</v>
      </c>
      <c r="J63" s="41">
        <v>97.916667000000004</v>
      </c>
      <c r="K63" s="41"/>
      <c r="L63" s="41">
        <v>97.916667000000004</v>
      </c>
      <c r="M63" s="41"/>
      <c r="N63" s="41">
        <v>94</v>
      </c>
      <c r="O63" s="41"/>
      <c r="P63" s="41">
        <v>94</v>
      </c>
      <c r="Q63" s="41"/>
      <c r="R63" s="41">
        <v>95.918367000000003</v>
      </c>
      <c r="S63" s="41"/>
      <c r="T63" s="41" t="s">
        <v>662</v>
      </c>
      <c r="U63" s="41" t="s">
        <v>663</v>
      </c>
      <c r="V63" s="41" t="s">
        <v>840</v>
      </c>
      <c r="W63" s="46">
        <v>44866</v>
      </c>
    </row>
    <row r="64" spans="1:23" x14ac:dyDescent="0.3">
      <c r="A64" s="41">
        <v>315131</v>
      </c>
      <c r="B64" s="41" t="s">
        <v>370</v>
      </c>
      <c r="C64" s="41" t="s">
        <v>841</v>
      </c>
      <c r="D64" s="41" t="s">
        <v>842</v>
      </c>
      <c r="E64" s="41" t="s">
        <v>659</v>
      </c>
      <c r="F64" s="41">
        <v>8873</v>
      </c>
      <c r="G64" s="41">
        <v>454</v>
      </c>
      <c r="H64" s="41" t="s">
        <v>1560</v>
      </c>
      <c r="I64" s="41" t="s">
        <v>661</v>
      </c>
      <c r="J64" s="41">
        <v>100</v>
      </c>
      <c r="K64" s="41"/>
      <c r="L64" s="41">
        <v>100</v>
      </c>
      <c r="M64" s="41"/>
      <c r="N64" s="47" t="s">
        <v>843</v>
      </c>
      <c r="O64" s="41">
        <v>10</v>
      </c>
      <c r="P64" s="47" t="s">
        <v>843</v>
      </c>
      <c r="Q64" s="41">
        <v>10</v>
      </c>
      <c r="R64" s="41">
        <v>100</v>
      </c>
      <c r="S64" s="41"/>
      <c r="T64" s="41" t="s">
        <v>662</v>
      </c>
      <c r="U64" s="41" t="s">
        <v>663</v>
      </c>
      <c r="V64" s="41" t="s">
        <v>844</v>
      </c>
      <c r="W64" s="46">
        <v>44866</v>
      </c>
    </row>
    <row r="65" spans="1:23" x14ac:dyDescent="0.3">
      <c r="A65" s="41">
        <v>315132</v>
      </c>
      <c r="B65" s="41" t="s">
        <v>321</v>
      </c>
      <c r="C65" s="41" t="s">
        <v>845</v>
      </c>
      <c r="D65" s="41" t="s">
        <v>714</v>
      </c>
      <c r="E65" s="41" t="s">
        <v>659</v>
      </c>
      <c r="F65" s="41">
        <v>8820</v>
      </c>
      <c r="G65" s="41">
        <v>454</v>
      </c>
      <c r="H65" s="41" t="s">
        <v>1560</v>
      </c>
      <c r="I65" s="41" t="s">
        <v>661</v>
      </c>
      <c r="J65" s="41">
        <v>100</v>
      </c>
      <c r="K65" s="41"/>
      <c r="L65" s="41">
        <v>100</v>
      </c>
      <c r="M65" s="41"/>
      <c r="N65" s="41">
        <v>96.551723999999993</v>
      </c>
      <c r="O65" s="41"/>
      <c r="P65" s="41">
        <v>96.551723999999993</v>
      </c>
      <c r="Q65" s="41"/>
      <c r="R65" s="41">
        <v>98.181818000000007</v>
      </c>
      <c r="S65" s="41"/>
      <c r="T65" s="41" t="s">
        <v>662</v>
      </c>
      <c r="U65" s="41" t="s">
        <v>663</v>
      </c>
      <c r="V65" s="41" t="s">
        <v>846</v>
      </c>
      <c r="W65" s="46">
        <v>44866</v>
      </c>
    </row>
    <row r="66" spans="1:23" x14ac:dyDescent="0.3">
      <c r="A66" s="41">
        <v>315133</v>
      </c>
      <c r="B66" s="41" t="s">
        <v>628</v>
      </c>
      <c r="C66" s="41" t="s">
        <v>847</v>
      </c>
      <c r="D66" s="41" t="s">
        <v>848</v>
      </c>
      <c r="E66" s="41" t="s">
        <v>659</v>
      </c>
      <c r="F66" s="41">
        <v>7677</v>
      </c>
      <c r="G66" s="41">
        <v>454</v>
      </c>
      <c r="H66" s="41" t="s">
        <v>1560</v>
      </c>
      <c r="I66" s="41" t="s">
        <v>661</v>
      </c>
      <c r="J66" s="41">
        <v>100</v>
      </c>
      <c r="K66" s="41"/>
      <c r="L66" s="41">
        <v>100</v>
      </c>
      <c r="M66" s="41"/>
      <c r="N66" s="41">
        <v>100</v>
      </c>
      <c r="O66" s="41"/>
      <c r="P66" s="41">
        <v>100</v>
      </c>
      <c r="Q66" s="41"/>
      <c r="R66" s="41">
        <v>100</v>
      </c>
      <c r="S66" s="41"/>
      <c r="T66" s="41" t="s">
        <v>662</v>
      </c>
      <c r="U66" s="41" t="s">
        <v>663</v>
      </c>
      <c r="V66" s="41" t="s">
        <v>849</v>
      </c>
      <c r="W66" s="46">
        <v>44866</v>
      </c>
    </row>
    <row r="67" spans="1:23" x14ac:dyDescent="0.3">
      <c r="A67" s="41">
        <v>315134</v>
      </c>
      <c r="B67" s="41" t="s">
        <v>350</v>
      </c>
      <c r="C67" s="41" t="s">
        <v>850</v>
      </c>
      <c r="D67" s="41" t="s">
        <v>851</v>
      </c>
      <c r="E67" s="41" t="s">
        <v>659</v>
      </c>
      <c r="F67" s="41">
        <v>8807</v>
      </c>
      <c r="G67" s="41">
        <v>454</v>
      </c>
      <c r="H67" s="41" t="s">
        <v>1560</v>
      </c>
      <c r="I67" s="41" t="s">
        <v>661</v>
      </c>
      <c r="J67" s="41">
        <v>98.958332999999996</v>
      </c>
      <c r="K67" s="41"/>
      <c r="L67" s="41">
        <v>98.958332999999996</v>
      </c>
      <c r="M67" s="41"/>
      <c r="N67" s="41">
        <v>100</v>
      </c>
      <c r="O67" s="41"/>
      <c r="P67" s="41">
        <v>100</v>
      </c>
      <c r="Q67" s="41"/>
      <c r="R67" s="41">
        <v>99.519231000000005</v>
      </c>
      <c r="S67" s="41"/>
      <c r="T67" s="41" t="s">
        <v>662</v>
      </c>
      <c r="U67" s="41" t="s">
        <v>663</v>
      </c>
      <c r="V67" s="41" t="s">
        <v>852</v>
      </c>
      <c r="W67" s="46">
        <v>44866</v>
      </c>
    </row>
    <row r="68" spans="1:23" x14ac:dyDescent="0.3">
      <c r="A68" s="41">
        <v>315135</v>
      </c>
      <c r="B68" s="41" t="s">
        <v>387</v>
      </c>
      <c r="C68" s="41" t="s">
        <v>853</v>
      </c>
      <c r="D68" s="41" t="s">
        <v>854</v>
      </c>
      <c r="E68" s="41" t="s">
        <v>659</v>
      </c>
      <c r="F68" s="41">
        <v>8742</v>
      </c>
      <c r="G68" s="41">
        <v>454</v>
      </c>
      <c r="H68" s="41" t="s">
        <v>1560</v>
      </c>
      <c r="I68" s="41" t="s">
        <v>661</v>
      </c>
      <c r="J68" s="41">
        <v>95.604395999999994</v>
      </c>
      <c r="K68" s="41"/>
      <c r="L68" s="41">
        <v>95.604395999999994</v>
      </c>
      <c r="M68" s="41"/>
      <c r="N68" s="41">
        <v>94.623655999999997</v>
      </c>
      <c r="O68" s="41"/>
      <c r="P68" s="41">
        <v>94.623655999999997</v>
      </c>
      <c r="Q68" s="41"/>
      <c r="R68" s="41">
        <v>95.108695999999995</v>
      </c>
      <c r="S68" s="41"/>
      <c r="T68" s="41" t="s">
        <v>662</v>
      </c>
      <c r="U68" s="41" t="s">
        <v>663</v>
      </c>
      <c r="V68" s="41" t="s">
        <v>855</v>
      </c>
      <c r="W68" s="46">
        <v>44866</v>
      </c>
    </row>
    <row r="69" spans="1:23" x14ac:dyDescent="0.3">
      <c r="A69" s="41">
        <v>315136</v>
      </c>
      <c r="B69" s="41" t="s">
        <v>490</v>
      </c>
      <c r="C69" s="41" t="s">
        <v>856</v>
      </c>
      <c r="D69" s="41" t="s">
        <v>857</v>
      </c>
      <c r="E69" s="41" t="s">
        <v>659</v>
      </c>
      <c r="F69" s="41">
        <v>7702</v>
      </c>
      <c r="G69" s="41">
        <v>454</v>
      </c>
      <c r="H69" s="41" t="s">
        <v>1560</v>
      </c>
      <c r="I69" s="41" t="s">
        <v>661</v>
      </c>
      <c r="J69" s="41">
        <v>100</v>
      </c>
      <c r="K69" s="41"/>
      <c r="L69" s="41">
        <v>100</v>
      </c>
      <c r="M69" s="41"/>
      <c r="N69" s="41">
        <v>96.923077000000006</v>
      </c>
      <c r="O69" s="41"/>
      <c r="P69" s="41">
        <v>96.923077000000006</v>
      </c>
      <c r="Q69" s="41"/>
      <c r="R69" s="41">
        <v>98.518518999999998</v>
      </c>
      <c r="S69" s="41"/>
      <c r="T69" s="41" t="s">
        <v>662</v>
      </c>
      <c r="U69" s="41" t="s">
        <v>663</v>
      </c>
      <c r="V69" s="41" t="s">
        <v>858</v>
      </c>
      <c r="W69" s="46">
        <v>44866</v>
      </c>
    </row>
    <row r="70" spans="1:23" x14ac:dyDescent="0.3">
      <c r="A70" s="41">
        <v>315137</v>
      </c>
      <c r="B70" s="41" t="s">
        <v>281</v>
      </c>
      <c r="C70" s="41" t="s">
        <v>859</v>
      </c>
      <c r="D70" s="41" t="s">
        <v>860</v>
      </c>
      <c r="E70" s="41" t="s">
        <v>659</v>
      </c>
      <c r="F70" s="41">
        <v>7860</v>
      </c>
      <c r="G70" s="41">
        <v>454</v>
      </c>
      <c r="H70" s="41" t="s">
        <v>1560</v>
      </c>
      <c r="I70" s="41" t="s">
        <v>661</v>
      </c>
      <c r="J70" s="41">
        <v>100</v>
      </c>
      <c r="K70" s="41"/>
      <c r="L70" s="41">
        <v>100</v>
      </c>
      <c r="M70" s="41"/>
      <c r="N70" s="41">
        <v>90.588234999999997</v>
      </c>
      <c r="O70" s="41"/>
      <c r="P70" s="41">
        <v>90.588234999999997</v>
      </c>
      <c r="Q70" s="41"/>
      <c r="R70" s="41">
        <v>95.294117999999997</v>
      </c>
      <c r="S70" s="41"/>
      <c r="T70" s="41" t="s">
        <v>662</v>
      </c>
      <c r="U70" s="41" t="s">
        <v>663</v>
      </c>
      <c r="V70" s="41" t="s">
        <v>861</v>
      </c>
      <c r="W70" s="46">
        <v>44866</v>
      </c>
    </row>
    <row r="71" spans="1:23" x14ac:dyDescent="0.3">
      <c r="A71" s="41">
        <v>315138</v>
      </c>
      <c r="B71" s="41" t="s">
        <v>604</v>
      </c>
      <c r="C71" s="41" t="s">
        <v>862</v>
      </c>
      <c r="D71" s="41" t="s">
        <v>863</v>
      </c>
      <c r="E71" s="41" t="s">
        <v>659</v>
      </c>
      <c r="F71" s="41">
        <v>7054</v>
      </c>
      <c r="G71" s="41">
        <v>454</v>
      </c>
      <c r="H71" s="41" t="s">
        <v>1560</v>
      </c>
      <c r="I71" s="41" t="s">
        <v>661</v>
      </c>
      <c r="J71" s="41">
        <v>100</v>
      </c>
      <c r="K71" s="41"/>
      <c r="L71" s="41">
        <v>100</v>
      </c>
      <c r="M71" s="41"/>
      <c r="N71" s="41">
        <v>100</v>
      </c>
      <c r="O71" s="41"/>
      <c r="P71" s="41">
        <v>100</v>
      </c>
      <c r="Q71" s="41"/>
      <c r="R71" s="41">
        <v>100</v>
      </c>
      <c r="S71" s="41"/>
      <c r="T71" s="41" t="s">
        <v>662</v>
      </c>
      <c r="U71" s="41" t="s">
        <v>663</v>
      </c>
      <c r="V71" s="41" t="s">
        <v>864</v>
      </c>
      <c r="W71" s="46">
        <v>44866</v>
      </c>
    </row>
    <row r="72" spans="1:23" x14ac:dyDescent="0.3">
      <c r="A72" s="41">
        <v>315140</v>
      </c>
      <c r="B72" s="41" t="s">
        <v>550</v>
      </c>
      <c r="C72" s="41" t="s">
        <v>865</v>
      </c>
      <c r="D72" s="41" t="s">
        <v>866</v>
      </c>
      <c r="E72" s="41" t="s">
        <v>659</v>
      </c>
      <c r="F72" s="41">
        <v>8869</v>
      </c>
      <c r="G72" s="41">
        <v>454</v>
      </c>
      <c r="H72" s="41" t="s">
        <v>1560</v>
      </c>
      <c r="I72" s="41" t="s">
        <v>661</v>
      </c>
      <c r="J72" s="41">
        <v>100</v>
      </c>
      <c r="K72" s="41"/>
      <c r="L72" s="41">
        <v>100</v>
      </c>
      <c r="M72" s="41"/>
      <c r="N72" s="41">
        <v>96.062991999999994</v>
      </c>
      <c r="O72" s="41"/>
      <c r="P72" s="41">
        <v>96.062991999999994</v>
      </c>
      <c r="Q72" s="41"/>
      <c r="R72" s="41">
        <v>97.807017999999999</v>
      </c>
      <c r="S72" s="41"/>
      <c r="T72" s="41" t="s">
        <v>662</v>
      </c>
      <c r="U72" s="41" t="s">
        <v>663</v>
      </c>
      <c r="V72" s="41" t="s">
        <v>867</v>
      </c>
      <c r="W72" s="46">
        <v>44866</v>
      </c>
    </row>
    <row r="73" spans="1:23" x14ac:dyDescent="0.3">
      <c r="A73" s="41">
        <v>315141</v>
      </c>
      <c r="B73" s="41" t="s">
        <v>231</v>
      </c>
      <c r="C73" s="41" t="s">
        <v>868</v>
      </c>
      <c r="D73" s="41" t="s">
        <v>869</v>
      </c>
      <c r="E73" s="41" t="s">
        <v>659</v>
      </c>
      <c r="F73" s="41">
        <v>8812</v>
      </c>
      <c r="G73" s="41">
        <v>454</v>
      </c>
      <c r="H73" s="41" t="s">
        <v>1560</v>
      </c>
      <c r="I73" s="41" t="s">
        <v>661</v>
      </c>
      <c r="J73" s="41">
        <v>99.107142999999994</v>
      </c>
      <c r="K73" s="41"/>
      <c r="L73" s="41">
        <v>99.107142999999994</v>
      </c>
      <c r="M73" s="41"/>
      <c r="N73" s="41">
        <v>99.038461999999996</v>
      </c>
      <c r="O73" s="41"/>
      <c r="P73" s="41">
        <v>99.038461999999996</v>
      </c>
      <c r="Q73" s="41"/>
      <c r="R73" s="41">
        <v>99.074073999999996</v>
      </c>
      <c r="S73" s="41"/>
      <c r="T73" s="41" t="s">
        <v>662</v>
      </c>
      <c r="U73" s="41" t="s">
        <v>663</v>
      </c>
      <c r="V73" s="41" t="s">
        <v>870</v>
      </c>
      <c r="W73" s="46">
        <v>44866</v>
      </c>
    </row>
    <row r="74" spans="1:23" x14ac:dyDescent="0.3">
      <c r="A74" s="41">
        <v>315142</v>
      </c>
      <c r="B74" s="41" t="s">
        <v>475</v>
      </c>
      <c r="C74" s="41" t="s">
        <v>871</v>
      </c>
      <c r="D74" s="41" t="s">
        <v>789</v>
      </c>
      <c r="E74" s="41" t="s">
        <v>659</v>
      </c>
      <c r="F74" s="41">
        <v>7470</v>
      </c>
      <c r="G74" s="41">
        <v>454</v>
      </c>
      <c r="H74" s="41" t="s">
        <v>1560</v>
      </c>
      <c r="I74" s="41" t="s">
        <v>661</v>
      </c>
      <c r="J74" s="41">
        <v>91.964286000000001</v>
      </c>
      <c r="K74" s="41"/>
      <c r="L74" s="41">
        <v>91.964286000000001</v>
      </c>
      <c r="M74" s="41"/>
      <c r="N74" s="41">
        <v>98.148148000000006</v>
      </c>
      <c r="O74" s="41"/>
      <c r="P74" s="41">
        <v>98.148148000000006</v>
      </c>
      <c r="Q74" s="41"/>
      <c r="R74" s="41">
        <v>95</v>
      </c>
      <c r="S74" s="41"/>
      <c r="T74" s="41" t="s">
        <v>662</v>
      </c>
      <c r="U74" s="41" t="s">
        <v>663</v>
      </c>
      <c r="V74" s="41" t="s">
        <v>872</v>
      </c>
      <c r="W74" s="46">
        <v>44866</v>
      </c>
    </row>
    <row r="75" spans="1:23" x14ac:dyDescent="0.3">
      <c r="A75" s="41">
        <v>315143</v>
      </c>
      <c r="B75" s="41" t="s">
        <v>444</v>
      </c>
      <c r="C75" s="41" t="s">
        <v>873</v>
      </c>
      <c r="D75" s="41" t="s">
        <v>874</v>
      </c>
      <c r="E75" s="41" t="s">
        <v>659</v>
      </c>
      <c r="F75" s="41">
        <v>7945</v>
      </c>
      <c r="G75" s="41">
        <v>454</v>
      </c>
      <c r="H75" s="41" t="s">
        <v>1560</v>
      </c>
      <c r="I75" s="41" t="s">
        <v>661</v>
      </c>
      <c r="J75" s="41">
        <v>98.4375</v>
      </c>
      <c r="K75" s="41"/>
      <c r="L75" s="41">
        <v>98.4375</v>
      </c>
      <c r="M75" s="41"/>
      <c r="N75" s="41">
        <v>98.701299000000006</v>
      </c>
      <c r="O75" s="41"/>
      <c r="P75" s="41">
        <v>98.701299000000006</v>
      </c>
      <c r="Q75" s="41"/>
      <c r="R75" s="41">
        <v>98.581559999999996</v>
      </c>
      <c r="S75" s="41"/>
      <c r="T75" s="41" t="s">
        <v>662</v>
      </c>
      <c r="U75" s="41" t="s">
        <v>663</v>
      </c>
      <c r="V75" s="41" t="s">
        <v>875</v>
      </c>
      <c r="W75" s="46">
        <v>44866</v>
      </c>
    </row>
    <row r="76" spans="1:23" x14ac:dyDescent="0.3">
      <c r="A76" s="41">
        <v>315144</v>
      </c>
      <c r="B76" s="41" t="s">
        <v>489</v>
      </c>
      <c r="C76" s="41" t="s">
        <v>876</v>
      </c>
      <c r="D76" s="41" t="s">
        <v>877</v>
      </c>
      <c r="E76" s="41" t="s">
        <v>659</v>
      </c>
      <c r="F76" s="41">
        <v>8055</v>
      </c>
      <c r="G76" s="41">
        <v>454</v>
      </c>
      <c r="H76" s="41" t="s">
        <v>1560</v>
      </c>
      <c r="I76" s="41" t="s">
        <v>661</v>
      </c>
      <c r="J76" s="41" t="s">
        <v>667</v>
      </c>
      <c r="K76" s="41">
        <v>9</v>
      </c>
      <c r="L76" s="41" t="s">
        <v>667</v>
      </c>
      <c r="M76" s="41">
        <v>9</v>
      </c>
      <c r="N76" s="41" t="s">
        <v>667</v>
      </c>
      <c r="O76" s="41">
        <v>9</v>
      </c>
      <c r="P76" s="41" t="s">
        <v>667</v>
      </c>
      <c r="Q76" s="41">
        <v>9</v>
      </c>
      <c r="R76" s="41" t="s">
        <v>667</v>
      </c>
      <c r="S76" s="41">
        <v>9</v>
      </c>
      <c r="T76" s="41" t="s">
        <v>662</v>
      </c>
      <c r="U76" s="41" t="s">
        <v>663</v>
      </c>
      <c r="V76" s="41" t="s">
        <v>878</v>
      </c>
      <c r="W76" s="46">
        <v>44866</v>
      </c>
    </row>
    <row r="77" spans="1:23" x14ac:dyDescent="0.3">
      <c r="A77" s="41">
        <v>315146</v>
      </c>
      <c r="B77" s="41" t="s">
        <v>302</v>
      </c>
      <c r="C77" s="41" t="s">
        <v>879</v>
      </c>
      <c r="D77" s="41" t="s">
        <v>880</v>
      </c>
      <c r="E77" s="41" t="s">
        <v>659</v>
      </c>
      <c r="F77" s="41">
        <v>7065</v>
      </c>
      <c r="G77" s="41">
        <v>454</v>
      </c>
      <c r="H77" s="41" t="s">
        <v>1560</v>
      </c>
      <c r="I77" s="41" t="s">
        <v>661</v>
      </c>
      <c r="J77" s="41" t="s">
        <v>667</v>
      </c>
      <c r="K77" s="41">
        <v>9</v>
      </c>
      <c r="L77" s="41" t="s">
        <v>667</v>
      </c>
      <c r="M77" s="41">
        <v>9</v>
      </c>
      <c r="N77" s="41" t="s">
        <v>667</v>
      </c>
      <c r="O77" s="41">
        <v>9</v>
      </c>
      <c r="P77" s="41" t="s">
        <v>667</v>
      </c>
      <c r="Q77" s="41">
        <v>9</v>
      </c>
      <c r="R77" s="41" t="s">
        <v>667</v>
      </c>
      <c r="S77" s="41">
        <v>9</v>
      </c>
      <c r="T77" s="41" t="s">
        <v>662</v>
      </c>
      <c r="U77" s="41" t="s">
        <v>663</v>
      </c>
      <c r="V77" s="41" t="s">
        <v>881</v>
      </c>
      <c r="W77" s="46">
        <v>44866</v>
      </c>
    </row>
    <row r="78" spans="1:23" x14ac:dyDescent="0.3">
      <c r="A78" s="41">
        <v>315147</v>
      </c>
      <c r="B78" s="41" t="s">
        <v>426</v>
      </c>
      <c r="C78" s="41" t="s">
        <v>882</v>
      </c>
      <c r="D78" s="41" t="s">
        <v>883</v>
      </c>
      <c r="E78" s="41" t="s">
        <v>659</v>
      </c>
      <c r="F78" s="41">
        <v>7017</v>
      </c>
      <c r="G78" s="41">
        <v>454</v>
      </c>
      <c r="H78" s="41" t="s">
        <v>1560</v>
      </c>
      <c r="I78" s="41" t="s">
        <v>661</v>
      </c>
      <c r="J78" s="41">
        <v>92</v>
      </c>
      <c r="K78" s="41"/>
      <c r="L78" s="41">
        <v>92</v>
      </c>
      <c r="M78" s="41"/>
      <c r="N78" s="41">
        <v>97.945205000000001</v>
      </c>
      <c r="O78" s="41"/>
      <c r="P78" s="41">
        <v>97.945205000000001</v>
      </c>
      <c r="Q78" s="41"/>
      <c r="R78" s="41">
        <v>95.202951999999996</v>
      </c>
      <c r="S78" s="41"/>
      <c r="T78" s="41" t="s">
        <v>662</v>
      </c>
      <c r="U78" s="41" t="s">
        <v>663</v>
      </c>
      <c r="V78" s="41" t="s">
        <v>884</v>
      </c>
      <c r="W78" s="46">
        <v>44866</v>
      </c>
    </row>
    <row r="79" spans="1:23" x14ac:dyDescent="0.3">
      <c r="A79" s="41">
        <v>315149</v>
      </c>
      <c r="B79" s="41" t="s">
        <v>592</v>
      </c>
      <c r="C79" s="41" t="s">
        <v>885</v>
      </c>
      <c r="D79" s="41" t="s">
        <v>886</v>
      </c>
      <c r="E79" s="41" t="s">
        <v>659</v>
      </c>
      <c r="F79" s="41">
        <v>8052</v>
      </c>
      <c r="G79" s="41">
        <v>454</v>
      </c>
      <c r="H79" s="41" t="s">
        <v>1560</v>
      </c>
      <c r="I79" s="41" t="s">
        <v>661</v>
      </c>
      <c r="J79" s="41">
        <v>100</v>
      </c>
      <c r="K79" s="41"/>
      <c r="L79" s="41">
        <v>100</v>
      </c>
      <c r="M79" s="41"/>
      <c r="N79" s="41">
        <v>98.850575000000006</v>
      </c>
      <c r="O79" s="41"/>
      <c r="P79" s="41">
        <v>98.850575000000006</v>
      </c>
      <c r="Q79" s="41"/>
      <c r="R79" s="41">
        <v>99.418604999999999</v>
      </c>
      <c r="S79" s="41"/>
      <c r="T79" s="41" t="s">
        <v>662</v>
      </c>
      <c r="U79" s="41" t="s">
        <v>663</v>
      </c>
      <c r="V79" s="41" t="s">
        <v>887</v>
      </c>
      <c r="W79" s="46">
        <v>44866</v>
      </c>
    </row>
    <row r="80" spans="1:23" x14ac:dyDescent="0.3">
      <c r="A80" s="41">
        <v>315152</v>
      </c>
      <c r="B80" s="41" t="s">
        <v>326</v>
      </c>
      <c r="C80" s="41" t="s">
        <v>888</v>
      </c>
      <c r="D80" s="41" t="s">
        <v>889</v>
      </c>
      <c r="E80" s="41" t="s">
        <v>659</v>
      </c>
      <c r="F80" s="41">
        <v>7601</v>
      </c>
      <c r="G80" s="41">
        <v>454</v>
      </c>
      <c r="H80" s="41" t="s">
        <v>1560</v>
      </c>
      <c r="I80" s="41" t="s">
        <v>661</v>
      </c>
      <c r="J80" s="41">
        <v>96.296295999999998</v>
      </c>
      <c r="K80" s="41"/>
      <c r="L80" s="41">
        <v>96.296295999999998</v>
      </c>
      <c r="M80" s="41"/>
      <c r="N80" s="41">
        <v>89.830507999999995</v>
      </c>
      <c r="O80" s="41"/>
      <c r="P80" s="41">
        <v>89.830507999999995</v>
      </c>
      <c r="Q80" s="41"/>
      <c r="R80" s="41">
        <v>92.920354000000003</v>
      </c>
      <c r="S80" s="41"/>
      <c r="T80" s="41" t="s">
        <v>662</v>
      </c>
      <c r="U80" s="41" t="s">
        <v>663</v>
      </c>
      <c r="V80" s="41" t="s">
        <v>890</v>
      </c>
      <c r="W80" s="46">
        <v>44866</v>
      </c>
    </row>
    <row r="81" spans="1:23" x14ac:dyDescent="0.3">
      <c r="A81" s="41">
        <v>315153</v>
      </c>
      <c r="B81" s="41" t="s">
        <v>480</v>
      </c>
      <c r="C81" s="41" t="s">
        <v>891</v>
      </c>
      <c r="D81" s="41" t="s">
        <v>892</v>
      </c>
      <c r="E81" s="41" t="s">
        <v>659</v>
      </c>
      <c r="F81" s="41">
        <v>7728</v>
      </c>
      <c r="G81" s="41">
        <v>454</v>
      </c>
      <c r="H81" s="41" t="s">
        <v>1560</v>
      </c>
      <c r="I81" s="41" t="s">
        <v>661</v>
      </c>
      <c r="J81" s="41">
        <v>100</v>
      </c>
      <c r="K81" s="41"/>
      <c r="L81" s="41">
        <v>100</v>
      </c>
      <c r="M81" s="41"/>
      <c r="N81" s="41">
        <v>100</v>
      </c>
      <c r="O81" s="41"/>
      <c r="P81" s="41">
        <v>100</v>
      </c>
      <c r="Q81" s="41"/>
      <c r="R81" s="41">
        <v>100</v>
      </c>
      <c r="S81" s="41"/>
      <c r="T81" s="41" t="s">
        <v>662</v>
      </c>
      <c r="U81" s="41" t="s">
        <v>663</v>
      </c>
      <c r="V81" s="41" t="s">
        <v>893</v>
      </c>
      <c r="W81" s="46">
        <v>44866</v>
      </c>
    </row>
    <row r="82" spans="1:23" x14ac:dyDescent="0.3">
      <c r="A82" s="41">
        <v>315157</v>
      </c>
      <c r="B82" s="41" t="s">
        <v>502</v>
      </c>
      <c r="C82" s="41" t="s">
        <v>894</v>
      </c>
      <c r="D82" s="41" t="s">
        <v>895</v>
      </c>
      <c r="E82" s="41" t="s">
        <v>659</v>
      </c>
      <c r="F82" s="41">
        <v>7960</v>
      </c>
      <c r="G82" s="41">
        <v>454</v>
      </c>
      <c r="H82" s="41" t="s">
        <v>1560</v>
      </c>
      <c r="I82" s="41" t="s">
        <v>661</v>
      </c>
      <c r="J82" s="41">
        <v>94.4</v>
      </c>
      <c r="K82" s="41"/>
      <c r="L82" s="41">
        <v>94.4</v>
      </c>
      <c r="M82" s="41"/>
      <c r="N82" s="41">
        <v>86.861313999999993</v>
      </c>
      <c r="O82" s="41"/>
      <c r="P82" s="41">
        <v>86.861313999999993</v>
      </c>
      <c r="Q82" s="41"/>
      <c r="R82" s="41">
        <v>90.458015000000003</v>
      </c>
      <c r="S82" s="41"/>
      <c r="T82" s="41" t="s">
        <v>662</v>
      </c>
      <c r="U82" s="41" t="s">
        <v>663</v>
      </c>
      <c r="V82" s="41" t="s">
        <v>896</v>
      </c>
      <c r="W82" s="46">
        <v>44866</v>
      </c>
    </row>
    <row r="83" spans="1:23" x14ac:dyDescent="0.3">
      <c r="A83" s="41">
        <v>315158</v>
      </c>
      <c r="B83" s="41" t="s">
        <v>552</v>
      </c>
      <c r="C83" s="41" t="s">
        <v>897</v>
      </c>
      <c r="D83" s="41" t="s">
        <v>898</v>
      </c>
      <c r="E83" s="41" t="s">
        <v>659</v>
      </c>
      <c r="F83" s="41">
        <v>7450</v>
      </c>
      <c r="G83" s="41">
        <v>454</v>
      </c>
      <c r="H83" s="41" t="s">
        <v>1560</v>
      </c>
      <c r="I83" s="41" t="s">
        <v>661</v>
      </c>
      <c r="J83" s="41">
        <v>98.4375</v>
      </c>
      <c r="K83" s="41"/>
      <c r="L83" s="41">
        <v>98.4375</v>
      </c>
      <c r="M83" s="41"/>
      <c r="N83" s="41">
        <v>98.529411999999994</v>
      </c>
      <c r="O83" s="41"/>
      <c r="P83" s="41">
        <v>98.529411999999994</v>
      </c>
      <c r="Q83" s="41"/>
      <c r="R83" s="41">
        <v>98.484848</v>
      </c>
      <c r="S83" s="41"/>
      <c r="T83" s="41" t="s">
        <v>662</v>
      </c>
      <c r="U83" s="41" t="s">
        <v>663</v>
      </c>
      <c r="V83" s="41" t="s">
        <v>899</v>
      </c>
      <c r="W83" s="46">
        <v>44866</v>
      </c>
    </row>
    <row r="84" spans="1:23" x14ac:dyDescent="0.3">
      <c r="A84" s="41">
        <v>315159</v>
      </c>
      <c r="B84" s="41" t="s">
        <v>405</v>
      </c>
      <c r="C84" s="41" t="s">
        <v>900</v>
      </c>
      <c r="D84" s="41" t="s">
        <v>901</v>
      </c>
      <c r="E84" s="41" t="s">
        <v>659</v>
      </c>
      <c r="F84" s="41">
        <v>8012</v>
      </c>
      <c r="G84" s="41">
        <v>454</v>
      </c>
      <c r="H84" s="41" t="s">
        <v>1560</v>
      </c>
      <c r="I84" s="41" t="s">
        <v>661</v>
      </c>
      <c r="J84" s="41">
        <v>99.215686000000005</v>
      </c>
      <c r="K84" s="41"/>
      <c r="L84" s="41">
        <v>99.215686000000005</v>
      </c>
      <c r="M84" s="41"/>
      <c r="N84" s="41">
        <v>100</v>
      </c>
      <c r="O84" s="41"/>
      <c r="P84" s="41">
        <v>100</v>
      </c>
      <c r="Q84" s="41"/>
      <c r="R84" s="41">
        <v>99.616857999999993</v>
      </c>
      <c r="S84" s="41"/>
      <c r="T84" s="41" t="s">
        <v>662</v>
      </c>
      <c r="U84" s="41" t="s">
        <v>663</v>
      </c>
      <c r="V84" s="41" t="s">
        <v>902</v>
      </c>
      <c r="W84" s="46">
        <v>44866</v>
      </c>
    </row>
    <row r="85" spans="1:23" x14ac:dyDescent="0.3">
      <c r="A85" s="41">
        <v>315164</v>
      </c>
      <c r="B85" s="41" t="s">
        <v>414</v>
      </c>
      <c r="C85" s="41" t="s">
        <v>903</v>
      </c>
      <c r="D85" s="41" t="s">
        <v>904</v>
      </c>
      <c r="E85" s="41" t="s">
        <v>659</v>
      </c>
      <c r="F85" s="41">
        <v>7670</v>
      </c>
      <c r="G85" s="41">
        <v>454</v>
      </c>
      <c r="H85" s="41" t="s">
        <v>1560</v>
      </c>
      <c r="I85" s="41" t="s">
        <v>661</v>
      </c>
      <c r="J85" s="41">
        <v>100</v>
      </c>
      <c r="K85" s="41"/>
      <c r="L85" s="41">
        <v>100</v>
      </c>
      <c r="M85" s="41"/>
      <c r="N85" s="41">
        <v>100</v>
      </c>
      <c r="O85" s="41"/>
      <c r="P85" s="41">
        <v>100</v>
      </c>
      <c r="Q85" s="41"/>
      <c r="R85" s="41">
        <v>100</v>
      </c>
      <c r="S85" s="41"/>
      <c r="T85" s="41" t="s">
        <v>662</v>
      </c>
      <c r="U85" s="41" t="s">
        <v>663</v>
      </c>
      <c r="V85" s="41" t="s">
        <v>905</v>
      </c>
      <c r="W85" s="46">
        <v>44866</v>
      </c>
    </row>
    <row r="86" spans="1:23" x14ac:dyDescent="0.3">
      <c r="A86" s="41">
        <v>315166</v>
      </c>
      <c r="B86" s="41" t="s">
        <v>483</v>
      </c>
      <c r="C86" s="41" t="s">
        <v>906</v>
      </c>
      <c r="D86" s="41" t="s">
        <v>726</v>
      </c>
      <c r="E86" s="41" t="s">
        <v>659</v>
      </c>
      <c r="F86" s="41">
        <v>8016</v>
      </c>
      <c r="G86" s="41">
        <v>454</v>
      </c>
      <c r="H86" s="41" t="s">
        <v>1560</v>
      </c>
      <c r="I86" s="41" t="s">
        <v>661</v>
      </c>
      <c r="J86" s="41">
        <v>100</v>
      </c>
      <c r="K86" s="41"/>
      <c r="L86" s="41">
        <v>100</v>
      </c>
      <c r="M86" s="41"/>
      <c r="N86" s="41">
        <v>100</v>
      </c>
      <c r="O86" s="41"/>
      <c r="P86" s="41">
        <v>100</v>
      </c>
      <c r="Q86" s="41"/>
      <c r="R86" s="41">
        <v>100</v>
      </c>
      <c r="S86" s="41"/>
      <c r="T86" s="41" t="s">
        <v>662</v>
      </c>
      <c r="U86" s="41" t="s">
        <v>663</v>
      </c>
      <c r="V86" s="41" t="s">
        <v>907</v>
      </c>
      <c r="W86" s="46">
        <v>44866</v>
      </c>
    </row>
    <row r="87" spans="1:23" x14ac:dyDescent="0.3">
      <c r="A87" s="41">
        <v>315171</v>
      </c>
      <c r="B87" s="41" t="s">
        <v>512</v>
      </c>
      <c r="C87" s="41" t="s">
        <v>908</v>
      </c>
      <c r="D87" s="41" t="s">
        <v>909</v>
      </c>
      <c r="E87" s="41" t="s">
        <v>659</v>
      </c>
      <c r="F87" s="41">
        <v>7436</v>
      </c>
      <c r="G87" s="41">
        <v>454</v>
      </c>
      <c r="H87" s="41" t="s">
        <v>1560</v>
      </c>
      <c r="I87" s="41" t="s">
        <v>661</v>
      </c>
      <c r="J87" s="41">
        <v>98.507463000000001</v>
      </c>
      <c r="K87" s="41"/>
      <c r="L87" s="41">
        <v>98.507463000000001</v>
      </c>
      <c r="M87" s="41"/>
      <c r="N87" s="41">
        <v>98.765432000000004</v>
      </c>
      <c r="O87" s="41"/>
      <c r="P87" s="41">
        <v>98.765432000000004</v>
      </c>
      <c r="Q87" s="41"/>
      <c r="R87" s="41">
        <v>98.648649000000006</v>
      </c>
      <c r="S87" s="41"/>
      <c r="T87" s="41" t="s">
        <v>662</v>
      </c>
      <c r="U87" s="41" t="s">
        <v>663</v>
      </c>
      <c r="V87" s="41" t="s">
        <v>910</v>
      </c>
      <c r="W87" s="46">
        <v>44866</v>
      </c>
    </row>
    <row r="88" spans="1:23" x14ac:dyDescent="0.3">
      <c r="A88" s="41">
        <v>315174</v>
      </c>
      <c r="B88" s="41" t="s">
        <v>394</v>
      </c>
      <c r="C88" s="41" t="s">
        <v>911</v>
      </c>
      <c r="D88" s="41" t="s">
        <v>912</v>
      </c>
      <c r="E88" s="41" t="s">
        <v>659</v>
      </c>
      <c r="F88" s="41">
        <v>8096</v>
      </c>
      <c r="G88" s="41">
        <v>454</v>
      </c>
      <c r="H88" s="41" t="s">
        <v>1560</v>
      </c>
      <c r="I88" s="41" t="s">
        <v>661</v>
      </c>
      <c r="J88" s="41">
        <v>91.052632000000003</v>
      </c>
      <c r="K88" s="41"/>
      <c r="L88" s="41">
        <v>91.052632000000003</v>
      </c>
      <c r="M88" s="41"/>
      <c r="N88" s="41">
        <v>95.628415000000004</v>
      </c>
      <c r="O88" s="41"/>
      <c r="P88" s="41">
        <v>95.628415000000004</v>
      </c>
      <c r="Q88" s="41"/>
      <c r="R88" s="41">
        <v>93.297586999999993</v>
      </c>
      <c r="S88" s="41"/>
      <c r="T88" s="41" t="s">
        <v>662</v>
      </c>
      <c r="U88" s="41" t="s">
        <v>663</v>
      </c>
      <c r="V88" s="41" t="s">
        <v>913</v>
      </c>
      <c r="W88" s="46">
        <v>44866</v>
      </c>
    </row>
    <row r="89" spans="1:23" x14ac:dyDescent="0.3">
      <c r="A89" s="41">
        <v>315176</v>
      </c>
      <c r="B89" s="41" t="s">
        <v>487</v>
      </c>
      <c r="C89" s="41" t="s">
        <v>914</v>
      </c>
      <c r="D89" s="41" t="s">
        <v>877</v>
      </c>
      <c r="E89" s="41" t="s">
        <v>659</v>
      </c>
      <c r="F89" s="41">
        <v>8055</v>
      </c>
      <c r="G89" s="41">
        <v>454</v>
      </c>
      <c r="H89" s="41" t="s">
        <v>1560</v>
      </c>
      <c r="I89" s="41" t="s">
        <v>661</v>
      </c>
      <c r="J89" s="41">
        <v>98.936170000000004</v>
      </c>
      <c r="K89" s="41"/>
      <c r="L89" s="41">
        <v>98.936170000000004</v>
      </c>
      <c r="M89" s="41"/>
      <c r="N89" s="41">
        <v>98.275862000000004</v>
      </c>
      <c r="O89" s="41"/>
      <c r="P89" s="41">
        <v>98.275862000000004</v>
      </c>
      <c r="Q89" s="41"/>
      <c r="R89" s="41">
        <v>98.571428999999995</v>
      </c>
      <c r="S89" s="41"/>
      <c r="T89" s="41" t="s">
        <v>662</v>
      </c>
      <c r="U89" s="41" t="s">
        <v>663</v>
      </c>
      <c r="V89" s="41" t="s">
        <v>915</v>
      </c>
      <c r="W89" s="46">
        <v>44866</v>
      </c>
    </row>
    <row r="90" spans="1:23" x14ac:dyDescent="0.3">
      <c r="A90" s="41">
        <v>315177</v>
      </c>
      <c r="B90" s="41" t="s">
        <v>422</v>
      </c>
      <c r="C90" s="41" t="s">
        <v>916</v>
      </c>
      <c r="D90" s="41" t="s">
        <v>917</v>
      </c>
      <c r="E90" s="41" t="s">
        <v>659</v>
      </c>
      <c r="F90" s="41">
        <v>7724</v>
      </c>
      <c r="G90" s="41">
        <v>454</v>
      </c>
      <c r="H90" s="41" t="s">
        <v>1560</v>
      </c>
      <c r="I90" s="41" t="s">
        <v>661</v>
      </c>
      <c r="J90" s="41">
        <v>97.478992000000005</v>
      </c>
      <c r="K90" s="41"/>
      <c r="L90" s="41">
        <v>97.478992000000005</v>
      </c>
      <c r="M90" s="41"/>
      <c r="N90" s="41">
        <v>97.744360999999998</v>
      </c>
      <c r="O90" s="41"/>
      <c r="P90" s="41">
        <v>97.744360999999998</v>
      </c>
      <c r="Q90" s="41"/>
      <c r="R90" s="41">
        <v>97.619048000000006</v>
      </c>
      <c r="S90" s="41"/>
      <c r="T90" s="41" t="s">
        <v>662</v>
      </c>
      <c r="U90" s="41" t="s">
        <v>663</v>
      </c>
      <c r="V90" s="41" t="s">
        <v>918</v>
      </c>
      <c r="W90" s="46">
        <v>44866</v>
      </c>
    </row>
    <row r="91" spans="1:23" x14ac:dyDescent="0.3">
      <c r="A91" s="41">
        <v>315178</v>
      </c>
      <c r="B91" s="41" t="s">
        <v>362</v>
      </c>
      <c r="C91" s="41" t="s">
        <v>919</v>
      </c>
      <c r="D91" s="41" t="s">
        <v>883</v>
      </c>
      <c r="E91" s="41" t="s">
        <v>659</v>
      </c>
      <c r="F91" s="41">
        <v>7017</v>
      </c>
      <c r="G91" s="41">
        <v>454</v>
      </c>
      <c r="H91" s="41" t="s">
        <v>1560</v>
      </c>
      <c r="I91" s="41" t="s">
        <v>661</v>
      </c>
      <c r="J91" s="41">
        <v>100</v>
      </c>
      <c r="K91" s="41"/>
      <c r="L91" s="41">
        <v>100</v>
      </c>
      <c r="M91" s="41"/>
      <c r="N91" s="41">
        <v>95.488721999999996</v>
      </c>
      <c r="O91" s="41"/>
      <c r="P91" s="41">
        <v>95.488721999999996</v>
      </c>
      <c r="Q91" s="41"/>
      <c r="R91" s="41">
        <v>97.761194000000003</v>
      </c>
      <c r="S91" s="41"/>
      <c r="T91" s="41" t="s">
        <v>662</v>
      </c>
      <c r="U91" s="41" t="s">
        <v>663</v>
      </c>
      <c r="V91" s="41" t="s">
        <v>920</v>
      </c>
      <c r="W91" s="46">
        <v>44866</v>
      </c>
    </row>
    <row r="92" spans="1:23" x14ac:dyDescent="0.3">
      <c r="A92" s="41">
        <v>315179</v>
      </c>
      <c r="B92" s="41" t="s">
        <v>277</v>
      </c>
      <c r="C92" s="41" t="s">
        <v>921</v>
      </c>
      <c r="D92" s="41" t="s">
        <v>922</v>
      </c>
      <c r="E92" s="41" t="s">
        <v>659</v>
      </c>
      <c r="F92" s="41">
        <v>8230</v>
      </c>
      <c r="G92" s="41">
        <v>454</v>
      </c>
      <c r="H92" s="41" t="s">
        <v>1560</v>
      </c>
      <c r="I92" s="41" t="s">
        <v>661</v>
      </c>
      <c r="J92" s="41">
        <v>97.701149000000001</v>
      </c>
      <c r="K92" s="41"/>
      <c r="L92" s="41">
        <v>97.701149000000001</v>
      </c>
      <c r="M92" s="41"/>
      <c r="N92" s="41">
        <v>98.765432000000004</v>
      </c>
      <c r="O92" s="41"/>
      <c r="P92" s="41">
        <v>98.765432000000004</v>
      </c>
      <c r="Q92" s="41"/>
      <c r="R92" s="41">
        <v>98.214286000000001</v>
      </c>
      <c r="S92" s="41"/>
      <c r="T92" s="41" t="s">
        <v>662</v>
      </c>
      <c r="U92" s="41" t="s">
        <v>663</v>
      </c>
      <c r="V92" s="41" t="s">
        <v>923</v>
      </c>
      <c r="W92" s="46">
        <v>44866</v>
      </c>
    </row>
    <row r="93" spans="1:23" x14ac:dyDescent="0.3">
      <c r="A93" s="41">
        <v>315180</v>
      </c>
      <c r="B93" s="41" t="s">
        <v>236</v>
      </c>
      <c r="C93" s="41" t="s">
        <v>924</v>
      </c>
      <c r="D93" s="41" t="s">
        <v>925</v>
      </c>
      <c r="E93" s="41" t="s">
        <v>659</v>
      </c>
      <c r="F93" s="41">
        <v>8861</v>
      </c>
      <c r="G93" s="41">
        <v>454</v>
      </c>
      <c r="H93" s="41" t="s">
        <v>1560</v>
      </c>
      <c r="I93" s="41" t="s">
        <v>661</v>
      </c>
      <c r="J93" s="41">
        <v>100</v>
      </c>
      <c r="K93" s="41"/>
      <c r="L93" s="41">
        <v>100</v>
      </c>
      <c r="M93" s="41"/>
      <c r="N93" s="41">
        <v>99.014778000000007</v>
      </c>
      <c r="O93" s="41"/>
      <c r="P93" s="41">
        <v>99.014778000000007</v>
      </c>
      <c r="Q93" s="41"/>
      <c r="R93" s="41">
        <v>99.465241000000006</v>
      </c>
      <c r="S93" s="41"/>
      <c r="T93" s="41" t="s">
        <v>662</v>
      </c>
      <c r="U93" s="41" t="s">
        <v>663</v>
      </c>
      <c r="V93" s="41" t="s">
        <v>926</v>
      </c>
      <c r="W93" s="46">
        <v>44866</v>
      </c>
    </row>
    <row r="94" spans="1:23" x14ac:dyDescent="0.3">
      <c r="A94" s="41">
        <v>315182</v>
      </c>
      <c r="B94" s="41" t="s">
        <v>291</v>
      </c>
      <c r="C94" s="41" t="s">
        <v>927</v>
      </c>
      <c r="D94" s="41" t="s">
        <v>851</v>
      </c>
      <c r="E94" s="41" t="s">
        <v>659</v>
      </c>
      <c r="F94" s="41">
        <v>8807</v>
      </c>
      <c r="G94" s="41">
        <v>454</v>
      </c>
      <c r="H94" s="41" t="s">
        <v>1560</v>
      </c>
      <c r="I94" s="41" t="s">
        <v>661</v>
      </c>
      <c r="J94" s="41">
        <v>96</v>
      </c>
      <c r="K94" s="41"/>
      <c r="L94" s="41">
        <v>96</v>
      </c>
      <c r="M94" s="41"/>
      <c r="N94" s="41">
        <v>97.297297</v>
      </c>
      <c r="O94" s="41"/>
      <c r="P94" s="41">
        <v>97.297297</v>
      </c>
      <c r="Q94" s="41"/>
      <c r="R94" s="41">
        <v>96.682463999999996</v>
      </c>
      <c r="S94" s="41"/>
      <c r="T94" s="41" t="s">
        <v>662</v>
      </c>
      <c r="U94" s="41" t="s">
        <v>663</v>
      </c>
      <c r="V94" s="41" t="s">
        <v>928</v>
      </c>
      <c r="W94" s="46">
        <v>44866</v>
      </c>
    </row>
    <row r="95" spans="1:23" x14ac:dyDescent="0.3">
      <c r="A95" s="41">
        <v>315183</v>
      </c>
      <c r="B95" s="41" t="s">
        <v>534</v>
      </c>
      <c r="C95" s="41" t="s">
        <v>929</v>
      </c>
      <c r="D95" s="41" t="s">
        <v>682</v>
      </c>
      <c r="E95" s="41" t="s">
        <v>659</v>
      </c>
      <c r="F95" s="41">
        <v>8002</v>
      </c>
      <c r="G95" s="41">
        <v>454</v>
      </c>
      <c r="H95" s="41" t="s">
        <v>1560</v>
      </c>
      <c r="I95" s="41" t="s">
        <v>661</v>
      </c>
      <c r="J95" s="41">
        <v>100</v>
      </c>
      <c r="K95" s="41"/>
      <c r="L95" s="41">
        <v>100</v>
      </c>
      <c r="M95" s="41"/>
      <c r="N95" s="41">
        <v>99.065421000000001</v>
      </c>
      <c r="O95" s="41"/>
      <c r="P95" s="41">
        <v>99.065421000000001</v>
      </c>
      <c r="Q95" s="41"/>
      <c r="R95" s="41">
        <v>99.534884000000005</v>
      </c>
      <c r="S95" s="41"/>
      <c r="T95" s="41" t="s">
        <v>662</v>
      </c>
      <c r="U95" s="41" t="s">
        <v>663</v>
      </c>
      <c r="V95" s="41" t="s">
        <v>930</v>
      </c>
      <c r="W95" s="46">
        <v>44866</v>
      </c>
    </row>
    <row r="96" spans="1:23" x14ac:dyDescent="0.3">
      <c r="A96" s="41">
        <v>315185</v>
      </c>
      <c r="B96" s="41" t="s">
        <v>356</v>
      </c>
      <c r="C96" s="41" t="s">
        <v>931</v>
      </c>
      <c r="D96" s="41" t="s">
        <v>932</v>
      </c>
      <c r="E96" s="41" t="s">
        <v>659</v>
      </c>
      <c r="F96" s="41">
        <v>8221</v>
      </c>
      <c r="G96" s="41">
        <v>454</v>
      </c>
      <c r="H96" s="41" t="s">
        <v>1560</v>
      </c>
      <c r="I96" s="41" t="s">
        <v>661</v>
      </c>
      <c r="J96" s="41">
        <v>96.875</v>
      </c>
      <c r="K96" s="41"/>
      <c r="L96" s="41">
        <v>96.875</v>
      </c>
      <c r="M96" s="41"/>
      <c r="N96" s="41">
        <v>90.526315999999994</v>
      </c>
      <c r="O96" s="41"/>
      <c r="P96" s="41">
        <v>90.526315999999994</v>
      </c>
      <c r="Q96" s="41"/>
      <c r="R96" s="41">
        <v>93.717276999999996</v>
      </c>
      <c r="S96" s="41"/>
      <c r="T96" s="41" t="s">
        <v>662</v>
      </c>
      <c r="U96" s="41" t="s">
        <v>663</v>
      </c>
      <c r="V96" s="41" t="s">
        <v>933</v>
      </c>
      <c r="W96" s="46">
        <v>44866</v>
      </c>
    </row>
    <row r="97" spans="1:23" x14ac:dyDescent="0.3">
      <c r="A97" s="41">
        <v>315187</v>
      </c>
      <c r="B97" s="41" t="s">
        <v>398</v>
      </c>
      <c r="C97" s="41" t="s">
        <v>934</v>
      </c>
      <c r="D97" s="41" t="s">
        <v>935</v>
      </c>
      <c r="E97" s="41" t="s">
        <v>659</v>
      </c>
      <c r="F97" s="41">
        <v>8043</v>
      </c>
      <c r="G97" s="41">
        <v>454</v>
      </c>
      <c r="H97" s="41" t="s">
        <v>1560</v>
      </c>
      <c r="I97" s="41" t="s">
        <v>661</v>
      </c>
      <c r="J97" s="41">
        <v>90.506328999999994</v>
      </c>
      <c r="K97" s="41"/>
      <c r="L97" s="41">
        <v>90.506328999999994</v>
      </c>
      <c r="M97" s="41"/>
      <c r="N97" s="41">
        <v>90.909091000000004</v>
      </c>
      <c r="O97" s="41"/>
      <c r="P97" s="41">
        <v>90.909091000000004</v>
      </c>
      <c r="Q97" s="41"/>
      <c r="R97" s="41">
        <v>90.718563000000003</v>
      </c>
      <c r="S97" s="41"/>
      <c r="T97" s="41" t="s">
        <v>662</v>
      </c>
      <c r="U97" s="41" t="s">
        <v>663</v>
      </c>
      <c r="V97" s="41" t="s">
        <v>936</v>
      </c>
      <c r="W97" s="46">
        <v>44866</v>
      </c>
    </row>
    <row r="98" spans="1:23" x14ac:dyDescent="0.3">
      <c r="A98" s="41">
        <v>315190</v>
      </c>
      <c r="B98" s="41" t="s">
        <v>467</v>
      </c>
      <c r="C98" s="41" t="s">
        <v>937</v>
      </c>
      <c r="D98" s="41" t="s">
        <v>814</v>
      </c>
      <c r="E98" s="41" t="s">
        <v>659</v>
      </c>
      <c r="F98" s="41">
        <v>8701</v>
      </c>
      <c r="G98" s="41">
        <v>454</v>
      </c>
      <c r="H98" s="41" t="s">
        <v>1560</v>
      </c>
      <c r="I98" s="41" t="s">
        <v>661</v>
      </c>
      <c r="J98" s="41">
        <v>97.777777999999998</v>
      </c>
      <c r="K98" s="41"/>
      <c r="L98" s="41">
        <v>97.777777999999998</v>
      </c>
      <c r="M98" s="41"/>
      <c r="N98" s="41">
        <v>97.701149000000001</v>
      </c>
      <c r="O98" s="41"/>
      <c r="P98" s="41">
        <v>97.701149000000001</v>
      </c>
      <c r="Q98" s="41"/>
      <c r="R98" s="41">
        <v>97.740112999999994</v>
      </c>
      <c r="S98" s="41"/>
      <c r="T98" s="41" t="s">
        <v>662</v>
      </c>
      <c r="U98" s="41" t="s">
        <v>663</v>
      </c>
      <c r="V98" s="41" t="s">
        <v>938</v>
      </c>
      <c r="W98" s="46">
        <v>44866</v>
      </c>
    </row>
    <row r="99" spans="1:23" x14ac:dyDescent="0.3">
      <c r="A99" s="41">
        <v>315192</v>
      </c>
      <c r="B99" s="41" t="s">
        <v>241</v>
      </c>
      <c r="C99" s="41" t="s">
        <v>939</v>
      </c>
      <c r="D99" s="41" t="s">
        <v>940</v>
      </c>
      <c r="E99" s="41" t="s">
        <v>659</v>
      </c>
      <c r="F99" s="41">
        <v>7032</v>
      </c>
      <c r="G99" s="41">
        <v>454</v>
      </c>
      <c r="H99" s="41" t="s">
        <v>1560</v>
      </c>
      <c r="I99" s="41" t="s">
        <v>661</v>
      </c>
      <c r="J99" s="41">
        <v>100</v>
      </c>
      <c r="K99" s="41"/>
      <c r="L99" s="41">
        <v>100</v>
      </c>
      <c r="M99" s="41"/>
      <c r="N99" s="41">
        <v>100</v>
      </c>
      <c r="O99" s="41"/>
      <c r="P99" s="41">
        <v>100</v>
      </c>
      <c r="Q99" s="41"/>
      <c r="R99" s="41">
        <v>100</v>
      </c>
      <c r="S99" s="41"/>
      <c r="T99" s="41" t="s">
        <v>662</v>
      </c>
      <c r="U99" s="41" t="s">
        <v>663</v>
      </c>
      <c r="V99" s="41" t="s">
        <v>941</v>
      </c>
      <c r="W99" s="46">
        <v>44866</v>
      </c>
    </row>
    <row r="100" spans="1:23" x14ac:dyDescent="0.3">
      <c r="A100" s="41">
        <v>315193</v>
      </c>
      <c r="B100" s="41" t="s">
        <v>514</v>
      </c>
      <c r="C100" s="41" t="s">
        <v>942</v>
      </c>
      <c r="D100" s="41" t="s">
        <v>943</v>
      </c>
      <c r="E100" s="41" t="s">
        <v>659</v>
      </c>
      <c r="F100" s="41">
        <v>8210</v>
      </c>
      <c r="G100" s="41">
        <v>454</v>
      </c>
      <c r="H100" s="41" t="s">
        <v>1560</v>
      </c>
      <c r="I100" s="41" t="s">
        <v>661</v>
      </c>
      <c r="J100" s="41">
        <v>97.938143999999994</v>
      </c>
      <c r="K100" s="41"/>
      <c r="L100" s="41">
        <v>97.938143999999994</v>
      </c>
      <c r="M100" s="41"/>
      <c r="N100" s="41">
        <v>98</v>
      </c>
      <c r="O100" s="41"/>
      <c r="P100" s="41">
        <v>98</v>
      </c>
      <c r="Q100" s="41"/>
      <c r="R100" s="41">
        <v>97.969543000000002</v>
      </c>
      <c r="S100" s="41"/>
      <c r="T100" s="41" t="s">
        <v>662</v>
      </c>
      <c r="U100" s="41" t="s">
        <v>663</v>
      </c>
      <c r="V100" s="41" t="s">
        <v>944</v>
      </c>
      <c r="W100" s="46">
        <v>44866</v>
      </c>
    </row>
    <row r="101" spans="1:23" x14ac:dyDescent="0.3">
      <c r="A101" s="41">
        <v>315194</v>
      </c>
      <c r="B101" s="41" t="s">
        <v>583</v>
      </c>
      <c r="C101" s="41" t="s">
        <v>945</v>
      </c>
      <c r="D101" s="41" t="s">
        <v>706</v>
      </c>
      <c r="E101" s="41" t="s">
        <v>659</v>
      </c>
      <c r="F101" s="41">
        <v>7009</v>
      </c>
      <c r="G101" s="41">
        <v>454</v>
      </c>
      <c r="H101" s="41" t="s">
        <v>1560</v>
      </c>
      <c r="I101" s="41" t="s">
        <v>661</v>
      </c>
      <c r="J101" s="41">
        <v>98.75</v>
      </c>
      <c r="K101" s="41"/>
      <c r="L101" s="41">
        <v>98.75</v>
      </c>
      <c r="M101" s="41"/>
      <c r="N101" s="41">
        <v>98.245614000000003</v>
      </c>
      <c r="O101" s="41"/>
      <c r="P101" s="41">
        <v>98.245614000000003</v>
      </c>
      <c r="Q101" s="41"/>
      <c r="R101" s="41">
        <v>98.453608000000003</v>
      </c>
      <c r="S101" s="41"/>
      <c r="T101" s="41" t="s">
        <v>662</v>
      </c>
      <c r="U101" s="41" t="s">
        <v>663</v>
      </c>
      <c r="V101" s="41" t="s">
        <v>946</v>
      </c>
      <c r="W101" s="46">
        <v>44866</v>
      </c>
    </row>
    <row r="102" spans="1:23" x14ac:dyDescent="0.3">
      <c r="A102" s="41">
        <v>315195</v>
      </c>
      <c r="B102" s="41" t="s">
        <v>276</v>
      </c>
      <c r="C102" s="41" t="s">
        <v>947</v>
      </c>
      <c r="D102" s="41" t="s">
        <v>676</v>
      </c>
      <c r="E102" s="41" t="s">
        <v>659</v>
      </c>
      <c r="F102" s="41">
        <v>7922</v>
      </c>
      <c r="G102" s="41">
        <v>454</v>
      </c>
      <c r="H102" s="41" t="s">
        <v>1560</v>
      </c>
      <c r="I102" s="41" t="s">
        <v>661</v>
      </c>
      <c r="J102" s="41">
        <v>100</v>
      </c>
      <c r="K102" s="41"/>
      <c r="L102" s="41">
        <v>100</v>
      </c>
      <c r="M102" s="41"/>
      <c r="N102" s="41">
        <v>100</v>
      </c>
      <c r="O102" s="41"/>
      <c r="P102" s="41">
        <v>100</v>
      </c>
      <c r="Q102" s="41"/>
      <c r="R102" s="41">
        <v>100</v>
      </c>
      <c r="S102" s="41"/>
      <c r="T102" s="41" t="s">
        <v>662</v>
      </c>
      <c r="U102" s="41" t="s">
        <v>663</v>
      </c>
      <c r="V102" s="41" t="s">
        <v>948</v>
      </c>
      <c r="W102" s="46">
        <v>44866</v>
      </c>
    </row>
    <row r="103" spans="1:23" x14ac:dyDescent="0.3">
      <c r="A103" s="41">
        <v>315196</v>
      </c>
      <c r="B103" s="41" t="s">
        <v>258</v>
      </c>
      <c r="C103" s="41" t="s">
        <v>949</v>
      </c>
      <c r="D103" s="41" t="s">
        <v>950</v>
      </c>
      <c r="E103" s="41" t="s">
        <v>659</v>
      </c>
      <c r="F103" s="41">
        <v>8759</v>
      </c>
      <c r="G103" s="41">
        <v>454</v>
      </c>
      <c r="H103" s="41" t="s">
        <v>1560</v>
      </c>
      <c r="I103" s="41" t="s">
        <v>661</v>
      </c>
      <c r="J103" s="41">
        <v>89.655171999999993</v>
      </c>
      <c r="K103" s="41"/>
      <c r="L103" s="41">
        <v>89.655171999999993</v>
      </c>
      <c r="M103" s="41"/>
      <c r="N103" s="41">
        <v>96.747967000000003</v>
      </c>
      <c r="O103" s="41"/>
      <c r="P103" s="41">
        <v>96.747967000000003</v>
      </c>
      <c r="Q103" s="41"/>
      <c r="R103" s="41">
        <v>93.305439000000007</v>
      </c>
      <c r="S103" s="41"/>
      <c r="T103" s="41" t="s">
        <v>662</v>
      </c>
      <c r="U103" s="41" t="s">
        <v>663</v>
      </c>
      <c r="V103" s="41" t="s">
        <v>951</v>
      </c>
      <c r="W103" s="46">
        <v>44866</v>
      </c>
    </row>
    <row r="104" spans="1:23" x14ac:dyDescent="0.3">
      <c r="A104" s="41">
        <v>315198</v>
      </c>
      <c r="B104" s="41" t="s">
        <v>234</v>
      </c>
      <c r="C104" s="41" t="s">
        <v>952</v>
      </c>
      <c r="D104" s="41" t="s">
        <v>880</v>
      </c>
      <c r="E104" s="41" t="s">
        <v>659</v>
      </c>
      <c r="F104" s="41">
        <v>7065</v>
      </c>
      <c r="G104" s="41">
        <v>454</v>
      </c>
      <c r="H104" s="41" t="s">
        <v>1560</v>
      </c>
      <c r="I104" s="41" t="s">
        <v>661</v>
      </c>
      <c r="J104" s="41">
        <v>96.296295999999998</v>
      </c>
      <c r="K104" s="41"/>
      <c r="L104" s="41">
        <v>96.296295999999998</v>
      </c>
      <c r="M104" s="41"/>
      <c r="N104" s="41">
        <v>100</v>
      </c>
      <c r="O104" s="41"/>
      <c r="P104" s="41">
        <v>100</v>
      </c>
      <c r="Q104" s="41"/>
      <c r="R104" s="41">
        <v>98.245614000000003</v>
      </c>
      <c r="S104" s="41"/>
      <c r="T104" s="41" t="s">
        <v>662</v>
      </c>
      <c r="U104" s="41" t="s">
        <v>663</v>
      </c>
      <c r="V104" s="41" t="s">
        <v>953</v>
      </c>
      <c r="W104" s="46">
        <v>44866</v>
      </c>
    </row>
    <row r="105" spans="1:23" x14ac:dyDescent="0.3">
      <c r="A105" s="41">
        <v>315199</v>
      </c>
      <c r="B105" s="41" t="s">
        <v>449</v>
      </c>
      <c r="C105" s="41" t="s">
        <v>954</v>
      </c>
      <c r="D105" s="41" t="s">
        <v>735</v>
      </c>
      <c r="E105" s="41" t="s">
        <v>659</v>
      </c>
      <c r="F105" s="41">
        <v>7753</v>
      </c>
      <c r="G105" s="41">
        <v>454</v>
      </c>
      <c r="H105" s="41" t="s">
        <v>1560</v>
      </c>
      <c r="I105" s="41" t="s">
        <v>661</v>
      </c>
      <c r="J105" s="41">
        <v>100</v>
      </c>
      <c r="K105" s="41"/>
      <c r="L105" s="41">
        <v>100</v>
      </c>
      <c r="M105" s="41"/>
      <c r="N105" s="41">
        <v>100</v>
      </c>
      <c r="O105" s="41"/>
      <c r="P105" s="41">
        <v>100</v>
      </c>
      <c r="Q105" s="41"/>
      <c r="R105" s="41">
        <v>100</v>
      </c>
      <c r="S105" s="41"/>
      <c r="T105" s="41" t="s">
        <v>662</v>
      </c>
      <c r="U105" s="41" t="s">
        <v>663</v>
      </c>
      <c r="V105" s="41" t="s">
        <v>955</v>
      </c>
      <c r="W105" s="46">
        <v>44866</v>
      </c>
    </row>
    <row r="106" spans="1:23" x14ac:dyDescent="0.3">
      <c r="A106" s="41">
        <v>315200</v>
      </c>
      <c r="B106" s="41" t="s">
        <v>260</v>
      </c>
      <c r="C106" s="41" t="s">
        <v>956</v>
      </c>
      <c r="D106" s="41" t="s">
        <v>957</v>
      </c>
      <c r="E106" s="41" t="s">
        <v>659</v>
      </c>
      <c r="F106" s="41">
        <v>7036</v>
      </c>
      <c r="G106" s="41">
        <v>454</v>
      </c>
      <c r="H106" s="41" t="s">
        <v>1560</v>
      </c>
      <c r="I106" s="41" t="s">
        <v>661</v>
      </c>
      <c r="J106" s="41">
        <v>96.153846000000001</v>
      </c>
      <c r="K106" s="41"/>
      <c r="L106" s="41">
        <v>96.153846000000001</v>
      </c>
      <c r="M106" s="41"/>
      <c r="N106" s="41">
        <v>99.354838999999998</v>
      </c>
      <c r="O106" s="41"/>
      <c r="P106" s="41">
        <v>99.354838999999998</v>
      </c>
      <c r="Q106" s="41"/>
      <c r="R106" s="41">
        <v>97.749195999999998</v>
      </c>
      <c r="S106" s="41"/>
      <c r="T106" s="41" t="s">
        <v>662</v>
      </c>
      <c r="U106" s="41" t="s">
        <v>663</v>
      </c>
      <c r="V106" s="41" t="s">
        <v>958</v>
      </c>
      <c r="W106" s="46">
        <v>44866</v>
      </c>
    </row>
    <row r="107" spans="1:23" x14ac:dyDescent="0.3">
      <c r="A107" s="41">
        <v>315201</v>
      </c>
      <c r="B107" s="41" t="s">
        <v>300</v>
      </c>
      <c r="C107" s="41" t="s">
        <v>959</v>
      </c>
      <c r="D107" s="41" t="s">
        <v>762</v>
      </c>
      <c r="E107" s="41" t="s">
        <v>659</v>
      </c>
      <c r="F107" s="41">
        <v>8057</v>
      </c>
      <c r="G107" s="41">
        <v>454</v>
      </c>
      <c r="H107" s="41" t="s">
        <v>1560</v>
      </c>
      <c r="I107" s="41" t="s">
        <v>661</v>
      </c>
      <c r="J107" s="41">
        <v>95.384614999999997</v>
      </c>
      <c r="K107" s="41"/>
      <c r="L107" s="41">
        <v>95.384614999999997</v>
      </c>
      <c r="M107" s="41"/>
      <c r="N107" s="41">
        <v>84.11215</v>
      </c>
      <c r="O107" s="41"/>
      <c r="P107" s="41">
        <v>84.11215</v>
      </c>
      <c r="Q107" s="41"/>
      <c r="R107" s="41">
        <v>88.372093000000007</v>
      </c>
      <c r="S107" s="41"/>
      <c r="T107" s="41" t="s">
        <v>662</v>
      </c>
      <c r="U107" s="41" t="s">
        <v>663</v>
      </c>
      <c r="V107" s="41" t="s">
        <v>960</v>
      </c>
      <c r="W107" s="46">
        <v>44866</v>
      </c>
    </row>
    <row r="108" spans="1:23" x14ac:dyDescent="0.3">
      <c r="A108" s="41">
        <v>315202</v>
      </c>
      <c r="B108" s="41" t="s">
        <v>476</v>
      </c>
      <c r="C108" s="41" t="s">
        <v>961</v>
      </c>
      <c r="D108" s="41" t="s">
        <v>962</v>
      </c>
      <c r="E108" s="41" t="s">
        <v>659</v>
      </c>
      <c r="F108" s="41">
        <v>8865</v>
      </c>
      <c r="G108" s="41">
        <v>454</v>
      </c>
      <c r="H108" s="41" t="s">
        <v>1560</v>
      </c>
      <c r="I108" s="41" t="s">
        <v>661</v>
      </c>
      <c r="J108" s="41">
        <v>96.774193999999994</v>
      </c>
      <c r="K108" s="41"/>
      <c r="L108" s="41">
        <v>96.774193999999994</v>
      </c>
      <c r="M108" s="41"/>
      <c r="N108" s="41">
        <v>96.774193999999994</v>
      </c>
      <c r="O108" s="41"/>
      <c r="P108" s="41">
        <v>96.774193999999994</v>
      </c>
      <c r="Q108" s="41"/>
      <c r="R108" s="41">
        <v>96.774193999999994</v>
      </c>
      <c r="S108" s="41"/>
      <c r="T108" s="41" t="s">
        <v>662</v>
      </c>
      <c r="U108" s="41" t="s">
        <v>663</v>
      </c>
      <c r="V108" s="41" t="s">
        <v>963</v>
      </c>
      <c r="W108" s="46">
        <v>44866</v>
      </c>
    </row>
    <row r="109" spans="1:23" x14ac:dyDescent="0.3">
      <c r="A109" s="41">
        <v>315204</v>
      </c>
      <c r="B109" s="41" t="s">
        <v>301</v>
      </c>
      <c r="C109" s="41" t="s">
        <v>964</v>
      </c>
      <c r="D109" s="41" t="s">
        <v>706</v>
      </c>
      <c r="E109" s="41" t="s">
        <v>659</v>
      </c>
      <c r="F109" s="41">
        <v>7009</v>
      </c>
      <c r="G109" s="41">
        <v>454</v>
      </c>
      <c r="H109" s="41" t="s">
        <v>1560</v>
      </c>
      <c r="I109" s="41" t="s">
        <v>661</v>
      </c>
      <c r="J109" s="41">
        <v>95.918367000000003</v>
      </c>
      <c r="K109" s="41"/>
      <c r="L109" s="41">
        <v>95.918367000000003</v>
      </c>
      <c r="M109" s="41"/>
      <c r="N109" s="41">
        <v>88.235293999999996</v>
      </c>
      <c r="O109" s="41"/>
      <c r="P109" s="41">
        <v>88.235293999999996</v>
      </c>
      <c r="Q109" s="41"/>
      <c r="R109" s="41">
        <v>92</v>
      </c>
      <c r="S109" s="41"/>
      <c r="T109" s="41" t="s">
        <v>662</v>
      </c>
      <c r="U109" s="41" t="s">
        <v>663</v>
      </c>
      <c r="V109" s="41" t="s">
        <v>965</v>
      </c>
      <c r="W109" s="46">
        <v>44866</v>
      </c>
    </row>
    <row r="110" spans="1:23" x14ac:dyDescent="0.3">
      <c r="A110" s="41">
        <v>315205</v>
      </c>
      <c r="B110" s="41" t="s">
        <v>478</v>
      </c>
      <c r="C110" s="41" t="s">
        <v>966</v>
      </c>
      <c r="D110" s="41" t="s">
        <v>967</v>
      </c>
      <c r="E110" s="41" t="s">
        <v>659</v>
      </c>
      <c r="F110" s="41">
        <v>8103</v>
      </c>
      <c r="G110" s="41">
        <v>454</v>
      </c>
      <c r="H110" s="41" t="s">
        <v>1560</v>
      </c>
      <c r="I110" s="41" t="s">
        <v>661</v>
      </c>
      <c r="J110" s="41">
        <v>91.358024999999998</v>
      </c>
      <c r="K110" s="41"/>
      <c r="L110" s="41">
        <v>91.358024999999998</v>
      </c>
      <c r="M110" s="41"/>
      <c r="N110" s="41">
        <v>78.301886999999994</v>
      </c>
      <c r="O110" s="41"/>
      <c r="P110" s="41">
        <v>78.301886999999994</v>
      </c>
      <c r="Q110" s="41"/>
      <c r="R110" s="41">
        <v>83.957218999999995</v>
      </c>
      <c r="S110" s="41"/>
      <c r="T110" s="41" t="s">
        <v>662</v>
      </c>
      <c r="U110" s="41" t="s">
        <v>663</v>
      </c>
      <c r="V110" s="41" t="s">
        <v>968</v>
      </c>
      <c r="W110" s="46">
        <v>44866</v>
      </c>
    </row>
    <row r="111" spans="1:23" x14ac:dyDescent="0.3">
      <c r="A111" s="41">
        <v>315206</v>
      </c>
      <c r="B111" s="41" t="s">
        <v>601</v>
      </c>
      <c r="C111" s="41" t="s">
        <v>969</v>
      </c>
      <c r="D111" s="41" t="s">
        <v>970</v>
      </c>
      <c r="E111" s="41" t="s">
        <v>659</v>
      </c>
      <c r="F111" s="41">
        <v>8050</v>
      </c>
      <c r="G111" s="41">
        <v>454</v>
      </c>
      <c r="H111" s="41" t="s">
        <v>1560</v>
      </c>
      <c r="I111" s="41" t="s">
        <v>661</v>
      </c>
      <c r="J111" s="41">
        <v>100</v>
      </c>
      <c r="K111" s="41"/>
      <c r="L111" s="41">
        <v>100</v>
      </c>
      <c r="M111" s="41"/>
      <c r="N111" s="41">
        <v>81.052632000000003</v>
      </c>
      <c r="O111" s="41"/>
      <c r="P111" s="41">
        <v>81.052632000000003</v>
      </c>
      <c r="Q111" s="41"/>
      <c r="R111" s="41">
        <v>90.374331999999995</v>
      </c>
      <c r="S111" s="41"/>
      <c r="T111" s="41" t="s">
        <v>662</v>
      </c>
      <c r="U111" s="41" t="s">
        <v>663</v>
      </c>
      <c r="V111" s="41" t="s">
        <v>971</v>
      </c>
      <c r="W111" s="46">
        <v>44866</v>
      </c>
    </row>
    <row r="112" spans="1:23" x14ac:dyDescent="0.3">
      <c r="A112" s="41">
        <v>315207</v>
      </c>
      <c r="B112" s="41" t="s">
        <v>354</v>
      </c>
      <c r="C112" s="41" t="s">
        <v>972</v>
      </c>
      <c r="D112" s="41" t="s">
        <v>935</v>
      </c>
      <c r="E112" s="41" t="s">
        <v>659</v>
      </c>
      <c r="F112" s="41">
        <v>8043</v>
      </c>
      <c r="G112" s="41">
        <v>454</v>
      </c>
      <c r="H112" s="41" t="s">
        <v>1560</v>
      </c>
      <c r="I112" s="41" t="s">
        <v>661</v>
      </c>
      <c r="J112" s="41">
        <v>99.375</v>
      </c>
      <c r="K112" s="41"/>
      <c r="L112" s="41">
        <v>99.375</v>
      </c>
      <c r="M112" s="41"/>
      <c r="N112" s="41">
        <v>90</v>
      </c>
      <c r="O112" s="41"/>
      <c r="P112" s="41">
        <v>90</v>
      </c>
      <c r="Q112" s="41"/>
      <c r="R112" s="41">
        <v>94.6875</v>
      </c>
      <c r="S112" s="41"/>
      <c r="T112" s="41" t="s">
        <v>662</v>
      </c>
      <c r="U112" s="41" t="s">
        <v>663</v>
      </c>
      <c r="V112" s="41" t="s">
        <v>973</v>
      </c>
      <c r="W112" s="46">
        <v>44866</v>
      </c>
    </row>
    <row r="113" spans="1:23" x14ac:dyDescent="0.3">
      <c r="A113" s="41">
        <v>315209</v>
      </c>
      <c r="B113" s="41" t="s">
        <v>433</v>
      </c>
      <c r="C113" s="41" t="s">
        <v>974</v>
      </c>
      <c r="D113" s="41" t="s">
        <v>975</v>
      </c>
      <c r="E113" s="41" t="s">
        <v>659</v>
      </c>
      <c r="F113" s="41">
        <v>8037</v>
      </c>
      <c r="G113" s="41">
        <v>454</v>
      </c>
      <c r="H113" s="41" t="s">
        <v>1560</v>
      </c>
      <c r="I113" s="41" t="s">
        <v>661</v>
      </c>
      <c r="J113" s="41">
        <v>77.297297</v>
      </c>
      <c r="K113" s="41"/>
      <c r="L113" s="41">
        <v>77.297297</v>
      </c>
      <c r="M113" s="41"/>
      <c r="N113" s="41">
        <v>100</v>
      </c>
      <c r="O113" s="41"/>
      <c r="P113" s="41">
        <v>100</v>
      </c>
      <c r="Q113" s="41"/>
      <c r="R113" s="41">
        <v>88.461538000000004</v>
      </c>
      <c r="S113" s="41"/>
      <c r="T113" s="41" t="s">
        <v>662</v>
      </c>
      <c r="U113" s="41" t="s">
        <v>663</v>
      </c>
      <c r="V113" s="41" t="s">
        <v>976</v>
      </c>
      <c r="W113" s="46">
        <v>44866</v>
      </c>
    </row>
    <row r="114" spans="1:23" x14ac:dyDescent="0.3">
      <c r="A114" s="41">
        <v>315210</v>
      </c>
      <c r="B114" s="41" t="s">
        <v>440</v>
      </c>
      <c r="C114" s="41" t="s">
        <v>977</v>
      </c>
      <c r="D114" s="41" t="s">
        <v>978</v>
      </c>
      <c r="E114" s="41" t="s">
        <v>659</v>
      </c>
      <c r="F114" s="41">
        <v>8205</v>
      </c>
      <c r="G114" s="41">
        <v>454</v>
      </c>
      <c r="H114" s="41" t="s">
        <v>1560</v>
      </c>
      <c r="I114" s="41" t="s">
        <v>661</v>
      </c>
      <c r="J114" s="41">
        <v>97.560975999999997</v>
      </c>
      <c r="K114" s="41"/>
      <c r="L114" s="41">
        <v>97.560975999999997</v>
      </c>
      <c r="M114" s="41"/>
      <c r="N114" s="41">
        <v>89.130435000000006</v>
      </c>
      <c r="O114" s="41"/>
      <c r="P114" s="41">
        <v>89.130435000000006</v>
      </c>
      <c r="Q114" s="41"/>
      <c r="R114" s="41">
        <v>93.103448</v>
      </c>
      <c r="S114" s="41"/>
      <c r="T114" s="41" t="s">
        <v>662</v>
      </c>
      <c r="U114" s="41" t="s">
        <v>663</v>
      </c>
      <c r="V114" s="41" t="s">
        <v>979</v>
      </c>
      <c r="W114" s="46">
        <v>44866</v>
      </c>
    </row>
    <row r="115" spans="1:23" x14ac:dyDescent="0.3">
      <c r="A115" s="41">
        <v>315213</v>
      </c>
      <c r="B115" s="41" t="s">
        <v>625</v>
      </c>
      <c r="C115" s="41" t="s">
        <v>980</v>
      </c>
      <c r="D115" s="41" t="s">
        <v>981</v>
      </c>
      <c r="E115" s="41" t="s">
        <v>659</v>
      </c>
      <c r="F115" s="41">
        <v>8724</v>
      </c>
      <c r="G115" s="41">
        <v>454</v>
      </c>
      <c r="H115" s="41" t="s">
        <v>1560</v>
      </c>
      <c r="I115" s="41" t="s">
        <v>661</v>
      </c>
      <c r="J115" s="41">
        <v>94.444444000000004</v>
      </c>
      <c r="K115" s="41"/>
      <c r="L115" s="41">
        <v>94.444444000000004</v>
      </c>
      <c r="M115" s="41"/>
      <c r="N115" s="41">
        <v>90.265486999999993</v>
      </c>
      <c r="O115" s="41"/>
      <c r="P115" s="41">
        <v>90.265486999999993</v>
      </c>
      <c r="Q115" s="41"/>
      <c r="R115" s="41">
        <v>92.307692000000003</v>
      </c>
      <c r="S115" s="41"/>
      <c r="T115" s="41" t="s">
        <v>662</v>
      </c>
      <c r="U115" s="41" t="s">
        <v>663</v>
      </c>
      <c r="V115" s="41" t="s">
        <v>982</v>
      </c>
      <c r="W115" s="46">
        <v>44866</v>
      </c>
    </row>
    <row r="116" spans="1:23" x14ac:dyDescent="0.3">
      <c r="A116" s="41">
        <v>315214</v>
      </c>
      <c r="B116" s="41" t="s">
        <v>256</v>
      </c>
      <c r="C116" s="41" t="s">
        <v>983</v>
      </c>
      <c r="D116" s="41" t="s">
        <v>984</v>
      </c>
      <c r="E116" s="41" t="s">
        <v>659</v>
      </c>
      <c r="F116" s="41">
        <v>7080</v>
      </c>
      <c r="G116" s="41">
        <v>454</v>
      </c>
      <c r="H116" s="41" t="s">
        <v>1560</v>
      </c>
      <c r="I116" s="41" t="s">
        <v>661</v>
      </c>
      <c r="J116" s="41">
        <v>98.75</v>
      </c>
      <c r="K116" s="41"/>
      <c r="L116" s="41">
        <v>98.75</v>
      </c>
      <c r="M116" s="41"/>
      <c r="N116" s="41">
        <v>95.081967000000006</v>
      </c>
      <c r="O116" s="41"/>
      <c r="P116" s="41">
        <v>95.081967000000006</v>
      </c>
      <c r="Q116" s="41"/>
      <c r="R116" s="41">
        <v>96.793002999999999</v>
      </c>
      <c r="S116" s="41"/>
      <c r="T116" s="41" t="s">
        <v>662</v>
      </c>
      <c r="U116" s="41" t="s">
        <v>663</v>
      </c>
      <c r="V116" s="41" t="s">
        <v>985</v>
      </c>
      <c r="W116" s="46">
        <v>44866</v>
      </c>
    </row>
    <row r="117" spans="1:23" x14ac:dyDescent="0.3">
      <c r="A117" s="41">
        <v>315215</v>
      </c>
      <c r="B117" s="41" t="s">
        <v>425</v>
      </c>
      <c r="C117" s="41" t="s">
        <v>986</v>
      </c>
      <c r="D117" s="41" t="s">
        <v>826</v>
      </c>
      <c r="E117" s="41" t="s">
        <v>659</v>
      </c>
      <c r="F117" s="41">
        <v>8628</v>
      </c>
      <c r="G117" s="41">
        <v>454</v>
      </c>
      <c r="H117" s="41" t="s">
        <v>1560</v>
      </c>
      <c r="I117" s="41" t="s">
        <v>661</v>
      </c>
      <c r="J117" s="41">
        <v>100</v>
      </c>
      <c r="K117" s="41"/>
      <c r="L117" s="41">
        <v>100</v>
      </c>
      <c r="M117" s="41"/>
      <c r="N117" s="41">
        <v>100</v>
      </c>
      <c r="O117" s="41"/>
      <c r="P117" s="41">
        <v>100</v>
      </c>
      <c r="Q117" s="41"/>
      <c r="R117" s="41">
        <v>100</v>
      </c>
      <c r="S117" s="41"/>
      <c r="T117" s="41" t="s">
        <v>662</v>
      </c>
      <c r="U117" s="41" t="s">
        <v>663</v>
      </c>
      <c r="V117" s="41" t="s">
        <v>987</v>
      </c>
      <c r="W117" s="46">
        <v>44866</v>
      </c>
    </row>
    <row r="118" spans="1:23" x14ac:dyDescent="0.3">
      <c r="A118" s="41">
        <v>315216</v>
      </c>
      <c r="B118" s="41" t="s">
        <v>345</v>
      </c>
      <c r="C118" s="41" t="s">
        <v>988</v>
      </c>
      <c r="D118" s="41" t="s">
        <v>706</v>
      </c>
      <c r="E118" s="41" t="s">
        <v>659</v>
      </c>
      <c r="F118" s="41">
        <v>7009</v>
      </c>
      <c r="G118" s="41">
        <v>454</v>
      </c>
      <c r="H118" s="41" t="s">
        <v>1560</v>
      </c>
      <c r="I118" s="41" t="s">
        <v>661</v>
      </c>
      <c r="J118" s="41">
        <v>98.347106999999994</v>
      </c>
      <c r="K118" s="41"/>
      <c r="L118" s="41">
        <v>98.347106999999994</v>
      </c>
      <c r="M118" s="41"/>
      <c r="N118" s="41">
        <v>93.893129999999999</v>
      </c>
      <c r="O118" s="41"/>
      <c r="P118" s="41">
        <v>93.893129999999999</v>
      </c>
      <c r="Q118" s="41"/>
      <c r="R118" s="41">
        <v>96.031745999999998</v>
      </c>
      <c r="S118" s="41"/>
      <c r="T118" s="41" t="s">
        <v>662</v>
      </c>
      <c r="U118" s="41" t="s">
        <v>663</v>
      </c>
      <c r="V118" s="41" t="s">
        <v>989</v>
      </c>
      <c r="W118" s="46">
        <v>44866</v>
      </c>
    </row>
    <row r="119" spans="1:23" x14ac:dyDescent="0.3">
      <c r="A119" s="41">
        <v>315217</v>
      </c>
      <c r="B119" s="41" t="s">
        <v>259</v>
      </c>
      <c r="C119" s="41" t="s">
        <v>990</v>
      </c>
      <c r="D119" s="41" t="s">
        <v>786</v>
      </c>
      <c r="E119" s="41" t="s">
        <v>659</v>
      </c>
      <c r="F119" s="41">
        <v>7060</v>
      </c>
      <c r="G119" s="41">
        <v>454</v>
      </c>
      <c r="H119" s="41" t="s">
        <v>1560</v>
      </c>
      <c r="I119" s="41" t="s">
        <v>661</v>
      </c>
      <c r="J119" s="41">
        <v>98.529411999999994</v>
      </c>
      <c r="K119" s="41"/>
      <c r="L119" s="41">
        <v>98.529411999999994</v>
      </c>
      <c r="M119" s="41"/>
      <c r="N119" s="41">
        <v>89.610389999999995</v>
      </c>
      <c r="O119" s="41"/>
      <c r="P119" s="41">
        <v>89.610389999999995</v>
      </c>
      <c r="Q119" s="41"/>
      <c r="R119" s="41">
        <v>93.793103000000002</v>
      </c>
      <c r="S119" s="41"/>
      <c r="T119" s="41" t="s">
        <v>662</v>
      </c>
      <c r="U119" s="41" t="s">
        <v>663</v>
      </c>
      <c r="V119" s="41" t="s">
        <v>991</v>
      </c>
      <c r="W119" s="46">
        <v>44866</v>
      </c>
    </row>
    <row r="120" spans="1:23" x14ac:dyDescent="0.3">
      <c r="A120" s="41">
        <v>315218</v>
      </c>
      <c r="B120" s="41" t="s">
        <v>565</v>
      </c>
      <c r="C120" s="41" t="s">
        <v>992</v>
      </c>
      <c r="D120" s="41" t="s">
        <v>993</v>
      </c>
      <c r="E120" s="41" t="s">
        <v>659</v>
      </c>
      <c r="F120" s="41">
        <v>8087</v>
      </c>
      <c r="G120" s="41">
        <v>454</v>
      </c>
      <c r="H120" s="41" t="s">
        <v>1560</v>
      </c>
      <c r="I120" s="41" t="s">
        <v>661</v>
      </c>
      <c r="J120" s="41">
        <v>100</v>
      </c>
      <c r="K120" s="41"/>
      <c r="L120" s="41">
        <v>100</v>
      </c>
      <c r="M120" s="41"/>
      <c r="N120" s="41">
        <v>98.876403999999994</v>
      </c>
      <c r="O120" s="41"/>
      <c r="P120" s="41">
        <v>98.876403999999994</v>
      </c>
      <c r="Q120" s="41"/>
      <c r="R120" s="41">
        <v>99.521530999999996</v>
      </c>
      <c r="S120" s="41"/>
      <c r="T120" s="41" t="s">
        <v>662</v>
      </c>
      <c r="U120" s="41" t="s">
        <v>663</v>
      </c>
      <c r="V120" s="41" t="s">
        <v>994</v>
      </c>
      <c r="W120" s="46">
        <v>44866</v>
      </c>
    </row>
    <row r="121" spans="1:23" x14ac:dyDescent="0.3">
      <c r="A121" s="41">
        <v>315219</v>
      </c>
      <c r="B121" s="41" t="s">
        <v>367</v>
      </c>
      <c r="C121" s="41" t="s">
        <v>995</v>
      </c>
      <c r="D121" s="41" t="s">
        <v>935</v>
      </c>
      <c r="E121" s="41" t="s">
        <v>659</v>
      </c>
      <c r="F121" s="41">
        <v>8043</v>
      </c>
      <c r="G121" s="41">
        <v>454</v>
      </c>
      <c r="H121" s="41" t="s">
        <v>1560</v>
      </c>
      <c r="I121" s="41" t="s">
        <v>661</v>
      </c>
      <c r="J121" s="41">
        <v>82.677165000000002</v>
      </c>
      <c r="K121" s="41"/>
      <c r="L121" s="41">
        <v>82.677165000000002</v>
      </c>
      <c r="M121" s="41"/>
      <c r="N121" s="41">
        <v>91.818181999999993</v>
      </c>
      <c r="O121" s="41"/>
      <c r="P121" s="41">
        <v>91.818181999999993</v>
      </c>
      <c r="Q121" s="41"/>
      <c r="R121" s="41">
        <v>86.919831000000002</v>
      </c>
      <c r="S121" s="41"/>
      <c r="T121" s="41" t="s">
        <v>662</v>
      </c>
      <c r="U121" s="41" t="s">
        <v>663</v>
      </c>
      <c r="V121" s="41" t="s">
        <v>996</v>
      </c>
      <c r="W121" s="46">
        <v>44866</v>
      </c>
    </row>
    <row r="122" spans="1:23" x14ac:dyDescent="0.3">
      <c r="A122" s="41">
        <v>315221</v>
      </c>
      <c r="B122" s="41" t="s">
        <v>351</v>
      </c>
      <c r="C122" s="41" t="s">
        <v>997</v>
      </c>
      <c r="D122" s="41" t="s">
        <v>768</v>
      </c>
      <c r="E122" s="41" t="s">
        <v>659</v>
      </c>
      <c r="F122" s="41">
        <v>7055</v>
      </c>
      <c r="G122" s="41">
        <v>454</v>
      </c>
      <c r="H122" s="41" t="s">
        <v>1560</v>
      </c>
      <c r="I122" s="41" t="s">
        <v>661</v>
      </c>
      <c r="J122" s="41">
        <v>100</v>
      </c>
      <c r="K122" s="41"/>
      <c r="L122" s="41">
        <v>100</v>
      </c>
      <c r="M122" s="41"/>
      <c r="N122" s="41">
        <v>98.795180999999999</v>
      </c>
      <c r="O122" s="41"/>
      <c r="P122" s="41">
        <v>98.795180999999999</v>
      </c>
      <c r="Q122" s="41"/>
      <c r="R122" s="41">
        <v>99.354838999999998</v>
      </c>
      <c r="S122" s="41"/>
      <c r="T122" s="41" t="s">
        <v>662</v>
      </c>
      <c r="U122" s="41" t="s">
        <v>663</v>
      </c>
      <c r="V122" s="41" t="s">
        <v>998</v>
      </c>
      <c r="W122" s="46">
        <v>44866</v>
      </c>
    </row>
    <row r="123" spans="1:23" x14ac:dyDescent="0.3">
      <c r="A123" s="41">
        <v>315222</v>
      </c>
      <c r="B123" s="41" t="s">
        <v>282</v>
      </c>
      <c r="C123" s="41" t="s">
        <v>999</v>
      </c>
      <c r="D123" s="41" t="s">
        <v>1000</v>
      </c>
      <c r="E123" s="41" t="s">
        <v>659</v>
      </c>
      <c r="F123" s="41">
        <v>8005</v>
      </c>
      <c r="G123" s="41">
        <v>454</v>
      </c>
      <c r="H123" s="41" t="s">
        <v>1560</v>
      </c>
      <c r="I123" s="41" t="s">
        <v>661</v>
      </c>
      <c r="J123" s="41">
        <v>98.666667000000004</v>
      </c>
      <c r="K123" s="41"/>
      <c r="L123" s="41">
        <v>98.666667000000004</v>
      </c>
      <c r="M123" s="41"/>
      <c r="N123" s="41">
        <v>98.611110999999994</v>
      </c>
      <c r="O123" s="41"/>
      <c r="P123" s="41">
        <v>98.611110999999994</v>
      </c>
      <c r="Q123" s="41"/>
      <c r="R123" s="41">
        <v>98.639455999999996</v>
      </c>
      <c r="S123" s="41"/>
      <c r="T123" s="41" t="s">
        <v>662</v>
      </c>
      <c r="U123" s="41" t="s">
        <v>663</v>
      </c>
      <c r="V123" s="41" t="s">
        <v>1001</v>
      </c>
      <c r="W123" s="46">
        <v>44866</v>
      </c>
    </row>
    <row r="124" spans="1:23" x14ac:dyDescent="0.3">
      <c r="A124" s="41">
        <v>315223</v>
      </c>
      <c r="B124" s="41" t="s">
        <v>430</v>
      </c>
      <c r="C124" s="41" t="s">
        <v>1002</v>
      </c>
      <c r="D124" s="41" t="s">
        <v>1003</v>
      </c>
      <c r="E124" s="41" t="s">
        <v>659</v>
      </c>
      <c r="F124" s="41">
        <v>8690</v>
      </c>
      <c r="G124" s="41">
        <v>454</v>
      </c>
      <c r="H124" s="41" t="s">
        <v>1560</v>
      </c>
      <c r="I124" s="41" t="s">
        <v>661</v>
      </c>
      <c r="J124" s="41">
        <v>95</v>
      </c>
      <c r="K124" s="41"/>
      <c r="L124" s="41">
        <v>95</v>
      </c>
      <c r="M124" s="41"/>
      <c r="N124" s="41">
        <v>90.196078</v>
      </c>
      <c r="O124" s="41"/>
      <c r="P124" s="41">
        <v>90.196078</v>
      </c>
      <c r="Q124" s="41"/>
      <c r="R124" s="41">
        <v>92.574257000000003</v>
      </c>
      <c r="S124" s="41"/>
      <c r="T124" s="41" t="s">
        <v>662</v>
      </c>
      <c r="U124" s="41" t="s">
        <v>663</v>
      </c>
      <c r="V124" s="41" t="s">
        <v>1004</v>
      </c>
      <c r="W124" s="46">
        <v>44866</v>
      </c>
    </row>
    <row r="125" spans="1:23" x14ac:dyDescent="0.3">
      <c r="A125" s="41">
        <v>315224</v>
      </c>
      <c r="B125" s="41" t="s">
        <v>418</v>
      </c>
      <c r="C125" s="41" t="s">
        <v>1005</v>
      </c>
      <c r="D125" s="41" t="s">
        <v>1006</v>
      </c>
      <c r="E125" s="41" t="s">
        <v>659</v>
      </c>
      <c r="F125" s="41">
        <v>7844</v>
      </c>
      <c r="G125" s="41">
        <v>454</v>
      </c>
      <c r="H125" s="41" t="s">
        <v>1560</v>
      </c>
      <c r="I125" s="41" t="s">
        <v>661</v>
      </c>
      <c r="J125" s="41">
        <v>98.684211000000005</v>
      </c>
      <c r="K125" s="41"/>
      <c r="L125" s="41">
        <v>98.684211000000005</v>
      </c>
      <c r="M125" s="41"/>
      <c r="N125" s="41">
        <v>97.468354000000005</v>
      </c>
      <c r="O125" s="41"/>
      <c r="P125" s="41">
        <v>97.468354000000005</v>
      </c>
      <c r="Q125" s="41"/>
      <c r="R125" s="41">
        <v>98.064515999999998</v>
      </c>
      <c r="S125" s="41"/>
      <c r="T125" s="41" t="s">
        <v>662</v>
      </c>
      <c r="U125" s="41" t="s">
        <v>663</v>
      </c>
      <c r="V125" s="41" t="s">
        <v>1007</v>
      </c>
      <c r="W125" s="46">
        <v>44866</v>
      </c>
    </row>
    <row r="126" spans="1:23" x14ac:dyDescent="0.3">
      <c r="A126" s="41">
        <v>315225</v>
      </c>
      <c r="B126" s="41" t="s">
        <v>553</v>
      </c>
      <c r="C126" s="41" t="s">
        <v>1008</v>
      </c>
      <c r="D126" s="41" t="s">
        <v>1009</v>
      </c>
      <c r="E126" s="41" t="s">
        <v>659</v>
      </c>
      <c r="F126" s="41">
        <v>8109</v>
      </c>
      <c r="G126" s="41">
        <v>454</v>
      </c>
      <c r="H126" s="41" t="s">
        <v>1560</v>
      </c>
      <c r="I126" s="41" t="s">
        <v>661</v>
      </c>
      <c r="J126" s="41">
        <v>92.903226000000004</v>
      </c>
      <c r="K126" s="41"/>
      <c r="L126" s="41">
        <v>92.903226000000004</v>
      </c>
      <c r="M126" s="41"/>
      <c r="N126" s="41">
        <v>82.550336000000001</v>
      </c>
      <c r="O126" s="41"/>
      <c r="P126" s="41">
        <v>82.550336000000001</v>
      </c>
      <c r="Q126" s="41"/>
      <c r="R126" s="41">
        <v>87.828946999999999</v>
      </c>
      <c r="S126" s="41"/>
      <c r="T126" s="41" t="s">
        <v>662</v>
      </c>
      <c r="U126" s="41" t="s">
        <v>663</v>
      </c>
      <c r="V126" s="41" t="s">
        <v>1010</v>
      </c>
      <c r="W126" s="46">
        <v>44866</v>
      </c>
    </row>
    <row r="127" spans="1:23" x14ac:dyDescent="0.3">
      <c r="A127" s="41">
        <v>315226</v>
      </c>
      <c r="B127" s="41" t="s">
        <v>448</v>
      </c>
      <c r="C127" s="41" t="s">
        <v>1011</v>
      </c>
      <c r="D127" s="41" t="s">
        <v>1012</v>
      </c>
      <c r="E127" s="41" t="s">
        <v>659</v>
      </c>
      <c r="F127" s="41">
        <v>8822</v>
      </c>
      <c r="G127" s="41">
        <v>454</v>
      </c>
      <c r="H127" s="41" t="s">
        <v>1560</v>
      </c>
      <c r="I127" s="41" t="s">
        <v>661</v>
      </c>
      <c r="J127" s="41">
        <v>98.373983999999993</v>
      </c>
      <c r="K127" s="41"/>
      <c r="L127" s="41">
        <v>98.373983999999993</v>
      </c>
      <c r="M127" s="41"/>
      <c r="N127" s="41">
        <v>100</v>
      </c>
      <c r="O127" s="41"/>
      <c r="P127" s="41">
        <v>100</v>
      </c>
      <c r="Q127" s="41"/>
      <c r="R127" s="41">
        <v>99.186992000000004</v>
      </c>
      <c r="S127" s="41"/>
      <c r="T127" s="41" t="s">
        <v>662</v>
      </c>
      <c r="U127" s="41" t="s">
        <v>663</v>
      </c>
      <c r="V127" s="41" t="s">
        <v>1013</v>
      </c>
      <c r="W127" s="46">
        <v>44866</v>
      </c>
    </row>
    <row r="128" spans="1:23" x14ac:dyDescent="0.3">
      <c r="A128" s="41">
        <v>315228</v>
      </c>
      <c r="B128" s="41" t="s">
        <v>347</v>
      </c>
      <c r="C128" s="41" t="s">
        <v>1014</v>
      </c>
      <c r="D128" s="41" t="s">
        <v>943</v>
      </c>
      <c r="E128" s="41" t="s">
        <v>659</v>
      </c>
      <c r="F128" s="41">
        <v>8210</v>
      </c>
      <c r="G128" s="41">
        <v>454</v>
      </c>
      <c r="H128" s="41" t="s">
        <v>1560</v>
      </c>
      <c r="I128" s="41" t="s">
        <v>661</v>
      </c>
      <c r="J128" s="41">
        <v>100</v>
      </c>
      <c r="K128" s="41"/>
      <c r="L128" s="41">
        <v>100</v>
      </c>
      <c r="M128" s="41"/>
      <c r="N128" s="41">
        <v>100</v>
      </c>
      <c r="O128" s="41"/>
      <c r="P128" s="41">
        <v>100</v>
      </c>
      <c r="Q128" s="41"/>
      <c r="R128" s="41">
        <v>100</v>
      </c>
      <c r="S128" s="41"/>
      <c r="T128" s="41" t="s">
        <v>662</v>
      </c>
      <c r="U128" s="41" t="s">
        <v>663</v>
      </c>
      <c r="V128" s="41" t="s">
        <v>1015</v>
      </c>
      <c r="W128" s="46">
        <v>44866</v>
      </c>
    </row>
    <row r="129" spans="1:23" x14ac:dyDescent="0.3">
      <c r="A129" s="41">
        <v>315229</v>
      </c>
      <c r="B129" s="41" t="s">
        <v>523</v>
      </c>
      <c r="C129" s="41" t="s">
        <v>1016</v>
      </c>
      <c r="D129" s="41" t="s">
        <v>1017</v>
      </c>
      <c r="E129" s="41" t="s">
        <v>659</v>
      </c>
      <c r="F129" s="41">
        <v>7420</v>
      </c>
      <c r="G129" s="41">
        <v>454</v>
      </c>
      <c r="H129" s="41" t="s">
        <v>1560</v>
      </c>
      <c r="I129" s="41" t="s">
        <v>661</v>
      </c>
      <c r="J129" s="41">
        <v>98.863636</v>
      </c>
      <c r="K129" s="41"/>
      <c r="L129" s="41">
        <v>98.863636</v>
      </c>
      <c r="M129" s="41"/>
      <c r="N129" s="41">
        <v>99.428571000000005</v>
      </c>
      <c r="O129" s="41"/>
      <c r="P129" s="41">
        <v>99.428571000000005</v>
      </c>
      <c r="Q129" s="41"/>
      <c r="R129" s="41">
        <v>99.145298999999994</v>
      </c>
      <c r="S129" s="41"/>
      <c r="T129" s="41" t="s">
        <v>662</v>
      </c>
      <c r="U129" s="41" t="s">
        <v>663</v>
      </c>
      <c r="V129" s="41" t="s">
        <v>1018</v>
      </c>
      <c r="W129" s="46">
        <v>44866</v>
      </c>
    </row>
    <row r="130" spans="1:23" x14ac:dyDescent="0.3">
      <c r="A130" s="41">
        <v>315231</v>
      </c>
      <c r="B130" s="41" t="s">
        <v>451</v>
      </c>
      <c r="C130" s="41" t="s">
        <v>1019</v>
      </c>
      <c r="D130" s="41" t="s">
        <v>1020</v>
      </c>
      <c r="E130" s="41" t="s">
        <v>659</v>
      </c>
      <c r="F130" s="41">
        <v>8080</v>
      </c>
      <c r="G130" s="41">
        <v>454</v>
      </c>
      <c r="H130" s="41" t="s">
        <v>1560</v>
      </c>
      <c r="I130" s="41" t="s">
        <v>661</v>
      </c>
      <c r="J130" s="41">
        <v>98.913043000000002</v>
      </c>
      <c r="K130" s="41"/>
      <c r="L130" s="41">
        <v>98.913043000000002</v>
      </c>
      <c r="M130" s="41"/>
      <c r="N130" s="41">
        <v>96.666667000000004</v>
      </c>
      <c r="O130" s="41"/>
      <c r="P130" s="41">
        <v>96.666667000000004</v>
      </c>
      <c r="Q130" s="41"/>
      <c r="R130" s="41">
        <v>98.026315999999994</v>
      </c>
      <c r="S130" s="41"/>
      <c r="T130" s="41" t="s">
        <v>662</v>
      </c>
      <c r="U130" s="41" t="s">
        <v>663</v>
      </c>
      <c r="V130" s="41" t="s">
        <v>1021</v>
      </c>
      <c r="W130" s="46">
        <v>44866</v>
      </c>
    </row>
    <row r="131" spans="1:23" x14ac:dyDescent="0.3">
      <c r="A131" s="41">
        <v>315233</v>
      </c>
      <c r="B131" s="41" t="s">
        <v>472</v>
      </c>
      <c r="C131" s="41" t="s">
        <v>1022</v>
      </c>
      <c r="D131" s="41" t="s">
        <v>832</v>
      </c>
      <c r="E131" s="41" t="s">
        <v>659</v>
      </c>
      <c r="F131" s="41">
        <v>8360</v>
      </c>
      <c r="G131" s="41">
        <v>454</v>
      </c>
      <c r="H131" s="41" t="s">
        <v>1560</v>
      </c>
      <c r="I131" s="41" t="s">
        <v>661</v>
      </c>
      <c r="J131" s="41">
        <v>98.529411999999994</v>
      </c>
      <c r="K131" s="41"/>
      <c r="L131" s="41">
        <v>98.529411999999994</v>
      </c>
      <c r="M131" s="41"/>
      <c r="N131" s="41">
        <v>99.173553999999996</v>
      </c>
      <c r="O131" s="41"/>
      <c r="P131" s="41">
        <v>99.173553999999996</v>
      </c>
      <c r="Q131" s="41"/>
      <c r="R131" s="41">
        <v>98.832684999999998</v>
      </c>
      <c r="S131" s="41"/>
      <c r="T131" s="41" t="s">
        <v>662</v>
      </c>
      <c r="U131" s="41" t="s">
        <v>663</v>
      </c>
      <c r="V131" s="41" t="s">
        <v>1023</v>
      </c>
      <c r="W131" s="46">
        <v>44866</v>
      </c>
    </row>
    <row r="132" spans="1:23" x14ac:dyDescent="0.3">
      <c r="A132" s="41">
        <v>315234</v>
      </c>
      <c r="B132" s="41" t="s">
        <v>255</v>
      </c>
      <c r="C132" s="41" t="s">
        <v>1024</v>
      </c>
      <c r="D132" s="41" t="s">
        <v>789</v>
      </c>
      <c r="E132" s="41" t="s">
        <v>659</v>
      </c>
      <c r="F132" s="41">
        <v>7470</v>
      </c>
      <c r="G132" s="41">
        <v>454</v>
      </c>
      <c r="H132" s="41" t="s">
        <v>1560</v>
      </c>
      <c r="I132" s="41" t="s">
        <v>661</v>
      </c>
      <c r="J132" s="41">
        <v>100</v>
      </c>
      <c r="K132" s="41"/>
      <c r="L132" s="41">
        <v>100</v>
      </c>
      <c r="M132" s="41"/>
      <c r="N132" s="41">
        <v>97.272727000000003</v>
      </c>
      <c r="O132" s="41"/>
      <c r="P132" s="41">
        <v>97.272727000000003</v>
      </c>
      <c r="Q132" s="41"/>
      <c r="R132" s="41">
        <v>98.564593000000002</v>
      </c>
      <c r="S132" s="41"/>
      <c r="T132" s="41" t="s">
        <v>662</v>
      </c>
      <c r="U132" s="41" t="s">
        <v>663</v>
      </c>
      <c r="V132" s="41" t="s">
        <v>1025</v>
      </c>
      <c r="W132" s="46">
        <v>44866</v>
      </c>
    </row>
    <row r="133" spans="1:23" x14ac:dyDescent="0.3">
      <c r="A133" s="41">
        <v>315235</v>
      </c>
      <c r="B133" s="41" t="s">
        <v>554</v>
      </c>
      <c r="C133" s="41" t="s">
        <v>1026</v>
      </c>
      <c r="D133" s="41" t="s">
        <v>826</v>
      </c>
      <c r="E133" s="41" t="s">
        <v>659</v>
      </c>
      <c r="F133" s="41">
        <v>8611</v>
      </c>
      <c r="G133" s="41">
        <v>454</v>
      </c>
      <c r="H133" s="41" t="s">
        <v>1560</v>
      </c>
      <c r="I133" s="41" t="s">
        <v>661</v>
      </c>
      <c r="J133" s="41">
        <v>96.226415000000003</v>
      </c>
      <c r="K133" s="41"/>
      <c r="L133" s="41">
        <v>96.226415000000003</v>
      </c>
      <c r="M133" s="41"/>
      <c r="N133" s="41">
        <v>94.214876000000004</v>
      </c>
      <c r="O133" s="41"/>
      <c r="P133" s="41">
        <v>94.214876000000004</v>
      </c>
      <c r="Q133" s="41"/>
      <c r="R133" s="41">
        <v>95.154184999999998</v>
      </c>
      <c r="S133" s="41"/>
      <c r="T133" s="41" t="s">
        <v>662</v>
      </c>
      <c r="U133" s="41" t="s">
        <v>663</v>
      </c>
      <c r="V133" s="41" t="s">
        <v>1027</v>
      </c>
      <c r="W133" s="46">
        <v>44866</v>
      </c>
    </row>
    <row r="134" spans="1:23" x14ac:dyDescent="0.3">
      <c r="A134" s="41">
        <v>315236</v>
      </c>
      <c r="B134" s="41" t="s">
        <v>571</v>
      </c>
      <c r="C134" s="41" t="s">
        <v>1028</v>
      </c>
      <c r="D134" s="41" t="s">
        <v>1029</v>
      </c>
      <c r="E134" s="41" t="s">
        <v>659</v>
      </c>
      <c r="F134" s="41">
        <v>7103</v>
      </c>
      <c r="G134" s="41">
        <v>454</v>
      </c>
      <c r="H134" s="41" t="s">
        <v>1560</v>
      </c>
      <c r="I134" s="41" t="s">
        <v>661</v>
      </c>
      <c r="J134" s="41">
        <v>89.137379999999993</v>
      </c>
      <c r="K134" s="41"/>
      <c r="L134" s="41">
        <v>89.137379999999993</v>
      </c>
      <c r="M134" s="41"/>
      <c r="N134" s="41">
        <v>81.449275</v>
      </c>
      <c r="O134" s="41"/>
      <c r="P134" s="41">
        <v>81.449275</v>
      </c>
      <c r="Q134" s="41"/>
      <c r="R134" s="41">
        <v>85.106382999999994</v>
      </c>
      <c r="S134" s="41"/>
      <c r="T134" s="41" t="s">
        <v>662</v>
      </c>
      <c r="U134" s="41" t="s">
        <v>663</v>
      </c>
      <c r="V134" s="41" t="s">
        <v>1030</v>
      </c>
      <c r="W134" s="46">
        <v>44866</v>
      </c>
    </row>
    <row r="135" spans="1:23" x14ac:dyDescent="0.3">
      <c r="A135" s="41">
        <v>315237</v>
      </c>
      <c r="B135" s="41" t="s">
        <v>577</v>
      </c>
      <c r="C135" s="41" t="s">
        <v>1031</v>
      </c>
      <c r="D135" s="41" t="s">
        <v>1032</v>
      </c>
      <c r="E135" s="41" t="s">
        <v>659</v>
      </c>
      <c r="F135" s="41">
        <v>8069</v>
      </c>
      <c r="G135" s="41">
        <v>454</v>
      </c>
      <c r="H135" s="41" t="s">
        <v>1560</v>
      </c>
      <c r="I135" s="41" t="s">
        <v>661</v>
      </c>
      <c r="J135" s="41">
        <v>100</v>
      </c>
      <c r="K135" s="41"/>
      <c r="L135" s="41">
        <v>100</v>
      </c>
      <c r="M135" s="41"/>
      <c r="N135" s="41">
        <v>100</v>
      </c>
      <c r="O135" s="41"/>
      <c r="P135" s="41">
        <v>100</v>
      </c>
      <c r="Q135" s="41"/>
      <c r="R135" s="41">
        <v>100</v>
      </c>
      <c r="S135" s="41"/>
      <c r="T135" s="41" t="s">
        <v>662</v>
      </c>
      <c r="U135" s="41" t="s">
        <v>663</v>
      </c>
      <c r="V135" s="41" t="s">
        <v>1033</v>
      </c>
      <c r="W135" s="46">
        <v>44866</v>
      </c>
    </row>
    <row r="136" spans="1:23" x14ac:dyDescent="0.3">
      <c r="A136" s="41">
        <v>315239</v>
      </c>
      <c r="B136" s="41" t="s">
        <v>333</v>
      </c>
      <c r="C136" s="41" t="s">
        <v>1034</v>
      </c>
      <c r="D136" s="41" t="s">
        <v>1035</v>
      </c>
      <c r="E136" s="41" t="s">
        <v>659</v>
      </c>
      <c r="F136" s="41">
        <v>7092</v>
      </c>
      <c r="G136" s="41">
        <v>454</v>
      </c>
      <c r="H136" s="41" t="s">
        <v>1560</v>
      </c>
      <c r="I136" s="41" t="s">
        <v>661</v>
      </c>
      <c r="J136" s="41">
        <v>97.435896999999997</v>
      </c>
      <c r="K136" s="41"/>
      <c r="L136" s="41">
        <v>97.435896999999997</v>
      </c>
      <c r="M136" s="41"/>
      <c r="N136" s="41">
        <v>95.744681</v>
      </c>
      <c r="O136" s="41"/>
      <c r="P136" s="41">
        <v>95.744681</v>
      </c>
      <c r="Q136" s="41"/>
      <c r="R136" s="41">
        <v>96.511628000000002</v>
      </c>
      <c r="S136" s="41"/>
      <c r="T136" s="41" t="s">
        <v>662</v>
      </c>
      <c r="U136" s="41" t="s">
        <v>663</v>
      </c>
      <c r="V136" s="41" t="s">
        <v>1036</v>
      </c>
      <c r="W136" s="46">
        <v>44866</v>
      </c>
    </row>
    <row r="137" spans="1:23" x14ac:dyDescent="0.3">
      <c r="A137" s="41">
        <v>315243</v>
      </c>
      <c r="B137" s="41" t="s">
        <v>497</v>
      </c>
      <c r="C137" s="41" t="s">
        <v>1037</v>
      </c>
      <c r="D137" s="41" t="s">
        <v>1038</v>
      </c>
      <c r="E137" s="41" t="s">
        <v>659</v>
      </c>
      <c r="F137" s="41">
        <v>8332</v>
      </c>
      <c r="G137" s="41">
        <v>454</v>
      </c>
      <c r="H137" s="41" t="s">
        <v>1560</v>
      </c>
      <c r="I137" s="41" t="s">
        <v>661</v>
      </c>
      <c r="J137" s="41">
        <v>100</v>
      </c>
      <c r="K137" s="41"/>
      <c r="L137" s="41">
        <v>100</v>
      </c>
      <c r="M137" s="41"/>
      <c r="N137" s="41">
        <v>100</v>
      </c>
      <c r="O137" s="41"/>
      <c r="P137" s="41">
        <v>100</v>
      </c>
      <c r="Q137" s="41"/>
      <c r="R137" s="41">
        <v>100</v>
      </c>
      <c r="S137" s="41"/>
      <c r="T137" s="41" t="s">
        <v>662</v>
      </c>
      <c r="U137" s="41" t="s">
        <v>663</v>
      </c>
      <c r="V137" s="41" t="s">
        <v>1039</v>
      </c>
      <c r="W137" s="46">
        <v>44866</v>
      </c>
    </row>
    <row r="138" spans="1:23" x14ac:dyDescent="0.3">
      <c r="A138" s="41">
        <v>315244</v>
      </c>
      <c r="B138" s="41" t="s">
        <v>528</v>
      </c>
      <c r="C138" s="41" t="s">
        <v>1040</v>
      </c>
      <c r="D138" s="41" t="s">
        <v>1041</v>
      </c>
      <c r="E138" s="41" t="s">
        <v>659</v>
      </c>
      <c r="F138" s="41">
        <v>8201</v>
      </c>
      <c r="G138" s="41">
        <v>454</v>
      </c>
      <c r="H138" s="41" t="s">
        <v>1560</v>
      </c>
      <c r="I138" s="41" t="s">
        <v>661</v>
      </c>
      <c r="J138" s="41">
        <v>100</v>
      </c>
      <c r="K138" s="41"/>
      <c r="L138" s="41">
        <v>100</v>
      </c>
      <c r="M138" s="41"/>
      <c r="N138" s="41">
        <v>98.198198000000005</v>
      </c>
      <c r="O138" s="41"/>
      <c r="P138" s="41">
        <v>98.198198000000005</v>
      </c>
      <c r="Q138" s="41"/>
      <c r="R138" s="41">
        <v>99.095022999999998</v>
      </c>
      <c r="S138" s="41"/>
      <c r="T138" s="41" t="s">
        <v>662</v>
      </c>
      <c r="U138" s="41" t="s">
        <v>663</v>
      </c>
      <c r="V138" s="41" t="s">
        <v>1042</v>
      </c>
      <c r="W138" s="46">
        <v>44866</v>
      </c>
    </row>
    <row r="139" spans="1:23" x14ac:dyDescent="0.3">
      <c r="A139" s="41">
        <v>315245</v>
      </c>
      <c r="B139" s="41" t="s">
        <v>257</v>
      </c>
      <c r="C139" s="41" t="s">
        <v>1043</v>
      </c>
      <c r="D139" s="41" t="s">
        <v>682</v>
      </c>
      <c r="E139" s="41" t="s">
        <v>659</v>
      </c>
      <c r="F139" s="41">
        <v>8002</v>
      </c>
      <c r="G139" s="41">
        <v>454</v>
      </c>
      <c r="H139" s="41" t="s">
        <v>1560</v>
      </c>
      <c r="I139" s="41" t="s">
        <v>661</v>
      </c>
      <c r="J139" s="41">
        <v>97.560975999999997</v>
      </c>
      <c r="K139" s="41"/>
      <c r="L139" s="41">
        <v>97.560975999999997</v>
      </c>
      <c r="M139" s="41"/>
      <c r="N139" s="41">
        <v>91.111110999999994</v>
      </c>
      <c r="O139" s="41"/>
      <c r="P139" s="41">
        <v>91.111110999999994</v>
      </c>
      <c r="Q139" s="41"/>
      <c r="R139" s="41">
        <v>94.186047000000002</v>
      </c>
      <c r="S139" s="41"/>
      <c r="T139" s="41" t="s">
        <v>662</v>
      </c>
      <c r="U139" s="41" t="s">
        <v>663</v>
      </c>
      <c r="V139" s="41" t="s">
        <v>1044</v>
      </c>
      <c r="W139" s="46">
        <v>44866</v>
      </c>
    </row>
    <row r="140" spans="1:23" x14ac:dyDescent="0.3">
      <c r="A140" s="41">
        <v>315246</v>
      </c>
      <c r="B140" s="41" t="s">
        <v>539</v>
      </c>
      <c r="C140" s="41" t="s">
        <v>1045</v>
      </c>
      <c r="D140" s="41" t="s">
        <v>1046</v>
      </c>
      <c r="E140" s="41" t="s">
        <v>659</v>
      </c>
      <c r="F140" s="41">
        <v>8066</v>
      </c>
      <c r="G140" s="41">
        <v>454</v>
      </c>
      <c r="H140" s="41" t="s">
        <v>1560</v>
      </c>
      <c r="I140" s="41" t="s">
        <v>661</v>
      </c>
      <c r="J140" s="41">
        <v>100</v>
      </c>
      <c r="K140" s="41"/>
      <c r="L140" s="41">
        <v>100</v>
      </c>
      <c r="M140" s="41"/>
      <c r="N140" s="41">
        <v>100</v>
      </c>
      <c r="O140" s="41"/>
      <c r="P140" s="41">
        <v>100</v>
      </c>
      <c r="Q140" s="41"/>
      <c r="R140" s="41">
        <v>100</v>
      </c>
      <c r="S140" s="41"/>
      <c r="T140" s="41" t="s">
        <v>662</v>
      </c>
      <c r="U140" s="41" t="s">
        <v>663</v>
      </c>
      <c r="V140" s="41" t="s">
        <v>1047</v>
      </c>
      <c r="W140" s="46">
        <v>44866</v>
      </c>
    </row>
    <row r="141" spans="1:23" x14ac:dyDescent="0.3">
      <c r="A141" s="41">
        <v>315247</v>
      </c>
      <c r="B141" s="41" t="s">
        <v>429</v>
      </c>
      <c r="C141" s="41" t="s">
        <v>1048</v>
      </c>
      <c r="D141" s="41" t="s">
        <v>1049</v>
      </c>
      <c r="E141" s="41" t="s">
        <v>659</v>
      </c>
      <c r="F141" s="41">
        <v>7006</v>
      </c>
      <c r="G141" s="41">
        <v>454</v>
      </c>
      <c r="H141" s="41" t="s">
        <v>1560</v>
      </c>
      <c r="I141" s="41" t="s">
        <v>661</v>
      </c>
      <c r="J141" s="41">
        <v>100</v>
      </c>
      <c r="K141" s="41"/>
      <c r="L141" s="41">
        <v>100</v>
      </c>
      <c r="M141" s="41"/>
      <c r="N141" s="41">
        <v>100</v>
      </c>
      <c r="O141" s="41"/>
      <c r="P141" s="41">
        <v>100</v>
      </c>
      <c r="Q141" s="41"/>
      <c r="R141" s="41">
        <v>100</v>
      </c>
      <c r="S141" s="41"/>
      <c r="T141" s="41" t="s">
        <v>662</v>
      </c>
      <c r="U141" s="41" t="s">
        <v>663</v>
      </c>
      <c r="V141" s="41" t="s">
        <v>1050</v>
      </c>
      <c r="W141" s="46">
        <v>44866</v>
      </c>
    </row>
    <row r="142" spans="1:23" x14ac:dyDescent="0.3">
      <c r="A142" s="41">
        <v>315249</v>
      </c>
      <c r="B142" s="41" t="s">
        <v>470</v>
      </c>
      <c r="C142" s="41" t="s">
        <v>1051</v>
      </c>
      <c r="D142" s="41" t="s">
        <v>717</v>
      </c>
      <c r="E142" s="41" t="s">
        <v>659</v>
      </c>
      <c r="F142" s="41">
        <v>7035</v>
      </c>
      <c r="G142" s="41">
        <v>454</v>
      </c>
      <c r="H142" s="41" t="s">
        <v>1560</v>
      </c>
      <c r="I142" s="41" t="s">
        <v>661</v>
      </c>
      <c r="J142" s="41">
        <v>99.504949999999994</v>
      </c>
      <c r="K142" s="41"/>
      <c r="L142" s="41">
        <v>99.504949999999994</v>
      </c>
      <c r="M142" s="41"/>
      <c r="N142" s="41">
        <v>100</v>
      </c>
      <c r="O142" s="41"/>
      <c r="P142" s="41">
        <v>100</v>
      </c>
      <c r="Q142" s="41"/>
      <c r="R142" s="41">
        <v>99.760192000000004</v>
      </c>
      <c r="S142" s="41"/>
      <c r="T142" s="41" t="s">
        <v>662</v>
      </c>
      <c r="U142" s="41" t="s">
        <v>663</v>
      </c>
      <c r="V142" s="41" t="s">
        <v>1052</v>
      </c>
      <c r="W142" s="46">
        <v>44866</v>
      </c>
    </row>
    <row r="143" spans="1:23" x14ac:dyDescent="0.3">
      <c r="A143" s="41">
        <v>315251</v>
      </c>
      <c r="B143" s="41" t="s">
        <v>437</v>
      </c>
      <c r="C143" s="41" t="s">
        <v>1053</v>
      </c>
      <c r="D143" s="41" t="s">
        <v>714</v>
      </c>
      <c r="E143" s="41" t="s">
        <v>659</v>
      </c>
      <c r="F143" s="41">
        <v>8820</v>
      </c>
      <c r="G143" s="41">
        <v>454</v>
      </c>
      <c r="H143" s="41" t="s">
        <v>1560</v>
      </c>
      <c r="I143" s="41" t="s">
        <v>661</v>
      </c>
      <c r="J143" s="41">
        <v>98.850575000000006</v>
      </c>
      <c r="K143" s="41"/>
      <c r="L143" s="41">
        <v>98.850575000000006</v>
      </c>
      <c r="M143" s="41"/>
      <c r="N143" s="41">
        <v>100</v>
      </c>
      <c r="O143" s="41"/>
      <c r="P143" s="41">
        <v>100</v>
      </c>
      <c r="Q143" s="41"/>
      <c r="R143" s="41">
        <v>99.393939000000003</v>
      </c>
      <c r="S143" s="41"/>
      <c r="T143" s="41" t="s">
        <v>662</v>
      </c>
      <c r="U143" s="41" t="s">
        <v>663</v>
      </c>
      <c r="V143" s="41" t="s">
        <v>1054</v>
      </c>
      <c r="W143" s="46">
        <v>44866</v>
      </c>
    </row>
    <row r="144" spans="1:23" x14ac:dyDescent="0.3">
      <c r="A144" s="41">
        <v>315252</v>
      </c>
      <c r="B144" s="41" t="s">
        <v>285</v>
      </c>
      <c r="C144" s="41" t="s">
        <v>1055</v>
      </c>
      <c r="D144" s="41" t="s">
        <v>777</v>
      </c>
      <c r="E144" s="41" t="s">
        <v>659</v>
      </c>
      <c r="F144" s="41">
        <v>7733</v>
      </c>
      <c r="G144" s="41">
        <v>454</v>
      </c>
      <c r="H144" s="41" t="s">
        <v>1560</v>
      </c>
      <c r="I144" s="41" t="s">
        <v>661</v>
      </c>
      <c r="J144" s="41">
        <v>96.268657000000005</v>
      </c>
      <c r="K144" s="41"/>
      <c r="L144" s="41">
        <v>96.268657000000005</v>
      </c>
      <c r="M144" s="41"/>
      <c r="N144" s="41">
        <v>94.444444000000004</v>
      </c>
      <c r="O144" s="41"/>
      <c r="P144" s="41">
        <v>94.444444000000004</v>
      </c>
      <c r="Q144" s="41"/>
      <c r="R144" s="41">
        <v>95.384614999999997</v>
      </c>
      <c r="S144" s="41"/>
      <c r="T144" s="41" t="s">
        <v>662</v>
      </c>
      <c r="U144" s="41" t="s">
        <v>663</v>
      </c>
      <c r="V144" s="41" t="s">
        <v>1056</v>
      </c>
      <c r="W144" s="46">
        <v>44866</v>
      </c>
    </row>
    <row r="145" spans="1:23" x14ac:dyDescent="0.3">
      <c r="A145" s="41">
        <v>315253</v>
      </c>
      <c r="B145" s="41" t="s">
        <v>519</v>
      </c>
      <c r="C145" s="41" t="s">
        <v>1057</v>
      </c>
      <c r="D145" s="41" t="s">
        <v>842</v>
      </c>
      <c r="E145" s="41" t="s">
        <v>659</v>
      </c>
      <c r="F145" s="41">
        <v>8873</v>
      </c>
      <c r="G145" s="41">
        <v>454</v>
      </c>
      <c r="H145" s="41" t="s">
        <v>1560</v>
      </c>
      <c r="I145" s="41" t="s">
        <v>661</v>
      </c>
      <c r="J145" s="41">
        <v>100</v>
      </c>
      <c r="K145" s="41"/>
      <c r="L145" s="41">
        <v>100</v>
      </c>
      <c r="M145" s="41"/>
      <c r="N145" s="41">
        <v>100</v>
      </c>
      <c r="O145" s="41"/>
      <c r="P145" s="41">
        <v>100</v>
      </c>
      <c r="Q145" s="41"/>
      <c r="R145" s="41">
        <v>100</v>
      </c>
      <c r="S145" s="41"/>
      <c r="T145" s="41" t="s">
        <v>662</v>
      </c>
      <c r="U145" s="41" t="s">
        <v>663</v>
      </c>
      <c r="V145" s="41" t="s">
        <v>1058</v>
      </c>
      <c r="W145" s="46">
        <v>44866</v>
      </c>
    </row>
    <row r="146" spans="1:23" x14ac:dyDescent="0.3">
      <c r="A146" s="41">
        <v>315257</v>
      </c>
      <c r="B146" s="41" t="s">
        <v>329</v>
      </c>
      <c r="C146" s="41" t="s">
        <v>1059</v>
      </c>
      <c r="D146" s="41" t="s">
        <v>1060</v>
      </c>
      <c r="E146" s="41" t="s">
        <v>659</v>
      </c>
      <c r="F146" s="41">
        <v>8094</v>
      </c>
      <c r="G146" s="41">
        <v>454</v>
      </c>
      <c r="H146" s="41" t="s">
        <v>1560</v>
      </c>
      <c r="I146" s="41" t="s">
        <v>661</v>
      </c>
      <c r="J146" s="41">
        <v>92.5</v>
      </c>
      <c r="K146" s="41"/>
      <c r="L146" s="41">
        <v>92.5</v>
      </c>
      <c r="M146" s="41"/>
      <c r="N146" s="41">
        <v>87.5</v>
      </c>
      <c r="O146" s="41"/>
      <c r="P146" s="41">
        <v>87.5</v>
      </c>
      <c r="Q146" s="41"/>
      <c r="R146" s="41">
        <v>89.880951999999994</v>
      </c>
      <c r="S146" s="41"/>
      <c r="T146" s="41" t="s">
        <v>662</v>
      </c>
      <c r="U146" s="41" t="s">
        <v>663</v>
      </c>
      <c r="V146" s="41" t="s">
        <v>1061</v>
      </c>
      <c r="W146" s="46">
        <v>44866</v>
      </c>
    </row>
    <row r="147" spans="1:23" x14ac:dyDescent="0.3">
      <c r="A147" s="41">
        <v>315259</v>
      </c>
      <c r="B147" s="41" t="s">
        <v>536</v>
      </c>
      <c r="C147" s="41" t="s">
        <v>1062</v>
      </c>
      <c r="D147" s="41" t="s">
        <v>1035</v>
      </c>
      <c r="E147" s="41" t="s">
        <v>659</v>
      </c>
      <c r="F147" s="41">
        <v>7092</v>
      </c>
      <c r="G147" s="41">
        <v>454</v>
      </c>
      <c r="H147" s="41" t="s">
        <v>1560</v>
      </c>
      <c r="I147" s="41" t="s">
        <v>661</v>
      </c>
      <c r="J147" s="41">
        <v>100</v>
      </c>
      <c r="K147" s="41"/>
      <c r="L147" s="41">
        <v>100</v>
      </c>
      <c r="M147" s="41"/>
      <c r="N147" s="41">
        <v>100</v>
      </c>
      <c r="O147" s="41"/>
      <c r="P147" s="41">
        <v>100</v>
      </c>
      <c r="Q147" s="41"/>
      <c r="R147" s="41">
        <v>100</v>
      </c>
      <c r="S147" s="41"/>
      <c r="T147" s="41" t="s">
        <v>662</v>
      </c>
      <c r="U147" s="41" t="s">
        <v>663</v>
      </c>
      <c r="V147" s="41" t="s">
        <v>1063</v>
      </c>
      <c r="W147" s="46">
        <v>44866</v>
      </c>
    </row>
    <row r="148" spans="1:23" x14ac:dyDescent="0.3">
      <c r="A148" s="41">
        <v>315260</v>
      </c>
      <c r="B148" s="41" t="s">
        <v>265</v>
      </c>
      <c r="C148" s="41" t="s">
        <v>1064</v>
      </c>
      <c r="D148" s="41" t="s">
        <v>1065</v>
      </c>
      <c r="E148" s="41" t="s">
        <v>659</v>
      </c>
      <c r="F148" s="41">
        <v>8068</v>
      </c>
      <c r="G148" s="41">
        <v>454</v>
      </c>
      <c r="H148" s="41" t="s">
        <v>1560</v>
      </c>
      <c r="I148" s="41" t="s">
        <v>661</v>
      </c>
      <c r="J148" s="41">
        <v>99.337748000000005</v>
      </c>
      <c r="K148" s="41"/>
      <c r="L148" s="41">
        <v>99.337748000000005</v>
      </c>
      <c r="M148" s="41"/>
      <c r="N148" s="41">
        <v>92.073171000000002</v>
      </c>
      <c r="O148" s="41"/>
      <c r="P148" s="41">
        <v>92.073171000000002</v>
      </c>
      <c r="Q148" s="41"/>
      <c r="R148" s="41">
        <v>95.555555999999996</v>
      </c>
      <c r="S148" s="41"/>
      <c r="T148" s="41" t="s">
        <v>662</v>
      </c>
      <c r="U148" s="41" t="s">
        <v>663</v>
      </c>
      <c r="V148" s="41" t="s">
        <v>1066</v>
      </c>
      <c r="W148" s="46">
        <v>44866</v>
      </c>
    </row>
    <row r="149" spans="1:23" x14ac:dyDescent="0.3">
      <c r="A149" s="41">
        <v>315261</v>
      </c>
      <c r="B149" s="41" t="s">
        <v>462</v>
      </c>
      <c r="C149" s="41" t="s">
        <v>1067</v>
      </c>
      <c r="D149" s="41" t="s">
        <v>1017</v>
      </c>
      <c r="E149" s="41" t="s">
        <v>659</v>
      </c>
      <c r="F149" s="41">
        <v>7420</v>
      </c>
      <c r="G149" s="41">
        <v>454</v>
      </c>
      <c r="H149" s="41" t="s">
        <v>1560</v>
      </c>
      <c r="I149" s="41" t="s">
        <v>661</v>
      </c>
      <c r="J149" s="41">
        <v>99</v>
      </c>
      <c r="K149" s="41"/>
      <c r="L149" s="41">
        <v>99</v>
      </c>
      <c r="M149" s="41"/>
      <c r="N149" s="41">
        <v>100</v>
      </c>
      <c r="O149" s="41"/>
      <c r="P149" s="41">
        <v>100</v>
      </c>
      <c r="Q149" s="41"/>
      <c r="R149" s="41">
        <v>99.494949000000005</v>
      </c>
      <c r="S149" s="41"/>
      <c r="T149" s="41" t="s">
        <v>662</v>
      </c>
      <c r="U149" s="41" t="s">
        <v>663</v>
      </c>
      <c r="V149" s="41" t="s">
        <v>1068</v>
      </c>
      <c r="W149" s="46">
        <v>44866</v>
      </c>
    </row>
    <row r="150" spans="1:23" x14ac:dyDescent="0.3">
      <c r="A150" s="41">
        <v>315262</v>
      </c>
      <c r="B150" s="41" t="s">
        <v>436</v>
      </c>
      <c r="C150" s="41" t="s">
        <v>1069</v>
      </c>
      <c r="D150" s="41" t="s">
        <v>814</v>
      </c>
      <c r="E150" s="41" t="s">
        <v>659</v>
      </c>
      <c r="F150" s="41">
        <v>8701</v>
      </c>
      <c r="G150" s="41">
        <v>454</v>
      </c>
      <c r="H150" s="41" t="s">
        <v>1560</v>
      </c>
      <c r="I150" s="41" t="s">
        <v>661</v>
      </c>
      <c r="J150" s="41">
        <v>96.296295999999998</v>
      </c>
      <c r="K150" s="41"/>
      <c r="L150" s="41">
        <v>96.296295999999998</v>
      </c>
      <c r="M150" s="41"/>
      <c r="N150" s="41">
        <v>100</v>
      </c>
      <c r="O150" s="41"/>
      <c r="P150" s="41">
        <v>100</v>
      </c>
      <c r="Q150" s="41"/>
      <c r="R150" s="41">
        <v>98.095237999999995</v>
      </c>
      <c r="S150" s="41"/>
      <c r="T150" s="41" t="s">
        <v>662</v>
      </c>
      <c r="U150" s="41" t="s">
        <v>663</v>
      </c>
      <c r="V150" s="41" t="s">
        <v>1070</v>
      </c>
      <c r="W150" s="46">
        <v>44866</v>
      </c>
    </row>
    <row r="151" spans="1:23" x14ac:dyDescent="0.3">
      <c r="A151" s="41">
        <v>315263</v>
      </c>
      <c r="B151" s="41" t="s">
        <v>517</v>
      </c>
      <c r="C151" s="41" t="s">
        <v>1071</v>
      </c>
      <c r="D151" s="41" t="s">
        <v>886</v>
      </c>
      <c r="E151" s="41" t="s">
        <v>659</v>
      </c>
      <c r="F151" s="41">
        <v>8052</v>
      </c>
      <c r="G151" s="41">
        <v>454</v>
      </c>
      <c r="H151" s="41" t="s">
        <v>1560</v>
      </c>
      <c r="I151" s="41" t="s">
        <v>661</v>
      </c>
      <c r="J151" s="41">
        <v>95.424836999999997</v>
      </c>
      <c r="K151" s="41"/>
      <c r="L151" s="41">
        <v>95.424836999999997</v>
      </c>
      <c r="M151" s="41"/>
      <c r="N151" s="41">
        <v>99.397589999999994</v>
      </c>
      <c r="O151" s="41"/>
      <c r="P151" s="41">
        <v>99.397589999999994</v>
      </c>
      <c r="Q151" s="41"/>
      <c r="R151" s="41">
        <v>97.492163000000005</v>
      </c>
      <c r="S151" s="41"/>
      <c r="T151" s="41" t="s">
        <v>662</v>
      </c>
      <c r="U151" s="41" t="s">
        <v>663</v>
      </c>
      <c r="V151" s="41" t="s">
        <v>1072</v>
      </c>
      <c r="W151" s="46">
        <v>44866</v>
      </c>
    </row>
    <row r="152" spans="1:23" x14ac:dyDescent="0.3">
      <c r="A152" s="41">
        <v>315264</v>
      </c>
      <c r="B152" s="41" t="s">
        <v>342</v>
      </c>
      <c r="C152" s="41" t="s">
        <v>1073</v>
      </c>
      <c r="D152" s="41" t="s">
        <v>1074</v>
      </c>
      <c r="E152" s="41" t="s">
        <v>659</v>
      </c>
      <c r="F152" s="41">
        <v>8753</v>
      </c>
      <c r="G152" s="41">
        <v>454</v>
      </c>
      <c r="H152" s="41" t="s">
        <v>1560</v>
      </c>
      <c r="I152" s="41" t="s">
        <v>661</v>
      </c>
      <c r="J152" s="41">
        <v>100</v>
      </c>
      <c r="K152" s="41"/>
      <c r="L152" s="41">
        <v>100</v>
      </c>
      <c r="M152" s="41"/>
      <c r="N152" s="41">
        <v>98.571428999999995</v>
      </c>
      <c r="O152" s="41"/>
      <c r="P152" s="41">
        <v>98.571428999999995</v>
      </c>
      <c r="Q152" s="41"/>
      <c r="R152" s="41">
        <v>99.193548000000007</v>
      </c>
      <c r="S152" s="41"/>
      <c r="T152" s="41" t="s">
        <v>662</v>
      </c>
      <c r="U152" s="41" t="s">
        <v>663</v>
      </c>
      <c r="V152" s="41" t="s">
        <v>1075</v>
      </c>
      <c r="W152" s="46">
        <v>44866</v>
      </c>
    </row>
    <row r="153" spans="1:23" x14ac:dyDescent="0.3">
      <c r="A153" s="41">
        <v>315265</v>
      </c>
      <c r="B153" s="41" t="s">
        <v>349</v>
      </c>
      <c r="C153" s="41" t="s">
        <v>1076</v>
      </c>
      <c r="D153" s="41" t="s">
        <v>1074</v>
      </c>
      <c r="E153" s="41" t="s">
        <v>659</v>
      </c>
      <c r="F153" s="41">
        <v>8755</v>
      </c>
      <c r="G153" s="41">
        <v>454</v>
      </c>
      <c r="H153" s="41" t="s">
        <v>1560</v>
      </c>
      <c r="I153" s="41" t="s">
        <v>661</v>
      </c>
      <c r="J153" s="41">
        <v>96.774193999999994</v>
      </c>
      <c r="K153" s="41"/>
      <c r="L153" s="41">
        <v>96.774193999999994</v>
      </c>
      <c r="M153" s="41"/>
      <c r="N153" s="41">
        <v>98.989898999999994</v>
      </c>
      <c r="O153" s="41"/>
      <c r="P153" s="41">
        <v>98.989898999999994</v>
      </c>
      <c r="Q153" s="41"/>
      <c r="R153" s="41">
        <v>97.916667000000004</v>
      </c>
      <c r="S153" s="41"/>
      <c r="T153" s="41" t="s">
        <v>662</v>
      </c>
      <c r="U153" s="41" t="s">
        <v>663</v>
      </c>
      <c r="V153" s="41" t="s">
        <v>1077</v>
      </c>
      <c r="W153" s="46">
        <v>44866</v>
      </c>
    </row>
    <row r="154" spans="1:23" x14ac:dyDescent="0.3">
      <c r="A154" s="41">
        <v>315266</v>
      </c>
      <c r="B154" s="41" t="s">
        <v>518</v>
      </c>
      <c r="C154" s="41" t="s">
        <v>1078</v>
      </c>
      <c r="D154" s="41" t="s">
        <v>883</v>
      </c>
      <c r="E154" s="41" t="s">
        <v>659</v>
      </c>
      <c r="F154" s="41">
        <v>7017</v>
      </c>
      <c r="G154" s="41">
        <v>454</v>
      </c>
      <c r="H154" s="41" t="s">
        <v>1560</v>
      </c>
      <c r="I154" s="41" t="s">
        <v>661</v>
      </c>
      <c r="J154" s="41">
        <v>99.224806000000001</v>
      </c>
      <c r="K154" s="41"/>
      <c r="L154" s="41">
        <v>99.224806000000001</v>
      </c>
      <c r="M154" s="41"/>
      <c r="N154" s="41">
        <v>98.742137999999997</v>
      </c>
      <c r="O154" s="41"/>
      <c r="P154" s="41">
        <v>98.742137999999997</v>
      </c>
      <c r="Q154" s="41"/>
      <c r="R154" s="41">
        <v>98.958332999999996</v>
      </c>
      <c r="S154" s="41"/>
      <c r="T154" s="41" t="s">
        <v>662</v>
      </c>
      <c r="U154" s="41" t="s">
        <v>663</v>
      </c>
      <c r="V154" s="41" t="s">
        <v>1079</v>
      </c>
      <c r="W154" s="46">
        <v>44866</v>
      </c>
    </row>
    <row r="155" spans="1:23" x14ac:dyDescent="0.3">
      <c r="A155" s="41">
        <v>315267</v>
      </c>
      <c r="B155" s="41" t="s">
        <v>230</v>
      </c>
      <c r="C155" s="41" t="s">
        <v>1080</v>
      </c>
      <c r="D155" s="41" t="s">
        <v>967</v>
      </c>
      <c r="E155" s="41" t="s">
        <v>659</v>
      </c>
      <c r="F155" s="41">
        <v>8102</v>
      </c>
      <c r="G155" s="41">
        <v>454</v>
      </c>
      <c r="H155" s="41" t="s">
        <v>1560</v>
      </c>
      <c r="I155" s="41" t="s">
        <v>661</v>
      </c>
      <c r="J155" s="41">
        <v>100</v>
      </c>
      <c r="K155" s="41"/>
      <c r="L155" s="41">
        <v>100</v>
      </c>
      <c r="M155" s="41"/>
      <c r="N155" s="41">
        <v>98.701299000000006</v>
      </c>
      <c r="O155" s="41"/>
      <c r="P155" s="41">
        <v>98.701299000000006</v>
      </c>
      <c r="Q155" s="41"/>
      <c r="R155" s="41">
        <v>99.322034000000002</v>
      </c>
      <c r="S155" s="41"/>
      <c r="T155" s="41" t="s">
        <v>662</v>
      </c>
      <c r="U155" s="41" t="s">
        <v>663</v>
      </c>
      <c r="V155" s="41" t="s">
        <v>1081</v>
      </c>
      <c r="W155" s="46">
        <v>44866</v>
      </c>
    </row>
    <row r="156" spans="1:23" x14ac:dyDescent="0.3">
      <c r="A156" s="41">
        <v>315268</v>
      </c>
      <c r="B156" s="41" t="s">
        <v>296</v>
      </c>
      <c r="C156" s="41" t="s">
        <v>1082</v>
      </c>
      <c r="D156" s="41" t="s">
        <v>883</v>
      </c>
      <c r="E156" s="41" t="s">
        <v>659</v>
      </c>
      <c r="F156" s="41">
        <v>7018</v>
      </c>
      <c r="G156" s="41">
        <v>454</v>
      </c>
      <c r="H156" s="41" t="s">
        <v>1560</v>
      </c>
      <c r="I156" s="41" t="s">
        <v>661</v>
      </c>
      <c r="J156" s="41">
        <v>100</v>
      </c>
      <c r="K156" s="41"/>
      <c r="L156" s="41">
        <v>100</v>
      </c>
      <c r="M156" s="41"/>
      <c r="N156" s="41">
        <v>100</v>
      </c>
      <c r="O156" s="41"/>
      <c r="P156" s="41">
        <v>100</v>
      </c>
      <c r="Q156" s="41"/>
      <c r="R156" s="41">
        <v>100</v>
      </c>
      <c r="S156" s="41"/>
      <c r="T156" s="41" t="s">
        <v>662</v>
      </c>
      <c r="U156" s="41" t="s">
        <v>663</v>
      </c>
      <c r="V156" s="41" t="s">
        <v>1083</v>
      </c>
      <c r="W156" s="46">
        <v>44866</v>
      </c>
    </row>
    <row r="157" spans="1:23" x14ac:dyDescent="0.3">
      <c r="A157" s="41">
        <v>315269</v>
      </c>
      <c r="B157" s="41" t="s">
        <v>615</v>
      </c>
      <c r="C157" s="41" t="s">
        <v>1084</v>
      </c>
      <c r="D157" s="41" t="s">
        <v>1085</v>
      </c>
      <c r="E157" s="41" t="s">
        <v>659</v>
      </c>
      <c r="F157" s="41">
        <v>8831</v>
      </c>
      <c r="G157" s="41">
        <v>454</v>
      </c>
      <c r="H157" s="41" t="s">
        <v>1560</v>
      </c>
      <c r="I157" s="41" t="s">
        <v>661</v>
      </c>
      <c r="J157" s="41">
        <v>98.571428999999995</v>
      </c>
      <c r="K157" s="41"/>
      <c r="L157" s="41">
        <v>98.571428999999995</v>
      </c>
      <c r="M157" s="41"/>
      <c r="N157" s="41">
        <v>95</v>
      </c>
      <c r="O157" s="41"/>
      <c r="P157" s="41">
        <v>95</v>
      </c>
      <c r="Q157" s="41"/>
      <c r="R157" s="41">
        <v>96.666667000000004</v>
      </c>
      <c r="S157" s="41"/>
      <c r="T157" s="41" t="s">
        <v>662</v>
      </c>
      <c r="U157" s="41" t="s">
        <v>663</v>
      </c>
      <c r="V157" s="41" t="s">
        <v>1086</v>
      </c>
      <c r="W157" s="46">
        <v>44866</v>
      </c>
    </row>
    <row r="158" spans="1:23" x14ac:dyDescent="0.3">
      <c r="A158" s="41">
        <v>315271</v>
      </c>
      <c r="B158" s="41" t="s">
        <v>327</v>
      </c>
      <c r="C158" s="41" t="s">
        <v>1087</v>
      </c>
      <c r="D158" s="41" t="s">
        <v>1032</v>
      </c>
      <c r="E158" s="41" t="s">
        <v>659</v>
      </c>
      <c r="F158" s="41">
        <v>8069</v>
      </c>
      <c r="G158" s="41">
        <v>454</v>
      </c>
      <c r="H158" s="41" t="s">
        <v>1560</v>
      </c>
      <c r="I158" s="41" t="s">
        <v>661</v>
      </c>
      <c r="J158" s="41">
        <v>100</v>
      </c>
      <c r="K158" s="41"/>
      <c r="L158" s="41">
        <v>100</v>
      </c>
      <c r="M158" s="41"/>
      <c r="N158" s="41">
        <v>100</v>
      </c>
      <c r="O158" s="41"/>
      <c r="P158" s="41">
        <v>100</v>
      </c>
      <c r="Q158" s="41"/>
      <c r="R158" s="41">
        <v>100</v>
      </c>
      <c r="S158" s="41"/>
      <c r="T158" s="41" t="s">
        <v>662</v>
      </c>
      <c r="U158" s="41" t="s">
        <v>663</v>
      </c>
      <c r="V158" s="41" t="s">
        <v>1088</v>
      </c>
      <c r="W158" s="46">
        <v>44866</v>
      </c>
    </row>
    <row r="159" spans="1:23" x14ac:dyDescent="0.3">
      <c r="A159" s="41">
        <v>315273</v>
      </c>
      <c r="B159" s="41" t="s">
        <v>372</v>
      </c>
      <c r="C159" s="41" t="s">
        <v>1089</v>
      </c>
      <c r="D159" s="41" t="s">
        <v>786</v>
      </c>
      <c r="E159" s="41" t="s">
        <v>659</v>
      </c>
      <c r="F159" s="41">
        <v>7060</v>
      </c>
      <c r="G159" s="41">
        <v>454</v>
      </c>
      <c r="H159" s="41" t="s">
        <v>1560</v>
      </c>
      <c r="I159" s="41" t="s">
        <v>661</v>
      </c>
      <c r="J159" s="41">
        <v>97.402597</v>
      </c>
      <c r="K159" s="41"/>
      <c r="L159" s="41">
        <v>97.402597</v>
      </c>
      <c r="M159" s="41"/>
      <c r="N159" s="41">
        <v>100</v>
      </c>
      <c r="O159" s="41"/>
      <c r="P159" s="41">
        <v>100</v>
      </c>
      <c r="Q159" s="41"/>
      <c r="R159" s="41">
        <v>98.907104000000004</v>
      </c>
      <c r="S159" s="41"/>
      <c r="T159" s="41" t="s">
        <v>662</v>
      </c>
      <c r="U159" s="41" t="s">
        <v>663</v>
      </c>
      <c r="V159" s="41" t="s">
        <v>1090</v>
      </c>
      <c r="W159" s="46">
        <v>44866</v>
      </c>
    </row>
    <row r="160" spans="1:23" x14ac:dyDescent="0.3">
      <c r="A160" s="41">
        <v>315274</v>
      </c>
      <c r="B160" s="41" t="s">
        <v>355</v>
      </c>
      <c r="C160" s="41" t="s">
        <v>1091</v>
      </c>
      <c r="D160" s="41" t="s">
        <v>981</v>
      </c>
      <c r="E160" s="41" t="s">
        <v>659</v>
      </c>
      <c r="F160" s="41">
        <v>8724</v>
      </c>
      <c r="G160" s="41">
        <v>454</v>
      </c>
      <c r="H160" s="41" t="s">
        <v>1560</v>
      </c>
      <c r="I160" s="41" t="s">
        <v>661</v>
      </c>
      <c r="J160" s="41">
        <v>97.142857000000006</v>
      </c>
      <c r="K160" s="41"/>
      <c r="L160" s="41">
        <v>97.142857000000006</v>
      </c>
      <c r="M160" s="41"/>
      <c r="N160" s="41">
        <v>93.333332999999996</v>
      </c>
      <c r="O160" s="41"/>
      <c r="P160" s="41">
        <v>93.333332999999996</v>
      </c>
      <c r="Q160" s="41"/>
      <c r="R160" s="41">
        <v>95</v>
      </c>
      <c r="S160" s="41"/>
      <c r="T160" s="41" t="s">
        <v>662</v>
      </c>
      <c r="U160" s="41" t="s">
        <v>663</v>
      </c>
      <c r="V160" s="41" t="s">
        <v>1092</v>
      </c>
      <c r="W160" s="46">
        <v>44866</v>
      </c>
    </row>
    <row r="161" spans="1:23" x14ac:dyDescent="0.3">
      <c r="A161" s="41">
        <v>315275</v>
      </c>
      <c r="B161" s="41" t="s">
        <v>373</v>
      </c>
      <c r="C161" s="41" t="s">
        <v>1093</v>
      </c>
      <c r="D161" s="41" t="s">
        <v>814</v>
      </c>
      <c r="E161" s="41" t="s">
        <v>659</v>
      </c>
      <c r="F161" s="41">
        <v>8701</v>
      </c>
      <c r="G161" s="41">
        <v>454</v>
      </c>
      <c r="H161" s="41" t="s">
        <v>1560</v>
      </c>
      <c r="I161" s="41" t="s">
        <v>661</v>
      </c>
      <c r="J161" s="41">
        <v>100</v>
      </c>
      <c r="K161" s="41"/>
      <c r="L161" s="41">
        <v>100</v>
      </c>
      <c r="M161" s="41"/>
      <c r="N161" s="41">
        <v>98.795180999999999</v>
      </c>
      <c r="O161" s="41"/>
      <c r="P161" s="41">
        <v>98.795180999999999</v>
      </c>
      <c r="Q161" s="41"/>
      <c r="R161" s="41">
        <v>99.371069000000006</v>
      </c>
      <c r="S161" s="41"/>
      <c r="T161" s="41" t="s">
        <v>662</v>
      </c>
      <c r="U161" s="41" t="s">
        <v>663</v>
      </c>
      <c r="V161" s="41" t="s">
        <v>1094</v>
      </c>
      <c r="W161" s="46">
        <v>44866</v>
      </c>
    </row>
    <row r="162" spans="1:23" x14ac:dyDescent="0.3">
      <c r="A162" s="41">
        <v>315276</v>
      </c>
      <c r="B162" s="41" t="s">
        <v>360</v>
      </c>
      <c r="C162" s="41" t="s">
        <v>1095</v>
      </c>
      <c r="D162" s="41" t="s">
        <v>1096</v>
      </c>
      <c r="E162" s="41" t="s">
        <v>659</v>
      </c>
      <c r="F162" s="41">
        <v>7480</v>
      </c>
      <c r="G162" s="41">
        <v>454</v>
      </c>
      <c r="H162" s="41" t="s">
        <v>1560</v>
      </c>
      <c r="I162" s="41" t="s">
        <v>661</v>
      </c>
      <c r="J162" s="41">
        <v>98.765432000000004</v>
      </c>
      <c r="K162" s="41"/>
      <c r="L162" s="41">
        <v>98.765432000000004</v>
      </c>
      <c r="M162" s="41"/>
      <c r="N162" s="41">
        <v>94.949494999999999</v>
      </c>
      <c r="O162" s="41"/>
      <c r="P162" s="41">
        <v>94.949494999999999</v>
      </c>
      <c r="Q162" s="41"/>
      <c r="R162" s="41">
        <v>96.666667000000004</v>
      </c>
      <c r="S162" s="41"/>
      <c r="T162" s="41" t="s">
        <v>662</v>
      </c>
      <c r="U162" s="41" t="s">
        <v>663</v>
      </c>
      <c r="V162" s="41" t="s">
        <v>1097</v>
      </c>
      <c r="W162" s="46">
        <v>44866</v>
      </c>
    </row>
    <row r="163" spans="1:23" x14ac:dyDescent="0.3">
      <c r="A163" s="41">
        <v>315279</v>
      </c>
      <c r="B163" s="41" t="s">
        <v>406</v>
      </c>
      <c r="C163" s="41" t="s">
        <v>1098</v>
      </c>
      <c r="D163" s="41" t="s">
        <v>714</v>
      </c>
      <c r="E163" s="41" t="s">
        <v>659</v>
      </c>
      <c r="F163" s="41">
        <v>8817</v>
      </c>
      <c r="G163" s="41">
        <v>454</v>
      </c>
      <c r="H163" s="41" t="s">
        <v>1560</v>
      </c>
      <c r="I163" s="41" t="s">
        <v>661</v>
      </c>
      <c r="J163" s="41">
        <v>97.023809999999997</v>
      </c>
      <c r="K163" s="41"/>
      <c r="L163" s="41">
        <v>97.023809999999997</v>
      </c>
      <c r="M163" s="41"/>
      <c r="N163" s="41">
        <v>87</v>
      </c>
      <c r="O163" s="41"/>
      <c r="P163" s="41">
        <v>87</v>
      </c>
      <c r="Q163" s="41"/>
      <c r="R163" s="41">
        <v>91.576087000000001</v>
      </c>
      <c r="S163" s="41"/>
      <c r="T163" s="41" t="s">
        <v>662</v>
      </c>
      <c r="U163" s="41" t="s">
        <v>663</v>
      </c>
      <c r="V163" s="41" t="s">
        <v>1099</v>
      </c>
      <c r="W163" s="46">
        <v>44866</v>
      </c>
    </row>
    <row r="164" spans="1:23" x14ac:dyDescent="0.3">
      <c r="A164" s="41">
        <v>315280</v>
      </c>
      <c r="B164" s="41" t="s">
        <v>570</v>
      </c>
      <c r="C164" s="41" t="s">
        <v>1100</v>
      </c>
      <c r="D164" s="41" t="s">
        <v>682</v>
      </c>
      <c r="E164" s="41" t="s">
        <v>659</v>
      </c>
      <c r="F164" s="41">
        <v>8034</v>
      </c>
      <c r="G164" s="41">
        <v>454</v>
      </c>
      <c r="H164" s="41" t="s">
        <v>1560</v>
      </c>
      <c r="I164" s="41" t="s">
        <v>661</v>
      </c>
      <c r="J164" s="41">
        <v>100</v>
      </c>
      <c r="K164" s="41"/>
      <c r="L164" s="41">
        <v>100</v>
      </c>
      <c r="M164" s="41"/>
      <c r="N164" s="41">
        <v>92.8</v>
      </c>
      <c r="O164" s="41"/>
      <c r="P164" s="41">
        <v>92.8</v>
      </c>
      <c r="Q164" s="41"/>
      <c r="R164" s="41">
        <v>96.280991999999998</v>
      </c>
      <c r="S164" s="41"/>
      <c r="T164" s="41" t="s">
        <v>662</v>
      </c>
      <c r="U164" s="41" t="s">
        <v>663</v>
      </c>
      <c r="V164" s="41" t="s">
        <v>1101</v>
      </c>
      <c r="W164" s="46">
        <v>44866</v>
      </c>
    </row>
    <row r="165" spans="1:23" x14ac:dyDescent="0.3">
      <c r="A165" s="41">
        <v>315282</v>
      </c>
      <c r="B165" s="41" t="s">
        <v>409</v>
      </c>
      <c r="C165" s="41" t="s">
        <v>1102</v>
      </c>
      <c r="D165" s="41" t="s">
        <v>1103</v>
      </c>
      <c r="E165" s="41" t="s">
        <v>659</v>
      </c>
      <c r="F165" s="41">
        <v>7726</v>
      </c>
      <c r="G165" s="41">
        <v>454</v>
      </c>
      <c r="H165" s="41" t="s">
        <v>1560</v>
      </c>
      <c r="I165" s="41" t="s">
        <v>661</v>
      </c>
      <c r="J165" s="41">
        <v>100</v>
      </c>
      <c r="K165" s="41"/>
      <c r="L165" s="41">
        <v>100</v>
      </c>
      <c r="M165" s="41"/>
      <c r="N165" s="41">
        <v>100</v>
      </c>
      <c r="O165" s="41"/>
      <c r="P165" s="41">
        <v>100</v>
      </c>
      <c r="Q165" s="41"/>
      <c r="R165" s="41">
        <v>100</v>
      </c>
      <c r="S165" s="41"/>
      <c r="T165" s="41" t="s">
        <v>662</v>
      </c>
      <c r="U165" s="41" t="s">
        <v>663</v>
      </c>
      <c r="V165" s="41" t="s">
        <v>1104</v>
      </c>
      <c r="W165" s="46">
        <v>44866</v>
      </c>
    </row>
    <row r="166" spans="1:23" x14ac:dyDescent="0.3">
      <c r="A166" s="41">
        <v>315283</v>
      </c>
      <c r="B166" s="41" t="s">
        <v>575</v>
      </c>
      <c r="C166" s="41" t="s">
        <v>1105</v>
      </c>
      <c r="D166" s="41" t="s">
        <v>1106</v>
      </c>
      <c r="E166" s="41" t="s">
        <v>659</v>
      </c>
      <c r="F166" s="41">
        <v>7088</v>
      </c>
      <c r="G166" s="41">
        <v>454</v>
      </c>
      <c r="H166" s="41" t="s">
        <v>1560</v>
      </c>
      <c r="I166" s="41" t="s">
        <v>661</v>
      </c>
      <c r="J166" s="41">
        <v>96.396395999999996</v>
      </c>
      <c r="K166" s="41"/>
      <c r="L166" s="41">
        <v>96.396395999999996</v>
      </c>
      <c r="M166" s="41"/>
      <c r="N166" s="41">
        <v>98.601399000000001</v>
      </c>
      <c r="O166" s="41"/>
      <c r="P166" s="41">
        <v>98.601399000000001</v>
      </c>
      <c r="Q166" s="41"/>
      <c r="R166" s="41">
        <v>97.637794999999997</v>
      </c>
      <c r="S166" s="41"/>
      <c r="T166" s="41" t="s">
        <v>662</v>
      </c>
      <c r="U166" s="41" t="s">
        <v>663</v>
      </c>
      <c r="V166" s="41" t="s">
        <v>1107</v>
      </c>
      <c r="W166" s="46">
        <v>44866</v>
      </c>
    </row>
    <row r="167" spans="1:23" x14ac:dyDescent="0.3">
      <c r="A167" s="41">
        <v>315284</v>
      </c>
      <c r="B167" s="41" t="s">
        <v>361</v>
      </c>
      <c r="C167" s="41" t="s">
        <v>1108</v>
      </c>
      <c r="D167" s="41" t="s">
        <v>1109</v>
      </c>
      <c r="E167" s="41" t="s">
        <v>659</v>
      </c>
      <c r="F167" s="41">
        <v>7740</v>
      </c>
      <c r="G167" s="41">
        <v>454</v>
      </c>
      <c r="H167" s="41" t="s">
        <v>1560</v>
      </c>
      <c r="I167" s="41" t="s">
        <v>661</v>
      </c>
      <c r="J167" s="41">
        <v>100</v>
      </c>
      <c r="K167" s="41"/>
      <c r="L167" s="41">
        <v>100</v>
      </c>
      <c r="M167" s="41"/>
      <c r="N167" s="41">
        <v>97.435896999999997</v>
      </c>
      <c r="O167" s="41"/>
      <c r="P167" s="41">
        <v>97.435896999999997</v>
      </c>
      <c r="Q167" s="41"/>
      <c r="R167" s="41">
        <v>98.717949000000004</v>
      </c>
      <c r="S167" s="41"/>
      <c r="T167" s="41" t="s">
        <v>662</v>
      </c>
      <c r="U167" s="41" t="s">
        <v>663</v>
      </c>
      <c r="V167" s="41" t="s">
        <v>1110</v>
      </c>
      <c r="W167" s="46">
        <v>44866</v>
      </c>
    </row>
    <row r="168" spans="1:23" x14ac:dyDescent="0.3">
      <c r="A168" s="41">
        <v>315286</v>
      </c>
      <c r="B168" s="41" t="s">
        <v>427</v>
      </c>
      <c r="C168" s="41" t="s">
        <v>1111</v>
      </c>
      <c r="D168" s="41" t="s">
        <v>1112</v>
      </c>
      <c r="E168" s="41" t="s">
        <v>659</v>
      </c>
      <c r="F168" s="41">
        <v>7701</v>
      </c>
      <c r="G168" s="41">
        <v>454</v>
      </c>
      <c r="H168" s="41" t="s">
        <v>1560</v>
      </c>
      <c r="I168" s="41" t="s">
        <v>661</v>
      </c>
      <c r="J168" s="41">
        <v>100</v>
      </c>
      <c r="K168" s="41"/>
      <c r="L168" s="41">
        <v>100</v>
      </c>
      <c r="M168" s="41"/>
      <c r="N168" s="41">
        <v>100</v>
      </c>
      <c r="O168" s="41"/>
      <c r="P168" s="41">
        <v>100</v>
      </c>
      <c r="Q168" s="41"/>
      <c r="R168" s="41">
        <v>100</v>
      </c>
      <c r="S168" s="41"/>
      <c r="T168" s="41" t="s">
        <v>662</v>
      </c>
      <c r="U168" s="41" t="s">
        <v>663</v>
      </c>
      <c r="V168" s="41" t="s">
        <v>1113</v>
      </c>
      <c r="W168" s="46">
        <v>44866</v>
      </c>
    </row>
    <row r="169" spans="1:23" x14ac:dyDescent="0.3">
      <c r="A169" s="41">
        <v>315288</v>
      </c>
      <c r="B169" s="41" t="s">
        <v>284</v>
      </c>
      <c r="C169" s="41" t="s">
        <v>1114</v>
      </c>
      <c r="D169" s="41" t="s">
        <v>1115</v>
      </c>
      <c r="E169" s="41" t="s">
        <v>659</v>
      </c>
      <c r="F169" s="41">
        <v>8527</v>
      </c>
      <c r="G169" s="41">
        <v>454</v>
      </c>
      <c r="H169" s="41" t="s">
        <v>1560</v>
      </c>
      <c r="I169" s="41" t="s">
        <v>661</v>
      </c>
      <c r="J169" s="41">
        <v>99.047618999999997</v>
      </c>
      <c r="K169" s="41"/>
      <c r="L169" s="41">
        <v>99.047618999999997</v>
      </c>
      <c r="M169" s="41"/>
      <c r="N169" s="41">
        <v>100</v>
      </c>
      <c r="O169" s="41"/>
      <c r="P169" s="41">
        <v>100</v>
      </c>
      <c r="Q169" s="41"/>
      <c r="R169" s="41">
        <v>99.537036999999998</v>
      </c>
      <c r="S169" s="41"/>
      <c r="T169" s="41" t="s">
        <v>662</v>
      </c>
      <c r="U169" s="41" t="s">
        <v>663</v>
      </c>
      <c r="V169" s="41" t="s">
        <v>1116</v>
      </c>
      <c r="W169" s="46">
        <v>44866</v>
      </c>
    </row>
    <row r="170" spans="1:23" x14ac:dyDescent="0.3">
      <c r="A170" s="41">
        <v>315289</v>
      </c>
      <c r="B170" s="41" t="s">
        <v>617</v>
      </c>
      <c r="C170" s="41" t="s">
        <v>1117</v>
      </c>
      <c r="D170" s="41" t="s">
        <v>935</v>
      </c>
      <c r="E170" s="41" t="s">
        <v>659</v>
      </c>
      <c r="F170" s="41">
        <v>8043</v>
      </c>
      <c r="G170" s="41">
        <v>454</v>
      </c>
      <c r="H170" s="41" t="s">
        <v>1560</v>
      </c>
      <c r="I170" s="41" t="s">
        <v>661</v>
      </c>
      <c r="J170" s="41">
        <v>100</v>
      </c>
      <c r="K170" s="41"/>
      <c r="L170" s="41">
        <v>100</v>
      </c>
      <c r="M170" s="41"/>
      <c r="N170" s="41">
        <v>100</v>
      </c>
      <c r="O170" s="41"/>
      <c r="P170" s="41">
        <v>100</v>
      </c>
      <c r="Q170" s="41"/>
      <c r="R170" s="41">
        <v>100</v>
      </c>
      <c r="S170" s="41"/>
      <c r="T170" s="41" t="s">
        <v>662</v>
      </c>
      <c r="U170" s="41" t="s">
        <v>663</v>
      </c>
      <c r="V170" s="41" t="s">
        <v>1118</v>
      </c>
      <c r="W170" s="46">
        <v>44866</v>
      </c>
    </row>
    <row r="171" spans="1:23" x14ac:dyDescent="0.3">
      <c r="A171" s="41">
        <v>315290</v>
      </c>
      <c r="B171" s="41" t="s">
        <v>298</v>
      </c>
      <c r="C171" s="41" t="s">
        <v>1119</v>
      </c>
      <c r="D171" s="41" t="s">
        <v>1120</v>
      </c>
      <c r="E171" s="41" t="s">
        <v>659</v>
      </c>
      <c r="F171" s="41">
        <v>7648</v>
      </c>
      <c r="G171" s="41">
        <v>454</v>
      </c>
      <c r="H171" s="41" t="s">
        <v>1560</v>
      </c>
      <c r="I171" s="41" t="s">
        <v>661</v>
      </c>
      <c r="J171" s="41">
        <v>96.969696999999996</v>
      </c>
      <c r="K171" s="41"/>
      <c r="L171" s="41">
        <v>96.969696999999996</v>
      </c>
      <c r="M171" s="41"/>
      <c r="N171" s="41">
        <v>95.348837000000003</v>
      </c>
      <c r="O171" s="41"/>
      <c r="P171" s="41">
        <v>95.348837000000003</v>
      </c>
      <c r="Q171" s="41"/>
      <c r="R171" s="41">
        <v>96.168582000000001</v>
      </c>
      <c r="S171" s="41"/>
      <c r="T171" s="41" t="s">
        <v>662</v>
      </c>
      <c r="U171" s="41" t="s">
        <v>663</v>
      </c>
      <c r="V171" s="41" t="s">
        <v>1121</v>
      </c>
      <c r="W171" s="46">
        <v>44866</v>
      </c>
    </row>
    <row r="172" spans="1:23" x14ac:dyDescent="0.3">
      <c r="A172" s="41">
        <v>315291</v>
      </c>
      <c r="B172" s="41" t="s">
        <v>274</v>
      </c>
      <c r="C172" s="41" t="s">
        <v>1122</v>
      </c>
      <c r="D172" s="41" t="s">
        <v>789</v>
      </c>
      <c r="E172" s="41" t="s">
        <v>659</v>
      </c>
      <c r="F172" s="41">
        <v>7470</v>
      </c>
      <c r="G172" s="41">
        <v>454</v>
      </c>
      <c r="H172" s="41" t="s">
        <v>1560</v>
      </c>
      <c r="I172" s="41" t="s">
        <v>661</v>
      </c>
      <c r="J172" s="41">
        <v>96.969696999999996</v>
      </c>
      <c r="K172" s="41"/>
      <c r="L172" s="41">
        <v>96.969696999999996</v>
      </c>
      <c r="M172" s="41"/>
      <c r="N172" s="41">
        <v>93.636364</v>
      </c>
      <c r="O172" s="41"/>
      <c r="P172" s="41">
        <v>93.636364</v>
      </c>
      <c r="Q172" s="41"/>
      <c r="R172" s="41">
        <v>95.215311</v>
      </c>
      <c r="S172" s="41"/>
      <c r="T172" s="41" t="s">
        <v>662</v>
      </c>
      <c r="U172" s="41" t="s">
        <v>663</v>
      </c>
      <c r="V172" s="41" t="s">
        <v>1123</v>
      </c>
      <c r="W172" s="46">
        <v>44866</v>
      </c>
    </row>
    <row r="173" spans="1:23" x14ac:dyDescent="0.3">
      <c r="A173" s="41">
        <v>315292</v>
      </c>
      <c r="B173" s="41" t="s">
        <v>252</v>
      </c>
      <c r="C173" s="41" t="s">
        <v>1124</v>
      </c>
      <c r="D173" s="41" t="s">
        <v>892</v>
      </c>
      <c r="E173" s="41" t="s">
        <v>659</v>
      </c>
      <c r="F173" s="41">
        <v>7728</v>
      </c>
      <c r="G173" s="41">
        <v>454</v>
      </c>
      <c r="H173" s="41" t="s">
        <v>1560</v>
      </c>
      <c r="I173" s="41" t="s">
        <v>661</v>
      </c>
      <c r="J173" s="41">
        <v>100</v>
      </c>
      <c r="K173" s="41"/>
      <c r="L173" s="41">
        <v>100</v>
      </c>
      <c r="M173" s="41"/>
      <c r="N173" s="41">
        <v>100</v>
      </c>
      <c r="O173" s="41"/>
      <c r="P173" s="41">
        <v>100</v>
      </c>
      <c r="Q173" s="41"/>
      <c r="R173" s="41">
        <v>100</v>
      </c>
      <c r="S173" s="41"/>
      <c r="T173" s="41" t="s">
        <v>662</v>
      </c>
      <c r="U173" s="41" t="s">
        <v>663</v>
      </c>
      <c r="V173" s="41" t="s">
        <v>1125</v>
      </c>
      <c r="W173" s="46">
        <v>44866</v>
      </c>
    </row>
    <row r="174" spans="1:23" x14ac:dyDescent="0.3">
      <c r="A174" s="41">
        <v>315293</v>
      </c>
      <c r="B174" s="41" t="s">
        <v>369</v>
      </c>
      <c r="C174" s="41" t="s">
        <v>1126</v>
      </c>
      <c r="D174" s="41" t="s">
        <v>1127</v>
      </c>
      <c r="E174" s="41" t="s">
        <v>659</v>
      </c>
      <c r="F174" s="41">
        <v>8759</v>
      </c>
      <c r="G174" s="41">
        <v>454</v>
      </c>
      <c r="H174" s="41" t="s">
        <v>1560</v>
      </c>
      <c r="I174" s="41" t="s">
        <v>661</v>
      </c>
      <c r="J174" s="41">
        <v>93.617020999999994</v>
      </c>
      <c r="K174" s="41"/>
      <c r="L174" s="41">
        <v>93.617020999999994</v>
      </c>
      <c r="M174" s="41"/>
      <c r="N174" s="41">
        <v>96.703297000000006</v>
      </c>
      <c r="O174" s="41"/>
      <c r="P174" s="41">
        <v>96.703297000000006</v>
      </c>
      <c r="Q174" s="41"/>
      <c r="R174" s="41">
        <v>95.135135000000005</v>
      </c>
      <c r="S174" s="41"/>
      <c r="T174" s="41" t="s">
        <v>662</v>
      </c>
      <c r="U174" s="41" t="s">
        <v>663</v>
      </c>
      <c r="V174" s="41" t="s">
        <v>1128</v>
      </c>
      <c r="W174" s="46">
        <v>44866</v>
      </c>
    </row>
    <row r="175" spans="1:23" x14ac:dyDescent="0.3">
      <c r="A175" s="41">
        <v>315294</v>
      </c>
      <c r="B175" s="41" t="s">
        <v>385</v>
      </c>
      <c r="C175" s="41" t="s">
        <v>1129</v>
      </c>
      <c r="D175" s="41" t="s">
        <v>943</v>
      </c>
      <c r="E175" s="41" t="s">
        <v>659</v>
      </c>
      <c r="F175" s="41">
        <v>8210</v>
      </c>
      <c r="G175" s="41">
        <v>454</v>
      </c>
      <c r="H175" s="41" t="s">
        <v>1560</v>
      </c>
      <c r="I175" s="41" t="s">
        <v>661</v>
      </c>
      <c r="J175" s="41">
        <v>98.823528999999994</v>
      </c>
      <c r="K175" s="41"/>
      <c r="L175" s="41">
        <v>98.823528999999994</v>
      </c>
      <c r="M175" s="41"/>
      <c r="N175" s="41">
        <v>98.630137000000005</v>
      </c>
      <c r="O175" s="41"/>
      <c r="P175" s="41">
        <v>98.630137000000005</v>
      </c>
      <c r="Q175" s="41"/>
      <c r="R175" s="41">
        <v>98.734177000000003</v>
      </c>
      <c r="S175" s="41"/>
      <c r="T175" s="41" t="s">
        <v>662</v>
      </c>
      <c r="U175" s="41" t="s">
        <v>663</v>
      </c>
      <c r="V175" s="41" t="s">
        <v>1130</v>
      </c>
      <c r="W175" s="46">
        <v>44866</v>
      </c>
    </row>
    <row r="176" spans="1:23" x14ac:dyDescent="0.3">
      <c r="A176" s="41">
        <v>315295</v>
      </c>
      <c r="B176" s="41" t="s">
        <v>427</v>
      </c>
      <c r="C176" s="41" t="s">
        <v>1131</v>
      </c>
      <c r="D176" s="41" t="s">
        <v>889</v>
      </c>
      <c r="E176" s="41" t="s">
        <v>659</v>
      </c>
      <c r="F176" s="41">
        <v>7601</v>
      </c>
      <c r="G176" s="41">
        <v>454</v>
      </c>
      <c r="H176" s="41" t="s">
        <v>1560</v>
      </c>
      <c r="I176" s="41" t="s">
        <v>661</v>
      </c>
      <c r="J176" s="41">
        <v>100</v>
      </c>
      <c r="K176" s="41"/>
      <c r="L176" s="41">
        <v>100</v>
      </c>
      <c r="M176" s="41"/>
      <c r="N176" s="41">
        <v>99.2</v>
      </c>
      <c r="O176" s="41"/>
      <c r="P176" s="41">
        <v>99.2</v>
      </c>
      <c r="Q176" s="41"/>
      <c r="R176" s="41">
        <v>99.619771999999998</v>
      </c>
      <c r="S176" s="41"/>
      <c r="T176" s="41" t="s">
        <v>662</v>
      </c>
      <c r="U176" s="41" t="s">
        <v>663</v>
      </c>
      <c r="V176" s="41" t="s">
        <v>1132</v>
      </c>
      <c r="W176" s="46">
        <v>44866</v>
      </c>
    </row>
    <row r="177" spans="1:23" x14ac:dyDescent="0.3">
      <c r="A177" s="41">
        <v>315297</v>
      </c>
      <c r="B177" s="41" t="s">
        <v>248</v>
      </c>
      <c r="C177" s="41" t="s">
        <v>1133</v>
      </c>
      <c r="D177" s="41" t="s">
        <v>1134</v>
      </c>
      <c r="E177" s="41" t="s">
        <v>659</v>
      </c>
      <c r="F177" s="41">
        <v>8004</v>
      </c>
      <c r="G177" s="41">
        <v>454</v>
      </c>
      <c r="H177" s="41" t="s">
        <v>1560</v>
      </c>
      <c r="I177" s="41" t="s">
        <v>661</v>
      </c>
      <c r="J177" s="41">
        <v>100</v>
      </c>
      <c r="K177" s="41"/>
      <c r="L177" s="41">
        <v>100</v>
      </c>
      <c r="M177" s="41"/>
      <c r="N177" s="41">
        <v>100</v>
      </c>
      <c r="O177" s="41"/>
      <c r="P177" s="41">
        <v>100</v>
      </c>
      <c r="Q177" s="41"/>
      <c r="R177" s="41">
        <v>100</v>
      </c>
      <c r="S177" s="41"/>
      <c r="T177" s="41" t="s">
        <v>662</v>
      </c>
      <c r="U177" s="41" t="s">
        <v>663</v>
      </c>
      <c r="V177" s="41" t="s">
        <v>1135</v>
      </c>
      <c r="W177" s="46">
        <v>44866</v>
      </c>
    </row>
    <row r="178" spans="1:23" x14ac:dyDescent="0.3">
      <c r="A178" s="41">
        <v>315298</v>
      </c>
      <c r="B178" s="41" t="s">
        <v>388</v>
      </c>
      <c r="C178" s="41" t="s">
        <v>1136</v>
      </c>
      <c r="D178" s="41" t="s">
        <v>1127</v>
      </c>
      <c r="E178" s="41" t="s">
        <v>659</v>
      </c>
      <c r="F178" s="41">
        <v>8759</v>
      </c>
      <c r="G178" s="41">
        <v>454</v>
      </c>
      <c r="H178" s="41" t="s">
        <v>1560</v>
      </c>
      <c r="I178" s="41" t="s">
        <v>661</v>
      </c>
      <c r="J178" s="41">
        <v>100</v>
      </c>
      <c r="K178" s="41"/>
      <c r="L178" s="41">
        <v>100</v>
      </c>
      <c r="M178" s="41"/>
      <c r="N178" s="41">
        <v>97.560975999999997</v>
      </c>
      <c r="O178" s="41"/>
      <c r="P178" s="41">
        <v>97.560975999999997</v>
      </c>
      <c r="Q178" s="41"/>
      <c r="R178" s="41">
        <v>98.780488000000005</v>
      </c>
      <c r="S178" s="41"/>
      <c r="T178" s="41" t="s">
        <v>662</v>
      </c>
      <c r="U178" s="41" t="s">
        <v>663</v>
      </c>
      <c r="V178" s="41" t="s">
        <v>1137</v>
      </c>
      <c r="W178" s="46">
        <v>44866</v>
      </c>
    </row>
    <row r="179" spans="1:23" x14ac:dyDescent="0.3">
      <c r="A179" s="41">
        <v>315299</v>
      </c>
      <c r="B179" s="41" t="s">
        <v>461</v>
      </c>
      <c r="C179" s="41" t="s">
        <v>1138</v>
      </c>
      <c r="D179" s="41" t="s">
        <v>735</v>
      </c>
      <c r="E179" s="41" t="s">
        <v>659</v>
      </c>
      <c r="F179" s="41">
        <v>7753</v>
      </c>
      <c r="G179" s="41">
        <v>454</v>
      </c>
      <c r="H179" s="41" t="s">
        <v>1560</v>
      </c>
      <c r="I179" s="41" t="s">
        <v>661</v>
      </c>
      <c r="J179" s="41">
        <v>100</v>
      </c>
      <c r="K179" s="41"/>
      <c r="L179" s="41">
        <v>100</v>
      </c>
      <c r="M179" s="41"/>
      <c r="N179" s="41">
        <v>100</v>
      </c>
      <c r="O179" s="41"/>
      <c r="P179" s="41">
        <v>100</v>
      </c>
      <c r="Q179" s="41"/>
      <c r="R179" s="41">
        <v>100</v>
      </c>
      <c r="S179" s="41"/>
      <c r="T179" s="41" t="s">
        <v>662</v>
      </c>
      <c r="U179" s="41" t="s">
        <v>663</v>
      </c>
      <c r="V179" s="41" t="s">
        <v>1139</v>
      </c>
      <c r="W179" s="46">
        <v>44866</v>
      </c>
    </row>
    <row r="180" spans="1:23" x14ac:dyDescent="0.3">
      <c r="A180" s="41">
        <v>315300</v>
      </c>
      <c r="B180" s="41" t="s">
        <v>240</v>
      </c>
      <c r="C180" s="41" t="s">
        <v>1140</v>
      </c>
      <c r="D180" s="41" t="s">
        <v>765</v>
      </c>
      <c r="E180" s="41" t="s">
        <v>659</v>
      </c>
      <c r="F180" s="41">
        <v>7302</v>
      </c>
      <c r="G180" s="41">
        <v>454</v>
      </c>
      <c r="H180" s="41" t="s">
        <v>1560</v>
      </c>
      <c r="I180" s="41" t="s">
        <v>661</v>
      </c>
      <c r="J180" s="41">
        <v>100</v>
      </c>
      <c r="K180" s="41"/>
      <c r="L180" s="41">
        <v>100</v>
      </c>
      <c r="M180" s="41"/>
      <c r="N180" s="41">
        <v>100</v>
      </c>
      <c r="O180" s="41"/>
      <c r="P180" s="41">
        <v>100</v>
      </c>
      <c r="Q180" s="41"/>
      <c r="R180" s="41">
        <v>100</v>
      </c>
      <c r="S180" s="41"/>
      <c r="T180" s="41" t="s">
        <v>662</v>
      </c>
      <c r="U180" s="41" t="s">
        <v>663</v>
      </c>
      <c r="V180" s="41" t="s">
        <v>1141</v>
      </c>
      <c r="W180" s="46">
        <v>44866</v>
      </c>
    </row>
    <row r="181" spans="1:23" x14ac:dyDescent="0.3">
      <c r="A181" s="41">
        <v>315302</v>
      </c>
      <c r="B181" s="41" t="s">
        <v>556</v>
      </c>
      <c r="C181" s="41" t="s">
        <v>1142</v>
      </c>
      <c r="D181" s="41" t="s">
        <v>1143</v>
      </c>
      <c r="E181" s="41" t="s">
        <v>659</v>
      </c>
      <c r="F181" s="41">
        <v>8833</v>
      </c>
      <c r="G181" s="41">
        <v>454</v>
      </c>
      <c r="H181" s="41" t="s">
        <v>1560</v>
      </c>
      <c r="I181" s="41" t="s">
        <v>661</v>
      </c>
      <c r="J181" s="41">
        <v>100</v>
      </c>
      <c r="K181" s="41"/>
      <c r="L181" s="41">
        <v>100</v>
      </c>
      <c r="M181" s="41"/>
      <c r="N181" s="41">
        <v>100</v>
      </c>
      <c r="O181" s="41"/>
      <c r="P181" s="41">
        <v>100</v>
      </c>
      <c r="Q181" s="41"/>
      <c r="R181" s="41">
        <v>100</v>
      </c>
      <c r="S181" s="41"/>
      <c r="T181" s="41" t="s">
        <v>662</v>
      </c>
      <c r="U181" s="41" t="s">
        <v>663</v>
      </c>
      <c r="V181" s="41" t="s">
        <v>1144</v>
      </c>
      <c r="W181" s="46">
        <v>44866</v>
      </c>
    </row>
    <row r="182" spans="1:23" x14ac:dyDescent="0.3">
      <c r="A182" s="41">
        <v>315303</v>
      </c>
      <c r="B182" s="41" t="s">
        <v>501</v>
      </c>
      <c r="C182" s="41" t="s">
        <v>1145</v>
      </c>
      <c r="D182" s="41" t="s">
        <v>895</v>
      </c>
      <c r="E182" s="41" t="s">
        <v>659</v>
      </c>
      <c r="F182" s="41">
        <v>7960</v>
      </c>
      <c r="G182" s="41">
        <v>454</v>
      </c>
      <c r="H182" s="41" t="s">
        <v>1560</v>
      </c>
      <c r="I182" s="41" t="s">
        <v>661</v>
      </c>
      <c r="J182" s="41">
        <v>95.575220999999999</v>
      </c>
      <c r="K182" s="41"/>
      <c r="L182" s="41">
        <v>95.575220999999999</v>
      </c>
      <c r="M182" s="41"/>
      <c r="N182" s="41">
        <v>96.280991999999998</v>
      </c>
      <c r="O182" s="41"/>
      <c r="P182" s="41">
        <v>96.280991999999998</v>
      </c>
      <c r="Q182" s="41"/>
      <c r="R182" s="41">
        <v>95.940171000000007</v>
      </c>
      <c r="S182" s="41"/>
      <c r="T182" s="41" t="s">
        <v>662</v>
      </c>
      <c r="U182" s="41" t="s">
        <v>663</v>
      </c>
      <c r="V182" s="41" t="s">
        <v>1146</v>
      </c>
      <c r="W182" s="46">
        <v>44866</v>
      </c>
    </row>
    <row r="183" spans="1:23" x14ac:dyDescent="0.3">
      <c r="A183" s="41">
        <v>315304</v>
      </c>
      <c r="B183" s="41" t="s">
        <v>620</v>
      </c>
      <c r="C183" s="41" t="s">
        <v>1147</v>
      </c>
      <c r="D183" s="41" t="s">
        <v>1148</v>
      </c>
      <c r="E183" s="41" t="s">
        <v>659</v>
      </c>
      <c r="F183" s="41">
        <v>7863</v>
      </c>
      <c r="G183" s="41">
        <v>454</v>
      </c>
      <c r="H183" s="41" t="s">
        <v>1560</v>
      </c>
      <c r="I183" s="41" t="s">
        <v>661</v>
      </c>
      <c r="J183" s="41">
        <v>100</v>
      </c>
      <c r="K183" s="41"/>
      <c r="L183" s="41">
        <v>100</v>
      </c>
      <c r="M183" s="41"/>
      <c r="N183" s="41">
        <v>100</v>
      </c>
      <c r="O183" s="41"/>
      <c r="P183" s="41">
        <v>100</v>
      </c>
      <c r="Q183" s="41"/>
      <c r="R183" s="41">
        <v>100</v>
      </c>
      <c r="S183" s="41"/>
      <c r="T183" s="41" t="s">
        <v>662</v>
      </c>
      <c r="U183" s="41" t="s">
        <v>663</v>
      </c>
      <c r="V183" s="41" t="s">
        <v>1149</v>
      </c>
      <c r="W183" s="46">
        <v>44866</v>
      </c>
    </row>
    <row r="184" spans="1:23" x14ac:dyDescent="0.3">
      <c r="A184" s="41">
        <v>315305</v>
      </c>
      <c r="B184" s="41" t="s">
        <v>578</v>
      </c>
      <c r="C184" s="41" t="s">
        <v>1150</v>
      </c>
      <c r="D184" s="41" t="s">
        <v>925</v>
      </c>
      <c r="E184" s="41" t="s">
        <v>659</v>
      </c>
      <c r="F184" s="41">
        <v>8861</v>
      </c>
      <c r="G184" s="41">
        <v>454</v>
      </c>
      <c r="H184" s="41" t="s">
        <v>1560</v>
      </c>
      <c r="I184" s="41" t="s">
        <v>661</v>
      </c>
      <c r="J184" s="41">
        <v>99.137930999999995</v>
      </c>
      <c r="K184" s="41"/>
      <c r="L184" s="41">
        <v>99.137930999999995</v>
      </c>
      <c r="M184" s="41"/>
      <c r="N184" s="41">
        <v>90.566038000000006</v>
      </c>
      <c r="O184" s="41"/>
      <c r="P184" s="41">
        <v>90.566038000000006</v>
      </c>
      <c r="Q184" s="41"/>
      <c r="R184" s="41">
        <v>95.045045000000002</v>
      </c>
      <c r="S184" s="41"/>
      <c r="T184" s="41" t="s">
        <v>662</v>
      </c>
      <c r="U184" s="41" t="s">
        <v>663</v>
      </c>
      <c r="V184" s="41" t="s">
        <v>1151</v>
      </c>
      <c r="W184" s="46">
        <v>44866</v>
      </c>
    </row>
    <row r="185" spans="1:23" x14ac:dyDescent="0.3">
      <c r="A185" s="41">
        <v>315306</v>
      </c>
      <c r="B185" s="41" t="s">
        <v>315</v>
      </c>
      <c r="C185" s="41" t="s">
        <v>1152</v>
      </c>
      <c r="D185" s="41" t="s">
        <v>1153</v>
      </c>
      <c r="E185" s="41" t="s">
        <v>659</v>
      </c>
      <c r="F185" s="41">
        <v>7646</v>
      </c>
      <c r="G185" s="41">
        <v>454</v>
      </c>
      <c r="H185" s="41" t="s">
        <v>1560</v>
      </c>
      <c r="I185" s="41" t="s">
        <v>661</v>
      </c>
      <c r="J185" s="41">
        <v>100</v>
      </c>
      <c r="K185" s="41"/>
      <c r="L185" s="41">
        <v>100</v>
      </c>
      <c r="M185" s="41"/>
      <c r="N185" s="41">
        <v>100</v>
      </c>
      <c r="O185" s="41"/>
      <c r="P185" s="41">
        <v>100</v>
      </c>
      <c r="Q185" s="41"/>
      <c r="R185" s="41">
        <v>100</v>
      </c>
      <c r="S185" s="41"/>
      <c r="T185" s="41" t="s">
        <v>662</v>
      </c>
      <c r="U185" s="41" t="s">
        <v>663</v>
      </c>
      <c r="V185" s="41" t="s">
        <v>1154</v>
      </c>
      <c r="W185" s="46">
        <v>44866</v>
      </c>
    </row>
    <row r="186" spans="1:23" x14ac:dyDescent="0.3">
      <c r="A186" s="41">
        <v>315307</v>
      </c>
      <c r="B186" s="41" t="s">
        <v>435</v>
      </c>
      <c r="C186" s="41" t="s">
        <v>1155</v>
      </c>
      <c r="D186" s="41" t="s">
        <v>808</v>
      </c>
      <c r="E186" s="41" t="s">
        <v>659</v>
      </c>
      <c r="F186" s="41">
        <v>7047</v>
      </c>
      <c r="G186" s="41">
        <v>454</v>
      </c>
      <c r="H186" s="41" t="s">
        <v>1560</v>
      </c>
      <c r="I186" s="41" t="s">
        <v>661</v>
      </c>
      <c r="J186" s="41">
        <v>96.453901000000002</v>
      </c>
      <c r="K186" s="41"/>
      <c r="L186" s="41">
        <v>96.453901000000002</v>
      </c>
      <c r="M186" s="41"/>
      <c r="N186" s="41">
        <v>99.354838999999998</v>
      </c>
      <c r="O186" s="41"/>
      <c r="P186" s="41">
        <v>99.354838999999998</v>
      </c>
      <c r="Q186" s="41"/>
      <c r="R186" s="41">
        <v>97.972972999999996</v>
      </c>
      <c r="S186" s="41"/>
      <c r="T186" s="41" t="s">
        <v>662</v>
      </c>
      <c r="U186" s="41" t="s">
        <v>663</v>
      </c>
      <c r="V186" s="41" t="s">
        <v>1156</v>
      </c>
      <c r="W186" s="46">
        <v>44866</v>
      </c>
    </row>
    <row r="187" spans="1:23" x14ac:dyDescent="0.3">
      <c r="A187" s="41">
        <v>315309</v>
      </c>
      <c r="B187" s="41" t="s">
        <v>261</v>
      </c>
      <c r="C187" s="41" t="s">
        <v>1157</v>
      </c>
      <c r="D187" s="41" t="s">
        <v>1127</v>
      </c>
      <c r="E187" s="41" t="s">
        <v>659</v>
      </c>
      <c r="F187" s="41">
        <v>8759</v>
      </c>
      <c r="G187" s="41">
        <v>454</v>
      </c>
      <c r="H187" s="41" t="s">
        <v>1560</v>
      </c>
      <c r="I187" s="41" t="s">
        <v>661</v>
      </c>
      <c r="J187" s="41">
        <v>89.130435000000006</v>
      </c>
      <c r="K187" s="41"/>
      <c r="L187" s="41">
        <v>89.130435000000006</v>
      </c>
      <c r="M187" s="41"/>
      <c r="N187" s="41">
        <v>96.551723999999993</v>
      </c>
      <c r="O187" s="41"/>
      <c r="P187" s="41">
        <v>96.551723999999993</v>
      </c>
      <c r="Q187" s="41"/>
      <c r="R187" s="41">
        <v>93.269231000000005</v>
      </c>
      <c r="S187" s="41"/>
      <c r="T187" s="41" t="s">
        <v>662</v>
      </c>
      <c r="U187" s="41" t="s">
        <v>663</v>
      </c>
      <c r="V187" s="41" t="s">
        <v>1158</v>
      </c>
      <c r="W187" s="46">
        <v>44866</v>
      </c>
    </row>
    <row r="188" spans="1:23" x14ac:dyDescent="0.3">
      <c r="A188" s="41">
        <v>315310</v>
      </c>
      <c r="B188" s="41" t="s">
        <v>515</v>
      </c>
      <c r="C188" s="41" t="s">
        <v>1159</v>
      </c>
      <c r="D188" s="41" t="s">
        <v>765</v>
      </c>
      <c r="E188" s="41" t="s">
        <v>659</v>
      </c>
      <c r="F188" s="41">
        <v>7307</v>
      </c>
      <c r="G188" s="41">
        <v>454</v>
      </c>
      <c r="H188" s="41" t="s">
        <v>1560</v>
      </c>
      <c r="I188" s="41" t="s">
        <v>661</v>
      </c>
      <c r="J188" s="41">
        <v>100</v>
      </c>
      <c r="K188" s="41"/>
      <c r="L188" s="41">
        <v>100</v>
      </c>
      <c r="M188" s="41"/>
      <c r="N188" s="41">
        <v>97.297297</v>
      </c>
      <c r="O188" s="41"/>
      <c r="P188" s="41">
        <v>97.297297</v>
      </c>
      <c r="Q188" s="41"/>
      <c r="R188" s="41">
        <v>98.598130999999995</v>
      </c>
      <c r="S188" s="41"/>
      <c r="T188" s="41" t="s">
        <v>662</v>
      </c>
      <c r="U188" s="41" t="s">
        <v>663</v>
      </c>
      <c r="V188" s="41" t="s">
        <v>1160</v>
      </c>
      <c r="W188" s="46">
        <v>44866</v>
      </c>
    </row>
    <row r="189" spans="1:23" x14ac:dyDescent="0.3">
      <c r="A189" s="41">
        <v>315311</v>
      </c>
      <c r="B189" s="41" t="s">
        <v>364</v>
      </c>
      <c r="C189" s="41" t="s">
        <v>1161</v>
      </c>
      <c r="D189" s="41" t="s">
        <v>962</v>
      </c>
      <c r="E189" s="41" t="s">
        <v>659</v>
      </c>
      <c r="F189" s="41">
        <v>8865</v>
      </c>
      <c r="G189" s="41">
        <v>454</v>
      </c>
      <c r="H189" s="41" t="s">
        <v>1560</v>
      </c>
      <c r="I189" s="41" t="s">
        <v>661</v>
      </c>
      <c r="J189" s="41">
        <v>100</v>
      </c>
      <c r="K189" s="41"/>
      <c r="L189" s="41">
        <v>100</v>
      </c>
      <c r="M189" s="41"/>
      <c r="N189" s="41">
        <v>100</v>
      </c>
      <c r="O189" s="41"/>
      <c r="P189" s="41">
        <v>100</v>
      </c>
      <c r="Q189" s="41"/>
      <c r="R189" s="41">
        <v>100</v>
      </c>
      <c r="S189" s="41"/>
      <c r="T189" s="41" t="s">
        <v>662</v>
      </c>
      <c r="U189" s="41" t="s">
        <v>663</v>
      </c>
      <c r="V189" s="41" t="s">
        <v>1162</v>
      </c>
      <c r="W189" s="46">
        <v>44866</v>
      </c>
    </row>
    <row r="190" spans="1:23" x14ac:dyDescent="0.3">
      <c r="A190" s="41">
        <v>315312</v>
      </c>
      <c r="B190" s="41" t="s">
        <v>434</v>
      </c>
      <c r="C190" s="41" t="s">
        <v>1163</v>
      </c>
      <c r="D190" s="41" t="s">
        <v>1074</v>
      </c>
      <c r="E190" s="41" t="s">
        <v>659</v>
      </c>
      <c r="F190" s="41">
        <v>8755</v>
      </c>
      <c r="G190" s="41">
        <v>454</v>
      </c>
      <c r="H190" s="41" t="s">
        <v>1560</v>
      </c>
      <c r="I190" s="41" t="s">
        <v>661</v>
      </c>
      <c r="J190" s="41">
        <v>99.310344999999998</v>
      </c>
      <c r="K190" s="41"/>
      <c r="L190" s="41">
        <v>99.310344999999998</v>
      </c>
      <c r="M190" s="41"/>
      <c r="N190" s="41">
        <v>100</v>
      </c>
      <c r="O190" s="41"/>
      <c r="P190" s="41">
        <v>100</v>
      </c>
      <c r="Q190" s="41"/>
      <c r="R190" s="41">
        <v>99.666667000000004</v>
      </c>
      <c r="S190" s="41"/>
      <c r="T190" s="41" t="s">
        <v>662</v>
      </c>
      <c r="U190" s="41" t="s">
        <v>663</v>
      </c>
      <c r="V190" s="41" t="s">
        <v>1164</v>
      </c>
      <c r="W190" s="46">
        <v>44866</v>
      </c>
    </row>
    <row r="191" spans="1:23" x14ac:dyDescent="0.3">
      <c r="A191" s="41">
        <v>315313</v>
      </c>
      <c r="B191" s="41" t="s">
        <v>303</v>
      </c>
      <c r="C191" s="41" t="s">
        <v>1165</v>
      </c>
      <c r="D191" s="41" t="s">
        <v>1166</v>
      </c>
      <c r="E191" s="41" t="s">
        <v>659</v>
      </c>
      <c r="F191" s="41">
        <v>7626</v>
      </c>
      <c r="G191" s="41">
        <v>454</v>
      </c>
      <c r="H191" s="41" t="s">
        <v>1560</v>
      </c>
      <c r="I191" s="41" t="s">
        <v>661</v>
      </c>
      <c r="J191" s="41">
        <v>100</v>
      </c>
      <c r="K191" s="41"/>
      <c r="L191" s="41">
        <v>100</v>
      </c>
      <c r="M191" s="41"/>
      <c r="N191" s="41">
        <v>100</v>
      </c>
      <c r="O191" s="41"/>
      <c r="P191" s="41">
        <v>100</v>
      </c>
      <c r="Q191" s="41"/>
      <c r="R191" s="41">
        <v>100</v>
      </c>
      <c r="S191" s="41"/>
      <c r="T191" s="41" t="s">
        <v>662</v>
      </c>
      <c r="U191" s="41" t="s">
        <v>663</v>
      </c>
      <c r="V191" s="41" t="s">
        <v>1167</v>
      </c>
      <c r="W191" s="46">
        <v>44866</v>
      </c>
    </row>
    <row r="192" spans="1:23" x14ac:dyDescent="0.3">
      <c r="A192" s="41">
        <v>315314</v>
      </c>
      <c r="B192" s="41" t="s">
        <v>251</v>
      </c>
      <c r="C192" s="41" t="s">
        <v>1168</v>
      </c>
      <c r="D192" s="41" t="s">
        <v>817</v>
      </c>
      <c r="E192" s="41" t="s">
        <v>659</v>
      </c>
      <c r="F192" s="41">
        <v>7730</v>
      </c>
      <c r="G192" s="41">
        <v>454</v>
      </c>
      <c r="H192" s="41" t="s">
        <v>1560</v>
      </c>
      <c r="I192" s="41" t="s">
        <v>661</v>
      </c>
      <c r="J192" s="41">
        <v>97.6</v>
      </c>
      <c r="K192" s="41"/>
      <c r="L192" s="41">
        <v>97.6</v>
      </c>
      <c r="M192" s="41"/>
      <c r="N192" s="41">
        <v>100</v>
      </c>
      <c r="O192" s="41"/>
      <c r="P192" s="41">
        <v>100</v>
      </c>
      <c r="Q192" s="41"/>
      <c r="R192" s="41">
        <v>98.823528999999994</v>
      </c>
      <c r="S192" s="41"/>
      <c r="T192" s="41" t="s">
        <v>662</v>
      </c>
      <c r="U192" s="41" t="s">
        <v>663</v>
      </c>
      <c r="V192" s="41" t="s">
        <v>1169</v>
      </c>
      <c r="W192" s="46">
        <v>44866</v>
      </c>
    </row>
    <row r="193" spans="1:23" x14ac:dyDescent="0.3">
      <c r="A193" s="41">
        <v>315316</v>
      </c>
      <c r="B193" s="41" t="s">
        <v>343</v>
      </c>
      <c r="C193" s="41" t="s">
        <v>1170</v>
      </c>
      <c r="D193" s="41" t="s">
        <v>962</v>
      </c>
      <c r="E193" s="41" t="s">
        <v>659</v>
      </c>
      <c r="F193" s="41">
        <v>8865</v>
      </c>
      <c r="G193" s="41">
        <v>454</v>
      </c>
      <c r="H193" s="41" t="s">
        <v>1560</v>
      </c>
      <c r="I193" s="41" t="s">
        <v>661</v>
      </c>
      <c r="J193" s="41">
        <v>97.647058999999999</v>
      </c>
      <c r="K193" s="41"/>
      <c r="L193" s="41">
        <v>97.647058999999999</v>
      </c>
      <c r="M193" s="41"/>
      <c r="N193" s="41">
        <v>96.629212999999993</v>
      </c>
      <c r="O193" s="41"/>
      <c r="P193" s="41">
        <v>96.629212999999993</v>
      </c>
      <c r="Q193" s="41"/>
      <c r="R193" s="41">
        <v>97.126436999999996</v>
      </c>
      <c r="S193" s="41"/>
      <c r="T193" s="41" t="s">
        <v>662</v>
      </c>
      <c r="U193" s="41" t="s">
        <v>663</v>
      </c>
      <c r="V193" s="41" t="s">
        <v>1171</v>
      </c>
      <c r="W193" s="46">
        <v>44866</v>
      </c>
    </row>
    <row r="194" spans="1:23" x14ac:dyDescent="0.3">
      <c r="A194" s="41">
        <v>315317</v>
      </c>
      <c r="B194" s="41" t="s">
        <v>410</v>
      </c>
      <c r="C194" s="41" t="s">
        <v>1172</v>
      </c>
      <c r="D194" s="41" t="s">
        <v>1173</v>
      </c>
      <c r="E194" s="41" t="s">
        <v>659</v>
      </c>
      <c r="F194" s="41">
        <v>8401</v>
      </c>
      <c r="G194" s="41">
        <v>454</v>
      </c>
      <c r="H194" s="41" t="s">
        <v>1560</v>
      </c>
      <c r="I194" s="41" t="s">
        <v>661</v>
      </c>
      <c r="J194" s="41">
        <v>100</v>
      </c>
      <c r="K194" s="41"/>
      <c r="L194" s="41">
        <v>100</v>
      </c>
      <c r="M194" s="41"/>
      <c r="N194" s="41">
        <v>100</v>
      </c>
      <c r="O194" s="41"/>
      <c r="P194" s="41">
        <v>100</v>
      </c>
      <c r="Q194" s="41"/>
      <c r="R194" s="41">
        <v>100</v>
      </c>
      <c r="S194" s="41"/>
      <c r="T194" s="41" t="s">
        <v>662</v>
      </c>
      <c r="U194" s="41" t="s">
        <v>663</v>
      </c>
      <c r="V194" s="41" t="s">
        <v>1174</v>
      </c>
      <c r="W194" s="46">
        <v>44866</v>
      </c>
    </row>
    <row r="195" spans="1:23" x14ac:dyDescent="0.3">
      <c r="A195" s="41">
        <v>315318</v>
      </c>
      <c r="B195" s="41" t="s">
        <v>585</v>
      </c>
      <c r="C195" s="41" t="s">
        <v>1175</v>
      </c>
      <c r="D195" s="41" t="s">
        <v>1176</v>
      </c>
      <c r="E195" s="41" t="s">
        <v>659</v>
      </c>
      <c r="F195" s="41">
        <v>7095</v>
      </c>
      <c r="G195" s="41">
        <v>454</v>
      </c>
      <c r="H195" s="41" t="s">
        <v>1560</v>
      </c>
      <c r="I195" s="41" t="s">
        <v>661</v>
      </c>
      <c r="J195" s="41">
        <v>100</v>
      </c>
      <c r="K195" s="41"/>
      <c r="L195" s="41">
        <v>100</v>
      </c>
      <c r="M195" s="41"/>
      <c r="N195" s="41">
        <v>100</v>
      </c>
      <c r="O195" s="41"/>
      <c r="P195" s="41">
        <v>100</v>
      </c>
      <c r="Q195" s="41"/>
      <c r="R195" s="41">
        <v>100</v>
      </c>
      <c r="S195" s="41"/>
      <c r="T195" s="41" t="s">
        <v>662</v>
      </c>
      <c r="U195" s="41" t="s">
        <v>663</v>
      </c>
      <c r="V195" s="41" t="s">
        <v>1177</v>
      </c>
      <c r="W195" s="46">
        <v>44866</v>
      </c>
    </row>
    <row r="196" spans="1:23" x14ac:dyDescent="0.3">
      <c r="A196" s="41">
        <v>315320</v>
      </c>
      <c r="B196" s="41" t="s">
        <v>352</v>
      </c>
      <c r="C196" s="41" t="s">
        <v>1178</v>
      </c>
      <c r="D196" s="41" t="s">
        <v>1074</v>
      </c>
      <c r="E196" s="41" t="s">
        <v>659</v>
      </c>
      <c r="F196" s="41">
        <v>8757</v>
      </c>
      <c r="G196" s="41">
        <v>454</v>
      </c>
      <c r="H196" s="41" t="s">
        <v>1560</v>
      </c>
      <c r="I196" s="41" t="s">
        <v>661</v>
      </c>
      <c r="J196" s="41">
        <v>97.894737000000006</v>
      </c>
      <c r="K196" s="41"/>
      <c r="L196" s="41">
        <v>97.894737000000006</v>
      </c>
      <c r="M196" s="41"/>
      <c r="N196" s="41">
        <v>97.872339999999994</v>
      </c>
      <c r="O196" s="41"/>
      <c r="P196" s="41">
        <v>97.872339999999994</v>
      </c>
      <c r="Q196" s="41"/>
      <c r="R196" s="41">
        <v>97.883598000000006</v>
      </c>
      <c r="S196" s="41"/>
      <c r="T196" s="41" t="s">
        <v>662</v>
      </c>
      <c r="U196" s="41" t="s">
        <v>663</v>
      </c>
      <c r="V196" s="41" t="s">
        <v>1179</v>
      </c>
      <c r="W196" s="46">
        <v>44866</v>
      </c>
    </row>
    <row r="197" spans="1:23" x14ac:dyDescent="0.3">
      <c r="A197" s="41">
        <v>315321</v>
      </c>
      <c r="B197" s="41" t="s">
        <v>532</v>
      </c>
      <c r="C197" s="41" t="s">
        <v>1180</v>
      </c>
      <c r="D197" s="41" t="s">
        <v>1181</v>
      </c>
      <c r="E197" s="41" t="s">
        <v>659</v>
      </c>
      <c r="F197" s="41">
        <v>8857</v>
      </c>
      <c r="G197" s="41">
        <v>454</v>
      </c>
      <c r="H197" s="41" t="s">
        <v>1560</v>
      </c>
      <c r="I197" s="41" t="s">
        <v>661</v>
      </c>
      <c r="J197" s="41">
        <v>98.795180999999999</v>
      </c>
      <c r="K197" s="41"/>
      <c r="L197" s="41">
        <v>98.795180999999999</v>
      </c>
      <c r="M197" s="41"/>
      <c r="N197" s="41">
        <v>98.876403999999994</v>
      </c>
      <c r="O197" s="41"/>
      <c r="P197" s="41">
        <v>98.876403999999994</v>
      </c>
      <c r="Q197" s="41"/>
      <c r="R197" s="41">
        <v>98.837209000000001</v>
      </c>
      <c r="S197" s="41"/>
      <c r="T197" s="41" t="s">
        <v>662</v>
      </c>
      <c r="U197" s="41" t="s">
        <v>663</v>
      </c>
      <c r="V197" s="41" t="s">
        <v>1182</v>
      </c>
      <c r="W197" s="46">
        <v>44866</v>
      </c>
    </row>
    <row r="198" spans="1:23" x14ac:dyDescent="0.3">
      <c r="A198" s="41">
        <v>315322</v>
      </c>
      <c r="B198" s="41" t="s">
        <v>450</v>
      </c>
      <c r="C198" s="41" t="s">
        <v>1183</v>
      </c>
      <c r="D198" s="41" t="s">
        <v>1184</v>
      </c>
      <c r="E198" s="41" t="s">
        <v>659</v>
      </c>
      <c r="F198" s="41">
        <v>7039</v>
      </c>
      <c r="G198" s="41">
        <v>454</v>
      </c>
      <c r="H198" s="41" t="s">
        <v>1560</v>
      </c>
      <c r="I198" s="41" t="s">
        <v>661</v>
      </c>
      <c r="J198" s="41">
        <v>100</v>
      </c>
      <c r="K198" s="41"/>
      <c r="L198" s="41">
        <v>100</v>
      </c>
      <c r="M198" s="41"/>
      <c r="N198" s="41">
        <v>100</v>
      </c>
      <c r="O198" s="41"/>
      <c r="P198" s="41">
        <v>100</v>
      </c>
      <c r="Q198" s="41"/>
      <c r="R198" s="41">
        <v>100</v>
      </c>
      <c r="S198" s="41"/>
      <c r="T198" s="41" t="s">
        <v>662</v>
      </c>
      <c r="U198" s="41" t="s">
        <v>663</v>
      </c>
      <c r="V198" s="41" t="s">
        <v>1185</v>
      </c>
      <c r="W198" s="46">
        <v>44866</v>
      </c>
    </row>
    <row r="199" spans="1:23" x14ac:dyDescent="0.3">
      <c r="A199" s="41">
        <v>315324</v>
      </c>
      <c r="B199" s="41" t="s">
        <v>621</v>
      </c>
      <c r="C199" s="41" t="s">
        <v>1186</v>
      </c>
      <c r="D199" s="41" t="s">
        <v>826</v>
      </c>
      <c r="E199" s="41" t="s">
        <v>659</v>
      </c>
      <c r="F199" s="41">
        <v>8611</v>
      </c>
      <c r="G199" s="41">
        <v>454</v>
      </c>
      <c r="H199" s="41" t="s">
        <v>1560</v>
      </c>
      <c r="I199" s="41" t="s">
        <v>661</v>
      </c>
      <c r="J199" s="41">
        <v>100</v>
      </c>
      <c r="K199" s="41"/>
      <c r="L199" s="41">
        <v>100</v>
      </c>
      <c r="M199" s="41"/>
      <c r="N199" s="41">
        <v>100</v>
      </c>
      <c r="O199" s="41"/>
      <c r="P199" s="41">
        <v>100</v>
      </c>
      <c r="Q199" s="41"/>
      <c r="R199" s="41">
        <v>100</v>
      </c>
      <c r="S199" s="41"/>
      <c r="T199" s="41" t="s">
        <v>662</v>
      </c>
      <c r="U199" s="41" t="s">
        <v>663</v>
      </c>
      <c r="V199" s="41" t="s">
        <v>1187</v>
      </c>
      <c r="W199" s="46">
        <v>44866</v>
      </c>
    </row>
    <row r="200" spans="1:23" x14ac:dyDescent="0.3">
      <c r="A200" s="41">
        <v>315327</v>
      </c>
      <c r="B200" s="41" t="s">
        <v>419</v>
      </c>
      <c r="C200" s="41" t="s">
        <v>1188</v>
      </c>
      <c r="D200" s="41" t="s">
        <v>814</v>
      </c>
      <c r="E200" s="41" t="s">
        <v>659</v>
      </c>
      <c r="F200" s="41">
        <v>8701</v>
      </c>
      <c r="G200" s="41">
        <v>454</v>
      </c>
      <c r="H200" s="41" t="s">
        <v>1560</v>
      </c>
      <c r="I200" s="41" t="s">
        <v>661</v>
      </c>
      <c r="J200" s="41">
        <v>98.969071999999997</v>
      </c>
      <c r="K200" s="41"/>
      <c r="L200" s="41">
        <v>98.969071999999997</v>
      </c>
      <c r="M200" s="41"/>
      <c r="N200" s="41">
        <v>100</v>
      </c>
      <c r="O200" s="41"/>
      <c r="P200" s="41">
        <v>100</v>
      </c>
      <c r="Q200" s="41"/>
      <c r="R200" s="41">
        <v>99.481864999999999</v>
      </c>
      <c r="S200" s="41"/>
      <c r="T200" s="41" t="s">
        <v>662</v>
      </c>
      <c r="U200" s="41" t="s">
        <v>663</v>
      </c>
      <c r="V200" s="41" t="s">
        <v>1189</v>
      </c>
      <c r="W200" s="46">
        <v>44866</v>
      </c>
    </row>
    <row r="201" spans="1:23" x14ac:dyDescent="0.3">
      <c r="A201" s="41">
        <v>315328</v>
      </c>
      <c r="B201" s="41" t="s">
        <v>482</v>
      </c>
      <c r="C201" s="41" t="s">
        <v>1190</v>
      </c>
      <c r="D201" s="41" t="s">
        <v>1191</v>
      </c>
      <c r="E201" s="41" t="s">
        <v>659</v>
      </c>
      <c r="F201" s="41">
        <v>7410</v>
      </c>
      <c r="G201" s="41">
        <v>454</v>
      </c>
      <c r="H201" s="41" t="s">
        <v>1560</v>
      </c>
      <c r="I201" s="41" t="s">
        <v>661</v>
      </c>
      <c r="J201" s="41">
        <v>100</v>
      </c>
      <c r="K201" s="41"/>
      <c r="L201" s="41">
        <v>100</v>
      </c>
      <c r="M201" s="41"/>
      <c r="N201" s="41">
        <v>100</v>
      </c>
      <c r="O201" s="41"/>
      <c r="P201" s="41">
        <v>100</v>
      </c>
      <c r="Q201" s="41"/>
      <c r="R201" s="41">
        <v>100</v>
      </c>
      <c r="S201" s="41"/>
      <c r="T201" s="41" t="s">
        <v>662</v>
      </c>
      <c r="U201" s="41" t="s">
        <v>663</v>
      </c>
      <c r="V201" s="41" t="s">
        <v>1192</v>
      </c>
      <c r="W201" s="46">
        <v>44866</v>
      </c>
    </row>
    <row r="202" spans="1:23" x14ac:dyDescent="0.3">
      <c r="A202" s="41">
        <v>315329</v>
      </c>
      <c r="B202" s="41" t="s">
        <v>513</v>
      </c>
      <c r="C202" s="41" t="s">
        <v>1193</v>
      </c>
      <c r="D202" s="41" t="s">
        <v>1194</v>
      </c>
      <c r="E202" s="41" t="s">
        <v>659</v>
      </c>
      <c r="F202" s="41">
        <v>7834</v>
      </c>
      <c r="G202" s="41">
        <v>454</v>
      </c>
      <c r="H202" s="41" t="s">
        <v>1560</v>
      </c>
      <c r="I202" s="41" t="s">
        <v>661</v>
      </c>
      <c r="J202" s="41">
        <v>90.625</v>
      </c>
      <c r="K202" s="41"/>
      <c r="L202" s="41">
        <v>90.625</v>
      </c>
      <c r="M202" s="41"/>
      <c r="N202" s="41">
        <v>94.444444000000004</v>
      </c>
      <c r="O202" s="41"/>
      <c r="P202" s="41">
        <v>94.444444000000004</v>
      </c>
      <c r="Q202" s="41"/>
      <c r="R202" s="41">
        <v>92.647058999999999</v>
      </c>
      <c r="S202" s="41"/>
      <c r="T202" s="41" t="s">
        <v>662</v>
      </c>
      <c r="U202" s="41" t="s">
        <v>663</v>
      </c>
      <c r="V202" s="41" t="s">
        <v>1195</v>
      </c>
      <c r="W202" s="46">
        <v>44866</v>
      </c>
    </row>
    <row r="203" spans="1:23" x14ac:dyDescent="0.3">
      <c r="A203" s="41">
        <v>315330</v>
      </c>
      <c r="B203" s="41" t="s">
        <v>358</v>
      </c>
      <c r="C203" s="41" t="s">
        <v>1196</v>
      </c>
      <c r="D203" s="41" t="s">
        <v>726</v>
      </c>
      <c r="E203" s="41" t="s">
        <v>659</v>
      </c>
      <c r="F203" s="41">
        <v>8016</v>
      </c>
      <c r="G203" s="41">
        <v>454</v>
      </c>
      <c r="H203" s="41" t="s">
        <v>1560</v>
      </c>
      <c r="I203" s="41" t="s">
        <v>661</v>
      </c>
      <c r="J203" s="41">
        <v>92.405062999999998</v>
      </c>
      <c r="K203" s="41"/>
      <c r="L203" s="41">
        <v>92.405062999999998</v>
      </c>
      <c r="M203" s="41"/>
      <c r="N203" s="41">
        <v>95.238095000000001</v>
      </c>
      <c r="O203" s="41"/>
      <c r="P203" s="41">
        <v>95.238095000000001</v>
      </c>
      <c r="Q203" s="41"/>
      <c r="R203" s="41">
        <v>93.865031000000002</v>
      </c>
      <c r="S203" s="41"/>
      <c r="T203" s="41" t="s">
        <v>662</v>
      </c>
      <c r="U203" s="41" t="s">
        <v>663</v>
      </c>
      <c r="V203" s="41" t="s">
        <v>1197</v>
      </c>
      <c r="W203" s="46">
        <v>44866</v>
      </c>
    </row>
    <row r="204" spans="1:23" x14ac:dyDescent="0.3">
      <c r="A204" s="41">
        <v>315331</v>
      </c>
      <c r="B204" s="41" t="s">
        <v>348</v>
      </c>
      <c r="C204" s="41" t="s">
        <v>1198</v>
      </c>
      <c r="D204" s="41" t="s">
        <v>783</v>
      </c>
      <c r="E204" s="41" t="s">
        <v>659</v>
      </c>
      <c r="F204" s="41">
        <v>7514</v>
      </c>
      <c r="G204" s="41">
        <v>454</v>
      </c>
      <c r="H204" s="41" t="s">
        <v>1560</v>
      </c>
      <c r="I204" s="41" t="s">
        <v>661</v>
      </c>
      <c r="J204" s="41">
        <v>95.412844000000007</v>
      </c>
      <c r="K204" s="41"/>
      <c r="L204" s="41">
        <v>95.412844000000007</v>
      </c>
      <c r="M204" s="41"/>
      <c r="N204" s="41">
        <v>91.228070000000002</v>
      </c>
      <c r="O204" s="41"/>
      <c r="P204" s="41">
        <v>91.228070000000002</v>
      </c>
      <c r="Q204" s="41"/>
      <c r="R204" s="41">
        <v>93.273543000000004</v>
      </c>
      <c r="S204" s="41"/>
      <c r="T204" s="41" t="s">
        <v>662</v>
      </c>
      <c r="U204" s="41" t="s">
        <v>663</v>
      </c>
      <c r="V204" s="41" t="s">
        <v>1199</v>
      </c>
      <c r="W204" s="46">
        <v>44866</v>
      </c>
    </row>
    <row r="205" spans="1:23" x14ac:dyDescent="0.3">
      <c r="A205" s="41">
        <v>315332</v>
      </c>
      <c r="B205" s="41" t="s">
        <v>576</v>
      </c>
      <c r="C205" s="41" t="s">
        <v>1200</v>
      </c>
      <c r="D205" s="41" t="s">
        <v>970</v>
      </c>
      <c r="E205" s="41" t="s">
        <v>659</v>
      </c>
      <c r="F205" s="41">
        <v>8050</v>
      </c>
      <c r="G205" s="41">
        <v>454</v>
      </c>
      <c r="H205" s="41" t="s">
        <v>1560</v>
      </c>
      <c r="I205" s="41" t="s">
        <v>661</v>
      </c>
      <c r="J205" s="41">
        <v>98.809523999999996</v>
      </c>
      <c r="K205" s="41"/>
      <c r="L205" s="41">
        <v>98.809523999999996</v>
      </c>
      <c r="M205" s="41"/>
      <c r="N205" s="41">
        <v>100</v>
      </c>
      <c r="O205" s="41"/>
      <c r="P205" s="41">
        <v>100</v>
      </c>
      <c r="Q205" s="41"/>
      <c r="R205" s="41">
        <v>99.431818000000007</v>
      </c>
      <c r="S205" s="41"/>
      <c r="T205" s="41" t="s">
        <v>662</v>
      </c>
      <c r="U205" s="41" t="s">
        <v>663</v>
      </c>
      <c r="V205" s="41" t="s">
        <v>1201</v>
      </c>
      <c r="W205" s="46">
        <v>44866</v>
      </c>
    </row>
    <row r="206" spans="1:23" x14ac:dyDescent="0.3">
      <c r="A206" s="41">
        <v>315333</v>
      </c>
      <c r="B206" s="41" t="s">
        <v>341</v>
      </c>
      <c r="C206" s="41" t="s">
        <v>1202</v>
      </c>
      <c r="D206" s="41" t="s">
        <v>1074</v>
      </c>
      <c r="E206" s="41" t="s">
        <v>659</v>
      </c>
      <c r="F206" s="41">
        <v>8757</v>
      </c>
      <c r="G206" s="41">
        <v>454</v>
      </c>
      <c r="H206" s="41" t="s">
        <v>1560</v>
      </c>
      <c r="I206" s="41" t="s">
        <v>661</v>
      </c>
      <c r="J206" s="41">
        <v>95.081967000000006</v>
      </c>
      <c r="K206" s="41"/>
      <c r="L206" s="41">
        <v>95.081967000000006</v>
      </c>
      <c r="M206" s="41"/>
      <c r="N206" s="41">
        <v>92.647058999999999</v>
      </c>
      <c r="O206" s="41"/>
      <c r="P206" s="41">
        <v>92.647058999999999</v>
      </c>
      <c r="Q206" s="41"/>
      <c r="R206" s="41">
        <v>93.798450000000003</v>
      </c>
      <c r="S206" s="41"/>
      <c r="T206" s="41" t="s">
        <v>662</v>
      </c>
      <c r="U206" s="41" t="s">
        <v>663</v>
      </c>
      <c r="V206" s="41" t="s">
        <v>1203</v>
      </c>
      <c r="W206" s="46">
        <v>44866</v>
      </c>
    </row>
    <row r="207" spans="1:23" x14ac:dyDescent="0.3">
      <c r="A207" s="41">
        <v>315335</v>
      </c>
      <c r="B207" s="41" t="s">
        <v>273</v>
      </c>
      <c r="C207" s="41" t="s">
        <v>1204</v>
      </c>
      <c r="D207" s="41" t="s">
        <v>789</v>
      </c>
      <c r="E207" s="41" t="s">
        <v>659</v>
      </c>
      <c r="F207" s="41">
        <v>7470</v>
      </c>
      <c r="G207" s="41">
        <v>454</v>
      </c>
      <c r="H207" s="41" t="s">
        <v>1560</v>
      </c>
      <c r="I207" s="41" t="s">
        <v>661</v>
      </c>
      <c r="J207" s="41">
        <v>94.495412999999999</v>
      </c>
      <c r="K207" s="41"/>
      <c r="L207" s="41">
        <v>94.495412999999999</v>
      </c>
      <c r="M207" s="41"/>
      <c r="N207" s="41">
        <v>64</v>
      </c>
      <c r="O207" s="41"/>
      <c r="P207" s="41">
        <v>64</v>
      </c>
      <c r="Q207" s="41"/>
      <c r="R207" s="41">
        <v>78.205128000000002</v>
      </c>
      <c r="S207" s="41"/>
      <c r="T207" s="41" t="s">
        <v>662</v>
      </c>
      <c r="U207" s="41" t="s">
        <v>663</v>
      </c>
      <c r="V207" s="41" t="s">
        <v>1205</v>
      </c>
      <c r="W207" s="46">
        <v>44866</v>
      </c>
    </row>
    <row r="208" spans="1:23" x14ac:dyDescent="0.3">
      <c r="A208" s="41">
        <v>315336</v>
      </c>
      <c r="B208" s="41" t="s">
        <v>421</v>
      </c>
      <c r="C208" s="41" t="s">
        <v>1206</v>
      </c>
      <c r="D208" s="41" t="s">
        <v>1085</v>
      </c>
      <c r="E208" s="41" t="s">
        <v>659</v>
      </c>
      <c r="F208" s="41">
        <v>8831</v>
      </c>
      <c r="G208" s="41">
        <v>454</v>
      </c>
      <c r="H208" s="41" t="s">
        <v>1560</v>
      </c>
      <c r="I208" s="41" t="s">
        <v>661</v>
      </c>
      <c r="J208" s="41">
        <v>100</v>
      </c>
      <c r="K208" s="41"/>
      <c r="L208" s="41">
        <v>100</v>
      </c>
      <c r="M208" s="41"/>
      <c r="N208" s="41">
        <v>100</v>
      </c>
      <c r="O208" s="41"/>
      <c r="P208" s="41">
        <v>100</v>
      </c>
      <c r="Q208" s="41"/>
      <c r="R208" s="41">
        <v>100</v>
      </c>
      <c r="S208" s="41"/>
      <c r="T208" s="41" t="s">
        <v>662</v>
      </c>
      <c r="U208" s="41" t="s">
        <v>663</v>
      </c>
      <c r="V208" s="41" t="s">
        <v>1207</v>
      </c>
      <c r="W208" s="46">
        <v>44866</v>
      </c>
    </row>
    <row r="209" spans="1:23" x14ac:dyDescent="0.3">
      <c r="A209" s="41">
        <v>315337</v>
      </c>
      <c r="B209" s="41" t="s">
        <v>484</v>
      </c>
      <c r="C209" s="41" t="s">
        <v>1208</v>
      </c>
      <c r="D209" s="41" t="s">
        <v>1209</v>
      </c>
      <c r="E209" s="41" t="s">
        <v>659</v>
      </c>
      <c r="F209" s="41">
        <v>7069</v>
      </c>
      <c r="G209" s="41">
        <v>454</v>
      </c>
      <c r="H209" s="41" t="s">
        <v>1560</v>
      </c>
      <c r="I209" s="41" t="s">
        <v>661</v>
      </c>
      <c r="J209" s="41">
        <v>100</v>
      </c>
      <c r="K209" s="41"/>
      <c r="L209" s="41">
        <v>100</v>
      </c>
      <c r="M209" s="41"/>
      <c r="N209" s="41">
        <v>98.571428999999995</v>
      </c>
      <c r="O209" s="41"/>
      <c r="P209" s="41">
        <v>98.571428999999995</v>
      </c>
      <c r="Q209" s="41"/>
      <c r="R209" s="41">
        <v>99.193548000000007</v>
      </c>
      <c r="S209" s="41"/>
      <c r="T209" s="41" t="s">
        <v>662</v>
      </c>
      <c r="U209" s="41" t="s">
        <v>663</v>
      </c>
      <c r="V209" s="41" t="s">
        <v>1210</v>
      </c>
      <c r="W209" s="46">
        <v>44866</v>
      </c>
    </row>
    <row r="210" spans="1:23" x14ac:dyDescent="0.3">
      <c r="A210" s="41">
        <v>315338</v>
      </c>
      <c r="B210" s="41" t="s">
        <v>500</v>
      </c>
      <c r="C210" s="41" t="s">
        <v>1211</v>
      </c>
      <c r="D210" s="41" t="s">
        <v>811</v>
      </c>
      <c r="E210" s="41" t="s">
        <v>659</v>
      </c>
      <c r="F210" s="41">
        <v>8648</v>
      </c>
      <c r="G210" s="41">
        <v>454</v>
      </c>
      <c r="H210" s="41" t="s">
        <v>1560</v>
      </c>
      <c r="I210" s="41" t="s">
        <v>661</v>
      </c>
      <c r="J210" s="41">
        <v>99.236641000000006</v>
      </c>
      <c r="K210" s="41"/>
      <c r="L210" s="41">
        <v>99.236641000000006</v>
      </c>
      <c r="M210" s="41"/>
      <c r="N210" s="41">
        <v>100</v>
      </c>
      <c r="O210" s="41"/>
      <c r="P210" s="41">
        <v>100</v>
      </c>
      <c r="Q210" s="41"/>
      <c r="R210" s="41">
        <v>99.636364</v>
      </c>
      <c r="S210" s="41"/>
      <c r="T210" s="41" t="s">
        <v>662</v>
      </c>
      <c r="U210" s="41" t="s">
        <v>663</v>
      </c>
      <c r="V210" s="41" t="s">
        <v>1212</v>
      </c>
      <c r="W210" s="46">
        <v>44866</v>
      </c>
    </row>
    <row r="211" spans="1:23" x14ac:dyDescent="0.3">
      <c r="A211" s="41">
        <v>315339</v>
      </c>
      <c r="B211" s="41" t="s">
        <v>316</v>
      </c>
      <c r="C211" s="41" t="s">
        <v>1213</v>
      </c>
      <c r="D211" s="41" t="s">
        <v>1214</v>
      </c>
      <c r="E211" s="41" t="s">
        <v>659</v>
      </c>
      <c r="F211" s="41">
        <v>7649</v>
      </c>
      <c r="G211" s="41">
        <v>454</v>
      </c>
      <c r="H211" s="41" t="s">
        <v>1560</v>
      </c>
      <c r="I211" s="41" t="s">
        <v>661</v>
      </c>
      <c r="J211" s="41">
        <v>100</v>
      </c>
      <c r="K211" s="41"/>
      <c r="L211" s="41">
        <v>100</v>
      </c>
      <c r="M211" s="41"/>
      <c r="N211" s="41">
        <v>100</v>
      </c>
      <c r="O211" s="41"/>
      <c r="P211" s="41">
        <v>100</v>
      </c>
      <c r="Q211" s="41"/>
      <c r="R211" s="41">
        <v>100</v>
      </c>
      <c r="S211" s="41"/>
      <c r="T211" s="41" t="s">
        <v>662</v>
      </c>
      <c r="U211" s="41" t="s">
        <v>663</v>
      </c>
      <c r="V211" s="41" t="s">
        <v>1215</v>
      </c>
      <c r="W211" s="46">
        <v>44866</v>
      </c>
    </row>
    <row r="212" spans="1:23" x14ac:dyDescent="0.3">
      <c r="A212" s="41">
        <v>315340</v>
      </c>
      <c r="B212" s="41" t="s">
        <v>566</v>
      </c>
      <c r="C212" s="41" t="s">
        <v>1216</v>
      </c>
      <c r="D212" s="41" t="s">
        <v>978</v>
      </c>
      <c r="E212" s="41" t="s">
        <v>659</v>
      </c>
      <c r="F212" s="41">
        <v>8205</v>
      </c>
      <c r="G212" s="41">
        <v>454</v>
      </c>
      <c r="H212" s="41" t="s">
        <v>1560</v>
      </c>
      <c r="I212" s="41" t="s">
        <v>661</v>
      </c>
      <c r="J212" s="41">
        <v>100</v>
      </c>
      <c r="K212" s="41"/>
      <c r="L212" s="41">
        <v>100</v>
      </c>
      <c r="M212" s="41"/>
      <c r="N212" s="41">
        <v>100</v>
      </c>
      <c r="O212" s="41"/>
      <c r="P212" s="41">
        <v>100</v>
      </c>
      <c r="Q212" s="41"/>
      <c r="R212" s="41">
        <v>100</v>
      </c>
      <c r="S212" s="41"/>
      <c r="T212" s="41" t="s">
        <v>662</v>
      </c>
      <c r="U212" s="41" t="s">
        <v>663</v>
      </c>
      <c r="V212" s="41" t="s">
        <v>1217</v>
      </c>
      <c r="W212" s="46">
        <v>44866</v>
      </c>
    </row>
    <row r="213" spans="1:23" x14ac:dyDescent="0.3">
      <c r="A213" s="41">
        <v>315341</v>
      </c>
      <c r="B213" s="41" t="s">
        <v>337</v>
      </c>
      <c r="C213" s="41" t="s">
        <v>1218</v>
      </c>
      <c r="D213" s="41" t="s">
        <v>1219</v>
      </c>
      <c r="E213" s="41" t="s">
        <v>659</v>
      </c>
      <c r="F213" s="41">
        <v>7066</v>
      </c>
      <c r="G213" s="41">
        <v>454</v>
      </c>
      <c r="H213" s="41" t="s">
        <v>1560</v>
      </c>
      <c r="I213" s="41" t="s">
        <v>661</v>
      </c>
      <c r="J213" s="41">
        <v>100</v>
      </c>
      <c r="K213" s="41"/>
      <c r="L213" s="41">
        <v>100</v>
      </c>
      <c r="M213" s="41"/>
      <c r="N213" s="41">
        <v>98.461538000000004</v>
      </c>
      <c r="O213" s="41"/>
      <c r="P213" s="41">
        <v>98.461538000000004</v>
      </c>
      <c r="Q213" s="41"/>
      <c r="R213" s="41">
        <v>99.270072999999996</v>
      </c>
      <c r="S213" s="41"/>
      <c r="T213" s="41" t="s">
        <v>662</v>
      </c>
      <c r="U213" s="41" t="s">
        <v>663</v>
      </c>
      <c r="V213" s="41" t="s">
        <v>1220</v>
      </c>
      <c r="W213" s="46">
        <v>44866</v>
      </c>
    </row>
    <row r="214" spans="1:23" x14ac:dyDescent="0.3">
      <c r="A214" s="41">
        <v>315342</v>
      </c>
      <c r="B214" s="41" t="s">
        <v>491</v>
      </c>
      <c r="C214" s="41" t="s">
        <v>1221</v>
      </c>
      <c r="D214" s="41" t="s">
        <v>981</v>
      </c>
      <c r="E214" s="41" t="s">
        <v>659</v>
      </c>
      <c r="F214" s="41">
        <v>8724</v>
      </c>
      <c r="G214" s="41">
        <v>454</v>
      </c>
      <c r="H214" s="41" t="s">
        <v>1560</v>
      </c>
      <c r="I214" s="41" t="s">
        <v>661</v>
      </c>
      <c r="J214" s="41">
        <v>100</v>
      </c>
      <c r="K214" s="41"/>
      <c r="L214" s="41">
        <v>100</v>
      </c>
      <c r="M214" s="41"/>
      <c r="N214" s="41">
        <v>98.181818000000007</v>
      </c>
      <c r="O214" s="41"/>
      <c r="P214" s="41">
        <v>98.181818000000007</v>
      </c>
      <c r="Q214" s="41"/>
      <c r="R214" s="41">
        <v>99.137930999999995</v>
      </c>
      <c r="S214" s="41"/>
      <c r="T214" s="41" t="s">
        <v>662</v>
      </c>
      <c r="U214" s="41" t="s">
        <v>663</v>
      </c>
      <c r="V214" s="41" t="s">
        <v>1222</v>
      </c>
      <c r="W214" s="46">
        <v>44866</v>
      </c>
    </row>
    <row r="215" spans="1:23" x14ac:dyDescent="0.3">
      <c r="A215" s="41">
        <v>315343</v>
      </c>
      <c r="B215" s="41" t="s">
        <v>294</v>
      </c>
      <c r="C215" s="41" t="s">
        <v>1223</v>
      </c>
      <c r="D215" s="41" t="s">
        <v>1029</v>
      </c>
      <c r="E215" s="41" t="s">
        <v>659</v>
      </c>
      <c r="F215" s="41">
        <v>7104</v>
      </c>
      <c r="G215" s="41">
        <v>454</v>
      </c>
      <c r="H215" s="41" t="s">
        <v>1560</v>
      </c>
      <c r="I215" s="41" t="s">
        <v>661</v>
      </c>
      <c r="J215" s="41">
        <v>100</v>
      </c>
      <c r="K215" s="41"/>
      <c r="L215" s="41">
        <v>100</v>
      </c>
      <c r="M215" s="41"/>
      <c r="N215" s="41">
        <v>98.412698000000006</v>
      </c>
      <c r="O215" s="41"/>
      <c r="P215" s="41">
        <v>98.412698000000006</v>
      </c>
      <c r="Q215" s="41"/>
      <c r="R215" s="41">
        <v>99.21875</v>
      </c>
      <c r="S215" s="41"/>
      <c r="T215" s="41" t="s">
        <v>662</v>
      </c>
      <c r="U215" s="41" t="s">
        <v>663</v>
      </c>
      <c r="V215" s="41" t="s">
        <v>1224</v>
      </c>
      <c r="W215" s="46">
        <v>44866</v>
      </c>
    </row>
    <row r="216" spans="1:23" x14ac:dyDescent="0.3">
      <c r="A216" s="41">
        <v>315344</v>
      </c>
      <c r="B216" s="41" t="s">
        <v>238</v>
      </c>
      <c r="C216" s="41" t="s">
        <v>1225</v>
      </c>
      <c r="D216" s="41" t="s">
        <v>1226</v>
      </c>
      <c r="E216" s="41" t="s">
        <v>659</v>
      </c>
      <c r="F216" s="41">
        <v>7087</v>
      </c>
      <c r="G216" s="41">
        <v>454</v>
      </c>
      <c r="H216" s="41" t="s">
        <v>1560</v>
      </c>
      <c r="I216" s="41" t="s">
        <v>661</v>
      </c>
      <c r="J216" s="41">
        <v>100</v>
      </c>
      <c r="K216" s="41"/>
      <c r="L216" s="41">
        <v>100</v>
      </c>
      <c r="M216" s="41"/>
      <c r="N216" s="41">
        <v>99.193548000000007</v>
      </c>
      <c r="O216" s="41"/>
      <c r="P216" s="41">
        <v>99.193548000000007</v>
      </c>
      <c r="Q216" s="41"/>
      <c r="R216" s="41">
        <v>99.570814999999996</v>
      </c>
      <c r="S216" s="41"/>
      <c r="T216" s="41" t="s">
        <v>662</v>
      </c>
      <c r="U216" s="41" t="s">
        <v>663</v>
      </c>
      <c r="V216" s="41" t="s">
        <v>1227</v>
      </c>
      <c r="W216" s="46">
        <v>44866</v>
      </c>
    </row>
    <row r="217" spans="1:23" x14ac:dyDescent="0.3">
      <c r="A217" s="41">
        <v>315346</v>
      </c>
      <c r="B217" s="41" t="s">
        <v>506</v>
      </c>
      <c r="C217" s="41" t="s">
        <v>1228</v>
      </c>
      <c r="D217" s="41" t="s">
        <v>691</v>
      </c>
      <c r="E217" s="41" t="s">
        <v>659</v>
      </c>
      <c r="F217" s="41">
        <v>7652</v>
      </c>
      <c r="G217" s="41">
        <v>454</v>
      </c>
      <c r="H217" s="41" t="s">
        <v>1560</v>
      </c>
      <c r="I217" s="41" t="s">
        <v>661</v>
      </c>
      <c r="J217" s="41">
        <v>99</v>
      </c>
      <c r="K217" s="41"/>
      <c r="L217" s="41">
        <v>99</v>
      </c>
      <c r="M217" s="41"/>
      <c r="N217" s="41">
        <v>98.974359000000007</v>
      </c>
      <c r="O217" s="41"/>
      <c r="P217" s="41">
        <v>98.974359000000007</v>
      </c>
      <c r="Q217" s="41"/>
      <c r="R217" s="41">
        <v>98.987341999999998</v>
      </c>
      <c r="S217" s="41"/>
      <c r="T217" s="41" t="s">
        <v>662</v>
      </c>
      <c r="U217" s="41" t="s">
        <v>663</v>
      </c>
      <c r="V217" s="41" t="s">
        <v>1229</v>
      </c>
      <c r="W217" s="46">
        <v>44866</v>
      </c>
    </row>
    <row r="218" spans="1:23" x14ac:dyDescent="0.3">
      <c r="A218" s="41">
        <v>315347</v>
      </c>
      <c r="B218" s="41" t="s">
        <v>432</v>
      </c>
      <c r="C218" s="41" t="s">
        <v>1230</v>
      </c>
      <c r="D218" s="41" t="s">
        <v>1127</v>
      </c>
      <c r="E218" s="41" t="s">
        <v>659</v>
      </c>
      <c r="F218" s="41">
        <v>8759</v>
      </c>
      <c r="G218" s="41">
        <v>454</v>
      </c>
      <c r="H218" s="41" t="s">
        <v>1560</v>
      </c>
      <c r="I218" s="41" t="s">
        <v>661</v>
      </c>
      <c r="J218" s="41">
        <v>100</v>
      </c>
      <c r="K218" s="41"/>
      <c r="L218" s="41">
        <v>100</v>
      </c>
      <c r="M218" s="41"/>
      <c r="N218" s="41">
        <v>97.560975999999997</v>
      </c>
      <c r="O218" s="41"/>
      <c r="P218" s="41">
        <v>97.560975999999997</v>
      </c>
      <c r="Q218" s="41"/>
      <c r="R218" s="41">
        <v>98.823528999999994</v>
      </c>
      <c r="S218" s="41"/>
      <c r="T218" s="41" t="s">
        <v>662</v>
      </c>
      <c r="U218" s="41" t="s">
        <v>663</v>
      </c>
      <c r="V218" s="41" t="s">
        <v>1231</v>
      </c>
      <c r="W218" s="46">
        <v>44866</v>
      </c>
    </row>
    <row r="219" spans="1:23" x14ac:dyDescent="0.3">
      <c r="A219" s="41">
        <v>315348</v>
      </c>
      <c r="B219" s="41" t="s">
        <v>439</v>
      </c>
      <c r="C219" s="41" t="s">
        <v>1232</v>
      </c>
      <c r="D219" s="41" t="s">
        <v>1233</v>
      </c>
      <c r="E219" s="41" t="s">
        <v>659</v>
      </c>
      <c r="F219" s="41">
        <v>7403</v>
      </c>
      <c r="G219" s="41">
        <v>454</v>
      </c>
      <c r="H219" s="41" t="s">
        <v>1560</v>
      </c>
      <c r="I219" s="41" t="s">
        <v>661</v>
      </c>
      <c r="J219" s="41">
        <v>100</v>
      </c>
      <c r="K219" s="41"/>
      <c r="L219" s="41">
        <v>100</v>
      </c>
      <c r="M219" s="41"/>
      <c r="N219" s="41">
        <v>100</v>
      </c>
      <c r="O219" s="41"/>
      <c r="P219" s="41">
        <v>100</v>
      </c>
      <c r="Q219" s="41"/>
      <c r="R219" s="41">
        <v>100</v>
      </c>
      <c r="S219" s="41"/>
      <c r="T219" s="41" t="s">
        <v>662</v>
      </c>
      <c r="U219" s="41" t="s">
        <v>663</v>
      </c>
      <c r="V219" s="41" t="s">
        <v>1234</v>
      </c>
      <c r="W219" s="46">
        <v>44866</v>
      </c>
    </row>
    <row r="220" spans="1:23" x14ac:dyDescent="0.3">
      <c r="A220" s="41">
        <v>315349</v>
      </c>
      <c r="B220" s="41" t="s">
        <v>353</v>
      </c>
      <c r="C220" s="41" t="s">
        <v>1235</v>
      </c>
      <c r="D220" s="41" t="s">
        <v>1236</v>
      </c>
      <c r="E220" s="41" t="s">
        <v>659</v>
      </c>
      <c r="F220" s="41">
        <v>7631</v>
      </c>
      <c r="G220" s="41">
        <v>454</v>
      </c>
      <c r="H220" s="41" t="s">
        <v>1560</v>
      </c>
      <c r="I220" s="41" t="s">
        <v>661</v>
      </c>
      <c r="J220" s="41">
        <v>100</v>
      </c>
      <c r="K220" s="41"/>
      <c r="L220" s="41">
        <v>100</v>
      </c>
      <c r="M220" s="41"/>
      <c r="N220" s="41">
        <v>97.826087000000001</v>
      </c>
      <c r="O220" s="41"/>
      <c r="P220" s="41">
        <v>97.826087000000001</v>
      </c>
      <c r="Q220" s="41"/>
      <c r="R220" s="41">
        <v>98.823528999999994</v>
      </c>
      <c r="S220" s="41"/>
      <c r="T220" s="41" t="s">
        <v>662</v>
      </c>
      <c r="U220" s="41" t="s">
        <v>663</v>
      </c>
      <c r="V220" s="41" t="s">
        <v>1237</v>
      </c>
      <c r="W220" s="46">
        <v>44866</v>
      </c>
    </row>
    <row r="221" spans="1:23" x14ac:dyDescent="0.3">
      <c r="A221" s="41">
        <v>315350</v>
      </c>
      <c r="B221" s="41" t="s">
        <v>511</v>
      </c>
      <c r="C221" s="41" t="s">
        <v>1238</v>
      </c>
      <c r="D221" s="41" t="s">
        <v>1239</v>
      </c>
      <c r="E221" s="41" t="s">
        <v>659</v>
      </c>
      <c r="F221" s="41">
        <v>8204</v>
      </c>
      <c r="G221" s="41">
        <v>454</v>
      </c>
      <c r="H221" s="41" t="s">
        <v>1560</v>
      </c>
      <c r="I221" s="41" t="s">
        <v>661</v>
      </c>
      <c r="J221" s="41">
        <v>98.461538000000004</v>
      </c>
      <c r="K221" s="41"/>
      <c r="L221" s="41">
        <v>98.461538000000004</v>
      </c>
      <c r="M221" s="41"/>
      <c r="N221" s="41">
        <v>97.333332999999996</v>
      </c>
      <c r="O221" s="41"/>
      <c r="P221" s="41">
        <v>97.333332999999996</v>
      </c>
      <c r="Q221" s="41"/>
      <c r="R221" s="41">
        <v>97.857142999999994</v>
      </c>
      <c r="S221" s="41"/>
      <c r="T221" s="41" t="s">
        <v>662</v>
      </c>
      <c r="U221" s="41" t="s">
        <v>663</v>
      </c>
      <c r="V221" s="41" t="s">
        <v>1240</v>
      </c>
      <c r="W221" s="46">
        <v>44866</v>
      </c>
    </row>
    <row r="222" spans="1:23" x14ac:dyDescent="0.3">
      <c r="A222" s="41">
        <v>315351</v>
      </c>
      <c r="B222" s="41" t="s">
        <v>293</v>
      </c>
      <c r="C222" s="41" t="s">
        <v>1241</v>
      </c>
      <c r="D222" s="41" t="s">
        <v>714</v>
      </c>
      <c r="E222" s="41" t="s">
        <v>659</v>
      </c>
      <c r="F222" s="41">
        <v>8820</v>
      </c>
      <c r="G222" s="41">
        <v>454</v>
      </c>
      <c r="H222" s="41" t="s">
        <v>1560</v>
      </c>
      <c r="I222" s="41" t="s">
        <v>661</v>
      </c>
      <c r="J222" s="41" t="s">
        <v>667</v>
      </c>
      <c r="K222" s="41">
        <v>9</v>
      </c>
      <c r="L222" s="41" t="s">
        <v>667</v>
      </c>
      <c r="M222" s="41">
        <v>9</v>
      </c>
      <c r="N222" s="41" t="s">
        <v>667</v>
      </c>
      <c r="O222" s="41">
        <v>9</v>
      </c>
      <c r="P222" s="41" t="s">
        <v>667</v>
      </c>
      <c r="Q222" s="41">
        <v>9</v>
      </c>
      <c r="R222" s="41">
        <v>100</v>
      </c>
      <c r="S222" s="41"/>
      <c r="T222" s="41" t="s">
        <v>662</v>
      </c>
      <c r="U222" s="41" t="s">
        <v>663</v>
      </c>
      <c r="V222" s="41" t="s">
        <v>1242</v>
      </c>
      <c r="W222" s="46">
        <v>44866</v>
      </c>
    </row>
    <row r="223" spans="1:23" x14ac:dyDescent="0.3">
      <c r="A223" s="41">
        <v>315352</v>
      </c>
      <c r="B223" s="41" t="s">
        <v>242</v>
      </c>
      <c r="C223" s="41" t="s">
        <v>1243</v>
      </c>
      <c r="D223" s="41" t="s">
        <v>1244</v>
      </c>
      <c r="E223" s="41" t="s">
        <v>659</v>
      </c>
      <c r="F223" s="41">
        <v>7050</v>
      </c>
      <c r="G223" s="41">
        <v>454</v>
      </c>
      <c r="H223" s="41" t="s">
        <v>1560</v>
      </c>
      <c r="I223" s="41" t="s">
        <v>661</v>
      </c>
      <c r="J223" s="41">
        <v>99.253731000000002</v>
      </c>
      <c r="K223" s="41"/>
      <c r="L223" s="41">
        <v>99.253731000000002</v>
      </c>
      <c r="M223" s="41"/>
      <c r="N223" s="41">
        <v>100</v>
      </c>
      <c r="O223" s="41"/>
      <c r="P223" s="41">
        <v>100</v>
      </c>
      <c r="Q223" s="41"/>
      <c r="R223" s="41">
        <v>99.613900000000001</v>
      </c>
      <c r="S223" s="41"/>
      <c r="T223" s="41" t="s">
        <v>662</v>
      </c>
      <c r="U223" s="41" t="s">
        <v>663</v>
      </c>
      <c r="V223" s="41" t="s">
        <v>1245</v>
      </c>
      <c r="W223" s="46">
        <v>44866</v>
      </c>
    </row>
    <row r="224" spans="1:23" x14ac:dyDescent="0.3">
      <c r="A224" s="41">
        <v>315353</v>
      </c>
      <c r="B224" s="41" t="s">
        <v>382</v>
      </c>
      <c r="C224" s="41" t="s">
        <v>1246</v>
      </c>
      <c r="D224" s="41" t="s">
        <v>1085</v>
      </c>
      <c r="E224" s="41" t="s">
        <v>659</v>
      </c>
      <c r="F224" s="41">
        <v>8831</v>
      </c>
      <c r="G224" s="41">
        <v>454</v>
      </c>
      <c r="H224" s="41" t="s">
        <v>1560</v>
      </c>
      <c r="I224" s="41" t="s">
        <v>661</v>
      </c>
      <c r="J224" s="41">
        <v>100</v>
      </c>
      <c r="K224" s="41"/>
      <c r="L224" s="41">
        <v>100</v>
      </c>
      <c r="M224" s="41"/>
      <c r="N224" s="41">
        <v>100</v>
      </c>
      <c r="O224" s="41"/>
      <c r="P224" s="41">
        <v>100</v>
      </c>
      <c r="Q224" s="41"/>
      <c r="R224" s="41">
        <v>100</v>
      </c>
      <c r="S224" s="41"/>
      <c r="T224" s="41" t="s">
        <v>662</v>
      </c>
      <c r="U224" s="41" t="s">
        <v>663</v>
      </c>
      <c r="V224" s="41" t="s">
        <v>1247</v>
      </c>
      <c r="W224" s="46">
        <v>44866</v>
      </c>
    </row>
    <row r="225" spans="1:23" x14ac:dyDescent="0.3">
      <c r="A225" s="41">
        <v>315354</v>
      </c>
      <c r="B225" s="41" t="s">
        <v>597</v>
      </c>
      <c r="C225" s="41" t="s">
        <v>1248</v>
      </c>
      <c r="D225" s="41" t="s">
        <v>756</v>
      </c>
      <c r="E225" s="41" t="s">
        <v>659</v>
      </c>
      <c r="F225" s="41">
        <v>7719</v>
      </c>
      <c r="G225" s="41">
        <v>454</v>
      </c>
      <c r="H225" s="41" t="s">
        <v>1560</v>
      </c>
      <c r="I225" s="41" t="s">
        <v>661</v>
      </c>
      <c r="J225" s="41">
        <v>100</v>
      </c>
      <c r="K225" s="41"/>
      <c r="L225" s="41">
        <v>100</v>
      </c>
      <c r="M225" s="41"/>
      <c r="N225" s="41">
        <v>100</v>
      </c>
      <c r="O225" s="41"/>
      <c r="P225" s="41">
        <v>100</v>
      </c>
      <c r="Q225" s="41"/>
      <c r="R225" s="41">
        <v>100</v>
      </c>
      <c r="S225" s="41"/>
      <c r="T225" s="41" t="s">
        <v>662</v>
      </c>
      <c r="U225" s="41" t="s">
        <v>663</v>
      </c>
      <c r="V225" s="41" t="s">
        <v>1249</v>
      </c>
      <c r="W225" s="46">
        <v>44866</v>
      </c>
    </row>
    <row r="226" spans="1:23" x14ac:dyDescent="0.3">
      <c r="A226" s="41">
        <v>315355</v>
      </c>
      <c r="B226" s="41" t="s">
        <v>548</v>
      </c>
      <c r="C226" s="41" t="s">
        <v>1250</v>
      </c>
      <c r="D226" s="41" t="s">
        <v>694</v>
      </c>
      <c r="E226" s="41" t="s">
        <v>659</v>
      </c>
      <c r="F226" s="41">
        <v>7801</v>
      </c>
      <c r="G226" s="41">
        <v>454</v>
      </c>
      <c r="H226" s="41" t="s">
        <v>1560</v>
      </c>
      <c r="I226" s="41" t="s">
        <v>661</v>
      </c>
      <c r="J226" s="41">
        <v>99.099098999999995</v>
      </c>
      <c r="K226" s="41"/>
      <c r="L226" s="41">
        <v>99.099098999999995</v>
      </c>
      <c r="M226" s="41"/>
      <c r="N226" s="41">
        <v>99.074073999999996</v>
      </c>
      <c r="O226" s="41"/>
      <c r="P226" s="41">
        <v>99.074073999999996</v>
      </c>
      <c r="Q226" s="41"/>
      <c r="R226" s="41">
        <v>99.086758000000003</v>
      </c>
      <c r="S226" s="41"/>
      <c r="T226" s="41" t="s">
        <v>662</v>
      </c>
      <c r="U226" s="41" t="s">
        <v>663</v>
      </c>
      <c r="V226" s="41" t="s">
        <v>1251</v>
      </c>
      <c r="W226" s="46">
        <v>44866</v>
      </c>
    </row>
    <row r="227" spans="1:23" x14ac:dyDescent="0.3">
      <c r="A227" s="41">
        <v>315356</v>
      </c>
      <c r="B227" s="41" t="s">
        <v>572</v>
      </c>
      <c r="C227" s="41" t="s">
        <v>1252</v>
      </c>
      <c r="D227" s="41" t="s">
        <v>1253</v>
      </c>
      <c r="E227" s="41" t="s">
        <v>659</v>
      </c>
      <c r="F227" s="41">
        <v>7920</v>
      </c>
      <c r="G227" s="41">
        <v>454</v>
      </c>
      <c r="H227" s="41" t="s">
        <v>1560</v>
      </c>
      <c r="I227" s="41" t="s">
        <v>661</v>
      </c>
      <c r="J227" s="41">
        <v>100</v>
      </c>
      <c r="K227" s="41"/>
      <c r="L227" s="41">
        <v>100</v>
      </c>
      <c r="M227" s="41"/>
      <c r="N227" s="41">
        <v>100</v>
      </c>
      <c r="O227" s="41"/>
      <c r="P227" s="41">
        <v>100</v>
      </c>
      <c r="Q227" s="41"/>
      <c r="R227" s="41">
        <v>100</v>
      </c>
      <c r="S227" s="41"/>
      <c r="T227" s="41" t="s">
        <v>662</v>
      </c>
      <c r="U227" s="41" t="s">
        <v>663</v>
      </c>
      <c r="V227" s="41" t="s">
        <v>1254</v>
      </c>
      <c r="W227" s="46">
        <v>44866</v>
      </c>
    </row>
    <row r="228" spans="1:23" x14ac:dyDescent="0.3">
      <c r="A228" s="41">
        <v>315357</v>
      </c>
      <c r="B228" s="41" t="s">
        <v>239</v>
      </c>
      <c r="C228" s="41" t="s">
        <v>1255</v>
      </c>
      <c r="D228" s="41" t="s">
        <v>706</v>
      </c>
      <c r="E228" s="41" t="s">
        <v>659</v>
      </c>
      <c r="F228" s="41">
        <v>7009</v>
      </c>
      <c r="G228" s="41">
        <v>454</v>
      </c>
      <c r="H228" s="41" t="s">
        <v>1560</v>
      </c>
      <c r="I228" s="41" t="s">
        <v>661</v>
      </c>
      <c r="J228" s="41">
        <v>100</v>
      </c>
      <c r="K228" s="41"/>
      <c r="L228" s="41">
        <v>100</v>
      </c>
      <c r="M228" s="41"/>
      <c r="N228" s="41">
        <v>100</v>
      </c>
      <c r="O228" s="41"/>
      <c r="P228" s="41">
        <v>100</v>
      </c>
      <c r="Q228" s="41"/>
      <c r="R228" s="41">
        <v>100</v>
      </c>
      <c r="S228" s="41"/>
      <c r="T228" s="41" t="s">
        <v>662</v>
      </c>
      <c r="U228" s="41" t="s">
        <v>663</v>
      </c>
      <c r="V228" s="41" t="s">
        <v>1256</v>
      </c>
      <c r="W228" s="46">
        <v>44866</v>
      </c>
    </row>
    <row r="229" spans="1:23" x14ac:dyDescent="0.3">
      <c r="A229" s="41">
        <v>315358</v>
      </c>
      <c r="B229" s="41" t="s">
        <v>486</v>
      </c>
      <c r="C229" s="41" t="s">
        <v>1257</v>
      </c>
      <c r="D229" s="41" t="s">
        <v>1258</v>
      </c>
      <c r="E229" s="41" t="s">
        <v>659</v>
      </c>
      <c r="F229" s="41">
        <v>8225</v>
      </c>
      <c r="G229" s="41">
        <v>454</v>
      </c>
      <c r="H229" s="41" t="s">
        <v>1560</v>
      </c>
      <c r="I229" s="41" t="s">
        <v>661</v>
      </c>
      <c r="J229" s="41">
        <v>100</v>
      </c>
      <c r="K229" s="41"/>
      <c r="L229" s="41">
        <v>100</v>
      </c>
      <c r="M229" s="41"/>
      <c r="N229" s="41">
        <v>99.038461999999996</v>
      </c>
      <c r="O229" s="41"/>
      <c r="P229" s="41">
        <v>99.038461999999996</v>
      </c>
      <c r="Q229" s="41"/>
      <c r="R229" s="41">
        <v>99.512195000000006</v>
      </c>
      <c r="S229" s="41"/>
      <c r="T229" s="41" t="s">
        <v>662</v>
      </c>
      <c r="U229" s="41" t="s">
        <v>663</v>
      </c>
      <c r="V229" s="41" t="s">
        <v>1259</v>
      </c>
      <c r="W229" s="46">
        <v>44866</v>
      </c>
    </row>
    <row r="230" spans="1:23" x14ac:dyDescent="0.3">
      <c r="A230" s="41">
        <v>315359</v>
      </c>
      <c r="B230" s="41" t="s">
        <v>250</v>
      </c>
      <c r="C230" s="41" t="s">
        <v>1260</v>
      </c>
      <c r="D230" s="41" t="s">
        <v>1261</v>
      </c>
      <c r="E230" s="41" t="s">
        <v>659</v>
      </c>
      <c r="F230" s="41">
        <v>7111</v>
      </c>
      <c r="G230" s="41">
        <v>454</v>
      </c>
      <c r="H230" s="41" t="s">
        <v>1560</v>
      </c>
      <c r="I230" s="41" t="s">
        <v>661</v>
      </c>
      <c r="J230" s="41">
        <v>86.111110999999994</v>
      </c>
      <c r="K230" s="41"/>
      <c r="L230" s="41">
        <v>86.111110999999994</v>
      </c>
      <c r="M230" s="41"/>
      <c r="N230" s="41">
        <v>98.058251999999996</v>
      </c>
      <c r="O230" s="41"/>
      <c r="P230" s="41">
        <v>98.058251999999996</v>
      </c>
      <c r="Q230" s="41"/>
      <c r="R230" s="41">
        <v>91.943128000000002</v>
      </c>
      <c r="S230" s="41"/>
      <c r="T230" s="41" t="s">
        <v>662</v>
      </c>
      <c r="U230" s="41" t="s">
        <v>663</v>
      </c>
      <c r="V230" s="41" t="s">
        <v>1262</v>
      </c>
      <c r="W230" s="46">
        <v>44866</v>
      </c>
    </row>
    <row r="231" spans="1:23" x14ac:dyDescent="0.3">
      <c r="A231" s="41">
        <v>315360</v>
      </c>
      <c r="B231" s="41" t="s">
        <v>407</v>
      </c>
      <c r="C231" s="41" t="s">
        <v>1263</v>
      </c>
      <c r="D231" s="41" t="s">
        <v>1264</v>
      </c>
      <c r="E231" s="41" t="s">
        <v>659</v>
      </c>
      <c r="F231" s="41">
        <v>7630</v>
      </c>
      <c r="G231" s="41">
        <v>454</v>
      </c>
      <c r="H231" s="41" t="s">
        <v>1560</v>
      </c>
      <c r="I231" s="41" t="s">
        <v>661</v>
      </c>
      <c r="J231" s="41">
        <v>100</v>
      </c>
      <c r="K231" s="41"/>
      <c r="L231" s="41">
        <v>100</v>
      </c>
      <c r="M231" s="41"/>
      <c r="N231" s="41">
        <v>99.090908999999996</v>
      </c>
      <c r="O231" s="41"/>
      <c r="P231" s="41">
        <v>99.090908999999996</v>
      </c>
      <c r="Q231" s="41"/>
      <c r="R231" s="41">
        <v>99.497487000000007</v>
      </c>
      <c r="S231" s="41"/>
      <c r="T231" s="41" t="s">
        <v>662</v>
      </c>
      <c r="U231" s="41" t="s">
        <v>663</v>
      </c>
      <c r="V231" s="41" t="s">
        <v>1265</v>
      </c>
      <c r="W231" s="46">
        <v>44866</v>
      </c>
    </row>
    <row r="232" spans="1:23" x14ac:dyDescent="0.3">
      <c r="A232" s="41">
        <v>315361</v>
      </c>
      <c r="B232" s="41" t="s">
        <v>526</v>
      </c>
      <c r="C232" s="41" t="s">
        <v>1266</v>
      </c>
      <c r="D232" s="41" t="s">
        <v>789</v>
      </c>
      <c r="E232" s="41" t="s">
        <v>659</v>
      </c>
      <c r="F232" s="41">
        <v>7470</v>
      </c>
      <c r="G232" s="41">
        <v>454</v>
      </c>
      <c r="H232" s="41" t="s">
        <v>1560</v>
      </c>
      <c r="I232" s="41" t="s">
        <v>661</v>
      </c>
      <c r="J232" s="41">
        <v>100</v>
      </c>
      <c r="K232" s="41"/>
      <c r="L232" s="41">
        <v>100</v>
      </c>
      <c r="M232" s="41"/>
      <c r="N232" s="41">
        <v>100</v>
      </c>
      <c r="O232" s="41"/>
      <c r="P232" s="41">
        <v>100</v>
      </c>
      <c r="Q232" s="41"/>
      <c r="R232" s="41">
        <v>100</v>
      </c>
      <c r="S232" s="41"/>
      <c r="T232" s="41" t="s">
        <v>662</v>
      </c>
      <c r="U232" s="41" t="s">
        <v>663</v>
      </c>
      <c r="V232" s="41" t="s">
        <v>1267</v>
      </c>
      <c r="W232" s="46">
        <v>44866</v>
      </c>
    </row>
    <row r="233" spans="1:23" x14ac:dyDescent="0.3">
      <c r="A233" s="41">
        <v>315362</v>
      </c>
      <c r="B233" s="41" t="s">
        <v>363</v>
      </c>
      <c r="C233" s="41" t="s">
        <v>1268</v>
      </c>
      <c r="D233" s="41" t="s">
        <v>1269</v>
      </c>
      <c r="E233" s="41" t="s">
        <v>659</v>
      </c>
      <c r="F233" s="41">
        <v>8852</v>
      </c>
      <c r="G233" s="41">
        <v>454</v>
      </c>
      <c r="H233" s="41" t="s">
        <v>1560</v>
      </c>
      <c r="I233" s="41" t="s">
        <v>661</v>
      </c>
      <c r="J233" s="41">
        <v>98.571428999999995</v>
      </c>
      <c r="K233" s="41"/>
      <c r="L233" s="41">
        <v>98.571428999999995</v>
      </c>
      <c r="M233" s="41"/>
      <c r="N233" s="41">
        <v>97.402597</v>
      </c>
      <c r="O233" s="41"/>
      <c r="P233" s="41">
        <v>97.402597</v>
      </c>
      <c r="Q233" s="41"/>
      <c r="R233" s="41">
        <v>97.959183999999993</v>
      </c>
      <c r="S233" s="41"/>
      <c r="T233" s="41" t="s">
        <v>662</v>
      </c>
      <c r="U233" s="41" t="s">
        <v>663</v>
      </c>
      <c r="V233" s="41" t="s">
        <v>1270</v>
      </c>
      <c r="W233" s="46">
        <v>44866</v>
      </c>
    </row>
    <row r="234" spans="1:23" x14ac:dyDescent="0.3">
      <c r="A234" s="41">
        <v>315363</v>
      </c>
      <c r="B234" s="41" t="s">
        <v>499</v>
      </c>
      <c r="C234" s="41" t="s">
        <v>1271</v>
      </c>
      <c r="D234" s="41" t="s">
        <v>1272</v>
      </c>
      <c r="E234" s="41" t="s">
        <v>659</v>
      </c>
      <c r="F234" s="41">
        <v>7042</v>
      </c>
      <c r="G234" s="41">
        <v>454</v>
      </c>
      <c r="H234" s="41" t="s">
        <v>1560</v>
      </c>
      <c r="I234" s="41" t="s">
        <v>661</v>
      </c>
      <c r="J234" s="41">
        <v>100</v>
      </c>
      <c r="K234" s="41"/>
      <c r="L234" s="41">
        <v>100</v>
      </c>
      <c r="M234" s="41"/>
      <c r="N234" s="41">
        <v>100</v>
      </c>
      <c r="O234" s="41"/>
      <c r="P234" s="41">
        <v>100</v>
      </c>
      <c r="Q234" s="41"/>
      <c r="R234" s="41">
        <v>100</v>
      </c>
      <c r="S234" s="41"/>
      <c r="T234" s="41" t="s">
        <v>662</v>
      </c>
      <c r="U234" s="41" t="s">
        <v>663</v>
      </c>
      <c r="V234" s="41" t="s">
        <v>1273</v>
      </c>
      <c r="W234" s="46">
        <v>44866</v>
      </c>
    </row>
    <row r="235" spans="1:23" x14ac:dyDescent="0.3">
      <c r="A235" s="41">
        <v>315364</v>
      </c>
      <c r="B235" s="41" t="s">
        <v>453</v>
      </c>
      <c r="C235" s="41" t="s">
        <v>1274</v>
      </c>
      <c r="D235" s="41" t="s">
        <v>917</v>
      </c>
      <c r="E235" s="41" t="s">
        <v>659</v>
      </c>
      <c r="F235" s="41">
        <v>7724</v>
      </c>
      <c r="G235" s="41">
        <v>454</v>
      </c>
      <c r="H235" s="41" t="s">
        <v>1560</v>
      </c>
      <c r="I235" s="41" t="s">
        <v>661</v>
      </c>
      <c r="J235" s="41">
        <v>99.173553999999996</v>
      </c>
      <c r="K235" s="41"/>
      <c r="L235" s="41">
        <v>99.173553999999996</v>
      </c>
      <c r="M235" s="41"/>
      <c r="N235" s="41">
        <v>98.319327999999999</v>
      </c>
      <c r="O235" s="41"/>
      <c r="P235" s="41">
        <v>98.319327999999999</v>
      </c>
      <c r="Q235" s="41"/>
      <c r="R235" s="41">
        <v>98.75</v>
      </c>
      <c r="S235" s="41"/>
      <c r="T235" s="41" t="s">
        <v>662</v>
      </c>
      <c r="U235" s="41" t="s">
        <v>663</v>
      </c>
      <c r="V235" s="41" t="s">
        <v>1275</v>
      </c>
      <c r="W235" s="46">
        <v>44866</v>
      </c>
    </row>
    <row r="236" spans="1:23" x14ac:dyDescent="0.3">
      <c r="A236" s="41">
        <v>315365</v>
      </c>
      <c r="B236" s="41" t="s">
        <v>492</v>
      </c>
      <c r="C236" s="41" t="s">
        <v>1276</v>
      </c>
      <c r="D236" s="41" t="s">
        <v>1277</v>
      </c>
      <c r="E236" s="41" t="s">
        <v>659</v>
      </c>
      <c r="F236" s="41">
        <v>7756</v>
      </c>
      <c r="G236" s="41">
        <v>454</v>
      </c>
      <c r="H236" s="41" t="s">
        <v>1560</v>
      </c>
      <c r="I236" s="41" t="s">
        <v>661</v>
      </c>
      <c r="J236" s="41">
        <v>100</v>
      </c>
      <c r="K236" s="41"/>
      <c r="L236" s="41">
        <v>100</v>
      </c>
      <c r="M236" s="41"/>
      <c r="N236" s="41">
        <v>100</v>
      </c>
      <c r="O236" s="41"/>
      <c r="P236" s="41">
        <v>100</v>
      </c>
      <c r="Q236" s="41"/>
      <c r="R236" s="41">
        <v>100</v>
      </c>
      <c r="S236" s="41"/>
      <c r="T236" s="41" t="s">
        <v>662</v>
      </c>
      <c r="U236" s="41" t="s">
        <v>663</v>
      </c>
      <c r="V236" s="41" t="s">
        <v>1278</v>
      </c>
      <c r="W236" s="46">
        <v>44866</v>
      </c>
    </row>
    <row r="237" spans="1:23" x14ac:dyDescent="0.3">
      <c r="A237" s="41">
        <v>315366</v>
      </c>
      <c r="B237" s="41" t="s">
        <v>237</v>
      </c>
      <c r="C237" s="41" t="s">
        <v>1279</v>
      </c>
      <c r="D237" s="41" t="s">
        <v>940</v>
      </c>
      <c r="E237" s="41" t="s">
        <v>659</v>
      </c>
      <c r="F237" s="41">
        <v>7032</v>
      </c>
      <c r="G237" s="41">
        <v>454</v>
      </c>
      <c r="H237" s="41" t="s">
        <v>1560</v>
      </c>
      <c r="I237" s="41" t="s">
        <v>661</v>
      </c>
      <c r="J237" s="41">
        <v>100</v>
      </c>
      <c r="K237" s="41"/>
      <c r="L237" s="41">
        <v>100</v>
      </c>
      <c r="M237" s="41"/>
      <c r="N237" s="41">
        <v>92.857142999999994</v>
      </c>
      <c r="O237" s="41"/>
      <c r="P237" s="41">
        <v>92.857142999999994</v>
      </c>
      <c r="Q237" s="41"/>
      <c r="R237" s="41">
        <v>95.238095000000001</v>
      </c>
      <c r="S237" s="41"/>
      <c r="T237" s="41" t="s">
        <v>662</v>
      </c>
      <c r="U237" s="41" t="s">
        <v>663</v>
      </c>
      <c r="V237" s="41" t="s">
        <v>1280</v>
      </c>
      <c r="W237" s="46">
        <v>44866</v>
      </c>
    </row>
    <row r="238" spans="1:23" x14ac:dyDescent="0.3">
      <c r="A238" s="41">
        <v>315367</v>
      </c>
      <c r="B238" s="41" t="s">
        <v>549</v>
      </c>
      <c r="C238" s="41" t="s">
        <v>1281</v>
      </c>
      <c r="D238" s="41" t="s">
        <v>842</v>
      </c>
      <c r="E238" s="41" t="s">
        <v>659</v>
      </c>
      <c r="F238" s="41">
        <v>8873</v>
      </c>
      <c r="G238" s="41">
        <v>454</v>
      </c>
      <c r="H238" s="41" t="s">
        <v>1560</v>
      </c>
      <c r="I238" s="41" t="s">
        <v>661</v>
      </c>
      <c r="J238" s="41">
        <v>98.709676999999999</v>
      </c>
      <c r="K238" s="41"/>
      <c r="L238" s="41">
        <v>98.709676999999999</v>
      </c>
      <c r="M238" s="41"/>
      <c r="N238" s="41">
        <v>99.393939000000003</v>
      </c>
      <c r="O238" s="41"/>
      <c r="P238" s="41">
        <v>99.393939000000003</v>
      </c>
      <c r="Q238" s="41"/>
      <c r="R238" s="41">
        <v>99.0625</v>
      </c>
      <c r="S238" s="41"/>
      <c r="T238" s="41" t="s">
        <v>662</v>
      </c>
      <c r="U238" s="41" t="s">
        <v>663</v>
      </c>
      <c r="V238" s="41" t="s">
        <v>1282</v>
      </c>
      <c r="W238" s="46">
        <v>44866</v>
      </c>
    </row>
    <row r="239" spans="1:23" x14ac:dyDescent="0.3">
      <c r="A239" s="41">
        <v>315369</v>
      </c>
      <c r="B239" s="41" t="s">
        <v>322</v>
      </c>
      <c r="C239" s="41" t="s">
        <v>1283</v>
      </c>
      <c r="D239" s="41" t="s">
        <v>1284</v>
      </c>
      <c r="E239" s="41" t="s">
        <v>659</v>
      </c>
      <c r="F239" s="41">
        <v>7675</v>
      </c>
      <c r="G239" s="41">
        <v>454</v>
      </c>
      <c r="H239" s="41" t="s">
        <v>1560</v>
      </c>
      <c r="I239" s="41" t="s">
        <v>661</v>
      </c>
      <c r="J239" s="41">
        <v>97.727272999999997</v>
      </c>
      <c r="K239" s="41"/>
      <c r="L239" s="41">
        <v>97.727272999999997</v>
      </c>
      <c r="M239" s="41"/>
      <c r="N239" s="41">
        <v>84</v>
      </c>
      <c r="O239" s="41"/>
      <c r="P239" s="41">
        <v>84</v>
      </c>
      <c r="Q239" s="41"/>
      <c r="R239" s="41">
        <v>90.425532000000004</v>
      </c>
      <c r="S239" s="41"/>
      <c r="T239" s="41" t="s">
        <v>662</v>
      </c>
      <c r="U239" s="41" t="s">
        <v>663</v>
      </c>
      <c r="V239" s="41" t="s">
        <v>1285</v>
      </c>
      <c r="W239" s="46">
        <v>44866</v>
      </c>
    </row>
    <row r="240" spans="1:23" x14ac:dyDescent="0.3">
      <c r="A240" s="41">
        <v>315370</v>
      </c>
      <c r="B240" s="41" t="s">
        <v>581</v>
      </c>
      <c r="C240" s="41" t="s">
        <v>1286</v>
      </c>
      <c r="D240" s="41" t="s">
        <v>800</v>
      </c>
      <c r="E240" s="41" t="s">
        <v>659</v>
      </c>
      <c r="F240" s="41">
        <v>8540</v>
      </c>
      <c r="G240" s="41">
        <v>454</v>
      </c>
      <c r="H240" s="41" t="s">
        <v>1560</v>
      </c>
      <c r="I240" s="41" t="s">
        <v>661</v>
      </c>
      <c r="J240" s="41">
        <v>93.877550999999997</v>
      </c>
      <c r="K240" s="41"/>
      <c r="L240" s="41">
        <v>93.877550999999997</v>
      </c>
      <c r="M240" s="41"/>
      <c r="N240" s="41">
        <v>84.761904999999999</v>
      </c>
      <c r="O240" s="41"/>
      <c r="P240" s="41">
        <v>84.761904999999999</v>
      </c>
      <c r="Q240" s="41"/>
      <c r="R240" s="41">
        <v>89.162561999999994</v>
      </c>
      <c r="S240" s="41"/>
      <c r="T240" s="41" t="s">
        <v>662</v>
      </c>
      <c r="U240" s="41" t="s">
        <v>663</v>
      </c>
      <c r="V240" s="41" t="s">
        <v>1287</v>
      </c>
      <c r="W240" s="46">
        <v>44866</v>
      </c>
    </row>
    <row r="241" spans="1:23" x14ac:dyDescent="0.3">
      <c r="A241" s="41">
        <v>315372</v>
      </c>
      <c r="B241" s="41" t="s">
        <v>623</v>
      </c>
      <c r="C241" s="41" t="s">
        <v>1288</v>
      </c>
      <c r="D241" s="41" t="s">
        <v>1244</v>
      </c>
      <c r="E241" s="41" t="s">
        <v>659</v>
      </c>
      <c r="F241" s="41">
        <v>7050</v>
      </c>
      <c r="G241" s="41">
        <v>454</v>
      </c>
      <c r="H241" s="41" t="s">
        <v>1560</v>
      </c>
      <c r="I241" s="41" t="s">
        <v>661</v>
      </c>
      <c r="J241" s="41">
        <v>100</v>
      </c>
      <c r="K241" s="41"/>
      <c r="L241" s="41">
        <v>100</v>
      </c>
      <c r="M241" s="41"/>
      <c r="N241" s="41">
        <v>89.84375</v>
      </c>
      <c r="O241" s="41"/>
      <c r="P241" s="41">
        <v>89.84375</v>
      </c>
      <c r="Q241" s="41"/>
      <c r="R241" s="41">
        <v>94.628099000000006</v>
      </c>
      <c r="S241" s="41"/>
      <c r="T241" s="41" t="s">
        <v>662</v>
      </c>
      <c r="U241" s="41" t="s">
        <v>663</v>
      </c>
      <c r="V241" s="41" t="s">
        <v>1289</v>
      </c>
      <c r="W241" s="46">
        <v>44866</v>
      </c>
    </row>
    <row r="242" spans="1:23" x14ac:dyDescent="0.3">
      <c r="A242" s="41">
        <v>315374</v>
      </c>
      <c r="B242" s="41" t="s">
        <v>392</v>
      </c>
      <c r="C242" s="41" t="s">
        <v>1290</v>
      </c>
      <c r="D242" s="41" t="s">
        <v>1291</v>
      </c>
      <c r="E242" s="41" t="s">
        <v>659</v>
      </c>
      <c r="F242" s="41">
        <v>7738</v>
      </c>
      <c r="G242" s="41">
        <v>454</v>
      </c>
      <c r="H242" s="41" t="s">
        <v>1560</v>
      </c>
      <c r="I242" s="41" t="s">
        <v>661</v>
      </c>
      <c r="J242" s="41">
        <v>100</v>
      </c>
      <c r="K242" s="41"/>
      <c r="L242" s="41">
        <v>100</v>
      </c>
      <c r="M242" s="41"/>
      <c r="N242" s="41">
        <v>100</v>
      </c>
      <c r="O242" s="41"/>
      <c r="P242" s="41">
        <v>100</v>
      </c>
      <c r="Q242" s="41"/>
      <c r="R242" s="41">
        <v>100</v>
      </c>
      <c r="S242" s="41"/>
      <c r="T242" s="41" t="s">
        <v>662</v>
      </c>
      <c r="U242" s="41" t="s">
        <v>663</v>
      </c>
      <c r="V242" s="41" t="s">
        <v>1292</v>
      </c>
      <c r="W242" s="46">
        <v>44866</v>
      </c>
    </row>
    <row r="243" spans="1:23" x14ac:dyDescent="0.3">
      <c r="A243" s="41">
        <v>315375</v>
      </c>
      <c r="B243" s="41" t="s">
        <v>417</v>
      </c>
      <c r="C243" s="41" t="s">
        <v>1293</v>
      </c>
      <c r="D243" s="41" t="s">
        <v>1029</v>
      </c>
      <c r="E243" s="41" t="s">
        <v>659</v>
      </c>
      <c r="F243" s="41">
        <v>7104</v>
      </c>
      <c r="G243" s="41">
        <v>454</v>
      </c>
      <c r="H243" s="41" t="s">
        <v>1560</v>
      </c>
      <c r="I243" s="41" t="s">
        <v>661</v>
      </c>
      <c r="J243" s="41">
        <v>98.076922999999994</v>
      </c>
      <c r="K243" s="41"/>
      <c r="L243" s="41">
        <v>98.076922999999994</v>
      </c>
      <c r="M243" s="41"/>
      <c r="N243" s="41">
        <v>98.484848</v>
      </c>
      <c r="O243" s="41"/>
      <c r="P243" s="41">
        <v>98.484848</v>
      </c>
      <c r="Q243" s="41"/>
      <c r="R243" s="41">
        <v>98.305085000000005</v>
      </c>
      <c r="S243" s="41"/>
      <c r="T243" s="41" t="s">
        <v>662</v>
      </c>
      <c r="U243" s="41" t="s">
        <v>663</v>
      </c>
      <c r="V243" s="41" t="s">
        <v>1294</v>
      </c>
      <c r="W243" s="46">
        <v>44866</v>
      </c>
    </row>
    <row r="244" spans="1:23" x14ac:dyDescent="0.3">
      <c r="A244" s="41">
        <v>315376</v>
      </c>
      <c r="B244" s="41" t="s">
        <v>335</v>
      </c>
      <c r="C244" s="41" t="s">
        <v>1295</v>
      </c>
      <c r="D244" s="41" t="s">
        <v>1296</v>
      </c>
      <c r="E244" s="41" t="s">
        <v>659</v>
      </c>
      <c r="F244" s="41">
        <v>7481</v>
      </c>
      <c r="G244" s="41">
        <v>454</v>
      </c>
      <c r="H244" s="41" t="s">
        <v>1560</v>
      </c>
      <c r="I244" s="41" t="s">
        <v>661</v>
      </c>
      <c r="J244" s="41">
        <v>98.453608000000003</v>
      </c>
      <c r="K244" s="41"/>
      <c r="L244" s="41">
        <v>98.453608000000003</v>
      </c>
      <c r="M244" s="41"/>
      <c r="N244" s="41">
        <v>98.557692000000003</v>
      </c>
      <c r="O244" s="41"/>
      <c r="P244" s="41">
        <v>98.557692000000003</v>
      </c>
      <c r="Q244" s="41"/>
      <c r="R244" s="41">
        <v>98.507463000000001</v>
      </c>
      <c r="S244" s="41"/>
      <c r="T244" s="41" t="s">
        <v>662</v>
      </c>
      <c r="U244" s="41" t="s">
        <v>663</v>
      </c>
      <c r="V244" s="41" t="s">
        <v>1297</v>
      </c>
      <c r="W244" s="46">
        <v>44866</v>
      </c>
    </row>
    <row r="245" spans="1:23" x14ac:dyDescent="0.3">
      <c r="A245" s="41">
        <v>315377</v>
      </c>
      <c r="B245" s="41" t="s">
        <v>233</v>
      </c>
      <c r="C245" s="41" t="s">
        <v>1298</v>
      </c>
      <c r="D245" s="41" t="s">
        <v>1236</v>
      </c>
      <c r="E245" s="41" t="s">
        <v>659</v>
      </c>
      <c r="F245" s="41">
        <v>7631</v>
      </c>
      <c r="G245" s="41">
        <v>454</v>
      </c>
      <c r="H245" s="41" t="s">
        <v>1560</v>
      </c>
      <c r="I245" s="41" t="s">
        <v>661</v>
      </c>
      <c r="J245" s="41">
        <v>100</v>
      </c>
      <c r="K245" s="41"/>
      <c r="L245" s="41">
        <v>100</v>
      </c>
      <c r="M245" s="41"/>
      <c r="N245" s="41">
        <v>96.153846000000001</v>
      </c>
      <c r="O245" s="41"/>
      <c r="P245" s="41">
        <v>96.153846000000001</v>
      </c>
      <c r="Q245" s="41"/>
      <c r="R245" s="41">
        <v>97.321428999999995</v>
      </c>
      <c r="S245" s="41"/>
      <c r="T245" s="41" t="s">
        <v>662</v>
      </c>
      <c r="U245" s="41" t="s">
        <v>663</v>
      </c>
      <c r="V245" s="41" t="s">
        <v>1299</v>
      </c>
      <c r="W245" s="46">
        <v>44866</v>
      </c>
    </row>
    <row r="246" spans="1:23" x14ac:dyDescent="0.3">
      <c r="A246" s="41">
        <v>315378</v>
      </c>
      <c r="B246" s="41" t="s">
        <v>445</v>
      </c>
      <c r="C246" s="41" t="s">
        <v>1300</v>
      </c>
      <c r="D246" s="41" t="s">
        <v>860</v>
      </c>
      <c r="E246" s="41" t="s">
        <v>659</v>
      </c>
      <c r="F246" s="41">
        <v>7860</v>
      </c>
      <c r="G246" s="41">
        <v>454</v>
      </c>
      <c r="H246" s="41" t="s">
        <v>1560</v>
      </c>
      <c r="I246" s="41" t="s">
        <v>661</v>
      </c>
      <c r="J246" s="41">
        <v>100</v>
      </c>
      <c r="K246" s="41"/>
      <c r="L246" s="41">
        <v>100</v>
      </c>
      <c r="M246" s="41"/>
      <c r="N246" s="41">
        <v>97.222222000000002</v>
      </c>
      <c r="O246" s="41"/>
      <c r="P246" s="41">
        <v>97.222222000000002</v>
      </c>
      <c r="Q246" s="41"/>
      <c r="R246" s="41">
        <v>98.561150999999995</v>
      </c>
      <c r="S246" s="41"/>
      <c r="T246" s="41" t="s">
        <v>662</v>
      </c>
      <c r="U246" s="41" t="s">
        <v>663</v>
      </c>
      <c r="V246" s="41" t="s">
        <v>1301</v>
      </c>
      <c r="W246" s="46">
        <v>44866</v>
      </c>
    </row>
    <row r="247" spans="1:23" x14ac:dyDescent="0.3">
      <c r="A247" s="41">
        <v>315381</v>
      </c>
      <c r="B247" s="41" t="s">
        <v>596</v>
      </c>
      <c r="C247" s="41" t="s">
        <v>1302</v>
      </c>
      <c r="D247" s="41" t="s">
        <v>1181</v>
      </c>
      <c r="E247" s="41" t="s">
        <v>659</v>
      </c>
      <c r="F247" s="41">
        <v>8857</v>
      </c>
      <c r="G247" s="41">
        <v>454</v>
      </c>
      <c r="H247" s="41" t="s">
        <v>1560</v>
      </c>
      <c r="I247" s="41" t="s">
        <v>661</v>
      </c>
      <c r="J247" s="41">
        <v>100</v>
      </c>
      <c r="K247" s="41"/>
      <c r="L247" s="41">
        <v>100</v>
      </c>
      <c r="M247" s="41"/>
      <c r="N247" s="41">
        <v>100</v>
      </c>
      <c r="O247" s="41"/>
      <c r="P247" s="41">
        <v>100</v>
      </c>
      <c r="Q247" s="41"/>
      <c r="R247" s="41">
        <v>100</v>
      </c>
      <c r="S247" s="41"/>
      <c r="T247" s="41" t="s">
        <v>662</v>
      </c>
      <c r="U247" s="41" t="s">
        <v>663</v>
      </c>
      <c r="V247" s="41" t="s">
        <v>1303</v>
      </c>
      <c r="W247" s="46">
        <v>44866</v>
      </c>
    </row>
    <row r="248" spans="1:23" x14ac:dyDescent="0.3">
      <c r="A248" s="41">
        <v>315383</v>
      </c>
      <c r="B248" s="41" t="s">
        <v>331</v>
      </c>
      <c r="C248" s="41" t="s">
        <v>1304</v>
      </c>
      <c r="D248" s="41" t="s">
        <v>1305</v>
      </c>
      <c r="E248" s="41" t="s">
        <v>659</v>
      </c>
      <c r="F248" s="41">
        <v>7932</v>
      </c>
      <c r="G248" s="41">
        <v>454</v>
      </c>
      <c r="H248" s="41" t="s">
        <v>1560</v>
      </c>
      <c r="I248" s="41" t="s">
        <v>661</v>
      </c>
      <c r="J248" s="41">
        <v>100</v>
      </c>
      <c r="K248" s="41"/>
      <c r="L248" s="41">
        <v>100</v>
      </c>
      <c r="M248" s="41"/>
      <c r="N248" s="41">
        <v>97.297297</v>
      </c>
      <c r="O248" s="41"/>
      <c r="P248" s="41">
        <v>97.297297</v>
      </c>
      <c r="Q248" s="41"/>
      <c r="R248" s="41">
        <v>98.630137000000005</v>
      </c>
      <c r="S248" s="41"/>
      <c r="T248" s="41" t="s">
        <v>662</v>
      </c>
      <c r="U248" s="41" t="s">
        <v>663</v>
      </c>
      <c r="V248" s="41" t="s">
        <v>1306</v>
      </c>
      <c r="W248" s="46">
        <v>44866</v>
      </c>
    </row>
    <row r="249" spans="1:23" x14ac:dyDescent="0.3">
      <c r="A249" s="41">
        <v>315384</v>
      </c>
      <c r="B249" s="41" t="s">
        <v>562</v>
      </c>
      <c r="C249" s="41" t="s">
        <v>1307</v>
      </c>
      <c r="D249" s="41" t="s">
        <v>1308</v>
      </c>
      <c r="E249" s="41" t="s">
        <v>659</v>
      </c>
      <c r="F249" s="41">
        <v>8901</v>
      </c>
      <c r="G249" s="41">
        <v>454</v>
      </c>
      <c r="H249" s="41" t="s">
        <v>1560</v>
      </c>
      <c r="I249" s="41" t="s">
        <v>661</v>
      </c>
      <c r="J249" s="41">
        <v>98.529411999999994</v>
      </c>
      <c r="K249" s="41"/>
      <c r="L249" s="41">
        <v>98.529411999999994</v>
      </c>
      <c r="M249" s="41"/>
      <c r="N249" s="41">
        <v>100</v>
      </c>
      <c r="O249" s="41"/>
      <c r="P249" s="41">
        <v>100</v>
      </c>
      <c r="Q249" s="41"/>
      <c r="R249" s="41">
        <v>99.305555999999996</v>
      </c>
      <c r="S249" s="41"/>
      <c r="T249" s="41" t="s">
        <v>662</v>
      </c>
      <c r="U249" s="41" t="s">
        <v>663</v>
      </c>
      <c r="V249" s="41" t="s">
        <v>1309</v>
      </c>
      <c r="W249" s="46">
        <v>44866</v>
      </c>
    </row>
    <row r="250" spans="1:23" x14ac:dyDescent="0.3">
      <c r="A250" s="41">
        <v>315386</v>
      </c>
      <c r="B250" s="41" t="s">
        <v>268</v>
      </c>
      <c r="C250" s="41" t="s">
        <v>1310</v>
      </c>
      <c r="D250" s="41" t="s">
        <v>1311</v>
      </c>
      <c r="E250" s="41" t="s">
        <v>659</v>
      </c>
      <c r="F250" s="41">
        <v>7607</v>
      </c>
      <c r="G250" s="41">
        <v>454</v>
      </c>
      <c r="H250" s="41" t="s">
        <v>1560</v>
      </c>
      <c r="I250" s="41" t="s">
        <v>661</v>
      </c>
      <c r="J250" s="41">
        <v>80.21978</v>
      </c>
      <c r="K250" s="41"/>
      <c r="L250" s="41">
        <v>80.21978</v>
      </c>
      <c r="M250" s="41"/>
      <c r="N250" s="41">
        <v>97.087378999999999</v>
      </c>
      <c r="O250" s="41"/>
      <c r="P250" s="41">
        <v>97.087378999999999</v>
      </c>
      <c r="Q250" s="41"/>
      <c r="R250" s="41">
        <v>89.175257999999999</v>
      </c>
      <c r="S250" s="41"/>
      <c r="T250" s="41" t="s">
        <v>662</v>
      </c>
      <c r="U250" s="41" t="s">
        <v>663</v>
      </c>
      <c r="V250" s="41" t="s">
        <v>1312</v>
      </c>
      <c r="W250" s="46">
        <v>44866</v>
      </c>
    </row>
    <row r="251" spans="1:23" x14ac:dyDescent="0.3">
      <c r="A251" s="41">
        <v>315387</v>
      </c>
      <c r="B251" s="41" t="s">
        <v>247</v>
      </c>
      <c r="C251" s="41" t="s">
        <v>1313</v>
      </c>
      <c r="D251" s="41" t="s">
        <v>892</v>
      </c>
      <c r="E251" s="41" t="s">
        <v>659</v>
      </c>
      <c r="F251" s="41">
        <v>7728</v>
      </c>
      <c r="G251" s="41">
        <v>454</v>
      </c>
      <c r="H251" s="41" t="s">
        <v>1560</v>
      </c>
      <c r="I251" s="41" t="s">
        <v>661</v>
      </c>
      <c r="J251" s="41">
        <v>84.482759000000001</v>
      </c>
      <c r="K251" s="41"/>
      <c r="L251" s="41">
        <v>84.482759000000001</v>
      </c>
      <c r="M251" s="41"/>
      <c r="N251" s="41">
        <v>94.160584</v>
      </c>
      <c r="O251" s="41"/>
      <c r="P251" s="41">
        <v>94.160584</v>
      </c>
      <c r="Q251" s="41"/>
      <c r="R251" s="41">
        <v>89.723320000000001</v>
      </c>
      <c r="S251" s="41"/>
      <c r="T251" s="41" t="s">
        <v>662</v>
      </c>
      <c r="U251" s="41" t="s">
        <v>663</v>
      </c>
      <c r="V251" s="41" t="s">
        <v>1314</v>
      </c>
      <c r="W251" s="46">
        <v>44866</v>
      </c>
    </row>
    <row r="252" spans="1:23" x14ac:dyDescent="0.3">
      <c r="A252" s="41">
        <v>315388</v>
      </c>
      <c r="B252" s="41" t="s">
        <v>587</v>
      </c>
      <c r="C252" s="41" t="s">
        <v>1315</v>
      </c>
      <c r="D252" s="41" t="s">
        <v>1316</v>
      </c>
      <c r="E252" s="41" t="s">
        <v>659</v>
      </c>
      <c r="F252" s="41">
        <v>7512</v>
      </c>
      <c r="G252" s="41">
        <v>454</v>
      </c>
      <c r="H252" s="41" t="s">
        <v>1560</v>
      </c>
      <c r="I252" s="41" t="s">
        <v>661</v>
      </c>
      <c r="J252" s="41">
        <v>100</v>
      </c>
      <c r="K252" s="41"/>
      <c r="L252" s="41">
        <v>100</v>
      </c>
      <c r="M252" s="41"/>
      <c r="N252" s="41">
        <v>100</v>
      </c>
      <c r="O252" s="41"/>
      <c r="P252" s="41">
        <v>100</v>
      </c>
      <c r="Q252" s="41"/>
      <c r="R252" s="41">
        <v>100</v>
      </c>
      <c r="S252" s="41"/>
      <c r="T252" s="41" t="s">
        <v>662</v>
      </c>
      <c r="U252" s="41" t="s">
        <v>663</v>
      </c>
      <c r="V252" s="41" t="s">
        <v>1317</v>
      </c>
      <c r="W252" s="46">
        <v>44866</v>
      </c>
    </row>
    <row r="253" spans="1:23" x14ac:dyDescent="0.3">
      <c r="A253" s="41">
        <v>315390</v>
      </c>
      <c r="B253" s="41" t="s">
        <v>383</v>
      </c>
      <c r="C253" s="41" t="s">
        <v>1318</v>
      </c>
      <c r="D253" s="41" t="s">
        <v>774</v>
      </c>
      <c r="E253" s="41" t="s">
        <v>659</v>
      </c>
      <c r="F253" s="41">
        <v>7016</v>
      </c>
      <c r="G253" s="41">
        <v>454</v>
      </c>
      <c r="H253" s="41" t="s">
        <v>1560</v>
      </c>
      <c r="I253" s="41" t="s">
        <v>661</v>
      </c>
      <c r="J253" s="41">
        <v>100</v>
      </c>
      <c r="K253" s="41"/>
      <c r="L253" s="41">
        <v>100</v>
      </c>
      <c r="M253" s="41"/>
      <c r="N253" s="41">
        <v>100</v>
      </c>
      <c r="O253" s="41"/>
      <c r="P253" s="41">
        <v>100</v>
      </c>
      <c r="Q253" s="41"/>
      <c r="R253" s="41">
        <v>100</v>
      </c>
      <c r="S253" s="41"/>
      <c r="T253" s="41" t="s">
        <v>662</v>
      </c>
      <c r="U253" s="41" t="s">
        <v>663</v>
      </c>
      <c r="V253" s="41" t="s">
        <v>1319</v>
      </c>
      <c r="W253" s="46">
        <v>44866</v>
      </c>
    </row>
    <row r="254" spans="1:23" x14ac:dyDescent="0.3">
      <c r="A254" s="41">
        <v>315392</v>
      </c>
      <c r="B254" s="41" t="s">
        <v>459</v>
      </c>
      <c r="C254" s="41" t="s">
        <v>1320</v>
      </c>
      <c r="D254" s="41" t="s">
        <v>1321</v>
      </c>
      <c r="E254" s="41" t="s">
        <v>659</v>
      </c>
      <c r="F254" s="41">
        <v>7003</v>
      </c>
      <c r="G254" s="41">
        <v>454</v>
      </c>
      <c r="H254" s="41" t="s">
        <v>1560</v>
      </c>
      <c r="I254" s="41" t="s">
        <v>661</v>
      </c>
      <c r="J254" s="41">
        <v>100</v>
      </c>
      <c r="K254" s="41"/>
      <c r="L254" s="41">
        <v>100</v>
      </c>
      <c r="M254" s="41"/>
      <c r="N254" s="41">
        <v>100</v>
      </c>
      <c r="O254" s="41"/>
      <c r="P254" s="41">
        <v>100</v>
      </c>
      <c r="Q254" s="41"/>
      <c r="R254" s="41">
        <v>100</v>
      </c>
      <c r="S254" s="41"/>
      <c r="T254" s="41" t="s">
        <v>662</v>
      </c>
      <c r="U254" s="41" t="s">
        <v>663</v>
      </c>
      <c r="V254" s="41" t="s">
        <v>1322</v>
      </c>
      <c r="W254" s="46">
        <v>44866</v>
      </c>
    </row>
    <row r="255" spans="1:23" x14ac:dyDescent="0.3">
      <c r="A255" s="41">
        <v>315393</v>
      </c>
      <c r="B255" s="41" t="s">
        <v>507</v>
      </c>
      <c r="C255" s="41" t="s">
        <v>1323</v>
      </c>
      <c r="D255" s="41" t="s">
        <v>1029</v>
      </c>
      <c r="E255" s="41" t="s">
        <v>659</v>
      </c>
      <c r="F255" s="41">
        <v>7103</v>
      </c>
      <c r="G255" s="41">
        <v>454</v>
      </c>
      <c r="H255" s="41" t="s">
        <v>1560</v>
      </c>
      <c r="I255" s="41" t="s">
        <v>661</v>
      </c>
      <c r="J255" s="41">
        <v>100</v>
      </c>
      <c r="K255" s="41"/>
      <c r="L255" s="41">
        <v>100</v>
      </c>
      <c r="M255" s="41"/>
      <c r="N255" s="41">
        <v>100</v>
      </c>
      <c r="O255" s="41"/>
      <c r="P255" s="41">
        <v>100</v>
      </c>
      <c r="Q255" s="41"/>
      <c r="R255" s="41">
        <v>100</v>
      </c>
      <c r="S255" s="41"/>
      <c r="T255" s="41" t="s">
        <v>662</v>
      </c>
      <c r="U255" s="41" t="s">
        <v>663</v>
      </c>
      <c r="V255" s="41" t="s">
        <v>1324</v>
      </c>
      <c r="W255" s="46">
        <v>44866</v>
      </c>
    </row>
    <row r="256" spans="1:23" x14ac:dyDescent="0.3">
      <c r="A256" s="41">
        <v>315394</v>
      </c>
      <c r="B256" s="41" t="s">
        <v>611</v>
      </c>
      <c r="C256" s="41" t="s">
        <v>1325</v>
      </c>
      <c r="D256" s="41" t="s">
        <v>1326</v>
      </c>
      <c r="E256" s="41" t="s">
        <v>659</v>
      </c>
      <c r="F256" s="41">
        <v>8226</v>
      </c>
      <c r="G256" s="41">
        <v>454</v>
      </c>
      <c r="H256" s="41" t="s">
        <v>1560</v>
      </c>
      <c r="I256" s="41" t="s">
        <v>661</v>
      </c>
      <c r="J256" s="41">
        <v>100</v>
      </c>
      <c r="K256" s="41"/>
      <c r="L256" s="41">
        <v>100</v>
      </c>
      <c r="M256" s="41"/>
      <c r="N256" s="41">
        <v>97.435896999999997</v>
      </c>
      <c r="O256" s="41"/>
      <c r="P256" s="41">
        <v>97.435896999999997</v>
      </c>
      <c r="Q256" s="41"/>
      <c r="R256" s="41">
        <v>98.717949000000004</v>
      </c>
      <c r="S256" s="41"/>
      <c r="T256" s="41" t="s">
        <v>662</v>
      </c>
      <c r="U256" s="41" t="s">
        <v>663</v>
      </c>
      <c r="V256" s="41" t="s">
        <v>1327</v>
      </c>
      <c r="W256" s="46">
        <v>44866</v>
      </c>
    </row>
    <row r="257" spans="1:23" x14ac:dyDescent="0.3">
      <c r="A257" s="41">
        <v>315396</v>
      </c>
      <c r="B257" s="41" t="s">
        <v>390</v>
      </c>
      <c r="C257" s="41" t="s">
        <v>1328</v>
      </c>
      <c r="D257" s="41" t="s">
        <v>746</v>
      </c>
      <c r="E257" s="41" t="s">
        <v>659</v>
      </c>
      <c r="F257" s="41">
        <v>8302</v>
      </c>
      <c r="G257" s="41">
        <v>454</v>
      </c>
      <c r="H257" s="41" t="s">
        <v>1560</v>
      </c>
      <c r="I257" s="41" t="s">
        <v>661</v>
      </c>
      <c r="J257" s="41">
        <v>97.315436000000005</v>
      </c>
      <c r="K257" s="41"/>
      <c r="L257" s="41">
        <v>97.315436000000005</v>
      </c>
      <c r="M257" s="41"/>
      <c r="N257" s="41">
        <v>98.449612000000002</v>
      </c>
      <c r="O257" s="41"/>
      <c r="P257" s="41">
        <v>98.449612000000002</v>
      </c>
      <c r="Q257" s="41"/>
      <c r="R257" s="41">
        <v>97.841727000000006</v>
      </c>
      <c r="S257" s="41"/>
      <c r="T257" s="41" t="s">
        <v>662</v>
      </c>
      <c r="U257" s="41" t="s">
        <v>663</v>
      </c>
      <c r="V257" s="41" t="s">
        <v>1329</v>
      </c>
      <c r="W257" s="46">
        <v>44866</v>
      </c>
    </row>
    <row r="258" spans="1:23" x14ac:dyDescent="0.3">
      <c r="A258" s="41">
        <v>315397</v>
      </c>
      <c r="B258" s="41" t="s">
        <v>533</v>
      </c>
      <c r="C258" s="41" t="s">
        <v>1330</v>
      </c>
      <c r="D258" s="41" t="s">
        <v>1331</v>
      </c>
      <c r="E258" s="41" t="s">
        <v>659</v>
      </c>
      <c r="F258" s="41">
        <v>8720</v>
      </c>
      <c r="G258" s="41">
        <v>454</v>
      </c>
      <c r="H258" s="41" t="s">
        <v>1560</v>
      </c>
      <c r="I258" s="41" t="s">
        <v>661</v>
      </c>
      <c r="J258" s="41">
        <v>100</v>
      </c>
      <c r="K258" s="41"/>
      <c r="L258" s="41">
        <v>100</v>
      </c>
      <c r="M258" s="41"/>
      <c r="N258" s="41">
        <v>100</v>
      </c>
      <c r="O258" s="41"/>
      <c r="P258" s="41">
        <v>100</v>
      </c>
      <c r="Q258" s="41"/>
      <c r="R258" s="41">
        <v>100</v>
      </c>
      <c r="S258" s="41"/>
      <c r="T258" s="41" t="s">
        <v>662</v>
      </c>
      <c r="U258" s="41" t="s">
        <v>663</v>
      </c>
      <c r="V258" s="41" t="s">
        <v>1332</v>
      </c>
      <c r="W258" s="46">
        <v>44866</v>
      </c>
    </row>
    <row r="259" spans="1:23" x14ac:dyDescent="0.3">
      <c r="A259" s="41">
        <v>315404</v>
      </c>
      <c r="B259" s="41" t="s">
        <v>607</v>
      </c>
      <c r="C259" s="41" t="s">
        <v>1333</v>
      </c>
      <c r="D259" s="41" t="s">
        <v>1334</v>
      </c>
      <c r="E259" s="41" t="s">
        <v>659</v>
      </c>
      <c r="F259" s="41">
        <v>8108</v>
      </c>
      <c r="G259" s="41">
        <v>454</v>
      </c>
      <c r="H259" s="41" t="s">
        <v>1560</v>
      </c>
      <c r="I259" s="41" t="s">
        <v>661</v>
      </c>
      <c r="J259" s="41">
        <v>97.058824000000001</v>
      </c>
      <c r="K259" s="41"/>
      <c r="L259" s="41">
        <v>97.058824000000001</v>
      </c>
      <c r="M259" s="41"/>
      <c r="N259" s="41">
        <v>97.5</v>
      </c>
      <c r="O259" s="41"/>
      <c r="P259" s="41">
        <v>97.5</v>
      </c>
      <c r="Q259" s="41"/>
      <c r="R259" s="41">
        <v>97.297297</v>
      </c>
      <c r="S259" s="41"/>
      <c r="T259" s="41" t="s">
        <v>662</v>
      </c>
      <c r="U259" s="41" t="s">
        <v>663</v>
      </c>
      <c r="V259" s="41" t="s">
        <v>1335</v>
      </c>
      <c r="W259" s="46">
        <v>44866</v>
      </c>
    </row>
    <row r="260" spans="1:23" x14ac:dyDescent="0.3">
      <c r="A260" s="41">
        <v>315405</v>
      </c>
      <c r="B260" s="41" t="s">
        <v>567</v>
      </c>
      <c r="C260" s="41" t="s">
        <v>1336</v>
      </c>
      <c r="D260" s="41" t="s">
        <v>1337</v>
      </c>
      <c r="E260" s="41" t="s">
        <v>659</v>
      </c>
      <c r="F260" s="41">
        <v>8020</v>
      </c>
      <c r="G260" s="41">
        <v>454</v>
      </c>
      <c r="H260" s="41" t="s">
        <v>1560</v>
      </c>
      <c r="I260" s="41" t="s">
        <v>661</v>
      </c>
      <c r="J260" s="41">
        <v>100</v>
      </c>
      <c r="K260" s="41"/>
      <c r="L260" s="41">
        <v>100</v>
      </c>
      <c r="M260" s="41"/>
      <c r="N260" s="41">
        <v>100</v>
      </c>
      <c r="O260" s="41"/>
      <c r="P260" s="41">
        <v>100</v>
      </c>
      <c r="Q260" s="41"/>
      <c r="R260" s="41">
        <v>100</v>
      </c>
      <c r="S260" s="41"/>
      <c r="T260" s="41" t="s">
        <v>662</v>
      </c>
      <c r="U260" s="41" t="s">
        <v>663</v>
      </c>
      <c r="V260" s="41" t="s">
        <v>1338</v>
      </c>
      <c r="W260" s="46">
        <v>44866</v>
      </c>
    </row>
    <row r="261" spans="1:23" x14ac:dyDescent="0.3">
      <c r="A261" s="41">
        <v>315409</v>
      </c>
      <c r="B261" s="41" t="s">
        <v>613</v>
      </c>
      <c r="C261" s="41" t="s">
        <v>1339</v>
      </c>
      <c r="D261" s="41" t="s">
        <v>860</v>
      </c>
      <c r="E261" s="41" t="s">
        <v>659</v>
      </c>
      <c r="F261" s="41">
        <v>7860</v>
      </c>
      <c r="G261" s="41">
        <v>454</v>
      </c>
      <c r="H261" s="41" t="s">
        <v>1560</v>
      </c>
      <c r="I261" s="41" t="s">
        <v>661</v>
      </c>
      <c r="J261" s="41" t="s">
        <v>667</v>
      </c>
      <c r="K261" s="41">
        <v>9</v>
      </c>
      <c r="L261" s="41" t="s">
        <v>667</v>
      </c>
      <c r="M261" s="41">
        <v>9</v>
      </c>
      <c r="N261" s="41" t="s">
        <v>667</v>
      </c>
      <c r="O261" s="41">
        <v>9</v>
      </c>
      <c r="P261" s="41" t="s">
        <v>667</v>
      </c>
      <c r="Q261" s="41">
        <v>9</v>
      </c>
      <c r="R261" s="41">
        <v>88.888889000000006</v>
      </c>
      <c r="S261" s="41"/>
      <c r="T261" s="41" t="s">
        <v>662</v>
      </c>
      <c r="U261" s="41" t="s">
        <v>663</v>
      </c>
      <c r="V261" s="41" t="s">
        <v>1340</v>
      </c>
      <c r="W261" s="46">
        <v>44866</v>
      </c>
    </row>
    <row r="262" spans="1:23" x14ac:dyDescent="0.3">
      <c r="A262" s="41">
        <v>315413</v>
      </c>
      <c r="B262" s="41" t="s">
        <v>520</v>
      </c>
      <c r="C262" s="41" t="s">
        <v>1341</v>
      </c>
      <c r="D262" s="41" t="s">
        <v>765</v>
      </c>
      <c r="E262" s="41" t="s">
        <v>659</v>
      </c>
      <c r="F262" s="41">
        <v>7305</v>
      </c>
      <c r="G262" s="41">
        <v>454</v>
      </c>
      <c r="H262" s="41" t="s">
        <v>1560</v>
      </c>
      <c r="I262" s="41" t="s">
        <v>661</v>
      </c>
      <c r="J262" s="41">
        <v>98.765432000000004</v>
      </c>
      <c r="K262" s="41"/>
      <c r="L262" s="41">
        <v>98.765432000000004</v>
      </c>
      <c r="M262" s="41"/>
      <c r="N262" s="41">
        <v>98.850575000000006</v>
      </c>
      <c r="O262" s="41"/>
      <c r="P262" s="41">
        <v>98.850575000000006</v>
      </c>
      <c r="Q262" s="41"/>
      <c r="R262" s="41">
        <v>98.809523999999996</v>
      </c>
      <c r="S262" s="41"/>
      <c r="T262" s="41" t="s">
        <v>662</v>
      </c>
      <c r="U262" s="41" t="s">
        <v>663</v>
      </c>
      <c r="V262" s="41" t="s">
        <v>1342</v>
      </c>
      <c r="W262" s="46">
        <v>44866</v>
      </c>
    </row>
    <row r="263" spans="1:23" x14ac:dyDescent="0.3">
      <c r="A263" s="41">
        <v>315414</v>
      </c>
      <c r="B263" s="41" t="s">
        <v>619</v>
      </c>
      <c r="C263" s="41" t="s">
        <v>1343</v>
      </c>
      <c r="D263" s="41" t="s">
        <v>1344</v>
      </c>
      <c r="E263" s="41" t="s">
        <v>659</v>
      </c>
      <c r="F263" s="41">
        <v>7753</v>
      </c>
      <c r="G263" s="41">
        <v>454</v>
      </c>
      <c r="H263" s="41" t="s">
        <v>1560</v>
      </c>
      <c r="I263" s="41" t="s">
        <v>661</v>
      </c>
      <c r="J263" s="41">
        <v>98.039215999999996</v>
      </c>
      <c r="K263" s="41"/>
      <c r="L263" s="41">
        <v>98.039215999999996</v>
      </c>
      <c r="M263" s="41"/>
      <c r="N263" s="41">
        <v>95.384614999999997</v>
      </c>
      <c r="O263" s="41"/>
      <c r="P263" s="41">
        <v>95.384614999999997</v>
      </c>
      <c r="Q263" s="41"/>
      <c r="R263" s="41">
        <v>96.551723999999993</v>
      </c>
      <c r="S263" s="41"/>
      <c r="T263" s="41" t="s">
        <v>662</v>
      </c>
      <c r="U263" s="41" t="s">
        <v>663</v>
      </c>
      <c r="V263" s="41" t="s">
        <v>1345</v>
      </c>
      <c r="W263" s="46">
        <v>44866</v>
      </c>
    </row>
    <row r="264" spans="1:23" x14ac:dyDescent="0.3">
      <c r="A264" s="41">
        <v>315416</v>
      </c>
      <c r="B264" s="41" t="s">
        <v>424</v>
      </c>
      <c r="C264" s="41" t="s">
        <v>1346</v>
      </c>
      <c r="D264" s="41" t="s">
        <v>703</v>
      </c>
      <c r="E264" s="41" t="s">
        <v>659</v>
      </c>
      <c r="F264" s="41">
        <v>7052</v>
      </c>
      <c r="G264" s="41">
        <v>454</v>
      </c>
      <c r="H264" s="41" t="s">
        <v>1560</v>
      </c>
      <c r="I264" s="41" t="s">
        <v>661</v>
      </c>
      <c r="J264" s="41">
        <v>100</v>
      </c>
      <c r="K264" s="41"/>
      <c r="L264" s="41">
        <v>100</v>
      </c>
      <c r="M264" s="41"/>
      <c r="N264" s="41">
        <v>100</v>
      </c>
      <c r="O264" s="41"/>
      <c r="P264" s="41">
        <v>100</v>
      </c>
      <c r="Q264" s="41"/>
      <c r="R264" s="41">
        <v>100</v>
      </c>
      <c r="S264" s="41"/>
      <c r="T264" s="41" t="s">
        <v>662</v>
      </c>
      <c r="U264" s="41" t="s">
        <v>663</v>
      </c>
      <c r="V264" s="41" t="s">
        <v>1347</v>
      </c>
      <c r="W264" s="46">
        <v>44866</v>
      </c>
    </row>
    <row r="265" spans="1:23" x14ac:dyDescent="0.3">
      <c r="A265" s="41">
        <v>315417</v>
      </c>
      <c r="B265" s="41" t="s">
        <v>544</v>
      </c>
      <c r="C265" s="41" t="s">
        <v>1348</v>
      </c>
      <c r="D265" s="41" t="s">
        <v>1181</v>
      </c>
      <c r="E265" s="41" t="s">
        <v>659</v>
      </c>
      <c r="F265" s="41">
        <v>8857</v>
      </c>
      <c r="G265" s="41">
        <v>454</v>
      </c>
      <c r="H265" s="41" t="s">
        <v>1560</v>
      </c>
      <c r="I265" s="41" t="s">
        <v>661</v>
      </c>
      <c r="J265" s="41">
        <v>100</v>
      </c>
      <c r="K265" s="41"/>
      <c r="L265" s="41">
        <v>100</v>
      </c>
      <c r="M265" s="41"/>
      <c r="N265" s="41">
        <v>100</v>
      </c>
      <c r="O265" s="41"/>
      <c r="P265" s="41">
        <v>100</v>
      </c>
      <c r="Q265" s="41"/>
      <c r="R265" s="41">
        <v>100</v>
      </c>
      <c r="S265" s="41"/>
      <c r="T265" s="41" t="s">
        <v>662</v>
      </c>
      <c r="U265" s="41" t="s">
        <v>663</v>
      </c>
      <c r="V265" s="41" t="s">
        <v>1349</v>
      </c>
      <c r="W265" s="46">
        <v>44866</v>
      </c>
    </row>
    <row r="266" spans="1:23" x14ac:dyDescent="0.3">
      <c r="A266" s="41">
        <v>315418</v>
      </c>
      <c r="B266" s="41" t="s">
        <v>624</v>
      </c>
      <c r="C266" s="41" t="s">
        <v>1350</v>
      </c>
      <c r="D266" s="41" t="s">
        <v>1351</v>
      </c>
      <c r="E266" s="41" t="s">
        <v>659</v>
      </c>
      <c r="F266" s="41">
        <v>8053</v>
      </c>
      <c r="G266" s="41">
        <v>454</v>
      </c>
      <c r="H266" s="41" t="s">
        <v>1560</v>
      </c>
      <c r="I266" s="41" t="s">
        <v>661</v>
      </c>
      <c r="J266" s="41">
        <v>100</v>
      </c>
      <c r="K266" s="41"/>
      <c r="L266" s="41">
        <v>100</v>
      </c>
      <c r="M266" s="41"/>
      <c r="N266" s="41">
        <v>100</v>
      </c>
      <c r="O266" s="41"/>
      <c r="P266" s="41">
        <v>100</v>
      </c>
      <c r="Q266" s="41"/>
      <c r="R266" s="41">
        <v>100</v>
      </c>
      <c r="S266" s="41"/>
      <c r="T266" s="41" t="s">
        <v>662</v>
      </c>
      <c r="U266" s="41" t="s">
        <v>663</v>
      </c>
      <c r="V266" s="41" t="s">
        <v>1352</v>
      </c>
      <c r="W266" s="46">
        <v>44866</v>
      </c>
    </row>
    <row r="267" spans="1:23" x14ac:dyDescent="0.3">
      <c r="A267" s="41">
        <v>315419</v>
      </c>
      <c r="B267" s="41" t="s">
        <v>505</v>
      </c>
      <c r="C267" s="41" t="s">
        <v>1353</v>
      </c>
      <c r="D267" s="41" t="s">
        <v>851</v>
      </c>
      <c r="E267" s="41" t="s">
        <v>659</v>
      </c>
      <c r="F267" s="41">
        <v>8807</v>
      </c>
      <c r="G267" s="41">
        <v>454</v>
      </c>
      <c r="H267" s="41" t="s">
        <v>1560</v>
      </c>
      <c r="I267" s="41" t="s">
        <v>661</v>
      </c>
      <c r="J267" s="41">
        <v>100</v>
      </c>
      <c r="K267" s="41"/>
      <c r="L267" s="41">
        <v>100</v>
      </c>
      <c r="M267" s="41"/>
      <c r="N267" s="41">
        <v>100</v>
      </c>
      <c r="O267" s="41"/>
      <c r="P267" s="41">
        <v>100</v>
      </c>
      <c r="Q267" s="41"/>
      <c r="R267" s="41">
        <v>100</v>
      </c>
      <c r="S267" s="41"/>
      <c r="T267" s="41" t="s">
        <v>662</v>
      </c>
      <c r="U267" s="41" t="s">
        <v>663</v>
      </c>
      <c r="V267" s="41" t="s">
        <v>1354</v>
      </c>
      <c r="W267" s="46">
        <v>44866</v>
      </c>
    </row>
    <row r="268" spans="1:23" x14ac:dyDescent="0.3">
      <c r="A268" s="41">
        <v>315421</v>
      </c>
      <c r="B268" s="41" t="s">
        <v>560</v>
      </c>
      <c r="C268" s="41" t="s">
        <v>1355</v>
      </c>
      <c r="D268" s="41" t="s">
        <v>1074</v>
      </c>
      <c r="E268" s="41" t="s">
        <v>659</v>
      </c>
      <c r="F268" s="41">
        <v>8753</v>
      </c>
      <c r="G268" s="41">
        <v>454</v>
      </c>
      <c r="H268" s="41" t="s">
        <v>1560</v>
      </c>
      <c r="I268" s="41" t="s">
        <v>661</v>
      </c>
      <c r="J268" s="41">
        <v>100</v>
      </c>
      <c r="K268" s="41"/>
      <c r="L268" s="41">
        <v>100</v>
      </c>
      <c r="M268" s="41"/>
      <c r="N268" s="41">
        <v>100</v>
      </c>
      <c r="O268" s="41"/>
      <c r="P268" s="41">
        <v>100</v>
      </c>
      <c r="Q268" s="41"/>
      <c r="R268" s="41">
        <v>100</v>
      </c>
      <c r="S268" s="41"/>
      <c r="T268" s="41" t="s">
        <v>662</v>
      </c>
      <c r="U268" s="41" t="s">
        <v>663</v>
      </c>
      <c r="V268" s="41" t="s">
        <v>1356</v>
      </c>
      <c r="W268" s="46">
        <v>44866</v>
      </c>
    </row>
    <row r="269" spans="1:23" x14ac:dyDescent="0.3">
      <c r="A269" s="41">
        <v>315423</v>
      </c>
      <c r="B269" s="41" t="s">
        <v>431</v>
      </c>
      <c r="C269" s="41" t="s">
        <v>1357</v>
      </c>
      <c r="D269" s="41" t="s">
        <v>1003</v>
      </c>
      <c r="E269" s="41" t="s">
        <v>659</v>
      </c>
      <c r="F269" s="41">
        <v>8619</v>
      </c>
      <c r="G269" s="41">
        <v>454</v>
      </c>
      <c r="H269" s="41" t="s">
        <v>1560</v>
      </c>
      <c r="I269" s="41" t="s">
        <v>661</v>
      </c>
      <c r="J269" s="41">
        <v>98.620689999999996</v>
      </c>
      <c r="K269" s="41"/>
      <c r="L269" s="41">
        <v>98.620689999999996</v>
      </c>
      <c r="M269" s="41"/>
      <c r="N269" s="41">
        <v>98.787879000000004</v>
      </c>
      <c r="O269" s="41"/>
      <c r="P269" s="41">
        <v>98.787879000000004</v>
      </c>
      <c r="Q269" s="41"/>
      <c r="R269" s="41">
        <v>98.709676999999999</v>
      </c>
      <c r="S269" s="41"/>
      <c r="T269" s="41" t="s">
        <v>662</v>
      </c>
      <c r="U269" s="41" t="s">
        <v>663</v>
      </c>
      <c r="V269" s="41" t="s">
        <v>1358</v>
      </c>
      <c r="W269" s="46">
        <v>44866</v>
      </c>
    </row>
    <row r="270" spans="1:23" x14ac:dyDescent="0.3">
      <c r="A270" s="41">
        <v>315425</v>
      </c>
      <c r="B270" s="41" t="s">
        <v>415</v>
      </c>
      <c r="C270" s="41" t="s">
        <v>1359</v>
      </c>
      <c r="D270" s="41" t="s">
        <v>1360</v>
      </c>
      <c r="E270" s="41" t="s">
        <v>659</v>
      </c>
      <c r="F270" s="41">
        <v>8844</v>
      </c>
      <c r="G270" s="41">
        <v>454</v>
      </c>
      <c r="H270" s="41" t="s">
        <v>1560</v>
      </c>
      <c r="I270" s="41" t="s">
        <v>661</v>
      </c>
      <c r="J270" s="41">
        <v>96.116505000000004</v>
      </c>
      <c r="K270" s="41"/>
      <c r="L270" s="41">
        <v>96.116505000000004</v>
      </c>
      <c r="M270" s="41"/>
      <c r="N270" s="41">
        <v>99.122806999999995</v>
      </c>
      <c r="O270" s="41"/>
      <c r="P270" s="41">
        <v>99.122806999999995</v>
      </c>
      <c r="Q270" s="41"/>
      <c r="R270" s="41">
        <v>97.695853</v>
      </c>
      <c r="S270" s="41"/>
      <c r="T270" s="41" t="s">
        <v>662</v>
      </c>
      <c r="U270" s="41" t="s">
        <v>663</v>
      </c>
      <c r="V270" s="41" t="s">
        <v>1361</v>
      </c>
      <c r="W270" s="46">
        <v>44866</v>
      </c>
    </row>
    <row r="271" spans="1:23" x14ac:dyDescent="0.3">
      <c r="A271" s="41">
        <v>315426</v>
      </c>
      <c r="B271" s="41" t="s">
        <v>318</v>
      </c>
      <c r="C271" s="41" t="s">
        <v>1362</v>
      </c>
      <c r="D271" s="41" t="s">
        <v>691</v>
      </c>
      <c r="E271" s="41" t="s">
        <v>659</v>
      </c>
      <c r="F271" s="41">
        <v>7652</v>
      </c>
      <c r="G271" s="41">
        <v>454</v>
      </c>
      <c r="H271" s="41" t="s">
        <v>1560</v>
      </c>
      <c r="I271" s="41" t="s">
        <v>661</v>
      </c>
      <c r="J271" s="41">
        <v>95.238095000000001</v>
      </c>
      <c r="K271" s="41"/>
      <c r="L271" s="41">
        <v>95.238095000000001</v>
      </c>
      <c r="M271" s="41"/>
      <c r="N271" s="41">
        <v>93.75</v>
      </c>
      <c r="O271" s="41"/>
      <c r="P271" s="41">
        <v>93.75</v>
      </c>
      <c r="Q271" s="41"/>
      <c r="R271" s="41">
        <v>94.339623000000003</v>
      </c>
      <c r="S271" s="41"/>
      <c r="T271" s="41" t="s">
        <v>662</v>
      </c>
      <c r="U271" s="41" t="s">
        <v>663</v>
      </c>
      <c r="V271" s="41" t="s">
        <v>1363</v>
      </c>
      <c r="W271" s="46">
        <v>44866</v>
      </c>
    </row>
    <row r="272" spans="1:23" x14ac:dyDescent="0.3">
      <c r="A272" s="41">
        <v>315427</v>
      </c>
      <c r="B272" s="41" t="s">
        <v>609</v>
      </c>
      <c r="C272" s="41" t="s">
        <v>1364</v>
      </c>
      <c r="D272" s="41" t="s">
        <v>1365</v>
      </c>
      <c r="E272" s="41" t="s">
        <v>659</v>
      </c>
      <c r="F272" s="41">
        <v>8071</v>
      </c>
      <c r="G272" s="41">
        <v>454</v>
      </c>
      <c r="H272" s="41" t="s">
        <v>1560</v>
      </c>
      <c r="I272" s="41" t="s">
        <v>661</v>
      </c>
      <c r="J272" s="41">
        <v>98.148148000000006</v>
      </c>
      <c r="K272" s="41"/>
      <c r="L272" s="41">
        <v>98.148148000000006</v>
      </c>
      <c r="M272" s="41"/>
      <c r="N272" s="41">
        <v>96.666667000000004</v>
      </c>
      <c r="O272" s="41"/>
      <c r="P272" s="41">
        <v>96.666667000000004</v>
      </c>
      <c r="Q272" s="41"/>
      <c r="R272" s="41">
        <v>97.368420999999998</v>
      </c>
      <c r="S272" s="41"/>
      <c r="T272" s="41" t="s">
        <v>662</v>
      </c>
      <c r="U272" s="41" t="s">
        <v>663</v>
      </c>
      <c r="V272" s="41" t="s">
        <v>1366</v>
      </c>
      <c r="W272" s="46">
        <v>44866</v>
      </c>
    </row>
    <row r="273" spans="1:23" x14ac:dyDescent="0.3">
      <c r="A273" s="41">
        <v>315429</v>
      </c>
      <c r="B273" s="41" t="s">
        <v>339</v>
      </c>
      <c r="C273" s="41" t="s">
        <v>1367</v>
      </c>
      <c r="D273" s="41" t="s">
        <v>1368</v>
      </c>
      <c r="E273" s="41" t="s">
        <v>659</v>
      </c>
      <c r="F273" s="41">
        <v>7832</v>
      </c>
      <c r="G273" s="41">
        <v>454</v>
      </c>
      <c r="H273" s="41" t="s">
        <v>1560</v>
      </c>
      <c r="I273" s="41" t="s">
        <v>661</v>
      </c>
      <c r="J273" s="41">
        <v>96.428571000000005</v>
      </c>
      <c r="K273" s="41"/>
      <c r="L273" s="41">
        <v>96.428571000000005</v>
      </c>
      <c r="M273" s="41"/>
      <c r="N273" s="41">
        <v>90.476190000000003</v>
      </c>
      <c r="O273" s="41"/>
      <c r="P273" s="41">
        <v>90.476190000000003</v>
      </c>
      <c r="Q273" s="41"/>
      <c r="R273" s="41">
        <v>93.877550999999997</v>
      </c>
      <c r="S273" s="41"/>
      <c r="T273" s="41" t="s">
        <v>662</v>
      </c>
      <c r="U273" s="41" t="s">
        <v>663</v>
      </c>
      <c r="V273" s="41" t="s">
        <v>1369</v>
      </c>
      <c r="W273" s="46">
        <v>44866</v>
      </c>
    </row>
    <row r="274" spans="1:23" x14ac:dyDescent="0.3">
      <c r="A274" s="41">
        <v>315433</v>
      </c>
      <c r="B274" s="41" t="s">
        <v>380</v>
      </c>
      <c r="C274" s="41" t="s">
        <v>1370</v>
      </c>
      <c r="D274" s="41" t="s">
        <v>1371</v>
      </c>
      <c r="E274" s="41" t="s">
        <v>659</v>
      </c>
      <c r="F274" s="41">
        <v>8867</v>
      </c>
      <c r="G274" s="41">
        <v>454</v>
      </c>
      <c r="H274" s="41" t="s">
        <v>1560</v>
      </c>
      <c r="I274" s="41" t="s">
        <v>661</v>
      </c>
      <c r="J274" s="41">
        <v>97.260273999999995</v>
      </c>
      <c r="K274" s="41"/>
      <c r="L274" s="41">
        <v>97.260273999999995</v>
      </c>
      <c r="M274" s="41"/>
      <c r="N274" s="41">
        <v>97.647058999999999</v>
      </c>
      <c r="O274" s="41"/>
      <c r="P274" s="41">
        <v>97.647058999999999</v>
      </c>
      <c r="Q274" s="41"/>
      <c r="R274" s="41">
        <v>97.468354000000005</v>
      </c>
      <c r="S274" s="41"/>
      <c r="T274" s="41" t="s">
        <v>662</v>
      </c>
      <c r="U274" s="41" t="s">
        <v>663</v>
      </c>
      <c r="V274" s="41" t="s">
        <v>1372</v>
      </c>
      <c r="W274" s="46">
        <v>44866</v>
      </c>
    </row>
    <row r="275" spans="1:23" x14ac:dyDescent="0.3">
      <c r="A275" s="41">
        <v>315434</v>
      </c>
      <c r="B275" s="41" t="s">
        <v>413</v>
      </c>
      <c r="C275" s="41" t="s">
        <v>1373</v>
      </c>
      <c r="D275" s="41" t="s">
        <v>898</v>
      </c>
      <c r="E275" s="41" t="s">
        <v>659</v>
      </c>
      <c r="F275" s="41">
        <v>7450</v>
      </c>
      <c r="G275" s="41">
        <v>454</v>
      </c>
      <c r="H275" s="41" t="s">
        <v>1560</v>
      </c>
      <c r="I275" s="41" t="s">
        <v>661</v>
      </c>
      <c r="J275" s="41">
        <v>100</v>
      </c>
      <c r="K275" s="41"/>
      <c r="L275" s="41">
        <v>100</v>
      </c>
      <c r="M275" s="41"/>
      <c r="N275" s="41">
        <v>100</v>
      </c>
      <c r="O275" s="41"/>
      <c r="P275" s="41">
        <v>100</v>
      </c>
      <c r="Q275" s="41"/>
      <c r="R275" s="41">
        <v>100</v>
      </c>
      <c r="S275" s="41"/>
      <c r="T275" s="41" t="s">
        <v>662</v>
      </c>
      <c r="U275" s="41" t="s">
        <v>663</v>
      </c>
      <c r="V275" s="41" t="s">
        <v>1374</v>
      </c>
      <c r="W275" s="46">
        <v>44866</v>
      </c>
    </row>
    <row r="276" spans="1:23" x14ac:dyDescent="0.3">
      <c r="A276" s="41">
        <v>315435</v>
      </c>
      <c r="B276" s="41" t="s">
        <v>412</v>
      </c>
      <c r="C276" s="41" t="s">
        <v>1375</v>
      </c>
      <c r="D276" s="41" t="s">
        <v>1272</v>
      </c>
      <c r="E276" s="41" t="s">
        <v>659</v>
      </c>
      <c r="F276" s="41">
        <v>7042</v>
      </c>
      <c r="G276" s="41">
        <v>454</v>
      </c>
      <c r="H276" s="41" t="s">
        <v>1560</v>
      </c>
      <c r="I276" s="41" t="s">
        <v>661</v>
      </c>
      <c r="J276" s="41">
        <v>96.875</v>
      </c>
      <c r="K276" s="41"/>
      <c r="L276" s="41">
        <v>96.875</v>
      </c>
      <c r="M276" s="41"/>
      <c r="N276" s="41">
        <v>97.674419</v>
      </c>
      <c r="O276" s="41"/>
      <c r="P276" s="41">
        <v>97.674419</v>
      </c>
      <c r="Q276" s="41"/>
      <c r="R276" s="41">
        <v>97.333332999999996</v>
      </c>
      <c r="S276" s="41"/>
      <c r="T276" s="41" t="s">
        <v>662</v>
      </c>
      <c r="U276" s="41" t="s">
        <v>663</v>
      </c>
      <c r="V276" s="41" t="s">
        <v>1376</v>
      </c>
      <c r="W276" s="46">
        <v>44866</v>
      </c>
    </row>
    <row r="277" spans="1:23" x14ac:dyDescent="0.3">
      <c r="A277" s="41">
        <v>315437</v>
      </c>
      <c r="B277" s="41" t="s">
        <v>464</v>
      </c>
      <c r="C277" s="41" t="s">
        <v>1377</v>
      </c>
      <c r="D277" s="41" t="s">
        <v>1378</v>
      </c>
      <c r="E277" s="41" t="s">
        <v>659</v>
      </c>
      <c r="F277" s="41">
        <v>7734</v>
      </c>
      <c r="G277" s="41">
        <v>454</v>
      </c>
      <c r="H277" s="41" t="s">
        <v>1560</v>
      </c>
      <c r="I277" s="41" t="s">
        <v>661</v>
      </c>
      <c r="J277" s="41">
        <v>97.674419</v>
      </c>
      <c r="K277" s="41"/>
      <c r="L277" s="41">
        <v>97.674419</v>
      </c>
      <c r="M277" s="41"/>
      <c r="N277" s="41">
        <v>98.850575000000006</v>
      </c>
      <c r="O277" s="41"/>
      <c r="P277" s="41">
        <v>98.850575000000006</v>
      </c>
      <c r="Q277" s="41"/>
      <c r="R277" s="41">
        <v>98.265895999999998</v>
      </c>
      <c r="S277" s="41"/>
      <c r="T277" s="41" t="s">
        <v>662</v>
      </c>
      <c r="U277" s="41" t="s">
        <v>663</v>
      </c>
      <c r="V277" s="41" t="s">
        <v>1379</v>
      </c>
      <c r="W277" s="46">
        <v>44866</v>
      </c>
    </row>
    <row r="278" spans="1:23" x14ac:dyDescent="0.3">
      <c r="A278" s="41">
        <v>315438</v>
      </c>
      <c r="B278" s="41" t="s">
        <v>272</v>
      </c>
      <c r="C278" s="41" t="s">
        <v>1380</v>
      </c>
      <c r="D278" s="41" t="s">
        <v>1381</v>
      </c>
      <c r="E278" s="41" t="s">
        <v>659</v>
      </c>
      <c r="F278" s="41">
        <v>7656</v>
      </c>
      <c r="G278" s="41">
        <v>454</v>
      </c>
      <c r="H278" s="41" t="s">
        <v>1560</v>
      </c>
      <c r="I278" s="41" t="s">
        <v>661</v>
      </c>
      <c r="J278" s="41">
        <v>100</v>
      </c>
      <c r="K278" s="41"/>
      <c r="L278" s="41">
        <v>100</v>
      </c>
      <c r="M278" s="41"/>
      <c r="N278" s="41">
        <v>95.180723</v>
      </c>
      <c r="O278" s="41"/>
      <c r="P278" s="41">
        <v>95.180723</v>
      </c>
      <c r="Q278" s="41"/>
      <c r="R278" s="41">
        <v>97.5</v>
      </c>
      <c r="S278" s="41"/>
      <c r="T278" s="41" t="s">
        <v>662</v>
      </c>
      <c r="U278" s="41" t="s">
        <v>663</v>
      </c>
      <c r="V278" s="41" t="s">
        <v>1382</v>
      </c>
      <c r="W278" s="46">
        <v>44866</v>
      </c>
    </row>
    <row r="279" spans="1:23" x14ac:dyDescent="0.3">
      <c r="A279" s="41">
        <v>315439</v>
      </c>
      <c r="B279" s="41" t="s">
        <v>605</v>
      </c>
      <c r="C279" s="41" t="s">
        <v>1383</v>
      </c>
      <c r="D279" s="41" t="s">
        <v>860</v>
      </c>
      <c r="E279" s="41" t="s">
        <v>659</v>
      </c>
      <c r="F279" s="41">
        <v>7860</v>
      </c>
      <c r="G279" s="41">
        <v>454</v>
      </c>
      <c r="H279" s="41" t="s">
        <v>1560</v>
      </c>
      <c r="I279" s="41" t="s">
        <v>661</v>
      </c>
      <c r="J279" s="41">
        <v>95</v>
      </c>
      <c r="K279" s="41"/>
      <c r="L279" s="41">
        <v>95</v>
      </c>
      <c r="M279" s="41"/>
      <c r="N279" s="41">
        <v>100</v>
      </c>
      <c r="O279" s="41"/>
      <c r="P279" s="41">
        <v>100</v>
      </c>
      <c r="Q279" s="41"/>
      <c r="R279" s="41">
        <v>97.333332999999996</v>
      </c>
      <c r="S279" s="41"/>
      <c r="T279" s="41" t="s">
        <v>662</v>
      </c>
      <c r="U279" s="41" t="s">
        <v>663</v>
      </c>
      <c r="V279" s="41" t="s">
        <v>1384</v>
      </c>
      <c r="W279" s="46">
        <v>44866</v>
      </c>
    </row>
    <row r="280" spans="1:23" x14ac:dyDescent="0.3">
      <c r="A280" s="41">
        <v>315442</v>
      </c>
      <c r="B280" s="41" t="s">
        <v>603</v>
      </c>
      <c r="C280" s="41" t="s">
        <v>1385</v>
      </c>
      <c r="D280" s="41" t="s">
        <v>679</v>
      </c>
      <c r="E280" s="41" t="s">
        <v>659</v>
      </c>
      <c r="F280" s="41">
        <v>7206</v>
      </c>
      <c r="G280" s="41">
        <v>454</v>
      </c>
      <c r="H280" s="41" t="s">
        <v>1560</v>
      </c>
      <c r="I280" s="41" t="s">
        <v>661</v>
      </c>
      <c r="J280" s="41">
        <v>98.876403999999994</v>
      </c>
      <c r="K280" s="41"/>
      <c r="L280" s="41">
        <v>98.876403999999994</v>
      </c>
      <c r="M280" s="41"/>
      <c r="N280" s="41">
        <v>100</v>
      </c>
      <c r="O280" s="41"/>
      <c r="P280" s="41">
        <v>100</v>
      </c>
      <c r="Q280" s="41"/>
      <c r="R280" s="41">
        <v>99.418604999999999</v>
      </c>
      <c r="S280" s="41"/>
      <c r="T280" s="41" t="s">
        <v>662</v>
      </c>
      <c r="U280" s="41" t="s">
        <v>663</v>
      </c>
      <c r="V280" s="41" t="s">
        <v>1386</v>
      </c>
      <c r="W280" s="46">
        <v>44866</v>
      </c>
    </row>
    <row r="281" spans="1:23" x14ac:dyDescent="0.3">
      <c r="A281" s="41">
        <v>315443</v>
      </c>
      <c r="B281" s="41" t="s">
        <v>334</v>
      </c>
      <c r="C281" s="41" t="s">
        <v>1163</v>
      </c>
      <c r="D281" s="41" t="s">
        <v>1074</v>
      </c>
      <c r="E281" s="41" t="s">
        <v>659</v>
      </c>
      <c r="F281" s="41">
        <v>8755</v>
      </c>
      <c r="G281" s="41">
        <v>454</v>
      </c>
      <c r="H281" s="41" t="s">
        <v>1560</v>
      </c>
      <c r="I281" s="41" t="s">
        <v>661</v>
      </c>
      <c r="J281" s="41" t="s">
        <v>667</v>
      </c>
      <c r="K281" s="41">
        <v>9</v>
      </c>
      <c r="L281" s="41" t="s">
        <v>667</v>
      </c>
      <c r="M281" s="41">
        <v>9</v>
      </c>
      <c r="N281" s="41">
        <v>95.238095000000001</v>
      </c>
      <c r="O281" s="41"/>
      <c r="P281" s="41">
        <v>95.238095000000001</v>
      </c>
      <c r="Q281" s="41"/>
      <c r="R281" s="41">
        <v>97.5</v>
      </c>
      <c r="S281" s="41"/>
      <c r="T281" s="41" t="s">
        <v>662</v>
      </c>
      <c r="U281" s="41" t="s">
        <v>663</v>
      </c>
      <c r="V281" s="41" t="s">
        <v>1164</v>
      </c>
      <c r="W281" s="46">
        <v>44866</v>
      </c>
    </row>
    <row r="282" spans="1:23" x14ac:dyDescent="0.3">
      <c r="A282" s="41">
        <v>315445</v>
      </c>
      <c r="B282" s="41" t="s">
        <v>253</v>
      </c>
      <c r="C282" s="41" t="s">
        <v>1387</v>
      </c>
      <c r="D282" s="41" t="s">
        <v>851</v>
      </c>
      <c r="E282" s="41" t="s">
        <v>659</v>
      </c>
      <c r="F282" s="41">
        <v>8807</v>
      </c>
      <c r="G282" s="41">
        <v>454</v>
      </c>
      <c r="H282" s="41" t="s">
        <v>1560</v>
      </c>
      <c r="I282" s="41" t="s">
        <v>661</v>
      </c>
      <c r="J282" s="41">
        <v>95</v>
      </c>
      <c r="K282" s="41"/>
      <c r="L282" s="41">
        <v>95</v>
      </c>
      <c r="M282" s="41"/>
      <c r="N282" s="41" t="s">
        <v>667</v>
      </c>
      <c r="O282" s="41">
        <v>9</v>
      </c>
      <c r="P282" s="41" t="s">
        <v>667</v>
      </c>
      <c r="Q282" s="41">
        <v>9</v>
      </c>
      <c r="R282" s="41">
        <v>89.473684000000006</v>
      </c>
      <c r="S282" s="41"/>
      <c r="T282" s="41" t="s">
        <v>662</v>
      </c>
      <c r="U282" s="41" t="s">
        <v>663</v>
      </c>
      <c r="V282" s="41" t="s">
        <v>1388</v>
      </c>
      <c r="W282" s="46">
        <v>44866</v>
      </c>
    </row>
    <row r="283" spans="1:23" x14ac:dyDescent="0.3">
      <c r="A283" s="41">
        <v>315448</v>
      </c>
      <c r="B283" s="41" t="s">
        <v>555</v>
      </c>
      <c r="C283" s="41" t="s">
        <v>1389</v>
      </c>
      <c r="D283" s="41" t="s">
        <v>1390</v>
      </c>
      <c r="E283" s="41" t="s">
        <v>659</v>
      </c>
      <c r="F283" s="41">
        <v>8077</v>
      </c>
      <c r="G283" s="41">
        <v>454</v>
      </c>
      <c r="H283" s="41" t="s">
        <v>1560</v>
      </c>
      <c r="I283" s="41" t="s">
        <v>661</v>
      </c>
      <c r="J283" s="41">
        <v>89.743589999999998</v>
      </c>
      <c r="K283" s="41"/>
      <c r="L283" s="41">
        <v>89.743589999999998</v>
      </c>
      <c r="M283" s="41"/>
      <c r="N283" s="41">
        <v>96.551723999999993</v>
      </c>
      <c r="O283" s="41"/>
      <c r="P283" s="41">
        <v>96.551723999999993</v>
      </c>
      <c r="Q283" s="41"/>
      <c r="R283" s="41">
        <v>92.647058999999999</v>
      </c>
      <c r="S283" s="41"/>
      <c r="T283" s="41" t="s">
        <v>662</v>
      </c>
      <c r="U283" s="41" t="s">
        <v>663</v>
      </c>
      <c r="V283" s="41" t="s">
        <v>1391</v>
      </c>
      <c r="W283" s="46">
        <v>44866</v>
      </c>
    </row>
    <row r="284" spans="1:23" x14ac:dyDescent="0.3">
      <c r="A284" s="41">
        <v>315449</v>
      </c>
      <c r="B284" s="41" t="s">
        <v>246</v>
      </c>
      <c r="C284" s="41" t="s">
        <v>1392</v>
      </c>
      <c r="D284" s="41" t="s">
        <v>703</v>
      </c>
      <c r="E284" s="41" t="s">
        <v>659</v>
      </c>
      <c r="F284" s="41">
        <v>7052</v>
      </c>
      <c r="G284" s="41">
        <v>454</v>
      </c>
      <c r="H284" s="41" t="s">
        <v>1560</v>
      </c>
      <c r="I284" s="41" t="s">
        <v>661</v>
      </c>
      <c r="J284" s="41">
        <v>100</v>
      </c>
      <c r="K284" s="41"/>
      <c r="L284" s="41">
        <v>100</v>
      </c>
      <c r="M284" s="41"/>
      <c r="N284" s="41">
        <v>100</v>
      </c>
      <c r="O284" s="41"/>
      <c r="P284" s="41">
        <v>100</v>
      </c>
      <c r="Q284" s="41"/>
      <c r="R284" s="41">
        <v>100</v>
      </c>
      <c r="S284" s="41"/>
      <c r="T284" s="41" t="s">
        <v>662</v>
      </c>
      <c r="U284" s="41" t="s">
        <v>663</v>
      </c>
      <c r="V284" s="41" t="s">
        <v>1393</v>
      </c>
      <c r="W284" s="46">
        <v>44866</v>
      </c>
    </row>
    <row r="285" spans="1:23" x14ac:dyDescent="0.3">
      <c r="A285" s="41">
        <v>315451</v>
      </c>
      <c r="B285" s="41" t="s">
        <v>403</v>
      </c>
      <c r="C285" s="41" t="s">
        <v>1394</v>
      </c>
      <c r="D285" s="41" t="s">
        <v>1395</v>
      </c>
      <c r="E285" s="41" t="s">
        <v>659</v>
      </c>
      <c r="F285" s="41">
        <v>8512</v>
      </c>
      <c r="G285" s="41">
        <v>454</v>
      </c>
      <c r="H285" s="41" t="s">
        <v>1560</v>
      </c>
      <c r="I285" s="41" t="s">
        <v>661</v>
      </c>
      <c r="J285" s="41">
        <v>98.611110999999994</v>
      </c>
      <c r="K285" s="41"/>
      <c r="L285" s="41">
        <v>98.611110999999994</v>
      </c>
      <c r="M285" s="41"/>
      <c r="N285" s="41">
        <v>97.297297</v>
      </c>
      <c r="O285" s="41"/>
      <c r="P285" s="41">
        <v>97.297297</v>
      </c>
      <c r="Q285" s="41"/>
      <c r="R285" s="41">
        <v>97.945205000000001</v>
      </c>
      <c r="S285" s="41"/>
      <c r="T285" s="41" t="s">
        <v>662</v>
      </c>
      <c r="U285" s="41" t="s">
        <v>663</v>
      </c>
      <c r="V285" s="41" t="s">
        <v>1396</v>
      </c>
      <c r="W285" s="46">
        <v>44866</v>
      </c>
    </row>
    <row r="286" spans="1:23" x14ac:dyDescent="0.3">
      <c r="A286" s="41">
        <v>315452</v>
      </c>
      <c r="B286" s="41" t="s">
        <v>521</v>
      </c>
      <c r="C286" s="41" t="s">
        <v>1397</v>
      </c>
      <c r="D286" s="41" t="s">
        <v>765</v>
      </c>
      <c r="E286" s="41" t="s">
        <v>659</v>
      </c>
      <c r="F286" s="41">
        <v>7306</v>
      </c>
      <c r="G286" s="41">
        <v>454</v>
      </c>
      <c r="H286" s="41" t="s">
        <v>1560</v>
      </c>
      <c r="I286" s="41" t="s">
        <v>661</v>
      </c>
      <c r="J286" s="41">
        <v>98.648649000000006</v>
      </c>
      <c r="K286" s="41"/>
      <c r="L286" s="41">
        <v>98.648649000000006</v>
      </c>
      <c r="M286" s="41"/>
      <c r="N286" s="41">
        <v>100</v>
      </c>
      <c r="O286" s="41"/>
      <c r="P286" s="41">
        <v>100</v>
      </c>
      <c r="Q286" s="41"/>
      <c r="R286" s="41">
        <v>99.371069000000006</v>
      </c>
      <c r="S286" s="41"/>
      <c r="T286" s="41" t="s">
        <v>662</v>
      </c>
      <c r="U286" s="41" t="s">
        <v>663</v>
      </c>
      <c r="V286" s="41" t="s">
        <v>1398</v>
      </c>
      <c r="W286" s="46">
        <v>44866</v>
      </c>
    </row>
    <row r="287" spans="1:23" x14ac:dyDescent="0.3">
      <c r="A287" s="41">
        <v>315453</v>
      </c>
      <c r="B287" s="41" t="s">
        <v>365</v>
      </c>
      <c r="C287" s="41" t="s">
        <v>1399</v>
      </c>
      <c r="D287" s="41" t="s">
        <v>981</v>
      </c>
      <c r="E287" s="41" t="s">
        <v>659</v>
      </c>
      <c r="F287" s="41">
        <v>8723</v>
      </c>
      <c r="G287" s="41">
        <v>454</v>
      </c>
      <c r="H287" s="41" t="s">
        <v>1560</v>
      </c>
      <c r="I287" s="41" t="s">
        <v>661</v>
      </c>
      <c r="J287" s="41">
        <v>100</v>
      </c>
      <c r="K287" s="41"/>
      <c r="L287" s="41">
        <v>100</v>
      </c>
      <c r="M287" s="41"/>
      <c r="N287" s="41">
        <v>99.009900999999999</v>
      </c>
      <c r="O287" s="41"/>
      <c r="P287" s="41">
        <v>99.009900999999999</v>
      </c>
      <c r="Q287" s="41"/>
      <c r="R287" s="41">
        <v>99.465241000000006</v>
      </c>
      <c r="S287" s="41"/>
      <c r="T287" s="41" t="s">
        <v>662</v>
      </c>
      <c r="U287" s="41" t="s">
        <v>663</v>
      </c>
      <c r="V287" s="41" t="s">
        <v>1400</v>
      </c>
      <c r="W287" s="46">
        <v>44866</v>
      </c>
    </row>
    <row r="288" spans="1:23" x14ac:dyDescent="0.3">
      <c r="A288" s="41">
        <v>315454</v>
      </c>
      <c r="B288" s="41" t="s">
        <v>569</v>
      </c>
      <c r="C288" s="41" t="s">
        <v>1401</v>
      </c>
      <c r="D288" s="41" t="s">
        <v>1074</v>
      </c>
      <c r="E288" s="41" t="s">
        <v>659</v>
      </c>
      <c r="F288" s="41">
        <v>8755</v>
      </c>
      <c r="G288" s="41">
        <v>454</v>
      </c>
      <c r="H288" s="41" t="s">
        <v>1560</v>
      </c>
      <c r="I288" s="41" t="s">
        <v>661</v>
      </c>
      <c r="J288" s="41">
        <v>98.058251999999996</v>
      </c>
      <c r="K288" s="41"/>
      <c r="L288" s="41">
        <v>98.058251999999996</v>
      </c>
      <c r="M288" s="41"/>
      <c r="N288" s="41">
        <v>96.875</v>
      </c>
      <c r="O288" s="41"/>
      <c r="P288" s="41">
        <v>96.875</v>
      </c>
      <c r="Q288" s="41"/>
      <c r="R288" s="41">
        <v>97.402597</v>
      </c>
      <c r="S288" s="41"/>
      <c r="T288" s="41" t="s">
        <v>662</v>
      </c>
      <c r="U288" s="41" t="s">
        <v>663</v>
      </c>
      <c r="V288" s="41" t="s">
        <v>1402</v>
      </c>
      <c r="W288" s="46">
        <v>44866</v>
      </c>
    </row>
    <row r="289" spans="1:23" x14ac:dyDescent="0.3">
      <c r="A289" s="41">
        <v>315455</v>
      </c>
      <c r="B289" s="41" t="s">
        <v>278</v>
      </c>
      <c r="C289" s="41" t="s">
        <v>1403</v>
      </c>
      <c r="D289" s="41" t="s">
        <v>826</v>
      </c>
      <c r="E289" s="41" t="s">
        <v>659</v>
      </c>
      <c r="F289" s="41">
        <v>8638</v>
      </c>
      <c r="G289" s="41">
        <v>454</v>
      </c>
      <c r="H289" s="41" t="s">
        <v>1560</v>
      </c>
      <c r="I289" s="41" t="s">
        <v>661</v>
      </c>
      <c r="J289" s="41">
        <v>100</v>
      </c>
      <c r="K289" s="41"/>
      <c r="L289" s="41">
        <v>100</v>
      </c>
      <c r="M289" s="41"/>
      <c r="N289" s="41">
        <v>100</v>
      </c>
      <c r="O289" s="41"/>
      <c r="P289" s="41">
        <v>100</v>
      </c>
      <c r="Q289" s="41"/>
      <c r="R289" s="41">
        <v>100</v>
      </c>
      <c r="S289" s="41"/>
      <c r="T289" s="41" t="s">
        <v>662</v>
      </c>
      <c r="U289" s="41" t="s">
        <v>663</v>
      </c>
      <c r="V289" s="41" t="s">
        <v>1404</v>
      </c>
      <c r="W289" s="46">
        <v>44866</v>
      </c>
    </row>
    <row r="290" spans="1:23" x14ac:dyDescent="0.3">
      <c r="A290" s="41">
        <v>315456</v>
      </c>
      <c r="B290" s="41" t="s">
        <v>504</v>
      </c>
      <c r="C290" s="41" t="s">
        <v>1405</v>
      </c>
      <c r="D290" s="41" t="s">
        <v>993</v>
      </c>
      <c r="E290" s="41" t="s">
        <v>659</v>
      </c>
      <c r="F290" s="41">
        <v>8087</v>
      </c>
      <c r="G290" s="41">
        <v>454</v>
      </c>
      <c r="H290" s="41" t="s">
        <v>1560</v>
      </c>
      <c r="I290" s="41" t="s">
        <v>661</v>
      </c>
      <c r="J290" s="41">
        <v>97.894737000000006</v>
      </c>
      <c r="K290" s="41"/>
      <c r="L290" s="41">
        <v>97.894737000000006</v>
      </c>
      <c r="M290" s="41"/>
      <c r="N290" s="41">
        <v>96.116505000000004</v>
      </c>
      <c r="O290" s="41"/>
      <c r="P290" s="41">
        <v>96.116505000000004</v>
      </c>
      <c r="Q290" s="41"/>
      <c r="R290" s="41">
        <v>96.969696999999996</v>
      </c>
      <c r="S290" s="41"/>
      <c r="T290" s="41" t="s">
        <v>662</v>
      </c>
      <c r="U290" s="41" t="s">
        <v>663</v>
      </c>
      <c r="V290" s="41" t="s">
        <v>1406</v>
      </c>
      <c r="W290" s="46">
        <v>44866</v>
      </c>
    </row>
    <row r="291" spans="1:23" x14ac:dyDescent="0.3">
      <c r="A291" s="41">
        <v>315457</v>
      </c>
      <c r="B291" s="41" t="s">
        <v>477</v>
      </c>
      <c r="C291" s="41" t="s">
        <v>1407</v>
      </c>
      <c r="D291" s="41" t="s">
        <v>1049</v>
      </c>
      <c r="E291" s="41" t="s">
        <v>659</v>
      </c>
      <c r="F291" s="41">
        <v>7006</v>
      </c>
      <c r="G291" s="41">
        <v>454</v>
      </c>
      <c r="H291" s="41" t="s">
        <v>1560</v>
      </c>
      <c r="I291" s="41" t="s">
        <v>661</v>
      </c>
      <c r="J291" s="41" t="s">
        <v>667</v>
      </c>
      <c r="K291" s="41">
        <v>9</v>
      </c>
      <c r="L291" s="41" t="s">
        <v>667</v>
      </c>
      <c r="M291" s="41">
        <v>9</v>
      </c>
      <c r="N291" s="41" t="s">
        <v>667</v>
      </c>
      <c r="O291" s="41">
        <v>9</v>
      </c>
      <c r="P291" s="41" t="s">
        <v>667</v>
      </c>
      <c r="Q291" s="41">
        <v>9</v>
      </c>
      <c r="R291" s="41">
        <v>97.297297</v>
      </c>
      <c r="S291" s="41"/>
      <c r="T291" s="41" t="s">
        <v>662</v>
      </c>
      <c r="U291" s="41" t="s">
        <v>663</v>
      </c>
      <c r="V291" s="41" t="s">
        <v>1408</v>
      </c>
      <c r="W291" s="46">
        <v>44866</v>
      </c>
    </row>
    <row r="292" spans="1:23" x14ac:dyDescent="0.3">
      <c r="A292" s="41">
        <v>315458</v>
      </c>
      <c r="B292" s="41" t="s">
        <v>510</v>
      </c>
      <c r="C292" s="41" t="s">
        <v>1409</v>
      </c>
      <c r="D292" s="41" t="s">
        <v>1029</v>
      </c>
      <c r="E292" s="41" t="s">
        <v>659</v>
      </c>
      <c r="F292" s="41">
        <v>7104</v>
      </c>
      <c r="G292" s="41">
        <v>454</v>
      </c>
      <c r="H292" s="41" t="s">
        <v>1560</v>
      </c>
      <c r="I292" s="41" t="s">
        <v>661</v>
      </c>
      <c r="J292" s="41">
        <v>98.514850999999993</v>
      </c>
      <c r="K292" s="41"/>
      <c r="L292" s="41">
        <v>98.514850999999993</v>
      </c>
      <c r="M292" s="41"/>
      <c r="N292" s="41">
        <v>98.689955999999995</v>
      </c>
      <c r="O292" s="41"/>
      <c r="P292" s="41">
        <v>98.689955999999995</v>
      </c>
      <c r="Q292" s="41"/>
      <c r="R292" s="41">
        <v>98.607889</v>
      </c>
      <c r="S292" s="41"/>
      <c r="T292" s="41" t="s">
        <v>662</v>
      </c>
      <c r="U292" s="41" t="s">
        <v>663</v>
      </c>
      <c r="V292" s="41" t="s">
        <v>1410</v>
      </c>
      <c r="W292" s="46">
        <v>44866</v>
      </c>
    </row>
    <row r="293" spans="1:23" x14ac:dyDescent="0.3">
      <c r="A293" s="41">
        <v>315459</v>
      </c>
      <c r="B293" s="41" t="s">
        <v>508</v>
      </c>
      <c r="C293" s="41" t="s">
        <v>1411</v>
      </c>
      <c r="D293" s="41" t="s">
        <v>714</v>
      </c>
      <c r="E293" s="41" t="s">
        <v>659</v>
      </c>
      <c r="F293" s="41">
        <v>8818</v>
      </c>
      <c r="G293" s="41">
        <v>454</v>
      </c>
      <c r="H293" s="41" t="s">
        <v>1560</v>
      </c>
      <c r="I293" s="41" t="s">
        <v>661</v>
      </c>
      <c r="J293" s="41">
        <v>100</v>
      </c>
      <c r="K293" s="41"/>
      <c r="L293" s="41">
        <v>100</v>
      </c>
      <c r="M293" s="41"/>
      <c r="N293" s="41">
        <v>98.974359000000007</v>
      </c>
      <c r="O293" s="41"/>
      <c r="P293" s="41">
        <v>98.974359000000007</v>
      </c>
      <c r="Q293" s="41"/>
      <c r="R293" s="41">
        <v>99.479167000000004</v>
      </c>
      <c r="S293" s="41"/>
      <c r="T293" s="41" t="s">
        <v>662</v>
      </c>
      <c r="U293" s="41" t="s">
        <v>663</v>
      </c>
      <c r="V293" s="41" t="s">
        <v>1412</v>
      </c>
      <c r="W293" s="46">
        <v>44866</v>
      </c>
    </row>
    <row r="294" spans="1:23" x14ac:dyDescent="0.3">
      <c r="A294" s="41">
        <v>315460</v>
      </c>
      <c r="B294" s="41" t="s">
        <v>428</v>
      </c>
      <c r="C294" s="41" t="s">
        <v>1413</v>
      </c>
      <c r="D294" s="41" t="s">
        <v>889</v>
      </c>
      <c r="E294" s="41" t="s">
        <v>659</v>
      </c>
      <c r="F294" s="41">
        <v>7601</v>
      </c>
      <c r="G294" s="41">
        <v>454</v>
      </c>
      <c r="H294" s="41" t="s">
        <v>1560</v>
      </c>
      <c r="I294" s="41" t="s">
        <v>661</v>
      </c>
      <c r="J294" s="41">
        <v>85</v>
      </c>
      <c r="K294" s="41"/>
      <c r="L294" s="41">
        <v>85</v>
      </c>
      <c r="M294" s="41"/>
      <c r="N294" s="41" t="s">
        <v>667</v>
      </c>
      <c r="O294" s="41">
        <v>9</v>
      </c>
      <c r="P294" s="41" t="s">
        <v>667</v>
      </c>
      <c r="Q294" s="41">
        <v>9</v>
      </c>
      <c r="R294" s="41">
        <v>90.322581</v>
      </c>
      <c r="S294" s="41"/>
      <c r="T294" s="41" t="s">
        <v>662</v>
      </c>
      <c r="U294" s="41" t="s">
        <v>663</v>
      </c>
      <c r="V294" s="41" t="s">
        <v>1414</v>
      </c>
      <c r="W294" s="46">
        <v>44866</v>
      </c>
    </row>
    <row r="295" spans="1:23" x14ac:dyDescent="0.3">
      <c r="A295" s="41">
        <v>315461</v>
      </c>
      <c r="B295" s="41" t="s">
        <v>288</v>
      </c>
      <c r="C295" s="41" t="s">
        <v>1415</v>
      </c>
      <c r="D295" s="41" t="s">
        <v>1416</v>
      </c>
      <c r="E295" s="41" t="s">
        <v>659</v>
      </c>
      <c r="F295" s="41">
        <v>8009</v>
      </c>
      <c r="G295" s="41">
        <v>454</v>
      </c>
      <c r="H295" s="41" t="s">
        <v>1560</v>
      </c>
      <c r="I295" s="41" t="s">
        <v>661</v>
      </c>
      <c r="J295" s="41">
        <v>95.652174000000002</v>
      </c>
      <c r="K295" s="41"/>
      <c r="L295" s="41">
        <v>95.652174000000002</v>
      </c>
      <c r="M295" s="41"/>
      <c r="N295" s="41">
        <v>98.571428999999995</v>
      </c>
      <c r="O295" s="41"/>
      <c r="P295" s="41">
        <v>98.571428999999995</v>
      </c>
      <c r="Q295" s="41"/>
      <c r="R295" s="41">
        <v>97.122302000000005</v>
      </c>
      <c r="S295" s="41"/>
      <c r="T295" s="41" t="s">
        <v>662</v>
      </c>
      <c r="U295" s="41" t="s">
        <v>663</v>
      </c>
      <c r="V295" s="41" t="s">
        <v>1417</v>
      </c>
      <c r="W295" s="46">
        <v>44866</v>
      </c>
    </row>
    <row r="296" spans="1:23" x14ac:dyDescent="0.3">
      <c r="A296" s="41">
        <v>315462</v>
      </c>
      <c r="B296" s="41" t="s">
        <v>599</v>
      </c>
      <c r="C296" s="41" t="s">
        <v>1418</v>
      </c>
      <c r="D296" s="41" t="s">
        <v>829</v>
      </c>
      <c r="E296" s="41" t="s">
        <v>659</v>
      </c>
      <c r="F296" s="41">
        <v>8721</v>
      </c>
      <c r="G296" s="41">
        <v>454</v>
      </c>
      <c r="H296" s="41" t="s">
        <v>1560</v>
      </c>
      <c r="I296" s="41" t="s">
        <v>661</v>
      </c>
      <c r="J296" s="41">
        <v>98.571428999999995</v>
      </c>
      <c r="K296" s="41"/>
      <c r="L296" s="41">
        <v>98.571428999999995</v>
      </c>
      <c r="M296" s="41"/>
      <c r="N296" s="41">
        <v>96.212120999999996</v>
      </c>
      <c r="O296" s="41"/>
      <c r="P296" s="41">
        <v>96.212120999999996</v>
      </c>
      <c r="Q296" s="41"/>
      <c r="R296" s="41">
        <v>97.426471000000006</v>
      </c>
      <c r="S296" s="41"/>
      <c r="T296" s="41" t="s">
        <v>662</v>
      </c>
      <c r="U296" s="41" t="s">
        <v>663</v>
      </c>
      <c r="V296" s="41" t="s">
        <v>1419</v>
      </c>
      <c r="W296" s="46">
        <v>44866</v>
      </c>
    </row>
    <row r="297" spans="1:23" x14ac:dyDescent="0.3">
      <c r="A297" s="41">
        <v>315463</v>
      </c>
      <c r="B297" s="41" t="s">
        <v>580</v>
      </c>
      <c r="C297" s="41" t="s">
        <v>1420</v>
      </c>
      <c r="D297" s="41" t="s">
        <v>688</v>
      </c>
      <c r="E297" s="41" t="s">
        <v>659</v>
      </c>
      <c r="F297" s="41">
        <v>7747</v>
      </c>
      <c r="G297" s="41">
        <v>454</v>
      </c>
      <c r="H297" s="41" t="s">
        <v>1560</v>
      </c>
      <c r="I297" s="41" t="s">
        <v>661</v>
      </c>
      <c r="J297" s="41">
        <v>100</v>
      </c>
      <c r="K297" s="41"/>
      <c r="L297" s="41">
        <v>100</v>
      </c>
      <c r="M297" s="41"/>
      <c r="N297" s="41">
        <v>92.682927000000007</v>
      </c>
      <c r="O297" s="41"/>
      <c r="P297" s="41">
        <v>92.682927000000007</v>
      </c>
      <c r="Q297" s="41"/>
      <c r="R297" s="41">
        <v>96.153846000000001</v>
      </c>
      <c r="S297" s="41"/>
      <c r="T297" s="41" t="s">
        <v>662</v>
      </c>
      <c r="U297" s="41" t="s">
        <v>663</v>
      </c>
      <c r="V297" s="41" t="s">
        <v>1421</v>
      </c>
      <c r="W297" s="46">
        <v>44866</v>
      </c>
    </row>
    <row r="298" spans="1:23" x14ac:dyDescent="0.3">
      <c r="A298" s="41">
        <v>315464</v>
      </c>
      <c r="B298" s="41" t="s">
        <v>306</v>
      </c>
      <c r="C298" s="41" t="s">
        <v>1422</v>
      </c>
      <c r="D298" s="41" t="s">
        <v>1351</v>
      </c>
      <c r="E298" s="41" t="s">
        <v>659</v>
      </c>
      <c r="F298" s="41">
        <v>8053</v>
      </c>
      <c r="G298" s="41">
        <v>454</v>
      </c>
      <c r="H298" s="41" t="s">
        <v>1560</v>
      </c>
      <c r="I298" s="41" t="s">
        <v>661</v>
      </c>
      <c r="J298" s="41">
        <v>100</v>
      </c>
      <c r="K298" s="41"/>
      <c r="L298" s="41">
        <v>100</v>
      </c>
      <c r="M298" s="41"/>
      <c r="N298" s="41">
        <v>98.507463000000001</v>
      </c>
      <c r="O298" s="41"/>
      <c r="P298" s="41">
        <v>98.507463000000001</v>
      </c>
      <c r="Q298" s="41"/>
      <c r="R298" s="41">
        <v>99.242424</v>
      </c>
      <c r="S298" s="41"/>
      <c r="T298" s="41" t="s">
        <v>662</v>
      </c>
      <c r="U298" s="41" t="s">
        <v>663</v>
      </c>
      <c r="V298" s="41" t="s">
        <v>1423</v>
      </c>
      <c r="W298" s="46">
        <v>44866</v>
      </c>
    </row>
    <row r="299" spans="1:23" x14ac:dyDescent="0.3">
      <c r="A299" s="41">
        <v>315465</v>
      </c>
      <c r="B299" s="41" t="s">
        <v>479</v>
      </c>
      <c r="C299" s="41" t="s">
        <v>1424</v>
      </c>
      <c r="D299" s="41" t="s">
        <v>1226</v>
      </c>
      <c r="E299" s="41" t="s">
        <v>659</v>
      </c>
      <c r="F299" s="41">
        <v>7087</v>
      </c>
      <c r="G299" s="41">
        <v>454</v>
      </c>
      <c r="H299" s="41" t="s">
        <v>1560</v>
      </c>
      <c r="I299" s="41" t="s">
        <v>661</v>
      </c>
      <c r="J299" s="41">
        <v>93.975904</v>
      </c>
      <c r="K299" s="41"/>
      <c r="L299" s="41">
        <v>93.975904</v>
      </c>
      <c r="M299" s="41"/>
      <c r="N299" s="41">
        <v>89.622641999999999</v>
      </c>
      <c r="O299" s="41"/>
      <c r="P299" s="41">
        <v>89.622641999999999</v>
      </c>
      <c r="Q299" s="41"/>
      <c r="R299" s="41">
        <v>91.534391999999997</v>
      </c>
      <c r="S299" s="41"/>
      <c r="T299" s="41" t="s">
        <v>662</v>
      </c>
      <c r="U299" s="41" t="s">
        <v>663</v>
      </c>
      <c r="V299" s="41" t="s">
        <v>1425</v>
      </c>
      <c r="W299" s="46">
        <v>44866</v>
      </c>
    </row>
    <row r="300" spans="1:23" x14ac:dyDescent="0.3">
      <c r="A300" s="41">
        <v>315467</v>
      </c>
      <c r="B300" s="41" t="s">
        <v>474</v>
      </c>
      <c r="C300" s="41" t="s">
        <v>1426</v>
      </c>
      <c r="D300" s="41" t="s">
        <v>1427</v>
      </c>
      <c r="E300" s="41" t="s">
        <v>659</v>
      </c>
      <c r="F300" s="41">
        <v>7830</v>
      </c>
      <c r="G300" s="41">
        <v>454</v>
      </c>
      <c r="H300" s="41" t="s">
        <v>1560</v>
      </c>
      <c r="I300" s="41" t="s">
        <v>661</v>
      </c>
      <c r="J300" s="41">
        <v>74.193548000000007</v>
      </c>
      <c r="K300" s="41"/>
      <c r="L300" s="41">
        <v>74.193548000000007</v>
      </c>
      <c r="M300" s="41"/>
      <c r="N300" s="41">
        <v>69.444444000000004</v>
      </c>
      <c r="O300" s="41"/>
      <c r="P300" s="41">
        <v>69.444444000000004</v>
      </c>
      <c r="Q300" s="41"/>
      <c r="R300" s="41">
        <v>71.641790999999998</v>
      </c>
      <c r="S300" s="41"/>
      <c r="T300" s="41" t="s">
        <v>662</v>
      </c>
      <c r="U300" s="41" t="s">
        <v>663</v>
      </c>
      <c r="V300" s="41" t="s">
        <v>1428</v>
      </c>
      <c r="W300" s="46">
        <v>44866</v>
      </c>
    </row>
    <row r="301" spans="1:23" x14ac:dyDescent="0.3">
      <c r="A301" s="41">
        <v>315468</v>
      </c>
      <c r="B301" s="41" t="s">
        <v>317</v>
      </c>
      <c r="C301" s="41" t="s">
        <v>1429</v>
      </c>
      <c r="D301" s="41" t="s">
        <v>1430</v>
      </c>
      <c r="E301" s="41" t="s">
        <v>659</v>
      </c>
      <c r="F301" s="41">
        <v>7054</v>
      </c>
      <c r="G301" s="41">
        <v>454</v>
      </c>
      <c r="H301" s="41" t="s">
        <v>1560</v>
      </c>
      <c r="I301" s="41" t="s">
        <v>661</v>
      </c>
      <c r="J301" s="41">
        <v>100</v>
      </c>
      <c r="K301" s="41"/>
      <c r="L301" s="41">
        <v>100</v>
      </c>
      <c r="M301" s="41"/>
      <c r="N301" s="41">
        <v>88.571428999999995</v>
      </c>
      <c r="O301" s="41"/>
      <c r="P301" s="41">
        <v>88.571428999999995</v>
      </c>
      <c r="Q301" s="41"/>
      <c r="R301" s="41">
        <v>95.121950999999996</v>
      </c>
      <c r="S301" s="41"/>
      <c r="T301" s="41" t="s">
        <v>662</v>
      </c>
      <c r="U301" s="41" t="s">
        <v>663</v>
      </c>
      <c r="V301" s="41" t="s">
        <v>1431</v>
      </c>
      <c r="W301" s="46">
        <v>44866</v>
      </c>
    </row>
    <row r="302" spans="1:23" x14ac:dyDescent="0.3">
      <c r="A302" s="41">
        <v>315469</v>
      </c>
      <c r="B302" s="41" t="s">
        <v>375</v>
      </c>
      <c r="C302" s="41" t="s">
        <v>1432</v>
      </c>
      <c r="D302" s="41" t="s">
        <v>1344</v>
      </c>
      <c r="E302" s="41" t="s">
        <v>659</v>
      </c>
      <c r="F302" s="41">
        <v>7753</v>
      </c>
      <c r="G302" s="41">
        <v>454</v>
      </c>
      <c r="H302" s="41" t="s">
        <v>1560</v>
      </c>
      <c r="I302" s="41" t="s">
        <v>661</v>
      </c>
      <c r="J302" s="41">
        <v>100</v>
      </c>
      <c r="K302" s="41"/>
      <c r="L302" s="41">
        <v>100</v>
      </c>
      <c r="M302" s="41"/>
      <c r="N302" s="41">
        <v>100</v>
      </c>
      <c r="O302" s="41"/>
      <c r="P302" s="41">
        <v>100</v>
      </c>
      <c r="Q302" s="41"/>
      <c r="R302" s="41">
        <v>100</v>
      </c>
      <c r="S302" s="41"/>
      <c r="T302" s="41" t="s">
        <v>662</v>
      </c>
      <c r="U302" s="41" t="s">
        <v>663</v>
      </c>
      <c r="V302" s="41" t="s">
        <v>1433</v>
      </c>
      <c r="W302" s="46">
        <v>44866</v>
      </c>
    </row>
    <row r="303" spans="1:23" x14ac:dyDescent="0.3">
      <c r="A303" s="41">
        <v>315471</v>
      </c>
      <c r="B303" s="41" t="s">
        <v>582</v>
      </c>
      <c r="C303" s="41" t="s">
        <v>1434</v>
      </c>
      <c r="D303" s="41" t="s">
        <v>1435</v>
      </c>
      <c r="E303" s="41" t="s">
        <v>659</v>
      </c>
      <c r="F303" s="41">
        <v>7006</v>
      </c>
      <c r="G303" s="41">
        <v>454</v>
      </c>
      <c r="H303" s="41" t="s">
        <v>1560</v>
      </c>
      <c r="I303" s="41" t="s">
        <v>661</v>
      </c>
      <c r="J303" s="41">
        <v>100</v>
      </c>
      <c r="K303" s="41"/>
      <c r="L303" s="41">
        <v>100</v>
      </c>
      <c r="M303" s="41"/>
      <c r="N303" s="41">
        <v>100</v>
      </c>
      <c r="O303" s="41"/>
      <c r="P303" s="41">
        <v>100</v>
      </c>
      <c r="Q303" s="41"/>
      <c r="R303" s="41">
        <v>100</v>
      </c>
      <c r="S303" s="41"/>
      <c r="T303" s="41" t="s">
        <v>662</v>
      </c>
      <c r="U303" s="41" t="s">
        <v>663</v>
      </c>
      <c r="V303" s="41" t="s">
        <v>1436</v>
      </c>
      <c r="W303" s="46">
        <v>44866</v>
      </c>
    </row>
    <row r="304" spans="1:23" x14ac:dyDescent="0.3">
      <c r="A304" s="41">
        <v>315472</v>
      </c>
      <c r="B304" s="41" t="s">
        <v>304</v>
      </c>
      <c r="C304" s="41" t="s">
        <v>1437</v>
      </c>
      <c r="D304" s="41" t="s">
        <v>1438</v>
      </c>
      <c r="E304" s="41" t="s">
        <v>659</v>
      </c>
      <c r="F304" s="41">
        <v>8816</v>
      </c>
      <c r="G304" s="41">
        <v>454</v>
      </c>
      <c r="H304" s="41" t="s">
        <v>1560</v>
      </c>
      <c r="I304" s="41" t="s">
        <v>661</v>
      </c>
      <c r="J304" s="41">
        <v>92.307692000000003</v>
      </c>
      <c r="K304" s="41"/>
      <c r="L304" s="41">
        <v>92.307692000000003</v>
      </c>
      <c r="M304" s="41"/>
      <c r="N304" s="41">
        <v>96.078430999999995</v>
      </c>
      <c r="O304" s="41"/>
      <c r="P304" s="41">
        <v>96.078430999999995</v>
      </c>
      <c r="Q304" s="41"/>
      <c r="R304" s="41">
        <v>94.174757</v>
      </c>
      <c r="S304" s="41"/>
      <c r="T304" s="41" t="s">
        <v>662</v>
      </c>
      <c r="U304" s="41" t="s">
        <v>663</v>
      </c>
      <c r="V304" s="41" t="s">
        <v>1439</v>
      </c>
      <c r="W304" s="46">
        <v>44866</v>
      </c>
    </row>
    <row r="305" spans="1:23" x14ac:dyDescent="0.3">
      <c r="A305" s="41">
        <v>315473</v>
      </c>
      <c r="B305" s="41" t="s">
        <v>456</v>
      </c>
      <c r="C305" s="41" t="s">
        <v>1440</v>
      </c>
      <c r="D305" s="41" t="s">
        <v>1441</v>
      </c>
      <c r="E305" s="41" t="s">
        <v>659</v>
      </c>
      <c r="F305" s="41">
        <v>7647</v>
      </c>
      <c r="G305" s="41">
        <v>454</v>
      </c>
      <c r="H305" s="41" t="s">
        <v>1560</v>
      </c>
      <c r="I305" s="41" t="s">
        <v>661</v>
      </c>
      <c r="J305" s="41">
        <v>99.099098999999995</v>
      </c>
      <c r="K305" s="41"/>
      <c r="L305" s="41">
        <v>99.099098999999995</v>
      </c>
      <c r="M305" s="41"/>
      <c r="N305" s="41">
        <v>98.387096999999997</v>
      </c>
      <c r="O305" s="41"/>
      <c r="P305" s="41">
        <v>98.387096999999997</v>
      </c>
      <c r="Q305" s="41"/>
      <c r="R305" s="41">
        <v>98.723404000000002</v>
      </c>
      <c r="S305" s="41"/>
      <c r="T305" s="41" t="s">
        <v>662</v>
      </c>
      <c r="U305" s="41" t="s">
        <v>663</v>
      </c>
      <c r="V305" s="41" t="s">
        <v>1442</v>
      </c>
      <c r="W305" s="46">
        <v>44866</v>
      </c>
    </row>
    <row r="306" spans="1:23" x14ac:dyDescent="0.3">
      <c r="A306" s="41">
        <v>315476</v>
      </c>
      <c r="B306" s="41" t="s">
        <v>245</v>
      </c>
      <c r="C306" s="41" t="s">
        <v>1443</v>
      </c>
      <c r="D306" s="41" t="s">
        <v>1444</v>
      </c>
      <c r="E306" s="41" t="s">
        <v>659</v>
      </c>
      <c r="F306" s="41">
        <v>7094</v>
      </c>
      <c r="G306" s="41">
        <v>454</v>
      </c>
      <c r="H306" s="41" t="s">
        <v>1560</v>
      </c>
      <c r="I306" s="41" t="s">
        <v>661</v>
      </c>
      <c r="J306" s="41">
        <v>99.598393999999999</v>
      </c>
      <c r="K306" s="41"/>
      <c r="L306" s="41">
        <v>99.598393999999999</v>
      </c>
      <c r="M306" s="41"/>
      <c r="N306" s="41">
        <v>95.258621000000005</v>
      </c>
      <c r="O306" s="41"/>
      <c r="P306" s="41">
        <v>95.258621000000005</v>
      </c>
      <c r="Q306" s="41"/>
      <c r="R306" s="41">
        <v>97.505197999999993</v>
      </c>
      <c r="S306" s="41"/>
      <c r="T306" s="41" t="s">
        <v>662</v>
      </c>
      <c r="U306" s="41" t="s">
        <v>663</v>
      </c>
      <c r="V306" s="41" t="s">
        <v>1445</v>
      </c>
      <c r="W306" s="46">
        <v>44866</v>
      </c>
    </row>
    <row r="307" spans="1:23" x14ac:dyDescent="0.3">
      <c r="A307" s="41">
        <v>315477</v>
      </c>
      <c r="B307" s="41" t="s">
        <v>325</v>
      </c>
      <c r="C307" s="41" t="s">
        <v>1446</v>
      </c>
      <c r="D307" s="41" t="s">
        <v>789</v>
      </c>
      <c r="E307" s="41" t="s">
        <v>659</v>
      </c>
      <c r="F307" s="41">
        <v>7470</v>
      </c>
      <c r="G307" s="41">
        <v>454</v>
      </c>
      <c r="H307" s="41" t="s">
        <v>1560</v>
      </c>
      <c r="I307" s="41" t="s">
        <v>661</v>
      </c>
      <c r="J307" s="41" t="s">
        <v>667</v>
      </c>
      <c r="K307" s="41">
        <v>9</v>
      </c>
      <c r="L307" s="41" t="s">
        <v>667</v>
      </c>
      <c r="M307" s="41">
        <v>9</v>
      </c>
      <c r="N307" s="41" t="s">
        <v>667</v>
      </c>
      <c r="O307" s="41">
        <v>9</v>
      </c>
      <c r="P307" s="41" t="s">
        <v>667</v>
      </c>
      <c r="Q307" s="41">
        <v>9</v>
      </c>
      <c r="R307" s="41">
        <v>100</v>
      </c>
      <c r="S307" s="41"/>
      <c r="T307" s="41" t="s">
        <v>662</v>
      </c>
      <c r="U307" s="41" t="s">
        <v>663</v>
      </c>
      <c r="V307" s="41" t="s">
        <v>1447</v>
      </c>
      <c r="W307" s="46">
        <v>44866</v>
      </c>
    </row>
    <row r="308" spans="1:23" x14ac:dyDescent="0.3">
      <c r="A308" s="41">
        <v>315479</v>
      </c>
      <c r="B308" s="41" t="s">
        <v>311</v>
      </c>
      <c r="C308" s="41" t="s">
        <v>1448</v>
      </c>
      <c r="D308" s="41" t="s">
        <v>1184</v>
      </c>
      <c r="E308" s="41" t="s">
        <v>659</v>
      </c>
      <c r="F308" s="41">
        <v>7039</v>
      </c>
      <c r="G308" s="41">
        <v>454</v>
      </c>
      <c r="H308" s="41" t="s">
        <v>1560</v>
      </c>
      <c r="I308" s="41" t="s">
        <v>661</v>
      </c>
      <c r="J308" s="41">
        <v>91.428571000000005</v>
      </c>
      <c r="K308" s="41"/>
      <c r="L308" s="41">
        <v>91.428571000000005</v>
      </c>
      <c r="M308" s="41"/>
      <c r="N308" s="41">
        <v>88.888889000000006</v>
      </c>
      <c r="O308" s="41"/>
      <c r="P308" s="41">
        <v>88.888889000000006</v>
      </c>
      <c r="Q308" s="41"/>
      <c r="R308" s="41">
        <v>90</v>
      </c>
      <c r="S308" s="41"/>
      <c r="T308" s="41" t="s">
        <v>662</v>
      </c>
      <c r="U308" s="41" t="s">
        <v>663</v>
      </c>
      <c r="V308" s="41" t="s">
        <v>1449</v>
      </c>
      <c r="W308" s="46">
        <v>44866</v>
      </c>
    </row>
    <row r="309" spans="1:23" x14ac:dyDescent="0.3">
      <c r="A309" s="41">
        <v>315482</v>
      </c>
      <c r="B309" s="41" t="s">
        <v>314</v>
      </c>
      <c r="C309" s="41" t="s">
        <v>1450</v>
      </c>
      <c r="D309" s="41" t="s">
        <v>762</v>
      </c>
      <c r="E309" s="41" t="s">
        <v>659</v>
      </c>
      <c r="F309" s="41">
        <v>8057</v>
      </c>
      <c r="G309" s="41">
        <v>454</v>
      </c>
      <c r="H309" s="41" t="s">
        <v>1560</v>
      </c>
      <c r="I309" s="41" t="s">
        <v>661</v>
      </c>
      <c r="J309" s="41" t="s">
        <v>667</v>
      </c>
      <c r="K309" s="41">
        <v>9</v>
      </c>
      <c r="L309" s="41" t="s">
        <v>667</v>
      </c>
      <c r="M309" s="41">
        <v>9</v>
      </c>
      <c r="N309" s="41" t="s">
        <v>667</v>
      </c>
      <c r="O309" s="41">
        <v>9</v>
      </c>
      <c r="P309" s="41" t="s">
        <v>667</v>
      </c>
      <c r="Q309" s="41">
        <v>9</v>
      </c>
      <c r="R309" s="41" t="s">
        <v>667</v>
      </c>
      <c r="S309" s="41">
        <v>9</v>
      </c>
      <c r="T309" s="41" t="s">
        <v>662</v>
      </c>
      <c r="U309" s="41" t="s">
        <v>663</v>
      </c>
      <c r="V309" s="41" t="s">
        <v>1451</v>
      </c>
      <c r="W309" s="46">
        <v>44866</v>
      </c>
    </row>
    <row r="310" spans="1:23" x14ac:dyDescent="0.3">
      <c r="A310" s="41">
        <v>315483</v>
      </c>
      <c r="B310" s="41" t="s">
        <v>525</v>
      </c>
      <c r="C310" s="41" t="s">
        <v>1452</v>
      </c>
      <c r="D310" s="41" t="s">
        <v>679</v>
      </c>
      <c r="E310" s="41" t="s">
        <v>659</v>
      </c>
      <c r="F310" s="41">
        <v>7202</v>
      </c>
      <c r="G310" s="41">
        <v>454</v>
      </c>
      <c r="H310" s="41" t="s">
        <v>1560</v>
      </c>
      <c r="I310" s="41" t="s">
        <v>661</v>
      </c>
      <c r="J310" s="41">
        <v>97.530863999999994</v>
      </c>
      <c r="K310" s="41"/>
      <c r="L310" s="41">
        <v>97.530863999999994</v>
      </c>
      <c r="M310" s="41"/>
      <c r="N310" s="41">
        <v>91.954023000000007</v>
      </c>
      <c r="O310" s="41"/>
      <c r="P310" s="41">
        <v>91.954023000000007</v>
      </c>
      <c r="Q310" s="41"/>
      <c r="R310" s="41">
        <v>94.642857000000006</v>
      </c>
      <c r="S310" s="41"/>
      <c r="T310" s="41" t="s">
        <v>662</v>
      </c>
      <c r="U310" s="41" t="s">
        <v>663</v>
      </c>
      <c r="V310" s="41" t="s">
        <v>1453</v>
      </c>
      <c r="W310" s="46">
        <v>44866</v>
      </c>
    </row>
    <row r="311" spans="1:23" x14ac:dyDescent="0.3">
      <c r="A311" s="41">
        <v>315485</v>
      </c>
      <c r="B311" s="41" t="s">
        <v>324</v>
      </c>
      <c r="C311" s="41" t="s">
        <v>1454</v>
      </c>
      <c r="D311" s="41" t="s">
        <v>756</v>
      </c>
      <c r="E311" s="41" t="s">
        <v>659</v>
      </c>
      <c r="F311" s="41">
        <v>7719</v>
      </c>
      <c r="G311" s="41">
        <v>454</v>
      </c>
      <c r="H311" s="41" t="s">
        <v>1560</v>
      </c>
      <c r="I311" s="41" t="s">
        <v>661</v>
      </c>
      <c r="J311" s="41">
        <v>97.222222000000002</v>
      </c>
      <c r="K311" s="41"/>
      <c r="L311" s="41">
        <v>97.222222000000002</v>
      </c>
      <c r="M311" s="41"/>
      <c r="N311" s="41">
        <v>91.666667000000004</v>
      </c>
      <c r="O311" s="41"/>
      <c r="P311" s="41">
        <v>91.666667000000004</v>
      </c>
      <c r="Q311" s="41"/>
      <c r="R311" s="41">
        <v>93.75</v>
      </c>
      <c r="S311" s="41"/>
      <c r="T311" s="41" t="s">
        <v>662</v>
      </c>
      <c r="U311" s="41" t="s">
        <v>663</v>
      </c>
      <c r="V311" s="41" t="s">
        <v>1455</v>
      </c>
      <c r="W311" s="46">
        <v>44866</v>
      </c>
    </row>
    <row r="312" spans="1:23" x14ac:dyDescent="0.3">
      <c r="A312" s="41">
        <v>315486</v>
      </c>
      <c r="B312" s="41" t="s">
        <v>593</v>
      </c>
      <c r="C312" s="41" t="s">
        <v>1456</v>
      </c>
      <c r="D312" s="41" t="s">
        <v>1457</v>
      </c>
      <c r="E312" s="41" t="s">
        <v>659</v>
      </c>
      <c r="F312" s="41">
        <v>8558</v>
      </c>
      <c r="G312" s="41">
        <v>454</v>
      </c>
      <c r="H312" s="41" t="s">
        <v>1560</v>
      </c>
      <c r="I312" s="41" t="s">
        <v>661</v>
      </c>
      <c r="J312" s="41">
        <v>100</v>
      </c>
      <c r="K312" s="41"/>
      <c r="L312" s="41">
        <v>100</v>
      </c>
      <c r="M312" s="41"/>
      <c r="N312" s="41">
        <v>80</v>
      </c>
      <c r="O312" s="41"/>
      <c r="P312" s="41">
        <v>80</v>
      </c>
      <c r="Q312" s="41"/>
      <c r="R312" s="41">
        <v>89.795918</v>
      </c>
      <c r="S312" s="41"/>
      <c r="T312" s="41" t="s">
        <v>662</v>
      </c>
      <c r="U312" s="41" t="s">
        <v>663</v>
      </c>
      <c r="V312" s="41" t="s">
        <v>1458</v>
      </c>
      <c r="W312" s="46">
        <v>44866</v>
      </c>
    </row>
    <row r="313" spans="1:23" x14ac:dyDescent="0.3">
      <c r="A313" s="41">
        <v>315487</v>
      </c>
      <c r="B313" s="41" t="s">
        <v>531</v>
      </c>
      <c r="C313" s="41" t="s">
        <v>1459</v>
      </c>
      <c r="D313" s="41" t="s">
        <v>1460</v>
      </c>
      <c r="E313" s="41" t="s">
        <v>659</v>
      </c>
      <c r="F313" s="41">
        <v>8628</v>
      </c>
      <c r="G313" s="41">
        <v>454</v>
      </c>
      <c r="H313" s="41" t="s">
        <v>1560</v>
      </c>
      <c r="I313" s="41" t="s">
        <v>661</v>
      </c>
      <c r="J313" s="41">
        <v>100</v>
      </c>
      <c r="K313" s="41"/>
      <c r="L313" s="41">
        <v>100</v>
      </c>
      <c r="M313" s="41"/>
      <c r="N313" s="41">
        <v>95.3125</v>
      </c>
      <c r="O313" s="41"/>
      <c r="P313" s="41">
        <v>95.3125</v>
      </c>
      <c r="Q313" s="41"/>
      <c r="R313" s="41">
        <v>97.520661000000004</v>
      </c>
      <c r="S313" s="41"/>
      <c r="T313" s="41" t="s">
        <v>662</v>
      </c>
      <c r="U313" s="41" t="s">
        <v>663</v>
      </c>
      <c r="V313" s="41" t="s">
        <v>1461</v>
      </c>
      <c r="W313" s="46">
        <v>44866</v>
      </c>
    </row>
    <row r="314" spans="1:23" x14ac:dyDescent="0.3">
      <c r="A314" s="41">
        <v>315488</v>
      </c>
      <c r="B314" s="41" t="s">
        <v>313</v>
      </c>
      <c r="C314" s="41" t="s">
        <v>1462</v>
      </c>
      <c r="D314" s="41" t="s">
        <v>895</v>
      </c>
      <c r="E314" s="41" t="s">
        <v>659</v>
      </c>
      <c r="F314" s="41">
        <v>7960</v>
      </c>
      <c r="G314" s="41">
        <v>454</v>
      </c>
      <c r="H314" s="41" t="s">
        <v>1560</v>
      </c>
      <c r="I314" s="41" t="s">
        <v>661</v>
      </c>
      <c r="J314" s="41">
        <v>91.935484000000002</v>
      </c>
      <c r="K314" s="41"/>
      <c r="L314" s="41">
        <v>91.935484000000002</v>
      </c>
      <c r="M314" s="41"/>
      <c r="N314" s="41">
        <v>77.941175999999999</v>
      </c>
      <c r="O314" s="41"/>
      <c r="P314" s="41">
        <v>77.941175999999999</v>
      </c>
      <c r="Q314" s="41"/>
      <c r="R314" s="41">
        <v>84.615385000000003</v>
      </c>
      <c r="S314" s="41"/>
      <c r="T314" s="41" t="s">
        <v>662</v>
      </c>
      <c r="U314" s="41" t="s">
        <v>663</v>
      </c>
      <c r="V314" s="41" t="s">
        <v>1463</v>
      </c>
      <c r="W314" s="46">
        <v>44866</v>
      </c>
    </row>
    <row r="315" spans="1:23" x14ac:dyDescent="0.3">
      <c r="A315" s="41">
        <v>315490</v>
      </c>
      <c r="B315" s="41" t="s">
        <v>340</v>
      </c>
      <c r="C315" s="41" t="s">
        <v>1464</v>
      </c>
      <c r="D315" s="41" t="s">
        <v>1074</v>
      </c>
      <c r="E315" s="41" t="s">
        <v>659</v>
      </c>
      <c r="F315" s="41">
        <v>8755</v>
      </c>
      <c r="G315" s="41">
        <v>454</v>
      </c>
      <c r="H315" s="41" t="s">
        <v>1560</v>
      </c>
      <c r="I315" s="41" t="s">
        <v>661</v>
      </c>
      <c r="J315" s="41" t="s">
        <v>667</v>
      </c>
      <c r="K315" s="41">
        <v>9</v>
      </c>
      <c r="L315" s="41" t="s">
        <v>667</v>
      </c>
      <c r="M315" s="41">
        <v>9</v>
      </c>
      <c r="N315" s="41" t="s">
        <v>667</v>
      </c>
      <c r="O315" s="41">
        <v>9</v>
      </c>
      <c r="P315" s="41" t="s">
        <v>667</v>
      </c>
      <c r="Q315" s="41">
        <v>9</v>
      </c>
      <c r="R315" s="41" t="s">
        <v>667</v>
      </c>
      <c r="S315" s="41">
        <v>9</v>
      </c>
      <c r="T315" s="41" t="s">
        <v>662</v>
      </c>
      <c r="U315" s="41" t="s">
        <v>663</v>
      </c>
      <c r="V315" s="41" t="s">
        <v>1465</v>
      </c>
      <c r="W315" s="46">
        <v>44866</v>
      </c>
    </row>
    <row r="316" spans="1:23" x14ac:dyDescent="0.3">
      <c r="A316" s="41">
        <v>315491</v>
      </c>
      <c r="B316" s="41" t="s">
        <v>328</v>
      </c>
      <c r="C316" s="41" t="s">
        <v>1466</v>
      </c>
      <c r="D316" s="41" t="s">
        <v>1467</v>
      </c>
      <c r="E316" s="41" t="s">
        <v>659</v>
      </c>
      <c r="F316" s="41">
        <v>7444</v>
      </c>
      <c r="G316" s="41">
        <v>454</v>
      </c>
      <c r="H316" s="41" t="s">
        <v>1560</v>
      </c>
      <c r="I316" s="41" t="s">
        <v>661</v>
      </c>
      <c r="J316" s="41">
        <v>97.368420999999998</v>
      </c>
      <c r="K316" s="41"/>
      <c r="L316" s="41">
        <v>97.368420999999998</v>
      </c>
      <c r="M316" s="41"/>
      <c r="N316" s="41">
        <v>98.876403999999994</v>
      </c>
      <c r="O316" s="41"/>
      <c r="P316" s="41">
        <v>98.876403999999994</v>
      </c>
      <c r="Q316" s="41"/>
      <c r="R316" s="41">
        <v>98.181818000000007</v>
      </c>
      <c r="S316" s="41"/>
      <c r="T316" s="41" t="s">
        <v>662</v>
      </c>
      <c r="U316" s="41" t="s">
        <v>663</v>
      </c>
      <c r="V316" s="41" t="s">
        <v>1468</v>
      </c>
      <c r="W316" s="46">
        <v>44866</v>
      </c>
    </row>
    <row r="317" spans="1:23" x14ac:dyDescent="0.3">
      <c r="A317" s="41">
        <v>315492</v>
      </c>
      <c r="B317" s="41" t="s">
        <v>290</v>
      </c>
      <c r="C317" s="41" t="s">
        <v>1469</v>
      </c>
      <c r="D317" s="41" t="s">
        <v>1470</v>
      </c>
      <c r="E317" s="41" t="s">
        <v>659</v>
      </c>
      <c r="F317" s="41">
        <v>7005</v>
      </c>
      <c r="G317" s="41">
        <v>454</v>
      </c>
      <c r="H317" s="41" t="s">
        <v>1560</v>
      </c>
      <c r="I317" s="41" t="s">
        <v>661</v>
      </c>
      <c r="J317" s="41">
        <v>100</v>
      </c>
      <c r="K317" s="41"/>
      <c r="L317" s="41">
        <v>100</v>
      </c>
      <c r="M317" s="41"/>
      <c r="N317" s="41">
        <v>100</v>
      </c>
      <c r="O317" s="41"/>
      <c r="P317" s="41">
        <v>100</v>
      </c>
      <c r="Q317" s="41"/>
      <c r="R317" s="41">
        <v>100</v>
      </c>
      <c r="S317" s="41"/>
      <c r="T317" s="41" t="s">
        <v>662</v>
      </c>
      <c r="U317" s="41" t="s">
        <v>663</v>
      </c>
      <c r="V317" s="41" t="s">
        <v>1471</v>
      </c>
      <c r="W317" s="46">
        <v>44866</v>
      </c>
    </row>
    <row r="318" spans="1:23" x14ac:dyDescent="0.3">
      <c r="A318" s="41">
        <v>315494</v>
      </c>
      <c r="B318" s="41" t="s">
        <v>244</v>
      </c>
      <c r="C318" s="41" t="s">
        <v>1472</v>
      </c>
      <c r="D318" s="41" t="s">
        <v>1473</v>
      </c>
      <c r="E318" s="41" t="s">
        <v>659</v>
      </c>
      <c r="F318" s="41">
        <v>7662</v>
      </c>
      <c r="G318" s="41">
        <v>454</v>
      </c>
      <c r="H318" s="41" t="s">
        <v>1560</v>
      </c>
      <c r="I318" s="41" t="s">
        <v>661</v>
      </c>
      <c r="J318" s="41">
        <v>98.913043000000002</v>
      </c>
      <c r="K318" s="41"/>
      <c r="L318" s="41">
        <v>98.913043000000002</v>
      </c>
      <c r="M318" s="41"/>
      <c r="N318" s="41">
        <v>100</v>
      </c>
      <c r="O318" s="41"/>
      <c r="P318" s="41">
        <v>100</v>
      </c>
      <c r="Q318" s="41"/>
      <c r="R318" s="41">
        <v>99.6</v>
      </c>
      <c r="S318" s="41"/>
      <c r="T318" s="41" t="s">
        <v>662</v>
      </c>
      <c r="U318" s="41" t="s">
        <v>663</v>
      </c>
      <c r="V318" s="41" t="s">
        <v>1474</v>
      </c>
      <c r="W318" s="46">
        <v>44866</v>
      </c>
    </row>
    <row r="319" spans="1:23" x14ac:dyDescent="0.3">
      <c r="A319" s="41">
        <v>315495</v>
      </c>
      <c r="B319" s="41" t="s">
        <v>551</v>
      </c>
      <c r="C319" s="41" t="s">
        <v>1475</v>
      </c>
      <c r="D319" s="41" t="s">
        <v>1476</v>
      </c>
      <c r="E319" s="41" t="s">
        <v>659</v>
      </c>
      <c r="F319" s="41">
        <v>8240</v>
      </c>
      <c r="G319" s="41">
        <v>454</v>
      </c>
      <c r="H319" s="41" t="s">
        <v>1560</v>
      </c>
      <c r="I319" s="41" t="s">
        <v>661</v>
      </c>
      <c r="J319" s="41" t="s">
        <v>667</v>
      </c>
      <c r="K319" s="41">
        <v>9</v>
      </c>
      <c r="L319" s="41" t="s">
        <v>667</v>
      </c>
      <c r="M319" s="41">
        <v>9</v>
      </c>
      <c r="N319" s="47" t="s">
        <v>843</v>
      </c>
      <c r="O319" s="41">
        <v>10</v>
      </c>
      <c r="P319" s="47" t="s">
        <v>843</v>
      </c>
      <c r="Q319" s="41">
        <v>10</v>
      </c>
      <c r="R319" s="41" t="s">
        <v>667</v>
      </c>
      <c r="S319" s="41">
        <v>9</v>
      </c>
      <c r="T319" s="41" t="s">
        <v>662</v>
      </c>
      <c r="U319" s="41" t="s">
        <v>663</v>
      </c>
      <c r="V319" s="41" t="s">
        <v>1477</v>
      </c>
      <c r="W319" s="46">
        <v>44866</v>
      </c>
    </row>
    <row r="320" spans="1:23" x14ac:dyDescent="0.3">
      <c r="A320" s="41">
        <v>315496</v>
      </c>
      <c r="B320" s="41" t="s">
        <v>509</v>
      </c>
      <c r="C320" s="41" t="s">
        <v>1478</v>
      </c>
      <c r="D320" s="41" t="s">
        <v>832</v>
      </c>
      <c r="E320" s="41" t="s">
        <v>659</v>
      </c>
      <c r="F320" s="41">
        <v>8360</v>
      </c>
      <c r="G320" s="41">
        <v>454</v>
      </c>
      <c r="H320" s="41" t="s">
        <v>1560</v>
      </c>
      <c r="I320" s="41" t="s">
        <v>661</v>
      </c>
      <c r="J320" s="41">
        <v>99.610894999999999</v>
      </c>
      <c r="K320" s="41"/>
      <c r="L320" s="41">
        <v>99.610894999999999</v>
      </c>
      <c r="M320" s="41"/>
      <c r="N320" s="41">
        <v>94.871795000000006</v>
      </c>
      <c r="O320" s="41"/>
      <c r="P320" s="41">
        <v>94.871795000000006</v>
      </c>
      <c r="Q320" s="41"/>
      <c r="R320" s="41">
        <v>97.169810999999996</v>
      </c>
      <c r="S320" s="41"/>
      <c r="T320" s="41" t="s">
        <v>662</v>
      </c>
      <c r="U320" s="41" t="s">
        <v>663</v>
      </c>
      <c r="V320" s="41" t="s">
        <v>1479</v>
      </c>
      <c r="W320" s="46">
        <v>44866</v>
      </c>
    </row>
    <row r="321" spans="1:23" x14ac:dyDescent="0.3">
      <c r="A321" s="41">
        <v>315497</v>
      </c>
      <c r="B321" s="41" t="s">
        <v>249</v>
      </c>
      <c r="C321" s="41" t="s">
        <v>1480</v>
      </c>
      <c r="D321" s="41" t="s">
        <v>1481</v>
      </c>
      <c r="E321" s="41" t="s">
        <v>659</v>
      </c>
      <c r="F321" s="41">
        <v>7401</v>
      </c>
      <c r="G321" s="41">
        <v>454</v>
      </c>
      <c r="H321" s="41" t="s">
        <v>1560</v>
      </c>
      <c r="I321" s="41" t="s">
        <v>661</v>
      </c>
      <c r="J321" s="41">
        <v>100</v>
      </c>
      <c r="K321" s="41"/>
      <c r="L321" s="41">
        <v>100</v>
      </c>
      <c r="M321" s="41"/>
      <c r="N321" s="41">
        <v>100</v>
      </c>
      <c r="O321" s="41"/>
      <c r="P321" s="41">
        <v>100</v>
      </c>
      <c r="Q321" s="41"/>
      <c r="R321" s="41">
        <v>100</v>
      </c>
      <c r="S321" s="41"/>
      <c r="T321" s="41" t="s">
        <v>662</v>
      </c>
      <c r="U321" s="41" t="s">
        <v>663</v>
      </c>
      <c r="V321" s="41" t="s">
        <v>1482</v>
      </c>
      <c r="W321" s="46">
        <v>44866</v>
      </c>
    </row>
    <row r="322" spans="1:23" x14ac:dyDescent="0.3">
      <c r="A322" s="41">
        <v>315499</v>
      </c>
      <c r="B322" s="41" t="s">
        <v>473</v>
      </c>
      <c r="C322" s="41" t="s">
        <v>1483</v>
      </c>
      <c r="D322" s="41" t="s">
        <v>935</v>
      </c>
      <c r="E322" s="41" t="s">
        <v>659</v>
      </c>
      <c r="F322" s="41">
        <v>8043</v>
      </c>
      <c r="G322" s="41">
        <v>454</v>
      </c>
      <c r="H322" s="41" t="s">
        <v>1560</v>
      </c>
      <c r="I322" s="41" t="s">
        <v>661</v>
      </c>
      <c r="J322" s="41">
        <v>100</v>
      </c>
      <c r="K322" s="41"/>
      <c r="L322" s="41">
        <v>100</v>
      </c>
      <c r="M322" s="41"/>
      <c r="N322" s="41">
        <v>100</v>
      </c>
      <c r="O322" s="41"/>
      <c r="P322" s="41">
        <v>100</v>
      </c>
      <c r="Q322" s="41"/>
      <c r="R322" s="41">
        <v>100</v>
      </c>
      <c r="S322" s="41"/>
      <c r="T322" s="41" t="s">
        <v>662</v>
      </c>
      <c r="U322" s="41" t="s">
        <v>663</v>
      </c>
      <c r="V322" s="41" t="s">
        <v>1484</v>
      </c>
      <c r="W322" s="46">
        <v>44866</v>
      </c>
    </row>
    <row r="323" spans="1:23" x14ac:dyDescent="0.3">
      <c r="A323" s="41">
        <v>315500</v>
      </c>
      <c r="B323" s="41" t="s">
        <v>537</v>
      </c>
      <c r="C323" s="41" t="s">
        <v>1485</v>
      </c>
      <c r="D323" s="41" t="s">
        <v>935</v>
      </c>
      <c r="E323" s="41" t="s">
        <v>659</v>
      </c>
      <c r="F323" s="41">
        <v>8043</v>
      </c>
      <c r="G323" s="41">
        <v>454</v>
      </c>
      <c r="H323" s="41" t="s">
        <v>1560</v>
      </c>
      <c r="I323" s="41" t="s">
        <v>661</v>
      </c>
      <c r="J323" s="41">
        <v>98.360656000000006</v>
      </c>
      <c r="K323" s="41"/>
      <c r="L323" s="41">
        <v>98.360656000000006</v>
      </c>
      <c r="M323" s="41"/>
      <c r="N323" s="41">
        <v>100</v>
      </c>
      <c r="O323" s="41"/>
      <c r="P323" s="41">
        <v>100</v>
      </c>
      <c r="Q323" s="41"/>
      <c r="R323" s="41">
        <v>99.319727999999998</v>
      </c>
      <c r="S323" s="41"/>
      <c r="T323" s="41" t="s">
        <v>662</v>
      </c>
      <c r="U323" s="41" t="s">
        <v>663</v>
      </c>
      <c r="V323" s="41" t="s">
        <v>1486</v>
      </c>
      <c r="W323" s="46">
        <v>44866</v>
      </c>
    </row>
    <row r="324" spans="1:23" x14ac:dyDescent="0.3">
      <c r="A324" s="41">
        <v>315501</v>
      </c>
      <c r="B324" s="41" t="s">
        <v>493</v>
      </c>
      <c r="C324" s="41" t="s">
        <v>1487</v>
      </c>
      <c r="D324" s="41" t="s">
        <v>756</v>
      </c>
      <c r="E324" s="41" t="s">
        <v>659</v>
      </c>
      <c r="F324" s="41">
        <v>7719</v>
      </c>
      <c r="G324" s="41">
        <v>454</v>
      </c>
      <c r="H324" s="41" t="s">
        <v>1560</v>
      </c>
      <c r="I324" s="41" t="s">
        <v>661</v>
      </c>
      <c r="J324" s="41" t="s">
        <v>667</v>
      </c>
      <c r="K324" s="41">
        <v>9</v>
      </c>
      <c r="L324" s="41" t="s">
        <v>667</v>
      </c>
      <c r="M324" s="41">
        <v>9</v>
      </c>
      <c r="N324" s="41" t="s">
        <v>667</v>
      </c>
      <c r="O324" s="41">
        <v>9</v>
      </c>
      <c r="P324" s="41" t="s">
        <v>667</v>
      </c>
      <c r="Q324" s="41">
        <v>9</v>
      </c>
      <c r="R324" s="41" t="s">
        <v>667</v>
      </c>
      <c r="S324" s="41">
        <v>9</v>
      </c>
      <c r="T324" s="41" t="s">
        <v>662</v>
      </c>
      <c r="U324" s="41" t="s">
        <v>663</v>
      </c>
      <c r="V324" s="41" t="s">
        <v>1488</v>
      </c>
      <c r="W324" s="46">
        <v>44866</v>
      </c>
    </row>
    <row r="325" spans="1:23" x14ac:dyDescent="0.3">
      <c r="A325" s="41">
        <v>315502</v>
      </c>
      <c r="B325" s="41" t="s">
        <v>320</v>
      </c>
      <c r="C325" s="41" t="s">
        <v>1489</v>
      </c>
      <c r="D325" s="41" t="s">
        <v>709</v>
      </c>
      <c r="E325" s="41" t="s">
        <v>659</v>
      </c>
      <c r="F325" s="41">
        <v>7666</v>
      </c>
      <c r="G325" s="41">
        <v>454</v>
      </c>
      <c r="H325" s="41" t="s">
        <v>1560</v>
      </c>
      <c r="I325" s="41" t="s">
        <v>661</v>
      </c>
      <c r="J325" s="41">
        <v>84</v>
      </c>
      <c r="K325" s="41"/>
      <c r="L325" s="41">
        <v>84</v>
      </c>
      <c r="M325" s="41"/>
      <c r="N325" s="41">
        <v>82.142857000000006</v>
      </c>
      <c r="O325" s="41"/>
      <c r="P325" s="41">
        <v>82.142857000000006</v>
      </c>
      <c r="Q325" s="41"/>
      <c r="R325" s="41">
        <v>83.018867999999998</v>
      </c>
      <c r="S325" s="41"/>
      <c r="T325" s="41" t="s">
        <v>662</v>
      </c>
      <c r="U325" s="41" t="s">
        <v>663</v>
      </c>
      <c r="V325" s="41" t="s">
        <v>1490</v>
      </c>
      <c r="W325" s="46">
        <v>44866</v>
      </c>
    </row>
    <row r="326" spans="1:23" x14ac:dyDescent="0.3">
      <c r="A326" s="41">
        <v>315503</v>
      </c>
      <c r="B326" s="41" t="s">
        <v>563</v>
      </c>
      <c r="C326" s="41" t="s">
        <v>1491</v>
      </c>
      <c r="D326" s="41" t="s">
        <v>978</v>
      </c>
      <c r="E326" s="41" t="s">
        <v>659</v>
      </c>
      <c r="F326" s="41">
        <v>8205</v>
      </c>
      <c r="G326" s="41">
        <v>454</v>
      </c>
      <c r="H326" s="41" t="s">
        <v>1560</v>
      </c>
      <c r="I326" s="41" t="s">
        <v>661</v>
      </c>
      <c r="J326" s="41">
        <v>98.181818000000007</v>
      </c>
      <c r="K326" s="41"/>
      <c r="L326" s="41">
        <v>98.181818000000007</v>
      </c>
      <c r="M326" s="41"/>
      <c r="N326" s="41">
        <v>97.272727000000003</v>
      </c>
      <c r="O326" s="41"/>
      <c r="P326" s="41">
        <v>97.272727000000003</v>
      </c>
      <c r="Q326" s="41"/>
      <c r="R326" s="41">
        <v>97.727272999999997</v>
      </c>
      <c r="S326" s="41"/>
      <c r="T326" s="41" t="s">
        <v>662</v>
      </c>
      <c r="U326" s="41" t="s">
        <v>663</v>
      </c>
      <c r="V326" s="41" t="s">
        <v>1492</v>
      </c>
      <c r="W326" s="46">
        <v>44866</v>
      </c>
    </row>
    <row r="327" spans="1:23" x14ac:dyDescent="0.3">
      <c r="A327" s="41">
        <v>315504</v>
      </c>
      <c r="B327" s="41" t="s">
        <v>622</v>
      </c>
      <c r="C327" s="41" t="s">
        <v>1493</v>
      </c>
      <c r="D327" s="41" t="s">
        <v>892</v>
      </c>
      <c r="E327" s="41" t="s">
        <v>659</v>
      </c>
      <c r="F327" s="41">
        <v>7728</v>
      </c>
      <c r="G327" s="41">
        <v>454</v>
      </c>
      <c r="H327" s="41" t="s">
        <v>1560</v>
      </c>
      <c r="I327" s="41" t="s">
        <v>661</v>
      </c>
      <c r="J327" s="41">
        <v>100</v>
      </c>
      <c r="K327" s="41"/>
      <c r="L327" s="41">
        <v>100</v>
      </c>
      <c r="M327" s="41"/>
      <c r="N327" s="41">
        <v>100</v>
      </c>
      <c r="O327" s="41"/>
      <c r="P327" s="41">
        <v>100</v>
      </c>
      <c r="Q327" s="41"/>
      <c r="R327" s="41">
        <v>100</v>
      </c>
      <c r="S327" s="41"/>
      <c r="T327" s="41" t="s">
        <v>662</v>
      </c>
      <c r="U327" s="41" t="s">
        <v>663</v>
      </c>
      <c r="V327" s="41" t="s">
        <v>1494</v>
      </c>
      <c r="W327" s="46">
        <v>44866</v>
      </c>
    </row>
    <row r="328" spans="1:23" x14ac:dyDescent="0.3">
      <c r="A328" s="41">
        <v>315505</v>
      </c>
      <c r="B328" s="41" t="s">
        <v>336</v>
      </c>
      <c r="C328" s="41" t="s">
        <v>1495</v>
      </c>
      <c r="D328" s="41" t="s">
        <v>1496</v>
      </c>
      <c r="E328" s="41" t="s">
        <v>659</v>
      </c>
      <c r="F328" s="41">
        <v>7109</v>
      </c>
      <c r="G328" s="41">
        <v>454</v>
      </c>
      <c r="H328" s="41" t="s">
        <v>1560</v>
      </c>
      <c r="I328" s="41" t="s">
        <v>661</v>
      </c>
      <c r="J328" s="41" t="s">
        <v>667</v>
      </c>
      <c r="K328" s="41">
        <v>9</v>
      </c>
      <c r="L328" s="41" t="s">
        <v>667</v>
      </c>
      <c r="M328" s="41">
        <v>9</v>
      </c>
      <c r="N328" s="41" t="s">
        <v>667</v>
      </c>
      <c r="O328" s="41">
        <v>9</v>
      </c>
      <c r="P328" s="41" t="s">
        <v>667</v>
      </c>
      <c r="Q328" s="41">
        <v>9</v>
      </c>
      <c r="R328" s="41" t="s">
        <v>667</v>
      </c>
      <c r="S328" s="41">
        <v>9</v>
      </c>
      <c r="T328" s="41" t="s">
        <v>662</v>
      </c>
      <c r="U328" s="41" t="s">
        <v>663</v>
      </c>
      <c r="V328" s="41" t="s">
        <v>1497</v>
      </c>
      <c r="W328" s="46">
        <v>44866</v>
      </c>
    </row>
    <row r="329" spans="1:23" x14ac:dyDescent="0.3">
      <c r="A329" s="41">
        <v>315506</v>
      </c>
      <c r="B329" s="41" t="s">
        <v>538</v>
      </c>
      <c r="C329" s="41" t="s">
        <v>1498</v>
      </c>
      <c r="D329" s="41" t="s">
        <v>1020</v>
      </c>
      <c r="E329" s="41" t="s">
        <v>659</v>
      </c>
      <c r="F329" s="41">
        <v>8080</v>
      </c>
      <c r="G329" s="41">
        <v>454</v>
      </c>
      <c r="H329" s="41" t="s">
        <v>1560</v>
      </c>
      <c r="I329" s="41" t="s">
        <v>661</v>
      </c>
      <c r="J329" s="41">
        <v>87.931033999999997</v>
      </c>
      <c r="K329" s="41"/>
      <c r="L329" s="41">
        <v>87.931033999999997</v>
      </c>
      <c r="M329" s="41"/>
      <c r="N329" s="41">
        <v>93.846153999999999</v>
      </c>
      <c r="O329" s="41"/>
      <c r="P329" s="41">
        <v>93.846153999999999</v>
      </c>
      <c r="Q329" s="41"/>
      <c r="R329" s="41">
        <v>91.056910999999999</v>
      </c>
      <c r="S329" s="41"/>
      <c r="T329" s="41" t="s">
        <v>662</v>
      </c>
      <c r="U329" s="41" t="s">
        <v>663</v>
      </c>
      <c r="V329" s="41" t="s">
        <v>1499</v>
      </c>
      <c r="W329" s="46">
        <v>44866</v>
      </c>
    </row>
    <row r="330" spans="1:23" x14ac:dyDescent="0.3">
      <c r="A330" s="41">
        <v>315507</v>
      </c>
      <c r="B330" s="41" t="s">
        <v>283</v>
      </c>
      <c r="C330" s="41" t="s">
        <v>1500</v>
      </c>
      <c r="D330" s="41" t="s">
        <v>783</v>
      </c>
      <c r="E330" s="41" t="s">
        <v>659</v>
      </c>
      <c r="F330" s="41">
        <v>7514</v>
      </c>
      <c r="G330" s="41">
        <v>454</v>
      </c>
      <c r="H330" s="41" t="s">
        <v>1560</v>
      </c>
      <c r="I330" s="41" t="s">
        <v>661</v>
      </c>
      <c r="J330" s="41" t="s">
        <v>667</v>
      </c>
      <c r="K330" s="41">
        <v>9</v>
      </c>
      <c r="L330" s="41" t="s">
        <v>667</v>
      </c>
      <c r="M330" s="41">
        <v>9</v>
      </c>
      <c r="N330" s="41" t="s">
        <v>667</v>
      </c>
      <c r="O330" s="41">
        <v>9</v>
      </c>
      <c r="P330" s="41" t="s">
        <v>667</v>
      </c>
      <c r="Q330" s="41">
        <v>9</v>
      </c>
      <c r="R330" s="41">
        <v>52.173912999999999</v>
      </c>
      <c r="S330" s="41"/>
      <c r="T330" s="41" t="s">
        <v>662</v>
      </c>
      <c r="U330" s="41" t="s">
        <v>663</v>
      </c>
      <c r="V330" s="41" t="s">
        <v>1501</v>
      </c>
      <c r="W330" s="46">
        <v>44866</v>
      </c>
    </row>
    <row r="331" spans="1:23" x14ac:dyDescent="0.3">
      <c r="A331" s="41">
        <v>315508</v>
      </c>
      <c r="B331" s="41" t="s">
        <v>522</v>
      </c>
      <c r="C331" s="41" t="s">
        <v>1502</v>
      </c>
      <c r="D331" s="41" t="s">
        <v>1503</v>
      </c>
      <c r="E331" s="41" t="s">
        <v>659</v>
      </c>
      <c r="F331" s="41">
        <v>8204</v>
      </c>
      <c r="G331" s="41">
        <v>454</v>
      </c>
      <c r="H331" s="41" t="s">
        <v>1560</v>
      </c>
      <c r="I331" s="41" t="s">
        <v>661</v>
      </c>
      <c r="J331" s="41">
        <v>100</v>
      </c>
      <c r="K331" s="41"/>
      <c r="L331" s="41">
        <v>100</v>
      </c>
      <c r="M331" s="41"/>
      <c r="N331" s="41">
        <v>100</v>
      </c>
      <c r="O331" s="41"/>
      <c r="P331" s="41">
        <v>100</v>
      </c>
      <c r="Q331" s="41"/>
      <c r="R331" s="41">
        <v>100</v>
      </c>
      <c r="S331" s="41"/>
      <c r="T331" s="41" t="s">
        <v>662</v>
      </c>
      <c r="U331" s="41" t="s">
        <v>663</v>
      </c>
      <c r="V331" s="41" t="s">
        <v>1504</v>
      </c>
      <c r="W331" s="46">
        <v>44866</v>
      </c>
    </row>
    <row r="332" spans="1:23" x14ac:dyDescent="0.3">
      <c r="A332" s="41">
        <v>315509</v>
      </c>
      <c r="B332" s="41" t="s">
        <v>559</v>
      </c>
      <c r="C332" s="41" t="s">
        <v>1505</v>
      </c>
      <c r="D332" s="41" t="s">
        <v>1181</v>
      </c>
      <c r="E332" s="41" t="s">
        <v>659</v>
      </c>
      <c r="F332" s="41">
        <v>8857</v>
      </c>
      <c r="G332" s="41">
        <v>454</v>
      </c>
      <c r="H332" s="41" t="s">
        <v>1560</v>
      </c>
      <c r="I332" s="41" t="s">
        <v>661</v>
      </c>
      <c r="J332" s="41">
        <v>97.163121000000004</v>
      </c>
      <c r="K332" s="41"/>
      <c r="L332" s="41">
        <v>97.163121000000004</v>
      </c>
      <c r="M332" s="41"/>
      <c r="N332" s="41">
        <v>100</v>
      </c>
      <c r="O332" s="41"/>
      <c r="P332" s="41">
        <v>100</v>
      </c>
      <c r="Q332" s="41"/>
      <c r="R332" s="41">
        <v>98.606272000000004</v>
      </c>
      <c r="S332" s="41"/>
      <c r="T332" s="41" t="s">
        <v>662</v>
      </c>
      <c r="U332" s="41" t="s">
        <v>663</v>
      </c>
      <c r="V332" s="41" t="s">
        <v>1506</v>
      </c>
      <c r="W332" s="46">
        <v>44866</v>
      </c>
    </row>
    <row r="333" spans="1:23" x14ac:dyDescent="0.3">
      <c r="A333" s="41">
        <v>315510</v>
      </c>
      <c r="B333" s="41" t="s">
        <v>292</v>
      </c>
      <c r="C333" s="41" t="s">
        <v>1507</v>
      </c>
      <c r="D333" s="41" t="s">
        <v>1360</v>
      </c>
      <c r="E333" s="41" t="s">
        <v>659</v>
      </c>
      <c r="F333" s="41">
        <v>8844</v>
      </c>
      <c r="G333" s="41">
        <v>454</v>
      </c>
      <c r="H333" s="41" t="s">
        <v>1560</v>
      </c>
      <c r="I333" s="41" t="s">
        <v>661</v>
      </c>
      <c r="J333" s="41">
        <v>98.850575000000006</v>
      </c>
      <c r="K333" s="41"/>
      <c r="L333" s="41">
        <v>98.850575000000006</v>
      </c>
      <c r="M333" s="41"/>
      <c r="N333" s="41">
        <v>100</v>
      </c>
      <c r="O333" s="41"/>
      <c r="P333" s="41">
        <v>100</v>
      </c>
      <c r="Q333" s="41"/>
      <c r="R333" s="41">
        <v>99.421965</v>
      </c>
      <c r="S333" s="41"/>
      <c r="T333" s="41" t="s">
        <v>662</v>
      </c>
      <c r="U333" s="41" t="s">
        <v>663</v>
      </c>
      <c r="V333" s="41" t="s">
        <v>1508</v>
      </c>
      <c r="W333" s="46">
        <v>44866</v>
      </c>
    </row>
    <row r="334" spans="1:23" x14ac:dyDescent="0.3">
      <c r="A334" s="41">
        <v>315511</v>
      </c>
      <c r="B334" s="41" t="s">
        <v>307</v>
      </c>
      <c r="C334" s="41" t="s">
        <v>1509</v>
      </c>
      <c r="D334" s="41" t="s">
        <v>1510</v>
      </c>
      <c r="E334" s="41" t="s">
        <v>659</v>
      </c>
      <c r="F334" s="41">
        <v>7981</v>
      </c>
      <c r="G334" s="41">
        <v>454</v>
      </c>
      <c r="H334" s="41" t="s">
        <v>1560</v>
      </c>
      <c r="I334" s="41" t="s">
        <v>661</v>
      </c>
      <c r="J334" s="41">
        <v>88.461538000000004</v>
      </c>
      <c r="K334" s="41"/>
      <c r="L334" s="41">
        <v>88.461538000000004</v>
      </c>
      <c r="M334" s="41"/>
      <c r="N334" s="41">
        <v>96.296295999999998</v>
      </c>
      <c r="O334" s="41"/>
      <c r="P334" s="41">
        <v>96.296295999999998</v>
      </c>
      <c r="Q334" s="41"/>
      <c r="R334" s="41">
        <v>92.452830000000006</v>
      </c>
      <c r="S334" s="41"/>
      <c r="T334" s="41" t="s">
        <v>662</v>
      </c>
      <c r="U334" s="41" t="s">
        <v>663</v>
      </c>
      <c r="V334" s="41" t="s">
        <v>1511</v>
      </c>
      <c r="W334" s="46">
        <v>44866</v>
      </c>
    </row>
    <row r="335" spans="1:23" x14ac:dyDescent="0.3">
      <c r="A335" s="41">
        <v>315512</v>
      </c>
      <c r="B335" s="41" t="s">
        <v>443</v>
      </c>
      <c r="C335" s="41" t="s">
        <v>1512</v>
      </c>
      <c r="D335" s="41" t="s">
        <v>1513</v>
      </c>
      <c r="E335" s="41" t="s">
        <v>659</v>
      </c>
      <c r="F335" s="41">
        <v>7030</v>
      </c>
      <c r="G335" s="41">
        <v>454</v>
      </c>
      <c r="H335" s="41" t="s">
        <v>1560</v>
      </c>
      <c r="I335" s="41" t="s">
        <v>661</v>
      </c>
      <c r="J335" s="41" t="s">
        <v>667</v>
      </c>
      <c r="K335" s="41">
        <v>9</v>
      </c>
      <c r="L335" s="41" t="s">
        <v>667</v>
      </c>
      <c r="M335" s="41">
        <v>9</v>
      </c>
      <c r="N335" s="41" t="s">
        <v>667</v>
      </c>
      <c r="O335" s="41">
        <v>9</v>
      </c>
      <c r="P335" s="41" t="s">
        <v>667</v>
      </c>
      <c r="Q335" s="41">
        <v>9</v>
      </c>
      <c r="R335" s="41" t="s">
        <v>667</v>
      </c>
      <c r="S335" s="41">
        <v>9</v>
      </c>
      <c r="T335" s="41" t="s">
        <v>662</v>
      </c>
      <c r="U335" s="41" t="s">
        <v>663</v>
      </c>
      <c r="V335" s="41" t="s">
        <v>1514</v>
      </c>
      <c r="W335" s="46">
        <v>44866</v>
      </c>
    </row>
    <row r="336" spans="1:23" x14ac:dyDescent="0.3">
      <c r="A336" s="41">
        <v>315513</v>
      </c>
      <c r="B336" s="41" t="s">
        <v>541</v>
      </c>
      <c r="C336" s="41" t="s">
        <v>1515</v>
      </c>
      <c r="D336" s="41" t="s">
        <v>935</v>
      </c>
      <c r="E336" s="41" t="s">
        <v>659</v>
      </c>
      <c r="F336" s="41">
        <v>8043</v>
      </c>
      <c r="G336" s="41">
        <v>454</v>
      </c>
      <c r="H336" s="41" t="s">
        <v>1560</v>
      </c>
      <c r="I336" s="41" t="s">
        <v>661</v>
      </c>
      <c r="J336" s="41" t="s">
        <v>667</v>
      </c>
      <c r="K336" s="41">
        <v>9</v>
      </c>
      <c r="L336" s="41" t="s">
        <v>667</v>
      </c>
      <c r="M336" s="41">
        <v>9</v>
      </c>
      <c r="N336" s="41" t="s">
        <v>667</v>
      </c>
      <c r="O336" s="41">
        <v>9</v>
      </c>
      <c r="P336" s="41" t="s">
        <v>667</v>
      </c>
      <c r="Q336" s="41">
        <v>9</v>
      </c>
      <c r="R336" s="41" t="s">
        <v>667</v>
      </c>
      <c r="S336" s="41">
        <v>9</v>
      </c>
      <c r="T336" s="41" t="s">
        <v>662</v>
      </c>
      <c r="U336" s="41" t="s">
        <v>663</v>
      </c>
      <c r="V336" s="41" t="s">
        <v>1516</v>
      </c>
      <c r="W336" s="46">
        <v>44866</v>
      </c>
    </row>
    <row r="337" spans="1:23" x14ac:dyDescent="0.3">
      <c r="A337" s="41">
        <v>315514</v>
      </c>
      <c r="B337" s="41" t="s">
        <v>408</v>
      </c>
      <c r="C337" s="41" t="s">
        <v>1517</v>
      </c>
      <c r="D337" s="41" t="s">
        <v>1518</v>
      </c>
      <c r="E337" s="41" t="s">
        <v>659</v>
      </c>
      <c r="F337" s="41">
        <v>8234</v>
      </c>
      <c r="G337" s="41">
        <v>454</v>
      </c>
      <c r="H337" s="41" t="s">
        <v>1560</v>
      </c>
      <c r="I337" s="41" t="s">
        <v>661</v>
      </c>
      <c r="J337" s="41">
        <v>92.452830000000006</v>
      </c>
      <c r="K337" s="41"/>
      <c r="L337" s="41">
        <v>92.452830000000006</v>
      </c>
      <c r="M337" s="41"/>
      <c r="N337" s="41">
        <v>98.214286000000001</v>
      </c>
      <c r="O337" s="41"/>
      <c r="P337" s="41">
        <v>98.214286000000001</v>
      </c>
      <c r="Q337" s="41"/>
      <c r="R337" s="41">
        <v>95.412844000000007</v>
      </c>
      <c r="S337" s="41"/>
      <c r="T337" s="41" t="s">
        <v>662</v>
      </c>
      <c r="U337" s="41" t="s">
        <v>663</v>
      </c>
      <c r="V337" s="41" t="s">
        <v>1519</v>
      </c>
      <c r="W337" s="46">
        <v>44866</v>
      </c>
    </row>
    <row r="338" spans="1:23" x14ac:dyDescent="0.3">
      <c r="A338" s="41">
        <v>315515</v>
      </c>
      <c r="B338" s="41" t="s">
        <v>269</v>
      </c>
      <c r="C338" s="41" t="s">
        <v>1520</v>
      </c>
      <c r="D338" s="41" t="s">
        <v>1112</v>
      </c>
      <c r="E338" s="41" t="s">
        <v>659</v>
      </c>
      <c r="F338" s="41">
        <v>7701</v>
      </c>
      <c r="G338" s="41">
        <v>454</v>
      </c>
      <c r="H338" s="41" t="s">
        <v>1560</v>
      </c>
      <c r="I338" s="41" t="s">
        <v>661</v>
      </c>
      <c r="J338" s="41">
        <v>100</v>
      </c>
      <c r="K338" s="41"/>
      <c r="L338" s="41">
        <v>100</v>
      </c>
      <c r="M338" s="41"/>
      <c r="N338" s="41">
        <v>100</v>
      </c>
      <c r="O338" s="41"/>
      <c r="P338" s="41">
        <v>100</v>
      </c>
      <c r="Q338" s="41"/>
      <c r="R338" s="41">
        <v>100</v>
      </c>
      <c r="S338" s="41"/>
      <c r="T338" s="41" t="s">
        <v>662</v>
      </c>
      <c r="U338" s="41" t="s">
        <v>663</v>
      </c>
      <c r="V338" s="41" t="s">
        <v>1521</v>
      </c>
      <c r="W338" s="46">
        <v>44866</v>
      </c>
    </row>
    <row r="339" spans="1:23" x14ac:dyDescent="0.3">
      <c r="A339" s="41">
        <v>315516</v>
      </c>
      <c r="B339" s="41" t="s">
        <v>235</v>
      </c>
      <c r="C339" s="41" t="s">
        <v>1522</v>
      </c>
      <c r="D339" s="41" t="s">
        <v>1020</v>
      </c>
      <c r="E339" s="41" t="s">
        <v>659</v>
      </c>
      <c r="F339" s="41">
        <v>8080</v>
      </c>
      <c r="G339" s="41">
        <v>454</v>
      </c>
      <c r="H339" s="41" t="s">
        <v>1560</v>
      </c>
      <c r="I339" s="41" t="s">
        <v>661</v>
      </c>
      <c r="J339" s="41">
        <v>100</v>
      </c>
      <c r="K339" s="41"/>
      <c r="L339" s="41">
        <v>100</v>
      </c>
      <c r="M339" s="41"/>
      <c r="N339" s="41">
        <v>100</v>
      </c>
      <c r="O339" s="41"/>
      <c r="P339" s="41">
        <v>100</v>
      </c>
      <c r="Q339" s="41"/>
      <c r="R339" s="41">
        <v>100</v>
      </c>
      <c r="S339" s="41"/>
      <c r="T339" s="41" t="s">
        <v>662</v>
      </c>
      <c r="U339" s="41" t="s">
        <v>663</v>
      </c>
      <c r="V339" s="41" t="s">
        <v>1523</v>
      </c>
      <c r="W339" s="46">
        <v>44866</v>
      </c>
    </row>
    <row r="340" spans="1:23" x14ac:dyDescent="0.3">
      <c r="A340" s="41">
        <v>315517</v>
      </c>
      <c r="B340" s="41" t="s">
        <v>542</v>
      </c>
      <c r="C340" s="41" t="s">
        <v>1524</v>
      </c>
      <c r="D340" s="41" t="s">
        <v>762</v>
      </c>
      <c r="E340" s="41" t="s">
        <v>659</v>
      </c>
      <c r="F340" s="41">
        <v>8057</v>
      </c>
      <c r="G340" s="41">
        <v>454</v>
      </c>
      <c r="H340" s="41" t="s">
        <v>1560</v>
      </c>
      <c r="I340" s="41" t="s">
        <v>661</v>
      </c>
      <c r="J340" s="41" t="s">
        <v>667</v>
      </c>
      <c r="K340" s="41">
        <v>9</v>
      </c>
      <c r="L340" s="41" t="s">
        <v>667</v>
      </c>
      <c r="M340" s="41">
        <v>9</v>
      </c>
      <c r="N340" s="41" t="s">
        <v>667</v>
      </c>
      <c r="O340" s="41">
        <v>9</v>
      </c>
      <c r="P340" s="41" t="s">
        <v>667</v>
      </c>
      <c r="Q340" s="41">
        <v>9</v>
      </c>
      <c r="R340" s="41" t="s">
        <v>667</v>
      </c>
      <c r="S340" s="41">
        <v>9</v>
      </c>
      <c r="T340" s="41" t="s">
        <v>662</v>
      </c>
      <c r="U340" s="41" t="s">
        <v>663</v>
      </c>
      <c r="V340" s="41" t="s">
        <v>1525</v>
      </c>
      <c r="W340" s="46">
        <v>44866</v>
      </c>
    </row>
    <row r="341" spans="1:23" x14ac:dyDescent="0.3">
      <c r="A341" s="41">
        <v>315518</v>
      </c>
      <c r="B341" s="41" t="s">
        <v>614</v>
      </c>
      <c r="C341" s="41" t="s">
        <v>1526</v>
      </c>
      <c r="D341" s="41" t="s">
        <v>1527</v>
      </c>
      <c r="E341" s="41" t="s">
        <v>659</v>
      </c>
      <c r="F341" s="41">
        <v>8879</v>
      </c>
      <c r="G341" s="41">
        <v>454</v>
      </c>
      <c r="H341" s="41" t="s">
        <v>1560</v>
      </c>
      <c r="I341" s="41" t="s">
        <v>661</v>
      </c>
      <c r="J341" s="41">
        <v>97.029702999999998</v>
      </c>
      <c r="K341" s="41"/>
      <c r="L341" s="41">
        <v>97.029702999999998</v>
      </c>
      <c r="M341" s="41"/>
      <c r="N341" s="41">
        <v>100</v>
      </c>
      <c r="O341" s="41"/>
      <c r="P341" s="41">
        <v>100</v>
      </c>
      <c r="Q341" s="41"/>
      <c r="R341" s="41">
        <v>98.484848</v>
      </c>
      <c r="S341" s="41"/>
      <c r="T341" s="41" t="s">
        <v>662</v>
      </c>
      <c r="U341" s="41" t="s">
        <v>663</v>
      </c>
      <c r="V341" s="41" t="s">
        <v>1528</v>
      </c>
      <c r="W341" s="46">
        <v>44866</v>
      </c>
    </row>
    <row r="342" spans="1:23" x14ac:dyDescent="0.3">
      <c r="A342" s="41">
        <v>315519</v>
      </c>
      <c r="B342" s="41" t="s">
        <v>270</v>
      </c>
      <c r="C342" s="41" t="s">
        <v>1529</v>
      </c>
      <c r="D342" s="41" t="s">
        <v>1003</v>
      </c>
      <c r="E342" s="41" t="s">
        <v>659</v>
      </c>
      <c r="F342" s="41">
        <v>8690</v>
      </c>
      <c r="G342" s="41">
        <v>454</v>
      </c>
      <c r="H342" s="41" t="s">
        <v>1560</v>
      </c>
      <c r="I342" s="41" t="s">
        <v>661</v>
      </c>
      <c r="J342" s="41" t="s">
        <v>667</v>
      </c>
      <c r="K342" s="41">
        <v>9</v>
      </c>
      <c r="L342" s="41" t="s">
        <v>667</v>
      </c>
      <c r="M342" s="41">
        <v>9</v>
      </c>
      <c r="N342" s="41" t="s">
        <v>667</v>
      </c>
      <c r="O342" s="41">
        <v>9</v>
      </c>
      <c r="P342" s="41" t="s">
        <v>667</v>
      </c>
      <c r="Q342" s="41">
        <v>9</v>
      </c>
      <c r="R342" s="41" t="s">
        <v>667</v>
      </c>
      <c r="S342" s="41">
        <v>9</v>
      </c>
      <c r="T342" s="41" t="s">
        <v>662</v>
      </c>
      <c r="U342" s="41" t="s">
        <v>663</v>
      </c>
      <c r="V342" s="41" t="s">
        <v>1530</v>
      </c>
      <c r="W342" s="46">
        <v>44866</v>
      </c>
    </row>
    <row r="343" spans="1:23" x14ac:dyDescent="0.3">
      <c r="A343" s="41">
        <v>315520</v>
      </c>
      <c r="B343" s="41" t="s">
        <v>573</v>
      </c>
      <c r="C343" s="41" t="s">
        <v>1531</v>
      </c>
      <c r="D343" s="41" t="s">
        <v>842</v>
      </c>
      <c r="E343" s="41" t="s">
        <v>659</v>
      </c>
      <c r="F343" s="41">
        <v>8873</v>
      </c>
      <c r="G343" s="41">
        <v>454</v>
      </c>
      <c r="H343" s="41" t="s">
        <v>1560</v>
      </c>
      <c r="I343" s="41" t="s">
        <v>661</v>
      </c>
      <c r="J343" s="41">
        <v>98.924730999999994</v>
      </c>
      <c r="K343" s="41"/>
      <c r="L343" s="41">
        <v>98.924730999999994</v>
      </c>
      <c r="M343" s="41"/>
      <c r="N343" s="41">
        <v>96.842105000000004</v>
      </c>
      <c r="O343" s="41"/>
      <c r="P343" s="41">
        <v>96.842105000000004</v>
      </c>
      <c r="Q343" s="41"/>
      <c r="R343" s="41">
        <v>97.872339999999994</v>
      </c>
      <c r="S343" s="41"/>
      <c r="T343" s="41" t="s">
        <v>662</v>
      </c>
      <c r="U343" s="41" t="s">
        <v>663</v>
      </c>
      <c r="V343" s="41" t="s">
        <v>1532</v>
      </c>
      <c r="W343" s="46">
        <v>44866</v>
      </c>
    </row>
    <row r="344" spans="1:23" x14ac:dyDescent="0.3">
      <c r="A344" s="41">
        <v>315521</v>
      </c>
      <c r="B344" s="41" t="s">
        <v>275</v>
      </c>
      <c r="C344" s="41" t="s">
        <v>1533</v>
      </c>
      <c r="D344" s="41" t="s">
        <v>1534</v>
      </c>
      <c r="E344" s="41" t="s">
        <v>659</v>
      </c>
      <c r="F344" s="41">
        <v>8096</v>
      </c>
      <c r="G344" s="41">
        <v>454</v>
      </c>
      <c r="H344" s="41" t="s">
        <v>1560</v>
      </c>
      <c r="I344" s="41" t="s">
        <v>661</v>
      </c>
      <c r="J344" s="41" t="s">
        <v>667</v>
      </c>
      <c r="K344" s="41">
        <v>9</v>
      </c>
      <c r="L344" s="41" t="s">
        <v>667</v>
      </c>
      <c r="M344" s="41">
        <v>9</v>
      </c>
      <c r="N344" s="41" t="s">
        <v>667</v>
      </c>
      <c r="O344" s="41">
        <v>9</v>
      </c>
      <c r="P344" s="41" t="s">
        <v>667</v>
      </c>
      <c r="Q344" s="41">
        <v>9</v>
      </c>
      <c r="R344" s="41">
        <v>90.909091000000004</v>
      </c>
      <c r="S344" s="41"/>
      <c r="T344" s="41" t="s">
        <v>662</v>
      </c>
      <c r="U344" s="41" t="s">
        <v>663</v>
      </c>
      <c r="V344" s="41" t="s">
        <v>1535</v>
      </c>
      <c r="W344" s="46">
        <v>44866</v>
      </c>
    </row>
    <row r="345" spans="1:23" x14ac:dyDescent="0.3">
      <c r="A345" s="41">
        <v>315522</v>
      </c>
      <c r="B345" s="41" t="s">
        <v>543</v>
      </c>
      <c r="C345" s="41" t="s">
        <v>1536</v>
      </c>
      <c r="D345" s="41" t="s">
        <v>1537</v>
      </c>
      <c r="E345" s="41" t="s">
        <v>659</v>
      </c>
      <c r="F345" s="41">
        <v>8854</v>
      </c>
      <c r="G345" s="41">
        <v>454</v>
      </c>
      <c r="H345" s="41" t="s">
        <v>1560</v>
      </c>
      <c r="I345" s="41" t="s">
        <v>661</v>
      </c>
      <c r="J345" s="41">
        <v>90.476190000000003</v>
      </c>
      <c r="K345" s="41"/>
      <c r="L345" s="41">
        <v>90.476190000000003</v>
      </c>
      <c r="M345" s="41"/>
      <c r="N345" s="41" t="s">
        <v>667</v>
      </c>
      <c r="O345" s="41">
        <v>9</v>
      </c>
      <c r="P345" s="41" t="s">
        <v>667</v>
      </c>
      <c r="Q345" s="41">
        <v>9</v>
      </c>
      <c r="R345" s="41">
        <v>94.594594999999998</v>
      </c>
      <c r="S345" s="41"/>
      <c r="T345" s="41" t="s">
        <v>662</v>
      </c>
      <c r="U345" s="41" t="s">
        <v>663</v>
      </c>
      <c r="V345" s="41" t="s">
        <v>1538</v>
      </c>
      <c r="W345" s="46">
        <v>44866</v>
      </c>
    </row>
    <row r="346" spans="1:23" x14ac:dyDescent="0.3">
      <c r="A346" s="41">
        <v>315523</v>
      </c>
      <c r="B346" s="41" t="s">
        <v>374</v>
      </c>
      <c r="C346" s="41" t="s">
        <v>1539</v>
      </c>
      <c r="D346" s="41" t="s">
        <v>670</v>
      </c>
      <c r="E346" s="41" t="s">
        <v>659</v>
      </c>
      <c r="F346" s="41">
        <v>7974</v>
      </c>
      <c r="G346" s="41">
        <v>454</v>
      </c>
      <c r="H346" s="41" t="s">
        <v>1560</v>
      </c>
      <c r="I346" s="41" t="s">
        <v>661</v>
      </c>
      <c r="J346" s="41">
        <v>91.666667000000004</v>
      </c>
      <c r="K346" s="41"/>
      <c r="L346" s="41">
        <v>91.666667000000004</v>
      </c>
      <c r="M346" s="41"/>
      <c r="N346" s="41">
        <v>100</v>
      </c>
      <c r="O346" s="41"/>
      <c r="P346" s="41">
        <v>100</v>
      </c>
      <c r="Q346" s="41"/>
      <c r="R346" s="41">
        <v>96.428571000000005</v>
      </c>
      <c r="S346" s="41"/>
      <c r="T346" s="41" t="s">
        <v>662</v>
      </c>
      <c r="U346" s="41" t="s">
        <v>663</v>
      </c>
      <c r="V346" s="41" t="s">
        <v>1540</v>
      </c>
      <c r="W346" s="46">
        <v>44866</v>
      </c>
    </row>
    <row r="347" spans="1:23" x14ac:dyDescent="0.3">
      <c r="A347" s="41">
        <v>315524</v>
      </c>
      <c r="B347" s="41" t="s">
        <v>465</v>
      </c>
      <c r="C347" s="41" t="s">
        <v>1541</v>
      </c>
      <c r="D347" s="41" t="s">
        <v>1542</v>
      </c>
      <c r="E347" s="41" t="s">
        <v>659</v>
      </c>
      <c r="F347" s="41">
        <v>8054</v>
      </c>
      <c r="G347" s="41">
        <v>454</v>
      </c>
      <c r="H347" s="41" t="s">
        <v>1560</v>
      </c>
      <c r="I347" s="41" t="s">
        <v>661</v>
      </c>
      <c r="J347" s="41">
        <v>83.823528999999994</v>
      </c>
      <c r="K347" s="41"/>
      <c r="L347" s="41">
        <v>83.823528999999994</v>
      </c>
      <c r="M347" s="41"/>
      <c r="N347" s="41">
        <v>91.25</v>
      </c>
      <c r="O347" s="41"/>
      <c r="P347" s="41">
        <v>91.25</v>
      </c>
      <c r="Q347" s="41"/>
      <c r="R347" s="41">
        <v>87.837838000000005</v>
      </c>
      <c r="S347" s="41"/>
      <c r="T347" s="41" t="s">
        <v>662</v>
      </c>
      <c r="U347" s="41" t="s">
        <v>663</v>
      </c>
      <c r="V347" s="41" t="s">
        <v>1543</v>
      </c>
      <c r="W347" s="46">
        <v>44866</v>
      </c>
    </row>
    <row r="348" spans="1:23" x14ac:dyDescent="0.3">
      <c r="A348" s="41">
        <v>315525</v>
      </c>
      <c r="B348" s="41" t="s">
        <v>446</v>
      </c>
      <c r="C348" s="41" t="s">
        <v>1544</v>
      </c>
      <c r="D348" s="41" t="s">
        <v>808</v>
      </c>
      <c r="E348" s="41" t="s">
        <v>659</v>
      </c>
      <c r="F348" s="41">
        <v>7047</v>
      </c>
      <c r="G348" s="41">
        <v>454</v>
      </c>
      <c r="H348" s="41" t="s">
        <v>1560</v>
      </c>
      <c r="I348" s="41" t="s">
        <v>661</v>
      </c>
      <c r="J348" s="41">
        <v>100</v>
      </c>
      <c r="K348" s="41"/>
      <c r="L348" s="41">
        <v>100</v>
      </c>
      <c r="M348" s="41"/>
      <c r="N348" s="41">
        <v>92.592592999999994</v>
      </c>
      <c r="O348" s="41"/>
      <c r="P348" s="41">
        <v>92.592592999999994</v>
      </c>
      <c r="Q348" s="41"/>
      <c r="R348" s="41">
        <v>96.078430999999995</v>
      </c>
      <c r="S348" s="41"/>
      <c r="T348" s="41" t="s">
        <v>662</v>
      </c>
      <c r="U348" s="41" t="s">
        <v>663</v>
      </c>
      <c r="V348" s="41" t="s">
        <v>1545</v>
      </c>
      <c r="W348" s="46">
        <v>44866</v>
      </c>
    </row>
    <row r="349" spans="1:23" x14ac:dyDescent="0.3">
      <c r="A349" s="41">
        <v>315526</v>
      </c>
      <c r="B349" s="41" t="s">
        <v>271</v>
      </c>
      <c r="C349" s="41" t="s">
        <v>1546</v>
      </c>
      <c r="D349" s="41" t="s">
        <v>1184</v>
      </c>
      <c r="E349" s="41" t="s">
        <v>659</v>
      </c>
      <c r="F349" s="41">
        <v>7039</v>
      </c>
      <c r="G349" s="41">
        <v>454</v>
      </c>
      <c r="H349" s="41" t="s">
        <v>1560</v>
      </c>
      <c r="I349" s="41" t="s">
        <v>661</v>
      </c>
      <c r="J349" s="41" t="s">
        <v>667</v>
      </c>
      <c r="K349" s="41">
        <v>9</v>
      </c>
      <c r="L349" s="41" t="s">
        <v>667</v>
      </c>
      <c r="M349" s="41">
        <v>9</v>
      </c>
      <c r="N349" s="41" t="s">
        <v>667</v>
      </c>
      <c r="O349" s="41">
        <v>9</v>
      </c>
      <c r="P349" s="41" t="s">
        <v>667</v>
      </c>
      <c r="Q349" s="41">
        <v>9</v>
      </c>
      <c r="R349" s="41">
        <v>46.153846000000001</v>
      </c>
      <c r="S349" s="41"/>
      <c r="T349" s="41" t="s">
        <v>662</v>
      </c>
      <c r="U349" s="41" t="s">
        <v>663</v>
      </c>
      <c r="V349" s="41" t="s">
        <v>1547</v>
      </c>
      <c r="W349" s="46">
        <v>44866</v>
      </c>
    </row>
    <row r="350" spans="1:23" x14ac:dyDescent="0.3">
      <c r="A350" s="41">
        <v>315527</v>
      </c>
      <c r="B350" s="41" t="s">
        <v>627</v>
      </c>
      <c r="C350" s="41" t="s">
        <v>1548</v>
      </c>
      <c r="D350" s="41" t="s">
        <v>1549</v>
      </c>
      <c r="E350" s="41" t="s">
        <v>659</v>
      </c>
      <c r="F350" s="41">
        <v>7040</v>
      </c>
      <c r="G350" s="41">
        <v>454</v>
      </c>
      <c r="H350" s="41" t="s">
        <v>1560</v>
      </c>
      <c r="I350" s="41" t="s">
        <v>661</v>
      </c>
      <c r="J350" s="41" t="s">
        <v>667</v>
      </c>
      <c r="K350" s="41">
        <v>9</v>
      </c>
      <c r="L350" s="41" t="s">
        <v>667</v>
      </c>
      <c r="M350" s="41">
        <v>9</v>
      </c>
      <c r="N350" s="41" t="s">
        <v>667</v>
      </c>
      <c r="O350" s="41">
        <v>9</v>
      </c>
      <c r="P350" s="41" t="s">
        <v>667</v>
      </c>
      <c r="Q350" s="41">
        <v>9</v>
      </c>
      <c r="R350" s="41">
        <v>87.5</v>
      </c>
      <c r="S350" s="41"/>
      <c r="T350" s="41" t="s">
        <v>662</v>
      </c>
      <c r="U350" s="41" t="s">
        <v>663</v>
      </c>
      <c r="V350" s="41" t="s">
        <v>1550</v>
      </c>
      <c r="W350" s="46">
        <v>44866</v>
      </c>
    </row>
    <row r="351" spans="1:23" x14ac:dyDescent="0.3">
      <c r="A351" s="41">
        <v>315528</v>
      </c>
      <c r="B351" s="41" t="s">
        <v>457</v>
      </c>
      <c r="C351" s="41" t="s">
        <v>1551</v>
      </c>
      <c r="D351" s="41" t="s">
        <v>892</v>
      </c>
      <c r="E351" s="41" t="s">
        <v>659</v>
      </c>
      <c r="F351" s="41">
        <v>7728</v>
      </c>
      <c r="G351" s="41">
        <v>454</v>
      </c>
      <c r="H351" s="41" t="s">
        <v>1560</v>
      </c>
      <c r="I351" s="41" t="s">
        <v>661</v>
      </c>
      <c r="J351" s="41">
        <v>95.890411</v>
      </c>
      <c r="K351" s="41"/>
      <c r="L351" s="41">
        <v>95.890411</v>
      </c>
      <c r="M351" s="41"/>
      <c r="N351" s="41">
        <v>88.349514999999997</v>
      </c>
      <c r="O351" s="41"/>
      <c r="P351" s="41">
        <v>88.349514999999997</v>
      </c>
      <c r="Q351" s="41"/>
      <c r="R351" s="41">
        <v>91.477272999999997</v>
      </c>
      <c r="S351" s="41"/>
      <c r="T351" s="41" t="s">
        <v>662</v>
      </c>
      <c r="U351" s="41" t="s">
        <v>663</v>
      </c>
      <c r="V351" s="41" t="s">
        <v>1552</v>
      </c>
      <c r="W351" s="46">
        <v>44866</v>
      </c>
    </row>
    <row r="352" spans="1:23" x14ac:dyDescent="0.3">
      <c r="A352" s="41">
        <v>315529</v>
      </c>
      <c r="B352" s="41" t="s">
        <v>598</v>
      </c>
      <c r="C352" s="41" t="s">
        <v>1553</v>
      </c>
      <c r="D352" s="41" t="s">
        <v>1554</v>
      </c>
      <c r="E352" s="41" t="s">
        <v>659</v>
      </c>
      <c r="F352" s="41">
        <v>7936</v>
      </c>
      <c r="G352" s="41">
        <v>454</v>
      </c>
      <c r="H352" s="41" t="s">
        <v>1560</v>
      </c>
      <c r="I352" s="41" t="s">
        <v>661</v>
      </c>
      <c r="J352" s="41" t="s">
        <v>667</v>
      </c>
      <c r="K352" s="41">
        <v>9</v>
      </c>
      <c r="L352" s="41" t="s">
        <v>667</v>
      </c>
      <c r="M352" s="41">
        <v>9</v>
      </c>
      <c r="N352" s="41">
        <v>77.419354999999996</v>
      </c>
      <c r="O352" s="41"/>
      <c r="P352" s="41">
        <v>77.419354999999996</v>
      </c>
      <c r="Q352" s="41"/>
      <c r="R352" s="41">
        <v>83.720929999999996</v>
      </c>
      <c r="S352" s="41"/>
      <c r="T352" s="41" t="s">
        <v>662</v>
      </c>
      <c r="U352" s="41" t="s">
        <v>663</v>
      </c>
      <c r="V352" s="41" t="s">
        <v>1555</v>
      </c>
      <c r="W352" s="46">
        <v>44866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2"/>
  <sheetViews>
    <sheetView topLeftCell="H1" workbookViewId="0">
      <selection activeCell="D1" sqref="D1:D1048576"/>
    </sheetView>
  </sheetViews>
  <sheetFormatPr defaultColWidth="9.109375" defaultRowHeight="14.4" x14ac:dyDescent="0.3"/>
  <cols>
    <col min="1" max="1" width="23.88671875" style="40" bestFit="1" customWidth="1"/>
    <col min="2" max="2" width="57.5546875" style="40" bestFit="1" customWidth="1"/>
    <col min="3" max="3" width="35.88671875" style="40" bestFit="1" customWidth="1"/>
    <col min="4" max="4" width="23.33203125" style="40" bestFit="1" customWidth="1"/>
    <col min="5" max="5" width="13.6640625" style="40" bestFit="1" customWidth="1"/>
    <col min="6" max="6" width="16.88671875" style="40" bestFit="1" customWidth="1"/>
    <col min="7" max="7" width="13.88671875" style="40" bestFit="1" customWidth="1"/>
    <col min="8" max="8" width="55.33203125" style="40" bestFit="1" customWidth="1"/>
    <col min="9" max="9" width="13.44140625" style="40" bestFit="1" customWidth="1"/>
    <col min="10" max="10" width="14.44140625" style="40" bestFit="1" customWidth="1"/>
    <col min="11" max="11" width="15" style="40" bestFit="1" customWidth="1"/>
    <col min="12" max="12" width="14.5546875" style="40" bestFit="1" customWidth="1"/>
    <col min="13" max="13" width="17.6640625" style="40" bestFit="1" customWidth="1"/>
    <col min="14" max="14" width="37.44140625" style="40" bestFit="1" customWidth="1"/>
    <col min="15" max="15" width="18" style="40" bestFit="1" customWidth="1"/>
    <col min="16" max="16" width="59" style="40" bestFit="1" customWidth="1"/>
    <col min="17" max="17" width="15.109375" style="40" bestFit="1" customWidth="1"/>
    <col min="18" max="16384" width="9.109375" style="40"/>
  </cols>
  <sheetData>
    <row r="1" spans="1:17" x14ac:dyDescent="0.3">
      <c r="A1" s="45" t="s">
        <v>634</v>
      </c>
      <c r="B1" s="45" t="s">
        <v>635</v>
      </c>
      <c r="C1" s="45" t="s">
        <v>636</v>
      </c>
      <c r="D1" s="45" t="s">
        <v>637</v>
      </c>
      <c r="E1" s="45" t="s">
        <v>638</v>
      </c>
      <c r="F1" s="45" t="s">
        <v>639</v>
      </c>
      <c r="G1" s="45" t="s">
        <v>640</v>
      </c>
      <c r="H1" s="45" t="s">
        <v>641</v>
      </c>
      <c r="I1" s="45" t="s">
        <v>642</v>
      </c>
      <c r="J1" s="45" t="s">
        <v>1561</v>
      </c>
      <c r="K1" s="45" t="s">
        <v>1562</v>
      </c>
      <c r="L1" s="45" t="s">
        <v>1563</v>
      </c>
      <c r="M1" s="45" t="s">
        <v>1564</v>
      </c>
      <c r="N1" s="45" t="s">
        <v>653</v>
      </c>
      <c r="O1" s="45" t="s">
        <v>654</v>
      </c>
      <c r="P1" s="45" t="s">
        <v>655</v>
      </c>
      <c r="Q1" s="45" t="s">
        <v>656</v>
      </c>
    </row>
    <row r="2" spans="1:17" x14ac:dyDescent="0.3">
      <c r="A2" s="45">
        <v>315001</v>
      </c>
      <c r="B2" s="45" t="s">
        <v>496</v>
      </c>
      <c r="C2" s="45" t="s">
        <v>657</v>
      </c>
      <c r="D2" s="45" t="s">
        <v>658</v>
      </c>
      <c r="E2" s="45" t="s">
        <v>659</v>
      </c>
      <c r="F2" s="45">
        <v>8536</v>
      </c>
      <c r="G2" s="45">
        <v>551</v>
      </c>
      <c r="H2" s="45" t="s">
        <v>1565</v>
      </c>
      <c r="I2" s="45" t="s">
        <v>661</v>
      </c>
      <c r="J2" s="45">
        <v>2.2965939999999998</v>
      </c>
      <c r="K2" s="45">
        <v>2.9306709999999998</v>
      </c>
      <c r="L2" s="45">
        <v>1.9558169999999999</v>
      </c>
      <c r="M2" s="45"/>
      <c r="N2" s="45" t="s">
        <v>1557</v>
      </c>
      <c r="O2" s="45" t="s">
        <v>1566</v>
      </c>
      <c r="P2" s="45" t="s">
        <v>664</v>
      </c>
      <c r="Q2" s="46">
        <v>44866</v>
      </c>
    </row>
    <row r="3" spans="1:17" x14ac:dyDescent="0.3">
      <c r="A3" s="45">
        <v>315002</v>
      </c>
      <c r="B3" s="45" t="s">
        <v>319</v>
      </c>
      <c r="C3" s="45" t="s">
        <v>665</v>
      </c>
      <c r="D3" s="45" t="s">
        <v>666</v>
      </c>
      <c r="E3" s="45" t="s">
        <v>659</v>
      </c>
      <c r="F3" s="45">
        <v>8805</v>
      </c>
      <c r="G3" s="45">
        <v>551</v>
      </c>
      <c r="H3" s="45" t="s">
        <v>1565</v>
      </c>
      <c r="I3" s="45" t="s">
        <v>661</v>
      </c>
      <c r="J3" s="45" t="s">
        <v>667</v>
      </c>
      <c r="K3" s="45"/>
      <c r="L3" s="45"/>
      <c r="M3" s="45">
        <v>9</v>
      </c>
      <c r="N3" s="45" t="s">
        <v>1557</v>
      </c>
      <c r="O3" s="45" t="s">
        <v>1566</v>
      </c>
      <c r="P3" s="45" t="s">
        <v>668</v>
      </c>
      <c r="Q3" s="46">
        <v>44866</v>
      </c>
    </row>
    <row r="4" spans="1:17" x14ac:dyDescent="0.3">
      <c r="A4" s="45">
        <v>315005</v>
      </c>
      <c r="B4" s="45" t="s">
        <v>579</v>
      </c>
      <c r="C4" s="45" t="s">
        <v>669</v>
      </c>
      <c r="D4" s="45" t="s">
        <v>670</v>
      </c>
      <c r="E4" s="45" t="s">
        <v>659</v>
      </c>
      <c r="F4" s="45">
        <v>7974</v>
      </c>
      <c r="G4" s="45">
        <v>551</v>
      </c>
      <c r="H4" s="45" t="s">
        <v>1565</v>
      </c>
      <c r="I4" s="45" t="s">
        <v>661</v>
      </c>
      <c r="J4" s="45">
        <v>1.211138</v>
      </c>
      <c r="K4" s="45">
        <v>1.23272</v>
      </c>
      <c r="L4" s="45">
        <v>1.5599700000000001</v>
      </c>
      <c r="M4" s="45"/>
      <c r="N4" s="45" t="s">
        <v>1557</v>
      </c>
      <c r="O4" s="45" t="s">
        <v>1566</v>
      </c>
      <c r="P4" s="45" t="s">
        <v>671</v>
      </c>
      <c r="Q4" s="46">
        <v>44866</v>
      </c>
    </row>
    <row r="5" spans="1:17" x14ac:dyDescent="0.3">
      <c r="A5" s="45">
        <v>315008</v>
      </c>
      <c r="B5" s="45" t="s">
        <v>466</v>
      </c>
      <c r="C5" s="45" t="s">
        <v>672</v>
      </c>
      <c r="D5" s="45" t="s">
        <v>673</v>
      </c>
      <c r="E5" s="45" t="s">
        <v>659</v>
      </c>
      <c r="F5" s="45">
        <v>8084</v>
      </c>
      <c r="G5" s="45">
        <v>551</v>
      </c>
      <c r="H5" s="45" t="s">
        <v>1565</v>
      </c>
      <c r="I5" s="45" t="s">
        <v>661</v>
      </c>
      <c r="J5" s="45">
        <v>1.620528</v>
      </c>
      <c r="K5" s="45">
        <v>1.4744729999999999</v>
      </c>
      <c r="L5" s="45">
        <v>1.394523</v>
      </c>
      <c r="M5" s="45"/>
      <c r="N5" s="45" t="s">
        <v>1557</v>
      </c>
      <c r="O5" s="45" t="s">
        <v>1566</v>
      </c>
      <c r="P5" s="45" t="s">
        <v>674</v>
      </c>
      <c r="Q5" s="46">
        <v>44866</v>
      </c>
    </row>
    <row r="6" spans="1:17" x14ac:dyDescent="0.3">
      <c r="A6" s="45">
        <v>315009</v>
      </c>
      <c r="B6" s="45" t="s">
        <v>564</v>
      </c>
      <c r="C6" s="45" t="s">
        <v>675</v>
      </c>
      <c r="D6" s="45" t="s">
        <v>676</v>
      </c>
      <c r="E6" s="45" t="s">
        <v>659</v>
      </c>
      <c r="F6" s="45">
        <v>7922</v>
      </c>
      <c r="G6" s="45">
        <v>551</v>
      </c>
      <c r="H6" s="45" t="s">
        <v>1565</v>
      </c>
      <c r="I6" s="45" t="s">
        <v>661</v>
      </c>
      <c r="J6" s="45">
        <v>1.4728680000000001</v>
      </c>
      <c r="K6" s="45">
        <v>1.464753</v>
      </c>
      <c r="L6" s="45">
        <v>1.524214</v>
      </c>
      <c r="M6" s="45"/>
      <c r="N6" s="45" t="s">
        <v>1557</v>
      </c>
      <c r="O6" s="45" t="s">
        <v>1566</v>
      </c>
      <c r="P6" s="45" t="s">
        <v>677</v>
      </c>
      <c r="Q6" s="46">
        <v>44866</v>
      </c>
    </row>
    <row r="7" spans="1:17" x14ac:dyDescent="0.3">
      <c r="A7" s="45">
        <v>315010</v>
      </c>
      <c r="B7" s="45" t="s">
        <v>401</v>
      </c>
      <c r="C7" s="45" t="s">
        <v>678</v>
      </c>
      <c r="D7" s="45" t="s">
        <v>679</v>
      </c>
      <c r="E7" s="45" t="s">
        <v>659</v>
      </c>
      <c r="F7" s="45">
        <v>7202</v>
      </c>
      <c r="G7" s="45">
        <v>551</v>
      </c>
      <c r="H7" s="45" t="s">
        <v>1565</v>
      </c>
      <c r="I7" s="45" t="s">
        <v>661</v>
      </c>
      <c r="J7" s="45">
        <v>2.1589839999999998</v>
      </c>
      <c r="K7" s="45">
        <v>2.4237410000000001</v>
      </c>
      <c r="L7" s="45">
        <v>1.7206079999999999</v>
      </c>
      <c r="M7" s="45"/>
      <c r="N7" s="45" t="s">
        <v>1557</v>
      </c>
      <c r="O7" s="45" t="s">
        <v>1566</v>
      </c>
      <c r="P7" s="45" t="s">
        <v>680</v>
      </c>
      <c r="Q7" s="46">
        <v>44866</v>
      </c>
    </row>
    <row r="8" spans="1:17" x14ac:dyDescent="0.3">
      <c r="A8" s="45">
        <v>315013</v>
      </c>
      <c r="B8" s="45" t="s">
        <v>280</v>
      </c>
      <c r="C8" s="45" t="s">
        <v>681</v>
      </c>
      <c r="D8" s="45" t="s">
        <v>682</v>
      </c>
      <c r="E8" s="45" t="s">
        <v>659</v>
      </c>
      <c r="F8" s="45">
        <v>8034</v>
      </c>
      <c r="G8" s="45">
        <v>551</v>
      </c>
      <c r="H8" s="45" t="s">
        <v>1565</v>
      </c>
      <c r="I8" s="45" t="s">
        <v>661</v>
      </c>
      <c r="J8" s="45">
        <v>2.7681749999999998</v>
      </c>
      <c r="K8" s="45">
        <v>3.4869240000000001</v>
      </c>
      <c r="L8" s="45">
        <v>1.930609</v>
      </c>
      <c r="M8" s="45"/>
      <c r="N8" s="45" t="s">
        <v>1557</v>
      </c>
      <c r="O8" s="45" t="s">
        <v>1566</v>
      </c>
      <c r="P8" s="45" t="s">
        <v>683</v>
      </c>
      <c r="Q8" s="46">
        <v>44866</v>
      </c>
    </row>
    <row r="9" spans="1:17" x14ac:dyDescent="0.3">
      <c r="A9" s="45">
        <v>315014</v>
      </c>
      <c r="B9" s="45" t="s">
        <v>397</v>
      </c>
      <c r="C9" s="45" t="s">
        <v>684</v>
      </c>
      <c r="D9" s="45" t="s">
        <v>685</v>
      </c>
      <c r="E9" s="45" t="s">
        <v>659</v>
      </c>
      <c r="F9" s="45">
        <v>8318</v>
      </c>
      <c r="G9" s="45">
        <v>551</v>
      </c>
      <c r="H9" s="45" t="s">
        <v>1565</v>
      </c>
      <c r="I9" s="45" t="s">
        <v>661</v>
      </c>
      <c r="J9" s="45">
        <v>2.2002709999999999</v>
      </c>
      <c r="K9" s="45">
        <v>1.3132839999999999</v>
      </c>
      <c r="L9" s="45">
        <v>0.91480399999999995</v>
      </c>
      <c r="M9" s="45"/>
      <c r="N9" s="45" t="s">
        <v>1557</v>
      </c>
      <c r="O9" s="45" t="s">
        <v>1566</v>
      </c>
      <c r="P9" s="45" t="s">
        <v>686</v>
      </c>
      <c r="Q9" s="46">
        <v>44866</v>
      </c>
    </row>
    <row r="10" spans="1:17" x14ac:dyDescent="0.3">
      <c r="A10" s="45">
        <v>315015</v>
      </c>
      <c r="B10" s="45" t="s">
        <v>357</v>
      </c>
      <c r="C10" s="45" t="s">
        <v>687</v>
      </c>
      <c r="D10" s="45" t="s">
        <v>688</v>
      </c>
      <c r="E10" s="45" t="s">
        <v>659</v>
      </c>
      <c r="F10" s="45">
        <v>7747</v>
      </c>
      <c r="G10" s="45">
        <v>551</v>
      </c>
      <c r="H10" s="45" t="s">
        <v>1565</v>
      </c>
      <c r="I10" s="45" t="s">
        <v>661</v>
      </c>
      <c r="J10" s="45">
        <v>2.6364839999999998</v>
      </c>
      <c r="K10" s="45">
        <v>3.2115170000000002</v>
      </c>
      <c r="L10" s="45">
        <v>1.866941</v>
      </c>
      <c r="M10" s="45"/>
      <c r="N10" s="45" t="s">
        <v>1557</v>
      </c>
      <c r="O10" s="45" t="s">
        <v>1566</v>
      </c>
      <c r="P10" s="45" t="s">
        <v>689</v>
      </c>
      <c r="Q10" s="46">
        <v>44866</v>
      </c>
    </row>
    <row r="11" spans="1:17" x14ac:dyDescent="0.3">
      <c r="A11" s="45">
        <v>315017</v>
      </c>
      <c r="B11" s="45" t="s">
        <v>287</v>
      </c>
      <c r="C11" s="45" t="s">
        <v>690</v>
      </c>
      <c r="D11" s="45" t="s">
        <v>691</v>
      </c>
      <c r="E11" s="45" t="s">
        <v>659</v>
      </c>
      <c r="F11" s="45">
        <v>7652</v>
      </c>
      <c r="G11" s="45">
        <v>551</v>
      </c>
      <c r="H11" s="45" t="s">
        <v>1565</v>
      </c>
      <c r="I11" s="45" t="s">
        <v>661</v>
      </c>
      <c r="J11" s="45">
        <v>1.2222230000000001</v>
      </c>
      <c r="K11" s="45">
        <v>0.90890400000000005</v>
      </c>
      <c r="L11" s="45">
        <v>1.139759</v>
      </c>
      <c r="M11" s="45"/>
      <c r="N11" s="45" t="s">
        <v>1557</v>
      </c>
      <c r="O11" s="45" t="s">
        <v>1566</v>
      </c>
      <c r="P11" s="45" t="s">
        <v>692</v>
      </c>
      <c r="Q11" s="46">
        <v>44866</v>
      </c>
    </row>
    <row r="12" spans="1:17" x14ac:dyDescent="0.3">
      <c r="A12" s="45">
        <v>315019</v>
      </c>
      <c r="B12" s="45" t="s">
        <v>396</v>
      </c>
      <c r="C12" s="45" t="s">
        <v>693</v>
      </c>
      <c r="D12" s="45" t="s">
        <v>694</v>
      </c>
      <c r="E12" s="45" t="s">
        <v>659</v>
      </c>
      <c r="F12" s="45">
        <v>7801</v>
      </c>
      <c r="G12" s="45">
        <v>551</v>
      </c>
      <c r="H12" s="45" t="s">
        <v>1565</v>
      </c>
      <c r="I12" s="45" t="s">
        <v>661</v>
      </c>
      <c r="J12" s="45" t="s">
        <v>667</v>
      </c>
      <c r="K12" s="45"/>
      <c r="L12" s="45"/>
      <c r="M12" s="45">
        <v>9</v>
      </c>
      <c r="N12" s="45" t="s">
        <v>1557</v>
      </c>
      <c r="O12" s="45" t="s">
        <v>1566</v>
      </c>
      <c r="P12" s="45" t="s">
        <v>695</v>
      </c>
      <c r="Q12" s="46">
        <v>44866</v>
      </c>
    </row>
    <row r="13" spans="1:17" x14ac:dyDescent="0.3">
      <c r="A13" s="45">
        <v>315021</v>
      </c>
      <c r="B13" s="45" t="s">
        <v>267</v>
      </c>
      <c r="C13" s="45" t="s">
        <v>696</v>
      </c>
      <c r="D13" s="45" t="s">
        <v>697</v>
      </c>
      <c r="E13" s="45" t="s">
        <v>659</v>
      </c>
      <c r="F13" s="45">
        <v>7011</v>
      </c>
      <c r="G13" s="45">
        <v>551</v>
      </c>
      <c r="H13" s="45" t="s">
        <v>1565</v>
      </c>
      <c r="I13" s="45" t="s">
        <v>661</v>
      </c>
      <c r="J13" s="45">
        <v>1.592741</v>
      </c>
      <c r="K13" s="45">
        <v>1.1889989999999999</v>
      </c>
      <c r="L13" s="45">
        <v>1.144147</v>
      </c>
      <c r="M13" s="45"/>
      <c r="N13" s="45" t="s">
        <v>1557</v>
      </c>
      <c r="O13" s="45" t="s">
        <v>1566</v>
      </c>
      <c r="P13" s="45" t="s">
        <v>698</v>
      </c>
      <c r="Q13" s="46">
        <v>44866</v>
      </c>
    </row>
    <row r="14" spans="1:17" x14ac:dyDescent="0.3">
      <c r="A14" s="45">
        <v>315022</v>
      </c>
      <c r="B14" s="45" t="s">
        <v>485</v>
      </c>
      <c r="C14" s="45" t="s">
        <v>699</v>
      </c>
      <c r="D14" s="45" t="s">
        <v>700</v>
      </c>
      <c r="E14" s="45" t="s">
        <v>659</v>
      </c>
      <c r="F14" s="45">
        <v>8520</v>
      </c>
      <c r="G14" s="45">
        <v>551</v>
      </c>
      <c r="H14" s="45" t="s">
        <v>1565</v>
      </c>
      <c r="I14" s="45" t="s">
        <v>661</v>
      </c>
      <c r="J14" s="45">
        <v>2.058284</v>
      </c>
      <c r="K14" s="45">
        <v>1.9984010000000001</v>
      </c>
      <c r="L14" s="45">
        <v>1.4880679999999999</v>
      </c>
      <c r="M14" s="45"/>
      <c r="N14" s="45" t="s">
        <v>1557</v>
      </c>
      <c r="O14" s="45" t="s">
        <v>1566</v>
      </c>
      <c r="P14" s="45" t="s">
        <v>701</v>
      </c>
      <c r="Q14" s="46">
        <v>44866</v>
      </c>
    </row>
    <row r="15" spans="1:17" x14ac:dyDescent="0.3">
      <c r="A15" s="45">
        <v>315029</v>
      </c>
      <c r="B15" s="45" t="s">
        <v>391</v>
      </c>
      <c r="C15" s="45" t="s">
        <v>702</v>
      </c>
      <c r="D15" s="45" t="s">
        <v>703</v>
      </c>
      <c r="E15" s="45" t="s">
        <v>659</v>
      </c>
      <c r="F15" s="45">
        <v>7052</v>
      </c>
      <c r="G15" s="45">
        <v>551</v>
      </c>
      <c r="H15" s="45" t="s">
        <v>1565</v>
      </c>
      <c r="I15" s="45" t="s">
        <v>661</v>
      </c>
      <c r="J15" s="45">
        <v>0.87171900000000002</v>
      </c>
      <c r="K15" s="45">
        <v>0.53850299999999995</v>
      </c>
      <c r="L15" s="45">
        <v>0.946797</v>
      </c>
      <c r="M15" s="45"/>
      <c r="N15" s="45" t="s">
        <v>1557</v>
      </c>
      <c r="O15" s="45" t="s">
        <v>1566</v>
      </c>
      <c r="P15" s="45" t="s">
        <v>704</v>
      </c>
      <c r="Q15" s="46">
        <v>44866</v>
      </c>
    </row>
    <row r="16" spans="1:17" x14ac:dyDescent="0.3">
      <c r="A16" s="45">
        <v>315036</v>
      </c>
      <c r="B16" s="45" t="s">
        <v>254</v>
      </c>
      <c r="C16" s="45" t="s">
        <v>705</v>
      </c>
      <c r="D16" s="45" t="s">
        <v>706</v>
      </c>
      <c r="E16" s="45" t="s">
        <v>659</v>
      </c>
      <c r="F16" s="45">
        <v>7009</v>
      </c>
      <c r="G16" s="45">
        <v>551</v>
      </c>
      <c r="H16" s="45" t="s">
        <v>1565</v>
      </c>
      <c r="I16" s="45" t="s">
        <v>661</v>
      </c>
      <c r="J16" s="45">
        <v>0.68459599999999998</v>
      </c>
      <c r="K16" s="45">
        <v>0.52975499999999998</v>
      </c>
      <c r="L16" s="45">
        <v>1.1860029999999999</v>
      </c>
      <c r="M16" s="45"/>
      <c r="N16" s="45" t="s">
        <v>1557</v>
      </c>
      <c r="O16" s="45" t="s">
        <v>1566</v>
      </c>
      <c r="P16" s="45" t="s">
        <v>707</v>
      </c>
      <c r="Q16" s="46">
        <v>44866</v>
      </c>
    </row>
    <row r="17" spans="1:17" x14ac:dyDescent="0.3">
      <c r="A17" s="45">
        <v>315037</v>
      </c>
      <c r="B17" s="45" t="s">
        <v>600</v>
      </c>
      <c r="C17" s="45" t="s">
        <v>708</v>
      </c>
      <c r="D17" s="45" t="s">
        <v>709</v>
      </c>
      <c r="E17" s="45" t="s">
        <v>659</v>
      </c>
      <c r="F17" s="45">
        <v>7666</v>
      </c>
      <c r="G17" s="45">
        <v>551</v>
      </c>
      <c r="H17" s="45" t="s">
        <v>1565</v>
      </c>
      <c r="I17" s="45" t="s">
        <v>661</v>
      </c>
      <c r="J17" s="45">
        <v>1.3720319999999999</v>
      </c>
      <c r="K17" s="45">
        <v>1.3003899999999999</v>
      </c>
      <c r="L17" s="45">
        <v>1.4526300000000001</v>
      </c>
      <c r="M17" s="45"/>
      <c r="N17" s="45" t="s">
        <v>1557</v>
      </c>
      <c r="O17" s="45" t="s">
        <v>1566</v>
      </c>
      <c r="P17" s="45" t="s">
        <v>710</v>
      </c>
      <c r="Q17" s="46">
        <v>44866</v>
      </c>
    </row>
    <row r="18" spans="1:17" x14ac:dyDescent="0.3">
      <c r="A18" s="45">
        <v>315038</v>
      </c>
      <c r="B18" s="45" t="s">
        <v>366</v>
      </c>
      <c r="C18" s="45" t="s">
        <v>711</v>
      </c>
      <c r="D18" s="45" t="s">
        <v>703</v>
      </c>
      <c r="E18" s="45" t="s">
        <v>659</v>
      </c>
      <c r="F18" s="45">
        <v>7052</v>
      </c>
      <c r="G18" s="45">
        <v>551</v>
      </c>
      <c r="H18" s="45" t="s">
        <v>1565</v>
      </c>
      <c r="I18" s="45" t="s">
        <v>661</v>
      </c>
      <c r="J18" s="45">
        <v>1.314935</v>
      </c>
      <c r="K18" s="45">
        <v>1.285595</v>
      </c>
      <c r="L18" s="45">
        <v>1.4984599999999999</v>
      </c>
      <c r="M18" s="45"/>
      <c r="N18" s="45" t="s">
        <v>1557</v>
      </c>
      <c r="O18" s="45" t="s">
        <v>1566</v>
      </c>
      <c r="P18" s="45" t="s">
        <v>712</v>
      </c>
      <c r="Q18" s="46">
        <v>44866</v>
      </c>
    </row>
    <row r="19" spans="1:17" x14ac:dyDescent="0.3">
      <c r="A19" s="45">
        <v>315039</v>
      </c>
      <c r="B19" s="45" t="s">
        <v>557</v>
      </c>
      <c r="C19" s="45" t="s">
        <v>713</v>
      </c>
      <c r="D19" s="45" t="s">
        <v>714</v>
      </c>
      <c r="E19" s="45" t="s">
        <v>659</v>
      </c>
      <c r="F19" s="45">
        <v>8837</v>
      </c>
      <c r="G19" s="45">
        <v>551</v>
      </c>
      <c r="H19" s="45" t="s">
        <v>1565</v>
      </c>
      <c r="I19" s="45" t="s">
        <v>661</v>
      </c>
      <c r="J19" s="45">
        <v>1.9048750000000001</v>
      </c>
      <c r="K19" s="45">
        <v>1.5828249999999999</v>
      </c>
      <c r="L19" s="45">
        <v>1.2735380000000001</v>
      </c>
      <c r="M19" s="45"/>
      <c r="N19" s="45" t="s">
        <v>1557</v>
      </c>
      <c r="O19" s="45" t="s">
        <v>1566</v>
      </c>
      <c r="P19" s="45" t="s">
        <v>715</v>
      </c>
      <c r="Q19" s="46">
        <v>44866</v>
      </c>
    </row>
    <row r="20" spans="1:17" x14ac:dyDescent="0.3">
      <c r="A20" s="45">
        <v>315042</v>
      </c>
      <c r="B20" s="45" t="s">
        <v>471</v>
      </c>
      <c r="C20" s="45" t="s">
        <v>716</v>
      </c>
      <c r="D20" s="45" t="s">
        <v>717</v>
      </c>
      <c r="E20" s="45" t="s">
        <v>659</v>
      </c>
      <c r="F20" s="45">
        <v>7035</v>
      </c>
      <c r="G20" s="45">
        <v>551</v>
      </c>
      <c r="H20" s="45" t="s">
        <v>1565</v>
      </c>
      <c r="I20" s="45" t="s">
        <v>661</v>
      </c>
      <c r="J20" s="45">
        <v>1.9327240000000001</v>
      </c>
      <c r="K20" s="45">
        <v>2.1555040000000001</v>
      </c>
      <c r="L20" s="45">
        <v>1.7093240000000001</v>
      </c>
      <c r="M20" s="45"/>
      <c r="N20" s="45" t="s">
        <v>1557</v>
      </c>
      <c r="O20" s="45" t="s">
        <v>1566</v>
      </c>
      <c r="P20" s="45" t="s">
        <v>718</v>
      </c>
      <c r="Q20" s="46">
        <v>44866</v>
      </c>
    </row>
    <row r="21" spans="1:17" x14ac:dyDescent="0.3">
      <c r="A21" s="45">
        <v>315044</v>
      </c>
      <c r="B21" s="45" t="s">
        <v>469</v>
      </c>
      <c r="C21" s="45" t="s">
        <v>719</v>
      </c>
      <c r="D21" s="45" t="s">
        <v>720</v>
      </c>
      <c r="E21" s="45" t="s">
        <v>659</v>
      </c>
      <c r="F21" s="45">
        <v>7821</v>
      </c>
      <c r="G21" s="45">
        <v>551</v>
      </c>
      <c r="H21" s="45" t="s">
        <v>1565</v>
      </c>
      <c r="I21" s="45" t="s">
        <v>661</v>
      </c>
      <c r="J21" s="45">
        <v>2.5413139999999999</v>
      </c>
      <c r="K21" s="45">
        <v>2.070694</v>
      </c>
      <c r="L21" s="45">
        <v>1.248829</v>
      </c>
      <c r="M21" s="45"/>
      <c r="N21" s="45" t="s">
        <v>1557</v>
      </c>
      <c r="O21" s="45" t="s">
        <v>1566</v>
      </c>
      <c r="P21" s="45" t="s">
        <v>721</v>
      </c>
      <c r="Q21" s="46">
        <v>44866</v>
      </c>
    </row>
    <row r="22" spans="1:17" x14ac:dyDescent="0.3">
      <c r="A22" s="45">
        <v>315047</v>
      </c>
      <c r="B22" s="45" t="s">
        <v>629</v>
      </c>
      <c r="C22" s="45" t="s">
        <v>722</v>
      </c>
      <c r="D22" s="45" t="s">
        <v>723</v>
      </c>
      <c r="E22" s="45" t="s">
        <v>659</v>
      </c>
      <c r="F22" s="45">
        <v>8077</v>
      </c>
      <c r="G22" s="45">
        <v>551</v>
      </c>
      <c r="H22" s="45" t="s">
        <v>1565</v>
      </c>
      <c r="I22" s="45" t="s">
        <v>661</v>
      </c>
      <c r="J22" s="45">
        <v>1.6011789999999999</v>
      </c>
      <c r="K22" s="45">
        <v>2.2486649999999999</v>
      </c>
      <c r="L22" s="45">
        <v>2.1524359999999998</v>
      </c>
      <c r="M22" s="45"/>
      <c r="N22" s="45" t="s">
        <v>1557</v>
      </c>
      <c r="O22" s="45" t="s">
        <v>1566</v>
      </c>
      <c r="P22" s="45" t="s">
        <v>724</v>
      </c>
      <c r="Q22" s="46">
        <v>44866</v>
      </c>
    </row>
    <row r="23" spans="1:17" x14ac:dyDescent="0.3">
      <c r="A23" s="45">
        <v>315050</v>
      </c>
      <c r="B23" s="45" t="s">
        <v>344</v>
      </c>
      <c r="C23" s="45" t="s">
        <v>725</v>
      </c>
      <c r="D23" s="45" t="s">
        <v>726</v>
      </c>
      <c r="E23" s="45" t="s">
        <v>659</v>
      </c>
      <c r="F23" s="45">
        <v>8016</v>
      </c>
      <c r="G23" s="45">
        <v>551</v>
      </c>
      <c r="H23" s="45" t="s">
        <v>1565</v>
      </c>
      <c r="I23" s="45" t="s">
        <v>661</v>
      </c>
      <c r="J23" s="45">
        <v>1.368876</v>
      </c>
      <c r="K23" s="45">
        <v>1.9734989999999999</v>
      </c>
      <c r="L23" s="45">
        <v>2.2096230000000001</v>
      </c>
      <c r="M23" s="45"/>
      <c r="N23" s="45" t="s">
        <v>1557</v>
      </c>
      <c r="O23" s="45" t="s">
        <v>1566</v>
      </c>
      <c r="P23" s="45" t="s">
        <v>727</v>
      </c>
      <c r="Q23" s="46">
        <v>44866</v>
      </c>
    </row>
    <row r="24" spans="1:17" x14ac:dyDescent="0.3">
      <c r="A24" s="45">
        <v>315053</v>
      </c>
      <c r="B24" s="45" t="s">
        <v>524</v>
      </c>
      <c r="C24" s="45" t="s">
        <v>728</v>
      </c>
      <c r="D24" s="45" t="s">
        <v>729</v>
      </c>
      <c r="E24" s="45" t="s">
        <v>659</v>
      </c>
      <c r="F24" s="45">
        <v>7940</v>
      </c>
      <c r="G24" s="45">
        <v>551</v>
      </c>
      <c r="H24" s="45" t="s">
        <v>1565</v>
      </c>
      <c r="I24" s="45" t="s">
        <v>661</v>
      </c>
      <c r="J24" s="45">
        <v>1.2883869999999999</v>
      </c>
      <c r="K24" s="45">
        <v>1.22976</v>
      </c>
      <c r="L24" s="45">
        <v>1.4629160000000001</v>
      </c>
      <c r="M24" s="45"/>
      <c r="N24" s="45" t="s">
        <v>1557</v>
      </c>
      <c r="O24" s="45" t="s">
        <v>1566</v>
      </c>
      <c r="P24" s="45" t="s">
        <v>730</v>
      </c>
      <c r="Q24" s="46">
        <v>44866</v>
      </c>
    </row>
    <row r="25" spans="1:17" x14ac:dyDescent="0.3">
      <c r="A25" s="45">
        <v>315054</v>
      </c>
      <c r="B25" s="45" t="s">
        <v>516</v>
      </c>
      <c r="C25" s="45" t="s">
        <v>731</v>
      </c>
      <c r="D25" s="45" t="s">
        <v>732</v>
      </c>
      <c r="E25" s="45" t="s">
        <v>659</v>
      </c>
      <c r="F25" s="45">
        <v>8232</v>
      </c>
      <c r="G25" s="45">
        <v>551</v>
      </c>
      <c r="H25" s="45" t="s">
        <v>1565</v>
      </c>
      <c r="I25" s="45" t="s">
        <v>661</v>
      </c>
      <c r="J25" s="45">
        <v>0.71409599999999995</v>
      </c>
      <c r="K25" s="45">
        <v>0.61801200000000001</v>
      </c>
      <c r="L25" s="45">
        <v>1.326435</v>
      </c>
      <c r="M25" s="45"/>
      <c r="N25" s="45" t="s">
        <v>1557</v>
      </c>
      <c r="O25" s="45" t="s">
        <v>1566</v>
      </c>
      <c r="P25" s="45" t="s">
        <v>733</v>
      </c>
      <c r="Q25" s="46">
        <v>44866</v>
      </c>
    </row>
    <row r="26" spans="1:17" x14ac:dyDescent="0.3">
      <c r="A26" s="45">
        <v>315056</v>
      </c>
      <c r="B26" s="45" t="s">
        <v>455</v>
      </c>
      <c r="C26" s="45" t="s">
        <v>734</v>
      </c>
      <c r="D26" s="45" t="s">
        <v>735</v>
      </c>
      <c r="E26" s="45" t="s">
        <v>659</v>
      </c>
      <c r="F26" s="45">
        <v>7753</v>
      </c>
      <c r="G26" s="45">
        <v>551</v>
      </c>
      <c r="H26" s="45" t="s">
        <v>1565</v>
      </c>
      <c r="I26" s="45" t="s">
        <v>661</v>
      </c>
      <c r="J26" s="45">
        <v>1.7816620000000001</v>
      </c>
      <c r="K26" s="45">
        <v>2.3875470000000001</v>
      </c>
      <c r="L26" s="45">
        <v>2.0538660000000002</v>
      </c>
      <c r="M26" s="45"/>
      <c r="N26" s="45" t="s">
        <v>1557</v>
      </c>
      <c r="O26" s="45" t="s">
        <v>1566</v>
      </c>
      <c r="P26" s="45" t="s">
        <v>736</v>
      </c>
      <c r="Q26" s="46">
        <v>44866</v>
      </c>
    </row>
    <row r="27" spans="1:17" x14ac:dyDescent="0.3">
      <c r="A27" s="45">
        <v>315057</v>
      </c>
      <c r="B27" s="45" t="s">
        <v>494</v>
      </c>
      <c r="C27" s="45" t="s">
        <v>737</v>
      </c>
      <c r="D27" s="45" t="s">
        <v>738</v>
      </c>
      <c r="E27" s="45" t="s">
        <v>659</v>
      </c>
      <c r="F27" s="45">
        <v>7876</v>
      </c>
      <c r="G27" s="45">
        <v>551</v>
      </c>
      <c r="H27" s="45" t="s">
        <v>1565</v>
      </c>
      <c r="I27" s="45" t="s">
        <v>661</v>
      </c>
      <c r="J27" s="45">
        <v>1.0070840000000001</v>
      </c>
      <c r="K27" s="45">
        <v>0.95006900000000005</v>
      </c>
      <c r="L27" s="45">
        <v>1.445889</v>
      </c>
      <c r="M27" s="45"/>
      <c r="N27" s="45" t="s">
        <v>1557</v>
      </c>
      <c r="O27" s="45" t="s">
        <v>1566</v>
      </c>
      <c r="P27" s="45" t="s">
        <v>739</v>
      </c>
      <c r="Q27" s="46">
        <v>44866</v>
      </c>
    </row>
    <row r="28" spans="1:17" x14ac:dyDescent="0.3">
      <c r="A28" s="45">
        <v>315058</v>
      </c>
      <c r="B28" s="45" t="s">
        <v>423</v>
      </c>
      <c r="C28" s="45" t="s">
        <v>740</v>
      </c>
      <c r="D28" s="45" t="s">
        <v>741</v>
      </c>
      <c r="E28" s="45" t="s">
        <v>659</v>
      </c>
      <c r="F28" s="45">
        <v>8079</v>
      </c>
      <c r="G28" s="45">
        <v>551</v>
      </c>
      <c r="H28" s="45" t="s">
        <v>1565</v>
      </c>
      <c r="I28" s="45" t="s">
        <v>661</v>
      </c>
      <c r="J28" s="45">
        <v>1.665537</v>
      </c>
      <c r="K28" s="45">
        <v>1.7178720000000001</v>
      </c>
      <c r="L28" s="45">
        <v>1.580819</v>
      </c>
      <c r="M28" s="45"/>
      <c r="N28" s="45" t="s">
        <v>1557</v>
      </c>
      <c r="O28" s="45" t="s">
        <v>1566</v>
      </c>
      <c r="P28" s="45" t="s">
        <v>742</v>
      </c>
      <c r="Q28" s="46">
        <v>44866</v>
      </c>
    </row>
    <row r="29" spans="1:17" x14ac:dyDescent="0.3">
      <c r="A29" s="45">
        <v>315060</v>
      </c>
      <c r="B29" s="45" t="s">
        <v>591</v>
      </c>
      <c r="C29" s="45" t="s">
        <v>743</v>
      </c>
      <c r="D29" s="45" t="s">
        <v>682</v>
      </c>
      <c r="E29" s="45" t="s">
        <v>659</v>
      </c>
      <c r="F29" s="45">
        <v>8003</v>
      </c>
      <c r="G29" s="45">
        <v>551</v>
      </c>
      <c r="H29" s="45" t="s">
        <v>1565</v>
      </c>
      <c r="I29" s="45" t="s">
        <v>661</v>
      </c>
      <c r="J29" s="45">
        <v>1.6909050000000001</v>
      </c>
      <c r="K29" s="45">
        <v>1.274456</v>
      </c>
      <c r="L29" s="45">
        <v>1.1551830000000001</v>
      </c>
      <c r="M29" s="45"/>
      <c r="N29" s="45" t="s">
        <v>1557</v>
      </c>
      <c r="O29" s="45" t="s">
        <v>1566</v>
      </c>
      <c r="P29" s="45" t="s">
        <v>744</v>
      </c>
      <c r="Q29" s="46">
        <v>44866</v>
      </c>
    </row>
    <row r="30" spans="1:17" x14ac:dyDescent="0.3">
      <c r="A30" s="45">
        <v>315061</v>
      </c>
      <c r="B30" s="45" t="s">
        <v>574</v>
      </c>
      <c r="C30" s="45" t="s">
        <v>745</v>
      </c>
      <c r="D30" s="45" t="s">
        <v>746</v>
      </c>
      <c r="E30" s="45" t="s">
        <v>659</v>
      </c>
      <c r="F30" s="45">
        <v>8302</v>
      </c>
      <c r="G30" s="45">
        <v>551</v>
      </c>
      <c r="H30" s="45" t="s">
        <v>1565</v>
      </c>
      <c r="I30" s="45" t="s">
        <v>661</v>
      </c>
      <c r="J30" s="45">
        <v>2.3387180000000001</v>
      </c>
      <c r="K30" s="45">
        <v>2.462107</v>
      </c>
      <c r="L30" s="45">
        <v>1.6135200000000001</v>
      </c>
      <c r="M30" s="45"/>
      <c r="N30" s="45" t="s">
        <v>1557</v>
      </c>
      <c r="O30" s="45" t="s">
        <v>1566</v>
      </c>
      <c r="P30" s="45" t="s">
        <v>747</v>
      </c>
      <c r="Q30" s="46">
        <v>44866</v>
      </c>
    </row>
    <row r="31" spans="1:17" x14ac:dyDescent="0.3">
      <c r="A31" s="45">
        <v>315064</v>
      </c>
      <c r="B31" s="45" t="s">
        <v>263</v>
      </c>
      <c r="C31" s="45" t="s">
        <v>748</v>
      </c>
      <c r="D31" s="45" t="s">
        <v>749</v>
      </c>
      <c r="E31" s="45" t="s">
        <v>659</v>
      </c>
      <c r="F31" s="45">
        <v>7076</v>
      </c>
      <c r="G31" s="45">
        <v>551</v>
      </c>
      <c r="H31" s="45" t="s">
        <v>1565</v>
      </c>
      <c r="I31" s="45" t="s">
        <v>661</v>
      </c>
      <c r="J31" s="45">
        <v>0.52944500000000005</v>
      </c>
      <c r="K31" s="45">
        <v>0.63748400000000005</v>
      </c>
      <c r="L31" s="45">
        <v>1.845415</v>
      </c>
      <c r="M31" s="45"/>
      <c r="N31" s="45" t="s">
        <v>1557</v>
      </c>
      <c r="O31" s="45" t="s">
        <v>1566</v>
      </c>
      <c r="P31" s="45" t="s">
        <v>750</v>
      </c>
      <c r="Q31" s="46">
        <v>44866</v>
      </c>
    </row>
    <row r="32" spans="1:17" x14ac:dyDescent="0.3">
      <c r="A32" s="45">
        <v>315066</v>
      </c>
      <c r="B32" s="45" t="s">
        <v>594</v>
      </c>
      <c r="C32" s="45" t="s">
        <v>751</v>
      </c>
      <c r="D32" s="45" t="s">
        <v>703</v>
      </c>
      <c r="E32" s="45" t="s">
        <v>659</v>
      </c>
      <c r="F32" s="45">
        <v>7052</v>
      </c>
      <c r="G32" s="45">
        <v>551</v>
      </c>
      <c r="H32" s="45" t="s">
        <v>1565</v>
      </c>
      <c r="I32" s="45" t="s">
        <v>661</v>
      </c>
      <c r="J32" s="45">
        <v>1.9140459999999999</v>
      </c>
      <c r="K32" s="45">
        <v>2.0897429999999999</v>
      </c>
      <c r="L32" s="45">
        <v>1.6733469999999999</v>
      </c>
      <c r="M32" s="45"/>
      <c r="N32" s="45" t="s">
        <v>1557</v>
      </c>
      <c r="O32" s="45" t="s">
        <v>1566</v>
      </c>
      <c r="P32" s="45" t="s">
        <v>752</v>
      </c>
      <c r="Q32" s="46">
        <v>44866</v>
      </c>
    </row>
    <row r="33" spans="1:17" x14ac:dyDescent="0.3">
      <c r="A33" s="45">
        <v>315068</v>
      </c>
      <c r="B33" s="45" t="s">
        <v>279</v>
      </c>
      <c r="C33" s="45" t="s">
        <v>753</v>
      </c>
      <c r="D33" s="45" t="s">
        <v>682</v>
      </c>
      <c r="E33" s="45" t="s">
        <v>659</v>
      </c>
      <c r="F33" s="45">
        <v>8002</v>
      </c>
      <c r="G33" s="45">
        <v>551</v>
      </c>
      <c r="H33" s="45" t="s">
        <v>1565</v>
      </c>
      <c r="I33" s="45" t="s">
        <v>661</v>
      </c>
      <c r="J33" s="45">
        <v>1.6250450000000001</v>
      </c>
      <c r="K33" s="45">
        <v>2.1722130000000002</v>
      </c>
      <c r="L33" s="45">
        <v>2.0487190000000002</v>
      </c>
      <c r="M33" s="45"/>
      <c r="N33" s="45" t="s">
        <v>1557</v>
      </c>
      <c r="O33" s="45" t="s">
        <v>1566</v>
      </c>
      <c r="P33" s="45" t="s">
        <v>754</v>
      </c>
      <c r="Q33" s="46">
        <v>44866</v>
      </c>
    </row>
    <row r="34" spans="1:17" x14ac:dyDescent="0.3">
      <c r="A34" s="45">
        <v>315069</v>
      </c>
      <c r="B34" s="45" t="s">
        <v>602</v>
      </c>
      <c r="C34" s="45" t="s">
        <v>755</v>
      </c>
      <c r="D34" s="45" t="s">
        <v>756</v>
      </c>
      <c r="E34" s="45" t="s">
        <v>659</v>
      </c>
      <c r="F34" s="45">
        <v>7719</v>
      </c>
      <c r="G34" s="45">
        <v>551</v>
      </c>
      <c r="H34" s="45" t="s">
        <v>1565</v>
      </c>
      <c r="I34" s="45" t="s">
        <v>661</v>
      </c>
      <c r="J34" s="45">
        <v>2.3956879999999998</v>
      </c>
      <c r="K34" s="45">
        <v>1.8975329999999999</v>
      </c>
      <c r="L34" s="45">
        <v>1.2139599999999999</v>
      </c>
      <c r="M34" s="45"/>
      <c r="N34" s="45" t="s">
        <v>1557</v>
      </c>
      <c r="O34" s="45" t="s">
        <v>1566</v>
      </c>
      <c r="P34" s="45" t="s">
        <v>757</v>
      </c>
      <c r="Q34" s="46">
        <v>44866</v>
      </c>
    </row>
    <row r="35" spans="1:17" x14ac:dyDescent="0.3">
      <c r="A35" s="45">
        <v>315072</v>
      </c>
      <c r="B35" s="45" t="s">
        <v>441</v>
      </c>
      <c r="C35" s="45" t="s">
        <v>758</v>
      </c>
      <c r="D35" s="45" t="s">
        <v>759</v>
      </c>
      <c r="E35" s="45" t="s">
        <v>659</v>
      </c>
      <c r="F35" s="45">
        <v>7840</v>
      </c>
      <c r="G35" s="45">
        <v>551</v>
      </c>
      <c r="H35" s="45" t="s">
        <v>1565</v>
      </c>
      <c r="I35" s="45" t="s">
        <v>661</v>
      </c>
      <c r="J35" s="45">
        <v>1.3915919999999999</v>
      </c>
      <c r="K35" s="45">
        <v>1.0913360000000001</v>
      </c>
      <c r="L35" s="45">
        <v>1.2019660000000001</v>
      </c>
      <c r="M35" s="45"/>
      <c r="N35" s="45" t="s">
        <v>1557</v>
      </c>
      <c r="O35" s="45" t="s">
        <v>1566</v>
      </c>
      <c r="P35" s="45" t="s">
        <v>760</v>
      </c>
      <c r="Q35" s="46">
        <v>44866</v>
      </c>
    </row>
    <row r="36" spans="1:17" x14ac:dyDescent="0.3">
      <c r="A36" s="45">
        <v>315077</v>
      </c>
      <c r="B36" s="45" t="s">
        <v>626</v>
      </c>
      <c r="C36" s="45" t="s">
        <v>761</v>
      </c>
      <c r="D36" s="45" t="s">
        <v>762</v>
      </c>
      <c r="E36" s="45" t="s">
        <v>659</v>
      </c>
      <c r="F36" s="45">
        <v>8057</v>
      </c>
      <c r="G36" s="45">
        <v>551</v>
      </c>
      <c r="H36" s="45" t="s">
        <v>1565</v>
      </c>
      <c r="I36" s="45" t="s">
        <v>661</v>
      </c>
      <c r="J36" s="45" t="s">
        <v>667</v>
      </c>
      <c r="K36" s="45"/>
      <c r="L36" s="45"/>
      <c r="M36" s="45">
        <v>9</v>
      </c>
      <c r="N36" s="45" t="s">
        <v>1557</v>
      </c>
      <c r="O36" s="45" t="s">
        <v>1566</v>
      </c>
      <c r="P36" s="45" t="s">
        <v>763</v>
      </c>
      <c r="Q36" s="46">
        <v>44866</v>
      </c>
    </row>
    <row r="37" spans="1:17" x14ac:dyDescent="0.3">
      <c r="A37" s="45">
        <v>315083</v>
      </c>
      <c r="B37" s="45" t="s">
        <v>232</v>
      </c>
      <c r="C37" s="45" t="s">
        <v>764</v>
      </c>
      <c r="D37" s="45" t="s">
        <v>765</v>
      </c>
      <c r="E37" s="45" t="s">
        <v>659</v>
      </c>
      <c r="F37" s="45">
        <v>7305</v>
      </c>
      <c r="G37" s="45">
        <v>551</v>
      </c>
      <c r="H37" s="45" t="s">
        <v>1565</v>
      </c>
      <c r="I37" s="45" t="s">
        <v>661</v>
      </c>
      <c r="J37" s="45" t="s">
        <v>667</v>
      </c>
      <c r="K37" s="45"/>
      <c r="L37" s="45"/>
      <c r="M37" s="45">
        <v>9</v>
      </c>
      <c r="N37" s="45" t="s">
        <v>1557</v>
      </c>
      <c r="O37" s="45" t="s">
        <v>1566</v>
      </c>
      <c r="P37" s="45" t="s">
        <v>766</v>
      </c>
      <c r="Q37" s="46">
        <v>44866</v>
      </c>
    </row>
    <row r="38" spans="1:17" x14ac:dyDescent="0.3">
      <c r="A38" s="45">
        <v>315085</v>
      </c>
      <c r="B38" s="45" t="s">
        <v>346</v>
      </c>
      <c r="C38" s="45" t="s">
        <v>767</v>
      </c>
      <c r="D38" s="45" t="s">
        <v>768</v>
      </c>
      <c r="E38" s="45" t="s">
        <v>659</v>
      </c>
      <c r="F38" s="45">
        <v>7055</v>
      </c>
      <c r="G38" s="45">
        <v>551</v>
      </c>
      <c r="H38" s="45" t="s">
        <v>1565</v>
      </c>
      <c r="I38" s="45" t="s">
        <v>661</v>
      </c>
      <c r="J38" s="45">
        <v>2.174337</v>
      </c>
      <c r="K38" s="45">
        <v>1.657092</v>
      </c>
      <c r="L38" s="45">
        <v>1.1680600000000001</v>
      </c>
      <c r="M38" s="45"/>
      <c r="N38" s="45" t="s">
        <v>1557</v>
      </c>
      <c r="O38" s="45" t="s">
        <v>1566</v>
      </c>
      <c r="P38" s="45" t="s">
        <v>769</v>
      </c>
      <c r="Q38" s="46">
        <v>44866</v>
      </c>
    </row>
    <row r="39" spans="1:17" x14ac:dyDescent="0.3">
      <c r="A39" s="45">
        <v>315087</v>
      </c>
      <c r="B39" s="45" t="s">
        <v>310</v>
      </c>
      <c r="C39" s="45" t="s">
        <v>770</v>
      </c>
      <c r="D39" s="45" t="s">
        <v>771</v>
      </c>
      <c r="E39" s="45" t="s">
        <v>659</v>
      </c>
      <c r="F39" s="45">
        <v>7716</v>
      </c>
      <c r="G39" s="45">
        <v>551</v>
      </c>
      <c r="H39" s="45" t="s">
        <v>1565</v>
      </c>
      <c r="I39" s="45" t="s">
        <v>661</v>
      </c>
      <c r="J39" s="45">
        <v>1.36002</v>
      </c>
      <c r="K39" s="45">
        <v>1.2714080000000001</v>
      </c>
      <c r="L39" s="45">
        <v>1.432798</v>
      </c>
      <c r="M39" s="45"/>
      <c r="N39" s="45" t="s">
        <v>1557</v>
      </c>
      <c r="O39" s="45" t="s">
        <v>1566</v>
      </c>
      <c r="P39" s="45" t="s">
        <v>772</v>
      </c>
      <c r="Q39" s="46">
        <v>44866</v>
      </c>
    </row>
    <row r="40" spans="1:17" x14ac:dyDescent="0.3">
      <c r="A40" s="45">
        <v>315091</v>
      </c>
      <c r="B40" s="45" t="s">
        <v>384</v>
      </c>
      <c r="C40" s="45" t="s">
        <v>773</v>
      </c>
      <c r="D40" s="45" t="s">
        <v>774</v>
      </c>
      <c r="E40" s="45" t="s">
        <v>659</v>
      </c>
      <c r="F40" s="45">
        <v>7016</v>
      </c>
      <c r="G40" s="45">
        <v>551</v>
      </c>
      <c r="H40" s="45" t="s">
        <v>1565</v>
      </c>
      <c r="I40" s="45" t="s">
        <v>661</v>
      </c>
      <c r="J40" s="45">
        <v>1.382112</v>
      </c>
      <c r="K40" s="45">
        <v>1.159025</v>
      </c>
      <c r="L40" s="45">
        <v>1.285272</v>
      </c>
      <c r="M40" s="45"/>
      <c r="N40" s="45" t="s">
        <v>1557</v>
      </c>
      <c r="O40" s="45" t="s">
        <v>1566</v>
      </c>
      <c r="P40" s="45" t="s">
        <v>775</v>
      </c>
      <c r="Q40" s="46">
        <v>44866</v>
      </c>
    </row>
    <row r="41" spans="1:17" x14ac:dyDescent="0.3">
      <c r="A41" s="45">
        <v>315092</v>
      </c>
      <c r="B41" s="45" t="s">
        <v>309</v>
      </c>
      <c r="C41" s="45" t="s">
        <v>776</v>
      </c>
      <c r="D41" s="45" t="s">
        <v>777</v>
      </c>
      <c r="E41" s="45" t="s">
        <v>659</v>
      </c>
      <c r="F41" s="45">
        <v>7733</v>
      </c>
      <c r="G41" s="45">
        <v>551</v>
      </c>
      <c r="H41" s="45" t="s">
        <v>1565</v>
      </c>
      <c r="I41" s="45" t="s">
        <v>661</v>
      </c>
      <c r="J41" s="45">
        <v>0.92014200000000002</v>
      </c>
      <c r="K41" s="45">
        <v>1.027749</v>
      </c>
      <c r="L41" s="45">
        <v>1.711897</v>
      </c>
      <c r="M41" s="45"/>
      <c r="N41" s="45" t="s">
        <v>1557</v>
      </c>
      <c r="O41" s="45" t="s">
        <v>1566</v>
      </c>
      <c r="P41" s="45" t="s">
        <v>778</v>
      </c>
      <c r="Q41" s="46">
        <v>44866</v>
      </c>
    </row>
    <row r="42" spans="1:17" x14ac:dyDescent="0.3">
      <c r="A42" s="45">
        <v>315094</v>
      </c>
      <c r="B42" s="45" t="s">
        <v>359</v>
      </c>
      <c r="C42" s="45" t="s">
        <v>779</v>
      </c>
      <c r="D42" s="45" t="s">
        <v>780</v>
      </c>
      <c r="E42" s="45" t="s">
        <v>659</v>
      </c>
      <c r="F42" s="45">
        <v>8619</v>
      </c>
      <c r="G42" s="45">
        <v>551</v>
      </c>
      <c r="H42" s="45" t="s">
        <v>1565</v>
      </c>
      <c r="I42" s="45" t="s">
        <v>661</v>
      </c>
      <c r="J42" s="45">
        <v>2.436321</v>
      </c>
      <c r="K42" s="45">
        <v>2.8922629999999998</v>
      </c>
      <c r="L42" s="45">
        <v>1.8194859999999999</v>
      </c>
      <c r="M42" s="45"/>
      <c r="N42" s="45" t="s">
        <v>1557</v>
      </c>
      <c r="O42" s="45" t="s">
        <v>1566</v>
      </c>
      <c r="P42" s="45" t="s">
        <v>781</v>
      </c>
      <c r="Q42" s="46">
        <v>44866</v>
      </c>
    </row>
    <row r="43" spans="1:17" x14ac:dyDescent="0.3">
      <c r="A43" s="45">
        <v>315096</v>
      </c>
      <c r="B43" s="45" t="s">
        <v>395</v>
      </c>
      <c r="C43" s="45" t="s">
        <v>782</v>
      </c>
      <c r="D43" s="45" t="s">
        <v>783</v>
      </c>
      <c r="E43" s="45" t="s">
        <v>659</v>
      </c>
      <c r="F43" s="45">
        <v>7522</v>
      </c>
      <c r="G43" s="45">
        <v>551</v>
      </c>
      <c r="H43" s="45" t="s">
        <v>1565</v>
      </c>
      <c r="I43" s="45" t="s">
        <v>661</v>
      </c>
      <c r="J43" s="45">
        <v>2.1639870000000001</v>
      </c>
      <c r="K43" s="45">
        <v>1.9513929999999999</v>
      </c>
      <c r="L43" s="45">
        <v>1.3820870000000001</v>
      </c>
      <c r="M43" s="45"/>
      <c r="N43" s="45" t="s">
        <v>1557</v>
      </c>
      <c r="O43" s="45" t="s">
        <v>1566</v>
      </c>
      <c r="P43" s="45" t="s">
        <v>784</v>
      </c>
      <c r="Q43" s="46">
        <v>44866</v>
      </c>
    </row>
    <row r="44" spans="1:17" x14ac:dyDescent="0.3">
      <c r="A44" s="45">
        <v>315101</v>
      </c>
      <c r="B44" s="45" t="s">
        <v>458</v>
      </c>
      <c r="C44" s="45" t="s">
        <v>785</v>
      </c>
      <c r="D44" s="45" t="s">
        <v>786</v>
      </c>
      <c r="E44" s="45" t="s">
        <v>659</v>
      </c>
      <c r="F44" s="45">
        <v>7060</v>
      </c>
      <c r="G44" s="45">
        <v>551</v>
      </c>
      <c r="H44" s="45" t="s">
        <v>1565</v>
      </c>
      <c r="I44" s="45" t="s">
        <v>661</v>
      </c>
      <c r="J44" s="45">
        <v>0.83299000000000001</v>
      </c>
      <c r="K44" s="45">
        <v>0.96993200000000002</v>
      </c>
      <c r="L44" s="45">
        <v>1.7846249999999999</v>
      </c>
      <c r="M44" s="45"/>
      <c r="N44" s="45" t="s">
        <v>1557</v>
      </c>
      <c r="O44" s="45" t="s">
        <v>1566</v>
      </c>
      <c r="P44" s="45" t="s">
        <v>787</v>
      </c>
      <c r="Q44" s="46">
        <v>44866</v>
      </c>
    </row>
    <row r="45" spans="1:17" x14ac:dyDescent="0.3">
      <c r="A45" s="45">
        <v>315103</v>
      </c>
      <c r="B45" s="45" t="s">
        <v>546</v>
      </c>
      <c r="C45" s="45" t="s">
        <v>788</v>
      </c>
      <c r="D45" s="45" t="s">
        <v>789</v>
      </c>
      <c r="E45" s="45" t="s">
        <v>659</v>
      </c>
      <c r="F45" s="45">
        <v>7470</v>
      </c>
      <c r="G45" s="45">
        <v>551</v>
      </c>
      <c r="H45" s="45" t="s">
        <v>1565</v>
      </c>
      <c r="I45" s="45" t="s">
        <v>661</v>
      </c>
      <c r="J45" s="45">
        <v>1.6721220000000001</v>
      </c>
      <c r="K45" s="45">
        <v>1.815463</v>
      </c>
      <c r="L45" s="45">
        <v>1.664045</v>
      </c>
      <c r="M45" s="45"/>
      <c r="N45" s="45" t="s">
        <v>1557</v>
      </c>
      <c r="O45" s="45" t="s">
        <v>1566</v>
      </c>
      <c r="P45" s="45" t="s">
        <v>790</v>
      </c>
      <c r="Q45" s="46">
        <v>44866</v>
      </c>
    </row>
    <row r="46" spans="1:17" x14ac:dyDescent="0.3">
      <c r="A46" s="45">
        <v>315104</v>
      </c>
      <c r="B46" s="45" t="s">
        <v>378</v>
      </c>
      <c r="C46" s="45" t="s">
        <v>791</v>
      </c>
      <c r="D46" s="45" t="s">
        <v>792</v>
      </c>
      <c r="E46" s="45" t="s">
        <v>659</v>
      </c>
      <c r="F46" s="45">
        <v>7083</v>
      </c>
      <c r="G46" s="45">
        <v>551</v>
      </c>
      <c r="H46" s="45" t="s">
        <v>1565</v>
      </c>
      <c r="I46" s="45" t="s">
        <v>661</v>
      </c>
      <c r="J46" s="45">
        <v>1.7910189999999999</v>
      </c>
      <c r="K46" s="45">
        <v>1.9361079999999999</v>
      </c>
      <c r="L46" s="45">
        <v>1.6568179999999999</v>
      </c>
      <c r="M46" s="45"/>
      <c r="N46" s="45" t="s">
        <v>1557</v>
      </c>
      <c r="O46" s="45" t="s">
        <v>1566</v>
      </c>
      <c r="P46" s="45" t="s">
        <v>793</v>
      </c>
      <c r="Q46" s="46">
        <v>44866</v>
      </c>
    </row>
    <row r="47" spans="1:17" x14ac:dyDescent="0.3">
      <c r="A47" s="45">
        <v>315105</v>
      </c>
      <c r="B47" s="45" t="s">
        <v>377</v>
      </c>
      <c r="C47" s="45" t="s">
        <v>794</v>
      </c>
      <c r="D47" s="45" t="s">
        <v>795</v>
      </c>
      <c r="E47" s="45" t="s">
        <v>659</v>
      </c>
      <c r="F47" s="45">
        <v>7753</v>
      </c>
      <c r="G47" s="45">
        <v>551</v>
      </c>
      <c r="H47" s="45" t="s">
        <v>1565</v>
      </c>
      <c r="I47" s="45" t="s">
        <v>661</v>
      </c>
      <c r="J47" s="45">
        <v>2.389929</v>
      </c>
      <c r="K47" s="45">
        <v>2.569715</v>
      </c>
      <c r="L47" s="45">
        <v>1.6479550000000001</v>
      </c>
      <c r="M47" s="45"/>
      <c r="N47" s="45" t="s">
        <v>1557</v>
      </c>
      <c r="O47" s="45" t="s">
        <v>1566</v>
      </c>
      <c r="P47" s="45" t="s">
        <v>796</v>
      </c>
      <c r="Q47" s="46">
        <v>44866</v>
      </c>
    </row>
    <row r="48" spans="1:17" x14ac:dyDescent="0.3">
      <c r="A48" s="45">
        <v>315106</v>
      </c>
      <c r="B48" s="45" t="s">
        <v>399</v>
      </c>
      <c r="C48" s="45" t="s">
        <v>797</v>
      </c>
      <c r="D48" s="45" t="s">
        <v>679</v>
      </c>
      <c r="E48" s="45" t="s">
        <v>659</v>
      </c>
      <c r="F48" s="45">
        <v>7202</v>
      </c>
      <c r="G48" s="45">
        <v>551</v>
      </c>
      <c r="H48" s="45" t="s">
        <v>1565</v>
      </c>
      <c r="I48" s="45" t="s">
        <v>661</v>
      </c>
      <c r="J48" s="45">
        <v>1.4043060000000001</v>
      </c>
      <c r="K48" s="45">
        <v>1.180936</v>
      </c>
      <c r="L48" s="45">
        <v>1.2888729999999999</v>
      </c>
      <c r="M48" s="45"/>
      <c r="N48" s="45" t="s">
        <v>1557</v>
      </c>
      <c r="O48" s="45" t="s">
        <v>1566</v>
      </c>
      <c r="P48" s="45" t="s">
        <v>798</v>
      </c>
      <c r="Q48" s="46">
        <v>44866</v>
      </c>
    </row>
    <row r="49" spans="1:17" x14ac:dyDescent="0.3">
      <c r="A49" s="45">
        <v>315108</v>
      </c>
      <c r="B49" s="45" t="s">
        <v>535</v>
      </c>
      <c r="C49" s="45" t="s">
        <v>799</v>
      </c>
      <c r="D49" s="45" t="s">
        <v>800</v>
      </c>
      <c r="E49" s="45" t="s">
        <v>659</v>
      </c>
      <c r="F49" s="45">
        <v>8540</v>
      </c>
      <c r="G49" s="45">
        <v>551</v>
      </c>
      <c r="H49" s="45" t="s">
        <v>1565</v>
      </c>
      <c r="I49" s="45" t="s">
        <v>661</v>
      </c>
      <c r="J49" s="45">
        <v>2.2139720000000001</v>
      </c>
      <c r="K49" s="45">
        <v>2.1424750000000001</v>
      </c>
      <c r="L49" s="45">
        <v>1.4831639999999999</v>
      </c>
      <c r="M49" s="45"/>
      <c r="N49" s="45" t="s">
        <v>1557</v>
      </c>
      <c r="O49" s="45" t="s">
        <v>1566</v>
      </c>
      <c r="P49" s="45" t="s">
        <v>801</v>
      </c>
      <c r="Q49" s="46">
        <v>44866</v>
      </c>
    </row>
    <row r="50" spans="1:17" x14ac:dyDescent="0.3">
      <c r="A50" s="45">
        <v>315110</v>
      </c>
      <c r="B50" s="45" t="s">
        <v>463</v>
      </c>
      <c r="C50" s="45" t="s">
        <v>802</v>
      </c>
      <c r="D50" s="45" t="s">
        <v>789</v>
      </c>
      <c r="E50" s="45" t="s">
        <v>659</v>
      </c>
      <c r="F50" s="45">
        <v>7470</v>
      </c>
      <c r="G50" s="45">
        <v>551</v>
      </c>
      <c r="H50" s="45" t="s">
        <v>1565</v>
      </c>
      <c r="I50" s="45" t="s">
        <v>661</v>
      </c>
      <c r="J50" s="45">
        <v>2.7443770000000001</v>
      </c>
      <c r="K50" s="45">
        <v>4.0204279999999999</v>
      </c>
      <c r="L50" s="45">
        <v>2.245298</v>
      </c>
      <c r="M50" s="45"/>
      <c r="N50" s="45" t="s">
        <v>1557</v>
      </c>
      <c r="O50" s="45" t="s">
        <v>1566</v>
      </c>
      <c r="P50" s="45" t="s">
        <v>803</v>
      </c>
      <c r="Q50" s="46">
        <v>44866</v>
      </c>
    </row>
    <row r="51" spans="1:17" x14ac:dyDescent="0.3">
      <c r="A51" s="45">
        <v>315111</v>
      </c>
      <c r="B51" s="45" t="s">
        <v>529</v>
      </c>
      <c r="C51" s="45" t="s">
        <v>804</v>
      </c>
      <c r="D51" s="45" t="s">
        <v>805</v>
      </c>
      <c r="E51" s="45" t="s">
        <v>659</v>
      </c>
      <c r="F51" s="45">
        <v>8690</v>
      </c>
      <c r="G51" s="45">
        <v>551</v>
      </c>
      <c r="H51" s="45" t="s">
        <v>1565</v>
      </c>
      <c r="I51" s="45" t="s">
        <v>661</v>
      </c>
      <c r="J51" s="45">
        <v>1.0719030000000001</v>
      </c>
      <c r="K51" s="45">
        <v>1.3780429999999999</v>
      </c>
      <c r="L51" s="45">
        <v>1.9703930000000001</v>
      </c>
      <c r="M51" s="45"/>
      <c r="N51" s="45" t="s">
        <v>1557</v>
      </c>
      <c r="O51" s="45" t="s">
        <v>1566</v>
      </c>
      <c r="P51" s="45" t="s">
        <v>806</v>
      </c>
      <c r="Q51" s="46">
        <v>44866</v>
      </c>
    </row>
    <row r="52" spans="1:17" x14ac:dyDescent="0.3">
      <c r="A52" s="45">
        <v>315112</v>
      </c>
      <c r="B52" s="45" t="s">
        <v>447</v>
      </c>
      <c r="C52" s="45" t="s">
        <v>807</v>
      </c>
      <c r="D52" s="45" t="s">
        <v>808</v>
      </c>
      <c r="E52" s="45" t="s">
        <v>659</v>
      </c>
      <c r="F52" s="45">
        <v>7047</v>
      </c>
      <c r="G52" s="45">
        <v>551</v>
      </c>
      <c r="H52" s="45" t="s">
        <v>1565</v>
      </c>
      <c r="I52" s="45" t="s">
        <v>661</v>
      </c>
      <c r="J52" s="45">
        <v>1.853059</v>
      </c>
      <c r="K52" s="45">
        <v>1.580457</v>
      </c>
      <c r="L52" s="45">
        <v>1.3071900000000001</v>
      </c>
      <c r="M52" s="45"/>
      <c r="N52" s="45" t="s">
        <v>1557</v>
      </c>
      <c r="O52" s="45" t="s">
        <v>1566</v>
      </c>
      <c r="P52" s="45" t="s">
        <v>809</v>
      </c>
      <c r="Q52" s="46">
        <v>44866</v>
      </c>
    </row>
    <row r="53" spans="1:17" x14ac:dyDescent="0.3">
      <c r="A53" s="45">
        <v>315113</v>
      </c>
      <c r="B53" s="45" t="s">
        <v>338</v>
      </c>
      <c r="C53" s="45" t="s">
        <v>810</v>
      </c>
      <c r="D53" s="45" t="s">
        <v>811</v>
      </c>
      <c r="E53" s="45" t="s">
        <v>659</v>
      </c>
      <c r="F53" s="45">
        <v>8648</v>
      </c>
      <c r="G53" s="45">
        <v>551</v>
      </c>
      <c r="H53" s="45" t="s">
        <v>1565</v>
      </c>
      <c r="I53" s="45" t="s">
        <v>661</v>
      </c>
      <c r="J53" s="45">
        <v>2.946361</v>
      </c>
      <c r="K53" s="45">
        <v>2.9641609999999998</v>
      </c>
      <c r="L53" s="45">
        <v>1.541917</v>
      </c>
      <c r="M53" s="45"/>
      <c r="N53" s="45" t="s">
        <v>1557</v>
      </c>
      <c r="O53" s="45" t="s">
        <v>1566</v>
      </c>
      <c r="P53" s="45" t="s">
        <v>812</v>
      </c>
      <c r="Q53" s="46">
        <v>44866</v>
      </c>
    </row>
    <row r="54" spans="1:17" x14ac:dyDescent="0.3">
      <c r="A54" s="45">
        <v>315115</v>
      </c>
      <c r="B54" s="45" t="s">
        <v>266</v>
      </c>
      <c r="C54" s="45" t="s">
        <v>813</v>
      </c>
      <c r="D54" s="45" t="s">
        <v>814</v>
      </c>
      <c r="E54" s="45" t="s">
        <v>659</v>
      </c>
      <c r="F54" s="45">
        <v>8701</v>
      </c>
      <c r="G54" s="45">
        <v>551</v>
      </c>
      <c r="H54" s="45" t="s">
        <v>1565</v>
      </c>
      <c r="I54" s="45" t="s">
        <v>661</v>
      </c>
      <c r="J54" s="45">
        <v>2.1546240000000001</v>
      </c>
      <c r="K54" s="45">
        <v>1.9459900000000001</v>
      </c>
      <c r="L54" s="45">
        <v>1.38425</v>
      </c>
      <c r="M54" s="45"/>
      <c r="N54" s="45" t="s">
        <v>1557</v>
      </c>
      <c r="O54" s="45" t="s">
        <v>1566</v>
      </c>
      <c r="P54" s="45" t="s">
        <v>815</v>
      </c>
      <c r="Q54" s="46">
        <v>44866</v>
      </c>
    </row>
    <row r="55" spans="1:17" x14ac:dyDescent="0.3">
      <c r="A55" s="45">
        <v>315119</v>
      </c>
      <c r="B55" s="45" t="s">
        <v>262</v>
      </c>
      <c r="C55" s="45" t="s">
        <v>816</v>
      </c>
      <c r="D55" s="45" t="s">
        <v>817</v>
      </c>
      <c r="E55" s="45" t="s">
        <v>659</v>
      </c>
      <c r="F55" s="45">
        <v>7730</v>
      </c>
      <c r="G55" s="45">
        <v>551</v>
      </c>
      <c r="H55" s="45" t="s">
        <v>1565</v>
      </c>
      <c r="I55" s="45" t="s">
        <v>661</v>
      </c>
      <c r="J55" s="45">
        <v>1.789099</v>
      </c>
      <c r="K55" s="45">
        <v>1.8723590000000001</v>
      </c>
      <c r="L55" s="45">
        <v>1.6039840000000001</v>
      </c>
      <c r="M55" s="45"/>
      <c r="N55" s="45" t="s">
        <v>1557</v>
      </c>
      <c r="O55" s="45" t="s">
        <v>1566</v>
      </c>
      <c r="P55" s="45" t="s">
        <v>818</v>
      </c>
      <c r="Q55" s="46">
        <v>44866</v>
      </c>
    </row>
    <row r="56" spans="1:17" x14ac:dyDescent="0.3">
      <c r="A56" s="45">
        <v>315120</v>
      </c>
      <c r="B56" s="45" t="s">
        <v>330</v>
      </c>
      <c r="C56" s="45" t="s">
        <v>819</v>
      </c>
      <c r="D56" s="45" t="s">
        <v>820</v>
      </c>
      <c r="E56" s="45" t="s">
        <v>659</v>
      </c>
      <c r="F56" s="45">
        <v>7928</v>
      </c>
      <c r="G56" s="45">
        <v>551</v>
      </c>
      <c r="H56" s="45" t="s">
        <v>1565</v>
      </c>
      <c r="I56" s="45" t="s">
        <v>661</v>
      </c>
      <c r="J56" s="45">
        <v>0.86040799999999995</v>
      </c>
      <c r="K56" s="45">
        <v>0.82194599999999995</v>
      </c>
      <c r="L56" s="45">
        <v>1.4641459999999999</v>
      </c>
      <c r="M56" s="45"/>
      <c r="N56" s="45" t="s">
        <v>1557</v>
      </c>
      <c r="O56" s="45" t="s">
        <v>1566</v>
      </c>
      <c r="P56" s="45" t="s">
        <v>821</v>
      </c>
      <c r="Q56" s="46">
        <v>44866</v>
      </c>
    </row>
    <row r="57" spans="1:17" x14ac:dyDescent="0.3">
      <c r="A57" s="45">
        <v>315122</v>
      </c>
      <c r="B57" s="45" t="s">
        <v>368</v>
      </c>
      <c r="C57" s="45" t="s">
        <v>822</v>
      </c>
      <c r="D57" s="45" t="s">
        <v>823</v>
      </c>
      <c r="E57" s="45" t="s">
        <v>659</v>
      </c>
      <c r="F57" s="45">
        <v>7090</v>
      </c>
      <c r="G57" s="45">
        <v>551</v>
      </c>
      <c r="H57" s="45" t="s">
        <v>1565</v>
      </c>
      <c r="I57" s="45" t="s">
        <v>661</v>
      </c>
      <c r="J57" s="45">
        <v>0.57659400000000005</v>
      </c>
      <c r="K57" s="45">
        <v>0.89872099999999999</v>
      </c>
      <c r="L57" s="45">
        <v>2.3889140000000002</v>
      </c>
      <c r="M57" s="45"/>
      <c r="N57" s="45" t="s">
        <v>1557</v>
      </c>
      <c r="O57" s="45" t="s">
        <v>1566</v>
      </c>
      <c r="P57" s="45" t="s">
        <v>824</v>
      </c>
      <c r="Q57" s="46">
        <v>44866</v>
      </c>
    </row>
    <row r="58" spans="1:17" x14ac:dyDescent="0.3">
      <c r="A58" s="45">
        <v>315124</v>
      </c>
      <c r="B58" s="45" t="s">
        <v>286</v>
      </c>
      <c r="C58" s="45" t="s">
        <v>825</v>
      </c>
      <c r="D58" s="45" t="s">
        <v>826</v>
      </c>
      <c r="E58" s="45" t="s">
        <v>659</v>
      </c>
      <c r="F58" s="45">
        <v>8618</v>
      </c>
      <c r="G58" s="45">
        <v>551</v>
      </c>
      <c r="H58" s="45" t="s">
        <v>1565</v>
      </c>
      <c r="I58" s="45" t="s">
        <v>661</v>
      </c>
      <c r="J58" s="45">
        <v>1.8057700000000001</v>
      </c>
      <c r="K58" s="45">
        <v>1.4524330000000001</v>
      </c>
      <c r="L58" s="45">
        <v>1.2327619999999999</v>
      </c>
      <c r="M58" s="45"/>
      <c r="N58" s="45" t="s">
        <v>1557</v>
      </c>
      <c r="O58" s="45" t="s">
        <v>1566</v>
      </c>
      <c r="P58" s="45" t="s">
        <v>827</v>
      </c>
      <c r="Q58" s="46">
        <v>44866</v>
      </c>
    </row>
    <row r="59" spans="1:17" x14ac:dyDescent="0.3">
      <c r="A59" s="45">
        <v>315125</v>
      </c>
      <c r="B59" s="45" t="s">
        <v>389</v>
      </c>
      <c r="C59" s="45" t="s">
        <v>828</v>
      </c>
      <c r="D59" s="45" t="s">
        <v>829</v>
      </c>
      <c r="E59" s="45" t="s">
        <v>659</v>
      </c>
      <c r="F59" s="45">
        <v>8721</v>
      </c>
      <c r="G59" s="45">
        <v>551</v>
      </c>
      <c r="H59" s="45" t="s">
        <v>1565</v>
      </c>
      <c r="I59" s="45" t="s">
        <v>661</v>
      </c>
      <c r="J59" s="45">
        <v>2.3141889999999998</v>
      </c>
      <c r="K59" s="45">
        <v>1.9010279999999999</v>
      </c>
      <c r="L59" s="45">
        <v>1.2590269999999999</v>
      </c>
      <c r="M59" s="45"/>
      <c r="N59" s="45" t="s">
        <v>1557</v>
      </c>
      <c r="O59" s="45" t="s">
        <v>1566</v>
      </c>
      <c r="P59" s="45" t="s">
        <v>830</v>
      </c>
      <c r="Q59" s="46">
        <v>44866</v>
      </c>
    </row>
    <row r="60" spans="1:17" x14ac:dyDescent="0.3">
      <c r="A60" s="45">
        <v>315126</v>
      </c>
      <c r="B60" s="45" t="s">
        <v>289</v>
      </c>
      <c r="C60" s="45" t="s">
        <v>831</v>
      </c>
      <c r="D60" s="45" t="s">
        <v>832</v>
      </c>
      <c r="E60" s="45" t="s">
        <v>659</v>
      </c>
      <c r="F60" s="45">
        <v>8360</v>
      </c>
      <c r="G60" s="45">
        <v>551</v>
      </c>
      <c r="H60" s="45" t="s">
        <v>1565</v>
      </c>
      <c r="I60" s="45" t="s">
        <v>661</v>
      </c>
      <c r="J60" s="45">
        <v>2.3574120000000001</v>
      </c>
      <c r="K60" s="45">
        <v>2.0625849999999999</v>
      </c>
      <c r="L60" s="45">
        <v>1.340978</v>
      </c>
      <c r="M60" s="45"/>
      <c r="N60" s="45" t="s">
        <v>1557</v>
      </c>
      <c r="O60" s="45" t="s">
        <v>1566</v>
      </c>
      <c r="P60" s="45" t="s">
        <v>833</v>
      </c>
      <c r="Q60" s="46">
        <v>44866</v>
      </c>
    </row>
    <row r="61" spans="1:17" x14ac:dyDescent="0.3">
      <c r="A61" s="45">
        <v>315127</v>
      </c>
      <c r="B61" s="45" t="s">
        <v>589</v>
      </c>
      <c r="C61" s="45" t="s">
        <v>834</v>
      </c>
      <c r="D61" s="45" t="s">
        <v>811</v>
      </c>
      <c r="E61" s="45" t="s">
        <v>659</v>
      </c>
      <c r="F61" s="45">
        <v>8648</v>
      </c>
      <c r="G61" s="45">
        <v>551</v>
      </c>
      <c r="H61" s="45" t="s">
        <v>1565</v>
      </c>
      <c r="I61" s="45" t="s">
        <v>661</v>
      </c>
      <c r="J61" s="45" t="s">
        <v>667</v>
      </c>
      <c r="K61" s="45"/>
      <c r="L61" s="45"/>
      <c r="M61" s="45">
        <v>9</v>
      </c>
      <c r="N61" s="45" t="s">
        <v>1557</v>
      </c>
      <c r="O61" s="45" t="s">
        <v>1566</v>
      </c>
      <c r="P61" s="45" t="s">
        <v>835</v>
      </c>
      <c r="Q61" s="46">
        <v>44866</v>
      </c>
    </row>
    <row r="62" spans="1:17" x14ac:dyDescent="0.3">
      <c r="A62" s="45">
        <v>315128</v>
      </c>
      <c r="B62" s="45" t="s">
        <v>503</v>
      </c>
      <c r="C62" s="45" t="s">
        <v>836</v>
      </c>
      <c r="D62" s="45" t="s">
        <v>837</v>
      </c>
      <c r="E62" s="45" t="s">
        <v>659</v>
      </c>
      <c r="F62" s="45">
        <v>8048</v>
      </c>
      <c r="G62" s="45">
        <v>551</v>
      </c>
      <c r="H62" s="45" t="s">
        <v>1565</v>
      </c>
      <c r="I62" s="45" t="s">
        <v>661</v>
      </c>
      <c r="J62" s="45">
        <v>0.90799799999999997</v>
      </c>
      <c r="K62" s="45">
        <v>0.48774499999999998</v>
      </c>
      <c r="L62" s="45">
        <v>0.82329200000000002</v>
      </c>
      <c r="M62" s="45"/>
      <c r="N62" s="45" t="s">
        <v>1557</v>
      </c>
      <c r="O62" s="45" t="s">
        <v>1566</v>
      </c>
      <c r="P62" s="45" t="s">
        <v>838</v>
      </c>
      <c r="Q62" s="46">
        <v>44866</v>
      </c>
    </row>
    <row r="63" spans="1:17" x14ac:dyDescent="0.3">
      <c r="A63" s="45">
        <v>315129</v>
      </c>
      <c r="B63" s="45" t="s">
        <v>393</v>
      </c>
      <c r="C63" s="45" t="s">
        <v>839</v>
      </c>
      <c r="D63" s="45" t="s">
        <v>691</v>
      </c>
      <c r="E63" s="45" t="s">
        <v>659</v>
      </c>
      <c r="F63" s="45">
        <v>7652</v>
      </c>
      <c r="G63" s="45">
        <v>551</v>
      </c>
      <c r="H63" s="45" t="s">
        <v>1565</v>
      </c>
      <c r="I63" s="45" t="s">
        <v>661</v>
      </c>
      <c r="J63" s="45">
        <v>0.948264</v>
      </c>
      <c r="K63" s="45">
        <v>1.211282</v>
      </c>
      <c r="L63" s="45">
        <v>1.9577690000000001</v>
      </c>
      <c r="M63" s="45"/>
      <c r="N63" s="45" t="s">
        <v>1557</v>
      </c>
      <c r="O63" s="45" t="s">
        <v>1566</v>
      </c>
      <c r="P63" s="45" t="s">
        <v>840</v>
      </c>
      <c r="Q63" s="46">
        <v>44866</v>
      </c>
    </row>
    <row r="64" spans="1:17" x14ac:dyDescent="0.3">
      <c r="A64" s="45">
        <v>315131</v>
      </c>
      <c r="B64" s="45" t="s">
        <v>370</v>
      </c>
      <c r="C64" s="45" t="s">
        <v>841</v>
      </c>
      <c r="D64" s="45" t="s">
        <v>842</v>
      </c>
      <c r="E64" s="45" t="s">
        <v>659</v>
      </c>
      <c r="F64" s="45">
        <v>8873</v>
      </c>
      <c r="G64" s="45">
        <v>551</v>
      </c>
      <c r="H64" s="45" t="s">
        <v>1565</v>
      </c>
      <c r="I64" s="45" t="s">
        <v>661</v>
      </c>
      <c r="J64" s="45">
        <v>0.76611099999999999</v>
      </c>
      <c r="K64" s="45">
        <v>2.0590250000000001</v>
      </c>
      <c r="L64" s="45">
        <v>4.1192260000000003</v>
      </c>
      <c r="M64" s="45"/>
      <c r="N64" s="45" t="s">
        <v>1557</v>
      </c>
      <c r="O64" s="45" t="s">
        <v>1566</v>
      </c>
      <c r="P64" s="45" t="s">
        <v>844</v>
      </c>
      <c r="Q64" s="46">
        <v>44866</v>
      </c>
    </row>
    <row r="65" spans="1:17" x14ac:dyDescent="0.3">
      <c r="A65" s="45">
        <v>315132</v>
      </c>
      <c r="B65" s="45" t="s">
        <v>321</v>
      </c>
      <c r="C65" s="45" t="s">
        <v>845</v>
      </c>
      <c r="D65" s="45" t="s">
        <v>714</v>
      </c>
      <c r="E65" s="45" t="s">
        <v>659</v>
      </c>
      <c r="F65" s="45">
        <v>8820</v>
      </c>
      <c r="G65" s="45">
        <v>551</v>
      </c>
      <c r="H65" s="45" t="s">
        <v>1565</v>
      </c>
      <c r="I65" s="45" t="s">
        <v>661</v>
      </c>
      <c r="J65" s="45">
        <v>1.135087</v>
      </c>
      <c r="K65" s="45">
        <v>2.2892540000000001</v>
      </c>
      <c r="L65" s="45">
        <v>3.0910799999999998</v>
      </c>
      <c r="M65" s="45"/>
      <c r="N65" s="45" t="s">
        <v>1557</v>
      </c>
      <c r="O65" s="45" t="s">
        <v>1566</v>
      </c>
      <c r="P65" s="45" t="s">
        <v>846</v>
      </c>
      <c r="Q65" s="46">
        <v>44866</v>
      </c>
    </row>
    <row r="66" spans="1:17" x14ac:dyDescent="0.3">
      <c r="A66" s="45">
        <v>315133</v>
      </c>
      <c r="B66" s="45" t="s">
        <v>628</v>
      </c>
      <c r="C66" s="45" t="s">
        <v>847</v>
      </c>
      <c r="D66" s="45" t="s">
        <v>848</v>
      </c>
      <c r="E66" s="45" t="s">
        <v>659</v>
      </c>
      <c r="F66" s="45">
        <v>7677</v>
      </c>
      <c r="G66" s="45">
        <v>551</v>
      </c>
      <c r="H66" s="45" t="s">
        <v>1565</v>
      </c>
      <c r="I66" s="45" t="s">
        <v>661</v>
      </c>
      <c r="J66" s="45">
        <v>1.235012</v>
      </c>
      <c r="K66" s="45">
        <v>1.4330750000000001</v>
      </c>
      <c r="L66" s="45">
        <v>1.778456</v>
      </c>
      <c r="M66" s="45"/>
      <c r="N66" s="45" t="s">
        <v>1557</v>
      </c>
      <c r="O66" s="45" t="s">
        <v>1566</v>
      </c>
      <c r="P66" s="45" t="s">
        <v>849</v>
      </c>
      <c r="Q66" s="46">
        <v>44866</v>
      </c>
    </row>
    <row r="67" spans="1:17" x14ac:dyDescent="0.3">
      <c r="A67" s="45">
        <v>315134</v>
      </c>
      <c r="B67" s="45" t="s">
        <v>350</v>
      </c>
      <c r="C67" s="45" t="s">
        <v>850</v>
      </c>
      <c r="D67" s="45" t="s">
        <v>851</v>
      </c>
      <c r="E67" s="45" t="s">
        <v>659</v>
      </c>
      <c r="F67" s="45">
        <v>8807</v>
      </c>
      <c r="G67" s="45">
        <v>551</v>
      </c>
      <c r="H67" s="45" t="s">
        <v>1565</v>
      </c>
      <c r="I67" s="45" t="s">
        <v>661</v>
      </c>
      <c r="J67" s="45">
        <v>1.3517999999999999</v>
      </c>
      <c r="K67" s="45">
        <v>1.3059320000000001</v>
      </c>
      <c r="L67" s="45">
        <v>1.480653</v>
      </c>
      <c r="M67" s="45"/>
      <c r="N67" s="45" t="s">
        <v>1557</v>
      </c>
      <c r="O67" s="45" t="s">
        <v>1566</v>
      </c>
      <c r="P67" s="45" t="s">
        <v>852</v>
      </c>
      <c r="Q67" s="46">
        <v>44866</v>
      </c>
    </row>
    <row r="68" spans="1:17" x14ac:dyDescent="0.3">
      <c r="A68" s="45">
        <v>315135</v>
      </c>
      <c r="B68" s="45" t="s">
        <v>387</v>
      </c>
      <c r="C68" s="45" t="s">
        <v>853</v>
      </c>
      <c r="D68" s="45" t="s">
        <v>854</v>
      </c>
      <c r="E68" s="45" t="s">
        <v>659</v>
      </c>
      <c r="F68" s="45">
        <v>8742</v>
      </c>
      <c r="G68" s="45">
        <v>551</v>
      </c>
      <c r="H68" s="45" t="s">
        <v>1565</v>
      </c>
      <c r="I68" s="45" t="s">
        <v>661</v>
      </c>
      <c r="J68" s="45">
        <v>1.633348</v>
      </c>
      <c r="K68" s="45">
        <v>1.8322909999999999</v>
      </c>
      <c r="L68" s="45">
        <v>1.719338</v>
      </c>
      <c r="M68" s="45"/>
      <c r="N68" s="45" t="s">
        <v>1557</v>
      </c>
      <c r="O68" s="45" t="s">
        <v>1566</v>
      </c>
      <c r="P68" s="45" t="s">
        <v>855</v>
      </c>
      <c r="Q68" s="46">
        <v>44866</v>
      </c>
    </row>
    <row r="69" spans="1:17" x14ac:dyDescent="0.3">
      <c r="A69" s="45">
        <v>315136</v>
      </c>
      <c r="B69" s="45" t="s">
        <v>490</v>
      </c>
      <c r="C69" s="45" t="s">
        <v>856</v>
      </c>
      <c r="D69" s="45" t="s">
        <v>857</v>
      </c>
      <c r="E69" s="45" t="s">
        <v>659</v>
      </c>
      <c r="F69" s="45">
        <v>7702</v>
      </c>
      <c r="G69" s="45">
        <v>551</v>
      </c>
      <c r="H69" s="45" t="s">
        <v>1565</v>
      </c>
      <c r="I69" s="45" t="s">
        <v>661</v>
      </c>
      <c r="J69" s="45">
        <v>1.581183</v>
      </c>
      <c r="K69" s="45">
        <v>1.7318739999999999</v>
      </c>
      <c r="L69" s="45">
        <v>1.678725</v>
      </c>
      <c r="M69" s="45"/>
      <c r="N69" s="45" t="s">
        <v>1557</v>
      </c>
      <c r="O69" s="45" t="s">
        <v>1566</v>
      </c>
      <c r="P69" s="45" t="s">
        <v>858</v>
      </c>
      <c r="Q69" s="46">
        <v>44866</v>
      </c>
    </row>
    <row r="70" spans="1:17" x14ac:dyDescent="0.3">
      <c r="A70" s="45">
        <v>315137</v>
      </c>
      <c r="B70" s="45" t="s">
        <v>281</v>
      </c>
      <c r="C70" s="45" t="s">
        <v>859</v>
      </c>
      <c r="D70" s="45" t="s">
        <v>860</v>
      </c>
      <c r="E70" s="45" t="s">
        <v>659</v>
      </c>
      <c r="F70" s="45">
        <v>7860</v>
      </c>
      <c r="G70" s="45">
        <v>551</v>
      </c>
      <c r="H70" s="45" t="s">
        <v>1565</v>
      </c>
      <c r="I70" s="45" t="s">
        <v>661</v>
      </c>
      <c r="J70" s="45">
        <v>1.773695</v>
      </c>
      <c r="K70" s="45">
        <v>1.3931309999999999</v>
      </c>
      <c r="L70" s="45">
        <v>1.203811</v>
      </c>
      <c r="M70" s="45"/>
      <c r="N70" s="45" t="s">
        <v>1557</v>
      </c>
      <c r="O70" s="45" t="s">
        <v>1566</v>
      </c>
      <c r="P70" s="45" t="s">
        <v>861</v>
      </c>
      <c r="Q70" s="46">
        <v>44866</v>
      </c>
    </row>
    <row r="71" spans="1:17" x14ac:dyDescent="0.3">
      <c r="A71" s="45">
        <v>315138</v>
      </c>
      <c r="B71" s="45" t="s">
        <v>604</v>
      </c>
      <c r="C71" s="45" t="s">
        <v>862</v>
      </c>
      <c r="D71" s="45" t="s">
        <v>863</v>
      </c>
      <c r="E71" s="45" t="s">
        <v>659</v>
      </c>
      <c r="F71" s="45">
        <v>7054</v>
      </c>
      <c r="G71" s="45">
        <v>551</v>
      </c>
      <c r="H71" s="45" t="s">
        <v>1565</v>
      </c>
      <c r="I71" s="45" t="s">
        <v>661</v>
      </c>
      <c r="J71" s="45">
        <v>2.1429640000000001</v>
      </c>
      <c r="K71" s="45">
        <v>1.773639</v>
      </c>
      <c r="L71" s="45">
        <v>1.268516</v>
      </c>
      <c r="M71" s="45"/>
      <c r="N71" s="45" t="s">
        <v>1557</v>
      </c>
      <c r="O71" s="45" t="s">
        <v>1566</v>
      </c>
      <c r="P71" s="45" t="s">
        <v>864</v>
      </c>
      <c r="Q71" s="46">
        <v>44866</v>
      </c>
    </row>
    <row r="72" spans="1:17" x14ac:dyDescent="0.3">
      <c r="A72" s="45">
        <v>315140</v>
      </c>
      <c r="B72" s="45" t="s">
        <v>550</v>
      </c>
      <c r="C72" s="45" t="s">
        <v>865</v>
      </c>
      <c r="D72" s="45" t="s">
        <v>866</v>
      </c>
      <c r="E72" s="45" t="s">
        <v>659</v>
      </c>
      <c r="F72" s="45">
        <v>8869</v>
      </c>
      <c r="G72" s="45">
        <v>551</v>
      </c>
      <c r="H72" s="45" t="s">
        <v>1565</v>
      </c>
      <c r="I72" s="45" t="s">
        <v>661</v>
      </c>
      <c r="J72" s="45">
        <v>1.4515629999999999</v>
      </c>
      <c r="K72" s="45">
        <v>1.615211</v>
      </c>
      <c r="L72" s="45">
        <v>1.705449</v>
      </c>
      <c r="M72" s="45"/>
      <c r="N72" s="45" t="s">
        <v>1557</v>
      </c>
      <c r="O72" s="45" t="s">
        <v>1566</v>
      </c>
      <c r="P72" s="45" t="s">
        <v>867</v>
      </c>
      <c r="Q72" s="46">
        <v>44866</v>
      </c>
    </row>
    <row r="73" spans="1:17" x14ac:dyDescent="0.3">
      <c r="A73" s="45">
        <v>315141</v>
      </c>
      <c r="B73" s="45" t="s">
        <v>231</v>
      </c>
      <c r="C73" s="45" t="s">
        <v>868</v>
      </c>
      <c r="D73" s="45" t="s">
        <v>869</v>
      </c>
      <c r="E73" s="45" t="s">
        <v>659</v>
      </c>
      <c r="F73" s="45">
        <v>8812</v>
      </c>
      <c r="G73" s="45">
        <v>551</v>
      </c>
      <c r="H73" s="45" t="s">
        <v>1565</v>
      </c>
      <c r="I73" s="45" t="s">
        <v>661</v>
      </c>
      <c r="J73" s="45">
        <v>1.1425920000000001</v>
      </c>
      <c r="K73" s="45">
        <v>1.0257579999999999</v>
      </c>
      <c r="L73" s="45">
        <v>1.3759380000000001</v>
      </c>
      <c r="M73" s="45"/>
      <c r="N73" s="45" t="s">
        <v>1557</v>
      </c>
      <c r="O73" s="45" t="s">
        <v>1566</v>
      </c>
      <c r="P73" s="45" t="s">
        <v>870</v>
      </c>
      <c r="Q73" s="46">
        <v>44866</v>
      </c>
    </row>
    <row r="74" spans="1:17" x14ac:dyDescent="0.3">
      <c r="A74" s="45">
        <v>315142</v>
      </c>
      <c r="B74" s="45" t="s">
        <v>475</v>
      </c>
      <c r="C74" s="45" t="s">
        <v>871</v>
      </c>
      <c r="D74" s="45" t="s">
        <v>789</v>
      </c>
      <c r="E74" s="45" t="s">
        <v>659</v>
      </c>
      <c r="F74" s="45">
        <v>7470</v>
      </c>
      <c r="G74" s="45">
        <v>551</v>
      </c>
      <c r="H74" s="45" t="s">
        <v>1565</v>
      </c>
      <c r="I74" s="45" t="s">
        <v>661</v>
      </c>
      <c r="J74" s="45">
        <v>1.347961</v>
      </c>
      <c r="K74" s="45">
        <v>1.8107740000000001</v>
      </c>
      <c r="L74" s="45">
        <v>2.0588860000000002</v>
      </c>
      <c r="M74" s="45"/>
      <c r="N74" s="45" t="s">
        <v>1557</v>
      </c>
      <c r="O74" s="45" t="s">
        <v>1566</v>
      </c>
      <c r="P74" s="45" t="s">
        <v>872</v>
      </c>
      <c r="Q74" s="46">
        <v>44866</v>
      </c>
    </row>
    <row r="75" spans="1:17" x14ac:dyDescent="0.3">
      <c r="A75" s="45">
        <v>315143</v>
      </c>
      <c r="B75" s="45" t="s">
        <v>444</v>
      </c>
      <c r="C75" s="45" t="s">
        <v>873</v>
      </c>
      <c r="D75" s="45" t="s">
        <v>874</v>
      </c>
      <c r="E75" s="45" t="s">
        <v>659</v>
      </c>
      <c r="F75" s="45">
        <v>7945</v>
      </c>
      <c r="G75" s="45">
        <v>551</v>
      </c>
      <c r="H75" s="45" t="s">
        <v>1565</v>
      </c>
      <c r="I75" s="45" t="s">
        <v>661</v>
      </c>
      <c r="J75" s="45">
        <v>1.0974950000000001</v>
      </c>
      <c r="K75" s="45">
        <v>0.91730199999999995</v>
      </c>
      <c r="L75" s="45">
        <v>1.2810170000000001</v>
      </c>
      <c r="M75" s="45"/>
      <c r="N75" s="45" t="s">
        <v>1557</v>
      </c>
      <c r="O75" s="45" t="s">
        <v>1566</v>
      </c>
      <c r="P75" s="45" t="s">
        <v>875</v>
      </c>
      <c r="Q75" s="46">
        <v>44866</v>
      </c>
    </row>
    <row r="76" spans="1:17" x14ac:dyDescent="0.3">
      <c r="A76" s="45">
        <v>315144</v>
      </c>
      <c r="B76" s="45" t="s">
        <v>489</v>
      </c>
      <c r="C76" s="45" t="s">
        <v>876</v>
      </c>
      <c r="D76" s="45" t="s">
        <v>877</v>
      </c>
      <c r="E76" s="45" t="s">
        <v>659</v>
      </c>
      <c r="F76" s="45">
        <v>8055</v>
      </c>
      <c r="G76" s="45">
        <v>551</v>
      </c>
      <c r="H76" s="45" t="s">
        <v>1565</v>
      </c>
      <c r="I76" s="45" t="s">
        <v>661</v>
      </c>
      <c r="J76" s="45" t="s">
        <v>843</v>
      </c>
      <c r="K76" s="45"/>
      <c r="L76" s="45"/>
      <c r="M76" s="45">
        <v>10</v>
      </c>
      <c r="N76" s="45" t="s">
        <v>1557</v>
      </c>
      <c r="O76" s="45" t="s">
        <v>1566</v>
      </c>
      <c r="P76" s="45" t="s">
        <v>878</v>
      </c>
      <c r="Q76" s="46">
        <v>44866</v>
      </c>
    </row>
    <row r="77" spans="1:17" x14ac:dyDescent="0.3">
      <c r="A77" s="45">
        <v>315146</v>
      </c>
      <c r="B77" s="45" t="s">
        <v>302</v>
      </c>
      <c r="C77" s="45" t="s">
        <v>879</v>
      </c>
      <c r="D77" s="45" t="s">
        <v>880</v>
      </c>
      <c r="E77" s="45" t="s">
        <v>659</v>
      </c>
      <c r="F77" s="45">
        <v>7065</v>
      </c>
      <c r="G77" s="45">
        <v>551</v>
      </c>
      <c r="H77" s="45" t="s">
        <v>1565</v>
      </c>
      <c r="I77" s="45" t="s">
        <v>661</v>
      </c>
      <c r="J77" s="45" t="s">
        <v>843</v>
      </c>
      <c r="K77" s="45"/>
      <c r="L77" s="45"/>
      <c r="M77" s="45">
        <v>10</v>
      </c>
      <c r="N77" s="45" t="s">
        <v>1557</v>
      </c>
      <c r="O77" s="45" t="s">
        <v>1566</v>
      </c>
      <c r="P77" s="45" t="s">
        <v>881</v>
      </c>
      <c r="Q77" s="46">
        <v>44866</v>
      </c>
    </row>
    <row r="78" spans="1:17" x14ac:dyDescent="0.3">
      <c r="A78" s="45">
        <v>315147</v>
      </c>
      <c r="B78" s="45" t="s">
        <v>426</v>
      </c>
      <c r="C78" s="45" t="s">
        <v>882</v>
      </c>
      <c r="D78" s="45" t="s">
        <v>883</v>
      </c>
      <c r="E78" s="45" t="s">
        <v>659</v>
      </c>
      <c r="F78" s="45">
        <v>7017</v>
      </c>
      <c r="G78" s="45">
        <v>551</v>
      </c>
      <c r="H78" s="45" t="s">
        <v>1565</v>
      </c>
      <c r="I78" s="45" t="s">
        <v>661</v>
      </c>
      <c r="J78" s="45">
        <v>2.3610799999999998</v>
      </c>
      <c r="K78" s="45">
        <v>2.7977620000000001</v>
      </c>
      <c r="L78" s="45">
        <v>1.8161240000000001</v>
      </c>
      <c r="M78" s="45"/>
      <c r="N78" s="45" t="s">
        <v>1557</v>
      </c>
      <c r="O78" s="45" t="s">
        <v>1566</v>
      </c>
      <c r="P78" s="45" t="s">
        <v>884</v>
      </c>
      <c r="Q78" s="46">
        <v>44866</v>
      </c>
    </row>
    <row r="79" spans="1:17" x14ac:dyDescent="0.3">
      <c r="A79" s="45">
        <v>315149</v>
      </c>
      <c r="B79" s="45" t="s">
        <v>592</v>
      </c>
      <c r="C79" s="45" t="s">
        <v>885</v>
      </c>
      <c r="D79" s="45" t="s">
        <v>886</v>
      </c>
      <c r="E79" s="45" t="s">
        <v>659</v>
      </c>
      <c r="F79" s="45">
        <v>8052</v>
      </c>
      <c r="G79" s="45">
        <v>551</v>
      </c>
      <c r="H79" s="45" t="s">
        <v>1565</v>
      </c>
      <c r="I79" s="45" t="s">
        <v>661</v>
      </c>
      <c r="J79" s="45">
        <v>2.8793549999999999</v>
      </c>
      <c r="K79" s="45">
        <v>3.0494690000000002</v>
      </c>
      <c r="L79" s="45">
        <v>1.6232089999999999</v>
      </c>
      <c r="M79" s="45"/>
      <c r="N79" s="45" t="s">
        <v>1557</v>
      </c>
      <c r="O79" s="45" t="s">
        <v>1566</v>
      </c>
      <c r="P79" s="45" t="s">
        <v>887</v>
      </c>
      <c r="Q79" s="46">
        <v>44866</v>
      </c>
    </row>
    <row r="80" spans="1:17" x14ac:dyDescent="0.3">
      <c r="A80" s="45">
        <v>315152</v>
      </c>
      <c r="B80" s="45" t="s">
        <v>326</v>
      </c>
      <c r="C80" s="45" t="s">
        <v>888</v>
      </c>
      <c r="D80" s="45" t="s">
        <v>889</v>
      </c>
      <c r="E80" s="45" t="s">
        <v>659</v>
      </c>
      <c r="F80" s="45">
        <v>7601</v>
      </c>
      <c r="G80" s="45">
        <v>551</v>
      </c>
      <c r="H80" s="45" t="s">
        <v>1565</v>
      </c>
      <c r="I80" s="45" t="s">
        <v>661</v>
      </c>
      <c r="J80" s="45">
        <v>1.567016</v>
      </c>
      <c r="K80" s="45">
        <v>2.0382739999999999</v>
      </c>
      <c r="L80" s="45">
        <v>1.9935849999999999</v>
      </c>
      <c r="M80" s="45"/>
      <c r="N80" s="45" t="s">
        <v>1557</v>
      </c>
      <c r="O80" s="45" t="s">
        <v>1566</v>
      </c>
      <c r="P80" s="45" t="s">
        <v>890</v>
      </c>
      <c r="Q80" s="46">
        <v>44866</v>
      </c>
    </row>
    <row r="81" spans="1:17" x14ac:dyDescent="0.3">
      <c r="A81" s="45">
        <v>315153</v>
      </c>
      <c r="B81" s="45" t="s">
        <v>480</v>
      </c>
      <c r="C81" s="45" t="s">
        <v>891</v>
      </c>
      <c r="D81" s="45" t="s">
        <v>892</v>
      </c>
      <c r="E81" s="45" t="s">
        <v>659</v>
      </c>
      <c r="F81" s="45">
        <v>7728</v>
      </c>
      <c r="G81" s="45">
        <v>551</v>
      </c>
      <c r="H81" s="45" t="s">
        <v>1565</v>
      </c>
      <c r="I81" s="45" t="s">
        <v>661</v>
      </c>
      <c r="J81" s="45">
        <v>1.2482629999999999</v>
      </c>
      <c r="K81" s="45">
        <v>0.86281300000000005</v>
      </c>
      <c r="L81" s="45">
        <v>1.0593900000000001</v>
      </c>
      <c r="M81" s="45"/>
      <c r="N81" s="45" t="s">
        <v>1557</v>
      </c>
      <c r="O81" s="45" t="s">
        <v>1566</v>
      </c>
      <c r="P81" s="45" t="s">
        <v>893</v>
      </c>
      <c r="Q81" s="46">
        <v>44866</v>
      </c>
    </row>
    <row r="82" spans="1:17" x14ac:dyDescent="0.3">
      <c r="A82" s="45">
        <v>315157</v>
      </c>
      <c r="B82" s="45" t="s">
        <v>502</v>
      </c>
      <c r="C82" s="45" t="s">
        <v>894</v>
      </c>
      <c r="D82" s="45" t="s">
        <v>895</v>
      </c>
      <c r="E82" s="45" t="s">
        <v>659</v>
      </c>
      <c r="F82" s="45">
        <v>7960</v>
      </c>
      <c r="G82" s="45">
        <v>551</v>
      </c>
      <c r="H82" s="45" t="s">
        <v>1565</v>
      </c>
      <c r="I82" s="45" t="s">
        <v>661</v>
      </c>
      <c r="J82" s="45">
        <v>1.205484</v>
      </c>
      <c r="K82" s="45">
        <v>1.4597530000000001</v>
      </c>
      <c r="L82" s="45">
        <v>1.855936</v>
      </c>
      <c r="M82" s="45"/>
      <c r="N82" s="45" t="s">
        <v>1557</v>
      </c>
      <c r="O82" s="45" t="s">
        <v>1566</v>
      </c>
      <c r="P82" s="45" t="s">
        <v>896</v>
      </c>
      <c r="Q82" s="46">
        <v>44866</v>
      </c>
    </row>
    <row r="83" spans="1:17" x14ac:dyDescent="0.3">
      <c r="A83" s="45">
        <v>315158</v>
      </c>
      <c r="B83" s="45" t="s">
        <v>552</v>
      </c>
      <c r="C83" s="45" t="s">
        <v>897</v>
      </c>
      <c r="D83" s="45" t="s">
        <v>898</v>
      </c>
      <c r="E83" s="45" t="s">
        <v>659</v>
      </c>
      <c r="F83" s="45">
        <v>7450</v>
      </c>
      <c r="G83" s="45">
        <v>551</v>
      </c>
      <c r="H83" s="45" t="s">
        <v>1565</v>
      </c>
      <c r="I83" s="45" t="s">
        <v>661</v>
      </c>
      <c r="J83" s="45">
        <v>1.3453919999999999</v>
      </c>
      <c r="K83" s="45">
        <v>1.654944</v>
      </c>
      <c r="L83" s="45">
        <v>1.885297</v>
      </c>
      <c r="M83" s="45"/>
      <c r="N83" s="45" t="s">
        <v>1557</v>
      </c>
      <c r="O83" s="45" t="s">
        <v>1566</v>
      </c>
      <c r="P83" s="45" t="s">
        <v>899</v>
      </c>
      <c r="Q83" s="46">
        <v>44866</v>
      </c>
    </row>
    <row r="84" spans="1:17" x14ac:dyDescent="0.3">
      <c r="A84" s="45">
        <v>315159</v>
      </c>
      <c r="B84" s="45" t="s">
        <v>405</v>
      </c>
      <c r="C84" s="45" t="s">
        <v>900</v>
      </c>
      <c r="D84" s="45" t="s">
        <v>901</v>
      </c>
      <c r="E84" s="45" t="s">
        <v>659</v>
      </c>
      <c r="F84" s="45">
        <v>8012</v>
      </c>
      <c r="G84" s="45">
        <v>551</v>
      </c>
      <c r="H84" s="45" t="s">
        <v>1565</v>
      </c>
      <c r="I84" s="45" t="s">
        <v>661</v>
      </c>
      <c r="J84" s="45">
        <v>2.3413270000000002</v>
      </c>
      <c r="K84" s="45">
        <v>2.3201860000000001</v>
      </c>
      <c r="L84" s="45">
        <v>1.5188189999999999</v>
      </c>
      <c r="M84" s="45"/>
      <c r="N84" s="45" t="s">
        <v>1557</v>
      </c>
      <c r="O84" s="45" t="s">
        <v>1566</v>
      </c>
      <c r="P84" s="45" t="s">
        <v>902</v>
      </c>
      <c r="Q84" s="46">
        <v>44866</v>
      </c>
    </row>
    <row r="85" spans="1:17" x14ac:dyDescent="0.3">
      <c r="A85" s="45">
        <v>315164</v>
      </c>
      <c r="B85" s="45" t="s">
        <v>414</v>
      </c>
      <c r="C85" s="45" t="s">
        <v>903</v>
      </c>
      <c r="D85" s="45" t="s">
        <v>904</v>
      </c>
      <c r="E85" s="45" t="s">
        <v>659</v>
      </c>
      <c r="F85" s="45">
        <v>7670</v>
      </c>
      <c r="G85" s="45">
        <v>551</v>
      </c>
      <c r="H85" s="45" t="s">
        <v>1565</v>
      </c>
      <c r="I85" s="45" t="s">
        <v>661</v>
      </c>
      <c r="J85" s="45">
        <v>1.3949860000000001</v>
      </c>
      <c r="K85" s="45">
        <v>1.0204949999999999</v>
      </c>
      <c r="L85" s="45">
        <v>1.1212089999999999</v>
      </c>
      <c r="M85" s="45"/>
      <c r="N85" s="45" t="s">
        <v>1557</v>
      </c>
      <c r="O85" s="45" t="s">
        <v>1566</v>
      </c>
      <c r="P85" s="45" t="s">
        <v>905</v>
      </c>
      <c r="Q85" s="46">
        <v>44866</v>
      </c>
    </row>
    <row r="86" spans="1:17" x14ac:dyDescent="0.3">
      <c r="A86" s="45">
        <v>315166</v>
      </c>
      <c r="B86" s="45" t="s">
        <v>483</v>
      </c>
      <c r="C86" s="45" t="s">
        <v>906</v>
      </c>
      <c r="D86" s="45" t="s">
        <v>726</v>
      </c>
      <c r="E86" s="45" t="s">
        <v>659</v>
      </c>
      <c r="F86" s="45">
        <v>8016</v>
      </c>
      <c r="G86" s="45">
        <v>551</v>
      </c>
      <c r="H86" s="45" t="s">
        <v>1565</v>
      </c>
      <c r="I86" s="45" t="s">
        <v>661</v>
      </c>
      <c r="J86" s="45">
        <v>0.98230399999999995</v>
      </c>
      <c r="K86" s="45">
        <v>0.74951299999999998</v>
      </c>
      <c r="L86" s="45">
        <v>1.169441</v>
      </c>
      <c r="M86" s="45"/>
      <c r="N86" s="45" t="s">
        <v>1557</v>
      </c>
      <c r="O86" s="45" t="s">
        <v>1566</v>
      </c>
      <c r="P86" s="45" t="s">
        <v>907</v>
      </c>
      <c r="Q86" s="46">
        <v>44866</v>
      </c>
    </row>
    <row r="87" spans="1:17" x14ac:dyDescent="0.3">
      <c r="A87" s="45">
        <v>315171</v>
      </c>
      <c r="B87" s="45" t="s">
        <v>512</v>
      </c>
      <c r="C87" s="45" t="s">
        <v>908</v>
      </c>
      <c r="D87" s="45" t="s">
        <v>909</v>
      </c>
      <c r="E87" s="45" t="s">
        <v>659</v>
      </c>
      <c r="F87" s="45">
        <v>7436</v>
      </c>
      <c r="G87" s="45">
        <v>551</v>
      </c>
      <c r="H87" s="45" t="s">
        <v>1565</v>
      </c>
      <c r="I87" s="45" t="s">
        <v>661</v>
      </c>
      <c r="J87" s="45">
        <v>1.3454660000000001</v>
      </c>
      <c r="K87" s="45">
        <v>1.329324</v>
      </c>
      <c r="L87" s="45">
        <v>1.5142720000000001</v>
      </c>
      <c r="M87" s="45"/>
      <c r="N87" s="45" t="s">
        <v>1557</v>
      </c>
      <c r="O87" s="45" t="s">
        <v>1566</v>
      </c>
      <c r="P87" s="45" t="s">
        <v>910</v>
      </c>
      <c r="Q87" s="46">
        <v>44866</v>
      </c>
    </row>
    <row r="88" spans="1:17" x14ac:dyDescent="0.3">
      <c r="A88" s="45">
        <v>315174</v>
      </c>
      <c r="B88" s="45" t="s">
        <v>394</v>
      </c>
      <c r="C88" s="45" t="s">
        <v>911</v>
      </c>
      <c r="D88" s="45" t="s">
        <v>912</v>
      </c>
      <c r="E88" s="45" t="s">
        <v>659</v>
      </c>
      <c r="F88" s="45">
        <v>8096</v>
      </c>
      <c r="G88" s="45">
        <v>551</v>
      </c>
      <c r="H88" s="45" t="s">
        <v>1565</v>
      </c>
      <c r="I88" s="45" t="s">
        <v>661</v>
      </c>
      <c r="J88" s="45">
        <v>1.826057</v>
      </c>
      <c r="K88" s="45">
        <v>1.737711</v>
      </c>
      <c r="L88" s="45">
        <v>1.458507</v>
      </c>
      <c r="M88" s="45"/>
      <c r="N88" s="45" t="s">
        <v>1557</v>
      </c>
      <c r="O88" s="45" t="s">
        <v>1566</v>
      </c>
      <c r="P88" s="45" t="s">
        <v>913</v>
      </c>
      <c r="Q88" s="46">
        <v>44866</v>
      </c>
    </row>
    <row r="89" spans="1:17" x14ac:dyDescent="0.3">
      <c r="A89" s="45">
        <v>315176</v>
      </c>
      <c r="B89" s="45" t="s">
        <v>487</v>
      </c>
      <c r="C89" s="45" t="s">
        <v>914</v>
      </c>
      <c r="D89" s="45" t="s">
        <v>877</v>
      </c>
      <c r="E89" s="45" t="s">
        <v>659</v>
      </c>
      <c r="F89" s="45">
        <v>8055</v>
      </c>
      <c r="G89" s="45">
        <v>551</v>
      </c>
      <c r="H89" s="45" t="s">
        <v>1565</v>
      </c>
      <c r="I89" s="45" t="s">
        <v>661</v>
      </c>
      <c r="J89" s="45">
        <v>1.053285</v>
      </c>
      <c r="K89" s="45">
        <v>1.0939779999999999</v>
      </c>
      <c r="L89" s="45">
        <v>1.591871</v>
      </c>
      <c r="M89" s="45"/>
      <c r="N89" s="45" t="s">
        <v>1557</v>
      </c>
      <c r="O89" s="45" t="s">
        <v>1566</v>
      </c>
      <c r="P89" s="45" t="s">
        <v>915</v>
      </c>
      <c r="Q89" s="46">
        <v>44866</v>
      </c>
    </row>
    <row r="90" spans="1:17" x14ac:dyDescent="0.3">
      <c r="A90" s="45">
        <v>315177</v>
      </c>
      <c r="B90" s="45" t="s">
        <v>422</v>
      </c>
      <c r="C90" s="45" t="s">
        <v>916</v>
      </c>
      <c r="D90" s="45" t="s">
        <v>917</v>
      </c>
      <c r="E90" s="45" t="s">
        <v>659</v>
      </c>
      <c r="F90" s="45">
        <v>7724</v>
      </c>
      <c r="G90" s="45">
        <v>551</v>
      </c>
      <c r="H90" s="45" t="s">
        <v>1565</v>
      </c>
      <c r="I90" s="45" t="s">
        <v>661</v>
      </c>
      <c r="J90" s="45">
        <v>1.920652</v>
      </c>
      <c r="K90" s="45">
        <v>1.4557249999999999</v>
      </c>
      <c r="L90" s="45">
        <v>1.1616519999999999</v>
      </c>
      <c r="M90" s="45"/>
      <c r="N90" s="45" t="s">
        <v>1557</v>
      </c>
      <c r="O90" s="45" t="s">
        <v>1566</v>
      </c>
      <c r="P90" s="45" t="s">
        <v>918</v>
      </c>
      <c r="Q90" s="46">
        <v>44866</v>
      </c>
    </row>
    <row r="91" spans="1:17" x14ac:dyDescent="0.3">
      <c r="A91" s="45">
        <v>315178</v>
      </c>
      <c r="B91" s="45" t="s">
        <v>362</v>
      </c>
      <c r="C91" s="45" t="s">
        <v>919</v>
      </c>
      <c r="D91" s="45" t="s">
        <v>883</v>
      </c>
      <c r="E91" s="45" t="s">
        <v>659</v>
      </c>
      <c r="F91" s="45">
        <v>7017</v>
      </c>
      <c r="G91" s="45">
        <v>551</v>
      </c>
      <c r="H91" s="45" t="s">
        <v>1565</v>
      </c>
      <c r="I91" s="45" t="s">
        <v>661</v>
      </c>
      <c r="J91" s="45">
        <v>2.0321349999999998</v>
      </c>
      <c r="K91" s="45">
        <v>2.0135770000000002</v>
      </c>
      <c r="L91" s="45">
        <v>1.518662</v>
      </c>
      <c r="M91" s="45"/>
      <c r="N91" s="45" t="s">
        <v>1557</v>
      </c>
      <c r="O91" s="45" t="s">
        <v>1566</v>
      </c>
      <c r="P91" s="45" t="s">
        <v>920</v>
      </c>
      <c r="Q91" s="46">
        <v>44866</v>
      </c>
    </row>
    <row r="92" spans="1:17" x14ac:dyDescent="0.3">
      <c r="A92" s="45">
        <v>315179</v>
      </c>
      <c r="B92" s="45" t="s">
        <v>277</v>
      </c>
      <c r="C92" s="45" t="s">
        <v>921</v>
      </c>
      <c r="D92" s="45" t="s">
        <v>922</v>
      </c>
      <c r="E92" s="45" t="s">
        <v>659</v>
      </c>
      <c r="F92" s="45">
        <v>8230</v>
      </c>
      <c r="G92" s="45">
        <v>551</v>
      </c>
      <c r="H92" s="45" t="s">
        <v>1565</v>
      </c>
      <c r="I92" s="45" t="s">
        <v>661</v>
      </c>
      <c r="J92" s="45">
        <v>1.8184849999999999</v>
      </c>
      <c r="K92" s="45">
        <v>1.528818</v>
      </c>
      <c r="L92" s="45">
        <v>1.288521</v>
      </c>
      <c r="M92" s="45"/>
      <c r="N92" s="45" t="s">
        <v>1557</v>
      </c>
      <c r="O92" s="45" t="s">
        <v>1566</v>
      </c>
      <c r="P92" s="45" t="s">
        <v>923</v>
      </c>
      <c r="Q92" s="46">
        <v>44866</v>
      </c>
    </row>
    <row r="93" spans="1:17" x14ac:dyDescent="0.3">
      <c r="A93" s="45">
        <v>315180</v>
      </c>
      <c r="B93" s="45" t="s">
        <v>236</v>
      </c>
      <c r="C93" s="45" t="s">
        <v>924</v>
      </c>
      <c r="D93" s="45" t="s">
        <v>925</v>
      </c>
      <c r="E93" s="45" t="s">
        <v>659</v>
      </c>
      <c r="F93" s="45">
        <v>8861</v>
      </c>
      <c r="G93" s="45">
        <v>551</v>
      </c>
      <c r="H93" s="45" t="s">
        <v>1565</v>
      </c>
      <c r="I93" s="45" t="s">
        <v>661</v>
      </c>
      <c r="J93" s="45">
        <v>1.2628200000000001</v>
      </c>
      <c r="K93" s="45">
        <v>1.318516</v>
      </c>
      <c r="L93" s="45">
        <v>1.600255</v>
      </c>
      <c r="M93" s="45"/>
      <c r="N93" s="45" t="s">
        <v>1557</v>
      </c>
      <c r="O93" s="45" t="s">
        <v>1566</v>
      </c>
      <c r="P93" s="45" t="s">
        <v>926</v>
      </c>
      <c r="Q93" s="46">
        <v>44866</v>
      </c>
    </row>
    <row r="94" spans="1:17" x14ac:dyDescent="0.3">
      <c r="A94" s="45">
        <v>315182</v>
      </c>
      <c r="B94" s="45" t="s">
        <v>291</v>
      </c>
      <c r="C94" s="45" t="s">
        <v>927</v>
      </c>
      <c r="D94" s="45" t="s">
        <v>851</v>
      </c>
      <c r="E94" s="45" t="s">
        <v>659</v>
      </c>
      <c r="F94" s="45">
        <v>8807</v>
      </c>
      <c r="G94" s="45">
        <v>551</v>
      </c>
      <c r="H94" s="45" t="s">
        <v>1565</v>
      </c>
      <c r="I94" s="45" t="s">
        <v>661</v>
      </c>
      <c r="J94" s="45">
        <v>1.724561</v>
      </c>
      <c r="K94" s="45">
        <v>1.759282</v>
      </c>
      <c r="L94" s="45">
        <v>1.563515</v>
      </c>
      <c r="M94" s="45"/>
      <c r="N94" s="45" t="s">
        <v>1557</v>
      </c>
      <c r="O94" s="45" t="s">
        <v>1566</v>
      </c>
      <c r="P94" s="45" t="s">
        <v>928</v>
      </c>
      <c r="Q94" s="46">
        <v>44866</v>
      </c>
    </row>
    <row r="95" spans="1:17" x14ac:dyDescent="0.3">
      <c r="A95" s="45">
        <v>315183</v>
      </c>
      <c r="B95" s="45" t="s">
        <v>534</v>
      </c>
      <c r="C95" s="45" t="s">
        <v>929</v>
      </c>
      <c r="D95" s="45" t="s">
        <v>682</v>
      </c>
      <c r="E95" s="45" t="s">
        <v>659</v>
      </c>
      <c r="F95" s="45">
        <v>8002</v>
      </c>
      <c r="G95" s="45">
        <v>551</v>
      </c>
      <c r="H95" s="45" t="s">
        <v>1565</v>
      </c>
      <c r="I95" s="45" t="s">
        <v>661</v>
      </c>
      <c r="J95" s="45">
        <v>1.465033</v>
      </c>
      <c r="K95" s="45">
        <v>1.312408</v>
      </c>
      <c r="L95" s="45">
        <v>1.372989</v>
      </c>
      <c r="M95" s="45"/>
      <c r="N95" s="45" t="s">
        <v>1557</v>
      </c>
      <c r="O95" s="45" t="s">
        <v>1566</v>
      </c>
      <c r="P95" s="45" t="s">
        <v>930</v>
      </c>
      <c r="Q95" s="46">
        <v>44866</v>
      </c>
    </row>
    <row r="96" spans="1:17" x14ac:dyDescent="0.3">
      <c r="A96" s="45">
        <v>315185</v>
      </c>
      <c r="B96" s="45" t="s">
        <v>356</v>
      </c>
      <c r="C96" s="45" t="s">
        <v>931</v>
      </c>
      <c r="D96" s="45" t="s">
        <v>932</v>
      </c>
      <c r="E96" s="45" t="s">
        <v>659</v>
      </c>
      <c r="F96" s="45">
        <v>8221</v>
      </c>
      <c r="G96" s="45">
        <v>551</v>
      </c>
      <c r="H96" s="45" t="s">
        <v>1565</v>
      </c>
      <c r="I96" s="45" t="s">
        <v>661</v>
      </c>
      <c r="J96" s="45">
        <v>2.043024</v>
      </c>
      <c r="K96" s="45">
        <v>2.5870989999999998</v>
      </c>
      <c r="L96" s="45">
        <v>1.9408190000000001</v>
      </c>
      <c r="M96" s="45"/>
      <c r="N96" s="45" t="s">
        <v>1557</v>
      </c>
      <c r="O96" s="45" t="s">
        <v>1566</v>
      </c>
      <c r="P96" s="45" t="s">
        <v>933</v>
      </c>
      <c r="Q96" s="46">
        <v>44866</v>
      </c>
    </row>
    <row r="97" spans="1:17" x14ac:dyDescent="0.3">
      <c r="A97" s="45">
        <v>315187</v>
      </c>
      <c r="B97" s="45" t="s">
        <v>398</v>
      </c>
      <c r="C97" s="45" t="s">
        <v>934</v>
      </c>
      <c r="D97" s="45" t="s">
        <v>935</v>
      </c>
      <c r="E97" s="45" t="s">
        <v>659</v>
      </c>
      <c r="F97" s="45">
        <v>8043</v>
      </c>
      <c r="G97" s="45">
        <v>551</v>
      </c>
      <c r="H97" s="45" t="s">
        <v>1565</v>
      </c>
      <c r="I97" s="45" t="s">
        <v>661</v>
      </c>
      <c r="J97" s="45">
        <v>1.6924729999999999</v>
      </c>
      <c r="K97" s="45">
        <v>1.556729</v>
      </c>
      <c r="L97" s="45">
        <v>1.409732</v>
      </c>
      <c r="M97" s="45"/>
      <c r="N97" s="45" t="s">
        <v>1557</v>
      </c>
      <c r="O97" s="45" t="s">
        <v>1566</v>
      </c>
      <c r="P97" s="45" t="s">
        <v>936</v>
      </c>
      <c r="Q97" s="46">
        <v>44866</v>
      </c>
    </row>
    <row r="98" spans="1:17" x14ac:dyDescent="0.3">
      <c r="A98" s="45">
        <v>315190</v>
      </c>
      <c r="B98" s="45" t="s">
        <v>467</v>
      </c>
      <c r="C98" s="45" t="s">
        <v>937</v>
      </c>
      <c r="D98" s="45" t="s">
        <v>814</v>
      </c>
      <c r="E98" s="45" t="s">
        <v>659</v>
      </c>
      <c r="F98" s="45">
        <v>8701</v>
      </c>
      <c r="G98" s="45">
        <v>551</v>
      </c>
      <c r="H98" s="45" t="s">
        <v>1565</v>
      </c>
      <c r="I98" s="45" t="s">
        <v>661</v>
      </c>
      <c r="J98" s="45">
        <v>1.729263</v>
      </c>
      <c r="K98" s="45">
        <v>1.285547</v>
      </c>
      <c r="L98" s="45">
        <v>1.1393899999999999</v>
      </c>
      <c r="M98" s="45"/>
      <c r="N98" s="45" t="s">
        <v>1557</v>
      </c>
      <c r="O98" s="45" t="s">
        <v>1566</v>
      </c>
      <c r="P98" s="45" t="s">
        <v>938</v>
      </c>
      <c r="Q98" s="46">
        <v>44866</v>
      </c>
    </row>
    <row r="99" spans="1:17" x14ac:dyDescent="0.3">
      <c r="A99" s="45">
        <v>315192</v>
      </c>
      <c r="B99" s="45" t="s">
        <v>241</v>
      </c>
      <c r="C99" s="45" t="s">
        <v>939</v>
      </c>
      <c r="D99" s="45" t="s">
        <v>940</v>
      </c>
      <c r="E99" s="45" t="s">
        <v>659</v>
      </c>
      <c r="F99" s="45">
        <v>7032</v>
      </c>
      <c r="G99" s="45">
        <v>551</v>
      </c>
      <c r="H99" s="45" t="s">
        <v>1565</v>
      </c>
      <c r="I99" s="45" t="s">
        <v>661</v>
      </c>
      <c r="J99" s="45" t="s">
        <v>667</v>
      </c>
      <c r="K99" s="45"/>
      <c r="L99" s="45"/>
      <c r="M99" s="45">
        <v>9</v>
      </c>
      <c r="N99" s="45" t="s">
        <v>1557</v>
      </c>
      <c r="O99" s="45" t="s">
        <v>1566</v>
      </c>
      <c r="P99" s="45" t="s">
        <v>941</v>
      </c>
      <c r="Q99" s="46">
        <v>44866</v>
      </c>
    </row>
    <row r="100" spans="1:17" x14ac:dyDescent="0.3">
      <c r="A100" s="45">
        <v>315193</v>
      </c>
      <c r="B100" s="45" t="s">
        <v>514</v>
      </c>
      <c r="C100" s="45" t="s">
        <v>942</v>
      </c>
      <c r="D100" s="45" t="s">
        <v>943</v>
      </c>
      <c r="E100" s="45" t="s">
        <v>659</v>
      </c>
      <c r="F100" s="45">
        <v>8210</v>
      </c>
      <c r="G100" s="45">
        <v>551</v>
      </c>
      <c r="H100" s="45" t="s">
        <v>1565</v>
      </c>
      <c r="I100" s="45" t="s">
        <v>661</v>
      </c>
      <c r="J100" s="45">
        <v>1.418812</v>
      </c>
      <c r="K100" s="45">
        <v>0.84257800000000005</v>
      </c>
      <c r="L100" s="45">
        <v>0.910188</v>
      </c>
      <c r="M100" s="45"/>
      <c r="N100" s="45" t="s">
        <v>1557</v>
      </c>
      <c r="O100" s="45" t="s">
        <v>1566</v>
      </c>
      <c r="P100" s="45" t="s">
        <v>944</v>
      </c>
      <c r="Q100" s="46">
        <v>44866</v>
      </c>
    </row>
    <row r="101" spans="1:17" x14ac:dyDescent="0.3">
      <c r="A101" s="45">
        <v>315194</v>
      </c>
      <c r="B101" s="45" t="s">
        <v>583</v>
      </c>
      <c r="C101" s="45" t="s">
        <v>945</v>
      </c>
      <c r="D101" s="45" t="s">
        <v>706</v>
      </c>
      <c r="E101" s="45" t="s">
        <v>659</v>
      </c>
      <c r="F101" s="45">
        <v>7009</v>
      </c>
      <c r="G101" s="45">
        <v>551</v>
      </c>
      <c r="H101" s="45" t="s">
        <v>1565</v>
      </c>
      <c r="I101" s="45" t="s">
        <v>661</v>
      </c>
      <c r="J101" s="45">
        <v>1.2937369999999999</v>
      </c>
      <c r="K101" s="45">
        <v>1.003714</v>
      </c>
      <c r="L101" s="45">
        <v>1.1890750000000001</v>
      </c>
      <c r="M101" s="45"/>
      <c r="N101" s="45" t="s">
        <v>1557</v>
      </c>
      <c r="O101" s="45" t="s">
        <v>1566</v>
      </c>
      <c r="P101" s="45" t="s">
        <v>946</v>
      </c>
      <c r="Q101" s="46">
        <v>44866</v>
      </c>
    </row>
    <row r="102" spans="1:17" x14ac:dyDescent="0.3">
      <c r="A102" s="45">
        <v>315195</v>
      </c>
      <c r="B102" s="45" t="s">
        <v>276</v>
      </c>
      <c r="C102" s="45" t="s">
        <v>947</v>
      </c>
      <c r="D102" s="45" t="s">
        <v>676</v>
      </c>
      <c r="E102" s="45" t="s">
        <v>659</v>
      </c>
      <c r="F102" s="45">
        <v>7922</v>
      </c>
      <c r="G102" s="45">
        <v>551</v>
      </c>
      <c r="H102" s="45" t="s">
        <v>1565</v>
      </c>
      <c r="I102" s="45" t="s">
        <v>661</v>
      </c>
      <c r="J102" s="45">
        <v>2.4874649999999998</v>
      </c>
      <c r="K102" s="45">
        <v>2.5666099999999998</v>
      </c>
      <c r="L102" s="45">
        <v>1.581423</v>
      </c>
      <c r="M102" s="45"/>
      <c r="N102" s="45" t="s">
        <v>1557</v>
      </c>
      <c r="O102" s="45" t="s">
        <v>1566</v>
      </c>
      <c r="P102" s="45" t="s">
        <v>948</v>
      </c>
      <c r="Q102" s="46">
        <v>44866</v>
      </c>
    </row>
    <row r="103" spans="1:17" x14ac:dyDescent="0.3">
      <c r="A103" s="45">
        <v>315196</v>
      </c>
      <c r="B103" s="45" t="s">
        <v>258</v>
      </c>
      <c r="C103" s="45" t="s">
        <v>949</v>
      </c>
      <c r="D103" s="45" t="s">
        <v>950</v>
      </c>
      <c r="E103" s="45" t="s">
        <v>659</v>
      </c>
      <c r="F103" s="45">
        <v>8759</v>
      </c>
      <c r="G103" s="45">
        <v>551</v>
      </c>
      <c r="H103" s="45" t="s">
        <v>1565</v>
      </c>
      <c r="I103" s="45" t="s">
        <v>661</v>
      </c>
      <c r="J103" s="45">
        <v>1.5006630000000001</v>
      </c>
      <c r="K103" s="45">
        <v>1.3721190000000001</v>
      </c>
      <c r="L103" s="45">
        <v>1.401373</v>
      </c>
      <c r="M103" s="45"/>
      <c r="N103" s="45" t="s">
        <v>1557</v>
      </c>
      <c r="O103" s="45" t="s">
        <v>1566</v>
      </c>
      <c r="P103" s="45" t="s">
        <v>951</v>
      </c>
      <c r="Q103" s="46">
        <v>44866</v>
      </c>
    </row>
    <row r="104" spans="1:17" x14ac:dyDescent="0.3">
      <c r="A104" s="45">
        <v>315198</v>
      </c>
      <c r="B104" s="45" t="s">
        <v>234</v>
      </c>
      <c r="C104" s="45" t="s">
        <v>952</v>
      </c>
      <c r="D104" s="45" t="s">
        <v>880</v>
      </c>
      <c r="E104" s="45" t="s">
        <v>659</v>
      </c>
      <c r="F104" s="45">
        <v>7065</v>
      </c>
      <c r="G104" s="45">
        <v>551</v>
      </c>
      <c r="H104" s="45" t="s">
        <v>1565</v>
      </c>
      <c r="I104" s="45" t="s">
        <v>661</v>
      </c>
      <c r="J104" s="45" t="s">
        <v>667</v>
      </c>
      <c r="K104" s="45"/>
      <c r="L104" s="45"/>
      <c r="M104" s="45">
        <v>9</v>
      </c>
      <c r="N104" s="45" t="s">
        <v>1557</v>
      </c>
      <c r="O104" s="45" t="s">
        <v>1566</v>
      </c>
      <c r="P104" s="45" t="s">
        <v>953</v>
      </c>
      <c r="Q104" s="46">
        <v>44866</v>
      </c>
    </row>
    <row r="105" spans="1:17" x14ac:dyDescent="0.3">
      <c r="A105" s="45">
        <v>315199</v>
      </c>
      <c r="B105" s="45" t="s">
        <v>449</v>
      </c>
      <c r="C105" s="45" t="s">
        <v>954</v>
      </c>
      <c r="D105" s="45" t="s">
        <v>735</v>
      </c>
      <c r="E105" s="45" t="s">
        <v>659</v>
      </c>
      <c r="F105" s="45">
        <v>7753</v>
      </c>
      <c r="G105" s="45">
        <v>551</v>
      </c>
      <c r="H105" s="45" t="s">
        <v>1565</v>
      </c>
      <c r="I105" s="45" t="s">
        <v>661</v>
      </c>
      <c r="J105" s="45">
        <v>2.3176519999999998</v>
      </c>
      <c r="K105" s="45">
        <v>1.96038</v>
      </c>
      <c r="L105" s="45">
        <v>1.296395</v>
      </c>
      <c r="M105" s="45"/>
      <c r="N105" s="45" t="s">
        <v>1557</v>
      </c>
      <c r="O105" s="45" t="s">
        <v>1566</v>
      </c>
      <c r="P105" s="45" t="s">
        <v>955</v>
      </c>
      <c r="Q105" s="46">
        <v>44866</v>
      </c>
    </row>
    <row r="106" spans="1:17" x14ac:dyDescent="0.3">
      <c r="A106" s="45">
        <v>315200</v>
      </c>
      <c r="B106" s="45" t="s">
        <v>260</v>
      </c>
      <c r="C106" s="45" t="s">
        <v>956</v>
      </c>
      <c r="D106" s="45" t="s">
        <v>957</v>
      </c>
      <c r="E106" s="45" t="s">
        <v>659</v>
      </c>
      <c r="F106" s="45">
        <v>7036</v>
      </c>
      <c r="G106" s="45">
        <v>551</v>
      </c>
      <c r="H106" s="45" t="s">
        <v>1565</v>
      </c>
      <c r="I106" s="45" t="s">
        <v>661</v>
      </c>
      <c r="J106" s="45">
        <v>2.6257169999999999</v>
      </c>
      <c r="K106" s="45">
        <v>2.3139219999999998</v>
      </c>
      <c r="L106" s="45">
        <v>1.3506609999999999</v>
      </c>
      <c r="M106" s="45"/>
      <c r="N106" s="45" t="s">
        <v>1557</v>
      </c>
      <c r="O106" s="45" t="s">
        <v>1566</v>
      </c>
      <c r="P106" s="45" t="s">
        <v>958</v>
      </c>
      <c r="Q106" s="46">
        <v>44866</v>
      </c>
    </row>
    <row r="107" spans="1:17" x14ac:dyDescent="0.3">
      <c r="A107" s="45">
        <v>315201</v>
      </c>
      <c r="B107" s="45" t="s">
        <v>300</v>
      </c>
      <c r="C107" s="45" t="s">
        <v>959</v>
      </c>
      <c r="D107" s="45" t="s">
        <v>762</v>
      </c>
      <c r="E107" s="45" t="s">
        <v>659</v>
      </c>
      <c r="F107" s="45">
        <v>8057</v>
      </c>
      <c r="G107" s="45">
        <v>551</v>
      </c>
      <c r="H107" s="45" t="s">
        <v>1565</v>
      </c>
      <c r="I107" s="45" t="s">
        <v>661</v>
      </c>
      <c r="J107" s="45">
        <v>1.503741</v>
      </c>
      <c r="K107" s="45">
        <v>1.8278749999999999</v>
      </c>
      <c r="L107" s="45">
        <v>1.8630260000000001</v>
      </c>
      <c r="M107" s="45"/>
      <c r="N107" s="45" t="s">
        <v>1557</v>
      </c>
      <c r="O107" s="45" t="s">
        <v>1566</v>
      </c>
      <c r="P107" s="45" t="s">
        <v>960</v>
      </c>
      <c r="Q107" s="46">
        <v>44866</v>
      </c>
    </row>
    <row r="108" spans="1:17" x14ac:dyDescent="0.3">
      <c r="A108" s="45">
        <v>315202</v>
      </c>
      <c r="B108" s="45" t="s">
        <v>476</v>
      </c>
      <c r="C108" s="45" t="s">
        <v>961</v>
      </c>
      <c r="D108" s="45" t="s">
        <v>962</v>
      </c>
      <c r="E108" s="45" t="s">
        <v>659</v>
      </c>
      <c r="F108" s="45">
        <v>8865</v>
      </c>
      <c r="G108" s="45">
        <v>551</v>
      </c>
      <c r="H108" s="45" t="s">
        <v>1565</v>
      </c>
      <c r="I108" s="45" t="s">
        <v>661</v>
      </c>
      <c r="J108" s="45">
        <v>1.1567160000000001</v>
      </c>
      <c r="K108" s="45">
        <v>1.051104</v>
      </c>
      <c r="L108" s="45">
        <v>1.3927210000000001</v>
      </c>
      <c r="M108" s="45"/>
      <c r="N108" s="45" t="s">
        <v>1557</v>
      </c>
      <c r="O108" s="45" t="s">
        <v>1566</v>
      </c>
      <c r="P108" s="45" t="s">
        <v>963</v>
      </c>
      <c r="Q108" s="46">
        <v>44866</v>
      </c>
    </row>
    <row r="109" spans="1:17" x14ac:dyDescent="0.3">
      <c r="A109" s="45">
        <v>315204</v>
      </c>
      <c r="B109" s="45" t="s">
        <v>301</v>
      </c>
      <c r="C109" s="45" t="s">
        <v>964</v>
      </c>
      <c r="D109" s="45" t="s">
        <v>706</v>
      </c>
      <c r="E109" s="45" t="s">
        <v>659</v>
      </c>
      <c r="F109" s="45">
        <v>7009</v>
      </c>
      <c r="G109" s="45">
        <v>551</v>
      </c>
      <c r="H109" s="45" t="s">
        <v>1565</v>
      </c>
      <c r="I109" s="45" t="s">
        <v>661</v>
      </c>
      <c r="J109" s="45">
        <v>0.82706900000000005</v>
      </c>
      <c r="K109" s="45">
        <v>0.63027900000000003</v>
      </c>
      <c r="L109" s="45">
        <v>1.167983</v>
      </c>
      <c r="M109" s="45"/>
      <c r="N109" s="45" t="s">
        <v>1557</v>
      </c>
      <c r="O109" s="45" t="s">
        <v>1566</v>
      </c>
      <c r="P109" s="45" t="s">
        <v>965</v>
      </c>
      <c r="Q109" s="46">
        <v>44866</v>
      </c>
    </row>
    <row r="110" spans="1:17" x14ac:dyDescent="0.3">
      <c r="A110" s="45">
        <v>315205</v>
      </c>
      <c r="B110" s="45" t="s">
        <v>478</v>
      </c>
      <c r="C110" s="45" t="s">
        <v>966</v>
      </c>
      <c r="D110" s="45" t="s">
        <v>967</v>
      </c>
      <c r="E110" s="45" t="s">
        <v>659</v>
      </c>
      <c r="F110" s="45">
        <v>8103</v>
      </c>
      <c r="G110" s="45">
        <v>551</v>
      </c>
      <c r="H110" s="45" t="s">
        <v>1565</v>
      </c>
      <c r="I110" s="45" t="s">
        <v>661</v>
      </c>
      <c r="J110" s="45">
        <v>2.1441590000000001</v>
      </c>
      <c r="K110" s="45">
        <v>3.0086499999999998</v>
      </c>
      <c r="L110" s="45">
        <v>2.1506020000000001</v>
      </c>
      <c r="M110" s="45"/>
      <c r="N110" s="45" t="s">
        <v>1557</v>
      </c>
      <c r="O110" s="45" t="s">
        <v>1566</v>
      </c>
      <c r="P110" s="45" t="s">
        <v>968</v>
      </c>
      <c r="Q110" s="46">
        <v>44866</v>
      </c>
    </row>
    <row r="111" spans="1:17" x14ac:dyDescent="0.3">
      <c r="A111" s="45">
        <v>315206</v>
      </c>
      <c r="B111" s="45" t="s">
        <v>601</v>
      </c>
      <c r="C111" s="45" t="s">
        <v>969</v>
      </c>
      <c r="D111" s="45" t="s">
        <v>970</v>
      </c>
      <c r="E111" s="45" t="s">
        <v>659</v>
      </c>
      <c r="F111" s="45">
        <v>8050</v>
      </c>
      <c r="G111" s="45">
        <v>551</v>
      </c>
      <c r="H111" s="45" t="s">
        <v>1565</v>
      </c>
      <c r="I111" s="45" t="s">
        <v>661</v>
      </c>
      <c r="J111" s="45">
        <v>3.2000500000000001</v>
      </c>
      <c r="K111" s="45">
        <v>3.2342659999999999</v>
      </c>
      <c r="L111" s="45">
        <v>1.5490459999999999</v>
      </c>
      <c r="M111" s="45"/>
      <c r="N111" s="45" t="s">
        <v>1557</v>
      </c>
      <c r="O111" s="45" t="s">
        <v>1566</v>
      </c>
      <c r="P111" s="45" t="s">
        <v>971</v>
      </c>
      <c r="Q111" s="46">
        <v>44866</v>
      </c>
    </row>
    <row r="112" spans="1:17" x14ac:dyDescent="0.3">
      <c r="A112" s="45">
        <v>315207</v>
      </c>
      <c r="B112" s="45" t="s">
        <v>354</v>
      </c>
      <c r="C112" s="45" t="s">
        <v>972</v>
      </c>
      <c r="D112" s="45" t="s">
        <v>935</v>
      </c>
      <c r="E112" s="45" t="s">
        <v>659</v>
      </c>
      <c r="F112" s="45">
        <v>8043</v>
      </c>
      <c r="G112" s="45">
        <v>551</v>
      </c>
      <c r="H112" s="45" t="s">
        <v>1565</v>
      </c>
      <c r="I112" s="45" t="s">
        <v>661</v>
      </c>
      <c r="J112" s="45">
        <v>1.578562</v>
      </c>
      <c r="K112" s="45">
        <v>1.7510349999999999</v>
      </c>
      <c r="L112" s="45">
        <v>1.700115</v>
      </c>
      <c r="M112" s="45"/>
      <c r="N112" s="45" t="s">
        <v>1557</v>
      </c>
      <c r="O112" s="45" t="s">
        <v>1566</v>
      </c>
      <c r="P112" s="45" t="s">
        <v>973</v>
      </c>
      <c r="Q112" s="46">
        <v>44866</v>
      </c>
    </row>
    <row r="113" spans="1:17" x14ac:dyDescent="0.3">
      <c r="A113" s="45">
        <v>315209</v>
      </c>
      <c r="B113" s="45" t="s">
        <v>433</v>
      </c>
      <c r="C113" s="45" t="s">
        <v>974</v>
      </c>
      <c r="D113" s="45" t="s">
        <v>975</v>
      </c>
      <c r="E113" s="45" t="s">
        <v>659</v>
      </c>
      <c r="F113" s="45">
        <v>8037</v>
      </c>
      <c r="G113" s="45">
        <v>551</v>
      </c>
      <c r="H113" s="45" t="s">
        <v>1565</v>
      </c>
      <c r="I113" s="45" t="s">
        <v>661</v>
      </c>
      <c r="J113" s="45">
        <v>2.041512</v>
      </c>
      <c r="K113" s="45">
        <v>2.0667260000000001</v>
      </c>
      <c r="L113" s="45">
        <v>1.551588</v>
      </c>
      <c r="M113" s="45"/>
      <c r="N113" s="45" t="s">
        <v>1557</v>
      </c>
      <c r="O113" s="45" t="s">
        <v>1566</v>
      </c>
      <c r="P113" s="45" t="s">
        <v>976</v>
      </c>
      <c r="Q113" s="46">
        <v>44866</v>
      </c>
    </row>
    <row r="114" spans="1:17" x14ac:dyDescent="0.3">
      <c r="A114" s="45">
        <v>315210</v>
      </c>
      <c r="B114" s="45" t="s">
        <v>440</v>
      </c>
      <c r="C114" s="45" t="s">
        <v>977</v>
      </c>
      <c r="D114" s="45" t="s">
        <v>978</v>
      </c>
      <c r="E114" s="45" t="s">
        <v>659</v>
      </c>
      <c r="F114" s="45">
        <v>8205</v>
      </c>
      <c r="G114" s="45">
        <v>551</v>
      </c>
      <c r="H114" s="45" t="s">
        <v>1565</v>
      </c>
      <c r="I114" s="45" t="s">
        <v>661</v>
      </c>
      <c r="J114" s="45">
        <v>0.74646800000000002</v>
      </c>
      <c r="K114" s="45">
        <v>1.430104</v>
      </c>
      <c r="L114" s="45">
        <v>2.9363079999999999</v>
      </c>
      <c r="M114" s="45"/>
      <c r="N114" s="45" t="s">
        <v>1557</v>
      </c>
      <c r="O114" s="45" t="s">
        <v>1566</v>
      </c>
      <c r="P114" s="45" t="s">
        <v>979</v>
      </c>
      <c r="Q114" s="46">
        <v>44866</v>
      </c>
    </row>
    <row r="115" spans="1:17" x14ac:dyDescent="0.3">
      <c r="A115" s="45">
        <v>315213</v>
      </c>
      <c r="B115" s="45" t="s">
        <v>625</v>
      </c>
      <c r="C115" s="45" t="s">
        <v>980</v>
      </c>
      <c r="D115" s="45" t="s">
        <v>981</v>
      </c>
      <c r="E115" s="45" t="s">
        <v>659</v>
      </c>
      <c r="F115" s="45">
        <v>8724</v>
      </c>
      <c r="G115" s="45">
        <v>551</v>
      </c>
      <c r="H115" s="45" t="s">
        <v>1565</v>
      </c>
      <c r="I115" s="45" t="s">
        <v>661</v>
      </c>
      <c r="J115" s="45">
        <v>1.460936</v>
      </c>
      <c r="K115" s="45">
        <v>1.5035210000000001</v>
      </c>
      <c r="L115" s="45">
        <v>1.5773349999999999</v>
      </c>
      <c r="M115" s="45"/>
      <c r="N115" s="45" t="s">
        <v>1557</v>
      </c>
      <c r="O115" s="45" t="s">
        <v>1566</v>
      </c>
      <c r="P115" s="45" t="s">
        <v>982</v>
      </c>
      <c r="Q115" s="46">
        <v>44866</v>
      </c>
    </row>
    <row r="116" spans="1:17" x14ac:dyDescent="0.3">
      <c r="A116" s="45">
        <v>315214</v>
      </c>
      <c r="B116" s="45" t="s">
        <v>256</v>
      </c>
      <c r="C116" s="45" t="s">
        <v>983</v>
      </c>
      <c r="D116" s="45" t="s">
        <v>984</v>
      </c>
      <c r="E116" s="45" t="s">
        <v>659</v>
      </c>
      <c r="F116" s="45">
        <v>7080</v>
      </c>
      <c r="G116" s="45">
        <v>551</v>
      </c>
      <c r="H116" s="45" t="s">
        <v>1565</v>
      </c>
      <c r="I116" s="45" t="s">
        <v>661</v>
      </c>
      <c r="J116" s="45">
        <v>1.8358589999999999</v>
      </c>
      <c r="K116" s="45">
        <v>1.879589</v>
      </c>
      <c r="L116" s="45">
        <v>1.5691660000000001</v>
      </c>
      <c r="M116" s="45"/>
      <c r="N116" s="45" t="s">
        <v>1557</v>
      </c>
      <c r="O116" s="45" t="s">
        <v>1566</v>
      </c>
      <c r="P116" s="45" t="s">
        <v>985</v>
      </c>
      <c r="Q116" s="46">
        <v>44866</v>
      </c>
    </row>
    <row r="117" spans="1:17" x14ac:dyDescent="0.3">
      <c r="A117" s="45">
        <v>315215</v>
      </c>
      <c r="B117" s="45" t="s">
        <v>425</v>
      </c>
      <c r="C117" s="45" t="s">
        <v>986</v>
      </c>
      <c r="D117" s="45" t="s">
        <v>826</v>
      </c>
      <c r="E117" s="45" t="s">
        <v>659</v>
      </c>
      <c r="F117" s="45">
        <v>8628</v>
      </c>
      <c r="G117" s="45">
        <v>551</v>
      </c>
      <c r="H117" s="45" t="s">
        <v>1565</v>
      </c>
      <c r="I117" s="45" t="s">
        <v>661</v>
      </c>
      <c r="J117" s="45">
        <v>1.769873</v>
      </c>
      <c r="K117" s="45">
        <v>1.4433689999999999</v>
      </c>
      <c r="L117" s="45">
        <v>1.2499150000000001</v>
      </c>
      <c r="M117" s="45"/>
      <c r="N117" s="45" t="s">
        <v>1557</v>
      </c>
      <c r="O117" s="45" t="s">
        <v>1566</v>
      </c>
      <c r="P117" s="45" t="s">
        <v>987</v>
      </c>
      <c r="Q117" s="46">
        <v>44866</v>
      </c>
    </row>
    <row r="118" spans="1:17" x14ac:dyDescent="0.3">
      <c r="A118" s="45">
        <v>315216</v>
      </c>
      <c r="B118" s="45" t="s">
        <v>345</v>
      </c>
      <c r="C118" s="45" t="s">
        <v>988</v>
      </c>
      <c r="D118" s="45" t="s">
        <v>706</v>
      </c>
      <c r="E118" s="45" t="s">
        <v>659</v>
      </c>
      <c r="F118" s="45">
        <v>7009</v>
      </c>
      <c r="G118" s="45">
        <v>551</v>
      </c>
      <c r="H118" s="45" t="s">
        <v>1565</v>
      </c>
      <c r="I118" s="45" t="s">
        <v>661</v>
      </c>
      <c r="J118" s="45">
        <v>1.6052500000000001</v>
      </c>
      <c r="K118" s="45">
        <v>1.579647</v>
      </c>
      <c r="L118" s="45">
        <v>1.5082139999999999</v>
      </c>
      <c r="M118" s="45"/>
      <c r="N118" s="45" t="s">
        <v>1557</v>
      </c>
      <c r="O118" s="45" t="s">
        <v>1566</v>
      </c>
      <c r="P118" s="45" t="s">
        <v>989</v>
      </c>
      <c r="Q118" s="46">
        <v>44866</v>
      </c>
    </row>
    <row r="119" spans="1:17" x14ac:dyDescent="0.3">
      <c r="A119" s="45">
        <v>315217</v>
      </c>
      <c r="B119" s="45" t="s">
        <v>259</v>
      </c>
      <c r="C119" s="45" t="s">
        <v>990</v>
      </c>
      <c r="D119" s="45" t="s">
        <v>786</v>
      </c>
      <c r="E119" s="45" t="s">
        <v>659</v>
      </c>
      <c r="F119" s="45">
        <v>7060</v>
      </c>
      <c r="G119" s="45">
        <v>551</v>
      </c>
      <c r="H119" s="45" t="s">
        <v>1565</v>
      </c>
      <c r="I119" s="45" t="s">
        <v>661</v>
      </c>
      <c r="J119" s="45">
        <v>1.74057</v>
      </c>
      <c r="K119" s="45">
        <v>2.409192</v>
      </c>
      <c r="L119" s="45">
        <v>2.121413</v>
      </c>
      <c r="M119" s="45"/>
      <c r="N119" s="45" t="s">
        <v>1557</v>
      </c>
      <c r="O119" s="45" t="s">
        <v>1566</v>
      </c>
      <c r="P119" s="45" t="s">
        <v>991</v>
      </c>
      <c r="Q119" s="46">
        <v>44866</v>
      </c>
    </row>
    <row r="120" spans="1:17" x14ac:dyDescent="0.3">
      <c r="A120" s="45">
        <v>315218</v>
      </c>
      <c r="B120" s="45" t="s">
        <v>565</v>
      </c>
      <c r="C120" s="45" t="s">
        <v>992</v>
      </c>
      <c r="D120" s="45" t="s">
        <v>993</v>
      </c>
      <c r="E120" s="45" t="s">
        <v>659</v>
      </c>
      <c r="F120" s="45">
        <v>8087</v>
      </c>
      <c r="G120" s="45">
        <v>551</v>
      </c>
      <c r="H120" s="45" t="s">
        <v>1565</v>
      </c>
      <c r="I120" s="45" t="s">
        <v>661</v>
      </c>
      <c r="J120" s="45">
        <v>1.7754490000000001</v>
      </c>
      <c r="K120" s="45">
        <v>1.6447369999999999</v>
      </c>
      <c r="L120" s="45">
        <v>1.419821</v>
      </c>
      <c r="M120" s="45"/>
      <c r="N120" s="45" t="s">
        <v>1557</v>
      </c>
      <c r="O120" s="45" t="s">
        <v>1566</v>
      </c>
      <c r="P120" s="45" t="s">
        <v>994</v>
      </c>
      <c r="Q120" s="46">
        <v>44866</v>
      </c>
    </row>
    <row r="121" spans="1:17" x14ac:dyDescent="0.3">
      <c r="A121" s="45">
        <v>315219</v>
      </c>
      <c r="B121" s="45" t="s">
        <v>367</v>
      </c>
      <c r="C121" s="45" t="s">
        <v>995</v>
      </c>
      <c r="D121" s="45" t="s">
        <v>935</v>
      </c>
      <c r="E121" s="45" t="s">
        <v>659</v>
      </c>
      <c r="F121" s="45">
        <v>8043</v>
      </c>
      <c r="G121" s="45">
        <v>551</v>
      </c>
      <c r="H121" s="45" t="s">
        <v>1565</v>
      </c>
      <c r="I121" s="45" t="s">
        <v>661</v>
      </c>
      <c r="J121" s="45">
        <v>2.3660389999999998</v>
      </c>
      <c r="K121" s="45">
        <v>3.7256559999999999</v>
      </c>
      <c r="L121" s="45">
        <v>2.4133830000000001</v>
      </c>
      <c r="M121" s="45"/>
      <c r="N121" s="45" t="s">
        <v>1557</v>
      </c>
      <c r="O121" s="45" t="s">
        <v>1566</v>
      </c>
      <c r="P121" s="45" t="s">
        <v>996</v>
      </c>
      <c r="Q121" s="46">
        <v>44866</v>
      </c>
    </row>
    <row r="122" spans="1:17" x14ac:dyDescent="0.3">
      <c r="A122" s="45">
        <v>315221</v>
      </c>
      <c r="B122" s="45" t="s">
        <v>351</v>
      </c>
      <c r="C122" s="45" t="s">
        <v>997</v>
      </c>
      <c r="D122" s="45" t="s">
        <v>768</v>
      </c>
      <c r="E122" s="45" t="s">
        <v>659</v>
      </c>
      <c r="F122" s="45">
        <v>7055</v>
      </c>
      <c r="G122" s="45">
        <v>551</v>
      </c>
      <c r="H122" s="45" t="s">
        <v>1565</v>
      </c>
      <c r="I122" s="45" t="s">
        <v>661</v>
      </c>
      <c r="J122" s="45">
        <v>1.2855559999999999</v>
      </c>
      <c r="K122" s="45">
        <v>1.5261800000000001</v>
      </c>
      <c r="L122" s="45">
        <v>1.819534</v>
      </c>
      <c r="M122" s="45"/>
      <c r="N122" s="45" t="s">
        <v>1557</v>
      </c>
      <c r="O122" s="45" t="s">
        <v>1566</v>
      </c>
      <c r="P122" s="45" t="s">
        <v>998</v>
      </c>
      <c r="Q122" s="46">
        <v>44866</v>
      </c>
    </row>
    <row r="123" spans="1:17" x14ac:dyDescent="0.3">
      <c r="A123" s="45">
        <v>315222</v>
      </c>
      <c r="B123" s="45" t="s">
        <v>282</v>
      </c>
      <c r="C123" s="45" t="s">
        <v>999</v>
      </c>
      <c r="D123" s="45" t="s">
        <v>1000</v>
      </c>
      <c r="E123" s="45" t="s">
        <v>659</v>
      </c>
      <c r="F123" s="45">
        <v>8005</v>
      </c>
      <c r="G123" s="45">
        <v>551</v>
      </c>
      <c r="H123" s="45" t="s">
        <v>1565</v>
      </c>
      <c r="I123" s="45" t="s">
        <v>661</v>
      </c>
      <c r="J123" s="45">
        <v>2.8757779999999999</v>
      </c>
      <c r="K123" s="45">
        <v>3.0370520000000001</v>
      </c>
      <c r="L123" s="45">
        <v>1.6186100000000001</v>
      </c>
      <c r="M123" s="45"/>
      <c r="N123" s="45" t="s">
        <v>1557</v>
      </c>
      <c r="O123" s="45" t="s">
        <v>1566</v>
      </c>
      <c r="P123" s="45" t="s">
        <v>1001</v>
      </c>
      <c r="Q123" s="46">
        <v>44866</v>
      </c>
    </row>
    <row r="124" spans="1:17" x14ac:dyDescent="0.3">
      <c r="A124" s="45">
        <v>315223</v>
      </c>
      <c r="B124" s="45" t="s">
        <v>430</v>
      </c>
      <c r="C124" s="45" t="s">
        <v>1002</v>
      </c>
      <c r="D124" s="45" t="s">
        <v>1003</v>
      </c>
      <c r="E124" s="45" t="s">
        <v>659</v>
      </c>
      <c r="F124" s="45">
        <v>8690</v>
      </c>
      <c r="G124" s="45">
        <v>551</v>
      </c>
      <c r="H124" s="45" t="s">
        <v>1565</v>
      </c>
      <c r="I124" s="45" t="s">
        <v>661</v>
      </c>
      <c r="J124" s="45">
        <v>1.7066079999999999</v>
      </c>
      <c r="K124" s="45">
        <v>1.473975</v>
      </c>
      <c r="L124" s="45">
        <v>1.3237369999999999</v>
      </c>
      <c r="M124" s="45"/>
      <c r="N124" s="45" t="s">
        <v>1557</v>
      </c>
      <c r="O124" s="45" t="s">
        <v>1566</v>
      </c>
      <c r="P124" s="45" t="s">
        <v>1004</v>
      </c>
      <c r="Q124" s="46">
        <v>44866</v>
      </c>
    </row>
    <row r="125" spans="1:17" x14ac:dyDescent="0.3">
      <c r="A125" s="45">
        <v>315224</v>
      </c>
      <c r="B125" s="45" t="s">
        <v>418</v>
      </c>
      <c r="C125" s="45" t="s">
        <v>1005</v>
      </c>
      <c r="D125" s="45" t="s">
        <v>1006</v>
      </c>
      <c r="E125" s="45" t="s">
        <v>659</v>
      </c>
      <c r="F125" s="45">
        <v>7844</v>
      </c>
      <c r="G125" s="45">
        <v>551</v>
      </c>
      <c r="H125" s="45" t="s">
        <v>1565</v>
      </c>
      <c r="I125" s="45" t="s">
        <v>661</v>
      </c>
      <c r="J125" s="45">
        <v>1.2204090000000001</v>
      </c>
      <c r="K125" s="45">
        <v>1.2379020000000001</v>
      </c>
      <c r="L125" s="45">
        <v>1.5546279999999999</v>
      </c>
      <c r="M125" s="45"/>
      <c r="N125" s="45" t="s">
        <v>1557</v>
      </c>
      <c r="O125" s="45" t="s">
        <v>1566</v>
      </c>
      <c r="P125" s="45" t="s">
        <v>1007</v>
      </c>
      <c r="Q125" s="46">
        <v>44866</v>
      </c>
    </row>
    <row r="126" spans="1:17" x14ac:dyDescent="0.3">
      <c r="A126" s="45">
        <v>315225</v>
      </c>
      <c r="B126" s="45" t="s">
        <v>553</v>
      </c>
      <c r="C126" s="45" t="s">
        <v>1008</v>
      </c>
      <c r="D126" s="45" t="s">
        <v>1009</v>
      </c>
      <c r="E126" s="45" t="s">
        <v>659</v>
      </c>
      <c r="F126" s="45">
        <v>8109</v>
      </c>
      <c r="G126" s="45">
        <v>551</v>
      </c>
      <c r="H126" s="45" t="s">
        <v>1565</v>
      </c>
      <c r="I126" s="45" t="s">
        <v>661</v>
      </c>
      <c r="J126" s="45">
        <v>1.3722829999999999</v>
      </c>
      <c r="K126" s="45">
        <v>1.4336310000000001</v>
      </c>
      <c r="L126" s="45">
        <v>1.6011770000000001</v>
      </c>
      <c r="M126" s="45"/>
      <c r="N126" s="45" t="s">
        <v>1557</v>
      </c>
      <c r="O126" s="45" t="s">
        <v>1566</v>
      </c>
      <c r="P126" s="45" t="s">
        <v>1010</v>
      </c>
      <c r="Q126" s="46">
        <v>44866</v>
      </c>
    </row>
    <row r="127" spans="1:17" x14ac:dyDescent="0.3">
      <c r="A127" s="45">
        <v>315226</v>
      </c>
      <c r="B127" s="45" t="s">
        <v>448</v>
      </c>
      <c r="C127" s="45" t="s">
        <v>1011</v>
      </c>
      <c r="D127" s="45" t="s">
        <v>1012</v>
      </c>
      <c r="E127" s="45" t="s">
        <v>659</v>
      </c>
      <c r="F127" s="45">
        <v>8822</v>
      </c>
      <c r="G127" s="45">
        <v>551</v>
      </c>
      <c r="H127" s="45" t="s">
        <v>1565</v>
      </c>
      <c r="I127" s="45" t="s">
        <v>661</v>
      </c>
      <c r="J127" s="45">
        <v>0.66017999999999999</v>
      </c>
      <c r="K127" s="45">
        <v>0.46380700000000002</v>
      </c>
      <c r="L127" s="45">
        <v>1.076762</v>
      </c>
      <c r="M127" s="45"/>
      <c r="N127" s="45" t="s">
        <v>1557</v>
      </c>
      <c r="O127" s="45" t="s">
        <v>1566</v>
      </c>
      <c r="P127" s="45" t="s">
        <v>1013</v>
      </c>
      <c r="Q127" s="46">
        <v>44866</v>
      </c>
    </row>
    <row r="128" spans="1:17" x14ac:dyDescent="0.3">
      <c r="A128" s="45">
        <v>315228</v>
      </c>
      <c r="B128" s="45" t="s">
        <v>347</v>
      </c>
      <c r="C128" s="45" t="s">
        <v>1014</v>
      </c>
      <c r="D128" s="45" t="s">
        <v>943</v>
      </c>
      <c r="E128" s="45" t="s">
        <v>659</v>
      </c>
      <c r="F128" s="45">
        <v>8210</v>
      </c>
      <c r="G128" s="45">
        <v>551</v>
      </c>
      <c r="H128" s="45" t="s">
        <v>1565</v>
      </c>
      <c r="I128" s="45" t="s">
        <v>661</v>
      </c>
      <c r="J128" s="45">
        <v>0.425595</v>
      </c>
      <c r="K128" s="45">
        <v>0.40276600000000001</v>
      </c>
      <c r="L128" s="45">
        <v>1.450445</v>
      </c>
      <c r="M128" s="45"/>
      <c r="N128" s="45" t="s">
        <v>1557</v>
      </c>
      <c r="O128" s="45" t="s">
        <v>1566</v>
      </c>
      <c r="P128" s="45" t="s">
        <v>1015</v>
      </c>
      <c r="Q128" s="46">
        <v>44866</v>
      </c>
    </row>
    <row r="129" spans="1:17" x14ac:dyDescent="0.3">
      <c r="A129" s="45">
        <v>315229</v>
      </c>
      <c r="B129" s="45" t="s">
        <v>523</v>
      </c>
      <c r="C129" s="45" t="s">
        <v>1016</v>
      </c>
      <c r="D129" s="45" t="s">
        <v>1017</v>
      </c>
      <c r="E129" s="45" t="s">
        <v>659</v>
      </c>
      <c r="F129" s="45">
        <v>7420</v>
      </c>
      <c r="G129" s="45">
        <v>551</v>
      </c>
      <c r="H129" s="45" t="s">
        <v>1565</v>
      </c>
      <c r="I129" s="45" t="s">
        <v>661</v>
      </c>
      <c r="J129" s="45">
        <v>1.732526</v>
      </c>
      <c r="K129" s="45">
        <v>1.29199</v>
      </c>
      <c r="L129" s="45">
        <v>1.142943</v>
      </c>
      <c r="M129" s="45"/>
      <c r="N129" s="45" t="s">
        <v>1557</v>
      </c>
      <c r="O129" s="45" t="s">
        <v>1566</v>
      </c>
      <c r="P129" s="45" t="s">
        <v>1018</v>
      </c>
      <c r="Q129" s="46">
        <v>44866</v>
      </c>
    </row>
    <row r="130" spans="1:17" x14ac:dyDescent="0.3">
      <c r="A130" s="45">
        <v>315231</v>
      </c>
      <c r="B130" s="45" t="s">
        <v>451</v>
      </c>
      <c r="C130" s="45" t="s">
        <v>1019</v>
      </c>
      <c r="D130" s="45" t="s">
        <v>1020</v>
      </c>
      <c r="E130" s="45" t="s">
        <v>659</v>
      </c>
      <c r="F130" s="45">
        <v>8080</v>
      </c>
      <c r="G130" s="45">
        <v>551</v>
      </c>
      <c r="H130" s="45" t="s">
        <v>1565</v>
      </c>
      <c r="I130" s="45" t="s">
        <v>661</v>
      </c>
      <c r="J130" s="45">
        <v>2.0471539999999999</v>
      </c>
      <c r="K130" s="45">
        <v>1.8338270000000001</v>
      </c>
      <c r="L130" s="45">
        <v>1.3729450000000001</v>
      </c>
      <c r="M130" s="45"/>
      <c r="N130" s="45" t="s">
        <v>1557</v>
      </c>
      <c r="O130" s="45" t="s">
        <v>1566</v>
      </c>
      <c r="P130" s="45" t="s">
        <v>1021</v>
      </c>
      <c r="Q130" s="46">
        <v>44866</v>
      </c>
    </row>
    <row r="131" spans="1:17" x14ac:dyDescent="0.3">
      <c r="A131" s="45">
        <v>315233</v>
      </c>
      <c r="B131" s="45" t="s">
        <v>472</v>
      </c>
      <c r="C131" s="45" t="s">
        <v>1022</v>
      </c>
      <c r="D131" s="45" t="s">
        <v>832</v>
      </c>
      <c r="E131" s="45" t="s">
        <v>659</v>
      </c>
      <c r="F131" s="45">
        <v>8360</v>
      </c>
      <c r="G131" s="45">
        <v>551</v>
      </c>
      <c r="H131" s="45" t="s">
        <v>1565</v>
      </c>
      <c r="I131" s="45" t="s">
        <v>661</v>
      </c>
      <c r="J131" s="45">
        <v>3.2693590000000001</v>
      </c>
      <c r="K131" s="45">
        <v>3.2804630000000001</v>
      </c>
      <c r="L131" s="45">
        <v>1.5378639999999999</v>
      </c>
      <c r="M131" s="45"/>
      <c r="N131" s="45" t="s">
        <v>1557</v>
      </c>
      <c r="O131" s="45" t="s">
        <v>1566</v>
      </c>
      <c r="P131" s="45" t="s">
        <v>1023</v>
      </c>
      <c r="Q131" s="46">
        <v>44866</v>
      </c>
    </row>
    <row r="132" spans="1:17" x14ac:dyDescent="0.3">
      <c r="A132" s="45">
        <v>315234</v>
      </c>
      <c r="B132" s="45" t="s">
        <v>255</v>
      </c>
      <c r="C132" s="45" t="s">
        <v>1024</v>
      </c>
      <c r="D132" s="45" t="s">
        <v>789</v>
      </c>
      <c r="E132" s="45" t="s">
        <v>659</v>
      </c>
      <c r="F132" s="45">
        <v>7470</v>
      </c>
      <c r="G132" s="45">
        <v>551</v>
      </c>
      <c r="H132" s="45" t="s">
        <v>1565</v>
      </c>
      <c r="I132" s="45" t="s">
        <v>661</v>
      </c>
      <c r="J132" s="45">
        <v>0.83428000000000002</v>
      </c>
      <c r="K132" s="45">
        <v>0.936643</v>
      </c>
      <c r="L132" s="45">
        <v>1.72071</v>
      </c>
      <c r="M132" s="45"/>
      <c r="N132" s="45" t="s">
        <v>1557</v>
      </c>
      <c r="O132" s="45" t="s">
        <v>1566</v>
      </c>
      <c r="P132" s="45" t="s">
        <v>1025</v>
      </c>
      <c r="Q132" s="46">
        <v>44866</v>
      </c>
    </row>
    <row r="133" spans="1:17" x14ac:dyDescent="0.3">
      <c r="A133" s="45">
        <v>315235</v>
      </c>
      <c r="B133" s="45" t="s">
        <v>554</v>
      </c>
      <c r="C133" s="45" t="s">
        <v>1026</v>
      </c>
      <c r="D133" s="45" t="s">
        <v>826</v>
      </c>
      <c r="E133" s="45" t="s">
        <v>659</v>
      </c>
      <c r="F133" s="45">
        <v>8611</v>
      </c>
      <c r="G133" s="45">
        <v>551</v>
      </c>
      <c r="H133" s="45" t="s">
        <v>1565</v>
      </c>
      <c r="I133" s="45" t="s">
        <v>661</v>
      </c>
      <c r="J133" s="45">
        <v>1.939252</v>
      </c>
      <c r="K133" s="45">
        <v>2.6892049999999998</v>
      </c>
      <c r="L133" s="45">
        <v>2.125372</v>
      </c>
      <c r="M133" s="45"/>
      <c r="N133" s="45" t="s">
        <v>1557</v>
      </c>
      <c r="O133" s="45" t="s">
        <v>1566</v>
      </c>
      <c r="P133" s="45" t="s">
        <v>1027</v>
      </c>
      <c r="Q133" s="46">
        <v>44866</v>
      </c>
    </row>
    <row r="134" spans="1:17" x14ac:dyDescent="0.3">
      <c r="A134" s="45">
        <v>315236</v>
      </c>
      <c r="B134" s="45" t="s">
        <v>571</v>
      </c>
      <c r="C134" s="45" t="s">
        <v>1028</v>
      </c>
      <c r="D134" s="45" t="s">
        <v>1029</v>
      </c>
      <c r="E134" s="45" t="s">
        <v>659</v>
      </c>
      <c r="F134" s="45">
        <v>7103</v>
      </c>
      <c r="G134" s="45">
        <v>551</v>
      </c>
      <c r="H134" s="45" t="s">
        <v>1565</v>
      </c>
      <c r="I134" s="45" t="s">
        <v>661</v>
      </c>
      <c r="J134" s="45">
        <v>1.3179540000000001</v>
      </c>
      <c r="K134" s="45">
        <v>1.1288640000000001</v>
      </c>
      <c r="L134" s="45">
        <v>1.312765</v>
      </c>
      <c r="M134" s="45"/>
      <c r="N134" s="45" t="s">
        <v>1557</v>
      </c>
      <c r="O134" s="45" t="s">
        <v>1566</v>
      </c>
      <c r="P134" s="45" t="s">
        <v>1030</v>
      </c>
      <c r="Q134" s="46">
        <v>44866</v>
      </c>
    </row>
    <row r="135" spans="1:17" x14ac:dyDescent="0.3">
      <c r="A135" s="45">
        <v>315237</v>
      </c>
      <c r="B135" s="45" t="s">
        <v>577</v>
      </c>
      <c r="C135" s="45" t="s">
        <v>1031</v>
      </c>
      <c r="D135" s="45" t="s">
        <v>1032</v>
      </c>
      <c r="E135" s="45" t="s">
        <v>659</v>
      </c>
      <c r="F135" s="45">
        <v>8069</v>
      </c>
      <c r="G135" s="45">
        <v>551</v>
      </c>
      <c r="H135" s="45" t="s">
        <v>1565</v>
      </c>
      <c r="I135" s="45" t="s">
        <v>661</v>
      </c>
      <c r="J135" s="45">
        <v>1.5648230000000001</v>
      </c>
      <c r="K135" s="45">
        <v>1.6392599999999999</v>
      </c>
      <c r="L135" s="45">
        <v>1.6055649999999999</v>
      </c>
      <c r="M135" s="45"/>
      <c r="N135" s="45" t="s">
        <v>1557</v>
      </c>
      <c r="O135" s="45" t="s">
        <v>1566</v>
      </c>
      <c r="P135" s="45" t="s">
        <v>1033</v>
      </c>
      <c r="Q135" s="46">
        <v>44866</v>
      </c>
    </row>
    <row r="136" spans="1:17" x14ac:dyDescent="0.3">
      <c r="A136" s="45">
        <v>315239</v>
      </c>
      <c r="B136" s="45" t="s">
        <v>333</v>
      </c>
      <c r="C136" s="45" t="s">
        <v>1034</v>
      </c>
      <c r="D136" s="45" t="s">
        <v>1035</v>
      </c>
      <c r="E136" s="45" t="s">
        <v>659</v>
      </c>
      <c r="F136" s="45">
        <v>7092</v>
      </c>
      <c r="G136" s="45">
        <v>551</v>
      </c>
      <c r="H136" s="45" t="s">
        <v>1565</v>
      </c>
      <c r="I136" s="45" t="s">
        <v>661</v>
      </c>
      <c r="J136" s="45" t="s">
        <v>843</v>
      </c>
      <c r="K136" s="45"/>
      <c r="L136" s="45"/>
      <c r="M136" s="45">
        <v>10</v>
      </c>
      <c r="N136" s="45" t="s">
        <v>1557</v>
      </c>
      <c r="O136" s="45" t="s">
        <v>1566</v>
      </c>
      <c r="P136" s="45" t="s">
        <v>1036</v>
      </c>
      <c r="Q136" s="46">
        <v>44866</v>
      </c>
    </row>
    <row r="137" spans="1:17" x14ac:dyDescent="0.3">
      <c r="A137" s="45">
        <v>315243</v>
      </c>
      <c r="B137" s="45" t="s">
        <v>497</v>
      </c>
      <c r="C137" s="45" t="s">
        <v>1037</v>
      </c>
      <c r="D137" s="45" t="s">
        <v>1038</v>
      </c>
      <c r="E137" s="45" t="s">
        <v>659</v>
      </c>
      <c r="F137" s="45">
        <v>8332</v>
      </c>
      <c r="G137" s="45">
        <v>551</v>
      </c>
      <c r="H137" s="45" t="s">
        <v>1565</v>
      </c>
      <c r="I137" s="45" t="s">
        <v>661</v>
      </c>
      <c r="J137" s="45">
        <v>1.5937269999999999</v>
      </c>
      <c r="K137" s="45">
        <v>1.4634640000000001</v>
      </c>
      <c r="L137" s="45">
        <v>1.407386</v>
      </c>
      <c r="M137" s="45"/>
      <c r="N137" s="45" t="s">
        <v>1557</v>
      </c>
      <c r="O137" s="45" t="s">
        <v>1566</v>
      </c>
      <c r="P137" s="45" t="s">
        <v>1039</v>
      </c>
      <c r="Q137" s="46">
        <v>44866</v>
      </c>
    </row>
    <row r="138" spans="1:17" x14ac:dyDescent="0.3">
      <c r="A138" s="45">
        <v>315244</v>
      </c>
      <c r="B138" s="45" t="s">
        <v>528</v>
      </c>
      <c r="C138" s="45" t="s">
        <v>1040</v>
      </c>
      <c r="D138" s="45" t="s">
        <v>1041</v>
      </c>
      <c r="E138" s="45" t="s">
        <v>659</v>
      </c>
      <c r="F138" s="45">
        <v>8201</v>
      </c>
      <c r="G138" s="45">
        <v>551</v>
      </c>
      <c r="H138" s="45" t="s">
        <v>1565</v>
      </c>
      <c r="I138" s="45" t="s">
        <v>661</v>
      </c>
      <c r="J138" s="45">
        <v>1.6159250000000001</v>
      </c>
      <c r="K138" s="45">
        <v>1.717015</v>
      </c>
      <c r="L138" s="45">
        <v>1.628539</v>
      </c>
      <c r="M138" s="45"/>
      <c r="N138" s="45" t="s">
        <v>1557</v>
      </c>
      <c r="O138" s="45" t="s">
        <v>1566</v>
      </c>
      <c r="P138" s="45" t="s">
        <v>1042</v>
      </c>
      <c r="Q138" s="46">
        <v>44866</v>
      </c>
    </row>
    <row r="139" spans="1:17" x14ac:dyDescent="0.3">
      <c r="A139" s="45">
        <v>315245</v>
      </c>
      <c r="B139" s="45" t="s">
        <v>257</v>
      </c>
      <c r="C139" s="45" t="s">
        <v>1043</v>
      </c>
      <c r="D139" s="45" t="s">
        <v>682</v>
      </c>
      <c r="E139" s="45" t="s">
        <v>659</v>
      </c>
      <c r="F139" s="45">
        <v>8002</v>
      </c>
      <c r="G139" s="45">
        <v>551</v>
      </c>
      <c r="H139" s="45" t="s">
        <v>1565</v>
      </c>
      <c r="I139" s="45" t="s">
        <v>661</v>
      </c>
      <c r="J139" s="45">
        <v>2.1843059999999999</v>
      </c>
      <c r="K139" s="45">
        <v>1.955884</v>
      </c>
      <c r="L139" s="45">
        <v>1.372382</v>
      </c>
      <c r="M139" s="45"/>
      <c r="N139" s="45" t="s">
        <v>1557</v>
      </c>
      <c r="O139" s="45" t="s">
        <v>1566</v>
      </c>
      <c r="P139" s="45" t="s">
        <v>1044</v>
      </c>
      <c r="Q139" s="46">
        <v>44866</v>
      </c>
    </row>
    <row r="140" spans="1:17" x14ac:dyDescent="0.3">
      <c r="A140" s="45">
        <v>315246</v>
      </c>
      <c r="B140" s="45" t="s">
        <v>539</v>
      </c>
      <c r="C140" s="45" t="s">
        <v>1045</v>
      </c>
      <c r="D140" s="45" t="s">
        <v>1046</v>
      </c>
      <c r="E140" s="45" t="s">
        <v>659</v>
      </c>
      <c r="F140" s="45">
        <v>8066</v>
      </c>
      <c r="G140" s="45">
        <v>551</v>
      </c>
      <c r="H140" s="45" t="s">
        <v>1565</v>
      </c>
      <c r="I140" s="45" t="s">
        <v>661</v>
      </c>
      <c r="J140" s="45">
        <v>1.4526680000000001</v>
      </c>
      <c r="K140" s="45">
        <v>1.71393</v>
      </c>
      <c r="L140" s="45">
        <v>1.808306</v>
      </c>
      <c r="M140" s="45"/>
      <c r="N140" s="45" t="s">
        <v>1557</v>
      </c>
      <c r="O140" s="45" t="s">
        <v>1566</v>
      </c>
      <c r="P140" s="45" t="s">
        <v>1047</v>
      </c>
      <c r="Q140" s="46">
        <v>44866</v>
      </c>
    </row>
    <row r="141" spans="1:17" x14ac:dyDescent="0.3">
      <c r="A141" s="45">
        <v>315247</v>
      </c>
      <c r="B141" s="45" t="s">
        <v>429</v>
      </c>
      <c r="C141" s="45" t="s">
        <v>1048</v>
      </c>
      <c r="D141" s="45" t="s">
        <v>1049</v>
      </c>
      <c r="E141" s="45" t="s">
        <v>659</v>
      </c>
      <c r="F141" s="45">
        <v>7006</v>
      </c>
      <c r="G141" s="45">
        <v>551</v>
      </c>
      <c r="H141" s="45" t="s">
        <v>1565</v>
      </c>
      <c r="I141" s="45" t="s">
        <v>661</v>
      </c>
      <c r="J141" s="45">
        <v>2.2001469999999999</v>
      </c>
      <c r="K141" s="45">
        <v>1.9247989999999999</v>
      </c>
      <c r="L141" s="45">
        <v>1.340846</v>
      </c>
      <c r="M141" s="45"/>
      <c r="N141" s="45" t="s">
        <v>1557</v>
      </c>
      <c r="O141" s="45" t="s">
        <v>1566</v>
      </c>
      <c r="P141" s="45" t="s">
        <v>1050</v>
      </c>
      <c r="Q141" s="46">
        <v>44866</v>
      </c>
    </row>
    <row r="142" spans="1:17" x14ac:dyDescent="0.3">
      <c r="A142" s="45">
        <v>315249</v>
      </c>
      <c r="B142" s="45" t="s">
        <v>470</v>
      </c>
      <c r="C142" s="45" t="s">
        <v>1051</v>
      </c>
      <c r="D142" s="45" t="s">
        <v>717</v>
      </c>
      <c r="E142" s="45" t="s">
        <v>659</v>
      </c>
      <c r="F142" s="45">
        <v>7035</v>
      </c>
      <c r="G142" s="45">
        <v>551</v>
      </c>
      <c r="H142" s="45" t="s">
        <v>1565</v>
      </c>
      <c r="I142" s="45" t="s">
        <v>661</v>
      </c>
      <c r="J142" s="45">
        <v>1.6253839999999999</v>
      </c>
      <c r="K142" s="45">
        <v>1.240156</v>
      </c>
      <c r="L142" s="45">
        <v>1.1694070000000001</v>
      </c>
      <c r="M142" s="45"/>
      <c r="N142" s="45" t="s">
        <v>1557</v>
      </c>
      <c r="O142" s="45" t="s">
        <v>1566</v>
      </c>
      <c r="P142" s="45" t="s">
        <v>1052</v>
      </c>
      <c r="Q142" s="46">
        <v>44866</v>
      </c>
    </row>
    <row r="143" spans="1:17" x14ac:dyDescent="0.3">
      <c r="A143" s="45">
        <v>315251</v>
      </c>
      <c r="B143" s="45" t="s">
        <v>437</v>
      </c>
      <c r="C143" s="45" t="s">
        <v>1053</v>
      </c>
      <c r="D143" s="45" t="s">
        <v>714</v>
      </c>
      <c r="E143" s="45" t="s">
        <v>659</v>
      </c>
      <c r="F143" s="45">
        <v>8820</v>
      </c>
      <c r="G143" s="45">
        <v>551</v>
      </c>
      <c r="H143" s="45" t="s">
        <v>1565</v>
      </c>
      <c r="I143" s="45" t="s">
        <v>661</v>
      </c>
      <c r="J143" s="45">
        <v>1.8584480000000001</v>
      </c>
      <c r="K143" s="45">
        <v>2.4630540000000001</v>
      </c>
      <c r="L143" s="45">
        <v>2.0312760000000001</v>
      </c>
      <c r="M143" s="45"/>
      <c r="N143" s="45" t="s">
        <v>1557</v>
      </c>
      <c r="O143" s="45" t="s">
        <v>1566</v>
      </c>
      <c r="P143" s="45" t="s">
        <v>1054</v>
      </c>
      <c r="Q143" s="46">
        <v>44866</v>
      </c>
    </row>
    <row r="144" spans="1:17" x14ac:dyDescent="0.3">
      <c r="A144" s="45">
        <v>315252</v>
      </c>
      <c r="B144" s="45" t="s">
        <v>285</v>
      </c>
      <c r="C144" s="45" t="s">
        <v>1055</v>
      </c>
      <c r="D144" s="45" t="s">
        <v>777</v>
      </c>
      <c r="E144" s="45" t="s">
        <v>659</v>
      </c>
      <c r="F144" s="45">
        <v>7733</v>
      </c>
      <c r="G144" s="45">
        <v>551</v>
      </c>
      <c r="H144" s="45" t="s">
        <v>1565</v>
      </c>
      <c r="I144" s="45" t="s">
        <v>661</v>
      </c>
      <c r="J144" s="45">
        <v>2.477757</v>
      </c>
      <c r="K144" s="45">
        <v>2.0662050000000001</v>
      </c>
      <c r="L144" s="45">
        <v>1.2780860000000001</v>
      </c>
      <c r="M144" s="45"/>
      <c r="N144" s="45" t="s">
        <v>1557</v>
      </c>
      <c r="O144" s="45" t="s">
        <v>1566</v>
      </c>
      <c r="P144" s="45" t="s">
        <v>1056</v>
      </c>
      <c r="Q144" s="46">
        <v>44866</v>
      </c>
    </row>
    <row r="145" spans="1:17" x14ac:dyDescent="0.3">
      <c r="A145" s="45">
        <v>315253</v>
      </c>
      <c r="B145" s="45" t="s">
        <v>519</v>
      </c>
      <c r="C145" s="45" t="s">
        <v>1057</v>
      </c>
      <c r="D145" s="45" t="s">
        <v>842</v>
      </c>
      <c r="E145" s="45" t="s">
        <v>659</v>
      </c>
      <c r="F145" s="45">
        <v>8873</v>
      </c>
      <c r="G145" s="45">
        <v>551</v>
      </c>
      <c r="H145" s="45" t="s">
        <v>1565</v>
      </c>
      <c r="I145" s="45" t="s">
        <v>661</v>
      </c>
      <c r="J145" s="45">
        <v>1.5821179999999999</v>
      </c>
      <c r="K145" s="45">
        <v>1.107604</v>
      </c>
      <c r="L145" s="45">
        <v>1.072978</v>
      </c>
      <c r="M145" s="45"/>
      <c r="N145" s="45" t="s">
        <v>1557</v>
      </c>
      <c r="O145" s="45" t="s">
        <v>1566</v>
      </c>
      <c r="P145" s="45" t="s">
        <v>1058</v>
      </c>
      <c r="Q145" s="46">
        <v>44866</v>
      </c>
    </row>
    <row r="146" spans="1:17" x14ac:dyDescent="0.3">
      <c r="A146" s="45">
        <v>315257</v>
      </c>
      <c r="B146" s="45" t="s">
        <v>329</v>
      </c>
      <c r="C146" s="45" t="s">
        <v>1059</v>
      </c>
      <c r="D146" s="45" t="s">
        <v>1060</v>
      </c>
      <c r="E146" s="45" t="s">
        <v>659</v>
      </c>
      <c r="F146" s="45">
        <v>8094</v>
      </c>
      <c r="G146" s="45">
        <v>551</v>
      </c>
      <c r="H146" s="45" t="s">
        <v>1565</v>
      </c>
      <c r="I146" s="45" t="s">
        <v>661</v>
      </c>
      <c r="J146" s="45">
        <v>1.5943499999999999</v>
      </c>
      <c r="K146" s="45">
        <v>2.842498</v>
      </c>
      <c r="L146" s="45">
        <v>2.7325110000000001</v>
      </c>
      <c r="M146" s="45"/>
      <c r="N146" s="45" t="s">
        <v>1557</v>
      </c>
      <c r="O146" s="45" t="s">
        <v>1566</v>
      </c>
      <c r="P146" s="45" t="s">
        <v>1061</v>
      </c>
      <c r="Q146" s="46">
        <v>44866</v>
      </c>
    </row>
    <row r="147" spans="1:17" x14ac:dyDescent="0.3">
      <c r="A147" s="45">
        <v>315259</v>
      </c>
      <c r="B147" s="45" t="s">
        <v>536</v>
      </c>
      <c r="C147" s="45" t="s">
        <v>1062</v>
      </c>
      <c r="D147" s="45" t="s">
        <v>1035</v>
      </c>
      <c r="E147" s="45" t="s">
        <v>659</v>
      </c>
      <c r="F147" s="45">
        <v>7092</v>
      </c>
      <c r="G147" s="45">
        <v>551</v>
      </c>
      <c r="H147" s="45" t="s">
        <v>1565</v>
      </c>
      <c r="I147" s="45" t="s">
        <v>661</v>
      </c>
      <c r="J147" s="45">
        <v>1.188477</v>
      </c>
      <c r="K147" s="45">
        <v>1.15307</v>
      </c>
      <c r="L147" s="45">
        <v>1.486998</v>
      </c>
      <c r="M147" s="45"/>
      <c r="N147" s="45" t="s">
        <v>1557</v>
      </c>
      <c r="O147" s="45" t="s">
        <v>1566</v>
      </c>
      <c r="P147" s="45" t="s">
        <v>1063</v>
      </c>
      <c r="Q147" s="46">
        <v>44866</v>
      </c>
    </row>
    <row r="148" spans="1:17" x14ac:dyDescent="0.3">
      <c r="A148" s="45">
        <v>315260</v>
      </c>
      <c r="B148" s="45" t="s">
        <v>265</v>
      </c>
      <c r="C148" s="45" t="s">
        <v>1064</v>
      </c>
      <c r="D148" s="45" t="s">
        <v>1065</v>
      </c>
      <c r="E148" s="45" t="s">
        <v>659</v>
      </c>
      <c r="F148" s="45">
        <v>8068</v>
      </c>
      <c r="G148" s="45">
        <v>551</v>
      </c>
      <c r="H148" s="45" t="s">
        <v>1565</v>
      </c>
      <c r="I148" s="45" t="s">
        <v>661</v>
      </c>
      <c r="J148" s="45">
        <v>1.7603759999999999</v>
      </c>
      <c r="K148" s="45">
        <v>1.6104099999999999</v>
      </c>
      <c r="L148" s="45">
        <v>1.402091</v>
      </c>
      <c r="M148" s="45"/>
      <c r="N148" s="45" t="s">
        <v>1557</v>
      </c>
      <c r="O148" s="45" t="s">
        <v>1566</v>
      </c>
      <c r="P148" s="45" t="s">
        <v>1066</v>
      </c>
      <c r="Q148" s="46">
        <v>44866</v>
      </c>
    </row>
    <row r="149" spans="1:17" x14ac:dyDescent="0.3">
      <c r="A149" s="45">
        <v>315261</v>
      </c>
      <c r="B149" s="45" t="s">
        <v>462</v>
      </c>
      <c r="C149" s="45" t="s">
        <v>1067</v>
      </c>
      <c r="D149" s="45" t="s">
        <v>1017</v>
      </c>
      <c r="E149" s="45" t="s">
        <v>659</v>
      </c>
      <c r="F149" s="45">
        <v>7420</v>
      </c>
      <c r="G149" s="45">
        <v>551</v>
      </c>
      <c r="H149" s="45" t="s">
        <v>1565</v>
      </c>
      <c r="I149" s="45" t="s">
        <v>661</v>
      </c>
      <c r="J149" s="45">
        <v>1.622841</v>
      </c>
      <c r="K149" s="45">
        <v>1.5250440000000001</v>
      </c>
      <c r="L149" s="45">
        <v>1.4402969999999999</v>
      </c>
      <c r="M149" s="45"/>
      <c r="N149" s="45" t="s">
        <v>1557</v>
      </c>
      <c r="O149" s="45" t="s">
        <v>1566</v>
      </c>
      <c r="P149" s="45" t="s">
        <v>1068</v>
      </c>
      <c r="Q149" s="46">
        <v>44866</v>
      </c>
    </row>
    <row r="150" spans="1:17" x14ac:dyDescent="0.3">
      <c r="A150" s="45">
        <v>315262</v>
      </c>
      <c r="B150" s="45" t="s">
        <v>436</v>
      </c>
      <c r="C150" s="45" t="s">
        <v>1069</v>
      </c>
      <c r="D150" s="45" t="s">
        <v>814</v>
      </c>
      <c r="E150" s="45" t="s">
        <v>659</v>
      </c>
      <c r="F150" s="45">
        <v>8701</v>
      </c>
      <c r="G150" s="45">
        <v>551</v>
      </c>
      <c r="H150" s="45" t="s">
        <v>1565</v>
      </c>
      <c r="I150" s="45" t="s">
        <v>661</v>
      </c>
      <c r="J150" s="45">
        <v>0.37387399999999998</v>
      </c>
      <c r="K150" s="45">
        <v>0.26657199999999998</v>
      </c>
      <c r="L150" s="45">
        <v>1.092786</v>
      </c>
      <c r="M150" s="45"/>
      <c r="N150" s="45" t="s">
        <v>1557</v>
      </c>
      <c r="O150" s="45" t="s">
        <v>1566</v>
      </c>
      <c r="P150" s="45" t="s">
        <v>1070</v>
      </c>
      <c r="Q150" s="46">
        <v>44866</v>
      </c>
    </row>
    <row r="151" spans="1:17" x14ac:dyDescent="0.3">
      <c r="A151" s="45">
        <v>315263</v>
      </c>
      <c r="B151" s="45" t="s">
        <v>517</v>
      </c>
      <c r="C151" s="45" t="s">
        <v>1071</v>
      </c>
      <c r="D151" s="45" t="s">
        <v>886</v>
      </c>
      <c r="E151" s="45" t="s">
        <v>659</v>
      </c>
      <c r="F151" s="45">
        <v>8052</v>
      </c>
      <c r="G151" s="45">
        <v>551</v>
      </c>
      <c r="H151" s="45" t="s">
        <v>1565</v>
      </c>
      <c r="I151" s="45" t="s">
        <v>661</v>
      </c>
      <c r="J151" s="45">
        <v>2.3141180000000001</v>
      </c>
      <c r="K151" s="45">
        <v>1.790281</v>
      </c>
      <c r="L151" s="45">
        <v>1.1857169999999999</v>
      </c>
      <c r="M151" s="45"/>
      <c r="N151" s="45" t="s">
        <v>1557</v>
      </c>
      <c r="O151" s="45" t="s">
        <v>1566</v>
      </c>
      <c r="P151" s="45" t="s">
        <v>1072</v>
      </c>
      <c r="Q151" s="46">
        <v>44866</v>
      </c>
    </row>
    <row r="152" spans="1:17" x14ac:dyDescent="0.3">
      <c r="A152" s="45">
        <v>315264</v>
      </c>
      <c r="B152" s="45" t="s">
        <v>342</v>
      </c>
      <c r="C152" s="45" t="s">
        <v>1073</v>
      </c>
      <c r="D152" s="45" t="s">
        <v>1074</v>
      </c>
      <c r="E152" s="45" t="s">
        <v>659</v>
      </c>
      <c r="F152" s="45">
        <v>8753</v>
      </c>
      <c r="G152" s="45">
        <v>551</v>
      </c>
      <c r="H152" s="45" t="s">
        <v>1565</v>
      </c>
      <c r="I152" s="45" t="s">
        <v>661</v>
      </c>
      <c r="J152" s="45">
        <v>0.854514</v>
      </c>
      <c r="K152" s="45">
        <v>1.2623610000000001</v>
      </c>
      <c r="L152" s="45">
        <v>2.2641719999999999</v>
      </c>
      <c r="M152" s="45"/>
      <c r="N152" s="45" t="s">
        <v>1557</v>
      </c>
      <c r="O152" s="45" t="s">
        <v>1566</v>
      </c>
      <c r="P152" s="45" t="s">
        <v>1075</v>
      </c>
      <c r="Q152" s="46">
        <v>44866</v>
      </c>
    </row>
    <row r="153" spans="1:17" x14ac:dyDescent="0.3">
      <c r="A153" s="45">
        <v>315265</v>
      </c>
      <c r="B153" s="45" t="s">
        <v>349</v>
      </c>
      <c r="C153" s="45" t="s">
        <v>1076</v>
      </c>
      <c r="D153" s="45" t="s">
        <v>1074</v>
      </c>
      <c r="E153" s="45" t="s">
        <v>659</v>
      </c>
      <c r="F153" s="45">
        <v>8755</v>
      </c>
      <c r="G153" s="45">
        <v>551</v>
      </c>
      <c r="H153" s="45" t="s">
        <v>1565</v>
      </c>
      <c r="I153" s="45" t="s">
        <v>661</v>
      </c>
      <c r="J153" s="45">
        <v>0.67083700000000002</v>
      </c>
      <c r="K153" s="45">
        <v>0.71437099999999998</v>
      </c>
      <c r="L153" s="45">
        <v>1.6321190000000001</v>
      </c>
      <c r="M153" s="45"/>
      <c r="N153" s="45" t="s">
        <v>1557</v>
      </c>
      <c r="O153" s="45" t="s">
        <v>1566</v>
      </c>
      <c r="P153" s="45" t="s">
        <v>1077</v>
      </c>
      <c r="Q153" s="46">
        <v>44866</v>
      </c>
    </row>
    <row r="154" spans="1:17" x14ac:dyDescent="0.3">
      <c r="A154" s="45">
        <v>315266</v>
      </c>
      <c r="B154" s="45" t="s">
        <v>518</v>
      </c>
      <c r="C154" s="45" t="s">
        <v>1078</v>
      </c>
      <c r="D154" s="45" t="s">
        <v>883</v>
      </c>
      <c r="E154" s="45" t="s">
        <v>659</v>
      </c>
      <c r="F154" s="45">
        <v>7017</v>
      </c>
      <c r="G154" s="45">
        <v>551</v>
      </c>
      <c r="H154" s="45" t="s">
        <v>1565</v>
      </c>
      <c r="I154" s="45" t="s">
        <v>661</v>
      </c>
      <c r="J154" s="45">
        <v>2.2638240000000001</v>
      </c>
      <c r="K154" s="45">
        <v>2.4607230000000002</v>
      </c>
      <c r="L154" s="45">
        <v>1.665964</v>
      </c>
      <c r="M154" s="45"/>
      <c r="N154" s="45" t="s">
        <v>1557</v>
      </c>
      <c r="O154" s="45" t="s">
        <v>1566</v>
      </c>
      <c r="P154" s="45" t="s">
        <v>1079</v>
      </c>
      <c r="Q154" s="46">
        <v>44866</v>
      </c>
    </row>
    <row r="155" spans="1:17" x14ac:dyDescent="0.3">
      <c r="A155" s="45">
        <v>315267</v>
      </c>
      <c r="B155" s="45" t="s">
        <v>230</v>
      </c>
      <c r="C155" s="45" t="s">
        <v>1080</v>
      </c>
      <c r="D155" s="45" t="s">
        <v>967</v>
      </c>
      <c r="E155" s="45" t="s">
        <v>659</v>
      </c>
      <c r="F155" s="45">
        <v>8102</v>
      </c>
      <c r="G155" s="45">
        <v>551</v>
      </c>
      <c r="H155" s="45" t="s">
        <v>1565</v>
      </c>
      <c r="I155" s="45" t="s">
        <v>661</v>
      </c>
      <c r="J155" s="45">
        <v>1.5622609999999999</v>
      </c>
      <c r="K155" s="45">
        <v>1.3594440000000001</v>
      </c>
      <c r="L155" s="45">
        <v>1.333685</v>
      </c>
      <c r="M155" s="45"/>
      <c r="N155" s="45" t="s">
        <v>1557</v>
      </c>
      <c r="O155" s="45" t="s">
        <v>1566</v>
      </c>
      <c r="P155" s="45" t="s">
        <v>1081</v>
      </c>
      <c r="Q155" s="46">
        <v>44866</v>
      </c>
    </row>
    <row r="156" spans="1:17" x14ac:dyDescent="0.3">
      <c r="A156" s="45">
        <v>315268</v>
      </c>
      <c r="B156" s="45" t="s">
        <v>296</v>
      </c>
      <c r="C156" s="45" t="s">
        <v>1082</v>
      </c>
      <c r="D156" s="45" t="s">
        <v>883</v>
      </c>
      <c r="E156" s="45" t="s">
        <v>659</v>
      </c>
      <c r="F156" s="45">
        <v>7018</v>
      </c>
      <c r="G156" s="45">
        <v>551</v>
      </c>
      <c r="H156" s="45" t="s">
        <v>1565</v>
      </c>
      <c r="I156" s="45" t="s">
        <v>661</v>
      </c>
      <c r="J156" s="45">
        <v>2.3280810000000001</v>
      </c>
      <c r="K156" s="45">
        <v>2.6003579999999999</v>
      </c>
      <c r="L156" s="45">
        <v>1.711908</v>
      </c>
      <c r="M156" s="45"/>
      <c r="N156" s="45" t="s">
        <v>1557</v>
      </c>
      <c r="O156" s="45" t="s">
        <v>1566</v>
      </c>
      <c r="P156" s="45" t="s">
        <v>1083</v>
      </c>
      <c r="Q156" s="46">
        <v>44866</v>
      </c>
    </row>
    <row r="157" spans="1:17" x14ac:dyDescent="0.3">
      <c r="A157" s="45">
        <v>315269</v>
      </c>
      <c r="B157" s="45" t="s">
        <v>615</v>
      </c>
      <c r="C157" s="45" t="s">
        <v>1084</v>
      </c>
      <c r="D157" s="45" t="s">
        <v>1085</v>
      </c>
      <c r="E157" s="45" t="s">
        <v>659</v>
      </c>
      <c r="F157" s="45">
        <v>8831</v>
      </c>
      <c r="G157" s="45">
        <v>551</v>
      </c>
      <c r="H157" s="45" t="s">
        <v>1565</v>
      </c>
      <c r="I157" s="45" t="s">
        <v>661</v>
      </c>
      <c r="J157" s="45">
        <v>2.013452</v>
      </c>
      <c r="K157" s="45">
        <v>1.598033</v>
      </c>
      <c r="L157" s="45">
        <v>1.2164379999999999</v>
      </c>
      <c r="M157" s="45"/>
      <c r="N157" s="45" t="s">
        <v>1557</v>
      </c>
      <c r="O157" s="45" t="s">
        <v>1566</v>
      </c>
      <c r="P157" s="45" t="s">
        <v>1086</v>
      </c>
      <c r="Q157" s="46">
        <v>44866</v>
      </c>
    </row>
    <row r="158" spans="1:17" x14ac:dyDescent="0.3">
      <c r="A158" s="45">
        <v>315271</v>
      </c>
      <c r="B158" s="45" t="s">
        <v>327</v>
      </c>
      <c r="C158" s="45" t="s">
        <v>1087</v>
      </c>
      <c r="D158" s="45" t="s">
        <v>1032</v>
      </c>
      <c r="E158" s="45" t="s">
        <v>659</v>
      </c>
      <c r="F158" s="45">
        <v>8069</v>
      </c>
      <c r="G158" s="45">
        <v>551</v>
      </c>
      <c r="H158" s="45" t="s">
        <v>1565</v>
      </c>
      <c r="I158" s="45" t="s">
        <v>661</v>
      </c>
      <c r="J158" s="45">
        <v>1.849073</v>
      </c>
      <c r="K158" s="45">
        <v>1.478197</v>
      </c>
      <c r="L158" s="45">
        <v>1.2252460000000001</v>
      </c>
      <c r="M158" s="45"/>
      <c r="N158" s="45" t="s">
        <v>1557</v>
      </c>
      <c r="O158" s="45" t="s">
        <v>1566</v>
      </c>
      <c r="P158" s="45" t="s">
        <v>1088</v>
      </c>
      <c r="Q158" s="46">
        <v>44866</v>
      </c>
    </row>
    <row r="159" spans="1:17" x14ac:dyDescent="0.3">
      <c r="A159" s="45">
        <v>315273</v>
      </c>
      <c r="B159" s="45" t="s">
        <v>372</v>
      </c>
      <c r="C159" s="45" t="s">
        <v>1089</v>
      </c>
      <c r="D159" s="45" t="s">
        <v>786</v>
      </c>
      <c r="E159" s="45" t="s">
        <v>659</v>
      </c>
      <c r="F159" s="45">
        <v>7060</v>
      </c>
      <c r="G159" s="45">
        <v>551</v>
      </c>
      <c r="H159" s="45" t="s">
        <v>1565</v>
      </c>
      <c r="I159" s="45" t="s">
        <v>661</v>
      </c>
      <c r="J159" s="45">
        <v>0.63164100000000001</v>
      </c>
      <c r="K159" s="45">
        <v>0.87456299999999998</v>
      </c>
      <c r="L159" s="45">
        <v>2.1221009999999998</v>
      </c>
      <c r="M159" s="45"/>
      <c r="N159" s="45" t="s">
        <v>1557</v>
      </c>
      <c r="O159" s="45" t="s">
        <v>1566</v>
      </c>
      <c r="P159" s="45" t="s">
        <v>1090</v>
      </c>
      <c r="Q159" s="46">
        <v>44866</v>
      </c>
    </row>
    <row r="160" spans="1:17" x14ac:dyDescent="0.3">
      <c r="A160" s="45">
        <v>315274</v>
      </c>
      <c r="B160" s="45" t="s">
        <v>355</v>
      </c>
      <c r="C160" s="45" t="s">
        <v>1091</v>
      </c>
      <c r="D160" s="45" t="s">
        <v>981</v>
      </c>
      <c r="E160" s="45" t="s">
        <v>659</v>
      </c>
      <c r="F160" s="45">
        <v>8724</v>
      </c>
      <c r="G160" s="45">
        <v>551</v>
      </c>
      <c r="H160" s="45" t="s">
        <v>1565</v>
      </c>
      <c r="I160" s="45" t="s">
        <v>661</v>
      </c>
      <c r="J160" s="45">
        <v>1.541094</v>
      </c>
      <c r="K160" s="45">
        <v>2.0181629999999999</v>
      </c>
      <c r="L160" s="45">
        <v>2.007117</v>
      </c>
      <c r="M160" s="45"/>
      <c r="N160" s="45" t="s">
        <v>1557</v>
      </c>
      <c r="O160" s="45" t="s">
        <v>1566</v>
      </c>
      <c r="P160" s="45" t="s">
        <v>1092</v>
      </c>
      <c r="Q160" s="46">
        <v>44866</v>
      </c>
    </row>
    <row r="161" spans="1:17" x14ac:dyDescent="0.3">
      <c r="A161" s="45">
        <v>315275</v>
      </c>
      <c r="B161" s="45" t="s">
        <v>373</v>
      </c>
      <c r="C161" s="45" t="s">
        <v>1093</v>
      </c>
      <c r="D161" s="45" t="s">
        <v>814</v>
      </c>
      <c r="E161" s="45" t="s">
        <v>659</v>
      </c>
      <c r="F161" s="45">
        <v>8701</v>
      </c>
      <c r="G161" s="45">
        <v>551</v>
      </c>
      <c r="H161" s="45" t="s">
        <v>1565</v>
      </c>
      <c r="I161" s="45" t="s">
        <v>661</v>
      </c>
      <c r="J161" s="45">
        <v>1.151988</v>
      </c>
      <c r="K161" s="45">
        <v>0.97980500000000004</v>
      </c>
      <c r="L161" s="45">
        <v>1.303579</v>
      </c>
      <c r="M161" s="45"/>
      <c r="N161" s="45" t="s">
        <v>1557</v>
      </c>
      <c r="O161" s="45" t="s">
        <v>1566</v>
      </c>
      <c r="P161" s="45" t="s">
        <v>1094</v>
      </c>
      <c r="Q161" s="46">
        <v>44866</v>
      </c>
    </row>
    <row r="162" spans="1:17" x14ac:dyDescent="0.3">
      <c r="A162" s="45">
        <v>315276</v>
      </c>
      <c r="B162" s="45" t="s">
        <v>360</v>
      </c>
      <c r="C162" s="45" t="s">
        <v>1095</v>
      </c>
      <c r="D162" s="45" t="s">
        <v>1096</v>
      </c>
      <c r="E162" s="45" t="s">
        <v>659</v>
      </c>
      <c r="F162" s="45">
        <v>7480</v>
      </c>
      <c r="G162" s="45">
        <v>551</v>
      </c>
      <c r="H162" s="45" t="s">
        <v>1565</v>
      </c>
      <c r="I162" s="45" t="s">
        <v>661</v>
      </c>
      <c r="J162" s="45">
        <v>1.2193890000000001</v>
      </c>
      <c r="K162" s="45">
        <v>1.121181</v>
      </c>
      <c r="L162" s="45">
        <v>1.4092199999999999</v>
      </c>
      <c r="M162" s="45"/>
      <c r="N162" s="45" t="s">
        <v>1557</v>
      </c>
      <c r="O162" s="45" t="s">
        <v>1566</v>
      </c>
      <c r="P162" s="45" t="s">
        <v>1097</v>
      </c>
      <c r="Q162" s="46">
        <v>44866</v>
      </c>
    </row>
    <row r="163" spans="1:17" x14ac:dyDescent="0.3">
      <c r="A163" s="45">
        <v>315279</v>
      </c>
      <c r="B163" s="45" t="s">
        <v>406</v>
      </c>
      <c r="C163" s="45" t="s">
        <v>1098</v>
      </c>
      <c r="D163" s="45" t="s">
        <v>714</v>
      </c>
      <c r="E163" s="45" t="s">
        <v>659</v>
      </c>
      <c r="F163" s="45">
        <v>8817</v>
      </c>
      <c r="G163" s="45">
        <v>551</v>
      </c>
      <c r="H163" s="45" t="s">
        <v>1565</v>
      </c>
      <c r="I163" s="45" t="s">
        <v>661</v>
      </c>
      <c r="J163" s="45">
        <v>1.9526410000000001</v>
      </c>
      <c r="K163" s="45">
        <v>1.8722289999999999</v>
      </c>
      <c r="L163" s="45">
        <v>1.469541</v>
      </c>
      <c r="M163" s="45"/>
      <c r="N163" s="45" t="s">
        <v>1557</v>
      </c>
      <c r="O163" s="45" t="s">
        <v>1566</v>
      </c>
      <c r="P163" s="45" t="s">
        <v>1099</v>
      </c>
      <c r="Q163" s="46">
        <v>44866</v>
      </c>
    </row>
    <row r="164" spans="1:17" x14ac:dyDescent="0.3">
      <c r="A164" s="45">
        <v>315280</v>
      </c>
      <c r="B164" s="45" t="s">
        <v>570</v>
      </c>
      <c r="C164" s="45" t="s">
        <v>1100</v>
      </c>
      <c r="D164" s="45" t="s">
        <v>682</v>
      </c>
      <c r="E164" s="45" t="s">
        <v>659</v>
      </c>
      <c r="F164" s="45">
        <v>8034</v>
      </c>
      <c r="G164" s="45">
        <v>551</v>
      </c>
      <c r="H164" s="45" t="s">
        <v>1565</v>
      </c>
      <c r="I164" s="45" t="s">
        <v>661</v>
      </c>
      <c r="J164" s="45">
        <v>2.109791</v>
      </c>
      <c r="K164" s="45">
        <v>2.4062190000000001</v>
      </c>
      <c r="L164" s="45">
        <v>1.7479990000000001</v>
      </c>
      <c r="M164" s="45"/>
      <c r="N164" s="45" t="s">
        <v>1557</v>
      </c>
      <c r="O164" s="45" t="s">
        <v>1566</v>
      </c>
      <c r="P164" s="45" t="s">
        <v>1101</v>
      </c>
      <c r="Q164" s="46">
        <v>44866</v>
      </c>
    </row>
    <row r="165" spans="1:17" x14ac:dyDescent="0.3">
      <c r="A165" s="45">
        <v>315282</v>
      </c>
      <c r="B165" s="45" t="s">
        <v>409</v>
      </c>
      <c r="C165" s="45" t="s">
        <v>1102</v>
      </c>
      <c r="D165" s="45" t="s">
        <v>1103</v>
      </c>
      <c r="E165" s="45" t="s">
        <v>659</v>
      </c>
      <c r="F165" s="45">
        <v>7726</v>
      </c>
      <c r="G165" s="45">
        <v>551</v>
      </c>
      <c r="H165" s="45" t="s">
        <v>1565</v>
      </c>
      <c r="I165" s="45" t="s">
        <v>661</v>
      </c>
      <c r="J165" s="45">
        <v>2.3786040000000002</v>
      </c>
      <c r="K165" s="45">
        <v>1.846608</v>
      </c>
      <c r="L165" s="45">
        <v>1.1898660000000001</v>
      </c>
      <c r="M165" s="45"/>
      <c r="N165" s="45" t="s">
        <v>1557</v>
      </c>
      <c r="O165" s="45" t="s">
        <v>1566</v>
      </c>
      <c r="P165" s="45" t="s">
        <v>1104</v>
      </c>
      <c r="Q165" s="46">
        <v>44866</v>
      </c>
    </row>
    <row r="166" spans="1:17" x14ac:dyDescent="0.3">
      <c r="A166" s="45">
        <v>315283</v>
      </c>
      <c r="B166" s="45" t="s">
        <v>575</v>
      </c>
      <c r="C166" s="45" t="s">
        <v>1105</v>
      </c>
      <c r="D166" s="45" t="s">
        <v>1106</v>
      </c>
      <c r="E166" s="45" t="s">
        <v>659</v>
      </c>
      <c r="F166" s="45">
        <v>7088</v>
      </c>
      <c r="G166" s="45">
        <v>551</v>
      </c>
      <c r="H166" s="45" t="s">
        <v>1565</v>
      </c>
      <c r="I166" s="45" t="s">
        <v>661</v>
      </c>
      <c r="J166" s="45">
        <v>1.2071609999999999</v>
      </c>
      <c r="K166" s="45">
        <v>1.431554</v>
      </c>
      <c r="L166" s="45">
        <v>1.8175570000000001</v>
      </c>
      <c r="M166" s="45"/>
      <c r="N166" s="45" t="s">
        <v>1557</v>
      </c>
      <c r="O166" s="45" t="s">
        <v>1566</v>
      </c>
      <c r="P166" s="45" t="s">
        <v>1107</v>
      </c>
      <c r="Q166" s="46">
        <v>44866</v>
      </c>
    </row>
    <row r="167" spans="1:17" x14ac:dyDescent="0.3">
      <c r="A167" s="45">
        <v>315284</v>
      </c>
      <c r="B167" s="45" t="s">
        <v>361</v>
      </c>
      <c r="C167" s="45" t="s">
        <v>1108</v>
      </c>
      <c r="D167" s="45" t="s">
        <v>1109</v>
      </c>
      <c r="E167" s="45" t="s">
        <v>659</v>
      </c>
      <c r="F167" s="45">
        <v>7740</v>
      </c>
      <c r="G167" s="45">
        <v>551</v>
      </c>
      <c r="H167" s="45" t="s">
        <v>1565</v>
      </c>
      <c r="I167" s="45" t="s">
        <v>661</v>
      </c>
      <c r="J167" s="45">
        <v>1.9894769999999999</v>
      </c>
      <c r="K167" s="45">
        <v>1.778041</v>
      </c>
      <c r="L167" s="45">
        <v>1.369772</v>
      </c>
      <c r="M167" s="45"/>
      <c r="N167" s="45" t="s">
        <v>1557</v>
      </c>
      <c r="O167" s="45" t="s">
        <v>1566</v>
      </c>
      <c r="P167" s="45" t="s">
        <v>1110</v>
      </c>
      <c r="Q167" s="46">
        <v>44866</v>
      </c>
    </row>
    <row r="168" spans="1:17" x14ac:dyDescent="0.3">
      <c r="A168" s="45">
        <v>315286</v>
      </c>
      <c r="B168" s="45" t="s">
        <v>427</v>
      </c>
      <c r="C168" s="45" t="s">
        <v>1111</v>
      </c>
      <c r="D168" s="45" t="s">
        <v>1112</v>
      </c>
      <c r="E168" s="45" t="s">
        <v>659</v>
      </c>
      <c r="F168" s="45">
        <v>7701</v>
      </c>
      <c r="G168" s="45">
        <v>551</v>
      </c>
      <c r="H168" s="45" t="s">
        <v>1565</v>
      </c>
      <c r="I168" s="45" t="s">
        <v>661</v>
      </c>
      <c r="J168" s="45">
        <v>2.901125</v>
      </c>
      <c r="K168" s="45">
        <v>2.3881790000000001</v>
      </c>
      <c r="L168" s="45">
        <v>1.2616700000000001</v>
      </c>
      <c r="M168" s="45"/>
      <c r="N168" s="45" t="s">
        <v>1557</v>
      </c>
      <c r="O168" s="45" t="s">
        <v>1566</v>
      </c>
      <c r="P168" s="45" t="s">
        <v>1113</v>
      </c>
      <c r="Q168" s="46">
        <v>44866</v>
      </c>
    </row>
    <row r="169" spans="1:17" x14ac:dyDescent="0.3">
      <c r="A169" s="45">
        <v>315288</v>
      </c>
      <c r="B169" s="45" t="s">
        <v>284</v>
      </c>
      <c r="C169" s="45" t="s">
        <v>1114</v>
      </c>
      <c r="D169" s="45" t="s">
        <v>1115</v>
      </c>
      <c r="E169" s="45" t="s">
        <v>659</v>
      </c>
      <c r="F169" s="45">
        <v>8527</v>
      </c>
      <c r="G169" s="45">
        <v>551</v>
      </c>
      <c r="H169" s="45" t="s">
        <v>1565</v>
      </c>
      <c r="I169" s="45" t="s">
        <v>661</v>
      </c>
      <c r="J169" s="45">
        <v>2.1418330000000001</v>
      </c>
      <c r="K169" s="45">
        <v>3.0120480000000001</v>
      </c>
      <c r="L169" s="45">
        <v>2.15537</v>
      </c>
      <c r="M169" s="45"/>
      <c r="N169" s="45" t="s">
        <v>1557</v>
      </c>
      <c r="O169" s="45" t="s">
        <v>1566</v>
      </c>
      <c r="P169" s="45" t="s">
        <v>1116</v>
      </c>
      <c r="Q169" s="46">
        <v>44866</v>
      </c>
    </row>
    <row r="170" spans="1:17" x14ac:dyDescent="0.3">
      <c r="A170" s="45">
        <v>315289</v>
      </c>
      <c r="B170" s="45" t="s">
        <v>617</v>
      </c>
      <c r="C170" s="45" t="s">
        <v>1117</v>
      </c>
      <c r="D170" s="45" t="s">
        <v>935</v>
      </c>
      <c r="E170" s="45" t="s">
        <v>659</v>
      </c>
      <c r="F170" s="45">
        <v>8043</v>
      </c>
      <c r="G170" s="45">
        <v>551</v>
      </c>
      <c r="H170" s="45" t="s">
        <v>1565</v>
      </c>
      <c r="I170" s="45" t="s">
        <v>661</v>
      </c>
      <c r="J170" s="45" t="s">
        <v>667</v>
      </c>
      <c r="K170" s="45"/>
      <c r="L170" s="45"/>
      <c r="M170" s="45">
        <v>9</v>
      </c>
      <c r="N170" s="45" t="s">
        <v>1557</v>
      </c>
      <c r="O170" s="45" t="s">
        <v>1566</v>
      </c>
      <c r="P170" s="45" t="s">
        <v>1118</v>
      </c>
      <c r="Q170" s="46">
        <v>44866</v>
      </c>
    </row>
    <row r="171" spans="1:17" x14ac:dyDescent="0.3">
      <c r="A171" s="45">
        <v>315290</v>
      </c>
      <c r="B171" s="45" t="s">
        <v>298</v>
      </c>
      <c r="C171" s="45" t="s">
        <v>1119</v>
      </c>
      <c r="D171" s="45" t="s">
        <v>1120</v>
      </c>
      <c r="E171" s="45" t="s">
        <v>659</v>
      </c>
      <c r="F171" s="45">
        <v>7648</v>
      </c>
      <c r="G171" s="45">
        <v>551</v>
      </c>
      <c r="H171" s="45" t="s">
        <v>1565</v>
      </c>
      <c r="I171" s="45" t="s">
        <v>661</v>
      </c>
      <c r="J171" s="45">
        <v>1.621796</v>
      </c>
      <c r="K171" s="45">
        <v>1.4338390000000001</v>
      </c>
      <c r="L171" s="45">
        <v>1.3550310000000001</v>
      </c>
      <c r="M171" s="45"/>
      <c r="N171" s="45" t="s">
        <v>1557</v>
      </c>
      <c r="O171" s="45" t="s">
        <v>1566</v>
      </c>
      <c r="P171" s="45" t="s">
        <v>1121</v>
      </c>
      <c r="Q171" s="46">
        <v>44866</v>
      </c>
    </row>
    <row r="172" spans="1:17" x14ac:dyDescent="0.3">
      <c r="A172" s="45">
        <v>315291</v>
      </c>
      <c r="B172" s="45" t="s">
        <v>274</v>
      </c>
      <c r="C172" s="45" t="s">
        <v>1122</v>
      </c>
      <c r="D172" s="45" t="s">
        <v>789</v>
      </c>
      <c r="E172" s="45" t="s">
        <v>659</v>
      </c>
      <c r="F172" s="45">
        <v>7470</v>
      </c>
      <c r="G172" s="45">
        <v>551</v>
      </c>
      <c r="H172" s="45" t="s">
        <v>1565</v>
      </c>
      <c r="I172" s="45" t="s">
        <v>661</v>
      </c>
      <c r="J172" s="45">
        <v>0.72835000000000005</v>
      </c>
      <c r="K172" s="45">
        <v>0.87425299999999995</v>
      </c>
      <c r="L172" s="45">
        <v>1.839682</v>
      </c>
      <c r="M172" s="45"/>
      <c r="N172" s="45" t="s">
        <v>1557</v>
      </c>
      <c r="O172" s="45" t="s">
        <v>1566</v>
      </c>
      <c r="P172" s="45" t="s">
        <v>1123</v>
      </c>
      <c r="Q172" s="46">
        <v>44866</v>
      </c>
    </row>
    <row r="173" spans="1:17" x14ac:dyDescent="0.3">
      <c r="A173" s="45">
        <v>315292</v>
      </c>
      <c r="B173" s="45" t="s">
        <v>252</v>
      </c>
      <c r="C173" s="45" t="s">
        <v>1124</v>
      </c>
      <c r="D173" s="45" t="s">
        <v>892</v>
      </c>
      <c r="E173" s="45" t="s">
        <v>659</v>
      </c>
      <c r="F173" s="45">
        <v>7728</v>
      </c>
      <c r="G173" s="45">
        <v>551</v>
      </c>
      <c r="H173" s="45" t="s">
        <v>1565</v>
      </c>
      <c r="I173" s="45" t="s">
        <v>661</v>
      </c>
      <c r="J173" s="45">
        <v>1.186205</v>
      </c>
      <c r="K173" s="45">
        <v>0.78076199999999996</v>
      </c>
      <c r="L173" s="45">
        <v>1.008799</v>
      </c>
      <c r="M173" s="45"/>
      <c r="N173" s="45" t="s">
        <v>1557</v>
      </c>
      <c r="O173" s="45" t="s">
        <v>1566</v>
      </c>
      <c r="P173" s="45" t="s">
        <v>1125</v>
      </c>
      <c r="Q173" s="46">
        <v>44866</v>
      </c>
    </row>
    <row r="174" spans="1:17" x14ac:dyDescent="0.3">
      <c r="A174" s="45">
        <v>315293</v>
      </c>
      <c r="B174" s="45" t="s">
        <v>369</v>
      </c>
      <c r="C174" s="45" t="s">
        <v>1126</v>
      </c>
      <c r="D174" s="45" t="s">
        <v>1127</v>
      </c>
      <c r="E174" s="45" t="s">
        <v>659</v>
      </c>
      <c r="F174" s="45">
        <v>8759</v>
      </c>
      <c r="G174" s="45">
        <v>551</v>
      </c>
      <c r="H174" s="45" t="s">
        <v>1565</v>
      </c>
      <c r="I174" s="45" t="s">
        <v>661</v>
      </c>
      <c r="J174" s="45">
        <v>1.9032279999999999</v>
      </c>
      <c r="K174" s="45">
        <v>1.3005310000000001</v>
      </c>
      <c r="L174" s="45">
        <v>1.04731</v>
      </c>
      <c r="M174" s="45"/>
      <c r="N174" s="45" t="s">
        <v>1557</v>
      </c>
      <c r="O174" s="45" t="s">
        <v>1566</v>
      </c>
      <c r="P174" s="45" t="s">
        <v>1128</v>
      </c>
      <c r="Q174" s="46">
        <v>44866</v>
      </c>
    </row>
    <row r="175" spans="1:17" x14ac:dyDescent="0.3">
      <c r="A175" s="45">
        <v>315294</v>
      </c>
      <c r="B175" s="45" t="s">
        <v>385</v>
      </c>
      <c r="C175" s="45" t="s">
        <v>1129</v>
      </c>
      <c r="D175" s="45" t="s">
        <v>943</v>
      </c>
      <c r="E175" s="45" t="s">
        <v>659</v>
      </c>
      <c r="F175" s="45">
        <v>8210</v>
      </c>
      <c r="G175" s="45">
        <v>551</v>
      </c>
      <c r="H175" s="45" t="s">
        <v>1565</v>
      </c>
      <c r="I175" s="45" t="s">
        <v>661</v>
      </c>
      <c r="J175" s="45">
        <v>1.4007860000000001</v>
      </c>
      <c r="K175" s="45">
        <v>0.97964499999999999</v>
      </c>
      <c r="L175" s="45">
        <v>1.0718700000000001</v>
      </c>
      <c r="M175" s="45"/>
      <c r="N175" s="45" t="s">
        <v>1557</v>
      </c>
      <c r="O175" s="45" t="s">
        <v>1566</v>
      </c>
      <c r="P175" s="45" t="s">
        <v>1130</v>
      </c>
      <c r="Q175" s="46">
        <v>44866</v>
      </c>
    </row>
    <row r="176" spans="1:17" x14ac:dyDescent="0.3">
      <c r="A176" s="45">
        <v>315295</v>
      </c>
      <c r="B176" s="45" t="s">
        <v>427</v>
      </c>
      <c r="C176" s="45" t="s">
        <v>1131</v>
      </c>
      <c r="D176" s="45" t="s">
        <v>889</v>
      </c>
      <c r="E176" s="45" t="s">
        <v>659</v>
      </c>
      <c r="F176" s="45">
        <v>7601</v>
      </c>
      <c r="G176" s="45">
        <v>551</v>
      </c>
      <c r="H176" s="45" t="s">
        <v>1565</v>
      </c>
      <c r="I176" s="45" t="s">
        <v>661</v>
      </c>
      <c r="J176" s="45">
        <v>1.554332</v>
      </c>
      <c r="K176" s="45">
        <v>1.467082</v>
      </c>
      <c r="L176" s="45">
        <v>1.446625</v>
      </c>
      <c r="M176" s="45"/>
      <c r="N176" s="45" t="s">
        <v>1557</v>
      </c>
      <c r="O176" s="45" t="s">
        <v>1566</v>
      </c>
      <c r="P176" s="45" t="s">
        <v>1132</v>
      </c>
      <c r="Q176" s="46">
        <v>44866</v>
      </c>
    </row>
    <row r="177" spans="1:17" x14ac:dyDescent="0.3">
      <c r="A177" s="45">
        <v>315297</v>
      </c>
      <c r="B177" s="45" t="s">
        <v>248</v>
      </c>
      <c r="C177" s="45" t="s">
        <v>1133</v>
      </c>
      <c r="D177" s="45" t="s">
        <v>1134</v>
      </c>
      <c r="E177" s="45" t="s">
        <v>659</v>
      </c>
      <c r="F177" s="45">
        <v>8004</v>
      </c>
      <c r="G177" s="45">
        <v>551</v>
      </c>
      <c r="H177" s="45" t="s">
        <v>1565</v>
      </c>
      <c r="I177" s="45" t="s">
        <v>661</v>
      </c>
      <c r="J177" s="45">
        <v>1.533004</v>
      </c>
      <c r="K177" s="45">
        <v>1.626738</v>
      </c>
      <c r="L177" s="45">
        <v>1.626371</v>
      </c>
      <c r="M177" s="45"/>
      <c r="N177" s="45" t="s">
        <v>1557</v>
      </c>
      <c r="O177" s="45" t="s">
        <v>1566</v>
      </c>
      <c r="P177" s="45" t="s">
        <v>1135</v>
      </c>
      <c r="Q177" s="46">
        <v>44866</v>
      </c>
    </row>
    <row r="178" spans="1:17" x14ac:dyDescent="0.3">
      <c r="A178" s="45">
        <v>315298</v>
      </c>
      <c r="B178" s="45" t="s">
        <v>388</v>
      </c>
      <c r="C178" s="45" t="s">
        <v>1136</v>
      </c>
      <c r="D178" s="45" t="s">
        <v>1127</v>
      </c>
      <c r="E178" s="45" t="s">
        <v>659</v>
      </c>
      <c r="F178" s="45">
        <v>8759</v>
      </c>
      <c r="G178" s="45">
        <v>551</v>
      </c>
      <c r="H178" s="45" t="s">
        <v>1565</v>
      </c>
      <c r="I178" s="45" t="s">
        <v>661</v>
      </c>
      <c r="J178" s="45">
        <v>2.9723579999999998</v>
      </c>
      <c r="K178" s="45">
        <v>2.0364420000000001</v>
      </c>
      <c r="L178" s="45">
        <v>1.050065</v>
      </c>
      <c r="M178" s="45"/>
      <c r="N178" s="45" t="s">
        <v>1557</v>
      </c>
      <c r="O178" s="45" t="s">
        <v>1566</v>
      </c>
      <c r="P178" s="45" t="s">
        <v>1137</v>
      </c>
      <c r="Q178" s="46">
        <v>44866</v>
      </c>
    </row>
    <row r="179" spans="1:17" x14ac:dyDescent="0.3">
      <c r="A179" s="45">
        <v>315299</v>
      </c>
      <c r="B179" s="45" t="s">
        <v>461</v>
      </c>
      <c r="C179" s="45" t="s">
        <v>1138</v>
      </c>
      <c r="D179" s="45" t="s">
        <v>735</v>
      </c>
      <c r="E179" s="45" t="s">
        <v>659</v>
      </c>
      <c r="F179" s="45">
        <v>7753</v>
      </c>
      <c r="G179" s="45">
        <v>551</v>
      </c>
      <c r="H179" s="45" t="s">
        <v>1565</v>
      </c>
      <c r="I179" s="45" t="s">
        <v>661</v>
      </c>
      <c r="J179" s="45">
        <v>3.1242200000000002</v>
      </c>
      <c r="K179" s="45">
        <v>2.8797259999999998</v>
      </c>
      <c r="L179" s="45">
        <v>1.4127160000000001</v>
      </c>
      <c r="M179" s="45"/>
      <c r="N179" s="45" t="s">
        <v>1557</v>
      </c>
      <c r="O179" s="45" t="s">
        <v>1566</v>
      </c>
      <c r="P179" s="45" t="s">
        <v>1139</v>
      </c>
      <c r="Q179" s="46">
        <v>44866</v>
      </c>
    </row>
    <row r="180" spans="1:17" x14ac:dyDescent="0.3">
      <c r="A180" s="45">
        <v>315300</v>
      </c>
      <c r="B180" s="45" t="s">
        <v>240</v>
      </c>
      <c r="C180" s="45" t="s">
        <v>1140</v>
      </c>
      <c r="D180" s="45" t="s">
        <v>765</v>
      </c>
      <c r="E180" s="45" t="s">
        <v>659</v>
      </c>
      <c r="F180" s="45">
        <v>7302</v>
      </c>
      <c r="G180" s="45">
        <v>551</v>
      </c>
      <c r="H180" s="45" t="s">
        <v>1565</v>
      </c>
      <c r="I180" s="45" t="s">
        <v>661</v>
      </c>
      <c r="J180" s="45">
        <v>1.825202</v>
      </c>
      <c r="K180" s="45">
        <v>2.2373750000000001</v>
      </c>
      <c r="L180" s="45">
        <v>1.878768</v>
      </c>
      <c r="M180" s="45"/>
      <c r="N180" s="45" t="s">
        <v>1557</v>
      </c>
      <c r="O180" s="45" t="s">
        <v>1566</v>
      </c>
      <c r="P180" s="45" t="s">
        <v>1141</v>
      </c>
      <c r="Q180" s="46">
        <v>44866</v>
      </c>
    </row>
    <row r="181" spans="1:17" x14ac:dyDescent="0.3">
      <c r="A181" s="45">
        <v>315302</v>
      </c>
      <c r="B181" s="45" t="s">
        <v>556</v>
      </c>
      <c r="C181" s="45" t="s">
        <v>1142</v>
      </c>
      <c r="D181" s="45" t="s">
        <v>1143</v>
      </c>
      <c r="E181" s="45" t="s">
        <v>659</v>
      </c>
      <c r="F181" s="45">
        <v>8833</v>
      </c>
      <c r="G181" s="45">
        <v>551</v>
      </c>
      <c r="H181" s="45" t="s">
        <v>1565</v>
      </c>
      <c r="I181" s="45" t="s">
        <v>661</v>
      </c>
      <c r="J181" s="45">
        <v>1.6412990000000001</v>
      </c>
      <c r="K181" s="45">
        <v>1.6387689999999999</v>
      </c>
      <c r="L181" s="45">
        <v>1.5302960000000001</v>
      </c>
      <c r="M181" s="45"/>
      <c r="N181" s="45" t="s">
        <v>1557</v>
      </c>
      <c r="O181" s="45" t="s">
        <v>1566</v>
      </c>
      <c r="P181" s="45" t="s">
        <v>1144</v>
      </c>
      <c r="Q181" s="46">
        <v>44866</v>
      </c>
    </row>
    <row r="182" spans="1:17" x14ac:dyDescent="0.3">
      <c r="A182" s="45">
        <v>315303</v>
      </c>
      <c r="B182" s="45" t="s">
        <v>501</v>
      </c>
      <c r="C182" s="45" t="s">
        <v>1145</v>
      </c>
      <c r="D182" s="45" t="s">
        <v>895</v>
      </c>
      <c r="E182" s="45" t="s">
        <v>659</v>
      </c>
      <c r="F182" s="45">
        <v>7960</v>
      </c>
      <c r="G182" s="45">
        <v>551</v>
      </c>
      <c r="H182" s="45" t="s">
        <v>1565</v>
      </c>
      <c r="I182" s="45" t="s">
        <v>661</v>
      </c>
      <c r="J182" s="45">
        <v>1.6654310000000001</v>
      </c>
      <c r="K182" s="45">
        <v>1.716094</v>
      </c>
      <c r="L182" s="45">
        <v>1.579283</v>
      </c>
      <c r="M182" s="45"/>
      <c r="N182" s="45" t="s">
        <v>1557</v>
      </c>
      <c r="O182" s="45" t="s">
        <v>1566</v>
      </c>
      <c r="P182" s="45" t="s">
        <v>1146</v>
      </c>
      <c r="Q182" s="46">
        <v>44866</v>
      </c>
    </row>
    <row r="183" spans="1:17" x14ac:dyDescent="0.3">
      <c r="A183" s="45">
        <v>315304</v>
      </c>
      <c r="B183" s="45" t="s">
        <v>620</v>
      </c>
      <c r="C183" s="45" t="s">
        <v>1147</v>
      </c>
      <c r="D183" s="45" t="s">
        <v>1148</v>
      </c>
      <c r="E183" s="45" t="s">
        <v>659</v>
      </c>
      <c r="F183" s="45">
        <v>7863</v>
      </c>
      <c r="G183" s="45">
        <v>551</v>
      </c>
      <c r="H183" s="45" t="s">
        <v>1565</v>
      </c>
      <c r="I183" s="45" t="s">
        <v>661</v>
      </c>
      <c r="J183" s="45">
        <v>3.028178</v>
      </c>
      <c r="K183" s="45">
        <v>2.1423860000000001</v>
      </c>
      <c r="L183" s="45">
        <v>1.0843309999999999</v>
      </c>
      <c r="M183" s="45"/>
      <c r="N183" s="45" t="s">
        <v>1557</v>
      </c>
      <c r="O183" s="45" t="s">
        <v>1566</v>
      </c>
      <c r="P183" s="45" t="s">
        <v>1149</v>
      </c>
      <c r="Q183" s="46">
        <v>44866</v>
      </c>
    </row>
    <row r="184" spans="1:17" x14ac:dyDescent="0.3">
      <c r="A184" s="45">
        <v>315305</v>
      </c>
      <c r="B184" s="45" t="s">
        <v>578</v>
      </c>
      <c r="C184" s="45" t="s">
        <v>1150</v>
      </c>
      <c r="D184" s="45" t="s">
        <v>925</v>
      </c>
      <c r="E184" s="45" t="s">
        <v>659</v>
      </c>
      <c r="F184" s="45">
        <v>8861</v>
      </c>
      <c r="G184" s="45">
        <v>551</v>
      </c>
      <c r="H184" s="45" t="s">
        <v>1565</v>
      </c>
      <c r="I184" s="45" t="s">
        <v>661</v>
      </c>
      <c r="J184" s="45">
        <v>2.4286919999999999</v>
      </c>
      <c r="K184" s="45">
        <v>1.8911659999999999</v>
      </c>
      <c r="L184" s="45">
        <v>1.193446</v>
      </c>
      <c r="M184" s="45"/>
      <c r="N184" s="45" t="s">
        <v>1557</v>
      </c>
      <c r="O184" s="45" t="s">
        <v>1566</v>
      </c>
      <c r="P184" s="45" t="s">
        <v>1151</v>
      </c>
      <c r="Q184" s="46">
        <v>44866</v>
      </c>
    </row>
    <row r="185" spans="1:17" x14ac:dyDescent="0.3">
      <c r="A185" s="45">
        <v>315306</v>
      </c>
      <c r="B185" s="45" t="s">
        <v>315</v>
      </c>
      <c r="C185" s="45" t="s">
        <v>1152</v>
      </c>
      <c r="D185" s="45" t="s">
        <v>1153</v>
      </c>
      <c r="E185" s="45" t="s">
        <v>659</v>
      </c>
      <c r="F185" s="45">
        <v>7646</v>
      </c>
      <c r="G185" s="45">
        <v>551</v>
      </c>
      <c r="H185" s="45" t="s">
        <v>1565</v>
      </c>
      <c r="I185" s="45" t="s">
        <v>661</v>
      </c>
      <c r="J185" s="45">
        <v>1.709077</v>
      </c>
      <c r="K185" s="45">
        <v>1.6039479999999999</v>
      </c>
      <c r="L185" s="45">
        <v>1.4383809999999999</v>
      </c>
      <c r="M185" s="45"/>
      <c r="N185" s="45" t="s">
        <v>1557</v>
      </c>
      <c r="O185" s="45" t="s">
        <v>1566</v>
      </c>
      <c r="P185" s="45" t="s">
        <v>1154</v>
      </c>
      <c r="Q185" s="46">
        <v>44866</v>
      </c>
    </row>
    <row r="186" spans="1:17" x14ac:dyDescent="0.3">
      <c r="A186" s="45">
        <v>315307</v>
      </c>
      <c r="B186" s="45" t="s">
        <v>435</v>
      </c>
      <c r="C186" s="45" t="s">
        <v>1155</v>
      </c>
      <c r="D186" s="45" t="s">
        <v>808</v>
      </c>
      <c r="E186" s="45" t="s">
        <v>659</v>
      </c>
      <c r="F186" s="45">
        <v>7047</v>
      </c>
      <c r="G186" s="45">
        <v>551</v>
      </c>
      <c r="H186" s="45" t="s">
        <v>1565</v>
      </c>
      <c r="I186" s="45" t="s">
        <v>661</v>
      </c>
      <c r="J186" s="45">
        <v>3.4680249999999999</v>
      </c>
      <c r="K186" s="45">
        <v>3.3957639999999998</v>
      </c>
      <c r="L186" s="45">
        <v>1.500723</v>
      </c>
      <c r="M186" s="45"/>
      <c r="N186" s="45" t="s">
        <v>1557</v>
      </c>
      <c r="O186" s="45" t="s">
        <v>1566</v>
      </c>
      <c r="P186" s="45" t="s">
        <v>1156</v>
      </c>
      <c r="Q186" s="46">
        <v>44866</v>
      </c>
    </row>
    <row r="187" spans="1:17" x14ac:dyDescent="0.3">
      <c r="A187" s="45">
        <v>315309</v>
      </c>
      <c r="B187" s="45" t="s">
        <v>261</v>
      </c>
      <c r="C187" s="45" t="s">
        <v>1157</v>
      </c>
      <c r="D187" s="45" t="s">
        <v>1127</v>
      </c>
      <c r="E187" s="45" t="s">
        <v>659</v>
      </c>
      <c r="F187" s="45">
        <v>8759</v>
      </c>
      <c r="G187" s="45">
        <v>551</v>
      </c>
      <c r="H187" s="45" t="s">
        <v>1565</v>
      </c>
      <c r="I187" s="45" t="s">
        <v>661</v>
      </c>
      <c r="J187" s="45">
        <v>2.7240880000000001</v>
      </c>
      <c r="K187" s="45">
        <v>2.7344819999999999</v>
      </c>
      <c r="L187" s="45">
        <v>1.5385059999999999</v>
      </c>
      <c r="M187" s="45"/>
      <c r="N187" s="45" t="s">
        <v>1557</v>
      </c>
      <c r="O187" s="45" t="s">
        <v>1566</v>
      </c>
      <c r="P187" s="45" t="s">
        <v>1158</v>
      </c>
      <c r="Q187" s="46">
        <v>44866</v>
      </c>
    </row>
    <row r="188" spans="1:17" x14ac:dyDescent="0.3">
      <c r="A188" s="45">
        <v>315310</v>
      </c>
      <c r="B188" s="45" t="s">
        <v>515</v>
      </c>
      <c r="C188" s="45" t="s">
        <v>1159</v>
      </c>
      <c r="D188" s="45" t="s">
        <v>765</v>
      </c>
      <c r="E188" s="45" t="s">
        <v>659</v>
      </c>
      <c r="F188" s="45">
        <v>7307</v>
      </c>
      <c r="G188" s="45">
        <v>551</v>
      </c>
      <c r="H188" s="45" t="s">
        <v>1565</v>
      </c>
      <c r="I188" s="45" t="s">
        <v>661</v>
      </c>
      <c r="J188" s="45">
        <v>0.77438799999999997</v>
      </c>
      <c r="K188" s="45">
        <v>0.97075599999999995</v>
      </c>
      <c r="L188" s="45">
        <v>1.921308</v>
      </c>
      <c r="M188" s="45"/>
      <c r="N188" s="45" t="s">
        <v>1557</v>
      </c>
      <c r="O188" s="45" t="s">
        <v>1566</v>
      </c>
      <c r="P188" s="45" t="s">
        <v>1160</v>
      </c>
      <c r="Q188" s="46">
        <v>44866</v>
      </c>
    </row>
    <row r="189" spans="1:17" x14ac:dyDescent="0.3">
      <c r="A189" s="45">
        <v>315311</v>
      </c>
      <c r="B189" s="45" t="s">
        <v>364</v>
      </c>
      <c r="C189" s="45" t="s">
        <v>1161</v>
      </c>
      <c r="D189" s="45" t="s">
        <v>962</v>
      </c>
      <c r="E189" s="45" t="s">
        <v>659</v>
      </c>
      <c r="F189" s="45">
        <v>8865</v>
      </c>
      <c r="G189" s="45">
        <v>551</v>
      </c>
      <c r="H189" s="45" t="s">
        <v>1565</v>
      </c>
      <c r="I189" s="45" t="s">
        <v>661</v>
      </c>
      <c r="J189" s="45">
        <v>1.327718</v>
      </c>
      <c r="K189" s="45">
        <v>1.2280489999999999</v>
      </c>
      <c r="L189" s="45">
        <v>1.4176040000000001</v>
      </c>
      <c r="M189" s="45"/>
      <c r="N189" s="45" t="s">
        <v>1557</v>
      </c>
      <c r="O189" s="45" t="s">
        <v>1566</v>
      </c>
      <c r="P189" s="45" t="s">
        <v>1162</v>
      </c>
      <c r="Q189" s="46">
        <v>44866</v>
      </c>
    </row>
    <row r="190" spans="1:17" x14ac:dyDescent="0.3">
      <c r="A190" s="45">
        <v>315312</v>
      </c>
      <c r="B190" s="45" t="s">
        <v>434</v>
      </c>
      <c r="C190" s="45" t="s">
        <v>1163</v>
      </c>
      <c r="D190" s="45" t="s">
        <v>1074</v>
      </c>
      <c r="E190" s="45" t="s">
        <v>659</v>
      </c>
      <c r="F190" s="45">
        <v>8755</v>
      </c>
      <c r="G190" s="45">
        <v>551</v>
      </c>
      <c r="H190" s="45" t="s">
        <v>1565</v>
      </c>
      <c r="I190" s="45" t="s">
        <v>661</v>
      </c>
      <c r="J190" s="45">
        <v>1.583229</v>
      </c>
      <c r="K190" s="45">
        <v>1.549998</v>
      </c>
      <c r="L190" s="45">
        <v>1.500489</v>
      </c>
      <c r="M190" s="45"/>
      <c r="N190" s="45" t="s">
        <v>1557</v>
      </c>
      <c r="O190" s="45" t="s">
        <v>1566</v>
      </c>
      <c r="P190" s="45" t="s">
        <v>1164</v>
      </c>
      <c r="Q190" s="46">
        <v>44866</v>
      </c>
    </row>
    <row r="191" spans="1:17" x14ac:dyDescent="0.3">
      <c r="A191" s="45">
        <v>315313</v>
      </c>
      <c r="B191" s="45" t="s">
        <v>303</v>
      </c>
      <c r="C191" s="45" t="s">
        <v>1165</v>
      </c>
      <c r="D191" s="45" t="s">
        <v>1166</v>
      </c>
      <c r="E191" s="45" t="s">
        <v>659</v>
      </c>
      <c r="F191" s="45">
        <v>7626</v>
      </c>
      <c r="G191" s="45">
        <v>551</v>
      </c>
      <c r="H191" s="45" t="s">
        <v>1565</v>
      </c>
      <c r="I191" s="45" t="s">
        <v>661</v>
      </c>
      <c r="J191" s="45">
        <v>1.294109</v>
      </c>
      <c r="K191" s="45">
        <v>2.0971690000000001</v>
      </c>
      <c r="L191" s="45">
        <v>2.4837500000000001</v>
      </c>
      <c r="M191" s="45"/>
      <c r="N191" s="45" t="s">
        <v>1557</v>
      </c>
      <c r="O191" s="45" t="s">
        <v>1566</v>
      </c>
      <c r="P191" s="45" t="s">
        <v>1167</v>
      </c>
      <c r="Q191" s="46">
        <v>44866</v>
      </c>
    </row>
    <row r="192" spans="1:17" x14ac:dyDescent="0.3">
      <c r="A192" s="45">
        <v>315314</v>
      </c>
      <c r="B192" s="45" t="s">
        <v>251</v>
      </c>
      <c r="C192" s="45" t="s">
        <v>1168</v>
      </c>
      <c r="D192" s="45" t="s">
        <v>817</v>
      </c>
      <c r="E192" s="45" t="s">
        <v>659</v>
      </c>
      <c r="F192" s="45">
        <v>7730</v>
      </c>
      <c r="G192" s="45">
        <v>551</v>
      </c>
      <c r="H192" s="45" t="s">
        <v>1565</v>
      </c>
      <c r="I192" s="45" t="s">
        <v>661</v>
      </c>
      <c r="J192" s="45">
        <v>1.05122</v>
      </c>
      <c r="K192" s="45">
        <v>0.93388099999999996</v>
      </c>
      <c r="L192" s="45">
        <v>1.36158</v>
      </c>
      <c r="M192" s="45"/>
      <c r="N192" s="45" t="s">
        <v>1557</v>
      </c>
      <c r="O192" s="45" t="s">
        <v>1566</v>
      </c>
      <c r="P192" s="45" t="s">
        <v>1169</v>
      </c>
      <c r="Q192" s="46">
        <v>44866</v>
      </c>
    </row>
    <row r="193" spans="1:17" x14ac:dyDescent="0.3">
      <c r="A193" s="45">
        <v>315316</v>
      </c>
      <c r="B193" s="45" t="s">
        <v>343</v>
      </c>
      <c r="C193" s="45" t="s">
        <v>1170</v>
      </c>
      <c r="D193" s="45" t="s">
        <v>962</v>
      </c>
      <c r="E193" s="45" t="s">
        <v>659</v>
      </c>
      <c r="F193" s="45">
        <v>8865</v>
      </c>
      <c r="G193" s="45">
        <v>551</v>
      </c>
      <c r="H193" s="45" t="s">
        <v>1565</v>
      </c>
      <c r="I193" s="45" t="s">
        <v>661</v>
      </c>
      <c r="J193" s="45">
        <v>1.1833499999999999</v>
      </c>
      <c r="K193" s="45">
        <v>0.99304899999999996</v>
      </c>
      <c r="L193" s="45">
        <v>1.2861830000000001</v>
      </c>
      <c r="M193" s="45"/>
      <c r="N193" s="45" t="s">
        <v>1557</v>
      </c>
      <c r="O193" s="45" t="s">
        <v>1566</v>
      </c>
      <c r="P193" s="45" t="s">
        <v>1171</v>
      </c>
      <c r="Q193" s="46">
        <v>44866</v>
      </c>
    </row>
    <row r="194" spans="1:17" x14ac:dyDescent="0.3">
      <c r="A194" s="45">
        <v>315317</v>
      </c>
      <c r="B194" s="45" t="s">
        <v>410</v>
      </c>
      <c r="C194" s="45" t="s">
        <v>1172</v>
      </c>
      <c r="D194" s="45" t="s">
        <v>1173</v>
      </c>
      <c r="E194" s="45" t="s">
        <v>659</v>
      </c>
      <c r="F194" s="45">
        <v>8401</v>
      </c>
      <c r="G194" s="45">
        <v>551</v>
      </c>
      <c r="H194" s="45" t="s">
        <v>1565</v>
      </c>
      <c r="I194" s="45" t="s">
        <v>661</v>
      </c>
      <c r="J194" s="45">
        <v>2.1128309999999999</v>
      </c>
      <c r="K194" s="45">
        <v>1.528885</v>
      </c>
      <c r="L194" s="45">
        <v>1.1090610000000001</v>
      </c>
      <c r="M194" s="45"/>
      <c r="N194" s="45" t="s">
        <v>1557</v>
      </c>
      <c r="O194" s="45" t="s">
        <v>1566</v>
      </c>
      <c r="P194" s="45" t="s">
        <v>1174</v>
      </c>
      <c r="Q194" s="46">
        <v>44866</v>
      </c>
    </row>
    <row r="195" spans="1:17" x14ac:dyDescent="0.3">
      <c r="A195" s="45">
        <v>315318</v>
      </c>
      <c r="B195" s="45" t="s">
        <v>585</v>
      </c>
      <c r="C195" s="45" t="s">
        <v>1175</v>
      </c>
      <c r="D195" s="45" t="s">
        <v>1176</v>
      </c>
      <c r="E195" s="45" t="s">
        <v>659</v>
      </c>
      <c r="F195" s="45">
        <v>7095</v>
      </c>
      <c r="G195" s="45">
        <v>551</v>
      </c>
      <c r="H195" s="45" t="s">
        <v>1565</v>
      </c>
      <c r="I195" s="45" t="s">
        <v>661</v>
      </c>
      <c r="J195" s="45">
        <v>1.6117649999999999</v>
      </c>
      <c r="K195" s="45">
        <v>1.3642559999999999</v>
      </c>
      <c r="L195" s="45">
        <v>1.2972980000000001</v>
      </c>
      <c r="M195" s="45"/>
      <c r="N195" s="45" t="s">
        <v>1557</v>
      </c>
      <c r="O195" s="45" t="s">
        <v>1566</v>
      </c>
      <c r="P195" s="45" t="s">
        <v>1177</v>
      </c>
      <c r="Q195" s="46">
        <v>44866</v>
      </c>
    </row>
    <row r="196" spans="1:17" x14ac:dyDescent="0.3">
      <c r="A196" s="45">
        <v>315320</v>
      </c>
      <c r="B196" s="45" t="s">
        <v>352</v>
      </c>
      <c r="C196" s="45" t="s">
        <v>1178</v>
      </c>
      <c r="D196" s="45" t="s">
        <v>1074</v>
      </c>
      <c r="E196" s="45" t="s">
        <v>659</v>
      </c>
      <c r="F196" s="45">
        <v>8757</v>
      </c>
      <c r="G196" s="45">
        <v>551</v>
      </c>
      <c r="H196" s="45" t="s">
        <v>1565</v>
      </c>
      <c r="I196" s="45" t="s">
        <v>661</v>
      </c>
      <c r="J196" s="45">
        <v>3.220863</v>
      </c>
      <c r="K196" s="45">
        <v>3.0922519999999998</v>
      </c>
      <c r="L196" s="45">
        <v>1.4714590000000001</v>
      </c>
      <c r="M196" s="45"/>
      <c r="N196" s="45" t="s">
        <v>1557</v>
      </c>
      <c r="O196" s="45" t="s">
        <v>1566</v>
      </c>
      <c r="P196" s="45" t="s">
        <v>1179</v>
      </c>
      <c r="Q196" s="46">
        <v>44866</v>
      </c>
    </row>
    <row r="197" spans="1:17" x14ac:dyDescent="0.3">
      <c r="A197" s="45">
        <v>315321</v>
      </c>
      <c r="B197" s="45" t="s">
        <v>532</v>
      </c>
      <c r="C197" s="45" t="s">
        <v>1180</v>
      </c>
      <c r="D197" s="45" t="s">
        <v>1181</v>
      </c>
      <c r="E197" s="45" t="s">
        <v>659</v>
      </c>
      <c r="F197" s="45">
        <v>8857</v>
      </c>
      <c r="G197" s="45">
        <v>551</v>
      </c>
      <c r="H197" s="45" t="s">
        <v>1565</v>
      </c>
      <c r="I197" s="45" t="s">
        <v>661</v>
      </c>
      <c r="J197" s="45">
        <v>1.3953310000000001</v>
      </c>
      <c r="K197" s="45">
        <v>1.5578639999999999</v>
      </c>
      <c r="L197" s="45">
        <v>1.7111879999999999</v>
      </c>
      <c r="M197" s="45"/>
      <c r="N197" s="45" t="s">
        <v>1557</v>
      </c>
      <c r="O197" s="45" t="s">
        <v>1566</v>
      </c>
      <c r="P197" s="45" t="s">
        <v>1182</v>
      </c>
      <c r="Q197" s="46">
        <v>44866</v>
      </c>
    </row>
    <row r="198" spans="1:17" x14ac:dyDescent="0.3">
      <c r="A198" s="45">
        <v>315322</v>
      </c>
      <c r="B198" s="45" t="s">
        <v>450</v>
      </c>
      <c r="C198" s="45" t="s">
        <v>1183</v>
      </c>
      <c r="D198" s="45" t="s">
        <v>1184</v>
      </c>
      <c r="E198" s="45" t="s">
        <v>659</v>
      </c>
      <c r="F198" s="45">
        <v>7039</v>
      </c>
      <c r="G198" s="45">
        <v>551</v>
      </c>
      <c r="H198" s="45" t="s">
        <v>1565</v>
      </c>
      <c r="I198" s="45" t="s">
        <v>661</v>
      </c>
      <c r="J198" s="45">
        <v>0.72916300000000001</v>
      </c>
      <c r="K198" s="45">
        <v>0.76491600000000004</v>
      </c>
      <c r="L198" s="45">
        <v>1.6078079999999999</v>
      </c>
      <c r="M198" s="45"/>
      <c r="N198" s="45" t="s">
        <v>1557</v>
      </c>
      <c r="O198" s="45" t="s">
        <v>1566</v>
      </c>
      <c r="P198" s="45" t="s">
        <v>1185</v>
      </c>
      <c r="Q198" s="46">
        <v>44866</v>
      </c>
    </row>
    <row r="199" spans="1:17" x14ac:dyDescent="0.3">
      <c r="A199" s="45">
        <v>315324</v>
      </c>
      <c r="B199" s="45" t="s">
        <v>621</v>
      </c>
      <c r="C199" s="45" t="s">
        <v>1186</v>
      </c>
      <c r="D199" s="45" t="s">
        <v>826</v>
      </c>
      <c r="E199" s="45" t="s">
        <v>659</v>
      </c>
      <c r="F199" s="45">
        <v>8611</v>
      </c>
      <c r="G199" s="45">
        <v>551</v>
      </c>
      <c r="H199" s="45" t="s">
        <v>1565</v>
      </c>
      <c r="I199" s="45" t="s">
        <v>661</v>
      </c>
      <c r="J199" s="45">
        <v>1.498041</v>
      </c>
      <c r="K199" s="45">
        <v>1.834862</v>
      </c>
      <c r="L199" s="45">
        <v>1.877264</v>
      </c>
      <c r="M199" s="45"/>
      <c r="N199" s="45" t="s">
        <v>1557</v>
      </c>
      <c r="O199" s="45" t="s">
        <v>1566</v>
      </c>
      <c r="P199" s="45" t="s">
        <v>1187</v>
      </c>
      <c r="Q199" s="46">
        <v>44866</v>
      </c>
    </row>
    <row r="200" spans="1:17" x14ac:dyDescent="0.3">
      <c r="A200" s="45">
        <v>315327</v>
      </c>
      <c r="B200" s="45" t="s">
        <v>419</v>
      </c>
      <c r="C200" s="45" t="s">
        <v>1188</v>
      </c>
      <c r="D200" s="45" t="s">
        <v>814</v>
      </c>
      <c r="E200" s="45" t="s">
        <v>659</v>
      </c>
      <c r="F200" s="45">
        <v>8701</v>
      </c>
      <c r="G200" s="45">
        <v>551</v>
      </c>
      <c r="H200" s="45" t="s">
        <v>1565</v>
      </c>
      <c r="I200" s="45" t="s">
        <v>661</v>
      </c>
      <c r="J200" s="45">
        <v>1.9432430000000001</v>
      </c>
      <c r="K200" s="45">
        <v>1.484267</v>
      </c>
      <c r="L200" s="45">
        <v>1.170658</v>
      </c>
      <c r="M200" s="45"/>
      <c r="N200" s="45" t="s">
        <v>1557</v>
      </c>
      <c r="O200" s="45" t="s">
        <v>1566</v>
      </c>
      <c r="P200" s="45" t="s">
        <v>1189</v>
      </c>
      <c r="Q200" s="46">
        <v>44866</v>
      </c>
    </row>
    <row r="201" spans="1:17" x14ac:dyDescent="0.3">
      <c r="A201" s="45">
        <v>315328</v>
      </c>
      <c r="B201" s="45" t="s">
        <v>482</v>
      </c>
      <c r="C201" s="45" t="s">
        <v>1190</v>
      </c>
      <c r="D201" s="45" t="s">
        <v>1191</v>
      </c>
      <c r="E201" s="45" t="s">
        <v>659</v>
      </c>
      <c r="F201" s="45">
        <v>7410</v>
      </c>
      <c r="G201" s="45">
        <v>551</v>
      </c>
      <c r="H201" s="45" t="s">
        <v>1565</v>
      </c>
      <c r="I201" s="45" t="s">
        <v>661</v>
      </c>
      <c r="J201" s="45">
        <v>0.71777100000000005</v>
      </c>
      <c r="K201" s="45">
        <v>0.50668199999999997</v>
      </c>
      <c r="L201" s="45">
        <v>1.0819190000000001</v>
      </c>
      <c r="M201" s="45"/>
      <c r="N201" s="45" t="s">
        <v>1557</v>
      </c>
      <c r="O201" s="45" t="s">
        <v>1566</v>
      </c>
      <c r="P201" s="45" t="s">
        <v>1192</v>
      </c>
      <c r="Q201" s="46">
        <v>44866</v>
      </c>
    </row>
    <row r="202" spans="1:17" x14ac:dyDescent="0.3">
      <c r="A202" s="45">
        <v>315329</v>
      </c>
      <c r="B202" s="45" t="s">
        <v>513</v>
      </c>
      <c r="C202" s="45" t="s">
        <v>1193</v>
      </c>
      <c r="D202" s="45" t="s">
        <v>1194</v>
      </c>
      <c r="E202" s="45" t="s">
        <v>659</v>
      </c>
      <c r="F202" s="45">
        <v>7834</v>
      </c>
      <c r="G202" s="45">
        <v>551</v>
      </c>
      <c r="H202" s="45" t="s">
        <v>1565</v>
      </c>
      <c r="I202" s="45" t="s">
        <v>661</v>
      </c>
      <c r="J202" s="45">
        <v>0.87894700000000003</v>
      </c>
      <c r="K202" s="45">
        <v>0.77077200000000001</v>
      </c>
      <c r="L202" s="45">
        <v>1.3440289999999999</v>
      </c>
      <c r="M202" s="45"/>
      <c r="N202" s="45" t="s">
        <v>1557</v>
      </c>
      <c r="O202" s="45" t="s">
        <v>1566</v>
      </c>
      <c r="P202" s="45" t="s">
        <v>1195</v>
      </c>
      <c r="Q202" s="46">
        <v>44866</v>
      </c>
    </row>
    <row r="203" spans="1:17" x14ac:dyDescent="0.3">
      <c r="A203" s="45">
        <v>315330</v>
      </c>
      <c r="B203" s="45" t="s">
        <v>358</v>
      </c>
      <c r="C203" s="45" t="s">
        <v>1196</v>
      </c>
      <c r="D203" s="45" t="s">
        <v>726</v>
      </c>
      <c r="E203" s="45" t="s">
        <v>659</v>
      </c>
      <c r="F203" s="45">
        <v>8016</v>
      </c>
      <c r="G203" s="45">
        <v>551</v>
      </c>
      <c r="H203" s="45" t="s">
        <v>1565</v>
      </c>
      <c r="I203" s="45" t="s">
        <v>661</v>
      </c>
      <c r="J203" s="45">
        <v>1.3569880000000001</v>
      </c>
      <c r="K203" s="45">
        <v>1.25569</v>
      </c>
      <c r="L203" s="45">
        <v>1.4182459999999999</v>
      </c>
      <c r="M203" s="45"/>
      <c r="N203" s="45" t="s">
        <v>1557</v>
      </c>
      <c r="O203" s="45" t="s">
        <v>1566</v>
      </c>
      <c r="P203" s="45" t="s">
        <v>1197</v>
      </c>
      <c r="Q203" s="46">
        <v>44866</v>
      </c>
    </row>
    <row r="204" spans="1:17" x14ac:dyDescent="0.3">
      <c r="A204" s="45">
        <v>315331</v>
      </c>
      <c r="B204" s="45" t="s">
        <v>348</v>
      </c>
      <c r="C204" s="45" t="s">
        <v>1198</v>
      </c>
      <c r="D204" s="45" t="s">
        <v>783</v>
      </c>
      <c r="E204" s="45" t="s">
        <v>659</v>
      </c>
      <c r="F204" s="45">
        <v>7514</v>
      </c>
      <c r="G204" s="45">
        <v>551</v>
      </c>
      <c r="H204" s="45" t="s">
        <v>1565</v>
      </c>
      <c r="I204" s="45" t="s">
        <v>661</v>
      </c>
      <c r="J204" s="45">
        <v>1.4716260000000001</v>
      </c>
      <c r="K204" s="45">
        <v>1.282478</v>
      </c>
      <c r="L204" s="45">
        <v>1.3356650000000001</v>
      </c>
      <c r="M204" s="45"/>
      <c r="N204" s="45" t="s">
        <v>1557</v>
      </c>
      <c r="O204" s="45" t="s">
        <v>1566</v>
      </c>
      <c r="P204" s="45" t="s">
        <v>1199</v>
      </c>
      <c r="Q204" s="46">
        <v>44866</v>
      </c>
    </row>
    <row r="205" spans="1:17" x14ac:dyDescent="0.3">
      <c r="A205" s="45">
        <v>315332</v>
      </c>
      <c r="B205" s="45" t="s">
        <v>576</v>
      </c>
      <c r="C205" s="45" t="s">
        <v>1200</v>
      </c>
      <c r="D205" s="45" t="s">
        <v>970</v>
      </c>
      <c r="E205" s="45" t="s">
        <v>659</v>
      </c>
      <c r="F205" s="45">
        <v>8050</v>
      </c>
      <c r="G205" s="45">
        <v>551</v>
      </c>
      <c r="H205" s="45" t="s">
        <v>1565</v>
      </c>
      <c r="I205" s="45" t="s">
        <v>661</v>
      </c>
      <c r="J205" s="45">
        <v>1.7305900000000001</v>
      </c>
      <c r="K205" s="45">
        <v>1.6162829999999999</v>
      </c>
      <c r="L205" s="45">
        <v>1.4314249999999999</v>
      </c>
      <c r="M205" s="45"/>
      <c r="N205" s="45" t="s">
        <v>1557</v>
      </c>
      <c r="O205" s="45" t="s">
        <v>1566</v>
      </c>
      <c r="P205" s="45" t="s">
        <v>1201</v>
      </c>
      <c r="Q205" s="46">
        <v>44866</v>
      </c>
    </row>
    <row r="206" spans="1:17" x14ac:dyDescent="0.3">
      <c r="A206" s="45">
        <v>315333</v>
      </c>
      <c r="B206" s="45" t="s">
        <v>341</v>
      </c>
      <c r="C206" s="45" t="s">
        <v>1202</v>
      </c>
      <c r="D206" s="45" t="s">
        <v>1074</v>
      </c>
      <c r="E206" s="45" t="s">
        <v>659</v>
      </c>
      <c r="F206" s="45">
        <v>8757</v>
      </c>
      <c r="G206" s="45">
        <v>551</v>
      </c>
      <c r="H206" s="45" t="s">
        <v>1565</v>
      </c>
      <c r="I206" s="45" t="s">
        <v>661</v>
      </c>
      <c r="J206" s="45">
        <v>0.927929</v>
      </c>
      <c r="K206" s="45">
        <v>1.199041</v>
      </c>
      <c r="L206" s="45">
        <v>1.980453</v>
      </c>
      <c r="M206" s="45"/>
      <c r="N206" s="45" t="s">
        <v>1557</v>
      </c>
      <c r="O206" s="45" t="s">
        <v>1566</v>
      </c>
      <c r="P206" s="45" t="s">
        <v>1203</v>
      </c>
      <c r="Q206" s="46">
        <v>44866</v>
      </c>
    </row>
    <row r="207" spans="1:17" x14ac:dyDescent="0.3">
      <c r="A207" s="45">
        <v>315335</v>
      </c>
      <c r="B207" s="45" t="s">
        <v>273</v>
      </c>
      <c r="C207" s="45" t="s">
        <v>1204</v>
      </c>
      <c r="D207" s="45" t="s">
        <v>789</v>
      </c>
      <c r="E207" s="45" t="s">
        <v>659</v>
      </c>
      <c r="F207" s="45">
        <v>7470</v>
      </c>
      <c r="G207" s="45">
        <v>551</v>
      </c>
      <c r="H207" s="45" t="s">
        <v>1565</v>
      </c>
      <c r="I207" s="45" t="s">
        <v>661</v>
      </c>
      <c r="J207" s="45">
        <v>1.49193</v>
      </c>
      <c r="K207" s="45">
        <v>1.147996</v>
      </c>
      <c r="L207" s="45">
        <v>1.179335</v>
      </c>
      <c r="M207" s="45"/>
      <c r="N207" s="45" t="s">
        <v>1557</v>
      </c>
      <c r="O207" s="45" t="s">
        <v>1566</v>
      </c>
      <c r="P207" s="45" t="s">
        <v>1205</v>
      </c>
      <c r="Q207" s="46">
        <v>44866</v>
      </c>
    </row>
    <row r="208" spans="1:17" x14ac:dyDescent="0.3">
      <c r="A208" s="45">
        <v>315336</v>
      </c>
      <c r="B208" s="45" t="s">
        <v>421</v>
      </c>
      <c r="C208" s="45" t="s">
        <v>1206</v>
      </c>
      <c r="D208" s="45" t="s">
        <v>1085</v>
      </c>
      <c r="E208" s="45" t="s">
        <v>659</v>
      </c>
      <c r="F208" s="45">
        <v>8831</v>
      </c>
      <c r="G208" s="45">
        <v>551</v>
      </c>
      <c r="H208" s="45" t="s">
        <v>1565</v>
      </c>
      <c r="I208" s="45" t="s">
        <v>661</v>
      </c>
      <c r="J208" s="45">
        <v>1.644854</v>
      </c>
      <c r="K208" s="45">
        <v>1.5294970000000001</v>
      </c>
      <c r="L208" s="45">
        <v>1.42517</v>
      </c>
      <c r="M208" s="45"/>
      <c r="N208" s="45" t="s">
        <v>1557</v>
      </c>
      <c r="O208" s="45" t="s">
        <v>1566</v>
      </c>
      <c r="P208" s="45" t="s">
        <v>1207</v>
      </c>
      <c r="Q208" s="46">
        <v>44866</v>
      </c>
    </row>
    <row r="209" spans="1:17" x14ac:dyDescent="0.3">
      <c r="A209" s="45">
        <v>315337</v>
      </c>
      <c r="B209" s="45" t="s">
        <v>484</v>
      </c>
      <c r="C209" s="45" t="s">
        <v>1208</v>
      </c>
      <c r="D209" s="45" t="s">
        <v>1209</v>
      </c>
      <c r="E209" s="45" t="s">
        <v>659</v>
      </c>
      <c r="F209" s="45">
        <v>7069</v>
      </c>
      <c r="G209" s="45">
        <v>551</v>
      </c>
      <c r="H209" s="45" t="s">
        <v>1565</v>
      </c>
      <c r="I209" s="45" t="s">
        <v>661</v>
      </c>
      <c r="J209" s="45">
        <v>0.54658799999999996</v>
      </c>
      <c r="K209" s="45">
        <v>0.41390700000000002</v>
      </c>
      <c r="L209" s="45">
        <v>1.160615</v>
      </c>
      <c r="M209" s="45"/>
      <c r="N209" s="45" t="s">
        <v>1557</v>
      </c>
      <c r="O209" s="45" t="s">
        <v>1566</v>
      </c>
      <c r="P209" s="45" t="s">
        <v>1210</v>
      </c>
      <c r="Q209" s="46">
        <v>44866</v>
      </c>
    </row>
    <row r="210" spans="1:17" x14ac:dyDescent="0.3">
      <c r="A210" s="45">
        <v>315338</v>
      </c>
      <c r="B210" s="45" t="s">
        <v>500</v>
      </c>
      <c r="C210" s="45" t="s">
        <v>1211</v>
      </c>
      <c r="D210" s="45" t="s">
        <v>811</v>
      </c>
      <c r="E210" s="45" t="s">
        <v>659</v>
      </c>
      <c r="F210" s="45">
        <v>8648</v>
      </c>
      <c r="G210" s="45">
        <v>551</v>
      </c>
      <c r="H210" s="45" t="s">
        <v>1565</v>
      </c>
      <c r="I210" s="45" t="s">
        <v>661</v>
      </c>
      <c r="J210" s="45">
        <v>1.7350730000000001</v>
      </c>
      <c r="K210" s="45">
        <v>1.2884979999999999</v>
      </c>
      <c r="L210" s="45">
        <v>1.1381810000000001</v>
      </c>
      <c r="M210" s="45"/>
      <c r="N210" s="45" t="s">
        <v>1557</v>
      </c>
      <c r="O210" s="45" t="s">
        <v>1566</v>
      </c>
      <c r="P210" s="45" t="s">
        <v>1212</v>
      </c>
      <c r="Q210" s="46">
        <v>44866</v>
      </c>
    </row>
    <row r="211" spans="1:17" x14ac:dyDescent="0.3">
      <c r="A211" s="45">
        <v>315339</v>
      </c>
      <c r="B211" s="45" t="s">
        <v>316</v>
      </c>
      <c r="C211" s="45" t="s">
        <v>1213</v>
      </c>
      <c r="D211" s="45" t="s">
        <v>1214</v>
      </c>
      <c r="E211" s="45" t="s">
        <v>659</v>
      </c>
      <c r="F211" s="45">
        <v>7649</v>
      </c>
      <c r="G211" s="45">
        <v>551</v>
      </c>
      <c r="H211" s="45" t="s">
        <v>1565</v>
      </c>
      <c r="I211" s="45" t="s">
        <v>661</v>
      </c>
      <c r="J211" s="45">
        <v>2.0757400000000001</v>
      </c>
      <c r="K211" s="45">
        <v>1.8392010000000001</v>
      </c>
      <c r="L211" s="45">
        <v>1.358006</v>
      </c>
      <c r="M211" s="45"/>
      <c r="N211" s="45" t="s">
        <v>1557</v>
      </c>
      <c r="O211" s="45" t="s">
        <v>1566</v>
      </c>
      <c r="P211" s="45" t="s">
        <v>1215</v>
      </c>
      <c r="Q211" s="46">
        <v>44866</v>
      </c>
    </row>
    <row r="212" spans="1:17" x14ac:dyDescent="0.3">
      <c r="A212" s="45">
        <v>315340</v>
      </c>
      <c r="B212" s="45" t="s">
        <v>566</v>
      </c>
      <c r="C212" s="45" t="s">
        <v>1216</v>
      </c>
      <c r="D212" s="45" t="s">
        <v>978</v>
      </c>
      <c r="E212" s="45" t="s">
        <v>659</v>
      </c>
      <c r="F212" s="45">
        <v>8205</v>
      </c>
      <c r="G212" s="45">
        <v>551</v>
      </c>
      <c r="H212" s="45" t="s">
        <v>1565</v>
      </c>
      <c r="I212" s="45" t="s">
        <v>661</v>
      </c>
      <c r="J212" s="45">
        <v>1.113013</v>
      </c>
      <c r="K212" s="45">
        <v>0.88553300000000001</v>
      </c>
      <c r="L212" s="45">
        <v>1.2194100000000001</v>
      </c>
      <c r="M212" s="45"/>
      <c r="N212" s="45" t="s">
        <v>1557</v>
      </c>
      <c r="O212" s="45" t="s">
        <v>1566</v>
      </c>
      <c r="P212" s="45" t="s">
        <v>1217</v>
      </c>
      <c r="Q212" s="46">
        <v>44866</v>
      </c>
    </row>
    <row r="213" spans="1:17" x14ac:dyDescent="0.3">
      <c r="A213" s="45">
        <v>315341</v>
      </c>
      <c r="B213" s="45" t="s">
        <v>337</v>
      </c>
      <c r="C213" s="45" t="s">
        <v>1218</v>
      </c>
      <c r="D213" s="45" t="s">
        <v>1219</v>
      </c>
      <c r="E213" s="45" t="s">
        <v>659</v>
      </c>
      <c r="F213" s="45">
        <v>7066</v>
      </c>
      <c r="G213" s="45">
        <v>551</v>
      </c>
      <c r="H213" s="45" t="s">
        <v>1565</v>
      </c>
      <c r="I213" s="45" t="s">
        <v>661</v>
      </c>
      <c r="J213" s="45">
        <v>2.0262419999999999</v>
      </c>
      <c r="K213" s="45">
        <v>1.7613719999999999</v>
      </c>
      <c r="L213" s="45">
        <v>1.3323100000000001</v>
      </c>
      <c r="M213" s="45"/>
      <c r="N213" s="45" t="s">
        <v>1557</v>
      </c>
      <c r="O213" s="45" t="s">
        <v>1566</v>
      </c>
      <c r="P213" s="45" t="s">
        <v>1220</v>
      </c>
      <c r="Q213" s="46">
        <v>44866</v>
      </c>
    </row>
    <row r="214" spans="1:17" x14ac:dyDescent="0.3">
      <c r="A214" s="45">
        <v>315342</v>
      </c>
      <c r="B214" s="45" t="s">
        <v>491</v>
      </c>
      <c r="C214" s="45" t="s">
        <v>1221</v>
      </c>
      <c r="D214" s="45" t="s">
        <v>981</v>
      </c>
      <c r="E214" s="45" t="s">
        <v>659</v>
      </c>
      <c r="F214" s="45">
        <v>8724</v>
      </c>
      <c r="G214" s="45">
        <v>551</v>
      </c>
      <c r="H214" s="45" t="s">
        <v>1565</v>
      </c>
      <c r="I214" s="45" t="s">
        <v>661</v>
      </c>
      <c r="J214" s="45">
        <v>3.2309549999999998</v>
      </c>
      <c r="K214" s="45">
        <v>2.7572079999999999</v>
      </c>
      <c r="L214" s="45">
        <v>1.3079289999999999</v>
      </c>
      <c r="M214" s="45"/>
      <c r="N214" s="45" t="s">
        <v>1557</v>
      </c>
      <c r="O214" s="45" t="s">
        <v>1566</v>
      </c>
      <c r="P214" s="45" t="s">
        <v>1222</v>
      </c>
      <c r="Q214" s="46">
        <v>44866</v>
      </c>
    </row>
    <row r="215" spans="1:17" x14ac:dyDescent="0.3">
      <c r="A215" s="45">
        <v>315343</v>
      </c>
      <c r="B215" s="45" t="s">
        <v>294</v>
      </c>
      <c r="C215" s="45" t="s">
        <v>1223</v>
      </c>
      <c r="D215" s="45" t="s">
        <v>1029</v>
      </c>
      <c r="E215" s="45" t="s">
        <v>659</v>
      </c>
      <c r="F215" s="45">
        <v>7104</v>
      </c>
      <c r="G215" s="45">
        <v>551</v>
      </c>
      <c r="H215" s="45" t="s">
        <v>1565</v>
      </c>
      <c r="I215" s="45" t="s">
        <v>661</v>
      </c>
      <c r="J215" s="45" t="s">
        <v>667</v>
      </c>
      <c r="K215" s="45"/>
      <c r="L215" s="45"/>
      <c r="M215" s="45">
        <v>9</v>
      </c>
      <c r="N215" s="45" t="s">
        <v>1557</v>
      </c>
      <c r="O215" s="45" t="s">
        <v>1566</v>
      </c>
      <c r="P215" s="45" t="s">
        <v>1224</v>
      </c>
      <c r="Q215" s="46">
        <v>44866</v>
      </c>
    </row>
    <row r="216" spans="1:17" x14ac:dyDescent="0.3">
      <c r="A216" s="45">
        <v>315344</v>
      </c>
      <c r="B216" s="45" t="s">
        <v>238</v>
      </c>
      <c r="C216" s="45" t="s">
        <v>1225</v>
      </c>
      <c r="D216" s="45" t="s">
        <v>1226</v>
      </c>
      <c r="E216" s="45" t="s">
        <v>659</v>
      </c>
      <c r="F216" s="45">
        <v>7087</v>
      </c>
      <c r="G216" s="45">
        <v>551</v>
      </c>
      <c r="H216" s="45" t="s">
        <v>1565</v>
      </c>
      <c r="I216" s="45" t="s">
        <v>661</v>
      </c>
      <c r="J216" s="45">
        <v>1.1951989999999999</v>
      </c>
      <c r="K216" s="45">
        <v>0.95318800000000004</v>
      </c>
      <c r="L216" s="45">
        <v>1.2223170000000001</v>
      </c>
      <c r="M216" s="45"/>
      <c r="N216" s="45" t="s">
        <v>1557</v>
      </c>
      <c r="O216" s="45" t="s">
        <v>1566</v>
      </c>
      <c r="P216" s="45" t="s">
        <v>1227</v>
      </c>
      <c r="Q216" s="46">
        <v>44866</v>
      </c>
    </row>
    <row r="217" spans="1:17" x14ac:dyDescent="0.3">
      <c r="A217" s="45">
        <v>315346</v>
      </c>
      <c r="B217" s="45" t="s">
        <v>506</v>
      </c>
      <c r="C217" s="45" t="s">
        <v>1228</v>
      </c>
      <c r="D217" s="45" t="s">
        <v>691</v>
      </c>
      <c r="E217" s="45" t="s">
        <v>659</v>
      </c>
      <c r="F217" s="45">
        <v>7652</v>
      </c>
      <c r="G217" s="45">
        <v>551</v>
      </c>
      <c r="H217" s="45" t="s">
        <v>1565</v>
      </c>
      <c r="I217" s="45" t="s">
        <v>661</v>
      </c>
      <c r="J217" s="45">
        <v>1.7091750000000001</v>
      </c>
      <c r="K217" s="45">
        <v>1.3533459999999999</v>
      </c>
      <c r="L217" s="45">
        <v>1.213578</v>
      </c>
      <c r="M217" s="45"/>
      <c r="N217" s="45" t="s">
        <v>1557</v>
      </c>
      <c r="O217" s="45" t="s">
        <v>1566</v>
      </c>
      <c r="P217" s="45" t="s">
        <v>1229</v>
      </c>
      <c r="Q217" s="46">
        <v>44866</v>
      </c>
    </row>
    <row r="218" spans="1:17" x14ac:dyDescent="0.3">
      <c r="A218" s="45">
        <v>315347</v>
      </c>
      <c r="B218" s="45" t="s">
        <v>432</v>
      </c>
      <c r="C218" s="45" t="s">
        <v>1230</v>
      </c>
      <c r="D218" s="45" t="s">
        <v>1127</v>
      </c>
      <c r="E218" s="45" t="s">
        <v>659</v>
      </c>
      <c r="F218" s="45">
        <v>8759</v>
      </c>
      <c r="G218" s="45">
        <v>551</v>
      </c>
      <c r="H218" s="45" t="s">
        <v>1565</v>
      </c>
      <c r="I218" s="45" t="s">
        <v>661</v>
      </c>
      <c r="J218" s="45">
        <v>1.2156899999999999</v>
      </c>
      <c r="K218" s="45">
        <v>1.019714</v>
      </c>
      <c r="L218" s="45">
        <v>1.285585</v>
      </c>
      <c r="M218" s="45"/>
      <c r="N218" s="45" t="s">
        <v>1557</v>
      </c>
      <c r="O218" s="45" t="s">
        <v>1566</v>
      </c>
      <c r="P218" s="45" t="s">
        <v>1231</v>
      </c>
      <c r="Q218" s="46">
        <v>44866</v>
      </c>
    </row>
    <row r="219" spans="1:17" x14ac:dyDescent="0.3">
      <c r="A219" s="45">
        <v>315348</v>
      </c>
      <c r="B219" s="45" t="s">
        <v>439</v>
      </c>
      <c r="C219" s="45" t="s">
        <v>1232</v>
      </c>
      <c r="D219" s="45" t="s">
        <v>1233</v>
      </c>
      <c r="E219" s="45" t="s">
        <v>659</v>
      </c>
      <c r="F219" s="45">
        <v>7403</v>
      </c>
      <c r="G219" s="45">
        <v>551</v>
      </c>
      <c r="H219" s="45" t="s">
        <v>1565</v>
      </c>
      <c r="I219" s="45" t="s">
        <v>661</v>
      </c>
      <c r="J219" s="45">
        <v>1.306986</v>
      </c>
      <c r="K219" s="45">
        <v>1.302932</v>
      </c>
      <c r="L219" s="45">
        <v>1.5279050000000001</v>
      </c>
      <c r="M219" s="45"/>
      <c r="N219" s="45" t="s">
        <v>1557</v>
      </c>
      <c r="O219" s="45" t="s">
        <v>1566</v>
      </c>
      <c r="P219" s="45" t="s">
        <v>1234</v>
      </c>
      <c r="Q219" s="46">
        <v>44866</v>
      </c>
    </row>
    <row r="220" spans="1:17" x14ac:dyDescent="0.3">
      <c r="A220" s="45">
        <v>315349</v>
      </c>
      <c r="B220" s="45" t="s">
        <v>353</v>
      </c>
      <c r="C220" s="45" t="s">
        <v>1235</v>
      </c>
      <c r="D220" s="45" t="s">
        <v>1236</v>
      </c>
      <c r="E220" s="45" t="s">
        <v>659</v>
      </c>
      <c r="F220" s="45">
        <v>7631</v>
      </c>
      <c r="G220" s="45">
        <v>551</v>
      </c>
      <c r="H220" s="45" t="s">
        <v>1565</v>
      </c>
      <c r="I220" s="45" t="s">
        <v>661</v>
      </c>
      <c r="J220" s="45">
        <v>1.7785310000000001</v>
      </c>
      <c r="K220" s="45">
        <v>1.6583749999999999</v>
      </c>
      <c r="L220" s="45">
        <v>1.429114</v>
      </c>
      <c r="M220" s="45"/>
      <c r="N220" s="45" t="s">
        <v>1557</v>
      </c>
      <c r="O220" s="45" t="s">
        <v>1566</v>
      </c>
      <c r="P220" s="45" t="s">
        <v>1237</v>
      </c>
      <c r="Q220" s="46">
        <v>44866</v>
      </c>
    </row>
    <row r="221" spans="1:17" x14ac:dyDescent="0.3">
      <c r="A221" s="45">
        <v>315350</v>
      </c>
      <c r="B221" s="45" t="s">
        <v>511</v>
      </c>
      <c r="C221" s="45" t="s">
        <v>1238</v>
      </c>
      <c r="D221" s="45" t="s">
        <v>1239</v>
      </c>
      <c r="E221" s="45" t="s">
        <v>659</v>
      </c>
      <c r="F221" s="45">
        <v>8204</v>
      </c>
      <c r="G221" s="45">
        <v>551</v>
      </c>
      <c r="H221" s="45" t="s">
        <v>1565</v>
      </c>
      <c r="I221" s="45" t="s">
        <v>661</v>
      </c>
      <c r="J221" s="45">
        <v>1.5929599999999999</v>
      </c>
      <c r="K221" s="45">
        <v>1.4050260000000001</v>
      </c>
      <c r="L221" s="45">
        <v>1.3518380000000001</v>
      </c>
      <c r="M221" s="45"/>
      <c r="N221" s="45" t="s">
        <v>1557</v>
      </c>
      <c r="O221" s="45" t="s">
        <v>1566</v>
      </c>
      <c r="P221" s="45" t="s">
        <v>1240</v>
      </c>
      <c r="Q221" s="46">
        <v>44866</v>
      </c>
    </row>
    <row r="222" spans="1:17" x14ac:dyDescent="0.3">
      <c r="A222" s="45">
        <v>315351</v>
      </c>
      <c r="B222" s="45" t="s">
        <v>293</v>
      </c>
      <c r="C222" s="45" t="s">
        <v>1241</v>
      </c>
      <c r="D222" s="45" t="s">
        <v>714</v>
      </c>
      <c r="E222" s="45" t="s">
        <v>659</v>
      </c>
      <c r="F222" s="45">
        <v>8820</v>
      </c>
      <c r="G222" s="45">
        <v>551</v>
      </c>
      <c r="H222" s="45" t="s">
        <v>1565</v>
      </c>
      <c r="I222" s="45" t="s">
        <v>661</v>
      </c>
      <c r="J222" s="45" t="s">
        <v>667</v>
      </c>
      <c r="K222" s="45"/>
      <c r="L222" s="45"/>
      <c r="M222" s="45">
        <v>9</v>
      </c>
      <c r="N222" s="45" t="s">
        <v>1557</v>
      </c>
      <c r="O222" s="45" t="s">
        <v>1566</v>
      </c>
      <c r="P222" s="45" t="s">
        <v>1242</v>
      </c>
      <c r="Q222" s="46">
        <v>44866</v>
      </c>
    </row>
    <row r="223" spans="1:17" x14ac:dyDescent="0.3">
      <c r="A223" s="45">
        <v>315352</v>
      </c>
      <c r="B223" s="45" t="s">
        <v>242</v>
      </c>
      <c r="C223" s="45" t="s">
        <v>1243</v>
      </c>
      <c r="D223" s="45" t="s">
        <v>1244</v>
      </c>
      <c r="E223" s="45" t="s">
        <v>659</v>
      </c>
      <c r="F223" s="45">
        <v>7050</v>
      </c>
      <c r="G223" s="45">
        <v>551</v>
      </c>
      <c r="H223" s="45" t="s">
        <v>1565</v>
      </c>
      <c r="I223" s="45" t="s">
        <v>661</v>
      </c>
      <c r="J223" s="45">
        <v>2.0881050000000001</v>
      </c>
      <c r="K223" s="45">
        <v>1.962758</v>
      </c>
      <c r="L223" s="45">
        <v>1.4406540000000001</v>
      </c>
      <c r="M223" s="45"/>
      <c r="N223" s="45" t="s">
        <v>1557</v>
      </c>
      <c r="O223" s="45" t="s">
        <v>1566</v>
      </c>
      <c r="P223" s="45" t="s">
        <v>1245</v>
      </c>
      <c r="Q223" s="46">
        <v>44866</v>
      </c>
    </row>
    <row r="224" spans="1:17" x14ac:dyDescent="0.3">
      <c r="A224" s="45">
        <v>315353</v>
      </c>
      <c r="B224" s="45" t="s">
        <v>382</v>
      </c>
      <c r="C224" s="45" t="s">
        <v>1246</v>
      </c>
      <c r="D224" s="45" t="s">
        <v>1085</v>
      </c>
      <c r="E224" s="45" t="s">
        <v>659</v>
      </c>
      <c r="F224" s="45">
        <v>8831</v>
      </c>
      <c r="G224" s="45">
        <v>551</v>
      </c>
      <c r="H224" s="45" t="s">
        <v>1565</v>
      </c>
      <c r="I224" s="45" t="s">
        <v>661</v>
      </c>
      <c r="J224" s="45">
        <v>0.450743</v>
      </c>
      <c r="K224" s="45">
        <v>0.29235499999999998</v>
      </c>
      <c r="L224" s="45">
        <v>0.994093</v>
      </c>
      <c r="M224" s="45"/>
      <c r="N224" s="45" t="s">
        <v>1557</v>
      </c>
      <c r="O224" s="45" t="s">
        <v>1566</v>
      </c>
      <c r="P224" s="45" t="s">
        <v>1247</v>
      </c>
      <c r="Q224" s="46">
        <v>44866</v>
      </c>
    </row>
    <row r="225" spans="1:17" x14ac:dyDescent="0.3">
      <c r="A225" s="45">
        <v>315354</v>
      </c>
      <c r="B225" s="45" t="s">
        <v>597</v>
      </c>
      <c r="C225" s="45" t="s">
        <v>1248</v>
      </c>
      <c r="D225" s="45" t="s">
        <v>756</v>
      </c>
      <c r="E225" s="45" t="s">
        <v>659</v>
      </c>
      <c r="F225" s="45">
        <v>7719</v>
      </c>
      <c r="G225" s="45">
        <v>551</v>
      </c>
      <c r="H225" s="45" t="s">
        <v>1565</v>
      </c>
      <c r="I225" s="45" t="s">
        <v>661</v>
      </c>
      <c r="J225" s="45">
        <v>1.9270119999999999</v>
      </c>
      <c r="K225" s="45">
        <v>1.647238</v>
      </c>
      <c r="L225" s="45">
        <v>1.310138</v>
      </c>
      <c r="M225" s="45"/>
      <c r="N225" s="45" t="s">
        <v>1557</v>
      </c>
      <c r="O225" s="45" t="s">
        <v>1566</v>
      </c>
      <c r="P225" s="45" t="s">
        <v>1249</v>
      </c>
      <c r="Q225" s="46">
        <v>44866</v>
      </c>
    </row>
    <row r="226" spans="1:17" x14ac:dyDescent="0.3">
      <c r="A226" s="45">
        <v>315355</v>
      </c>
      <c r="B226" s="45" t="s">
        <v>548</v>
      </c>
      <c r="C226" s="45" t="s">
        <v>1250</v>
      </c>
      <c r="D226" s="45" t="s">
        <v>694</v>
      </c>
      <c r="E226" s="45" t="s">
        <v>659</v>
      </c>
      <c r="F226" s="45">
        <v>7801</v>
      </c>
      <c r="G226" s="45">
        <v>551</v>
      </c>
      <c r="H226" s="45" t="s">
        <v>1565</v>
      </c>
      <c r="I226" s="45" t="s">
        <v>661</v>
      </c>
      <c r="J226" s="45">
        <v>2.636377</v>
      </c>
      <c r="K226" s="45">
        <v>2.4360539999999999</v>
      </c>
      <c r="L226" s="45">
        <v>1.4161999999999999</v>
      </c>
      <c r="M226" s="45"/>
      <c r="N226" s="45" t="s">
        <v>1557</v>
      </c>
      <c r="O226" s="45" t="s">
        <v>1566</v>
      </c>
      <c r="P226" s="45" t="s">
        <v>1251</v>
      </c>
      <c r="Q226" s="46">
        <v>44866</v>
      </c>
    </row>
    <row r="227" spans="1:17" x14ac:dyDescent="0.3">
      <c r="A227" s="45">
        <v>315356</v>
      </c>
      <c r="B227" s="45" t="s">
        <v>572</v>
      </c>
      <c r="C227" s="45" t="s">
        <v>1252</v>
      </c>
      <c r="D227" s="45" t="s">
        <v>1253</v>
      </c>
      <c r="E227" s="45" t="s">
        <v>659</v>
      </c>
      <c r="F227" s="45">
        <v>7920</v>
      </c>
      <c r="G227" s="45">
        <v>551</v>
      </c>
      <c r="H227" s="45" t="s">
        <v>1565</v>
      </c>
      <c r="I227" s="45" t="s">
        <v>661</v>
      </c>
      <c r="J227" s="45">
        <v>1.3472710000000001</v>
      </c>
      <c r="K227" s="45">
        <v>0.84714999999999996</v>
      </c>
      <c r="L227" s="45">
        <v>0.96372000000000002</v>
      </c>
      <c r="M227" s="45"/>
      <c r="N227" s="45" t="s">
        <v>1557</v>
      </c>
      <c r="O227" s="45" t="s">
        <v>1566</v>
      </c>
      <c r="P227" s="45" t="s">
        <v>1254</v>
      </c>
      <c r="Q227" s="46">
        <v>44866</v>
      </c>
    </row>
    <row r="228" spans="1:17" x14ac:dyDescent="0.3">
      <c r="A228" s="45">
        <v>315357</v>
      </c>
      <c r="B228" s="45" t="s">
        <v>239</v>
      </c>
      <c r="C228" s="45" t="s">
        <v>1255</v>
      </c>
      <c r="D228" s="45" t="s">
        <v>706</v>
      </c>
      <c r="E228" s="45" t="s">
        <v>659</v>
      </c>
      <c r="F228" s="45">
        <v>7009</v>
      </c>
      <c r="G228" s="45">
        <v>551</v>
      </c>
      <c r="H228" s="45" t="s">
        <v>1565</v>
      </c>
      <c r="I228" s="45" t="s">
        <v>661</v>
      </c>
      <c r="J228" s="45">
        <v>2.070757</v>
      </c>
      <c r="K228" s="45">
        <v>1.869767</v>
      </c>
      <c r="L228" s="45">
        <v>1.3838969999999999</v>
      </c>
      <c r="M228" s="45"/>
      <c r="N228" s="45" t="s">
        <v>1557</v>
      </c>
      <c r="O228" s="45" t="s">
        <v>1566</v>
      </c>
      <c r="P228" s="45" t="s">
        <v>1256</v>
      </c>
      <c r="Q228" s="46">
        <v>44866</v>
      </c>
    </row>
    <row r="229" spans="1:17" x14ac:dyDescent="0.3">
      <c r="A229" s="45">
        <v>315358</v>
      </c>
      <c r="B229" s="45" t="s">
        <v>486</v>
      </c>
      <c r="C229" s="45" t="s">
        <v>1257</v>
      </c>
      <c r="D229" s="45" t="s">
        <v>1258</v>
      </c>
      <c r="E229" s="45" t="s">
        <v>659</v>
      </c>
      <c r="F229" s="45">
        <v>8225</v>
      </c>
      <c r="G229" s="45">
        <v>551</v>
      </c>
      <c r="H229" s="45" t="s">
        <v>1565</v>
      </c>
      <c r="I229" s="45" t="s">
        <v>661</v>
      </c>
      <c r="J229" s="45">
        <v>2.0061629999999999</v>
      </c>
      <c r="K229" s="45">
        <v>1.43462</v>
      </c>
      <c r="L229" s="45">
        <v>1.096014</v>
      </c>
      <c r="M229" s="45"/>
      <c r="N229" s="45" t="s">
        <v>1557</v>
      </c>
      <c r="O229" s="45" t="s">
        <v>1566</v>
      </c>
      <c r="P229" s="45" t="s">
        <v>1259</v>
      </c>
      <c r="Q229" s="46">
        <v>44866</v>
      </c>
    </row>
    <row r="230" spans="1:17" x14ac:dyDescent="0.3">
      <c r="A230" s="45">
        <v>315359</v>
      </c>
      <c r="B230" s="45" t="s">
        <v>250</v>
      </c>
      <c r="C230" s="45" t="s">
        <v>1260</v>
      </c>
      <c r="D230" s="45" t="s">
        <v>1261</v>
      </c>
      <c r="E230" s="45" t="s">
        <v>659</v>
      </c>
      <c r="F230" s="45">
        <v>7111</v>
      </c>
      <c r="G230" s="45">
        <v>551</v>
      </c>
      <c r="H230" s="45" t="s">
        <v>1565</v>
      </c>
      <c r="I230" s="45" t="s">
        <v>661</v>
      </c>
      <c r="J230" s="45">
        <v>2.7197490000000002</v>
      </c>
      <c r="K230" s="45">
        <v>5.1612900000000002</v>
      </c>
      <c r="L230" s="45">
        <v>2.9085390000000002</v>
      </c>
      <c r="M230" s="45"/>
      <c r="N230" s="45" t="s">
        <v>1557</v>
      </c>
      <c r="O230" s="45" t="s">
        <v>1566</v>
      </c>
      <c r="P230" s="45" t="s">
        <v>1262</v>
      </c>
      <c r="Q230" s="46">
        <v>44866</v>
      </c>
    </row>
    <row r="231" spans="1:17" x14ac:dyDescent="0.3">
      <c r="A231" s="45">
        <v>315360</v>
      </c>
      <c r="B231" s="45" t="s">
        <v>407</v>
      </c>
      <c r="C231" s="45" t="s">
        <v>1263</v>
      </c>
      <c r="D231" s="45" t="s">
        <v>1264</v>
      </c>
      <c r="E231" s="45" t="s">
        <v>659</v>
      </c>
      <c r="F231" s="45">
        <v>7630</v>
      </c>
      <c r="G231" s="45">
        <v>551</v>
      </c>
      <c r="H231" s="45" t="s">
        <v>1565</v>
      </c>
      <c r="I231" s="45" t="s">
        <v>661</v>
      </c>
      <c r="J231" s="45">
        <v>1.6776759999999999</v>
      </c>
      <c r="K231" s="45">
        <v>1.2527200000000001</v>
      </c>
      <c r="L231" s="45">
        <v>1.1444350000000001</v>
      </c>
      <c r="M231" s="45"/>
      <c r="N231" s="45" t="s">
        <v>1557</v>
      </c>
      <c r="O231" s="45" t="s">
        <v>1566</v>
      </c>
      <c r="P231" s="45" t="s">
        <v>1265</v>
      </c>
      <c r="Q231" s="46">
        <v>44866</v>
      </c>
    </row>
    <row r="232" spans="1:17" x14ac:dyDescent="0.3">
      <c r="A232" s="45">
        <v>315361</v>
      </c>
      <c r="B232" s="45" t="s">
        <v>526</v>
      </c>
      <c r="C232" s="45" t="s">
        <v>1266</v>
      </c>
      <c r="D232" s="45" t="s">
        <v>789</v>
      </c>
      <c r="E232" s="45" t="s">
        <v>659</v>
      </c>
      <c r="F232" s="45">
        <v>7470</v>
      </c>
      <c r="G232" s="45">
        <v>551</v>
      </c>
      <c r="H232" s="45" t="s">
        <v>1565</v>
      </c>
      <c r="I232" s="45" t="s">
        <v>661</v>
      </c>
      <c r="J232" s="45">
        <v>2.3461880000000002</v>
      </c>
      <c r="K232" s="45">
        <v>1.9652259999999999</v>
      </c>
      <c r="L232" s="45">
        <v>1.283793</v>
      </c>
      <c r="M232" s="45"/>
      <c r="N232" s="45" t="s">
        <v>1557</v>
      </c>
      <c r="O232" s="45" t="s">
        <v>1566</v>
      </c>
      <c r="P232" s="45" t="s">
        <v>1267</v>
      </c>
      <c r="Q232" s="46">
        <v>44866</v>
      </c>
    </row>
    <row r="233" spans="1:17" x14ac:dyDescent="0.3">
      <c r="A233" s="45">
        <v>315362</v>
      </c>
      <c r="B233" s="45" t="s">
        <v>363</v>
      </c>
      <c r="C233" s="45" t="s">
        <v>1268</v>
      </c>
      <c r="D233" s="45" t="s">
        <v>1269</v>
      </c>
      <c r="E233" s="45" t="s">
        <v>659</v>
      </c>
      <c r="F233" s="45">
        <v>8852</v>
      </c>
      <c r="G233" s="45">
        <v>551</v>
      </c>
      <c r="H233" s="45" t="s">
        <v>1565</v>
      </c>
      <c r="I233" s="45" t="s">
        <v>661</v>
      </c>
      <c r="J233" s="45">
        <v>1.0833489999999999</v>
      </c>
      <c r="K233" s="45">
        <v>0.99980000000000002</v>
      </c>
      <c r="L233" s="45">
        <v>1.4144589999999999</v>
      </c>
      <c r="M233" s="45"/>
      <c r="N233" s="45" t="s">
        <v>1557</v>
      </c>
      <c r="O233" s="45" t="s">
        <v>1566</v>
      </c>
      <c r="P233" s="45" t="s">
        <v>1270</v>
      </c>
      <c r="Q233" s="46">
        <v>44866</v>
      </c>
    </row>
    <row r="234" spans="1:17" x14ac:dyDescent="0.3">
      <c r="A234" s="45">
        <v>315363</v>
      </c>
      <c r="B234" s="45" t="s">
        <v>499</v>
      </c>
      <c r="C234" s="45" t="s">
        <v>1271</v>
      </c>
      <c r="D234" s="45" t="s">
        <v>1272</v>
      </c>
      <c r="E234" s="45" t="s">
        <v>659</v>
      </c>
      <c r="F234" s="45">
        <v>7042</v>
      </c>
      <c r="G234" s="45">
        <v>551</v>
      </c>
      <c r="H234" s="45" t="s">
        <v>1565</v>
      </c>
      <c r="I234" s="45" t="s">
        <v>661</v>
      </c>
      <c r="J234" s="45">
        <v>2.426717</v>
      </c>
      <c r="K234" s="45">
        <v>2.6921650000000001</v>
      </c>
      <c r="L234" s="45">
        <v>1.7003090000000001</v>
      </c>
      <c r="M234" s="45"/>
      <c r="N234" s="45" t="s">
        <v>1557</v>
      </c>
      <c r="O234" s="45" t="s">
        <v>1566</v>
      </c>
      <c r="P234" s="45" t="s">
        <v>1273</v>
      </c>
      <c r="Q234" s="46">
        <v>44866</v>
      </c>
    </row>
    <row r="235" spans="1:17" x14ac:dyDescent="0.3">
      <c r="A235" s="45">
        <v>315364</v>
      </c>
      <c r="B235" s="45" t="s">
        <v>453</v>
      </c>
      <c r="C235" s="45" t="s">
        <v>1274</v>
      </c>
      <c r="D235" s="45" t="s">
        <v>917</v>
      </c>
      <c r="E235" s="45" t="s">
        <v>659</v>
      </c>
      <c r="F235" s="45">
        <v>7724</v>
      </c>
      <c r="G235" s="45">
        <v>551</v>
      </c>
      <c r="H235" s="45" t="s">
        <v>1565</v>
      </c>
      <c r="I235" s="45" t="s">
        <v>661</v>
      </c>
      <c r="J235" s="45">
        <v>1.5298130000000001</v>
      </c>
      <c r="K235" s="45">
        <v>1.381335</v>
      </c>
      <c r="L235" s="45">
        <v>1.383904</v>
      </c>
      <c r="M235" s="45"/>
      <c r="N235" s="45" t="s">
        <v>1557</v>
      </c>
      <c r="O235" s="45" t="s">
        <v>1566</v>
      </c>
      <c r="P235" s="45" t="s">
        <v>1275</v>
      </c>
      <c r="Q235" s="46">
        <v>44866</v>
      </c>
    </row>
    <row r="236" spans="1:17" x14ac:dyDescent="0.3">
      <c r="A236" s="45">
        <v>315365</v>
      </c>
      <c r="B236" s="45" t="s">
        <v>492</v>
      </c>
      <c r="C236" s="45" t="s">
        <v>1276</v>
      </c>
      <c r="D236" s="45" t="s">
        <v>1277</v>
      </c>
      <c r="E236" s="45" t="s">
        <v>659</v>
      </c>
      <c r="F236" s="45">
        <v>7756</v>
      </c>
      <c r="G236" s="45">
        <v>551</v>
      </c>
      <c r="H236" s="45" t="s">
        <v>1565</v>
      </c>
      <c r="I236" s="45" t="s">
        <v>661</v>
      </c>
      <c r="J236" s="45">
        <v>2.4230550000000002</v>
      </c>
      <c r="K236" s="45">
        <v>2.2712020000000002</v>
      </c>
      <c r="L236" s="45">
        <v>1.436607</v>
      </c>
      <c r="M236" s="45"/>
      <c r="N236" s="45" t="s">
        <v>1557</v>
      </c>
      <c r="O236" s="45" t="s">
        <v>1566</v>
      </c>
      <c r="P236" s="45" t="s">
        <v>1278</v>
      </c>
      <c r="Q236" s="46">
        <v>44866</v>
      </c>
    </row>
    <row r="237" spans="1:17" x14ac:dyDescent="0.3">
      <c r="A237" s="45">
        <v>315366</v>
      </c>
      <c r="B237" s="45" t="s">
        <v>237</v>
      </c>
      <c r="C237" s="45" t="s">
        <v>1279</v>
      </c>
      <c r="D237" s="45" t="s">
        <v>940</v>
      </c>
      <c r="E237" s="45" t="s">
        <v>659</v>
      </c>
      <c r="F237" s="45">
        <v>7032</v>
      </c>
      <c r="G237" s="45">
        <v>551</v>
      </c>
      <c r="H237" s="45" t="s">
        <v>1565</v>
      </c>
      <c r="I237" s="45" t="s">
        <v>661</v>
      </c>
      <c r="J237" s="45">
        <v>1.2442869999999999</v>
      </c>
      <c r="K237" s="45">
        <v>1.794454</v>
      </c>
      <c r="L237" s="45">
        <v>2.2103299999999999</v>
      </c>
      <c r="M237" s="45"/>
      <c r="N237" s="45" t="s">
        <v>1557</v>
      </c>
      <c r="O237" s="45" t="s">
        <v>1566</v>
      </c>
      <c r="P237" s="45" t="s">
        <v>1280</v>
      </c>
      <c r="Q237" s="46">
        <v>44866</v>
      </c>
    </row>
    <row r="238" spans="1:17" x14ac:dyDescent="0.3">
      <c r="A238" s="45">
        <v>315367</v>
      </c>
      <c r="B238" s="45" t="s">
        <v>549</v>
      </c>
      <c r="C238" s="45" t="s">
        <v>1281</v>
      </c>
      <c r="D238" s="45" t="s">
        <v>842</v>
      </c>
      <c r="E238" s="45" t="s">
        <v>659</v>
      </c>
      <c r="F238" s="45">
        <v>8873</v>
      </c>
      <c r="G238" s="45">
        <v>551</v>
      </c>
      <c r="H238" s="45" t="s">
        <v>1565</v>
      </c>
      <c r="I238" s="45" t="s">
        <v>661</v>
      </c>
      <c r="J238" s="45">
        <v>2.4941689999999999</v>
      </c>
      <c r="K238" s="45">
        <v>2.4807990000000002</v>
      </c>
      <c r="L238" s="45">
        <v>1.524443</v>
      </c>
      <c r="M238" s="45"/>
      <c r="N238" s="45" t="s">
        <v>1557</v>
      </c>
      <c r="O238" s="45" t="s">
        <v>1566</v>
      </c>
      <c r="P238" s="45" t="s">
        <v>1282</v>
      </c>
      <c r="Q238" s="46">
        <v>44866</v>
      </c>
    </row>
    <row r="239" spans="1:17" x14ac:dyDescent="0.3">
      <c r="A239" s="45">
        <v>315369</v>
      </c>
      <c r="B239" s="45" t="s">
        <v>322</v>
      </c>
      <c r="C239" s="45" t="s">
        <v>1283</v>
      </c>
      <c r="D239" s="45" t="s">
        <v>1284</v>
      </c>
      <c r="E239" s="45" t="s">
        <v>659</v>
      </c>
      <c r="F239" s="45">
        <v>7675</v>
      </c>
      <c r="G239" s="45">
        <v>551</v>
      </c>
      <c r="H239" s="45" t="s">
        <v>1565</v>
      </c>
      <c r="I239" s="45" t="s">
        <v>661</v>
      </c>
      <c r="J239" s="45">
        <v>1.279925</v>
      </c>
      <c r="K239" s="45">
        <v>1.1904760000000001</v>
      </c>
      <c r="L239" s="45">
        <v>1.4255469999999999</v>
      </c>
      <c r="M239" s="45"/>
      <c r="N239" s="45" t="s">
        <v>1557</v>
      </c>
      <c r="O239" s="45" t="s">
        <v>1566</v>
      </c>
      <c r="P239" s="45" t="s">
        <v>1285</v>
      </c>
      <c r="Q239" s="46">
        <v>44866</v>
      </c>
    </row>
    <row r="240" spans="1:17" x14ac:dyDescent="0.3">
      <c r="A240" s="45">
        <v>315370</v>
      </c>
      <c r="B240" s="45" t="s">
        <v>581</v>
      </c>
      <c r="C240" s="45" t="s">
        <v>1286</v>
      </c>
      <c r="D240" s="45" t="s">
        <v>800</v>
      </c>
      <c r="E240" s="45" t="s">
        <v>659</v>
      </c>
      <c r="F240" s="45">
        <v>8540</v>
      </c>
      <c r="G240" s="45">
        <v>551</v>
      </c>
      <c r="H240" s="45" t="s">
        <v>1565</v>
      </c>
      <c r="I240" s="45" t="s">
        <v>661</v>
      </c>
      <c r="J240" s="45">
        <v>2.267309</v>
      </c>
      <c r="K240" s="45">
        <v>2.032203</v>
      </c>
      <c r="L240" s="45">
        <v>1.373731</v>
      </c>
      <c r="M240" s="45"/>
      <c r="N240" s="45" t="s">
        <v>1557</v>
      </c>
      <c r="O240" s="45" t="s">
        <v>1566</v>
      </c>
      <c r="P240" s="45" t="s">
        <v>1287</v>
      </c>
      <c r="Q240" s="46">
        <v>44866</v>
      </c>
    </row>
    <row r="241" spans="1:17" x14ac:dyDescent="0.3">
      <c r="A241" s="45">
        <v>315372</v>
      </c>
      <c r="B241" s="45" t="s">
        <v>623</v>
      </c>
      <c r="C241" s="45" t="s">
        <v>1288</v>
      </c>
      <c r="D241" s="45" t="s">
        <v>1244</v>
      </c>
      <c r="E241" s="45" t="s">
        <v>659</v>
      </c>
      <c r="F241" s="45">
        <v>7050</v>
      </c>
      <c r="G241" s="45">
        <v>551</v>
      </c>
      <c r="H241" s="45" t="s">
        <v>1565</v>
      </c>
      <c r="I241" s="45" t="s">
        <v>661</v>
      </c>
      <c r="J241" s="45">
        <v>2.7654030000000001</v>
      </c>
      <c r="K241" s="45">
        <v>2.742931</v>
      </c>
      <c r="L241" s="45">
        <v>1.5202040000000001</v>
      </c>
      <c r="M241" s="45"/>
      <c r="N241" s="45" t="s">
        <v>1557</v>
      </c>
      <c r="O241" s="45" t="s">
        <v>1566</v>
      </c>
      <c r="P241" s="45" t="s">
        <v>1289</v>
      </c>
      <c r="Q241" s="46">
        <v>44866</v>
      </c>
    </row>
    <row r="242" spans="1:17" x14ac:dyDescent="0.3">
      <c r="A242" s="45">
        <v>315374</v>
      </c>
      <c r="B242" s="45" t="s">
        <v>392</v>
      </c>
      <c r="C242" s="45" t="s">
        <v>1290</v>
      </c>
      <c r="D242" s="45" t="s">
        <v>1291</v>
      </c>
      <c r="E242" s="45" t="s">
        <v>659</v>
      </c>
      <c r="F242" s="45">
        <v>7738</v>
      </c>
      <c r="G242" s="45">
        <v>551</v>
      </c>
      <c r="H242" s="45" t="s">
        <v>1565</v>
      </c>
      <c r="I242" s="45" t="s">
        <v>661</v>
      </c>
      <c r="J242" s="45" t="s">
        <v>667</v>
      </c>
      <c r="K242" s="45"/>
      <c r="L242" s="45"/>
      <c r="M242" s="45">
        <v>9</v>
      </c>
      <c r="N242" s="45" t="s">
        <v>1557</v>
      </c>
      <c r="O242" s="45" t="s">
        <v>1566</v>
      </c>
      <c r="P242" s="45" t="s">
        <v>1292</v>
      </c>
      <c r="Q242" s="46">
        <v>44866</v>
      </c>
    </row>
    <row r="243" spans="1:17" x14ac:dyDescent="0.3">
      <c r="A243" s="45">
        <v>315375</v>
      </c>
      <c r="B243" s="45" t="s">
        <v>417</v>
      </c>
      <c r="C243" s="45" t="s">
        <v>1293</v>
      </c>
      <c r="D243" s="45" t="s">
        <v>1029</v>
      </c>
      <c r="E243" s="45" t="s">
        <v>659</v>
      </c>
      <c r="F243" s="45">
        <v>7104</v>
      </c>
      <c r="G243" s="45">
        <v>551</v>
      </c>
      <c r="H243" s="45" t="s">
        <v>1565</v>
      </c>
      <c r="I243" s="45" t="s">
        <v>661</v>
      </c>
      <c r="J243" s="45" t="s">
        <v>667</v>
      </c>
      <c r="K243" s="45"/>
      <c r="L243" s="45"/>
      <c r="M243" s="45">
        <v>9</v>
      </c>
      <c r="N243" s="45" t="s">
        <v>1557</v>
      </c>
      <c r="O243" s="45" t="s">
        <v>1566</v>
      </c>
      <c r="P243" s="45" t="s">
        <v>1294</v>
      </c>
      <c r="Q243" s="46">
        <v>44866</v>
      </c>
    </row>
    <row r="244" spans="1:17" x14ac:dyDescent="0.3">
      <c r="A244" s="45">
        <v>315376</v>
      </c>
      <c r="B244" s="45" t="s">
        <v>335</v>
      </c>
      <c r="C244" s="45" t="s">
        <v>1295</v>
      </c>
      <c r="D244" s="45" t="s">
        <v>1296</v>
      </c>
      <c r="E244" s="45" t="s">
        <v>659</v>
      </c>
      <c r="F244" s="45">
        <v>7481</v>
      </c>
      <c r="G244" s="45">
        <v>551</v>
      </c>
      <c r="H244" s="45" t="s">
        <v>1565</v>
      </c>
      <c r="I244" s="45" t="s">
        <v>661</v>
      </c>
      <c r="J244" s="45">
        <v>0.71731699999999998</v>
      </c>
      <c r="K244" s="45">
        <v>0.58431699999999998</v>
      </c>
      <c r="L244" s="45">
        <v>1.2484839999999999</v>
      </c>
      <c r="M244" s="45"/>
      <c r="N244" s="45" t="s">
        <v>1557</v>
      </c>
      <c r="O244" s="45" t="s">
        <v>1566</v>
      </c>
      <c r="P244" s="45" t="s">
        <v>1297</v>
      </c>
      <c r="Q244" s="46">
        <v>44866</v>
      </c>
    </row>
    <row r="245" spans="1:17" x14ac:dyDescent="0.3">
      <c r="A245" s="45">
        <v>315377</v>
      </c>
      <c r="B245" s="45" t="s">
        <v>233</v>
      </c>
      <c r="C245" s="45" t="s">
        <v>1298</v>
      </c>
      <c r="D245" s="45" t="s">
        <v>1236</v>
      </c>
      <c r="E245" s="45" t="s">
        <v>659</v>
      </c>
      <c r="F245" s="45">
        <v>7631</v>
      </c>
      <c r="G245" s="45">
        <v>551</v>
      </c>
      <c r="H245" s="45" t="s">
        <v>1565</v>
      </c>
      <c r="I245" s="45" t="s">
        <v>661</v>
      </c>
      <c r="J245" s="45">
        <v>2.1107360000000002</v>
      </c>
      <c r="K245" s="45">
        <v>1.706566</v>
      </c>
      <c r="L245" s="45">
        <v>1.2391799999999999</v>
      </c>
      <c r="M245" s="45"/>
      <c r="N245" s="45" t="s">
        <v>1557</v>
      </c>
      <c r="O245" s="45" t="s">
        <v>1566</v>
      </c>
      <c r="P245" s="45" t="s">
        <v>1299</v>
      </c>
      <c r="Q245" s="46">
        <v>44866</v>
      </c>
    </row>
    <row r="246" spans="1:17" x14ac:dyDescent="0.3">
      <c r="A246" s="45">
        <v>315378</v>
      </c>
      <c r="B246" s="45" t="s">
        <v>445</v>
      </c>
      <c r="C246" s="45" t="s">
        <v>1300</v>
      </c>
      <c r="D246" s="45" t="s">
        <v>860</v>
      </c>
      <c r="E246" s="45" t="s">
        <v>659</v>
      </c>
      <c r="F246" s="45">
        <v>7860</v>
      </c>
      <c r="G246" s="45">
        <v>551</v>
      </c>
      <c r="H246" s="45" t="s">
        <v>1565</v>
      </c>
      <c r="I246" s="45" t="s">
        <v>661</v>
      </c>
      <c r="J246" s="45">
        <v>1.8773770000000001</v>
      </c>
      <c r="K246" s="45">
        <v>1.9966539999999999</v>
      </c>
      <c r="L246" s="45">
        <v>1.630034</v>
      </c>
      <c r="M246" s="45"/>
      <c r="N246" s="45" t="s">
        <v>1557</v>
      </c>
      <c r="O246" s="45" t="s">
        <v>1566</v>
      </c>
      <c r="P246" s="45" t="s">
        <v>1301</v>
      </c>
      <c r="Q246" s="46">
        <v>44866</v>
      </c>
    </row>
    <row r="247" spans="1:17" x14ac:dyDescent="0.3">
      <c r="A247" s="45">
        <v>315381</v>
      </c>
      <c r="B247" s="45" t="s">
        <v>596</v>
      </c>
      <c r="C247" s="45" t="s">
        <v>1302</v>
      </c>
      <c r="D247" s="45" t="s">
        <v>1181</v>
      </c>
      <c r="E247" s="45" t="s">
        <v>659</v>
      </c>
      <c r="F247" s="45">
        <v>8857</v>
      </c>
      <c r="G247" s="45">
        <v>551</v>
      </c>
      <c r="H247" s="45" t="s">
        <v>1565</v>
      </c>
      <c r="I247" s="45" t="s">
        <v>661</v>
      </c>
      <c r="J247" s="45">
        <v>3.1716470000000001</v>
      </c>
      <c r="K247" s="45">
        <v>2.5948560000000001</v>
      </c>
      <c r="L247" s="45">
        <v>1.253932</v>
      </c>
      <c r="M247" s="45"/>
      <c r="N247" s="45" t="s">
        <v>1557</v>
      </c>
      <c r="O247" s="45" t="s">
        <v>1566</v>
      </c>
      <c r="P247" s="45" t="s">
        <v>1303</v>
      </c>
      <c r="Q247" s="46">
        <v>44866</v>
      </c>
    </row>
    <row r="248" spans="1:17" x14ac:dyDescent="0.3">
      <c r="A248" s="45">
        <v>315383</v>
      </c>
      <c r="B248" s="45" t="s">
        <v>331</v>
      </c>
      <c r="C248" s="45" t="s">
        <v>1304</v>
      </c>
      <c r="D248" s="45" t="s">
        <v>1305</v>
      </c>
      <c r="E248" s="45" t="s">
        <v>659</v>
      </c>
      <c r="F248" s="45">
        <v>7932</v>
      </c>
      <c r="G248" s="45">
        <v>551</v>
      </c>
      <c r="H248" s="45" t="s">
        <v>1565</v>
      </c>
      <c r="I248" s="45" t="s">
        <v>661</v>
      </c>
      <c r="J248" s="45" t="s">
        <v>667</v>
      </c>
      <c r="K248" s="45"/>
      <c r="L248" s="45"/>
      <c r="M248" s="45">
        <v>9</v>
      </c>
      <c r="N248" s="45" t="s">
        <v>1557</v>
      </c>
      <c r="O248" s="45" t="s">
        <v>1566</v>
      </c>
      <c r="P248" s="45" t="s">
        <v>1306</v>
      </c>
      <c r="Q248" s="46">
        <v>44866</v>
      </c>
    </row>
    <row r="249" spans="1:17" x14ac:dyDescent="0.3">
      <c r="A249" s="45">
        <v>315384</v>
      </c>
      <c r="B249" s="45" t="s">
        <v>562</v>
      </c>
      <c r="C249" s="45" t="s">
        <v>1307</v>
      </c>
      <c r="D249" s="45" t="s">
        <v>1308</v>
      </c>
      <c r="E249" s="45" t="s">
        <v>659</v>
      </c>
      <c r="F249" s="45">
        <v>8901</v>
      </c>
      <c r="G249" s="45">
        <v>551</v>
      </c>
      <c r="H249" s="45" t="s">
        <v>1565</v>
      </c>
      <c r="I249" s="45" t="s">
        <v>661</v>
      </c>
      <c r="J249" s="45">
        <v>2.0258120000000002</v>
      </c>
      <c r="K249" s="45">
        <v>1.777719</v>
      </c>
      <c r="L249" s="45">
        <v>1.3449599999999999</v>
      </c>
      <c r="M249" s="45"/>
      <c r="N249" s="45" t="s">
        <v>1557</v>
      </c>
      <c r="O249" s="45" t="s">
        <v>1566</v>
      </c>
      <c r="P249" s="45" t="s">
        <v>1309</v>
      </c>
      <c r="Q249" s="46">
        <v>44866</v>
      </c>
    </row>
    <row r="250" spans="1:17" x14ac:dyDescent="0.3">
      <c r="A250" s="45">
        <v>315386</v>
      </c>
      <c r="B250" s="45" t="s">
        <v>268</v>
      </c>
      <c r="C250" s="45" t="s">
        <v>1310</v>
      </c>
      <c r="D250" s="45" t="s">
        <v>1311</v>
      </c>
      <c r="E250" s="45" t="s">
        <v>659</v>
      </c>
      <c r="F250" s="45">
        <v>7607</v>
      </c>
      <c r="G250" s="45">
        <v>551</v>
      </c>
      <c r="H250" s="45" t="s">
        <v>1565</v>
      </c>
      <c r="I250" s="45" t="s">
        <v>661</v>
      </c>
      <c r="J250" s="45">
        <v>1.7683260000000001</v>
      </c>
      <c r="K250" s="45">
        <v>1.977732</v>
      </c>
      <c r="L250" s="45">
        <v>1.7141569999999999</v>
      </c>
      <c r="M250" s="45"/>
      <c r="N250" s="45" t="s">
        <v>1557</v>
      </c>
      <c r="O250" s="45" t="s">
        <v>1566</v>
      </c>
      <c r="P250" s="45" t="s">
        <v>1312</v>
      </c>
      <c r="Q250" s="46">
        <v>44866</v>
      </c>
    </row>
    <row r="251" spans="1:17" x14ac:dyDescent="0.3">
      <c r="A251" s="45">
        <v>315387</v>
      </c>
      <c r="B251" s="45" t="s">
        <v>247</v>
      </c>
      <c r="C251" s="45" t="s">
        <v>1313</v>
      </c>
      <c r="D251" s="45" t="s">
        <v>892</v>
      </c>
      <c r="E251" s="45" t="s">
        <v>659</v>
      </c>
      <c r="F251" s="45">
        <v>7728</v>
      </c>
      <c r="G251" s="45">
        <v>551</v>
      </c>
      <c r="H251" s="45" t="s">
        <v>1565</v>
      </c>
      <c r="I251" s="45" t="s">
        <v>661</v>
      </c>
      <c r="J251" s="45">
        <v>3.6081150000000002</v>
      </c>
      <c r="K251" s="45">
        <v>3.8619020000000002</v>
      </c>
      <c r="L251" s="45">
        <v>1.640463</v>
      </c>
      <c r="M251" s="45"/>
      <c r="N251" s="45" t="s">
        <v>1557</v>
      </c>
      <c r="O251" s="45" t="s">
        <v>1566</v>
      </c>
      <c r="P251" s="45" t="s">
        <v>1314</v>
      </c>
      <c r="Q251" s="46">
        <v>44866</v>
      </c>
    </row>
    <row r="252" spans="1:17" x14ac:dyDescent="0.3">
      <c r="A252" s="45">
        <v>315388</v>
      </c>
      <c r="B252" s="45" t="s">
        <v>587</v>
      </c>
      <c r="C252" s="45" t="s">
        <v>1315</v>
      </c>
      <c r="D252" s="45" t="s">
        <v>1316</v>
      </c>
      <c r="E252" s="45" t="s">
        <v>659</v>
      </c>
      <c r="F252" s="45">
        <v>7512</v>
      </c>
      <c r="G252" s="45">
        <v>551</v>
      </c>
      <c r="H252" s="45" t="s">
        <v>1565</v>
      </c>
      <c r="I252" s="45" t="s">
        <v>661</v>
      </c>
      <c r="J252" s="45">
        <v>1.6068819999999999</v>
      </c>
      <c r="K252" s="45">
        <v>0.81160600000000005</v>
      </c>
      <c r="L252" s="45">
        <v>0.77411700000000006</v>
      </c>
      <c r="M252" s="45"/>
      <c r="N252" s="45" t="s">
        <v>1557</v>
      </c>
      <c r="O252" s="45" t="s">
        <v>1566</v>
      </c>
      <c r="P252" s="45" t="s">
        <v>1317</v>
      </c>
      <c r="Q252" s="46">
        <v>44866</v>
      </c>
    </row>
    <row r="253" spans="1:17" x14ac:dyDescent="0.3">
      <c r="A253" s="45">
        <v>315390</v>
      </c>
      <c r="B253" s="45" t="s">
        <v>383</v>
      </c>
      <c r="C253" s="45" t="s">
        <v>1318</v>
      </c>
      <c r="D253" s="45" t="s">
        <v>774</v>
      </c>
      <c r="E253" s="45" t="s">
        <v>659</v>
      </c>
      <c r="F253" s="45">
        <v>7016</v>
      </c>
      <c r="G253" s="45">
        <v>551</v>
      </c>
      <c r="H253" s="45" t="s">
        <v>1565</v>
      </c>
      <c r="I253" s="45" t="s">
        <v>661</v>
      </c>
      <c r="J253" s="45" t="s">
        <v>667</v>
      </c>
      <c r="K253" s="45"/>
      <c r="L253" s="45"/>
      <c r="M253" s="45">
        <v>9</v>
      </c>
      <c r="N253" s="45" t="s">
        <v>1557</v>
      </c>
      <c r="O253" s="45" t="s">
        <v>1566</v>
      </c>
      <c r="P253" s="45" t="s">
        <v>1319</v>
      </c>
      <c r="Q253" s="46">
        <v>44866</v>
      </c>
    </row>
    <row r="254" spans="1:17" x14ac:dyDescent="0.3">
      <c r="A254" s="45">
        <v>315392</v>
      </c>
      <c r="B254" s="45" t="s">
        <v>459</v>
      </c>
      <c r="C254" s="45" t="s">
        <v>1320</v>
      </c>
      <c r="D254" s="45" t="s">
        <v>1321</v>
      </c>
      <c r="E254" s="45" t="s">
        <v>659</v>
      </c>
      <c r="F254" s="45">
        <v>7003</v>
      </c>
      <c r="G254" s="45">
        <v>551</v>
      </c>
      <c r="H254" s="45" t="s">
        <v>1565</v>
      </c>
      <c r="I254" s="45" t="s">
        <v>661</v>
      </c>
      <c r="J254" s="45" t="s">
        <v>667</v>
      </c>
      <c r="K254" s="45"/>
      <c r="L254" s="45"/>
      <c r="M254" s="45">
        <v>9</v>
      </c>
      <c r="N254" s="45" t="s">
        <v>1557</v>
      </c>
      <c r="O254" s="45" t="s">
        <v>1566</v>
      </c>
      <c r="P254" s="45" t="s">
        <v>1322</v>
      </c>
      <c r="Q254" s="46">
        <v>44866</v>
      </c>
    </row>
    <row r="255" spans="1:17" x14ac:dyDescent="0.3">
      <c r="A255" s="45">
        <v>315393</v>
      </c>
      <c r="B255" s="45" t="s">
        <v>507</v>
      </c>
      <c r="C255" s="45" t="s">
        <v>1323</v>
      </c>
      <c r="D255" s="45" t="s">
        <v>1029</v>
      </c>
      <c r="E255" s="45" t="s">
        <v>659</v>
      </c>
      <c r="F255" s="45">
        <v>7103</v>
      </c>
      <c r="G255" s="45">
        <v>551</v>
      </c>
      <c r="H255" s="45" t="s">
        <v>1565</v>
      </c>
      <c r="I255" s="45" t="s">
        <v>661</v>
      </c>
      <c r="J255" s="45" t="s">
        <v>667</v>
      </c>
      <c r="K255" s="45"/>
      <c r="L255" s="45"/>
      <c r="M255" s="45">
        <v>9</v>
      </c>
      <c r="N255" s="45" t="s">
        <v>1557</v>
      </c>
      <c r="O255" s="45" t="s">
        <v>1566</v>
      </c>
      <c r="P255" s="45" t="s">
        <v>1324</v>
      </c>
      <c r="Q255" s="46">
        <v>44866</v>
      </c>
    </row>
    <row r="256" spans="1:17" x14ac:dyDescent="0.3">
      <c r="A256" s="45">
        <v>315394</v>
      </c>
      <c r="B256" s="45" t="s">
        <v>611</v>
      </c>
      <c r="C256" s="45" t="s">
        <v>1325</v>
      </c>
      <c r="D256" s="45" t="s">
        <v>1326</v>
      </c>
      <c r="E256" s="45" t="s">
        <v>659</v>
      </c>
      <c r="F256" s="45">
        <v>8226</v>
      </c>
      <c r="G256" s="45">
        <v>551</v>
      </c>
      <c r="H256" s="45" t="s">
        <v>1565</v>
      </c>
      <c r="I256" s="45" t="s">
        <v>661</v>
      </c>
      <c r="J256" s="45">
        <v>2.7428499999999998</v>
      </c>
      <c r="K256" s="45">
        <v>1.9909300000000001</v>
      </c>
      <c r="L256" s="45">
        <v>1.112498</v>
      </c>
      <c r="M256" s="45"/>
      <c r="N256" s="45" t="s">
        <v>1557</v>
      </c>
      <c r="O256" s="45" t="s">
        <v>1566</v>
      </c>
      <c r="P256" s="45" t="s">
        <v>1327</v>
      </c>
      <c r="Q256" s="46">
        <v>44866</v>
      </c>
    </row>
    <row r="257" spans="1:17" x14ac:dyDescent="0.3">
      <c r="A257" s="45">
        <v>315396</v>
      </c>
      <c r="B257" s="45" t="s">
        <v>390</v>
      </c>
      <c r="C257" s="45" t="s">
        <v>1328</v>
      </c>
      <c r="D257" s="45" t="s">
        <v>746</v>
      </c>
      <c r="E257" s="45" t="s">
        <v>659</v>
      </c>
      <c r="F257" s="45">
        <v>8302</v>
      </c>
      <c r="G257" s="45">
        <v>551</v>
      </c>
      <c r="H257" s="45" t="s">
        <v>1565</v>
      </c>
      <c r="I257" s="45" t="s">
        <v>661</v>
      </c>
      <c r="J257" s="45">
        <v>1.5383610000000001</v>
      </c>
      <c r="K257" s="45">
        <v>1.378117</v>
      </c>
      <c r="L257" s="45">
        <v>1.3730089999999999</v>
      </c>
      <c r="M257" s="45"/>
      <c r="N257" s="45" t="s">
        <v>1557</v>
      </c>
      <c r="O257" s="45" t="s">
        <v>1566</v>
      </c>
      <c r="P257" s="45" t="s">
        <v>1329</v>
      </c>
      <c r="Q257" s="46">
        <v>44866</v>
      </c>
    </row>
    <row r="258" spans="1:17" x14ac:dyDescent="0.3">
      <c r="A258" s="45">
        <v>315397</v>
      </c>
      <c r="B258" s="45" t="s">
        <v>533</v>
      </c>
      <c r="C258" s="45" t="s">
        <v>1330</v>
      </c>
      <c r="D258" s="45" t="s">
        <v>1331</v>
      </c>
      <c r="E258" s="45" t="s">
        <v>659</v>
      </c>
      <c r="F258" s="45">
        <v>8720</v>
      </c>
      <c r="G258" s="45">
        <v>551</v>
      </c>
      <c r="H258" s="45" t="s">
        <v>1565</v>
      </c>
      <c r="I258" s="45" t="s">
        <v>661</v>
      </c>
      <c r="J258" s="45">
        <v>0.70540099999999994</v>
      </c>
      <c r="K258" s="45">
        <v>0.66641700000000004</v>
      </c>
      <c r="L258" s="45">
        <v>1.4479550000000001</v>
      </c>
      <c r="M258" s="45"/>
      <c r="N258" s="45" t="s">
        <v>1557</v>
      </c>
      <c r="O258" s="45" t="s">
        <v>1566</v>
      </c>
      <c r="P258" s="45" t="s">
        <v>1332</v>
      </c>
      <c r="Q258" s="46">
        <v>44866</v>
      </c>
    </row>
    <row r="259" spans="1:17" x14ac:dyDescent="0.3">
      <c r="A259" s="45">
        <v>315404</v>
      </c>
      <c r="B259" s="45" t="s">
        <v>607</v>
      </c>
      <c r="C259" s="45" t="s">
        <v>1333</v>
      </c>
      <c r="D259" s="45" t="s">
        <v>1334</v>
      </c>
      <c r="E259" s="45" t="s">
        <v>659</v>
      </c>
      <c r="F259" s="45">
        <v>8108</v>
      </c>
      <c r="G259" s="45">
        <v>551</v>
      </c>
      <c r="H259" s="45" t="s">
        <v>1565</v>
      </c>
      <c r="I259" s="45" t="s">
        <v>661</v>
      </c>
      <c r="J259" s="45">
        <v>1.4994780000000001</v>
      </c>
      <c r="K259" s="45">
        <v>1.233322</v>
      </c>
      <c r="L259" s="45">
        <v>1.260613</v>
      </c>
      <c r="M259" s="45"/>
      <c r="N259" s="45" t="s">
        <v>1557</v>
      </c>
      <c r="O259" s="45" t="s">
        <v>1566</v>
      </c>
      <c r="P259" s="45" t="s">
        <v>1335</v>
      </c>
      <c r="Q259" s="46">
        <v>44866</v>
      </c>
    </row>
    <row r="260" spans="1:17" x14ac:dyDescent="0.3">
      <c r="A260" s="45">
        <v>315405</v>
      </c>
      <c r="B260" s="45" t="s">
        <v>567</v>
      </c>
      <c r="C260" s="45" t="s">
        <v>1336</v>
      </c>
      <c r="D260" s="45" t="s">
        <v>1337</v>
      </c>
      <c r="E260" s="45" t="s">
        <v>659</v>
      </c>
      <c r="F260" s="45">
        <v>8020</v>
      </c>
      <c r="G260" s="45">
        <v>551</v>
      </c>
      <c r="H260" s="45" t="s">
        <v>1565</v>
      </c>
      <c r="I260" s="45" t="s">
        <v>661</v>
      </c>
      <c r="J260" s="45">
        <v>0.69269899999999995</v>
      </c>
      <c r="K260" s="45">
        <v>0.58956500000000001</v>
      </c>
      <c r="L260" s="45">
        <v>1.304465</v>
      </c>
      <c r="M260" s="45"/>
      <c r="N260" s="45" t="s">
        <v>1557</v>
      </c>
      <c r="O260" s="45" t="s">
        <v>1566</v>
      </c>
      <c r="P260" s="45" t="s">
        <v>1338</v>
      </c>
      <c r="Q260" s="46">
        <v>44866</v>
      </c>
    </row>
    <row r="261" spans="1:17" x14ac:dyDescent="0.3">
      <c r="A261" s="45">
        <v>315409</v>
      </c>
      <c r="B261" s="45" t="s">
        <v>613</v>
      </c>
      <c r="C261" s="45" t="s">
        <v>1339</v>
      </c>
      <c r="D261" s="45" t="s">
        <v>860</v>
      </c>
      <c r="E261" s="45" t="s">
        <v>659</v>
      </c>
      <c r="F261" s="45">
        <v>7860</v>
      </c>
      <c r="G261" s="45">
        <v>551</v>
      </c>
      <c r="H261" s="45" t="s">
        <v>1565</v>
      </c>
      <c r="I261" s="45" t="s">
        <v>661</v>
      </c>
      <c r="J261" s="45" t="s">
        <v>667</v>
      </c>
      <c r="K261" s="45"/>
      <c r="L261" s="45"/>
      <c r="M261" s="45">
        <v>9</v>
      </c>
      <c r="N261" s="45" t="s">
        <v>1557</v>
      </c>
      <c r="O261" s="45" t="s">
        <v>1566</v>
      </c>
      <c r="P261" s="45" t="s">
        <v>1340</v>
      </c>
      <c r="Q261" s="46">
        <v>44866</v>
      </c>
    </row>
    <row r="262" spans="1:17" x14ac:dyDescent="0.3">
      <c r="A262" s="45">
        <v>315413</v>
      </c>
      <c r="B262" s="45" t="s">
        <v>520</v>
      </c>
      <c r="C262" s="45" t="s">
        <v>1341</v>
      </c>
      <c r="D262" s="45" t="s">
        <v>765</v>
      </c>
      <c r="E262" s="45" t="s">
        <v>659</v>
      </c>
      <c r="F262" s="45">
        <v>7305</v>
      </c>
      <c r="G262" s="45">
        <v>551</v>
      </c>
      <c r="H262" s="45" t="s">
        <v>1565</v>
      </c>
      <c r="I262" s="45" t="s">
        <v>661</v>
      </c>
      <c r="J262" s="45">
        <v>2.0441929999999999</v>
      </c>
      <c r="K262" s="45">
        <v>1.3927579999999999</v>
      </c>
      <c r="L262" s="45">
        <v>1.0442370000000001</v>
      </c>
      <c r="M262" s="45"/>
      <c r="N262" s="45" t="s">
        <v>1557</v>
      </c>
      <c r="O262" s="45" t="s">
        <v>1566</v>
      </c>
      <c r="P262" s="45" t="s">
        <v>1342</v>
      </c>
      <c r="Q262" s="46">
        <v>44866</v>
      </c>
    </row>
    <row r="263" spans="1:17" x14ac:dyDescent="0.3">
      <c r="A263" s="45">
        <v>315414</v>
      </c>
      <c r="B263" s="45" t="s">
        <v>619</v>
      </c>
      <c r="C263" s="45" t="s">
        <v>1343</v>
      </c>
      <c r="D263" s="45" t="s">
        <v>1344</v>
      </c>
      <c r="E263" s="45" t="s">
        <v>659</v>
      </c>
      <c r="F263" s="45">
        <v>7753</v>
      </c>
      <c r="G263" s="45">
        <v>551</v>
      </c>
      <c r="H263" s="45" t="s">
        <v>1565</v>
      </c>
      <c r="I263" s="45" t="s">
        <v>661</v>
      </c>
      <c r="J263" s="45">
        <v>1.721819</v>
      </c>
      <c r="K263" s="45">
        <v>1.7642910000000001</v>
      </c>
      <c r="L263" s="45">
        <v>1.5704640000000001</v>
      </c>
      <c r="M263" s="45"/>
      <c r="N263" s="45" t="s">
        <v>1557</v>
      </c>
      <c r="O263" s="45" t="s">
        <v>1566</v>
      </c>
      <c r="P263" s="45" t="s">
        <v>1345</v>
      </c>
      <c r="Q263" s="46">
        <v>44866</v>
      </c>
    </row>
    <row r="264" spans="1:17" x14ac:dyDescent="0.3">
      <c r="A264" s="45">
        <v>315416</v>
      </c>
      <c r="B264" s="45" t="s">
        <v>424</v>
      </c>
      <c r="C264" s="45" t="s">
        <v>1346</v>
      </c>
      <c r="D264" s="45" t="s">
        <v>703</v>
      </c>
      <c r="E264" s="45" t="s">
        <v>659</v>
      </c>
      <c r="F264" s="45">
        <v>7052</v>
      </c>
      <c r="G264" s="45">
        <v>551</v>
      </c>
      <c r="H264" s="45" t="s">
        <v>1565</v>
      </c>
      <c r="I264" s="45" t="s">
        <v>661</v>
      </c>
      <c r="J264" s="45">
        <v>2.629194</v>
      </c>
      <c r="K264" s="45">
        <v>1.7504770000000001</v>
      </c>
      <c r="L264" s="45">
        <v>1.020421</v>
      </c>
      <c r="M264" s="45"/>
      <c r="N264" s="45" t="s">
        <v>1557</v>
      </c>
      <c r="O264" s="45" t="s">
        <v>1566</v>
      </c>
      <c r="P264" s="45" t="s">
        <v>1347</v>
      </c>
      <c r="Q264" s="46">
        <v>44866</v>
      </c>
    </row>
    <row r="265" spans="1:17" x14ac:dyDescent="0.3">
      <c r="A265" s="45">
        <v>315417</v>
      </c>
      <c r="B265" s="45" t="s">
        <v>544</v>
      </c>
      <c r="C265" s="45" t="s">
        <v>1348</v>
      </c>
      <c r="D265" s="45" t="s">
        <v>1181</v>
      </c>
      <c r="E265" s="45" t="s">
        <v>659</v>
      </c>
      <c r="F265" s="45">
        <v>8857</v>
      </c>
      <c r="G265" s="45">
        <v>551</v>
      </c>
      <c r="H265" s="45" t="s">
        <v>1565</v>
      </c>
      <c r="I265" s="45" t="s">
        <v>661</v>
      </c>
      <c r="J265" s="45">
        <v>1.134978</v>
      </c>
      <c r="K265" s="45">
        <v>0.81091999999999997</v>
      </c>
      <c r="L265" s="45">
        <v>1.0950549999999999</v>
      </c>
      <c r="M265" s="45"/>
      <c r="N265" s="45" t="s">
        <v>1557</v>
      </c>
      <c r="O265" s="45" t="s">
        <v>1566</v>
      </c>
      <c r="P265" s="45" t="s">
        <v>1349</v>
      </c>
      <c r="Q265" s="46">
        <v>44866</v>
      </c>
    </row>
    <row r="266" spans="1:17" x14ac:dyDescent="0.3">
      <c r="A266" s="45">
        <v>315418</v>
      </c>
      <c r="B266" s="45" t="s">
        <v>624</v>
      </c>
      <c r="C266" s="45" t="s">
        <v>1350</v>
      </c>
      <c r="D266" s="45" t="s">
        <v>1351</v>
      </c>
      <c r="E266" s="45" t="s">
        <v>659</v>
      </c>
      <c r="F266" s="45">
        <v>8053</v>
      </c>
      <c r="G266" s="45">
        <v>551</v>
      </c>
      <c r="H266" s="45" t="s">
        <v>1565</v>
      </c>
      <c r="I266" s="45" t="s">
        <v>661</v>
      </c>
      <c r="J266" s="45">
        <v>0.64769399999999999</v>
      </c>
      <c r="K266" s="45">
        <v>0.52510000000000001</v>
      </c>
      <c r="L266" s="45">
        <v>1.242561</v>
      </c>
      <c r="M266" s="45"/>
      <c r="N266" s="45" t="s">
        <v>1557</v>
      </c>
      <c r="O266" s="45" t="s">
        <v>1566</v>
      </c>
      <c r="P266" s="45" t="s">
        <v>1352</v>
      </c>
      <c r="Q266" s="46">
        <v>44866</v>
      </c>
    </row>
    <row r="267" spans="1:17" x14ac:dyDescent="0.3">
      <c r="A267" s="45">
        <v>315419</v>
      </c>
      <c r="B267" s="45" t="s">
        <v>505</v>
      </c>
      <c r="C267" s="45" t="s">
        <v>1353</v>
      </c>
      <c r="D267" s="45" t="s">
        <v>851</v>
      </c>
      <c r="E267" s="45" t="s">
        <v>659</v>
      </c>
      <c r="F267" s="45">
        <v>8807</v>
      </c>
      <c r="G267" s="45">
        <v>551</v>
      </c>
      <c r="H267" s="45" t="s">
        <v>1565</v>
      </c>
      <c r="I267" s="45" t="s">
        <v>661</v>
      </c>
      <c r="J267" s="45">
        <v>0.62557499999999999</v>
      </c>
      <c r="K267" s="45">
        <v>0.82426600000000005</v>
      </c>
      <c r="L267" s="45">
        <v>2.0194529999999999</v>
      </c>
      <c r="M267" s="45"/>
      <c r="N267" s="45" t="s">
        <v>1557</v>
      </c>
      <c r="O267" s="45" t="s">
        <v>1566</v>
      </c>
      <c r="P267" s="45" t="s">
        <v>1354</v>
      </c>
      <c r="Q267" s="46">
        <v>44866</v>
      </c>
    </row>
    <row r="268" spans="1:17" x14ac:dyDescent="0.3">
      <c r="A268" s="45">
        <v>315421</v>
      </c>
      <c r="B268" s="45" t="s">
        <v>560</v>
      </c>
      <c r="C268" s="45" t="s">
        <v>1355</v>
      </c>
      <c r="D268" s="45" t="s">
        <v>1074</v>
      </c>
      <c r="E268" s="45" t="s">
        <v>659</v>
      </c>
      <c r="F268" s="45">
        <v>8753</v>
      </c>
      <c r="G268" s="45">
        <v>551</v>
      </c>
      <c r="H268" s="45" t="s">
        <v>1565</v>
      </c>
      <c r="I268" s="45" t="s">
        <v>661</v>
      </c>
      <c r="J268" s="45">
        <v>2.2581500000000001</v>
      </c>
      <c r="K268" s="45">
        <v>2.28803</v>
      </c>
      <c r="L268" s="45">
        <v>1.5529390000000001</v>
      </c>
      <c r="M268" s="45"/>
      <c r="N268" s="45" t="s">
        <v>1557</v>
      </c>
      <c r="O268" s="45" t="s">
        <v>1566</v>
      </c>
      <c r="P268" s="45" t="s">
        <v>1356</v>
      </c>
      <c r="Q268" s="46">
        <v>44866</v>
      </c>
    </row>
    <row r="269" spans="1:17" x14ac:dyDescent="0.3">
      <c r="A269" s="45">
        <v>315423</v>
      </c>
      <c r="B269" s="45" t="s">
        <v>431</v>
      </c>
      <c r="C269" s="45" t="s">
        <v>1357</v>
      </c>
      <c r="D269" s="45" t="s">
        <v>1003</v>
      </c>
      <c r="E269" s="45" t="s">
        <v>659</v>
      </c>
      <c r="F269" s="45">
        <v>8619</v>
      </c>
      <c r="G269" s="45">
        <v>551</v>
      </c>
      <c r="H269" s="45" t="s">
        <v>1565</v>
      </c>
      <c r="I269" s="45" t="s">
        <v>661</v>
      </c>
      <c r="J269" s="45">
        <v>1.04894</v>
      </c>
      <c r="K269" s="45">
        <v>1.4471780000000001</v>
      </c>
      <c r="L269" s="45">
        <v>2.1145429999999998</v>
      </c>
      <c r="M269" s="45"/>
      <c r="N269" s="45" t="s">
        <v>1557</v>
      </c>
      <c r="O269" s="45" t="s">
        <v>1566</v>
      </c>
      <c r="P269" s="45" t="s">
        <v>1358</v>
      </c>
      <c r="Q269" s="46">
        <v>44866</v>
      </c>
    </row>
    <row r="270" spans="1:17" x14ac:dyDescent="0.3">
      <c r="A270" s="45">
        <v>315425</v>
      </c>
      <c r="B270" s="45" t="s">
        <v>415</v>
      </c>
      <c r="C270" s="45" t="s">
        <v>1359</v>
      </c>
      <c r="D270" s="45" t="s">
        <v>1360</v>
      </c>
      <c r="E270" s="45" t="s">
        <v>659</v>
      </c>
      <c r="F270" s="45">
        <v>8844</v>
      </c>
      <c r="G270" s="45">
        <v>551</v>
      </c>
      <c r="H270" s="45" t="s">
        <v>1565</v>
      </c>
      <c r="I270" s="45" t="s">
        <v>661</v>
      </c>
      <c r="J270" s="45">
        <v>1.619545</v>
      </c>
      <c r="K270" s="45">
        <v>1.4578469999999999</v>
      </c>
      <c r="L270" s="45">
        <v>1.3796360000000001</v>
      </c>
      <c r="M270" s="45"/>
      <c r="N270" s="45" t="s">
        <v>1557</v>
      </c>
      <c r="O270" s="45" t="s">
        <v>1566</v>
      </c>
      <c r="P270" s="45" t="s">
        <v>1361</v>
      </c>
      <c r="Q270" s="46">
        <v>44866</v>
      </c>
    </row>
    <row r="271" spans="1:17" x14ac:dyDescent="0.3">
      <c r="A271" s="45">
        <v>315426</v>
      </c>
      <c r="B271" s="45" t="s">
        <v>318</v>
      </c>
      <c r="C271" s="45" t="s">
        <v>1362</v>
      </c>
      <c r="D271" s="45" t="s">
        <v>691</v>
      </c>
      <c r="E271" s="45" t="s">
        <v>659</v>
      </c>
      <c r="F271" s="45">
        <v>7652</v>
      </c>
      <c r="G271" s="45">
        <v>551</v>
      </c>
      <c r="H271" s="45" t="s">
        <v>1565</v>
      </c>
      <c r="I271" s="45" t="s">
        <v>661</v>
      </c>
      <c r="J271" s="45">
        <v>0.69237199999999999</v>
      </c>
      <c r="K271" s="45">
        <v>0.75814999999999999</v>
      </c>
      <c r="L271" s="45">
        <v>1.6782680000000001</v>
      </c>
      <c r="M271" s="45"/>
      <c r="N271" s="45" t="s">
        <v>1557</v>
      </c>
      <c r="O271" s="45" t="s">
        <v>1566</v>
      </c>
      <c r="P271" s="45" t="s">
        <v>1363</v>
      </c>
      <c r="Q271" s="46">
        <v>44866</v>
      </c>
    </row>
    <row r="272" spans="1:17" x14ac:dyDescent="0.3">
      <c r="A272" s="45">
        <v>315427</v>
      </c>
      <c r="B272" s="45" t="s">
        <v>609</v>
      </c>
      <c r="C272" s="45" t="s">
        <v>1364</v>
      </c>
      <c r="D272" s="45" t="s">
        <v>1365</v>
      </c>
      <c r="E272" s="45" t="s">
        <v>659</v>
      </c>
      <c r="F272" s="45">
        <v>8071</v>
      </c>
      <c r="G272" s="45">
        <v>551</v>
      </c>
      <c r="H272" s="45" t="s">
        <v>1565</v>
      </c>
      <c r="I272" s="45" t="s">
        <v>661</v>
      </c>
      <c r="J272" s="45">
        <v>2.0628989999999998</v>
      </c>
      <c r="K272" s="45">
        <v>1.593499</v>
      </c>
      <c r="L272" s="45">
        <v>1.1839109999999999</v>
      </c>
      <c r="M272" s="45"/>
      <c r="N272" s="45" t="s">
        <v>1557</v>
      </c>
      <c r="O272" s="45" t="s">
        <v>1566</v>
      </c>
      <c r="P272" s="45" t="s">
        <v>1366</v>
      </c>
      <c r="Q272" s="46">
        <v>44866</v>
      </c>
    </row>
    <row r="273" spans="1:17" x14ac:dyDescent="0.3">
      <c r="A273" s="45">
        <v>315429</v>
      </c>
      <c r="B273" s="45" t="s">
        <v>339</v>
      </c>
      <c r="C273" s="45" t="s">
        <v>1367</v>
      </c>
      <c r="D273" s="45" t="s">
        <v>1368</v>
      </c>
      <c r="E273" s="45" t="s">
        <v>659</v>
      </c>
      <c r="F273" s="45">
        <v>7832</v>
      </c>
      <c r="G273" s="45">
        <v>551</v>
      </c>
      <c r="H273" s="45" t="s">
        <v>1565</v>
      </c>
      <c r="I273" s="45" t="s">
        <v>661</v>
      </c>
      <c r="J273" s="45" t="s">
        <v>667</v>
      </c>
      <c r="K273" s="45"/>
      <c r="L273" s="45"/>
      <c r="M273" s="45">
        <v>9</v>
      </c>
      <c r="N273" s="45" t="s">
        <v>1557</v>
      </c>
      <c r="O273" s="45" t="s">
        <v>1566</v>
      </c>
      <c r="P273" s="45" t="s">
        <v>1369</v>
      </c>
      <c r="Q273" s="46">
        <v>44866</v>
      </c>
    </row>
    <row r="274" spans="1:17" x14ac:dyDescent="0.3">
      <c r="A274" s="45">
        <v>315433</v>
      </c>
      <c r="B274" s="45" t="s">
        <v>380</v>
      </c>
      <c r="C274" s="45" t="s">
        <v>1370</v>
      </c>
      <c r="D274" s="45" t="s">
        <v>1371</v>
      </c>
      <c r="E274" s="45" t="s">
        <v>659</v>
      </c>
      <c r="F274" s="45">
        <v>8867</v>
      </c>
      <c r="G274" s="45">
        <v>551</v>
      </c>
      <c r="H274" s="45" t="s">
        <v>1565</v>
      </c>
      <c r="I274" s="45" t="s">
        <v>661</v>
      </c>
      <c r="J274" s="45">
        <v>1.525285</v>
      </c>
      <c r="K274" s="45">
        <v>1.5018899999999999</v>
      </c>
      <c r="L274" s="45">
        <v>1.5091509999999999</v>
      </c>
      <c r="M274" s="45"/>
      <c r="N274" s="45" t="s">
        <v>1557</v>
      </c>
      <c r="O274" s="45" t="s">
        <v>1566</v>
      </c>
      <c r="P274" s="45" t="s">
        <v>1372</v>
      </c>
      <c r="Q274" s="46">
        <v>44866</v>
      </c>
    </row>
    <row r="275" spans="1:17" x14ac:dyDescent="0.3">
      <c r="A275" s="45">
        <v>315434</v>
      </c>
      <c r="B275" s="45" t="s">
        <v>413</v>
      </c>
      <c r="C275" s="45" t="s">
        <v>1373</v>
      </c>
      <c r="D275" s="45" t="s">
        <v>898</v>
      </c>
      <c r="E275" s="45" t="s">
        <v>659</v>
      </c>
      <c r="F275" s="45">
        <v>7450</v>
      </c>
      <c r="G275" s="45">
        <v>551</v>
      </c>
      <c r="H275" s="45" t="s">
        <v>1565</v>
      </c>
      <c r="I275" s="45" t="s">
        <v>661</v>
      </c>
      <c r="J275" s="45">
        <v>2.9172750000000001</v>
      </c>
      <c r="K275" s="45">
        <v>3.093159</v>
      </c>
      <c r="L275" s="45">
        <v>1.6250629999999999</v>
      </c>
      <c r="M275" s="45"/>
      <c r="N275" s="45" t="s">
        <v>1557</v>
      </c>
      <c r="O275" s="45" t="s">
        <v>1566</v>
      </c>
      <c r="P275" s="45" t="s">
        <v>1374</v>
      </c>
      <c r="Q275" s="46">
        <v>44866</v>
      </c>
    </row>
    <row r="276" spans="1:17" x14ac:dyDescent="0.3">
      <c r="A276" s="45">
        <v>315435</v>
      </c>
      <c r="B276" s="45" t="s">
        <v>412</v>
      </c>
      <c r="C276" s="45" t="s">
        <v>1375</v>
      </c>
      <c r="D276" s="45" t="s">
        <v>1272</v>
      </c>
      <c r="E276" s="45" t="s">
        <v>659</v>
      </c>
      <c r="F276" s="45">
        <v>7042</v>
      </c>
      <c r="G276" s="45">
        <v>551</v>
      </c>
      <c r="H276" s="45" t="s">
        <v>1565</v>
      </c>
      <c r="I276" s="45" t="s">
        <v>661</v>
      </c>
      <c r="J276" s="45">
        <v>1.43425</v>
      </c>
      <c r="K276" s="45">
        <v>1.9146609999999999</v>
      </c>
      <c r="L276" s="45">
        <v>2.0460310000000002</v>
      </c>
      <c r="M276" s="45"/>
      <c r="N276" s="45" t="s">
        <v>1557</v>
      </c>
      <c r="O276" s="45" t="s">
        <v>1566</v>
      </c>
      <c r="P276" s="45" t="s">
        <v>1376</v>
      </c>
      <c r="Q276" s="46">
        <v>44866</v>
      </c>
    </row>
    <row r="277" spans="1:17" x14ac:dyDescent="0.3">
      <c r="A277" s="45">
        <v>315437</v>
      </c>
      <c r="B277" s="45" t="s">
        <v>464</v>
      </c>
      <c r="C277" s="45" t="s">
        <v>1377</v>
      </c>
      <c r="D277" s="45" t="s">
        <v>1378</v>
      </c>
      <c r="E277" s="45" t="s">
        <v>659</v>
      </c>
      <c r="F277" s="45">
        <v>7734</v>
      </c>
      <c r="G277" s="45">
        <v>551</v>
      </c>
      <c r="H277" s="45" t="s">
        <v>1565</v>
      </c>
      <c r="I277" s="45" t="s">
        <v>661</v>
      </c>
      <c r="J277" s="45">
        <v>3.033795</v>
      </c>
      <c r="K277" s="45">
        <v>2.8749660000000001</v>
      </c>
      <c r="L277" s="45">
        <v>1.4524189999999999</v>
      </c>
      <c r="M277" s="45"/>
      <c r="N277" s="45" t="s">
        <v>1557</v>
      </c>
      <c r="O277" s="45" t="s">
        <v>1566</v>
      </c>
      <c r="P277" s="45" t="s">
        <v>1379</v>
      </c>
      <c r="Q277" s="46">
        <v>44866</v>
      </c>
    </row>
    <row r="278" spans="1:17" x14ac:dyDescent="0.3">
      <c r="A278" s="45">
        <v>315438</v>
      </c>
      <c r="B278" s="45" t="s">
        <v>272</v>
      </c>
      <c r="C278" s="45" t="s">
        <v>1380</v>
      </c>
      <c r="D278" s="45" t="s">
        <v>1381</v>
      </c>
      <c r="E278" s="45" t="s">
        <v>659</v>
      </c>
      <c r="F278" s="45">
        <v>7656</v>
      </c>
      <c r="G278" s="45">
        <v>551</v>
      </c>
      <c r="H278" s="45" t="s">
        <v>1565</v>
      </c>
      <c r="I278" s="45" t="s">
        <v>661</v>
      </c>
      <c r="J278" s="45">
        <v>1.1186100000000001</v>
      </c>
      <c r="K278" s="45">
        <v>0.909918</v>
      </c>
      <c r="L278" s="45">
        <v>1.2467200000000001</v>
      </c>
      <c r="M278" s="45"/>
      <c r="N278" s="45" t="s">
        <v>1557</v>
      </c>
      <c r="O278" s="45" t="s">
        <v>1566</v>
      </c>
      <c r="P278" s="45" t="s">
        <v>1382</v>
      </c>
      <c r="Q278" s="46">
        <v>44866</v>
      </c>
    </row>
    <row r="279" spans="1:17" x14ac:dyDescent="0.3">
      <c r="A279" s="45">
        <v>315439</v>
      </c>
      <c r="B279" s="45" t="s">
        <v>605</v>
      </c>
      <c r="C279" s="45" t="s">
        <v>1383</v>
      </c>
      <c r="D279" s="45" t="s">
        <v>860</v>
      </c>
      <c r="E279" s="45" t="s">
        <v>659</v>
      </c>
      <c r="F279" s="45">
        <v>7860</v>
      </c>
      <c r="G279" s="45">
        <v>551</v>
      </c>
      <c r="H279" s="45" t="s">
        <v>1565</v>
      </c>
      <c r="I279" s="45" t="s">
        <v>661</v>
      </c>
      <c r="J279" s="45">
        <v>1.7651939999999999</v>
      </c>
      <c r="K279" s="45">
        <v>1.1668609999999999</v>
      </c>
      <c r="L279" s="45">
        <v>1.0131460000000001</v>
      </c>
      <c r="M279" s="45"/>
      <c r="N279" s="45" t="s">
        <v>1557</v>
      </c>
      <c r="O279" s="45" t="s">
        <v>1566</v>
      </c>
      <c r="P279" s="45" t="s">
        <v>1384</v>
      </c>
      <c r="Q279" s="46">
        <v>44866</v>
      </c>
    </row>
    <row r="280" spans="1:17" x14ac:dyDescent="0.3">
      <c r="A280" s="45">
        <v>315442</v>
      </c>
      <c r="B280" s="45" t="s">
        <v>603</v>
      </c>
      <c r="C280" s="45" t="s">
        <v>1385</v>
      </c>
      <c r="D280" s="45" t="s">
        <v>679</v>
      </c>
      <c r="E280" s="45" t="s">
        <v>659</v>
      </c>
      <c r="F280" s="45">
        <v>7206</v>
      </c>
      <c r="G280" s="45">
        <v>551</v>
      </c>
      <c r="H280" s="45" t="s">
        <v>1565</v>
      </c>
      <c r="I280" s="45" t="s">
        <v>661</v>
      </c>
      <c r="J280" s="45">
        <v>0.99747399999999997</v>
      </c>
      <c r="K280" s="45">
        <v>0.85218000000000005</v>
      </c>
      <c r="L280" s="45">
        <v>1.309407</v>
      </c>
      <c r="M280" s="45"/>
      <c r="N280" s="45" t="s">
        <v>1557</v>
      </c>
      <c r="O280" s="45" t="s">
        <v>1566</v>
      </c>
      <c r="P280" s="45" t="s">
        <v>1386</v>
      </c>
      <c r="Q280" s="46">
        <v>44866</v>
      </c>
    </row>
    <row r="281" spans="1:17" x14ac:dyDescent="0.3">
      <c r="A281" s="45">
        <v>315443</v>
      </c>
      <c r="B281" s="45" t="s">
        <v>334</v>
      </c>
      <c r="C281" s="45" t="s">
        <v>1163</v>
      </c>
      <c r="D281" s="45" t="s">
        <v>1074</v>
      </c>
      <c r="E281" s="45" t="s">
        <v>659</v>
      </c>
      <c r="F281" s="45">
        <v>8755</v>
      </c>
      <c r="G281" s="45">
        <v>551</v>
      </c>
      <c r="H281" s="45" t="s">
        <v>1565</v>
      </c>
      <c r="I281" s="45" t="s">
        <v>661</v>
      </c>
      <c r="J281" s="45" t="s">
        <v>667</v>
      </c>
      <c r="K281" s="45"/>
      <c r="L281" s="45"/>
      <c r="M281" s="45">
        <v>9</v>
      </c>
      <c r="N281" s="45" t="s">
        <v>1557</v>
      </c>
      <c r="O281" s="45" t="s">
        <v>1566</v>
      </c>
      <c r="P281" s="45" t="s">
        <v>1164</v>
      </c>
      <c r="Q281" s="46">
        <v>44866</v>
      </c>
    </row>
    <row r="282" spans="1:17" x14ac:dyDescent="0.3">
      <c r="A282" s="45">
        <v>315445</v>
      </c>
      <c r="B282" s="45" t="s">
        <v>253</v>
      </c>
      <c r="C282" s="45" t="s">
        <v>1387</v>
      </c>
      <c r="D282" s="45" t="s">
        <v>851</v>
      </c>
      <c r="E282" s="45" t="s">
        <v>659</v>
      </c>
      <c r="F282" s="45">
        <v>8807</v>
      </c>
      <c r="G282" s="45">
        <v>551</v>
      </c>
      <c r="H282" s="45" t="s">
        <v>1565</v>
      </c>
      <c r="I282" s="45" t="s">
        <v>661</v>
      </c>
      <c r="J282" s="45" t="s">
        <v>667</v>
      </c>
      <c r="K282" s="45"/>
      <c r="L282" s="45"/>
      <c r="M282" s="45">
        <v>9</v>
      </c>
      <c r="N282" s="45" t="s">
        <v>1557</v>
      </c>
      <c r="O282" s="45" t="s">
        <v>1566</v>
      </c>
      <c r="P282" s="45" t="s">
        <v>1388</v>
      </c>
      <c r="Q282" s="46">
        <v>44866</v>
      </c>
    </row>
    <row r="283" spans="1:17" x14ac:dyDescent="0.3">
      <c r="A283" s="45">
        <v>315448</v>
      </c>
      <c r="B283" s="45" t="s">
        <v>555</v>
      </c>
      <c r="C283" s="45" t="s">
        <v>1389</v>
      </c>
      <c r="D283" s="45" t="s">
        <v>1390</v>
      </c>
      <c r="E283" s="45" t="s">
        <v>659</v>
      </c>
      <c r="F283" s="45">
        <v>8077</v>
      </c>
      <c r="G283" s="45">
        <v>551</v>
      </c>
      <c r="H283" s="45" t="s">
        <v>1565</v>
      </c>
      <c r="I283" s="45" t="s">
        <v>661</v>
      </c>
      <c r="J283" s="45">
        <v>1.1143289999999999</v>
      </c>
      <c r="K283" s="45">
        <v>0.86671799999999999</v>
      </c>
      <c r="L283" s="45">
        <v>1.1920919999999999</v>
      </c>
      <c r="M283" s="45"/>
      <c r="N283" s="45" t="s">
        <v>1557</v>
      </c>
      <c r="O283" s="45" t="s">
        <v>1566</v>
      </c>
      <c r="P283" s="45" t="s">
        <v>1391</v>
      </c>
      <c r="Q283" s="46">
        <v>44866</v>
      </c>
    </row>
    <row r="284" spans="1:17" x14ac:dyDescent="0.3">
      <c r="A284" s="45">
        <v>315449</v>
      </c>
      <c r="B284" s="45" t="s">
        <v>246</v>
      </c>
      <c r="C284" s="45" t="s">
        <v>1392</v>
      </c>
      <c r="D284" s="45" t="s">
        <v>703</v>
      </c>
      <c r="E284" s="45" t="s">
        <v>659</v>
      </c>
      <c r="F284" s="45">
        <v>7052</v>
      </c>
      <c r="G284" s="45">
        <v>551</v>
      </c>
      <c r="H284" s="45" t="s">
        <v>1565</v>
      </c>
      <c r="I284" s="45" t="s">
        <v>661</v>
      </c>
      <c r="J284" s="45">
        <v>1.3371059999999999</v>
      </c>
      <c r="K284" s="45">
        <v>1.2957099999999999</v>
      </c>
      <c r="L284" s="45">
        <v>1.4852080000000001</v>
      </c>
      <c r="M284" s="45"/>
      <c r="N284" s="45" t="s">
        <v>1557</v>
      </c>
      <c r="O284" s="45" t="s">
        <v>1566</v>
      </c>
      <c r="P284" s="45" t="s">
        <v>1393</v>
      </c>
      <c r="Q284" s="46">
        <v>44866</v>
      </c>
    </row>
    <row r="285" spans="1:17" x14ac:dyDescent="0.3">
      <c r="A285" s="45">
        <v>315451</v>
      </c>
      <c r="B285" s="45" t="s">
        <v>403</v>
      </c>
      <c r="C285" s="45" t="s">
        <v>1394</v>
      </c>
      <c r="D285" s="45" t="s">
        <v>1395</v>
      </c>
      <c r="E285" s="45" t="s">
        <v>659</v>
      </c>
      <c r="F285" s="45">
        <v>8512</v>
      </c>
      <c r="G285" s="45">
        <v>551</v>
      </c>
      <c r="H285" s="45" t="s">
        <v>1565</v>
      </c>
      <c r="I285" s="45" t="s">
        <v>661</v>
      </c>
      <c r="J285" s="45">
        <v>1.1978610000000001</v>
      </c>
      <c r="K285" s="45">
        <v>1.2369859999999999</v>
      </c>
      <c r="L285" s="45">
        <v>1.582719</v>
      </c>
      <c r="M285" s="45"/>
      <c r="N285" s="45" t="s">
        <v>1557</v>
      </c>
      <c r="O285" s="45" t="s">
        <v>1566</v>
      </c>
      <c r="P285" s="45" t="s">
        <v>1396</v>
      </c>
      <c r="Q285" s="46">
        <v>44866</v>
      </c>
    </row>
    <row r="286" spans="1:17" x14ac:dyDescent="0.3">
      <c r="A286" s="45">
        <v>315452</v>
      </c>
      <c r="B286" s="45" t="s">
        <v>521</v>
      </c>
      <c r="C286" s="45" t="s">
        <v>1397</v>
      </c>
      <c r="D286" s="45" t="s">
        <v>765</v>
      </c>
      <c r="E286" s="45" t="s">
        <v>659</v>
      </c>
      <c r="F286" s="45">
        <v>7306</v>
      </c>
      <c r="G286" s="45">
        <v>551</v>
      </c>
      <c r="H286" s="45" t="s">
        <v>1565</v>
      </c>
      <c r="I286" s="45" t="s">
        <v>661</v>
      </c>
      <c r="J286" s="45">
        <v>1.7243059999999999</v>
      </c>
      <c r="K286" s="45">
        <v>2.6832539999999998</v>
      </c>
      <c r="L286" s="45">
        <v>2.385024</v>
      </c>
      <c r="M286" s="45"/>
      <c r="N286" s="45" t="s">
        <v>1557</v>
      </c>
      <c r="O286" s="45" t="s">
        <v>1566</v>
      </c>
      <c r="P286" s="45" t="s">
        <v>1398</v>
      </c>
      <c r="Q286" s="46">
        <v>44866</v>
      </c>
    </row>
    <row r="287" spans="1:17" x14ac:dyDescent="0.3">
      <c r="A287" s="45">
        <v>315453</v>
      </c>
      <c r="B287" s="45" t="s">
        <v>365</v>
      </c>
      <c r="C287" s="45" t="s">
        <v>1399</v>
      </c>
      <c r="D287" s="45" t="s">
        <v>981</v>
      </c>
      <c r="E287" s="45" t="s">
        <v>659</v>
      </c>
      <c r="F287" s="45">
        <v>8723</v>
      </c>
      <c r="G287" s="45">
        <v>551</v>
      </c>
      <c r="H287" s="45" t="s">
        <v>1565</v>
      </c>
      <c r="I287" s="45" t="s">
        <v>661</v>
      </c>
      <c r="J287" s="45">
        <v>2.5732010000000001</v>
      </c>
      <c r="K287" s="45">
        <v>1.838517</v>
      </c>
      <c r="L287" s="45">
        <v>1.095064</v>
      </c>
      <c r="M287" s="45"/>
      <c r="N287" s="45" t="s">
        <v>1557</v>
      </c>
      <c r="O287" s="45" t="s">
        <v>1566</v>
      </c>
      <c r="P287" s="45" t="s">
        <v>1400</v>
      </c>
      <c r="Q287" s="46">
        <v>44866</v>
      </c>
    </row>
    <row r="288" spans="1:17" x14ac:dyDescent="0.3">
      <c r="A288" s="45">
        <v>315454</v>
      </c>
      <c r="B288" s="45" t="s">
        <v>569</v>
      </c>
      <c r="C288" s="45" t="s">
        <v>1401</v>
      </c>
      <c r="D288" s="45" t="s">
        <v>1074</v>
      </c>
      <c r="E288" s="45" t="s">
        <v>659</v>
      </c>
      <c r="F288" s="45">
        <v>8755</v>
      </c>
      <c r="G288" s="45">
        <v>551</v>
      </c>
      <c r="H288" s="45" t="s">
        <v>1565</v>
      </c>
      <c r="I288" s="45" t="s">
        <v>661</v>
      </c>
      <c r="J288" s="45">
        <v>2.2142759999999999</v>
      </c>
      <c r="K288" s="45">
        <v>1.8088089999999999</v>
      </c>
      <c r="L288" s="45">
        <v>1.252006</v>
      </c>
      <c r="M288" s="45"/>
      <c r="N288" s="45" t="s">
        <v>1557</v>
      </c>
      <c r="O288" s="45" t="s">
        <v>1566</v>
      </c>
      <c r="P288" s="45" t="s">
        <v>1402</v>
      </c>
      <c r="Q288" s="46">
        <v>44866</v>
      </c>
    </row>
    <row r="289" spans="1:17" x14ac:dyDescent="0.3">
      <c r="A289" s="45">
        <v>315455</v>
      </c>
      <c r="B289" s="45" t="s">
        <v>278</v>
      </c>
      <c r="C289" s="45" t="s">
        <v>1403</v>
      </c>
      <c r="D289" s="45" t="s">
        <v>826</v>
      </c>
      <c r="E289" s="45" t="s">
        <v>659</v>
      </c>
      <c r="F289" s="45">
        <v>8638</v>
      </c>
      <c r="G289" s="45">
        <v>551</v>
      </c>
      <c r="H289" s="45" t="s">
        <v>1565</v>
      </c>
      <c r="I289" s="45" t="s">
        <v>661</v>
      </c>
      <c r="J289" s="45">
        <v>1.683935</v>
      </c>
      <c r="K289" s="45">
        <v>1.4660610000000001</v>
      </c>
      <c r="L289" s="45">
        <v>1.334357</v>
      </c>
      <c r="M289" s="45"/>
      <c r="N289" s="45" t="s">
        <v>1557</v>
      </c>
      <c r="O289" s="45" t="s">
        <v>1566</v>
      </c>
      <c r="P289" s="45" t="s">
        <v>1404</v>
      </c>
      <c r="Q289" s="46">
        <v>44866</v>
      </c>
    </row>
    <row r="290" spans="1:17" x14ac:dyDescent="0.3">
      <c r="A290" s="45">
        <v>315456</v>
      </c>
      <c r="B290" s="45" t="s">
        <v>504</v>
      </c>
      <c r="C290" s="45" t="s">
        <v>1405</v>
      </c>
      <c r="D290" s="45" t="s">
        <v>993</v>
      </c>
      <c r="E290" s="45" t="s">
        <v>659</v>
      </c>
      <c r="F290" s="45">
        <v>8087</v>
      </c>
      <c r="G290" s="45">
        <v>551</v>
      </c>
      <c r="H290" s="45" t="s">
        <v>1565</v>
      </c>
      <c r="I290" s="45" t="s">
        <v>661</v>
      </c>
      <c r="J290" s="45">
        <v>1.6072850000000001</v>
      </c>
      <c r="K290" s="45">
        <v>1.6500220000000001</v>
      </c>
      <c r="L290" s="45">
        <v>1.5734109999999999</v>
      </c>
      <c r="M290" s="45"/>
      <c r="N290" s="45" t="s">
        <v>1557</v>
      </c>
      <c r="O290" s="45" t="s">
        <v>1566</v>
      </c>
      <c r="P290" s="45" t="s">
        <v>1406</v>
      </c>
      <c r="Q290" s="46">
        <v>44866</v>
      </c>
    </row>
    <row r="291" spans="1:17" x14ac:dyDescent="0.3">
      <c r="A291" s="45">
        <v>315457</v>
      </c>
      <c r="B291" s="45" t="s">
        <v>477</v>
      </c>
      <c r="C291" s="45" t="s">
        <v>1407</v>
      </c>
      <c r="D291" s="45" t="s">
        <v>1049</v>
      </c>
      <c r="E291" s="45" t="s">
        <v>659</v>
      </c>
      <c r="F291" s="45">
        <v>7006</v>
      </c>
      <c r="G291" s="45">
        <v>551</v>
      </c>
      <c r="H291" s="45" t="s">
        <v>1565</v>
      </c>
      <c r="I291" s="45" t="s">
        <v>661</v>
      </c>
      <c r="J291" s="45" t="s">
        <v>667</v>
      </c>
      <c r="K291" s="45"/>
      <c r="L291" s="45"/>
      <c r="M291" s="45">
        <v>9</v>
      </c>
      <c r="N291" s="45" t="s">
        <v>1557</v>
      </c>
      <c r="O291" s="45" t="s">
        <v>1566</v>
      </c>
      <c r="P291" s="45" t="s">
        <v>1408</v>
      </c>
      <c r="Q291" s="46">
        <v>44866</v>
      </c>
    </row>
    <row r="292" spans="1:17" x14ac:dyDescent="0.3">
      <c r="A292" s="45">
        <v>315458</v>
      </c>
      <c r="B292" s="45" t="s">
        <v>510</v>
      </c>
      <c r="C292" s="45" t="s">
        <v>1409</v>
      </c>
      <c r="D292" s="45" t="s">
        <v>1029</v>
      </c>
      <c r="E292" s="45" t="s">
        <v>659</v>
      </c>
      <c r="F292" s="45">
        <v>7104</v>
      </c>
      <c r="G292" s="45">
        <v>551</v>
      </c>
      <c r="H292" s="45" t="s">
        <v>1565</v>
      </c>
      <c r="I292" s="45" t="s">
        <v>661</v>
      </c>
      <c r="J292" s="45">
        <v>1.0111969999999999</v>
      </c>
      <c r="K292" s="45">
        <v>1.089531</v>
      </c>
      <c r="L292" s="45">
        <v>1.651389</v>
      </c>
      <c r="M292" s="45"/>
      <c r="N292" s="45" t="s">
        <v>1557</v>
      </c>
      <c r="O292" s="45" t="s">
        <v>1566</v>
      </c>
      <c r="P292" s="45" t="s">
        <v>1410</v>
      </c>
      <c r="Q292" s="46">
        <v>44866</v>
      </c>
    </row>
    <row r="293" spans="1:17" x14ac:dyDescent="0.3">
      <c r="A293" s="45">
        <v>315459</v>
      </c>
      <c r="B293" s="45" t="s">
        <v>508</v>
      </c>
      <c r="C293" s="45" t="s">
        <v>1411</v>
      </c>
      <c r="D293" s="45" t="s">
        <v>714</v>
      </c>
      <c r="E293" s="45" t="s">
        <v>659</v>
      </c>
      <c r="F293" s="45">
        <v>8818</v>
      </c>
      <c r="G293" s="45">
        <v>551</v>
      </c>
      <c r="H293" s="45" t="s">
        <v>1565</v>
      </c>
      <c r="I293" s="45" t="s">
        <v>661</v>
      </c>
      <c r="J293" s="45">
        <v>3.1009389999999999</v>
      </c>
      <c r="K293" s="45">
        <v>2.6996000000000002</v>
      </c>
      <c r="L293" s="45">
        <v>1.3342940000000001</v>
      </c>
      <c r="M293" s="45"/>
      <c r="N293" s="45" t="s">
        <v>1557</v>
      </c>
      <c r="O293" s="45" t="s">
        <v>1566</v>
      </c>
      <c r="P293" s="45" t="s">
        <v>1412</v>
      </c>
      <c r="Q293" s="46">
        <v>44866</v>
      </c>
    </row>
    <row r="294" spans="1:17" x14ac:dyDescent="0.3">
      <c r="A294" s="45">
        <v>315460</v>
      </c>
      <c r="B294" s="45" t="s">
        <v>428</v>
      </c>
      <c r="C294" s="45" t="s">
        <v>1413</v>
      </c>
      <c r="D294" s="45" t="s">
        <v>889</v>
      </c>
      <c r="E294" s="45" t="s">
        <v>659</v>
      </c>
      <c r="F294" s="45">
        <v>7601</v>
      </c>
      <c r="G294" s="45">
        <v>551</v>
      </c>
      <c r="H294" s="45" t="s">
        <v>1565</v>
      </c>
      <c r="I294" s="45" t="s">
        <v>661</v>
      </c>
      <c r="J294" s="45" t="s">
        <v>667</v>
      </c>
      <c r="K294" s="45"/>
      <c r="L294" s="45"/>
      <c r="M294" s="45">
        <v>9</v>
      </c>
      <c r="N294" s="45" t="s">
        <v>1557</v>
      </c>
      <c r="O294" s="45" t="s">
        <v>1566</v>
      </c>
      <c r="P294" s="45" t="s">
        <v>1414</v>
      </c>
      <c r="Q294" s="46">
        <v>44866</v>
      </c>
    </row>
    <row r="295" spans="1:17" x14ac:dyDescent="0.3">
      <c r="A295" s="45">
        <v>315461</v>
      </c>
      <c r="B295" s="45" t="s">
        <v>288</v>
      </c>
      <c r="C295" s="45" t="s">
        <v>1415</v>
      </c>
      <c r="D295" s="45" t="s">
        <v>1416</v>
      </c>
      <c r="E295" s="45" t="s">
        <v>659</v>
      </c>
      <c r="F295" s="45">
        <v>8009</v>
      </c>
      <c r="G295" s="45">
        <v>551</v>
      </c>
      <c r="H295" s="45" t="s">
        <v>1565</v>
      </c>
      <c r="I295" s="45" t="s">
        <v>661</v>
      </c>
      <c r="J295" s="45">
        <v>1.9818880000000001</v>
      </c>
      <c r="K295" s="45">
        <v>1.5159499999999999</v>
      </c>
      <c r="L295" s="45">
        <v>1.172334</v>
      </c>
      <c r="M295" s="45"/>
      <c r="N295" s="45" t="s">
        <v>1557</v>
      </c>
      <c r="O295" s="45" t="s">
        <v>1566</v>
      </c>
      <c r="P295" s="45" t="s">
        <v>1417</v>
      </c>
      <c r="Q295" s="46">
        <v>44866</v>
      </c>
    </row>
    <row r="296" spans="1:17" x14ac:dyDescent="0.3">
      <c r="A296" s="45">
        <v>315462</v>
      </c>
      <c r="B296" s="45" t="s">
        <v>599</v>
      </c>
      <c r="C296" s="45" t="s">
        <v>1418</v>
      </c>
      <c r="D296" s="45" t="s">
        <v>829</v>
      </c>
      <c r="E296" s="45" t="s">
        <v>659</v>
      </c>
      <c r="F296" s="45">
        <v>8721</v>
      </c>
      <c r="G296" s="45">
        <v>551</v>
      </c>
      <c r="H296" s="45" t="s">
        <v>1565</v>
      </c>
      <c r="I296" s="45" t="s">
        <v>661</v>
      </c>
      <c r="J296" s="45">
        <v>1.9386460000000001</v>
      </c>
      <c r="K296" s="45">
        <v>2.207506</v>
      </c>
      <c r="L296" s="45">
        <v>1.745214</v>
      </c>
      <c r="M296" s="45"/>
      <c r="N296" s="45" t="s">
        <v>1557</v>
      </c>
      <c r="O296" s="45" t="s">
        <v>1566</v>
      </c>
      <c r="P296" s="45" t="s">
        <v>1419</v>
      </c>
      <c r="Q296" s="46">
        <v>44866</v>
      </c>
    </row>
    <row r="297" spans="1:17" x14ac:dyDescent="0.3">
      <c r="A297" s="45">
        <v>315463</v>
      </c>
      <c r="B297" s="45" t="s">
        <v>580</v>
      </c>
      <c r="C297" s="45" t="s">
        <v>1420</v>
      </c>
      <c r="D297" s="45" t="s">
        <v>688</v>
      </c>
      <c r="E297" s="45" t="s">
        <v>659</v>
      </c>
      <c r="F297" s="45">
        <v>7747</v>
      </c>
      <c r="G297" s="45">
        <v>551</v>
      </c>
      <c r="H297" s="45" t="s">
        <v>1565</v>
      </c>
      <c r="I297" s="45" t="s">
        <v>661</v>
      </c>
      <c r="J297" s="45">
        <v>1.7385710000000001</v>
      </c>
      <c r="K297" s="45">
        <v>2.2234569999999998</v>
      </c>
      <c r="L297" s="45">
        <v>1.960116</v>
      </c>
      <c r="M297" s="45"/>
      <c r="N297" s="45" t="s">
        <v>1557</v>
      </c>
      <c r="O297" s="45" t="s">
        <v>1566</v>
      </c>
      <c r="P297" s="45" t="s">
        <v>1421</v>
      </c>
      <c r="Q297" s="46">
        <v>44866</v>
      </c>
    </row>
    <row r="298" spans="1:17" x14ac:dyDescent="0.3">
      <c r="A298" s="45">
        <v>315464</v>
      </c>
      <c r="B298" s="45" t="s">
        <v>306</v>
      </c>
      <c r="C298" s="45" t="s">
        <v>1422</v>
      </c>
      <c r="D298" s="45" t="s">
        <v>1351</v>
      </c>
      <c r="E298" s="45" t="s">
        <v>659</v>
      </c>
      <c r="F298" s="45">
        <v>8053</v>
      </c>
      <c r="G298" s="45">
        <v>551</v>
      </c>
      <c r="H298" s="45" t="s">
        <v>1565</v>
      </c>
      <c r="I298" s="45" t="s">
        <v>661</v>
      </c>
      <c r="J298" s="45">
        <v>0.887293</v>
      </c>
      <c r="K298" s="45">
        <v>1.279941</v>
      </c>
      <c r="L298" s="45">
        <v>2.2108970000000001</v>
      </c>
      <c r="M298" s="45"/>
      <c r="N298" s="45" t="s">
        <v>1557</v>
      </c>
      <c r="O298" s="45" t="s">
        <v>1566</v>
      </c>
      <c r="P298" s="45" t="s">
        <v>1423</v>
      </c>
      <c r="Q298" s="46">
        <v>44866</v>
      </c>
    </row>
    <row r="299" spans="1:17" x14ac:dyDescent="0.3">
      <c r="A299" s="45">
        <v>315465</v>
      </c>
      <c r="B299" s="45" t="s">
        <v>479</v>
      </c>
      <c r="C299" s="45" t="s">
        <v>1424</v>
      </c>
      <c r="D299" s="45" t="s">
        <v>1226</v>
      </c>
      <c r="E299" s="45" t="s">
        <v>659</v>
      </c>
      <c r="F299" s="45">
        <v>7087</v>
      </c>
      <c r="G299" s="45">
        <v>551</v>
      </c>
      <c r="H299" s="45" t="s">
        <v>1565</v>
      </c>
      <c r="I299" s="45" t="s">
        <v>661</v>
      </c>
      <c r="J299" s="45">
        <v>2.319251</v>
      </c>
      <c r="K299" s="45">
        <v>1.9058299999999999</v>
      </c>
      <c r="L299" s="45">
        <v>1.259452</v>
      </c>
      <c r="M299" s="45"/>
      <c r="N299" s="45" t="s">
        <v>1557</v>
      </c>
      <c r="O299" s="45" t="s">
        <v>1566</v>
      </c>
      <c r="P299" s="45" t="s">
        <v>1425</v>
      </c>
      <c r="Q299" s="46">
        <v>44866</v>
      </c>
    </row>
    <row r="300" spans="1:17" x14ac:dyDescent="0.3">
      <c r="A300" s="45">
        <v>315467</v>
      </c>
      <c r="B300" s="45" t="s">
        <v>474</v>
      </c>
      <c r="C300" s="45" t="s">
        <v>1426</v>
      </c>
      <c r="D300" s="45" t="s">
        <v>1427</v>
      </c>
      <c r="E300" s="45" t="s">
        <v>659</v>
      </c>
      <c r="F300" s="45">
        <v>7830</v>
      </c>
      <c r="G300" s="45">
        <v>551</v>
      </c>
      <c r="H300" s="45" t="s">
        <v>1565</v>
      </c>
      <c r="I300" s="45" t="s">
        <v>661</v>
      </c>
      <c r="J300" s="45">
        <v>2.0414690000000002</v>
      </c>
      <c r="K300" s="45">
        <v>1.5398829999999999</v>
      </c>
      <c r="L300" s="45">
        <v>1.1560859999999999</v>
      </c>
      <c r="M300" s="45"/>
      <c r="N300" s="45" t="s">
        <v>1557</v>
      </c>
      <c r="O300" s="45" t="s">
        <v>1566</v>
      </c>
      <c r="P300" s="45" t="s">
        <v>1428</v>
      </c>
      <c r="Q300" s="46">
        <v>44866</v>
      </c>
    </row>
    <row r="301" spans="1:17" x14ac:dyDescent="0.3">
      <c r="A301" s="45">
        <v>315468</v>
      </c>
      <c r="B301" s="45" t="s">
        <v>317</v>
      </c>
      <c r="C301" s="45" t="s">
        <v>1429</v>
      </c>
      <c r="D301" s="45" t="s">
        <v>1430</v>
      </c>
      <c r="E301" s="45" t="s">
        <v>659</v>
      </c>
      <c r="F301" s="45">
        <v>7054</v>
      </c>
      <c r="G301" s="45">
        <v>551</v>
      </c>
      <c r="H301" s="45" t="s">
        <v>1565</v>
      </c>
      <c r="I301" s="45" t="s">
        <v>661</v>
      </c>
      <c r="J301" s="45">
        <v>1.518278</v>
      </c>
      <c r="K301" s="45">
        <v>1.5027159999999999</v>
      </c>
      <c r="L301" s="45">
        <v>1.5169490000000001</v>
      </c>
      <c r="M301" s="45"/>
      <c r="N301" s="45" t="s">
        <v>1557</v>
      </c>
      <c r="O301" s="45" t="s">
        <v>1566</v>
      </c>
      <c r="P301" s="45" t="s">
        <v>1431</v>
      </c>
      <c r="Q301" s="46">
        <v>44866</v>
      </c>
    </row>
    <row r="302" spans="1:17" x14ac:dyDescent="0.3">
      <c r="A302" s="45">
        <v>315469</v>
      </c>
      <c r="B302" s="45" t="s">
        <v>375</v>
      </c>
      <c r="C302" s="45" t="s">
        <v>1432</v>
      </c>
      <c r="D302" s="45" t="s">
        <v>1344</v>
      </c>
      <c r="E302" s="45" t="s">
        <v>659</v>
      </c>
      <c r="F302" s="45">
        <v>7753</v>
      </c>
      <c r="G302" s="45">
        <v>551</v>
      </c>
      <c r="H302" s="45" t="s">
        <v>1565</v>
      </c>
      <c r="I302" s="45" t="s">
        <v>661</v>
      </c>
      <c r="J302" s="45">
        <v>1.106295</v>
      </c>
      <c r="K302" s="45">
        <v>1.1031439999999999</v>
      </c>
      <c r="L302" s="45">
        <v>1.5282929999999999</v>
      </c>
      <c r="M302" s="45"/>
      <c r="N302" s="45" t="s">
        <v>1557</v>
      </c>
      <c r="O302" s="45" t="s">
        <v>1566</v>
      </c>
      <c r="P302" s="45" t="s">
        <v>1433</v>
      </c>
      <c r="Q302" s="46">
        <v>44866</v>
      </c>
    </row>
    <row r="303" spans="1:17" x14ac:dyDescent="0.3">
      <c r="A303" s="45">
        <v>315471</v>
      </c>
      <c r="B303" s="45" t="s">
        <v>582</v>
      </c>
      <c r="C303" s="45" t="s">
        <v>1434</v>
      </c>
      <c r="D303" s="45" t="s">
        <v>1435</v>
      </c>
      <c r="E303" s="45" t="s">
        <v>659</v>
      </c>
      <c r="F303" s="45">
        <v>7006</v>
      </c>
      <c r="G303" s="45">
        <v>551</v>
      </c>
      <c r="H303" s="45" t="s">
        <v>1565</v>
      </c>
      <c r="I303" s="45" t="s">
        <v>661</v>
      </c>
      <c r="J303" s="45">
        <v>1.611739</v>
      </c>
      <c r="K303" s="45">
        <v>1.3148280000000001</v>
      </c>
      <c r="L303" s="45">
        <v>1.250316</v>
      </c>
      <c r="M303" s="45"/>
      <c r="N303" s="45" t="s">
        <v>1557</v>
      </c>
      <c r="O303" s="45" t="s">
        <v>1566</v>
      </c>
      <c r="P303" s="45" t="s">
        <v>1436</v>
      </c>
      <c r="Q303" s="46">
        <v>44866</v>
      </c>
    </row>
    <row r="304" spans="1:17" x14ac:dyDescent="0.3">
      <c r="A304" s="45">
        <v>315472</v>
      </c>
      <c r="B304" s="45" t="s">
        <v>304</v>
      </c>
      <c r="C304" s="45" t="s">
        <v>1437</v>
      </c>
      <c r="D304" s="45" t="s">
        <v>1438</v>
      </c>
      <c r="E304" s="45" t="s">
        <v>659</v>
      </c>
      <c r="F304" s="45">
        <v>8816</v>
      </c>
      <c r="G304" s="45">
        <v>551</v>
      </c>
      <c r="H304" s="45" t="s">
        <v>1565</v>
      </c>
      <c r="I304" s="45" t="s">
        <v>661</v>
      </c>
      <c r="J304" s="45">
        <v>0.69215499999999996</v>
      </c>
      <c r="K304" s="45">
        <v>0.55061000000000004</v>
      </c>
      <c r="L304" s="45">
        <v>1.2192320000000001</v>
      </c>
      <c r="M304" s="45"/>
      <c r="N304" s="45" t="s">
        <v>1557</v>
      </c>
      <c r="O304" s="45" t="s">
        <v>1566</v>
      </c>
      <c r="P304" s="45" t="s">
        <v>1439</v>
      </c>
      <c r="Q304" s="46">
        <v>44866</v>
      </c>
    </row>
    <row r="305" spans="1:17" x14ac:dyDescent="0.3">
      <c r="A305" s="45">
        <v>315473</v>
      </c>
      <c r="B305" s="45" t="s">
        <v>456</v>
      </c>
      <c r="C305" s="45" t="s">
        <v>1440</v>
      </c>
      <c r="D305" s="45" t="s">
        <v>1441</v>
      </c>
      <c r="E305" s="45" t="s">
        <v>659</v>
      </c>
      <c r="F305" s="45">
        <v>7647</v>
      </c>
      <c r="G305" s="45">
        <v>551</v>
      </c>
      <c r="H305" s="45" t="s">
        <v>1565</v>
      </c>
      <c r="I305" s="45" t="s">
        <v>661</v>
      </c>
      <c r="J305" s="45">
        <v>2.071269</v>
      </c>
      <c r="K305" s="45">
        <v>1.8959140000000001</v>
      </c>
      <c r="L305" s="45">
        <v>1.402903</v>
      </c>
      <c r="M305" s="45"/>
      <c r="N305" s="45" t="s">
        <v>1557</v>
      </c>
      <c r="O305" s="45" t="s">
        <v>1566</v>
      </c>
      <c r="P305" s="45" t="s">
        <v>1442</v>
      </c>
      <c r="Q305" s="46">
        <v>44866</v>
      </c>
    </row>
    <row r="306" spans="1:17" x14ac:dyDescent="0.3">
      <c r="A306" s="45">
        <v>315476</v>
      </c>
      <c r="B306" s="45" t="s">
        <v>245</v>
      </c>
      <c r="C306" s="45" t="s">
        <v>1443</v>
      </c>
      <c r="D306" s="45" t="s">
        <v>1444</v>
      </c>
      <c r="E306" s="45" t="s">
        <v>659</v>
      </c>
      <c r="F306" s="45">
        <v>7094</v>
      </c>
      <c r="G306" s="45">
        <v>551</v>
      </c>
      <c r="H306" s="45" t="s">
        <v>1565</v>
      </c>
      <c r="I306" s="45" t="s">
        <v>661</v>
      </c>
      <c r="J306" s="45">
        <v>2.5856919999999999</v>
      </c>
      <c r="K306" s="45">
        <v>2.1274380000000002</v>
      </c>
      <c r="L306" s="45">
        <v>1.2610300000000001</v>
      </c>
      <c r="M306" s="45"/>
      <c r="N306" s="45" t="s">
        <v>1557</v>
      </c>
      <c r="O306" s="45" t="s">
        <v>1566</v>
      </c>
      <c r="P306" s="45" t="s">
        <v>1445</v>
      </c>
      <c r="Q306" s="46">
        <v>44866</v>
      </c>
    </row>
    <row r="307" spans="1:17" x14ac:dyDescent="0.3">
      <c r="A307" s="45">
        <v>315477</v>
      </c>
      <c r="B307" s="45" t="s">
        <v>325</v>
      </c>
      <c r="C307" s="45" t="s">
        <v>1446</v>
      </c>
      <c r="D307" s="45" t="s">
        <v>789</v>
      </c>
      <c r="E307" s="45" t="s">
        <v>659</v>
      </c>
      <c r="F307" s="45">
        <v>7470</v>
      </c>
      <c r="G307" s="45">
        <v>551</v>
      </c>
      <c r="H307" s="45" t="s">
        <v>1565</v>
      </c>
      <c r="I307" s="45" t="s">
        <v>661</v>
      </c>
      <c r="J307" s="45" t="s">
        <v>667</v>
      </c>
      <c r="K307" s="45"/>
      <c r="L307" s="45"/>
      <c r="M307" s="45">
        <v>9</v>
      </c>
      <c r="N307" s="45" t="s">
        <v>1557</v>
      </c>
      <c r="O307" s="45" t="s">
        <v>1566</v>
      </c>
      <c r="P307" s="45" t="s">
        <v>1447</v>
      </c>
      <c r="Q307" s="46">
        <v>44866</v>
      </c>
    </row>
    <row r="308" spans="1:17" x14ac:dyDescent="0.3">
      <c r="A308" s="45">
        <v>315479</v>
      </c>
      <c r="B308" s="45" t="s">
        <v>311</v>
      </c>
      <c r="C308" s="45" t="s">
        <v>1448</v>
      </c>
      <c r="D308" s="45" t="s">
        <v>1184</v>
      </c>
      <c r="E308" s="45" t="s">
        <v>659</v>
      </c>
      <c r="F308" s="45">
        <v>7039</v>
      </c>
      <c r="G308" s="45">
        <v>551</v>
      </c>
      <c r="H308" s="45" t="s">
        <v>1565</v>
      </c>
      <c r="I308" s="45" t="s">
        <v>661</v>
      </c>
      <c r="J308" s="45">
        <v>0.634131</v>
      </c>
      <c r="K308" s="45">
        <v>0.89397499999999996</v>
      </c>
      <c r="L308" s="45">
        <v>2.1606860000000001</v>
      </c>
      <c r="M308" s="45"/>
      <c r="N308" s="45" t="s">
        <v>1557</v>
      </c>
      <c r="O308" s="45" t="s">
        <v>1566</v>
      </c>
      <c r="P308" s="45" t="s">
        <v>1449</v>
      </c>
      <c r="Q308" s="46">
        <v>44866</v>
      </c>
    </row>
    <row r="309" spans="1:17" x14ac:dyDescent="0.3">
      <c r="A309" s="45">
        <v>315482</v>
      </c>
      <c r="B309" s="45" t="s">
        <v>314</v>
      </c>
      <c r="C309" s="45" t="s">
        <v>1450</v>
      </c>
      <c r="D309" s="45" t="s">
        <v>762</v>
      </c>
      <c r="E309" s="45" t="s">
        <v>659</v>
      </c>
      <c r="F309" s="45">
        <v>8057</v>
      </c>
      <c r="G309" s="45">
        <v>551</v>
      </c>
      <c r="H309" s="45" t="s">
        <v>1565</v>
      </c>
      <c r="I309" s="45" t="s">
        <v>661</v>
      </c>
      <c r="J309" s="45" t="s">
        <v>667</v>
      </c>
      <c r="K309" s="45"/>
      <c r="L309" s="45"/>
      <c r="M309" s="45">
        <v>9</v>
      </c>
      <c r="N309" s="45" t="s">
        <v>1557</v>
      </c>
      <c r="O309" s="45" t="s">
        <v>1566</v>
      </c>
      <c r="P309" s="45" t="s">
        <v>1451</v>
      </c>
      <c r="Q309" s="46">
        <v>44866</v>
      </c>
    </row>
    <row r="310" spans="1:17" x14ac:dyDescent="0.3">
      <c r="A310" s="45">
        <v>315483</v>
      </c>
      <c r="B310" s="45" t="s">
        <v>525</v>
      </c>
      <c r="C310" s="45" t="s">
        <v>1452</v>
      </c>
      <c r="D310" s="45" t="s">
        <v>679</v>
      </c>
      <c r="E310" s="45" t="s">
        <v>659</v>
      </c>
      <c r="F310" s="45">
        <v>7202</v>
      </c>
      <c r="G310" s="45">
        <v>551</v>
      </c>
      <c r="H310" s="45" t="s">
        <v>1565</v>
      </c>
      <c r="I310" s="45" t="s">
        <v>661</v>
      </c>
      <c r="J310" s="45">
        <v>1.5962499999999999</v>
      </c>
      <c r="K310" s="45">
        <v>1.175379</v>
      </c>
      <c r="L310" s="45">
        <v>1.1285540000000001</v>
      </c>
      <c r="M310" s="45"/>
      <c r="N310" s="45" t="s">
        <v>1557</v>
      </c>
      <c r="O310" s="45" t="s">
        <v>1566</v>
      </c>
      <c r="P310" s="45" t="s">
        <v>1453</v>
      </c>
      <c r="Q310" s="46">
        <v>44866</v>
      </c>
    </row>
    <row r="311" spans="1:17" x14ac:dyDescent="0.3">
      <c r="A311" s="45">
        <v>315485</v>
      </c>
      <c r="B311" s="45" t="s">
        <v>324</v>
      </c>
      <c r="C311" s="45" t="s">
        <v>1454</v>
      </c>
      <c r="D311" s="45" t="s">
        <v>756</v>
      </c>
      <c r="E311" s="45" t="s">
        <v>659</v>
      </c>
      <c r="F311" s="45">
        <v>7719</v>
      </c>
      <c r="G311" s="45">
        <v>551</v>
      </c>
      <c r="H311" s="45" t="s">
        <v>1565</v>
      </c>
      <c r="I311" s="45" t="s">
        <v>661</v>
      </c>
      <c r="J311" s="45">
        <v>1.1037539999999999</v>
      </c>
      <c r="K311" s="45">
        <v>1.5544039999999999</v>
      </c>
      <c r="L311" s="45">
        <v>2.158426</v>
      </c>
      <c r="M311" s="45"/>
      <c r="N311" s="45" t="s">
        <v>1557</v>
      </c>
      <c r="O311" s="45" t="s">
        <v>1566</v>
      </c>
      <c r="P311" s="45" t="s">
        <v>1455</v>
      </c>
      <c r="Q311" s="46">
        <v>44866</v>
      </c>
    </row>
    <row r="312" spans="1:17" x14ac:dyDescent="0.3">
      <c r="A312" s="45">
        <v>315486</v>
      </c>
      <c r="B312" s="45" t="s">
        <v>593</v>
      </c>
      <c r="C312" s="45" t="s">
        <v>1456</v>
      </c>
      <c r="D312" s="45" t="s">
        <v>1457</v>
      </c>
      <c r="E312" s="45" t="s">
        <v>659</v>
      </c>
      <c r="F312" s="45">
        <v>8558</v>
      </c>
      <c r="G312" s="45">
        <v>551</v>
      </c>
      <c r="H312" s="45" t="s">
        <v>1565</v>
      </c>
      <c r="I312" s="45" t="s">
        <v>661</v>
      </c>
      <c r="J312" s="45">
        <v>1.519083</v>
      </c>
      <c r="K312" s="45">
        <v>1.0401499999999999</v>
      </c>
      <c r="L312" s="45">
        <v>1.049445</v>
      </c>
      <c r="M312" s="45"/>
      <c r="N312" s="45" t="s">
        <v>1557</v>
      </c>
      <c r="O312" s="45" t="s">
        <v>1566</v>
      </c>
      <c r="P312" s="45" t="s">
        <v>1458</v>
      </c>
      <c r="Q312" s="46">
        <v>44866</v>
      </c>
    </row>
    <row r="313" spans="1:17" x14ac:dyDescent="0.3">
      <c r="A313" s="45">
        <v>315487</v>
      </c>
      <c r="B313" s="45" t="s">
        <v>531</v>
      </c>
      <c r="C313" s="45" t="s">
        <v>1459</v>
      </c>
      <c r="D313" s="45" t="s">
        <v>1460</v>
      </c>
      <c r="E313" s="45" t="s">
        <v>659</v>
      </c>
      <c r="F313" s="45">
        <v>8628</v>
      </c>
      <c r="G313" s="45">
        <v>551</v>
      </c>
      <c r="H313" s="45" t="s">
        <v>1565</v>
      </c>
      <c r="I313" s="45" t="s">
        <v>661</v>
      </c>
      <c r="J313" s="45">
        <v>1.215473</v>
      </c>
      <c r="K313" s="45">
        <v>1.4315789999999999</v>
      </c>
      <c r="L313" s="45">
        <v>1.805158</v>
      </c>
      <c r="M313" s="45"/>
      <c r="N313" s="45" t="s">
        <v>1557</v>
      </c>
      <c r="O313" s="45" t="s">
        <v>1566</v>
      </c>
      <c r="P313" s="45" t="s">
        <v>1461</v>
      </c>
      <c r="Q313" s="46">
        <v>44866</v>
      </c>
    </row>
    <row r="314" spans="1:17" x14ac:dyDescent="0.3">
      <c r="A314" s="45">
        <v>315488</v>
      </c>
      <c r="B314" s="45" t="s">
        <v>313</v>
      </c>
      <c r="C314" s="45" t="s">
        <v>1462</v>
      </c>
      <c r="D314" s="45" t="s">
        <v>895</v>
      </c>
      <c r="E314" s="45" t="s">
        <v>659</v>
      </c>
      <c r="F314" s="45">
        <v>7960</v>
      </c>
      <c r="G314" s="45">
        <v>551</v>
      </c>
      <c r="H314" s="45" t="s">
        <v>1565</v>
      </c>
      <c r="I314" s="45" t="s">
        <v>661</v>
      </c>
      <c r="J314" s="45">
        <v>1.5153479999999999</v>
      </c>
      <c r="K314" s="45">
        <v>2.3495849999999998</v>
      </c>
      <c r="L314" s="45">
        <v>2.3764249999999998</v>
      </c>
      <c r="M314" s="45"/>
      <c r="N314" s="45" t="s">
        <v>1557</v>
      </c>
      <c r="O314" s="45" t="s">
        <v>1566</v>
      </c>
      <c r="P314" s="45" t="s">
        <v>1463</v>
      </c>
      <c r="Q314" s="46">
        <v>44866</v>
      </c>
    </row>
    <row r="315" spans="1:17" x14ac:dyDescent="0.3">
      <c r="A315" s="45">
        <v>315490</v>
      </c>
      <c r="B315" s="45" t="s">
        <v>340</v>
      </c>
      <c r="C315" s="45" t="s">
        <v>1464</v>
      </c>
      <c r="D315" s="45" t="s">
        <v>1074</v>
      </c>
      <c r="E315" s="45" t="s">
        <v>659</v>
      </c>
      <c r="F315" s="45">
        <v>8755</v>
      </c>
      <c r="G315" s="45">
        <v>551</v>
      </c>
      <c r="H315" s="45" t="s">
        <v>1565</v>
      </c>
      <c r="I315" s="45" t="s">
        <v>661</v>
      </c>
      <c r="J315" s="45" t="s">
        <v>843</v>
      </c>
      <c r="K315" s="45"/>
      <c r="L315" s="45"/>
      <c r="M315" s="45">
        <v>10</v>
      </c>
      <c r="N315" s="45" t="s">
        <v>1557</v>
      </c>
      <c r="O315" s="45" t="s">
        <v>1566</v>
      </c>
      <c r="P315" s="45" t="s">
        <v>1465</v>
      </c>
      <c r="Q315" s="46">
        <v>44866</v>
      </c>
    </row>
    <row r="316" spans="1:17" x14ac:dyDescent="0.3">
      <c r="A316" s="45">
        <v>315491</v>
      </c>
      <c r="B316" s="45" t="s">
        <v>328</v>
      </c>
      <c r="C316" s="45" t="s">
        <v>1466</v>
      </c>
      <c r="D316" s="45" t="s">
        <v>1467</v>
      </c>
      <c r="E316" s="45" t="s">
        <v>659</v>
      </c>
      <c r="F316" s="45">
        <v>7444</v>
      </c>
      <c r="G316" s="45">
        <v>551</v>
      </c>
      <c r="H316" s="45" t="s">
        <v>1565</v>
      </c>
      <c r="I316" s="45" t="s">
        <v>661</v>
      </c>
      <c r="J316" s="45">
        <v>0.91125100000000003</v>
      </c>
      <c r="K316" s="45">
        <v>0.67229399999999995</v>
      </c>
      <c r="L316" s="45">
        <v>1.1307510000000001</v>
      </c>
      <c r="M316" s="45"/>
      <c r="N316" s="45" t="s">
        <v>1557</v>
      </c>
      <c r="O316" s="45" t="s">
        <v>1566</v>
      </c>
      <c r="P316" s="45" t="s">
        <v>1468</v>
      </c>
      <c r="Q316" s="46">
        <v>44866</v>
      </c>
    </row>
    <row r="317" spans="1:17" x14ac:dyDescent="0.3">
      <c r="A317" s="45">
        <v>315492</v>
      </c>
      <c r="B317" s="45" t="s">
        <v>290</v>
      </c>
      <c r="C317" s="45" t="s">
        <v>1469</v>
      </c>
      <c r="D317" s="45" t="s">
        <v>1470</v>
      </c>
      <c r="E317" s="45" t="s">
        <v>659</v>
      </c>
      <c r="F317" s="45">
        <v>7005</v>
      </c>
      <c r="G317" s="45">
        <v>551</v>
      </c>
      <c r="H317" s="45" t="s">
        <v>1565</v>
      </c>
      <c r="I317" s="45" t="s">
        <v>661</v>
      </c>
      <c r="J317" s="45">
        <v>1.9230389999999999</v>
      </c>
      <c r="K317" s="45">
        <v>2.2132800000000001</v>
      </c>
      <c r="L317" s="45">
        <v>1.7639800000000001</v>
      </c>
      <c r="M317" s="45"/>
      <c r="N317" s="45" t="s">
        <v>1557</v>
      </c>
      <c r="O317" s="45" t="s">
        <v>1566</v>
      </c>
      <c r="P317" s="45" t="s">
        <v>1471</v>
      </c>
      <c r="Q317" s="46">
        <v>44866</v>
      </c>
    </row>
    <row r="318" spans="1:17" x14ac:dyDescent="0.3">
      <c r="A318" s="45">
        <v>315494</v>
      </c>
      <c r="B318" s="45" t="s">
        <v>244</v>
      </c>
      <c r="C318" s="45" t="s">
        <v>1472</v>
      </c>
      <c r="D318" s="45" t="s">
        <v>1473</v>
      </c>
      <c r="E318" s="45" t="s">
        <v>659</v>
      </c>
      <c r="F318" s="45">
        <v>7662</v>
      </c>
      <c r="G318" s="45">
        <v>551</v>
      </c>
      <c r="H318" s="45" t="s">
        <v>1565</v>
      </c>
      <c r="I318" s="45" t="s">
        <v>661</v>
      </c>
      <c r="J318" s="45">
        <v>1.2030350000000001</v>
      </c>
      <c r="K318" s="45">
        <v>2.6401300000000001</v>
      </c>
      <c r="L318" s="45">
        <v>3.3635090000000001</v>
      </c>
      <c r="M318" s="45"/>
      <c r="N318" s="45" t="s">
        <v>1557</v>
      </c>
      <c r="O318" s="45" t="s">
        <v>1566</v>
      </c>
      <c r="P318" s="45" t="s">
        <v>1474</v>
      </c>
      <c r="Q318" s="46">
        <v>44866</v>
      </c>
    </row>
    <row r="319" spans="1:17" x14ac:dyDescent="0.3">
      <c r="A319" s="45">
        <v>315495</v>
      </c>
      <c r="B319" s="45" t="s">
        <v>551</v>
      </c>
      <c r="C319" s="45" t="s">
        <v>1475</v>
      </c>
      <c r="D319" s="45" t="s">
        <v>1476</v>
      </c>
      <c r="E319" s="45" t="s">
        <v>659</v>
      </c>
      <c r="F319" s="45">
        <v>8240</v>
      </c>
      <c r="G319" s="45">
        <v>551</v>
      </c>
      <c r="H319" s="45" t="s">
        <v>1565</v>
      </c>
      <c r="I319" s="45" t="s">
        <v>661</v>
      </c>
      <c r="J319" s="45" t="s">
        <v>843</v>
      </c>
      <c r="K319" s="45"/>
      <c r="L319" s="45"/>
      <c r="M319" s="45">
        <v>10</v>
      </c>
      <c r="N319" s="45" t="s">
        <v>1557</v>
      </c>
      <c r="O319" s="45" t="s">
        <v>1566</v>
      </c>
      <c r="P319" s="45" t="s">
        <v>1477</v>
      </c>
      <c r="Q319" s="46">
        <v>44866</v>
      </c>
    </row>
    <row r="320" spans="1:17" x14ac:dyDescent="0.3">
      <c r="A320" s="45">
        <v>315496</v>
      </c>
      <c r="B320" s="45" t="s">
        <v>509</v>
      </c>
      <c r="C320" s="45" t="s">
        <v>1478</v>
      </c>
      <c r="D320" s="45" t="s">
        <v>832</v>
      </c>
      <c r="E320" s="45" t="s">
        <v>659</v>
      </c>
      <c r="F320" s="45">
        <v>8360</v>
      </c>
      <c r="G320" s="45">
        <v>551</v>
      </c>
      <c r="H320" s="45" t="s">
        <v>1565</v>
      </c>
      <c r="I320" s="45" t="s">
        <v>661</v>
      </c>
      <c r="J320" s="45">
        <v>2.207144</v>
      </c>
      <c r="K320" s="45">
        <v>1.7409699999999999</v>
      </c>
      <c r="L320" s="45">
        <v>1.2089430000000001</v>
      </c>
      <c r="M320" s="45"/>
      <c r="N320" s="45" t="s">
        <v>1557</v>
      </c>
      <c r="O320" s="45" t="s">
        <v>1566</v>
      </c>
      <c r="P320" s="45" t="s">
        <v>1479</v>
      </c>
      <c r="Q320" s="46">
        <v>44866</v>
      </c>
    </row>
    <row r="321" spans="1:17" x14ac:dyDescent="0.3">
      <c r="A321" s="45">
        <v>315497</v>
      </c>
      <c r="B321" s="45" t="s">
        <v>249</v>
      </c>
      <c r="C321" s="45" t="s">
        <v>1480</v>
      </c>
      <c r="D321" s="45" t="s">
        <v>1481</v>
      </c>
      <c r="E321" s="45" t="s">
        <v>659</v>
      </c>
      <c r="F321" s="45">
        <v>7401</v>
      </c>
      <c r="G321" s="45">
        <v>551</v>
      </c>
      <c r="H321" s="45" t="s">
        <v>1565</v>
      </c>
      <c r="I321" s="45" t="s">
        <v>661</v>
      </c>
      <c r="J321" s="45">
        <v>1.477176</v>
      </c>
      <c r="K321" s="45">
        <v>1.3627689999999999</v>
      </c>
      <c r="L321" s="45">
        <v>1.4139550000000001</v>
      </c>
      <c r="M321" s="45"/>
      <c r="N321" s="45" t="s">
        <v>1557</v>
      </c>
      <c r="O321" s="45" t="s">
        <v>1566</v>
      </c>
      <c r="P321" s="45" t="s">
        <v>1482</v>
      </c>
      <c r="Q321" s="46">
        <v>44866</v>
      </c>
    </row>
    <row r="322" spans="1:17" x14ac:dyDescent="0.3">
      <c r="A322" s="45">
        <v>315499</v>
      </c>
      <c r="B322" s="45" t="s">
        <v>473</v>
      </c>
      <c r="C322" s="45" t="s">
        <v>1483</v>
      </c>
      <c r="D322" s="45" t="s">
        <v>935</v>
      </c>
      <c r="E322" s="45" t="s">
        <v>659</v>
      </c>
      <c r="F322" s="45">
        <v>8043</v>
      </c>
      <c r="G322" s="45">
        <v>551</v>
      </c>
      <c r="H322" s="45" t="s">
        <v>1565</v>
      </c>
      <c r="I322" s="45" t="s">
        <v>661</v>
      </c>
      <c r="J322" s="45">
        <v>0.73256600000000005</v>
      </c>
      <c r="K322" s="45">
        <v>0.54794500000000002</v>
      </c>
      <c r="L322" s="45">
        <v>1.1463989999999999</v>
      </c>
      <c r="M322" s="45"/>
      <c r="N322" s="45" t="s">
        <v>1557</v>
      </c>
      <c r="O322" s="45" t="s">
        <v>1566</v>
      </c>
      <c r="P322" s="45" t="s">
        <v>1484</v>
      </c>
      <c r="Q322" s="46">
        <v>44866</v>
      </c>
    </row>
    <row r="323" spans="1:17" x14ac:dyDescent="0.3">
      <c r="A323" s="45">
        <v>315500</v>
      </c>
      <c r="B323" s="45" t="s">
        <v>537</v>
      </c>
      <c r="C323" s="45" t="s">
        <v>1485</v>
      </c>
      <c r="D323" s="45" t="s">
        <v>935</v>
      </c>
      <c r="E323" s="45" t="s">
        <v>659</v>
      </c>
      <c r="F323" s="45">
        <v>8043</v>
      </c>
      <c r="G323" s="45">
        <v>551</v>
      </c>
      <c r="H323" s="45" t="s">
        <v>1565</v>
      </c>
      <c r="I323" s="45" t="s">
        <v>661</v>
      </c>
      <c r="J323" s="45">
        <v>1.0041580000000001</v>
      </c>
      <c r="K323" s="45">
        <v>1.3266119999999999</v>
      </c>
      <c r="L323" s="45">
        <v>2.024823</v>
      </c>
      <c r="M323" s="45"/>
      <c r="N323" s="45" t="s">
        <v>1557</v>
      </c>
      <c r="O323" s="45" t="s">
        <v>1566</v>
      </c>
      <c r="P323" s="45" t="s">
        <v>1486</v>
      </c>
      <c r="Q323" s="46">
        <v>44866</v>
      </c>
    </row>
    <row r="324" spans="1:17" x14ac:dyDescent="0.3">
      <c r="A324" s="45">
        <v>315501</v>
      </c>
      <c r="B324" s="45" t="s">
        <v>493</v>
      </c>
      <c r="C324" s="45" t="s">
        <v>1487</v>
      </c>
      <c r="D324" s="45" t="s">
        <v>756</v>
      </c>
      <c r="E324" s="45" t="s">
        <v>659</v>
      </c>
      <c r="F324" s="45">
        <v>7719</v>
      </c>
      <c r="G324" s="45">
        <v>551</v>
      </c>
      <c r="H324" s="45" t="s">
        <v>1565</v>
      </c>
      <c r="I324" s="45" t="s">
        <v>661</v>
      </c>
      <c r="J324" s="45" t="s">
        <v>843</v>
      </c>
      <c r="K324" s="45"/>
      <c r="L324" s="45"/>
      <c r="M324" s="45">
        <v>10</v>
      </c>
      <c r="N324" s="45" t="s">
        <v>1557</v>
      </c>
      <c r="O324" s="45" t="s">
        <v>1566</v>
      </c>
      <c r="P324" s="45" t="s">
        <v>1488</v>
      </c>
      <c r="Q324" s="46">
        <v>44866</v>
      </c>
    </row>
    <row r="325" spans="1:17" x14ac:dyDescent="0.3">
      <c r="A325" s="45">
        <v>315502</v>
      </c>
      <c r="B325" s="45" t="s">
        <v>320</v>
      </c>
      <c r="C325" s="45" t="s">
        <v>1489</v>
      </c>
      <c r="D325" s="45" t="s">
        <v>709</v>
      </c>
      <c r="E325" s="45" t="s">
        <v>659</v>
      </c>
      <c r="F325" s="45">
        <v>7666</v>
      </c>
      <c r="G325" s="45">
        <v>551</v>
      </c>
      <c r="H325" s="45" t="s">
        <v>1565</v>
      </c>
      <c r="I325" s="45" t="s">
        <v>661</v>
      </c>
      <c r="J325" s="45">
        <v>3.026742</v>
      </c>
      <c r="K325" s="45">
        <v>3.3995820000000001</v>
      </c>
      <c r="L325" s="45">
        <v>1.721454</v>
      </c>
      <c r="M325" s="45"/>
      <c r="N325" s="45" t="s">
        <v>1557</v>
      </c>
      <c r="O325" s="45" t="s">
        <v>1566</v>
      </c>
      <c r="P325" s="45" t="s">
        <v>1490</v>
      </c>
      <c r="Q325" s="46">
        <v>44866</v>
      </c>
    </row>
    <row r="326" spans="1:17" x14ac:dyDescent="0.3">
      <c r="A326" s="45">
        <v>315503</v>
      </c>
      <c r="B326" s="45" t="s">
        <v>563</v>
      </c>
      <c r="C326" s="45" t="s">
        <v>1491</v>
      </c>
      <c r="D326" s="45" t="s">
        <v>978</v>
      </c>
      <c r="E326" s="45" t="s">
        <v>659</v>
      </c>
      <c r="F326" s="45">
        <v>8205</v>
      </c>
      <c r="G326" s="45">
        <v>551</v>
      </c>
      <c r="H326" s="45" t="s">
        <v>1565</v>
      </c>
      <c r="I326" s="45" t="s">
        <v>661</v>
      </c>
      <c r="J326" s="45">
        <v>1.0070779999999999</v>
      </c>
      <c r="K326" s="45">
        <v>0.85363999999999995</v>
      </c>
      <c r="L326" s="45">
        <v>1.299142</v>
      </c>
      <c r="M326" s="45"/>
      <c r="N326" s="45" t="s">
        <v>1557</v>
      </c>
      <c r="O326" s="45" t="s">
        <v>1566</v>
      </c>
      <c r="P326" s="45" t="s">
        <v>1492</v>
      </c>
      <c r="Q326" s="46">
        <v>44866</v>
      </c>
    </row>
    <row r="327" spans="1:17" x14ac:dyDescent="0.3">
      <c r="A327" s="45">
        <v>315504</v>
      </c>
      <c r="B327" s="45" t="s">
        <v>622</v>
      </c>
      <c r="C327" s="45" t="s">
        <v>1493</v>
      </c>
      <c r="D327" s="45" t="s">
        <v>892</v>
      </c>
      <c r="E327" s="45" t="s">
        <v>659</v>
      </c>
      <c r="F327" s="45">
        <v>7728</v>
      </c>
      <c r="G327" s="45">
        <v>551</v>
      </c>
      <c r="H327" s="45" t="s">
        <v>1565</v>
      </c>
      <c r="I327" s="45" t="s">
        <v>661</v>
      </c>
      <c r="J327" s="45">
        <v>2.1927270000000001</v>
      </c>
      <c r="K327" s="45">
        <v>1.5660339999999999</v>
      </c>
      <c r="L327" s="45">
        <v>1.094617</v>
      </c>
      <c r="M327" s="45"/>
      <c r="N327" s="45" t="s">
        <v>1557</v>
      </c>
      <c r="O327" s="45" t="s">
        <v>1566</v>
      </c>
      <c r="P327" s="45" t="s">
        <v>1494</v>
      </c>
      <c r="Q327" s="46">
        <v>44866</v>
      </c>
    </row>
    <row r="328" spans="1:17" x14ac:dyDescent="0.3">
      <c r="A328" s="45">
        <v>315505</v>
      </c>
      <c r="B328" s="45" t="s">
        <v>336</v>
      </c>
      <c r="C328" s="45" t="s">
        <v>1495</v>
      </c>
      <c r="D328" s="45" t="s">
        <v>1496</v>
      </c>
      <c r="E328" s="45" t="s">
        <v>659</v>
      </c>
      <c r="F328" s="45">
        <v>7109</v>
      </c>
      <c r="G328" s="45">
        <v>551</v>
      </c>
      <c r="H328" s="45" t="s">
        <v>1565</v>
      </c>
      <c r="I328" s="45" t="s">
        <v>661</v>
      </c>
      <c r="J328" s="45" t="s">
        <v>843</v>
      </c>
      <c r="K328" s="45"/>
      <c r="L328" s="45"/>
      <c r="M328" s="45">
        <v>10</v>
      </c>
      <c r="N328" s="45" t="s">
        <v>1557</v>
      </c>
      <c r="O328" s="45" t="s">
        <v>1566</v>
      </c>
      <c r="P328" s="45" t="s">
        <v>1497</v>
      </c>
      <c r="Q328" s="46">
        <v>44866</v>
      </c>
    </row>
    <row r="329" spans="1:17" x14ac:dyDescent="0.3">
      <c r="A329" s="45">
        <v>315506</v>
      </c>
      <c r="B329" s="45" t="s">
        <v>538</v>
      </c>
      <c r="C329" s="45" t="s">
        <v>1498</v>
      </c>
      <c r="D329" s="45" t="s">
        <v>1020</v>
      </c>
      <c r="E329" s="45" t="s">
        <v>659</v>
      </c>
      <c r="F329" s="45">
        <v>8080</v>
      </c>
      <c r="G329" s="45">
        <v>551</v>
      </c>
      <c r="H329" s="45" t="s">
        <v>1565</v>
      </c>
      <c r="I329" s="45" t="s">
        <v>661</v>
      </c>
      <c r="J329" s="45">
        <v>1.379553</v>
      </c>
      <c r="K329" s="45">
        <v>1.548287</v>
      </c>
      <c r="L329" s="45">
        <v>1.720119</v>
      </c>
      <c r="M329" s="45"/>
      <c r="N329" s="45" t="s">
        <v>1557</v>
      </c>
      <c r="O329" s="45" t="s">
        <v>1566</v>
      </c>
      <c r="P329" s="45" t="s">
        <v>1499</v>
      </c>
      <c r="Q329" s="46">
        <v>44866</v>
      </c>
    </row>
    <row r="330" spans="1:17" x14ac:dyDescent="0.3">
      <c r="A330" s="45">
        <v>315507</v>
      </c>
      <c r="B330" s="45" t="s">
        <v>283</v>
      </c>
      <c r="C330" s="45" t="s">
        <v>1500</v>
      </c>
      <c r="D330" s="45" t="s">
        <v>783</v>
      </c>
      <c r="E330" s="45" t="s">
        <v>659</v>
      </c>
      <c r="F330" s="45">
        <v>7514</v>
      </c>
      <c r="G330" s="45">
        <v>551</v>
      </c>
      <c r="H330" s="45" t="s">
        <v>1565</v>
      </c>
      <c r="I330" s="45" t="s">
        <v>661</v>
      </c>
      <c r="J330" s="45" t="s">
        <v>667</v>
      </c>
      <c r="K330" s="45"/>
      <c r="L330" s="45"/>
      <c r="M330" s="45">
        <v>9</v>
      </c>
      <c r="N330" s="45" t="s">
        <v>1557</v>
      </c>
      <c r="O330" s="45" t="s">
        <v>1566</v>
      </c>
      <c r="P330" s="45" t="s">
        <v>1501</v>
      </c>
      <c r="Q330" s="46">
        <v>44866</v>
      </c>
    </row>
    <row r="331" spans="1:17" x14ac:dyDescent="0.3">
      <c r="A331" s="45">
        <v>315508</v>
      </c>
      <c r="B331" s="45" t="s">
        <v>522</v>
      </c>
      <c r="C331" s="45" t="s">
        <v>1502</v>
      </c>
      <c r="D331" s="45" t="s">
        <v>1503</v>
      </c>
      <c r="E331" s="45" t="s">
        <v>659</v>
      </c>
      <c r="F331" s="45">
        <v>8204</v>
      </c>
      <c r="G331" s="45">
        <v>551</v>
      </c>
      <c r="H331" s="45" t="s">
        <v>1565</v>
      </c>
      <c r="I331" s="45" t="s">
        <v>661</v>
      </c>
      <c r="J331" s="45">
        <v>1.6401250000000001</v>
      </c>
      <c r="K331" s="45">
        <v>1.5201769999999999</v>
      </c>
      <c r="L331" s="45">
        <v>1.4205700000000001</v>
      </c>
      <c r="M331" s="45"/>
      <c r="N331" s="45" t="s">
        <v>1557</v>
      </c>
      <c r="O331" s="45" t="s">
        <v>1566</v>
      </c>
      <c r="P331" s="45" t="s">
        <v>1504</v>
      </c>
      <c r="Q331" s="46">
        <v>44866</v>
      </c>
    </row>
    <row r="332" spans="1:17" x14ac:dyDescent="0.3">
      <c r="A332" s="45">
        <v>315509</v>
      </c>
      <c r="B332" s="45" t="s">
        <v>559</v>
      </c>
      <c r="C332" s="45" t="s">
        <v>1505</v>
      </c>
      <c r="D332" s="45" t="s">
        <v>1181</v>
      </c>
      <c r="E332" s="45" t="s">
        <v>659</v>
      </c>
      <c r="F332" s="45">
        <v>8857</v>
      </c>
      <c r="G332" s="45">
        <v>551</v>
      </c>
      <c r="H332" s="45" t="s">
        <v>1565</v>
      </c>
      <c r="I332" s="45" t="s">
        <v>661</v>
      </c>
      <c r="J332" s="45">
        <v>1.391769</v>
      </c>
      <c r="K332" s="45">
        <v>1.1129370000000001</v>
      </c>
      <c r="L332" s="45">
        <v>1.2256</v>
      </c>
      <c r="M332" s="45"/>
      <c r="N332" s="45" t="s">
        <v>1557</v>
      </c>
      <c r="O332" s="45" t="s">
        <v>1566</v>
      </c>
      <c r="P332" s="45" t="s">
        <v>1506</v>
      </c>
      <c r="Q332" s="46">
        <v>44866</v>
      </c>
    </row>
    <row r="333" spans="1:17" x14ac:dyDescent="0.3">
      <c r="A333" s="45">
        <v>315510</v>
      </c>
      <c r="B333" s="45" t="s">
        <v>292</v>
      </c>
      <c r="C333" s="45" t="s">
        <v>1507</v>
      </c>
      <c r="D333" s="45" t="s">
        <v>1360</v>
      </c>
      <c r="E333" s="45" t="s">
        <v>659</v>
      </c>
      <c r="F333" s="45">
        <v>8844</v>
      </c>
      <c r="G333" s="45">
        <v>551</v>
      </c>
      <c r="H333" s="45" t="s">
        <v>1565</v>
      </c>
      <c r="I333" s="45" t="s">
        <v>661</v>
      </c>
      <c r="J333" s="45">
        <v>3.6003759999999998</v>
      </c>
      <c r="K333" s="45">
        <v>2.898215</v>
      </c>
      <c r="L333" s="45">
        <v>1.2337530000000001</v>
      </c>
      <c r="M333" s="45"/>
      <c r="N333" s="45" t="s">
        <v>1557</v>
      </c>
      <c r="O333" s="45" t="s">
        <v>1566</v>
      </c>
      <c r="P333" s="45" t="s">
        <v>1508</v>
      </c>
      <c r="Q333" s="46">
        <v>44866</v>
      </c>
    </row>
    <row r="334" spans="1:17" x14ac:dyDescent="0.3">
      <c r="A334" s="45">
        <v>315511</v>
      </c>
      <c r="B334" s="45" t="s">
        <v>307</v>
      </c>
      <c r="C334" s="45" t="s">
        <v>1509</v>
      </c>
      <c r="D334" s="45" t="s">
        <v>1510</v>
      </c>
      <c r="E334" s="45" t="s">
        <v>659</v>
      </c>
      <c r="F334" s="45">
        <v>7981</v>
      </c>
      <c r="G334" s="45">
        <v>551</v>
      </c>
      <c r="H334" s="45" t="s">
        <v>1565</v>
      </c>
      <c r="I334" s="45" t="s">
        <v>661</v>
      </c>
      <c r="J334" s="45">
        <v>2.1006</v>
      </c>
      <c r="K334" s="45">
        <v>2.9579960000000001</v>
      </c>
      <c r="L334" s="45">
        <v>2.1582400000000002</v>
      </c>
      <c r="M334" s="45"/>
      <c r="N334" s="45" t="s">
        <v>1557</v>
      </c>
      <c r="O334" s="45" t="s">
        <v>1566</v>
      </c>
      <c r="P334" s="45" t="s">
        <v>1511</v>
      </c>
      <c r="Q334" s="46">
        <v>44866</v>
      </c>
    </row>
    <row r="335" spans="1:17" x14ac:dyDescent="0.3">
      <c r="A335" s="45">
        <v>315512</v>
      </c>
      <c r="B335" s="45" t="s">
        <v>443</v>
      </c>
      <c r="C335" s="45" t="s">
        <v>1512</v>
      </c>
      <c r="D335" s="45" t="s">
        <v>1513</v>
      </c>
      <c r="E335" s="45" t="s">
        <v>659</v>
      </c>
      <c r="F335" s="45">
        <v>7030</v>
      </c>
      <c r="G335" s="45">
        <v>551</v>
      </c>
      <c r="H335" s="45" t="s">
        <v>1565</v>
      </c>
      <c r="I335" s="45" t="s">
        <v>661</v>
      </c>
      <c r="J335" s="45" t="s">
        <v>843</v>
      </c>
      <c r="K335" s="45"/>
      <c r="L335" s="45"/>
      <c r="M335" s="45">
        <v>10</v>
      </c>
      <c r="N335" s="45" t="s">
        <v>1557</v>
      </c>
      <c r="O335" s="45" t="s">
        <v>1566</v>
      </c>
      <c r="P335" s="45" t="s">
        <v>1514</v>
      </c>
      <c r="Q335" s="46">
        <v>44866</v>
      </c>
    </row>
    <row r="336" spans="1:17" x14ac:dyDescent="0.3">
      <c r="A336" s="45">
        <v>315513</v>
      </c>
      <c r="B336" s="45" t="s">
        <v>541</v>
      </c>
      <c r="C336" s="45" t="s">
        <v>1515</v>
      </c>
      <c r="D336" s="45" t="s">
        <v>935</v>
      </c>
      <c r="E336" s="45" t="s">
        <v>659</v>
      </c>
      <c r="F336" s="45">
        <v>8043</v>
      </c>
      <c r="G336" s="45">
        <v>551</v>
      </c>
      <c r="H336" s="45" t="s">
        <v>1565</v>
      </c>
      <c r="I336" s="45" t="s">
        <v>661</v>
      </c>
      <c r="J336" s="45" t="s">
        <v>843</v>
      </c>
      <c r="K336" s="45"/>
      <c r="L336" s="45"/>
      <c r="M336" s="45">
        <v>10</v>
      </c>
      <c r="N336" s="45" t="s">
        <v>1557</v>
      </c>
      <c r="O336" s="45" t="s">
        <v>1566</v>
      </c>
      <c r="P336" s="45" t="s">
        <v>1516</v>
      </c>
      <c r="Q336" s="46">
        <v>44866</v>
      </c>
    </row>
    <row r="337" spans="1:17" x14ac:dyDescent="0.3">
      <c r="A337" s="45">
        <v>315514</v>
      </c>
      <c r="B337" s="45" t="s">
        <v>408</v>
      </c>
      <c r="C337" s="45" t="s">
        <v>1517</v>
      </c>
      <c r="D337" s="45" t="s">
        <v>1518</v>
      </c>
      <c r="E337" s="45" t="s">
        <v>659</v>
      </c>
      <c r="F337" s="45">
        <v>8234</v>
      </c>
      <c r="G337" s="45">
        <v>551</v>
      </c>
      <c r="H337" s="45" t="s">
        <v>1565</v>
      </c>
      <c r="I337" s="45" t="s">
        <v>661</v>
      </c>
      <c r="J337" s="45">
        <v>1.990273</v>
      </c>
      <c r="K337" s="45">
        <v>2.784653</v>
      </c>
      <c r="L337" s="45">
        <v>2.1443910000000002</v>
      </c>
      <c r="M337" s="45"/>
      <c r="N337" s="45" t="s">
        <v>1557</v>
      </c>
      <c r="O337" s="45" t="s">
        <v>1566</v>
      </c>
      <c r="P337" s="45" t="s">
        <v>1519</v>
      </c>
      <c r="Q337" s="46">
        <v>44866</v>
      </c>
    </row>
    <row r="338" spans="1:17" x14ac:dyDescent="0.3">
      <c r="A338" s="45">
        <v>315515</v>
      </c>
      <c r="B338" s="45" t="s">
        <v>269</v>
      </c>
      <c r="C338" s="45" t="s">
        <v>1520</v>
      </c>
      <c r="D338" s="45" t="s">
        <v>1112</v>
      </c>
      <c r="E338" s="45" t="s">
        <v>659</v>
      </c>
      <c r="F338" s="45">
        <v>7701</v>
      </c>
      <c r="G338" s="45">
        <v>551</v>
      </c>
      <c r="H338" s="45" t="s">
        <v>1565</v>
      </c>
      <c r="I338" s="45" t="s">
        <v>661</v>
      </c>
      <c r="J338" s="45" t="s">
        <v>667</v>
      </c>
      <c r="K338" s="45"/>
      <c r="L338" s="45"/>
      <c r="M338" s="45">
        <v>9</v>
      </c>
      <c r="N338" s="45" t="s">
        <v>1557</v>
      </c>
      <c r="O338" s="45" t="s">
        <v>1566</v>
      </c>
      <c r="P338" s="45" t="s">
        <v>1521</v>
      </c>
      <c r="Q338" s="46">
        <v>44866</v>
      </c>
    </row>
    <row r="339" spans="1:17" x14ac:dyDescent="0.3">
      <c r="A339" s="45">
        <v>315516</v>
      </c>
      <c r="B339" s="45" t="s">
        <v>235</v>
      </c>
      <c r="C339" s="45" t="s">
        <v>1522</v>
      </c>
      <c r="D339" s="45" t="s">
        <v>1020</v>
      </c>
      <c r="E339" s="45" t="s">
        <v>659</v>
      </c>
      <c r="F339" s="45">
        <v>8080</v>
      </c>
      <c r="G339" s="45">
        <v>551</v>
      </c>
      <c r="H339" s="45" t="s">
        <v>1565</v>
      </c>
      <c r="I339" s="45" t="s">
        <v>661</v>
      </c>
      <c r="J339" s="45">
        <v>1.244715</v>
      </c>
      <c r="K339" s="45">
        <v>1.036842</v>
      </c>
      <c r="L339" s="45">
        <v>1.2766980000000001</v>
      </c>
      <c r="M339" s="45"/>
      <c r="N339" s="45" t="s">
        <v>1557</v>
      </c>
      <c r="O339" s="45" t="s">
        <v>1566</v>
      </c>
      <c r="P339" s="45" t="s">
        <v>1523</v>
      </c>
      <c r="Q339" s="46">
        <v>44866</v>
      </c>
    </row>
    <row r="340" spans="1:17" x14ac:dyDescent="0.3">
      <c r="A340" s="45">
        <v>315517</v>
      </c>
      <c r="B340" s="45" t="s">
        <v>542</v>
      </c>
      <c r="C340" s="45" t="s">
        <v>1524</v>
      </c>
      <c r="D340" s="45" t="s">
        <v>762</v>
      </c>
      <c r="E340" s="45" t="s">
        <v>659</v>
      </c>
      <c r="F340" s="45">
        <v>8057</v>
      </c>
      <c r="G340" s="45">
        <v>551</v>
      </c>
      <c r="H340" s="45" t="s">
        <v>1565</v>
      </c>
      <c r="I340" s="45" t="s">
        <v>661</v>
      </c>
      <c r="J340" s="45" t="s">
        <v>843</v>
      </c>
      <c r="K340" s="45"/>
      <c r="L340" s="45"/>
      <c r="M340" s="45">
        <v>10</v>
      </c>
      <c r="N340" s="45" t="s">
        <v>1557</v>
      </c>
      <c r="O340" s="45" t="s">
        <v>1566</v>
      </c>
      <c r="P340" s="45" t="s">
        <v>1525</v>
      </c>
      <c r="Q340" s="46">
        <v>44866</v>
      </c>
    </row>
    <row r="341" spans="1:17" x14ac:dyDescent="0.3">
      <c r="A341" s="45">
        <v>315518</v>
      </c>
      <c r="B341" s="45" t="s">
        <v>614</v>
      </c>
      <c r="C341" s="45" t="s">
        <v>1526</v>
      </c>
      <c r="D341" s="45" t="s">
        <v>1527</v>
      </c>
      <c r="E341" s="45" t="s">
        <v>659</v>
      </c>
      <c r="F341" s="45">
        <v>8879</v>
      </c>
      <c r="G341" s="45">
        <v>551</v>
      </c>
      <c r="H341" s="45" t="s">
        <v>1565</v>
      </c>
      <c r="I341" s="45" t="s">
        <v>661</v>
      </c>
      <c r="J341" s="45">
        <v>1.8175349999999999</v>
      </c>
      <c r="K341" s="45">
        <v>1.902263</v>
      </c>
      <c r="L341" s="45">
        <v>1.604106</v>
      </c>
      <c r="M341" s="45"/>
      <c r="N341" s="45" t="s">
        <v>1557</v>
      </c>
      <c r="O341" s="45" t="s">
        <v>1566</v>
      </c>
      <c r="P341" s="45" t="s">
        <v>1528</v>
      </c>
      <c r="Q341" s="46">
        <v>44866</v>
      </c>
    </row>
    <row r="342" spans="1:17" x14ac:dyDescent="0.3">
      <c r="A342" s="45">
        <v>315519</v>
      </c>
      <c r="B342" s="45" t="s">
        <v>270</v>
      </c>
      <c r="C342" s="45" t="s">
        <v>1529</v>
      </c>
      <c r="D342" s="45" t="s">
        <v>1003</v>
      </c>
      <c r="E342" s="45" t="s">
        <v>659</v>
      </c>
      <c r="F342" s="45">
        <v>8690</v>
      </c>
      <c r="G342" s="45">
        <v>551</v>
      </c>
      <c r="H342" s="45" t="s">
        <v>1565</v>
      </c>
      <c r="I342" s="45" t="s">
        <v>661</v>
      </c>
      <c r="J342" s="45" t="s">
        <v>667</v>
      </c>
      <c r="K342" s="45"/>
      <c r="L342" s="45"/>
      <c r="M342" s="45">
        <v>9</v>
      </c>
      <c r="N342" s="45" t="s">
        <v>1557</v>
      </c>
      <c r="O342" s="45" t="s">
        <v>1566</v>
      </c>
      <c r="P342" s="45" t="s">
        <v>1530</v>
      </c>
      <c r="Q342" s="46">
        <v>44866</v>
      </c>
    </row>
    <row r="343" spans="1:17" x14ac:dyDescent="0.3">
      <c r="A343" s="45">
        <v>315520</v>
      </c>
      <c r="B343" s="45" t="s">
        <v>573</v>
      </c>
      <c r="C343" s="45" t="s">
        <v>1531</v>
      </c>
      <c r="D343" s="45" t="s">
        <v>842</v>
      </c>
      <c r="E343" s="45" t="s">
        <v>659</v>
      </c>
      <c r="F343" s="45">
        <v>8873</v>
      </c>
      <c r="G343" s="45">
        <v>551</v>
      </c>
      <c r="H343" s="45" t="s">
        <v>1565</v>
      </c>
      <c r="I343" s="45" t="s">
        <v>661</v>
      </c>
      <c r="J343" s="45">
        <v>1.446286</v>
      </c>
      <c r="K343" s="45">
        <v>1.710037</v>
      </c>
      <c r="L343" s="45">
        <v>1.8121609999999999</v>
      </c>
      <c r="M343" s="45"/>
      <c r="N343" s="45" t="s">
        <v>1557</v>
      </c>
      <c r="O343" s="45" t="s">
        <v>1566</v>
      </c>
      <c r="P343" s="45" t="s">
        <v>1532</v>
      </c>
      <c r="Q343" s="46">
        <v>44866</v>
      </c>
    </row>
    <row r="344" spans="1:17" x14ac:dyDescent="0.3">
      <c r="A344" s="45">
        <v>315521</v>
      </c>
      <c r="B344" s="45" t="s">
        <v>275</v>
      </c>
      <c r="C344" s="45" t="s">
        <v>1533</v>
      </c>
      <c r="D344" s="45" t="s">
        <v>1534</v>
      </c>
      <c r="E344" s="45" t="s">
        <v>659</v>
      </c>
      <c r="F344" s="45">
        <v>8096</v>
      </c>
      <c r="G344" s="45">
        <v>551</v>
      </c>
      <c r="H344" s="45" t="s">
        <v>1565</v>
      </c>
      <c r="I344" s="45" t="s">
        <v>661</v>
      </c>
      <c r="J344" s="45" t="s">
        <v>667</v>
      </c>
      <c r="K344" s="45"/>
      <c r="L344" s="45"/>
      <c r="M344" s="45">
        <v>9</v>
      </c>
      <c r="N344" s="45" t="s">
        <v>1557</v>
      </c>
      <c r="O344" s="45" t="s">
        <v>1566</v>
      </c>
      <c r="P344" s="45" t="s">
        <v>1535</v>
      </c>
      <c r="Q344" s="46">
        <v>44866</v>
      </c>
    </row>
    <row r="345" spans="1:17" x14ac:dyDescent="0.3">
      <c r="A345" s="45">
        <v>315522</v>
      </c>
      <c r="B345" s="45" t="s">
        <v>543</v>
      </c>
      <c r="C345" s="45" t="s">
        <v>1536</v>
      </c>
      <c r="D345" s="45" t="s">
        <v>1537</v>
      </c>
      <c r="E345" s="45" t="s">
        <v>659</v>
      </c>
      <c r="F345" s="45">
        <v>8854</v>
      </c>
      <c r="G345" s="45">
        <v>551</v>
      </c>
      <c r="H345" s="45" t="s">
        <v>1565</v>
      </c>
      <c r="I345" s="45" t="s">
        <v>661</v>
      </c>
      <c r="J345" s="45" t="s">
        <v>667</v>
      </c>
      <c r="K345" s="45"/>
      <c r="L345" s="45"/>
      <c r="M345" s="45">
        <v>9</v>
      </c>
      <c r="N345" s="45" t="s">
        <v>1557</v>
      </c>
      <c r="O345" s="45" t="s">
        <v>1566</v>
      </c>
      <c r="P345" s="45" t="s">
        <v>1538</v>
      </c>
      <c r="Q345" s="46">
        <v>44866</v>
      </c>
    </row>
    <row r="346" spans="1:17" x14ac:dyDescent="0.3">
      <c r="A346" s="45">
        <v>315523</v>
      </c>
      <c r="B346" s="45" t="s">
        <v>374</v>
      </c>
      <c r="C346" s="45" t="s">
        <v>1539</v>
      </c>
      <c r="D346" s="45" t="s">
        <v>670</v>
      </c>
      <c r="E346" s="45" t="s">
        <v>659</v>
      </c>
      <c r="F346" s="45">
        <v>7974</v>
      </c>
      <c r="G346" s="45">
        <v>551</v>
      </c>
      <c r="H346" s="45" t="s">
        <v>1565</v>
      </c>
      <c r="I346" s="45" t="s">
        <v>661</v>
      </c>
      <c r="J346" s="45">
        <v>1.123273</v>
      </c>
      <c r="K346" s="45">
        <v>1.0302199999999999</v>
      </c>
      <c r="L346" s="45">
        <v>1.405691</v>
      </c>
      <c r="M346" s="45"/>
      <c r="N346" s="45" t="s">
        <v>1557</v>
      </c>
      <c r="O346" s="45" t="s">
        <v>1566</v>
      </c>
      <c r="P346" s="45" t="s">
        <v>1540</v>
      </c>
      <c r="Q346" s="46">
        <v>44866</v>
      </c>
    </row>
    <row r="347" spans="1:17" x14ac:dyDescent="0.3">
      <c r="A347" s="45">
        <v>315524</v>
      </c>
      <c r="B347" s="45" t="s">
        <v>465</v>
      </c>
      <c r="C347" s="45" t="s">
        <v>1541</v>
      </c>
      <c r="D347" s="45" t="s">
        <v>1542</v>
      </c>
      <c r="E347" s="45" t="s">
        <v>659</v>
      </c>
      <c r="F347" s="45">
        <v>8054</v>
      </c>
      <c r="G347" s="45">
        <v>551</v>
      </c>
      <c r="H347" s="45" t="s">
        <v>1565</v>
      </c>
      <c r="I347" s="45" t="s">
        <v>661</v>
      </c>
      <c r="J347" s="45">
        <v>1.0855109999999999</v>
      </c>
      <c r="K347" s="45">
        <v>1.350922</v>
      </c>
      <c r="L347" s="45">
        <v>1.9073979999999999</v>
      </c>
      <c r="M347" s="45"/>
      <c r="N347" s="45" t="s">
        <v>1557</v>
      </c>
      <c r="O347" s="45" t="s">
        <v>1566</v>
      </c>
      <c r="P347" s="45" t="s">
        <v>1543</v>
      </c>
      <c r="Q347" s="46">
        <v>44866</v>
      </c>
    </row>
    <row r="348" spans="1:17" x14ac:dyDescent="0.3">
      <c r="A348" s="45">
        <v>315525</v>
      </c>
      <c r="B348" s="45" t="s">
        <v>446</v>
      </c>
      <c r="C348" s="45" t="s">
        <v>1544</v>
      </c>
      <c r="D348" s="45" t="s">
        <v>808</v>
      </c>
      <c r="E348" s="45" t="s">
        <v>659</v>
      </c>
      <c r="F348" s="45">
        <v>7047</v>
      </c>
      <c r="G348" s="45">
        <v>551</v>
      </c>
      <c r="H348" s="45" t="s">
        <v>1565</v>
      </c>
      <c r="I348" s="45" t="s">
        <v>661</v>
      </c>
      <c r="J348" s="45">
        <v>2.0611100000000002</v>
      </c>
      <c r="K348" s="45">
        <v>2.0755499999999998</v>
      </c>
      <c r="L348" s="45">
        <v>1.543396</v>
      </c>
      <c r="M348" s="45"/>
      <c r="N348" s="45" t="s">
        <v>1557</v>
      </c>
      <c r="O348" s="45" t="s">
        <v>1566</v>
      </c>
      <c r="P348" s="45" t="s">
        <v>1545</v>
      </c>
      <c r="Q348" s="46">
        <v>44866</v>
      </c>
    </row>
    <row r="349" spans="1:17" x14ac:dyDescent="0.3">
      <c r="A349" s="45">
        <v>315526</v>
      </c>
      <c r="B349" s="45" t="s">
        <v>271</v>
      </c>
      <c r="C349" s="45" t="s">
        <v>1546</v>
      </c>
      <c r="D349" s="45" t="s">
        <v>1184</v>
      </c>
      <c r="E349" s="45" t="s">
        <v>659</v>
      </c>
      <c r="F349" s="45">
        <v>7039</v>
      </c>
      <c r="G349" s="45">
        <v>551</v>
      </c>
      <c r="H349" s="45" t="s">
        <v>1565</v>
      </c>
      <c r="I349" s="45" t="s">
        <v>661</v>
      </c>
      <c r="J349" s="45" t="s">
        <v>667</v>
      </c>
      <c r="K349" s="45"/>
      <c r="L349" s="45"/>
      <c r="M349" s="45">
        <v>9</v>
      </c>
      <c r="N349" s="45" t="s">
        <v>1557</v>
      </c>
      <c r="O349" s="45" t="s">
        <v>1566</v>
      </c>
      <c r="P349" s="45" t="s">
        <v>1547</v>
      </c>
      <c r="Q349" s="46">
        <v>44866</v>
      </c>
    </row>
    <row r="350" spans="1:17" x14ac:dyDescent="0.3">
      <c r="A350" s="45">
        <v>315527</v>
      </c>
      <c r="B350" s="45" t="s">
        <v>627</v>
      </c>
      <c r="C350" s="45" t="s">
        <v>1548</v>
      </c>
      <c r="D350" s="45" t="s">
        <v>1549</v>
      </c>
      <c r="E350" s="45" t="s">
        <v>659</v>
      </c>
      <c r="F350" s="45">
        <v>7040</v>
      </c>
      <c r="G350" s="45">
        <v>551</v>
      </c>
      <c r="H350" s="45" t="s">
        <v>1565</v>
      </c>
      <c r="I350" s="45" t="s">
        <v>661</v>
      </c>
      <c r="J350" s="45" t="s">
        <v>667</v>
      </c>
      <c r="K350" s="45"/>
      <c r="L350" s="45"/>
      <c r="M350" s="45">
        <v>9</v>
      </c>
      <c r="N350" s="45" t="s">
        <v>1557</v>
      </c>
      <c r="O350" s="45" t="s">
        <v>1566</v>
      </c>
      <c r="P350" s="45" t="s">
        <v>1550</v>
      </c>
      <c r="Q350" s="46">
        <v>44866</v>
      </c>
    </row>
    <row r="351" spans="1:17" x14ac:dyDescent="0.3">
      <c r="A351" s="45">
        <v>315528</v>
      </c>
      <c r="B351" s="45" t="s">
        <v>457</v>
      </c>
      <c r="C351" s="45" t="s">
        <v>1551</v>
      </c>
      <c r="D351" s="45" t="s">
        <v>892</v>
      </c>
      <c r="E351" s="45" t="s">
        <v>659</v>
      </c>
      <c r="F351" s="45">
        <v>7728</v>
      </c>
      <c r="G351" s="45">
        <v>551</v>
      </c>
      <c r="H351" s="45" t="s">
        <v>1565</v>
      </c>
      <c r="I351" s="45" t="s">
        <v>661</v>
      </c>
      <c r="J351" s="45">
        <v>1.9411560000000001</v>
      </c>
      <c r="K351" s="45">
        <v>2.2301519999999999</v>
      </c>
      <c r="L351" s="45">
        <v>1.760837</v>
      </c>
      <c r="M351" s="45"/>
      <c r="N351" s="45" t="s">
        <v>1557</v>
      </c>
      <c r="O351" s="45" t="s">
        <v>1566</v>
      </c>
      <c r="P351" s="45" t="s">
        <v>1552</v>
      </c>
      <c r="Q351" s="46">
        <v>44866</v>
      </c>
    </row>
    <row r="352" spans="1:17" x14ac:dyDescent="0.3">
      <c r="A352" s="45">
        <v>315529</v>
      </c>
      <c r="B352" s="45" t="s">
        <v>598</v>
      </c>
      <c r="C352" s="45" t="s">
        <v>1553</v>
      </c>
      <c r="D352" s="45" t="s">
        <v>1554</v>
      </c>
      <c r="E352" s="45" t="s">
        <v>659</v>
      </c>
      <c r="F352" s="45">
        <v>7936</v>
      </c>
      <c r="G352" s="45">
        <v>551</v>
      </c>
      <c r="H352" s="45" t="s">
        <v>1565</v>
      </c>
      <c r="I352" s="45" t="s">
        <v>661</v>
      </c>
      <c r="J352" s="45">
        <v>1.8704419999999999</v>
      </c>
      <c r="K352" s="45">
        <v>2.022586</v>
      </c>
      <c r="L352" s="45">
        <v>1.6573260000000001</v>
      </c>
      <c r="M352" s="45"/>
      <c r="N352" s="45" t="s">
        <v>1557</v>
      </c>
      <c r="O352" s="45" t="s">
        <v>1566</v>
      </c>
      <c r="P352" s="45" t="s">
        <v>1555</v>
      </c>
      <c r="Q352" s="46">
        <v>44866</v>
      </c>
    </row>
  </sheetData>
  <sortState ref="A2:Q357">
    <sortCondition ref="B2:B357"/>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SFY24 FFS Rate_NFQIPP-042224</vt:lpstr>
      <vt:lpstr>Data Orig</vt:lpstr>
      <vt:lpstr>Physically Restrained</vt:lpstr>
      <vt:lpstr>Falls with Major Injuries</vt:lpstr>
      <vt:lpstr>Antipsychotic Meds</vt:lpstr>
      <vt:lpstr>Pressure Ulcers</vt:lpstr>
      <vt:lpstr>Influenza</vt:lpstr>
      <vt:lpstr>hospitalizations per 1000</vt:lpstr>
    </vt:vector>
  </TitlesOfParts>
  <Company>NJ Department of Human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Andrew Biederman</cp:lastModifiedBy>
  <cp:lastPrinted>2023-07-25T16:14:42Z</cp:lastPrinted>
  <dcterms:created xsi:type="dcterms:W3CDTF">2019-12-17T18:03:09Z</dcterms:created>
  <dcterms:modified xsi:type="dcterms:W3CDTF">2024-04-22T20:25:41Z</dcterms:modified>
</cp:coreProperties>
</file>